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/>
  <xr:revisionPtr revIDLastSave="0" documentId="8_{01FFB298-A4EA-40DF-BD46-A42DF2124D3D}" xr6:coauthVersionLast="47" xr6:coauthVersionMax="47" xr10:uidLastSave="{00000000-0000-0000-0000-000000000000}"/>
  <bookViews>
    <workbookView xWindow="390" yWindow="540" windowWidth="19815" windowHeight="8130" firstSheet="1" activeTab="3" xr2:uid="{00000000-000D-0000-FFFF-FFFF00000000}"/>
  </bookViews>
  <sheets>
    <sheet name="Main_Data" sheetId="2" r:id="rId1"/>
    <sheet name="Formula_Analysis" sheetId="3" r:id="rId2"/>
    <sheet name="Pivot _Table" sheetId="5" r:id="rId3"/>
    <sheet name="Charts" sheetId="6" r:id="rId4"/>
  </sheets>
  <definedNames>
    <definedName name="Slicer_Shipping_Line">#N/A</definedName>
  </definedNames>
  <calcPr calcId="191028"/>
  <pivotCaches>
    <pivotCache cacheId="6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2" l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859" i="2"/>
  <c r="AB2860" i="2"/>
  <c r="AB2861" i="2"/>
  <c r="AB2862" i="2"/>
  <c r="AB2863" i="2"/>
  <c r="AB2864" i="2"/>
  <c r="AB2865" i="2"/>
  <c r="AB2866" i="2"/>
  <c r="AB2867" i="2"/>
  <c r="AB2868" i="2"/>
  <c r="AB2869" i="2"/>
  <c r="AB2870" i="2"/>
  <c r="AB2871" i="2"/>
  <c r="AB2872" i="2"/>
  <c r="AB2873" i="2"/>
  <c r="AB2874" i="2"/>
  <c r="AB2875" i="2"/>
  <c r="AB2876" i="2"/>
  <c r="AB2877" i="2"/>
  <c r="AB2878" i="2"/>
  <c r="AB2879" i="2"/>
  <c r="AB2880" i="2"/>
  <c r="AB2881" i="2"/>
  <c r="AB2882" i="2"/>
  <c r="AB2883" i="2"/>
  <c r="AB2884" i="2"/>
  <c r="AB2885" i="2"/>
  <c r="AB2886" i="2"/>
  <c r="AB2887" i="2"/>
  <c r="AB2888" i="2"/>
  <c r="AB2889" i="2"/>
  <c r="AB2890" i="2"/>
  <c r="AB2891" i="2"/>
  <c r="AB2892" i="2"/>
  <c r="AB2893" i="2"/>
  <c r="AB2894" i="2"/>
  <c r="AB2895" i="2"/>
  <c r="AB2896" i="2"/>
  <c r="AB2897" i="2"/>
  <c r="AB2898" i="2"/>
  <c r="AB2899" i="2"/>
  <c r="AB2900" i="2"/>
  <c r="AB2901" i="2"/>
  <c r="AB2902" i="2"/>
  <c r="AB2903" i="2"/>
  <c r="AB2904" i="2"/>
  <c r="AB2905" i="2"/>
  <c r="AB2906" i="2"/>
  <c r="AB2907" i="2"/>
  <c r="AB2908" i="2"/>
  <c r="AB2909" i="2"/>
  <c r="AB2910" i="2"/>
  <c r="AB2911" i="2"/>
  <c r="AB2912" i="2"/>
  <c r="AB2913" i="2"/>
  <c r="AB2914" i="2"/>
  <c r="AB2915" i="2"/>
  <c r="AB2916" i="2"/>
  <c r="AB2917" i="2"/>
  <c r="AB2918" i="2"/>
  <c r="AB2919" i="2"/>
  <c r="AB2920" i="2"/>
  <c r="AB2921" i="2"/>
  <c r="AB2922" i="2"/>
  <c r="AB2923" i="2"/>
  <c r="AB2924" i="2"/>
  <c r="AB2925" i="2"/>
  <c r="AB2926" i="2"/>
  <c r="AB2927" i="2"/>
  <c r="AB2928" i="2"/>
  <c r="AB2929" i="2"/>
  <c r="AB2930" i="2"/>
  <c r="AB2931" i="2"/>
  <c r="AB2932" i="2"/>
  <c r="AB2933" i="2"/>
  <c r="AB2934" i="2"/>
  <c r="AB2935" i="2"/>
  <c r="AB2936" i="2"/>
  <c r="AB2937" i="2"/>
  <c r="AB2938" i="2"/>
  <c r="AB2939" i="2"/>
  <c r="AB2940" i="2"/>
  <c r="AB2941" i="2"/>
  <c r="AB2942" i="2"/>
  <c r="AB2943" i="2"/>
  <c r="AB2944" i="2"/>
  <c r="AB2945" i="2"/>
  <c r="AB2946" i="2"/>
  <c r="AB2947" i="2"/>
  <c r="AB2948" i="2"/>
  <c r="AB2949" i="2"/>
  <c r="AB2950" i="2"/>
  <c r="AB2951" i="2"/>
  <c r="AB2952" i="2"/>
  <c r="AB2953" i="2"/>
  <c r="AB2954" i="2"/>
  <c r="AB2955" i="2"/>
  <c r="AB2956" i="2"/>
  <c r="AB2957" i="2"/>
  <c r="AB2958" i="2"/>
  <c r="AB2959" i="2"/>
  <c r="AB2960" i="2"/>
  <c r="AB2961" i="2"/>
  <c r="AB2962" i="2"/>
  <c r="AB2963" i="2"/>
  <c r="AB2964" i="2"/>
  <c r="AB2965" i="2"/>
  <c r="AB2966" i="2"/>
  <c r="AB2967" i="2"/>
  <c r="AB2968" i="2"/>
  <c r="AB2969" i="2"/>
  <c r="AB2970" i="2"/>
  <c r="AB2971" i="2"/>
  <c r="AB2972" i="2"/>
  <c r="AB2973" i="2"/>
  <c r="AB2974" i="2"/>
  <c r="AB2975" i="2"/>
  <c r="AB2976" i="2"/>
  <c r="AB2977" i="2"/>
  <c r="AB2978" i="2"/>
  <c r="AB2979" i="2"/>
  <c r="AB2980" i="2"/>
  <c r="AB2981" i="2"/>
  <c r="AB2982" i="2"/>
  <c r="AB2983" i="2"/>
  <c r="AB2984" i="2"/>
  <c r="AB2985" i="2"/>
  <c r="AB2986" i="2"/>
  <c r="AB2987" i="2"/>
  <c r="AB2988" i="2"/>
  <c r="AB2989" i="2"/>
  <c r="AB2990" i="2"/>
  <c r="AB2991" i="2"/>
  <c r="AB2992" i="2"/>
  <c r="AB2993" i="2"/>
  <c r="AB2994" i="2"/>
  <c r="AB2995" i="2"/>
  <c r="AB2996" i="2"/>
  <c r="AB2997" i="2"/>
  <c r="AB2998" i="2"/>
  <c r="AB2999" i="2"/>
  <c r="AB3000" i="2"/>
  <c r="AB3001" i="2"/>
  <c r="AB3002" i="2"/>
  <c r="AB3003" i="2"/>
  <c r="AB3004" i="2"/>
  <c r="AB3005" i="2"/>
  <c r="AB3006" i="2"/>
  <c r="AB3007" i="2"/>
  <c r="AB3008" i="2"/>
  <c r="AB3009" i="2"/>
  <c r="AB3010" i="2"/>
  <c r="AB3011" i="2"/>
  <c r="AB3012" i="2"/>
  <c r="AB3013" i="2"/>
  <c r="AB3014" i="2"/>
  <c r="AB3015" i="2"/>
  <c r="AB3016" i="2"/>
  <c r="AB3017" i="2"/>
  <c r="AB3018" i="2"/>
  <c r="AB3019" i="2"/>
  <c r="AB3020" i="2"/>
  <c r="AB3021" i="2"/>
  <c r="AB3022" i="2"/>
  <c r="AB3023" i="2"/>
  <c r="AB3024" i="2"/>
  <c r="AB3025" i="2"/>
  <c r="AB3026" i="2"/>
  <c r="AB3027" i="2"/>
  <c r="AB3028" i="2"/>
  <c r="AB3029" i="2"/>
  <c r="AB3030" i="2"/>
  <c r="AB3031" i="2"/>
  <c r="AB3032" i="2"/>
  <c r="AB3033" i="2"/>
  <c r="AB3034" i="2"/>
  <c r="AB3035" i="2"/>
  <c r="AB3036" i="2"/>
  <c r="AB3037" i="2"/>
  <c r="AB3038" i="2"/>
  <c r="AB3039" i="2"/>
  <c r="AB3040" i="2"/>
  <c r="AB3041" i="2"/>
  <c r="AB3042" i="2"/>
  <c r="AB3043" i="2"/>
  <c r="AB3044" i="2"/>
  <c r="AB3045" i="2"/>
  <c r="AB3046" i="2"/>
  <c r="AB3047" i="2"/>
  <c r="AB3048" i="2"/>
  <c r="AB3049" i="2"/>
  <c r="AB3050" i="2"/>
  <c r="AB3051" i="2"/>
  <c r="AB3052" i="2"/>
  <c r="AB3053" i="2"/>
  <c r="AB3054" i="2"/>
  <c r="AB3055" i="2"/>
  <c r="AB3056" i="2"/>
  <c r="AB3057" i="2"/>
  <c r="AB3058" i="2"/>
  <c r="AB3059" i="2"/>
  <c r="AB3060" i="2"/>
  <c r="AB3061" i="2"/>
  <c r="AB3062" i="2"/>
  <c r="AB3063" i="2"/>
  <c r="AB3064" i="2"/>
  <c r="AB3065" i="2"/>
  <c r="AB3066" i="2"/>
  <c r="AB3067" i="2"/>
  <c r="AB3068" i="2"/>
  <c r="AB3069" i="2"/>
  <c r="AB3070" i="2"/>
  <c r="AB3071" i="2"/>
  <c r="AB3072" i="2"/>
  <c r="AB3073" i="2"/>
  <c r="AB3074" i="2"/>
  <c r="AB3075" i="2"/>
  <c r="AB3076" i="2"/>
  <c r="AB3077" i="2"/>
  <c r="AB3078" i="2"/>
  <c r="AB3079" i="2"/>
  <c r="AB3080" i="2"/>
  <c r="AB3081" i="2"/>
  <c r="AB3082" i="2"/>
  <c r="AB3083" i="2"/>
  <c r="AB3084" i="2"/>
  <c r="AB3085" i="2"/>
  <c r="AB3086" i="2"/>
  <c r="AB3087" i="2"/>
  <c r="AB3088" i="2"/>
  <c r="AB3089" i="2"/>
  <c r="AB3090" i="2"/>
  <c r="AB3091" i="2"/>
  <c r="AB3092" i="2"/>
  <c r="AB3093" i="2"/>
  <c r="AB3094" i="2"/>
  <c r="AB3095" i="2"/>
  <c r="AB3096" i="2"/>
  <c r="AB3097" i="2"/>
  <c r="AB3098" i="2"/>
  <c r="AB3099" i="2"/>
  <c r="AB3100" i="2"/>
  <c r="AB3101" i="2"/>
  <c r="AB3102" i="2"/>
  <c r="AB3103" i="2"/>
  <c r="AB3104" i="2"/>
  <c r="AB3105" i="2"/>
  <c r="AB3106" i="2"/>
  <c r="AB3107" i="2"/>
  <c r="AB3108" i="2"/>
  <c r="AB3109" i="2"/>
  <c r="AB3110" i="2"/>
  <c r="AB3111" i="2"/>
  <c r="AB3112" i="2"/>
  <c r="AB3113" i="2"/>
  <c r="AB3114" i="2"/>
  <c r="AB3115" i="2"/>
  <c r="AB3116" i="2"/>
  <c r="AB3117" i="2"/>
  <c r="AB3118" i="2"/>
  <c r="AB3119" i="2"/>
  <c r="AB3120" i="2"/>
  <c r="AB3121" i="2"/>
  <c r="AB3122" i="2"/>
  <c r="AB3123" i="2"/>
  <c r="AB3124" i="2"/>
  <c r="AB3125" i="2"/>
  <c r="AB3126" i="2"/>
  <c r="AB3127" i="2"/>
  <c r="AB3128" i="2"/>
  <c r="AB3129" i="2"/>
  <c r="AB3130" i="2"/>
  <c r="AB3131" i="2"/>
  <c r="AB3132" i="2"/>
  <c r="AB3133" i="2"/>
  <c r="AB3134" i="2"/>
  <c r="AB3135" i="2"/>
  <c r="AB3136" i="2"/>
  <c r="AB3137" i="2"/>
  <c r="AB3138" i="2"/>
  <c r="AB3139" i="2"/>
  <c r="AB3140" i="2"/>
  <c r="AB3141" i="2"/>
  <c r="AB3142" i="2"/>
  <c r="AB3143" i="2"/>
  <c r="AB3144" i="2"/>
  <c r="AB3145" i="2"/>
  <c r="AB3146" i="2"/>
  <c r="AB3147" i="2"/>
  <c r="AB3148" i="2"/>
  <c r="AB3149" i="2"/>
  <c r="AB3150" i="2"/>
  <c r="AB3151" i="2"/>
  <c r="AB3152" i="2"/>
  <c r="AB3153" i="2"/>
  <c r="AB3154" i="2"/>
  <c r="AB3155" i="2"/>
  <c r="AB3156" i="2"/>
  <c r="AB3157" i="2"/>
  <c r="AB3158" i="2"/>
  <c r="AB3159" i="2"/>
  <c r="AB3160" i="2"/>
  <c r="AB3161" i="2"/>
  <c r="AB3162" i="2"/>
  <c r="AB3163" i="2"/>
  <c r="AB3164" i="2"/>
  <c r="AB3165" i="2"/>
  <c r="AB3166" i="2"/>
  <c r="AB3167" i="2"/>
  <c r="AB3168" i="2"/>
  <c r="AB3169" i="2"/>
  <c r="AB3170" i="2"/>
  <c r="AB3171" i="2"/>
  <c r="AB3172" i="2"/>
  <c r="AB3173" i="2"/>
  <c r="AB3174" i="2"/>
  <c r="AB3175" i="2"/>
  <c r="AB3176" i="2"/>
  <c r="AB3177" i="2"/>
  <c r="AB3178" i="2"/>
  <c r="AB3179" i="2"/>
  <c r="AB3180" i="2"/>
  <c r="AB3181" i="2"/>
  <c r="AB3182" i="2"/>
  <c r="AB3183" i="2"/>
  <c r="AB3184" i="2"/>
  <c r="AB3185" i="2"/>
  <c r="AB3186" i="2"/>
  <c r="AB3187" i="2"/>
  <c r="AB3188" i="2"/>
  <c r="AB3189" i="2"/>
  <c r="AB3190" i="2"/>
  <c r="AB3191" i="2"/>
  <c r="AB3192" i="2"/>
  <c r="AB3193" i="2"/>
  <c r="AB3194" i="2"/>
  <c r="AB3195" i="2"/>
  <c r="AB3196" i="2"/>
  <c r="AB3197" i="2"/>
  <c r="AB3198" i="2"/>
  <c r="AB3199" i="2"/>
  <c r="AB3200" i="2"/>
  <c r="AB3201" i="2"/>
  <c r="AB3202" i="2"/>
  <c r="AB3203" i="2"/>
  <c r="AB3204" i="2"/>
  <c r="AB3205" i="2"/>
  <c r="AB3206" i="2"/>
  <c r="AB3207" i="2"/>
  <c r="AB3208" i="2"/>
  <c r="AB3209" i="2"/>
  <c r="AB3210" i="2"/>
  <c r="AB3211" i="2"/>
  <c r="AB3212" i="2"/>
  <c r="AB3213" i="2"/>
  <c r="AB3214" i="2"/>
  <c r="AB3215" i="2"/>
  <c r="AB3216" i="2"/>
  <c r="AB3217" i="2"/>
  <c r="AB3218" i="2"/>
  <c r="AB3219" i="2"/>
  <c r="AB3220" i="2"/>
  <c r="AB3221" i="2"/>
  <c r="AB3222" i="2"/>
  <c r="AB3223" i="2"/>
  <c r="AB3224" i="2"/>
  <c r="AB3225" i="2"/>
  <c r="AB3226" i="2"/>
  <c r="AB3227" i="2"/>
  <c r="AB3228" i="2"/>
  <c r="AB3229" i="2"/>
  <c r="AB3230" i="2"/>
  <c r="AB3231" i="2"/>
  <c r="AB3232" i="2"/>
  <c r="AB3233" i="2"/>
  <c r="AB3234" i="2"/>
  <c r="AB3235" i="2"/>
  <c r="AB3236" i="2"/>
  <c r="AB3237" i="2"/>
  <c r="AB3238" i="2"/>
  <c r="AB3239" i="2"/>
  <c r="AB3240" i="2"/>
  <c r="AB3241" i="2"/>
  <c r="AB3242" i="2"/>
  <c r="AB3243" i="2"/>
  <c r="AB3244" i="2"/>
  <c r="AB3245" i="2"/>
  <c r="AB3246" i="2"/>
  <c r="AB3247" i="2"/>
  <c r="AB3248" i="2"/>
  <c r="AB3249" i="2"/>
  <c r="AB3250" i="2"/>
  <c r="AB3251" i="2"/>
  <c r="AB3252" i="2"/>
  <c r="AB3253" i="2"/>
  <c r="AB3254" i="2"/>
  <c r="AB3255" i="2"/>
  <c r="AB3256" i="2"/>
  <c r="AB3257" i="2"/>
  <c r="AB3258" i="2"/>
  <c r="AB3259" i="2"/>
  <c r="AB3260" i="2"/>
  <c r="AB3261" i="2"/>
  <c r="AB3262" i="2"/>
  <c r="AB3263" i="2"/>
  <c r="AB3264" i="2"/>
  <c r="AB3265" i="2"/>
  <c r="AB3266" i="2"/>
  <c r="AB3267" i="2"/>
  <c r="AB3268" i="2"/>
  <c r="AB3269" i="2"/>
  <c r="AB3270" i="2"/>
  <c r="AB3271" i="2"/>
  <c r="AB3272" i="2"/>
  <c r="AB3273" i="2"/>
  <c r="AB3274" i="2"/>
  <c r="AB3275" i="2"/>
  <c r="AB3276" i="2"/>
  <c r="AB3277" i="2"/>
  <c r="AB3278" i="2"/>
  <c r="AB3279" i="2"/>
  <c r="AB3280" i="2"/>
  <c r="AB3281" i="2"/>
  <c r="AB3282" i="2"/>
  <c r="AB3283" i="2"/>
  <c r="AB3284" i="2"/>
  <c r="AB3285" i="2"/>
  <c r="AB3286" i="2"/>
  <c r="AB3287" i="2"/>
  <c r="AB3288" i="2"/>
  <c r="AB3289" i="2"/>
  <c r="AB3290" i="2"/>
  <c r="AB3291" i="2"/>
  <c r="AB3292" i="2"/>
  <c r="AB3293" i="2"/>
  <c r="AB3294" i="2"/>
  <c r="AB3295" i="2"/>
  <c r="AB3296" i="2"/>
  <c r="AB3297" i="2"/>
  <c r="AB3298" i="2"/>
  <c r="AB3299" i="2"/>
  <c r="AB3300" i="2"/>
  <c r="AB3301" i="2"/>
  <c r="AB3302" i="2"/>
  <c r="AB3303" i="2"/>
  <c r="AB3304" i="2"/>
  <c r="AB3305" i="2"/>
  <c r="AB3306" i="2"/>
  <c r="AB3307" i="2"/>
  <c r="AB3308" i="2"/>
  <c r="AB3309" i="2"/>
  <c r="AB3310" i="2"/>
  <c r="AB3311" i="2"/>
  <c r="AB3312" i="2"/>
  <c r="AB3313" i="2"/>
  <c r="AB3314" i="2"/>
  <c r="AB3315" i="2"/>
  <c r="AB3316" i="2"/>
  <c r="AB3317" i="2"/>
  <c r="AB3318" i="2"/>
  <c r="AB3319" i="2"/>
  <c r="AB3320" i="2"/>
  <c r="AB3321" i="2"/>
  <c r="AB3322" i="2"/>
  <c r="AB3323" i="2"/>
  <c r="AB3324" i="2"/>
  <c r="AB3325" i="2"/>
  <c r="AB3326" i="2"/>
  <c r="AB3327" i="2"/>
  <c r="AB3328" i="2"/>
  <c r="AB3329" i="2"/>
  <c r="AB3330" i="2"/>
  <c r="AB3331" i="2"/>
  <c r="AB3332" i="2"/>
  <c r="AB3333" i="2"/>
  <c r="AB3334" i="2"/>
  <c r="AB3335" i="2"/>
  <c r="AB3336" i="2"/>
  <c r="AB3337" i="2"/>
  <c r="AB3338" i="2"/>
  <c r="AB3339" i="2"/>
  <c r="AB3340" i="2"/>
  <c r="AB3341" i="2"/>
  <c r="AB3342" i="2"/>
  <c r="AB3343" i="2"/>
  <c r="AB3344" i="2"/>
  <c r="AB3345" i="2"/>
  <c r="AB3346" i="2"/>
  <c r="AB3347" i="2"/>
  <c r="AB3348" i="2"/>
  <c r="AB3349" i="2"/>
  <c r="AB3350" i="2"/>
  <c r="AB3351" i="2"/>
  <c r="AB3352" i="2"/>
  <c r="AB3353" i="2"/>
  <c r="AB3354" i="2"/>
  <c r="AB3355" i="2"/>
  <c r="AB3356" i="2"/>
  <c r="AB3357" i="2"/>
  <c r="AB3358" i="2"/>
  <c r="AB3359" i="2"/>
  <c r="AB3360" i="2"/>
  <c r="AB3361" i="2"/>
  <c r="AB3362" i="2"/>
  <c r="AB3363" i="2"/>
  <c r="AB3364" i="2"/>
  <c r="AB3365" i="2"/>
  <c r="AB3366" i="2"/>
  <c r="AB3367" i="2"/>
  <c r="AB3368" i="2"/>
  <c r="AB3369" i="2"/>
  <c r="AB3370" i="2"/>
  <c r="AB3371" i="2"/>
  <c r="AB3372" i="2"/>
  <c r="AB3373" i="2"/>
  <c r="AB3374" i="2"/>
  <c r="AB3375" i="2"/>
  <c r="AB3376" i="2"/>
  <c r="AB3377" i="2"/>
  <c r="AB3378" i="2"/>
  <c r="AB3379" i="2"/>
  <c r="AB3380" i="2"/>
  <c r="AB3381" i="2"/>
  <c r="AB3382" i="2"/>
  <c r="AB3383" i="2"/>
  <c r="AB3384" i="2"/>
  <c r="AB3385" i="2"/>
  <c r="AB3386" i="2"/>
  <c r="AB3387" i="2"/>
  <c r="AB3388" i="2"/>
  <c r="AB3389" i="2"/>
  <c r="AB3390" i="2"/>
  <c r="AB3391" i="2"/>
  <c r="AB3392" i="2"/>
  <c r="AB3393" i="2"/>
  <c r="AB3394" i="2"/>
  <c r="AB3395" i="2"/>
  <c r="AB3396" i="2"/>
  <c r="AB3397" i="2"/>
  <c r="AB3398" i="2"/>
  <c r="AB3399" i="2"/>
  <c r="AB3400" i="2"/>
  <c r="AB3401" i="2"/>
  <c r="AB3402" i="2"/>
  <c r="AB3403" i="2"/>
  <c r="AB3404" i="2"/>
  <c r="AB3405" i="2"/>
  <c r="AB3406" i="2"/>
  <c r="AB3407" i="2"/>
  <c r="AB3408" i="2"/>
  <c r="AB3409" i="2"/>
  <c r="AB3410" i="2"/>
  <c r="AB3411" i="2"/>
  <c r="AB3412" i="2"/>
  <c r="AB3413" i="2"/>
  <c r="AB3414" i="2"/>
  <c r="AB3415" i="2"/>
  <c r="AB3416" i="2"/>
  <c r="AB3417" i="2"/>
  <c r="AB3418" i="2"/>
  <c r="AB3419" i="2"/>
  <c r="AB3420" i="2"/>
  <c r="AB3421" i="2"/>
  <c r="AB3422" i="2"/>
  <c r="AB3423" i="2"/>
  <c r="AB3424" i="2"/>
  <c r="AB3425" i="2"/>
  <c r="AB3426" i="2"/>
  <c r="AB3427" i="2"/>
  <c r="AB3428" i="2"/>
  <c r="AB3429" i="2"/>
  <c r="AB3430" i="2"/>
  <c r="AB3431" i="2"/>
  <c r="AB3432" i="2"/>
  <c r="AB3433" i="2"/>
  <c r="AB3434" i="2"/>
  <c r="AB3435" i="2"/>
  <c r="AB3436" i="2"/>
  <c r="AB3437" i="2"/>
  <c r="AB3438" i="2"/>
  <c r="AB3439" i="2"/>
  <c r="AB3440" i="2"/>
  <c r="AB3441" i="2"/>
  <c r="AB3442" i="2"/>
  <c r="AB3443" i="2"/>
  <c r="AB3444" i="2"/>
  <c r="AB3445" i="2"/>
  <c r="AB3446" i="2"/>
  <c r="AB3447" i="2"/>
  <c r="AB3448" i="2"/>
  <c r="AB3449" i="2"/>
  <c r="AB3450" i="2"/>
  <c r="AB3451" i="2"/>
  <c r="AB3452" i="2"/>
  <c r="AB3453" i="2"/>
  <c r="AB3454" i="2"/>
  <c r="AB3455" i="2"/>
  <c r="AB3456" i="2"/>
  <c r="AB3457" i="2"/>
  <c r="AB3458" i="2"/>
  <c r="AB3459" i="2"/>
  <c r="AB3460" i="2"/>
  <c r="AB3461" i="2"/>
  <c r="AB3462" i="2"/>
  <c r="AB3463" i="2"/>
  <c r="AB3464" i="2"/>
  <c r="AB3465" i="2"/>
  <c r="AB3466" i="2"/>
  <c r="AB3467" i="2"/>
  <c r="AB3468" i="2"/>
  <c r="AB3469" i="2"/>
  <c r="AB3470" i="2"/>
  <c r="AB3471" i="2"/>
  <c r="AB3472" i="2"/>
  <c r="AB3473" i="2"/>
  <c r="AB3474" i="2"/>
  <c r="AB3475" i="2"/>
  <c r="AB3476" i="2"/>
  <c r="AB3477" i="2"/>
  <c r="AB3478" i="2"/>
  <c r="AB3479" i="2"/>
  <c r="AB3480" i="2"/>
  <c r="AB3481" i="2"/>
  <c r="AB3482" i="2"/>
  <c r="AB3483" i="2"/>
  <c r="AB3484" i="2"/>
  <c r="AB3485" i="2"/>
  <c r="AB3486" i="2"/>
  <c r="AB3487" i="2"/>
  <c r="AB3488" i="2"/>
  <c r="AB3489" i="2"/>
  <c r="AB3490" i="2"/>
  <c r="AB3491" i="2"/>
  <c r="AB3492" i="2"/>
  <c r="AB3493" i="2"/>
  <c r="AB3494" i="2"/>
  <c r="AB3495" i="2"/>
  <c r="AB3496" i="2"/>
  <c r="AB3497" i="2"/>
  <c r="AB3498" i="2"/>
  <c r="AB3499" i="2"/>
  <c r="AB3500" i="2"/>
  <c r="AB3501" i="2"/>
  <c r="AB3502" i="2"/>
  <c r="AB3503" i="2"/>
  <c r="AB3504" i="2"/>
  <c r="AB3505" i="2"/>
  <c r="AB3506" i="2"/>
  <c r="AB3507" i="2"/>
  <c r="AB3508" i="2"/>
  <c r="AB3509" i="2"/>
  <c r="AB3510" i="2"/>
  <c r="AB3511" i="2"/>
  <c r="AB3512" i="2"/>
  <c r="AB3513" i="2"/>
  <c r="AB3514" i="2"/>
  <c r="AB3515" i="2"/>
  <c r="AB3516" i="2"/>
  <c r="AB3517" i="2"/>
  <c r="AB3518" i="2"/>
  <c r="AB3519" i="2"/>
  <c r="AB3520" i="2"/>
  <c r="AB3521" i="2"/>
  <c r="AB3522" i="2"/>
  <c r="AB3523" i="2"/>
  <c r="AB3524" i="2"/>
  <c r="AB3525" i="2"/>
  <c r="AB3526" i="2"/>
  <c r="AB3527" i="2"/>
  <c r="AB3528" i="2"/>
  <c r="AB3529" i="2"/>
  <c r="AB3530" i="2"/>
  <c r="AB3531" i="2"/>
  <c r="AB3532" i="2"/>
  <c r="AB3533" i="2"/>
  <c r="AB3534" i="2"/>
  <c r="AB3535" i="2"/>
  <c r="AB3536" i="2"/>
  <c r="AB3537" i="2"/>
  <c r="AB3538" i="2"/>
  <c r="AB3539" i="2"/>
  <c r="AB3540" i="2"/>
  <c r="AB3541" i="2"/>
  <c r="AB3542" i="2"/>
  <c r="AB3543" i="2"/>
  <c r="AB3544" i="2"/>
  <c r="AB3545" i="2"/>
  <c r="AB3546" i="2"/>
  <c r="AB3547" i="2"/>
  <c r="AB3548" i="2"/>
  <c r="AB3549" i="2"/>
  <c r="AB3550" i="2"/>
  <c r="AB3551" i="2"/>
  <c r="AB3552" i="2"/>
  <c r="AB3553" i="2"/>
  <c r="AB3554" i="2"/>
  <c r="AB3555" i="2"/>
  <c r="AB3556" i="2"/>
  <c r="AB3557" i="2"/>
  <c r="AB3558" i="2"/>
  <c r="AB3559" i="2"/>
  <c r="AB3560" i="2"/>
  <c r="AB3561" i="2"/>
  <c r="AB3562" i="2"/>
  <c r="AB3563" i="2"/>
  <c r="AB3564" i="2"/>
  <c r="AB3565" i="2"/>
  <c r="AB3566" i="2"/>
  <c r="AB3567" i="2"/>
  <c r="AB3568" i="2"/>
  <c r="AB3569" i="2"/>
  <c r="AB3570" i="2"/>
  <c r="AB3571" i="2"/>
  <c r="AB3572" i="2"/>
  <c r="AB3573" i="2"/>
  <c r="AB3574" i="2"/>
  <c r="AB3575" i="2"/>
  <c r="AB3576" i="2"/>
  <c r="AB3577" i="2"/>
  <c r="AB3578" i="2"/>
  <c r="AB3579" i="2"/>
  <c r="AB3580" i="2"/>
  <c r="AB3581" i="2"/>
  <c r="AB3582" i="2"/>
  <c r="AB3583" i="2"/>
  <c r="AB3584" i="2"/>
  <c r="AB3585" i="2"/>
  <c r="AB3586" i="2"/>
  <c r="AB3587" i="2"/>
  <c r="AB3588" i="2"/>
  <c r="AB3589" i="2"/>
  <c r="AB3590" i="2"/>
  <c r="AB3591" i="2"/>
  <c r="AB3592" i="2"/>
  <c r="AB3593" i="2"/>
  <c r="AB3594" i="2"/>
  <c r="AB3595" i="2"/>
  <c r="AB3596" i="2"/>
  <c r="AB3597" i="2"/>
  <c r="AB3598" i="2"/>
  <c r="AB3599" i="2"/>
  <c r="AB3600" i="2"/>
  <c r="AB3601" i="2"/>
  <c r="AB3602" i="2"/>
  <c r="AB3603" i="2"/>
  <c r="AB3604" i="2"/>
  <c r="AB3605" i="2"/>
  <c r="AB3606" i="2"/>
  <c r="AB3607" i="2"/>
  <c r="AB3608" i="2"/>
  <c r="AB3609" i="2"/>
  <c r="AB3610" i="2"/>
  <c r="AB3611" i="2"/>
  <c r="AB3612" i="2"/>
  <c r="AB3613" i="2"/>
  <c r="AB3614" i="2"/>
  <c r="AB3615" i="2"/>
  <c r="AB3616" i="2"/>
  <c r="AB3617" i="2"/>
  <c r="AB3618" i="2"/>
  <c r="AB3619" i="2"/>
  <c r="AB3620" i="2"/>
  <c r="AB3621" i="2"/>
  <c r="AB3622" i="2"/>
  <c r="AB3623" i="2"/>
  <c r="AB3624" i="2"/>
  <c r="AB3625" i="2"/>
  <c r="AB3626" i="2"/>
  <c r="AB3627" i="2"/>
  <c r="AB3628" i="2"/>
  <c r="AB3629" i="2"/>
  <c r="AB3630" i="2"/>
  <c r="AB3631" i="2"/>
  <c r="AB3632" i="2"/>
  <c r="AB3633" i="2"/>
  <c r="AB3634" i="2"/>
  <c r="AB3635" i="2"/>
  <c r="AB3636" i="2"/>
  <c r="AB3637" i="2"/>
  <c r="AB3638" i="2"/>
  <c r="AB3639" i="2"/>
  <c r="AB3640" i="2"/>
  <c r="AB3641" i="2"/>
  <c r="AB3642" i="2"/>
  <c r="AB3643" i="2"/>
  <c r="AB3644" i="2"/>
  <c r="AB3645" i="2"/>
  <c r="AB3646" i="2"/>
  <c r="AB3647" i="2"/>
  <c r="AB3648" i="2"/>
  <c r="AB3649" i="2"/>
  <c r="AB3650" i="2"/>
  <c r="AB3651" i="2"/>
  <c r="AB3652" i="2"/>
  <c r="AB3653" i="2"/>
  <c r="AB3654" i="2"/>
  <c r="AB3655" i="2"/>
  <c r="AB3656" i="2"/>
  <c r="AB3657" i="2"/>
  <c r="AB3658" i="2"/>
  <c r="AB3659" i="2"/>
  <c r="AB3660" i="2"/>
  <c r="AB3661" i="2"/>
  <c r="AB3662" i="2"/>
  <c r="AB3663" i="2"/>
  <c r="AB3664" i="2"/>
  <c r="AB3665" i="2"/>
  <c r="AB3666" i="2"/>
  <c r="AB3667" i="2"/>
  <c r="AB3668" i="2"/>
  <c r="AB3669" i="2"/>
  <c r="AB3670" i="2"/>
  <c r="AB3671" i="2"/>
  <c r="AB3672" i="2"/>
  <c r="AB3673" i="2"/>
  <c r="AB3674" i="2"/>
  <c r="AB3675" i="2"/>
  <c r="AB3676" i="2"/>
  <c r="AB3677" i="2"/>
  <c r="AB3678" i="2"/>
  <c r="AB3679" i="2"/>
  <c r="AB3680" i="2"/>
  <c r="AB3681" i="2"/>
  <c r="AB3682" i="2"/>
  <c r="AB3683" i="2"/>
  <c r="AB3684" i="2"/>
  <c r="AB3685" i="2"/>
  <c r="AB3686" i="2"/>
  <c r="AB3687" i="2"/>
  <c r="AB3688" i="2"/>
  <c r="AB3689" i="2"/>
  <c r="AB3690" i="2"/>
  <c r="AB3691" i="2"/>
  <c r="AB3692" i="2"/>
  <c r="AB3693" i="2"/>
  <c r="AB3694" i="2"/>
  <c r="AB3695" i="2"/>
  <c r="AB3696" i="2"/>
  <c r="AB3697" i="2"/>
  <c r="AB3698" i="2"/>
  <c r="AB3699" i="2"/>
  <c r="AB3700" i="2"/>
  <c r="AB3701" i="2"/>
  <c r="AB3702" i="2"/>
  <c r="AB3703" i="2"/>
  <c r="AB3704" i="2"/>
  <c r="AB3705" i="2"/>
  <c r="AB3706" i="2"/>
  <c r="AB3707" i="2"/>
  <c r="AB3708" i="2"/>
  <c r="AB3709" i="2"/>
  <c r="AB3710" i="2"/>
  <c r="AB3711" i="2"/>
  <c r="AB3712" i="2"/>
  <c r="AB3713" i="2"/>
  <c r="AB3714" i="2"/>
  <c r="AB3715" i="2"/>
  <c r="AB3716" i="2"/>
  <c r="AB3717" i="2"/>
  <c r="AB3718" i="2"/>
  <c r="AB3719" i="2"/>
  <c r="AB3720" i="2"/>
  <c r="AB3721" i="2"/>
  <c r="AB3722" i="2"/>
  <c r="AB3723" i="2"/>
  <c r="AB3724" i="2"/>
  <c r="AB3725" i="2"/>
  <c r="AB3726" i="2"/>
  <c r="AB3727" i="2"/>
  <c r="AB3728" i="2"/>
  <c r="AB3729" i="2"/>
  <c r="AB3730" i="2"/>
  <c r="AB3731" i="2"/>
  <c r="AB3732" i="2"/>
  <c r="AB3733" i="2"/>
  <c r="AB3734" i="2"/>
  <c r="AB3735" i="2"/>
  <c r="AB3736" i="2"/>
  <c r="AB3737" i="2"/>
  <c r="AB3738" i="2"/>
  <c r="AB3739" i="2"/>
  <c r="AB3740" i="2"/>
  <c r="AB3741" i="2"/>
  <c r="AB3742" i="2"/>
  <c r="AB3743" i="2"/>
  <c r="AB3744" i="2"/>
  <c r="AB3745" i="2"/>
  <c r="AB3746" i="2"/>
  <c r="AB3747" i="2"/>
  <c r="AB3748" i="2"/>
  <c r="AB3749" i="2"/>
  <c r="AB3750" i="2"/>
  <c r="AB3751" i="2"/>
  <c r="AB3752" i="2"/>
  <c r="AB3753" i="2"/>
  <c r="AB3754" i="2"/>
  <c r="AB3755" i="2"/>
  <c r="AB3756" i="2"/>
  <c r="AB3757" i="2"/>
  <c r="AB3758" i="2"/>
  <c r="AB3759" i="2"/>
  <c r="AB3760" i="2"/>
  <c r="AB3761" i="2"/>
  <c r="AB3762" i="2"/>
  <c r="AB3763" i="2"/>
  <c r="AB3764" i="2"/>
  <c r="AB3765" i="2"/>
  <c r="AB3766" i="2"/>
  <c r="AB3767" i="2"/>
  <c r="AB3768" i="2"/>
  <c r="AB3769" i="2"/>
  <c r="AB3770" i="2"/>
  <c r="AB3771" i="2"/>
  <c r="AB3772" i="2"/>
  <c r="AB3773" i="2"/>
  <c r="AB3774" i="2"/>
  <c r="AB3775" i="2"/>
  <c r="AB3776" i="2"/>
  <c r="AB3777" i="2"/>
  <c r="AB3778" i="2"/>
  <c r="AB3779" i="2"/>
  <c r="AB3780" i="2"/>
  <c r="AB3781" i="2"/>
  <c r="AB3782" i="2"/>
  <c r="AB3783" i="2"/>
  <c r="AB3784" i="2"/>
  <c r="AB3785" i="2"/>
  <c r="AB3786" i="2"/>
  <c r="AB3787" i="2"/>
  <c r="AB3788" i="2"/>
  <c r="AB3789" i="2"/>
  <c r="AB3790" i="2"/>
  <c r="AB3791" i="2"/>
  <c r="AB3792" i="2"/>
  <c r="AB3793" i="2"/>
  <c r="AB3794" i="2"/>
  <c r="AB3795" i="2"/>
  <c r="AB3796" i="2"/>
  <c r="AB3797" i="2"/>
  <c r="AB3798" i="2"/>
  <c r="AB3799" i="2"/>
  <c r="AB3800" i="2"/>
  <c r="AB3801" i="2"/>
  <c r="AB3802" i="2"/>
  <c r="AB3803" i="2"/>
  <c r="AB3804" i="2"/>
  <c r="AB3805" i="2"/>
  <c r="AB3806" i="2"/>
  <c r="AB3807" i="2"/>
  <c r="AB3808" i="2"/>
  <c r="AB3809" i="2"/>
  <c r="AB3810" i="2"/>
  <c r="AB3811" i="2"/>
  <c r="AB3812" i="2"/>
  <c r="AB3813" i="2"/>
  <c r="AB3814" i="2"/>
  <c r="AB3815" i="2"/>
  <c r="AB3816" i="2"/>
  <c r="AB3817" i="2"/>
  <c r="AB3818" i="2"/>
  <c r="AB3819" i="2"/>
  <c r="AB3820" i="2"/>
  <c r="AB3821" i="2"/>
  <c r="AB3822" i="2"/>
  <c r="AB3823" i="2"/>
  <c r="AB3824" i="2"/>
  <c r="AB3825" i="2"/>
  <c r="AB3826" i="2"/>
  <c r="AB3827" i="2"/>
  <c r="AB3828" i="2"/>
  <c r="AB3829" i="2"/>
  <c r="AB3830" i="2"/>
  <c r="AB3831" i="2"/>
  <c r="AB3832" i="2"/>
  <c r="AB3833" i="2"/>
  <c r="AB3834" i="2"/>
  <c r="AB3835" i="2"/>
  <c r="AB3836" i="2"/>
  <c r="AB3837" i="2"/>
  <c r="AB3838" i="2"/>
  <c r="AB3839" i="2"/>
  <c r="AB3840" i="2"/>
  <c r="AB3841" i="2"/>
  <c r="AB3842" i="2"/>
  <c r="AB3843" i="2"/>
  <c r="AB3844" i="2"/>
  <c r="AB3845" i="2"/>
  <c r="AB3846" i="2"/>
  <c r="AB3847" i="2"/>
  <c r="AB3848" i="2"/>
  <c r="AB3849" i="2"/>
  <c r="AB3850" i="2"/>
  <c r="AB3851" i="2"/>
  <c r="AB3852" i="2"/>
  <c r="AB3853" i="2"/>
  <c r="AB3854" i="2"/>
  <c r="AB3855" i="2"/>
  <c r="AB3856" i="2"/>
  <c r="AB3857" i="2"/>
  <c r="AB3858" i="2"/>
  <c r="AB3859" i="2"/>
  <c r="AB3860" i="2"/>
  <c r="AB3861" i="2"/>
  <c r="AB3862" i="2"/>
  <c r="AB3863" i="2"/>
  <c r="AB3864" i="2"/>
  <c r="AB3865" i="2"/>
  <c r="AB3866" i="2"/>
  <c r="AB3867" i="2"/>
  <c r="AB3868" i="2"/>
  <c r="AB3869" i="2"/>
  <c r="AB3870" i="2"/>
  <c r="AB3871" i="2"/>
  <c r="AB3872" i="2"/>
  <c r="AB3873" i="2"/>
  <c r="AB3874" i="2"/>
  <c r="AB3875" i="2"/>
  <c r="AB3876" i="2"/>
  <c r="AB3877" i="2"/>
  <c r="AB3878" i="2"/>
  <c r="AB3879" i="2"/>
  <c r="AB3880" i="2"/>
  <c r="AB3881" i="2"/>
  <c r="AB3882" i="2"/>
  <c r="AB3883" i="2"/>
  <c r="AB3884" i="2"/>
  <c r="AB3885" i="2"/>
  <c r="AB3886" i="2"/>
  <c r="AB3887" i="2"/>
  <c r="AB3888" i="2"/>
  <c r="AB3889" i="2"/>
  <c r="AB3890" i="2"/>
  <c r="AB3891" i="2"/>
  <c r="AB3892" i="2"/>
  <c r="AB3893" i="2"/>
  <c r="AB3894" i="2"/>
  <c r="AB3895" i="2"/>
  <c r="AB3896" i="2"/>
  <c r="AB3897" i="2"/>
  <c r="AB3898" i="2"/>
  <c r="AB3899" i="2"/>
  <c r="AB3900" i="2"/>
  <c r="AB3901" i="2"/>
  <c r="AB3902" i="2"/>
  <c r="AB3903" i="2"/>
  <c r="AB3904" i="2"/>
  <c r="AB3905" i="2"/>
  <c r="AB3906" i="2"/>
  <c r="AB3907" i="2"/>
  <c r="AB3908" i="2"/>
  <c r="AB3909" i="2"/>
  <c r="AB3910" i="2"/>
  <c r="AB3911" i="2"/>
  <c r="AB3912" i="2"/>
  <c r="AB3913" i="2"/>
  <c r="AB3914" i="2"/>
  <c r="AB3915" i="2"/>
  <c r="AB3916" i="2"/>
  <c r="AB3917" i="2"/>
  <c r="AB3918" i="2"/>
  <c r="AB3919" i="2"/>
  <c r="AB3920" i="2"/>
  <c r="AB3921" i="2"/>
  <c r="AB3922" i="2"/>
  <c r="AB3923" i="2"/>
  <c r="AB3924" i="2"/>
  <c r="AB3925" i="2"/>
  <c r="AB3926" i="2"/>
  <c r="AB3927" i="2"/>
  <c r="AB3928" i="2"/>
  <c r="AB3929" i="2"/>
  <c r="AB3930" i="2"/>
  <c r="AB3931" i="2"/>
  <c r="AB3932" i="2"/>
  <c r="AB3933" i="2"/>
  <c r="AB3934" i="2"/>
  <c r="AB3935" i="2"/>
  <c r="AB3936" i="2"/>
  <c r="AB3937" i="2"/>
  <c r="AB3938" i="2"/>
  <c r="AB3939" i="2"/>
  <c r="AB3940" i="2"/>
  <c r="AB3941" i="2"/>
  <c r="AB3942" i="2"/>
  <c r="AB3943" i="2"/>
  <c r="AB3944" i="2"/>
  <c r="AB3945" i="2"/>
  <c r="AB3946" i="2"/>
  <c r="AB3947" i="2"/>
  <c r="AB3948" i="2"/>
  <c r="AB3949" i="2"/>
  <c r="AB3950" i="2"/>
  <c r="AB3951" i="2"/>
  <c r="AB3952" i="2"/>
  <c r="AB3953" i="2"/>
  <c r="AB3954" i="2"/>
  <c r="AB3955" i="2"/>
  <c r="AB3956" i="2"/>
  <c r="AB3957" i="2"/>
  <c r="AB3958" i="2"/>
  <c r="AB3959" i="2"/>
  <c r="AB3960" i="2"/>
  <c r="AB3961" i="2"/>
  <c r="AB3962" i="2"/>
  <c r="AB3963" i="2"/>
  <c r="AB3964" i="2"/>
  <c r="AB3965" i="2"/>
  <c r="AB3966" i="2"/>
  <c r="AB3967" i="2"/>
  <c r="AB3968" i="2"/>
  <c r="AB3969" i="2"/>
  <c r="AB3970" i="2"/>
  <c r="AB3971" i="2"/>
  <c r="AB3972" i="2"/>
  <c r="AB3973" i="2"/>
  <c r="AB3974" i="2"/>
  <c r="AB3975" i="2"/>
  <c r="AB3976" i="2"/>
  <c r="AB3977" i="2"/>
  <c r="AB3978" i="2"/>
  <c r="AB3979" i="2"/>
  <c r="AB3980" i="2"/>
  <c r="AB3981" i="2"/>
  <c r="AB3982" i="2"/>
  <c r="AB3983" i="2"/>
  <c r="AB3984" i="2"/>
  <c r="AB3985" i="2"/>
  <c r="AB3986" i="2"/>
  <c r="AB3987" i="2"/>
  <c r="AB3988" i="2"/>
  <c r="AB3989" i="2"/>
  <c r="AB3990" i="2"/>
  <c r="AB3991" i="2"/>
  <c r="AB3992" i="2"/>
  <c r="AB3993" i="2"/>
  <c r="AB3994" i="2"/>
  <c r="AB3995" i="2"/>
  <c r="AB3996" i="2"/>
  <c r="AB3997" i="2"/>
  <c r="AB3998" i="2"/>
  <c r="AB3999" i="2"/>
  <c r="AB4000" i="2"/>
  <c r="AB4001" i="2"/>
  <c r="AB4002" i="2"/>
  <c r="AB4003" i="2"/>
  <c r="AB4004" i="2"/>
  <c r="AB4005" i="2"/>
  <c r="AB4006" i="2"/>
  <c r="AB4007" i="2"/>
  <c r="AB4008" i="2"/>
  <c r="AB4009" i="2"/>
  <c r="AB4010" i="2"/>
  <c r="AB4011" i="2"/>
  <c r="AB4012" i="2"/>
  <c r="AB4013" i="2"/>
  <c r="AB4014" i="2"/>
  <c r="AB4015" i="2"/>
  <c r="AB4016" i="2"/>
  <c r="AB4017" i="2"/>
  <c r="AB4018" i="2"/>
  <c r="AB4019" i="2"/>
  <c r="AB4020" i="2"/>
  <c r="AB4021" i="2"/>
  <c r="AB4022" i="2"/>
  <c r="AB4023" i="2"/>
  <c r="AB4024" i="2"/>
  <c r="AB4025" i="2"/>
  <c r="AB4026" i="2"/>
  <c r="AB4027" i="2"/>
  <c r="AB4028" i="2"/>
  <c r="AB4029" i="2"/>
  <c r="AB4030" i="2"/>
  <c r="AB4031" i="2"/>
  <c r="AB4032" i="2"/>
  <c r="AB4033" i="2"/>
  <c r="AB4034" i="2"/>
  <c r="AB4035" i="2"/>
  <c r="AB4036" i="2"/>
  <c r="AB4037" i="2"/>
  <c r="AB4038" i="2"/>
  <c r="AB4039" i="2"/>
  <c r="AB4040" i="2"/>
  <c r="AB4041" i="2"/>
  <c r="AB4042" i="2"/>
  <c r="AB4043" i="2"/>
  <c r="AB4044" i="2"/>
  <c r="AB4045" i="2"/>
  <c r="AB4046" i="2"/>
  <c r="AB4047" i="2"/>
  <c r="AB4048" i="2"/>
  <c r="AB4049" i="2"/>
  <c r="AB4050" i="2"/>
  <c r="AB4051" i="2"/>
  <c r="AB4052" i="2"/>
  <c r="AB4053" i="2"/>
  <c r="AB4054" i="2"/>
  <c r="AB4055" i="2"/>
  <c r="AB4056" i="2"/>
  <c r="AB4057" i="2"/>
  <c r="AB4058" i="2"/>
  <c r="AB4059" i="2"/>
  <c r="AB4060" i="2"/>
  <c r="AB4061" i="2"/>
  <c r="AB4062" i="2"/>
  <c r="AB4063" i="2"/>
  <c r="AB4064" i="2"/>
  <c r="AB4065" i="2"/>
  <c r="AB4066" i="2"/>
  <c r="AB4067" i="2"/>
  <c r="AB4068" i="2"/>
  <c r="AB4069" i="2"/>
  <c r="AB4070" i="2"/>
  <c r="AB4071" i="2"/>
  <c r="AB4072" i="2"/>
  <c r="AB4073" i="2"/>
  <c r="AB4074" i="2"/>
  <c r="AB4075" i="2"/>
  <c r="AB4076" i="2"/>
  <c r="AB4077" i="2"/>
  <c r="AB4078" i="2"/>
  <c r="AB4079" i="2"/>
  <c r="AB4080" i="2"/>
  <c r="AB4081" i="2"/>
  <c r="AB4082" i="2"/>
  <c r="AB4083" i="2"/>
  <c r="AB4084" i="2"/>
  <c r="AB4085" i="2"/>
  <c r="AB4086" i="2"/>
  <c r="AB4087" i="2"/>
  <c r="AB4088" i="2"/>
  <c r="AB4089" i="2"/>
  <c r="AB4090" i="2"/>
  <c r="AB4091" i="2"/>
  <c r="AB4092" i="2"/>
  <c r="AB4093" i="2"/>
  <c r="AB4094" i="2"/>
  <c r="AB4095" i="2"/>
  <c r="AB4096" i="2"/>
  <c r="AB4097" i="2"/>
  <c r="AB4098" i="2"/>
  <c r="AB4099" i="2"/>
  <c r="AB4100" i="2"/>
  <c r="AB4101" i="2"/>
  <c r="AB4102" i="2"/>
  <c r="AB4103" i="2"/>
  <c r="AB4104" i="2"/>
  <c r="AB4105" i="2"/>
  <c r="AB4106" i="2"/>
  <c r="AB4107" i="2"/>
  <c r="AB4108" i="2"/>
  <c r="AB4109" i="2"/>
  <c r="AB4110" i="2"/>
  <c r="AB4111" i="2"/>
  <c r="AB4112" i="2"/>
  <c r="AB4113" i="2"/>
  <c r="AB4114" i="2"/>
  <c r="AB4115" i="2"/>
  <c r="AB4116" i="2"/>
  <c r="AB4117" i="2"/>
  <c r="AB4118" i="2"/>
  <c r="AB4119" i="2"/>
  <c r="AB4120" i="2"/>
  <c r="AB4121" i="2"/>
  <c r="AB4122" i="2"/>
  <c r="AB4123" i="2"/>
  <c r="AB4124" i="2"/>
  <c r="AB4125" i="2"/>
  <c r="AB4126" i="2"/>
  <c r="AB4127" i="2"/>
  <c r="AB4128" i="2"/>
  <c r="AB4129" i="2"/>
  <c r="AB4130" i="2"/>
  <c r="AB4131" i="2"/>
  <c r="AB4132" i="2"/>
  <c r="AB4133" i="2"/>
  <c r="AB4134" i="2"/>
  <c r="AB4135" i="2"/>
  <c r="AB4136" i="2"/>
  <c r="AB4137" i="2"/>
  <c r="AB4138" i="2"/>
  <c r="AB4139" i="2"/>
  <c r="AB4140" i="2"/>
  <c r="AB4141" i="2"/>
  <c r="AB4142" i="2"/>
  <c r="AB4143" i="2"/>
  <c r="AB4144" i="2"/>
  <c r="AB4145" i="2"/>
  <c r="AB4146" i="2"/>
  <c r="AB4147" i="2"/>
  <c r="AB4148" i="2"/>
  <c r="AB4149" i="2"/>
  <c r="AB4150" i="2"/>
  <c r="AB4151" i="2"/>
  <c r="AB4152" i="2"/>
  <c r="AB4153" i="2"/>
  <c r="AB4154" i="2"/>
  <c r="AB4155" i="2"/>
  <c r="AB4156" i="2"/>
  <c r="AB4157" i="2"/>
  <c r="AB4158" i="2"/>
  <c r="AB4159" i="2"/>
  <c r="AB4160" i="2"/>
  <c r="AB4161" i="2"/>
  <c r="AB4162" i="2"/>
  <c r="AB4163" i="2"/>
  <c r="AB4164" i="2"/>
  <c r="AB4165" i="2"/>
  <c r="AB4166" i="2"/>
  <c r="AB4167" i="2"/>
  <c r="AB4168" i="2"/>
  <c r="AB4169" i="2"/>
  <c r="AB4170" i="2"/>
  <c r="AB4171" i="2"/>
  <c r="AB4172" i="2"/>
  <c r="AB4173" i="2"/>
  <c r="AB4174" i="2"/>
  <c r="AB4175" i="2"/>
  <c r="AB4176" i="2"/>
  <c r="AB4177" i="2"/>
  <c r="AB4178" i="2"/>
  <c r="AB4179" i="2"/>
  <c r="AB4180" i="2"/>
  <c r="AB4181" i="2"/>
  <c r="AB4182" i="2"/>
  <c r="AB4183" i="2"/>
  <c r="AB4184" i="2"/>
  <c r="AB4185" i="2"/>
  <c r="AB4186" i="2"/>
  <c r="AB4187" i="2"/>
  <c r="AB4188" i="2"/>
  <c r="AB4189" i="2"/>
  <c r="AB4190" i="2"/>
  <c r="AB4191" i="2"/>
  <c r="AB4192" i="2"/>
  <c r="AB4193" i="2"/>
  <c r="AB4194" i="2"/>
  <c r="AB4195" i="2"/>
  <c r="AB4196" i="2"/>
  <c r="AB4197" i="2"/>
  <c r="AB4198" i="2"/>
  <c r="AB4199" i="2"/>
  <c r="AB4200" i="2"/>
  <c r="AB4201" i="2"/>
  <c r="AB4202" i="2"/>
  <c r="AB4203" i="2"/>
  <c r="AB4204" i="2"/>
  <c r="AB4205" i="2"/>
  <c r="AB4206" i="2"/>
  <c r="AB4207" i="2"/>
  <c r="AB4208" i="2"/>
  <c r="AB4209" i="2"/>
  <c r="AB4210" i="2"/>
  <c r="AB4211" i="2"/>
  <c r="AB4212" i="2"/>
  <c r="AB4213" i="2"/>
  <c r="AB4214" i="2"/>
  <c r="AB4215" i="2"/>
  <c r="AB4216" i="2"/>
  <c r="AB4217" i="2"/>
  <c r="AB4218" i="2"/>
  <c r="AB4219" i="2"/>
  <c r="AB4220" i="2"/>
  <c r="AB4221" i="2"/>
  <c r="AB4222" i="2"/>
  <c r="AB4223" i="2"/>
  <c r="AB4224" i="2"/>
  <c r="AB4225" i="2"/>
  <c r="AB4226" i="2"/>
  <c r="AB4227" i="2"/>
  <c r="AB4228" i="2"/>
  <c r="AB4229" i="2"/>
  <c r="AB4230" i="2"/>
  <c r="AB4231" i="2"/>
  <c r="AB4232" i="2"/>
  <c r="AB4233" i="2"/>
  <c r="AB4234" i="2"/>
  <c r="AB4235" i="2"/>
  <c r="AB4236" i="2"/>
  <c r="AB4237" i="2"/>
  <c r="AB4238" i="2"/>
  <c r="AB4239" i="2"/>
  <c r="AB4240" i="2"/>
  <c r="AB4241" i="2"/>
  <c r="AB4242" i="2"/>
  <c r="AB4243" i="2"/>
  <c r="AB4244" i="2"/>
  <c r="AB4245" i="2"/>
  <c r="AB4246" i="2"/>
  <c r="AB4247" i="2"/>
  <c r="AB4248" i="2"/>
  <c r="AB4249" i="2"/>
  <c r="AB4250" i="2"/>
  <c r="AB4251" i="2"/>
  <c r="AB4252" i="2"/>
  <c r="AB4253" i="2"/>
  <c r="AB4254" i="2"/>
  <c r="AB4255" i="2"/>
  <c r="AB4256" i="2"/>
  <c r="AB4257" i="2"/>
  <c r="AB4258" i="2"/>
  <c r="AB4259" i="2"/>
  <c r="AB4260" i="2"/>
  <c r="AB4261" i="2"/>
  <c r="AB4262" i="2"/>
  <c r="AB4263" i="2"/>
  <c r="AB4264" i="2"/>
  <c r="AB4265" i="2"/>
  <c r="AB4266" i="2"/>
  <c r="AB4267" i="2"/>
  <c r="AB4268" i="2"/>
  <c r="AB4269" i="2"/>
  <c r="AB4270" i="2"/>
  <c r="AB4271" i="2"/>
  <c r="AB4272" i="2"/>
  <c r="AB4273" i="2"/>
  <c r="AB4274" i="2"/>
  <c r="AB4275" i="2"/>
  <c r="AB4276" i="2"/>
  <c r="AB4277" i="2"/>
  <c r="AB4278" i="2"/>
  <c r="AB4279" i="2"/>
  <c r="AB4280" i="2"/>
  <c r="AB4281" i="2"/>
  <c r="AB4282" i="2"/>
  <c r="AB4283" i="2"/>
  <c r="AB4284" i="2"/>
  <c r="AB4285" i="2"/>
  <c r="AB4286" i="2"/>
  <c r="AB4287" i="2"/>
  <c r="AB4288" i="2"/>
  <c r="AB4289" i="2"/>
  <c r="AB4290" i="2"/>
  <c r="AB4291" i="2"/>
  <c r="AB4292" i="2"/>
  <c r="AB4293" i="2"/>
  <c r="AB4294" i="2"/>
  <c r="AB4295" i="2"/>
  <c r="AB4296" i="2"/>
  <c r="AB4297" i="2"/>
  <c r="AB4298" i="2"/>
  <c r="AB4299" i="2"/>
  <c r="AB4300" i="2"/>
  <c r="AB4301" i="2"/>
  <c r="AB4302" i="2"/>
  <c r="AB4303" i="2"/>
  <c r="AB4304" i="2"/>
  <c r="AB4305" i="2"/>
  <c r="AB4306" i="2"/>
  <c r="AB4307" i="2"/>
  <c r="AB4308" i="2"/>
  <c r="AB4309" i="2"/>
  <c r="AB4310" i="2"/>
  <c r="AB4311" i="2"/>
  <c r="AB4312" i="2"/>
  <c r="AB4313" i="2"/>
  <c r="AB4314" i="2"/>
  <c r="AB4315" i="2"/>
  <c r="AB4316" i="2"/>
  <c r="AB4317" i="2"/>
  <c r="AB4318" i="2"/>
  <c r="AB4319" i="2"/>
  <c r="AB4320" i="2"/>
  <c r="AB4321" i="2"/>
  <c r="AB4322" i="2"/>
  <c r="AB4323" i="2"/>
  <c r="AB4324" i="2"/>
  <c r="AB4325" i="2"/>
  <c r="AB4326" i="2"/>
  <c r="AB4327" i="2"/>
  <c r="AB4328" i="2"/>
  <c r="AB4329" i="2"/>
  <c r="AB4330" i="2"/>
  <c r="AB4331" i="2"/>
  <c r="AB4332" i="2"/>
  <c r="AB4333" i="2"/>
  <c r="AB4334" i="2"/>
  <c r="AB4335" i="2"/>
  <c r="AB4336" i="2"/>
  <c r="AB4337" i="2"/>
  <c r="AB4338" i="2"/>
  <c r="AB4339" i="2"/>
  <c r="AB4340" i="2"/>
  <c r="AB4341" i="2"/>
  <c r="AB4342" i="2"/>
  <c r="AB4343" i="2"/>
  <c r="AB4344" i="2"/>
  <c r="AB4345" i="2"/>
  <c r="AB4346" i="2"/>
  <c r="AB4347" i="2"/>
  <c r="AB4348" i="2"/>
  <c r="AB4349" i="2"/>
  <c r="AB4350" i="2"/>
  <c r="AB4351" i="2"/>
  <c r="AB4352" i="2"/>
  <c r="AB4353" i="2"/>
  <c r="AB4354" i="2"/>
  <c r="AB4355" i="2"/>
  <c r="AB4356" i="2"/>
  <c r="AB4357" i="2"/>
  <c r="AB4358" i="2"/>
  <c r="AB4359" i="2"/>
  <c r="AB4360" i="2"/>
  <c r="AB4361" i="2"/>
  <c r="AB4362" i="2"/>
  <c r="AB4363" i="2"/>
  <c r="AB4364" i="2"/>
  <c r="AB4365" i="2"/>
  <c r="AB4366" i="2"/>
  <c r="AB4367" i="2"/>
  <c r="AB4368" i="2"/>
  <c r="AB4369" i="2"/>
  <c r="AB4370" i="2"/>
  <c r="AB4371" i="2"/>
  <c r="AB4372" i="2"/>
  <c r="AB4373" i="2"/>
  <c r="AB4374" i="2"/>
  <c r="AB4375" i="2"/>
  <c r="AB4376" i="2"/>
  <c r="AB4377" i="2"/>
  <c r="AB4378" i="2"/>
  <c r="AB4379" i="2"/>
  <c r="AB4380" i="2"/>
  <c r="AB4381" i="2"/>
  <c r="AB4382" i="2"/>
  <c r="AB4383" i="2"/>
  <c r="AB4384" i="2"/>
  <c r="AB4385" i="2"/>
  <c r="AB4386" i="2"/>
  <c r="AB4387" i="2"/>
  <c r="AB4388" i="2"/>
  <c r="AB4389" i="2"/>
  <c r="AB4390" i="2"/>
  <c r="AB4391" i="2"/>
  <c r="AB4392" i="2"/>
  <c r="AB4393" i="2"/>
  <c r="AB4394" i="2"/>
  <c r="AB4395" i="2"/>
  <c r="AB4396" i="2"/>
  <c r="AB4397" i="2"/>
  <c r="AB4398" i="2"/>
  <c r="AB4399" i="2"/>
  <c r="AB4400" i="2"/>
  <c r="AB4401" i="2"/>
  <c r="AB4402" i="2"/>
  <c r="AB4403" i="2"/>
  <c r="AB4404" i="2"/>
  <c r="AB4405" i="2"/>
  <c r="AB4406" i="2"/>
  <c r="AB4407" i="2"/>
  <c r="AB4408" i="2"/>
  <c r="AB4409" i="2"/>
  <c r="AB4410" i="2"/>
  <c r="AB4411" i="2"/>
  <c r="AB4412" i="2"/>
  <c r="AB4413" i="2"/>
  <c r="AB4414" i="2"/>
  <c r="AB4415" i="2"/>
  <c r="AB4416" i="2"/>
  <c r="AB4417" i="2"/>
  <c r="AB4418" i="2"/>
  <c r="AB4419" i="2"/>
  <c r="AB4420" i="2"/>
  <c r="AB4421" i="2"/>
  <c r="AB4422" i="2"/>
  <c r="AB4423" i="2"/>
  <c r="AB4424" i="2"/>
  <c r="AB4425" i="2"/>
  <c r="AB4426" i="2"/>
  <c r="AB4427" i="2"/>
  <c r="AB4428" i="2"/>
  <c r="AB4429" i="2"/>
  <c r="AB4430" i="2"/>
  <c r="AB4431" i="2"/>
  <c r="AB4432" i="2"/>
  <c r="AB4433" i="2"/>
  <c r="AB4434" i="2"/>
  <c r="AB4435" i="2"/>
  <c r="AB4436" i="2"/>
  <c r="AB4437" i="2"/>
  <c r="AB4438" i="2"/>
  <c r="AB4439" i="2"/>
  <c r="AB4440" i="2"/>
  <c r="AB4441" i="2"/>
  <c r="AB4442" i="2"/>
  <c r="AB4443" i="2"/>
  <c r="AB4444" i="2"/>
  <c r="AB4445" i="2"/>
  <c r="AB4446" i="2"/>
  <c r="AB4447" i="2"/>
  <c r="AB4448" i="2"/>
  <c r="AB4449" i="2"/>
  <c r="AB4450" i="2"/>
  <c r="AB4451" i="2"/>
  <c r="AB4452" i="2"/>
  <c r="AB4453" i="2"/>
  <c r="AB4454" i="2"/>
  <c r="AB4455" i="2"/>
  <c r="AB4456" i="2"/>
  <c r="AB4457" i="2"/>
  <c r="AB4458" i="2"/>
  <c r="AB4459" i="2"/>
  <c r="AB4460" i="2"/>
  <c r="AB4461" i="2"/>
  <c r="AB4462" i="2"/>
  <c r="AB4463" i="2"/>
  <c r="AB4464" i="2"/>
  <c r="AB4465" i="2"/>
  <c r="AB4466" i="2"/>
  <c r="AB4467" i="2"/>
  <c r="AB4468" i="2"/>
  <c r="AB4469" i="2"/>
  <c r="AB4470" i="2"/>
  <c r="AB4471" i="2"/>
  <c r="AB4472" i="2"/>
  <c r="AB4473" i="2"/>
  <c r="AB4474" i="2"/>
  <c r="AB4475" i="2"/>
  <c r="AB4476" i="2"/>
  <c r="AB4477" i="2"/>
  <c r="AB4478" i="2"/>
  <c r="AB4479" i="2"/>
  <c r="AB4480" i="2"/>
  <c r="AB4481" i="2"/>
  <c r="AB4482" i="2"/>
  <c r="AB4483" i="2"/>
  <c r="AB4484" i="2"/>
  <c r="AB4485" i="2"/>
  <c r="AB4486" i="2"/>
  <c r="AB4487" i="2"/>
  <c r="AB4488" i="2"/>
  <c r="AB4489" i="2"/>
  <c r="AB4490" i="2"/>
  <c r="AB4491" i="2"/>
  <c r="AB4492" i="2"/>
  <c r="AB4493" i="2"/>
  <c r="AB4494" i="2"/>
  <c r="AB4495" i="2"/>
  <c r="AB4496" i="2"/>
  <c r="AB4497" i="2"/>
  <c r="AB4498" i="2"/>
  <c r="AB4499" i="2"/>
  <c r="AB4500" i="2"/>
  <c r="AB4501" i="2"/>
  <c r="AB4502" i="2"/>
  <c r="AB4503" i="2"/>
  <c r="AB4504" i="2"/>
  <c r="AB4505" i="2"/>
  <c r="AB4506" i="2"/>
  <c r="AB4507" i="2"/>
  <c r="AB4508" i="2"/>
  <c r="AB4509" i="2"/>
  <c r="AB4510" i="2"/>
  <c r="AB4511" i="2"/>
  <c r="AB4512" i="2"/>
  <c r="AB4513" i="2"/>
  <c r="AB4514" i="2"/>
  <c r="AB4515" i="2"/>
  <c r="AB4516" i="2"/>
  <c r="AB4517" i="2"/>
  <c r="AB4518" i="2"/>
  <c r="AB4519" i="2"/>
  <c r="AB4520" i="2"/>
  <c r="AB4521" i="2"/>
  <c r="AB4522" i="2"/>
  <c r="AB4523" i="2"/>
  <c r="AB4524" i="2"/>
  <c r="AB4525" i="2"/>
  <c r="AB4526" i="2"/>
  <c r="AB4527" i="2"/>
  <c r="AB4528" i="2"/>
  <c r="AB4529" i="2"/>
  <c r="AB4530" i="2"/>
  <c r="AB4531" i="2"/>
  <c r="AB4532" i="2"/>
  <c r="AB4533" i="2"/>
  <c r="AB4534" i="2"/>
  <c r="AB4535" i="2"/>
  <c r="AB4536" i="2"/>
  <c r="AB4537" i="2"/>
  <c r="AB4538" i="2"/>
  <c r="AB4539" i="2"/>
  <c r="AB4540" i="2"/>
  <c r="AB4541" i="2"/>
  <c r="AB4542" i="2"/>
  <c r="AB4543" i="2"/>
  <c r="AB4544" i="2"/>
  <c r="AB4545" i="2"/>
  <c r="AB4546" i="2"/>
  <c r="AB4547" i="2"/>
  <c r="AB4548" i="2"/>
  <c r="AB4549" i="2"/>
  <c r="AB4550" i="2"/>
  <c r="AB4551" i="2"/>
  <c r="AB4552" i="2"/>
  <c r="AB4553" i="2"/>
  <c r="AB4554" i="2"/>
  <c r="AB4555" i="2"/>
  <c r="AB4556" i="2"/>
  <c r="AB4557" i="2"/>
  <c r="AB4558" i="2"/>
  <c r="AB4559" i="2"/>
  <c r="AB4560" i="2"/>
  <c r="AB4561" i="2"/>
  <c r="AB4562" i="2"/>
  <c r="AB4563" i="2"/>
  <c r="AB4564" i="2"/>
  <c r="AB4565" i="2"/>
  <c r="AB4566" i="2"/>
  <c r="AB4567" i="2"/>
  <c r="AB4568" i="2"/>
  <c r="AB4569" i="2"/>
  <c r="AB4570" i="2"/>
  <c r="AB4571" i="2"/>
  <c r="AB4572" i="2"/>
  <c r="AB4573" i="2"/>
  <c r="AB4574" i="2"/>
  <c r="AB4575" i="2"/>
  <c r="AB4576" i="2"/>
  <c r="AB4577" i="2"/>
  <c r="AB4578" i="2"/>
  <c r="AB4579" i="2"/>
  <c r="AB4580" i="2"/>
  <c r="AB4581" i="2"/>
  <c r="AB4582" i="2"/>
  <c r="AB4583" i="2"/>
  <c r="AB4584" i="2"/>
  <c r="AB4585" i="2"/>
  <c r="AB4586" i="2"/>
  <c r="AB4587" i="2"/>
  <c r="AB4588" i="2"/>
  <c r="AB4589" i="2"/>
  <c r="AB4590" i="2"/>
  <c r="AB4591" i="2"/>
  <c r="AB4592" i="2"/>
  <c r="AB4593" i="2"/>
  <c r="AB4594" i="2"/>
  <c r="AB4595" i="2"/>
  <c r="AB4596" i="2"/>
  <c r="AB4597" i="2"/>
  <c r="AB4598" i="2"/>
  <c r="AB4599" i="2"/>
  <c r="AB4600" i="2"/>
  <c r="AB4601" i="2"/>
  <c r="AB4602" i="2"/>
  <c r="AB4603" i="2"/>
  <c r="AB4604" i="2"/>
  <c r="AB4605" i="2"/>
  <c r="AB4606" i="2"/>
  <c r="AB4607" i="2"/>
  <c r="AB4608" i="2"/>
  <c r="AB4609" i="2"/>
  <c r="AB4610" i="2"/>
  <c r="AB4611" i="2"/>
  <c r="AB4612" i="2"/>
  <c r="AB4613" i="2"/>
  <c r="AB4614" i="2"/>
  <c r="AB4615" i="2"/>
  <c r="AB4616" i="2"/>
  <c r="AB4617" i="2"/>
  <c r="AB4618" i="2"/>
  <c r="AB4619" i="2"/>
  <c r="AB4620" i="2"/>
  <c r="AB4621" i="2"/>
  <c r="AB4622" i="2"/>
  <c r="AB4623" i="2"/>
  <c r="AB4624" i="2"/>
  <c r="AB4625" i="2"/>
  <c r="AB4626" i="2"/>
  <c r="AB4627" i="2"/>
  <c r="AB4628" i="2"/>
  <c r="AB4629" i="2"/>
  <c r="AB4630" i="2"/>
  <c r="AB4631" i="2"/>
  <c r="AB4632" i="2"/>
  <c r="AB4633" i="2"/>
  <c r="AB4634" i="2"/>
  <c r="AB4635" i="2"/>
  <c r="AB4636" i="2"/>
  <c r="AB4637" i="2"/>
  <c r="AB4638" i="2"/>
  <c r="AB4639" i="2"/>
  <c r="AB4640" i="2"/>
  <c r="AB4641" i="2"/>
  <c r="AB4642" i="2"/>
  <c r="AB4643" i="2"/>
  <c r="AB4644" i="2"/>
  <c r="AB4645" i="2"/>
  <c r="AB4646" i="2"/>
  <c r="AB4647" i="2"/>
  <c r="AB4648" i="2"/>
  <c r="AB4649" i="2"/>
  <c r="AB4650" i="2"/>
  <c r="AB4651" i="2"/>
  <c r="AB4652" i="2"/>
  <c r="AB4653" i="2"/>
  <c r="AB4654" i="2"/>
  <c r="AB4655" i="2"/>
  <c r="AB4656" i="2"/>
  <c r="AB4657" i="2"/>
  <c r="AB4658" i="2"/>
  <c r="AB4659" i="2"/>
  <c r="AB4660" i="2"/>
  <c r="AB4661" i="2"/>
  <c r="AB4662" i="2"/>
  <c r="AB4663" i="2"/>
  <c r="AB4664" i="2"/>
  <c r="AB4665" i="2"/>
  <c r="AB4666" i="2"/>
  <c r="AB4667" i="2"/>
  <c r="AB4668" i="2"/>
  <c r="AB4669" i="2"/>
  <c r="AB4670" i="2"/>
  <c r="AB4671" i="2"/>
  <c r="AB4672" i="2"/>
  <c r="AB4673" i="2"/>
  <c r="AB4674" i="2"/>
  <c r="AB4675" i="2"/>
  <c r="AB4676" i="2"/>
  <c r="AB4677" i="2"/>
  <c r="AB4678" i="2"/>
  <c r="AB4679" i="2"/>
  <c r="AB4680" i="2"/>
  <c r="AB4681" i="2"/>
  <c r="AB4682" i="2"/>
  <c r="AB4683" i="2"/>
  <c r="AB4684" i="2"/>
  <c r="AB4685" i="2"/>
  <c r="AB4686" i="2"/>
  <c r="AB4687" i="2"/>
  <c r="AB4688" i="2"/>
  <c r="AB4689" i="2"/>
  <c r="AB4690" i="2"/>
  <c r="AB4691" i="2"/>
  <c r="AB4692" i="2"/>
  <c r="AB4693" i="2"/>
  <c r="AB4694" i="2"/>
  <c r="AB4695" i="2"/>
  <c r="AB4696" i="2"/>
  <c r="AB4697" i="2"/>
  <c r="AB4698" i="2"/>
  <c r="AB4699" i="2"/>
  <c r="AB4700" i="2"/>
  <c r="AB4701" i="2"/>
  <c r="AB4702" i="2"/>
  <c r="AB4703" i="2"/>
  <c r="AB4704" i="2"/>
  <c r="AB4705" i="2"/>
  <c r="AB4706" i="2"/>
  <c r="AB4707" i="2"/>
  <c r="AB4708" i="2"/>
  <c r="AB4709" i="2"/>
  <c r="AB4710" i="2"/>
  <c r="AB4711" i="2"/>
  <c r="AB4712" i="2"/>
  <c r="AB4713" i="2"/>
  <c r="AB4714" i="2"/>
  <c r="AB4715" i="2"/>
  <c r="AB4716" i="2"/>
  <c r="AB4717" i="2"/>
  <c r="AB4718" i="2"/>
  <c r="AB4719" i="2"/>
  <c r="AB4720" i="2"/>
  <c r="AB4721" i="2"/>
  <c r="AB4722" i="2"/>
  <c r="AB4723" i="2"/>
  <c r="AB4724" i="2"/>
  <c r="AB4725" i="2"/>
  <c r="AB4726" i="2"/>
  <c r="AB4727" i="2"/>
  <c r="AB4728" i="2"/>
  <c r="AB4729" i="2"/>
  <c r="AB4730" i="2"/>
  <c r="AB4731" i="2"/>
  <c r="AB4732" i="2"/>
  <c r="AB4733" i="2"/>
  <c r="AB4734" i="2"/>
  <c r="AB4735" i="2"/>
  <c r="AB4736" i="2"/>
  <c r="AB4737" i="2"/>
  <c r="AB4738" i="2"/>
  <c r="AB4739" i="2"/>
  <c r="AB4740" i="2"/>
  <c r="AB4741" i="2"/>
  <c r="AB4742" i="2"/>
  <c r="AB4743" i="2"/>
  <c r="AB4744" i="2"/>
  <c r="AB4745" i="2"/>
  <c r="AB4746" i="2"/>
  <c r="AB4747" i="2"/>
  <c r="AB4748" i="2"/>
  <c r="AB4749" i="2"/>
  <c r="AB4750" i="2"/>
  <c r="AB4751" i="2"/>
  <c r="AB4752" i="2"/>
  <c r="AB4753" i="2"/>
  <c r="AB4754" i="2"/>
  <c r="AB4755" i="2"/>
  <c r="AB4756" i="2"/>
  <c r="AB4757" i="2"/>
  <c r="AB4758" i="2"/>
  <c r="AB4759" i="2"/>
  <c r="AB4760" i="2"/>
  <c r="AB4761" i="2"/>
  <c r="AB4762" i="2"/>
  <c r="AB4763" i="2"/>
  <c r="AB4764" i="2"/>
  <c r="AB4765" i="2"/>
  <c r="AB4766" i="2"/>
  <c r="AB4767" i="2"/>
  <c r="AB4768" i="2"/>
  <c r="AB4769" i="2"/>
  <c r="AB4770" i="2"/>
  <c r="AB4771" i="2"/>
  <c r="AB4772" i="2"/>
  <c r="AB4773" i="2"/>
  <c r="AB4774" i="2"/>
  <c r="AB4775" i="2"/>
  <c r="AB4776" i="2"/>
  <c r="AB4777" i="2"/>
  <c r="AB4778" i="2"/>
  <c r="AB4779" i="2"/>
  <c r="AB4780" i="2"/>
  <c r="AB4781" i="2"/>
  <c r="AB4782" i="2"/>
  <c r="AB4783" i="2"/>
  <c r="AB4784" i="2"/>
  <c r="AB4785" i="2"/>
  <c r="AB4786" i="2"/>
  <c r="AB4787" i="2"/>
  <c r="AB4788" i="2"/>
  <c r="AB4789" i="2"/>
  <c r="AB4790" i="2"/>
  <c r="AB4791" i="2"/>
  <c r="AB4792" i="2"/>
  <c r="AB4793" i="2"/>
  <c r="AB4794" i="2"/>
  <c r="AB4795" i="2"/>
  <c r="AB4796" i="2"/>
  <c r="AB4797" i="2"/>
  <c r="AB4798" i="2"/>
  <c r="AB4799" i="2"/>
  <c r="AB4800" i="2"/>
  <c r="AB4801" i="2"/>
  <c r="AB4802" i="2"/>
  <c r="AB4803" i="2"/>
  <c r="AB4804" i="2"/>
  <c r="AB4805" i="2"/>
  <c r="AB4806" i="2"/>
  <c r="AB4807" i="2"/>
  <c r="AB4808" i="2"/>
  <c r="AB4809" i="2"/>
  <c r="AB4810" i="2"/>
  <c r="AB4811" i="2"/>
  <c r="AB4812" i="2"/>
  <c r="AB4813" i="2"/>
  <c r="AB4814" i="2"/>
  <c r="AB4815" i="2"/>
  <c r="AB4816" i="2"/>
  <c r="AB4817" i="2"/>
  <c r="AB4818" i="2"/>
  <c r="AB4819" i="2"/>
  <c r="AB4820" i="2"/>
  <c r="AB4821" i="2"/>
  <c r="AB4822" i="2"/>
  <c r="AB4823" i="2"/>
  <c r="AB4824" i="2"/>
  <c r="AB4825" i="2"/>
  <c r="AB4826" i="2"/>
  <c r="AB4827" i="2"/>
  <c r="AB4828" i="2"/>
  <c r="AB4829" i="2"/>
  <c r="AB4830" i="2"/>
  <c r="AB4831" i="2"/>
  <c r="AB4832" i="2"/>
  <c r="AB4833" i="2"/>
  <c r="AB4834" i="2"/>
  <c r="AB4835" i="2"/>
  <c r="AB4836" i="2"/>
  <c r="AB4837" i="2"/>
  <c r="AB4838" i="2"/>
  <c r="AB4839" i="2"/>
  <c r="AB4840" i="2"/>
  <c r="AB4841" i="2"/>
  <c r="AB4842" i="2"/>
  <c r="AB4843" i="2"/>
  <c r="AB4844" i="2"/>
  <c r="AB4845" i="2"/>
  <c r="AB4846" i="2"/>
  <c r="AB4847" i="2"/>
  <c r="AB4848" i="2"/>
  <c r="AB4849" i="2"/>
  <c r="AB4850" i="2"/>
  <c r="AB4851" i="2"/>
  <c r="AB4852" i="2"/>
  <c r="AB4853" i="2"/>
  <c r="AB4854" i="2"/>
  <c r="AB4855" i="2"/>
  <c r="AB4856" i="2"/>
  <c r="AB4857" i="2"/>
  <c r="AB4858" i="2"/>
  <c r="AB4859" i="2"/>
  <c r="AB4860" i="2"/>
  <c r="AB4861" i="2"/>
  <c r="AB4862" i="2"/>
  <c r="AB4863" i="2"/>
  <c r="AB4864" i="2"/>
  <c r="AB4865" i="2"/>
  <c r="AB4866" i="2"/>
  <c r="AB4867" i="2"/>
  <c r="AB4868" i="2"/>
  <c r="AB4869" i="2"/>
  <c r="AB4870" i="2"/>
  <c r="AB4871" i="2"/>
  <c r="AB4872" i="2"/>
  <c r="AB4873" i="2"/>
  <c r="AB4874" i="2"/>
  <c r="AB4875" i="2"/>
  <c r="AB4876" i="2"/>
  <c r="AB4877" i="2"/>
  <c r="AB4878" i="2"/>
  <c r="AB4879" i="2"/>
  <c r="AB4880" i="2"/>
  <c r="AB4881" i="2"/>
  <c r="AB4882" i="2"/>
  <c r="AB4883" i="2"/>
  <c r="AB4884" i="2"/>
  <c r="AB4885" i="2"/>
  <c r="AB4886" i="2"/>
  <c r="AB4887" i="2"/>
  <c r="AB4888" i="2"/>
  <c r="AB4889" i="2"/>
  <c r="AB4890" i="2"/>
  <c r="AB4891" i="2"/>
  <c r="AB4892" i="2"/>
  <c r="AB4893" i="2"/>
  <c r="AB4894" i="2"/>
  <c r="AB4895" i="2"/>
  <c r="AB4896" i="2"/>
  <c r="AB4897" i="2"/>
  <c r="AB4898" i="2"/>
  <c r="AB4899" i="2"/>
  <c r="AB4900" i="2"/>
  <c r="AB4901" i="2"/>
  <c r="AB4902" i="2"/>
  <c r="AB4903" i="2"/>
  <c r="AB4904" i="2"/>
  <c r="AB4905" i="2"/>
  <c r="AB4906" i="2"/>
  <c r="AB4907" i="2"/>
  <c r="AB4908" i="2"/>
  <c r="AB4909" i="2"/>
  <c r="AB4910" i="2"/>
  <c r="AB4911" i="2"/>
  <c r="AB4912" i="2"/>
  <c r="AB4913" i="2"/>
  <c r="AB4914" i="2"/>
  <c r="AB4915" i="2"/>
  <c r="AB4916" i="2"/>
  <c r="AB4917" i="2"/>
  <c r="AB4918" i="2"/>
  <c r="AB4919" i="2"/>
  <c r="AB4920" i="2"/>
  <c r="AB4921" i="2"/>
  <c r="AB4922" i="2"/>
  <c r="AB4923" i="2"/>
  <c r="AB4924" i="2"/>
  <c r="AB4925" i="2"/>
  <c r="AB4926" i="2"/>
  <c r="AB4927" i="2"/>
  <c r="AB4928" i="2"/>
  <c r="AB4929" i="2"/>
  <c r="AB4930" i="2"/>
  <c r="AB4931" i="2"/>
  <c r="AB4932" i="2"/>
  <c r="AB4933" i="2"/>
  <c r="AB4934" i="2"/>
  <c r="AB4935" i="2"/>
  <c r="AB4936" i="2"/>
  <c r="AB4937" i="2"/>
  <c r="AB4938" i="2"/>
  <c r="AB4939" i="2"/>
  <c r="AB4940" i="2"/>
  <c r="AB4941" i="2"/>
  <c r="AB4942" i="2"/>
  <c r="AB4943" i="2"/>
  <c r="AB4944" i="2"/>
  <c r="AB4945" i="2"/>
  <c r="AB4946" i="2"/>
  <c r="AB4947" i="2"/>
  <c r="AB4948" i="2"/>
  <c r="AB4949" i="2"/>
  <c r="AB4950" i="2"/>
  <c r="AB4951" i="2"/>
  <c r="AB4952" i="2"/>
  <c r="AB4953" i="2"/>
  <c r="AB4954" i="2"/>
  <c r="AB4955" i="2"/>
  <c r="AB4956" i="2"/>
  <c r="AB4957" i="2"/>
  <c r="AB4958" i="2"/>
  <c r="AB4959" i="2"/>
  <c r="AB4960" i="2"/>
  <c r="AB4961" i="2"/>
  <c r="AB4962" i="2"/>
  <c r="AB4963" i="2"/>
  <c r="AB4964" i="2"/>
  <c r="AB4965" i="2"/>
  <c r="AB4966" i="2"/>
  <c r="AB4967" i="2"/>
  <c r="AB4968" i="2"/>
  <c r="AB4969" i="2"/>
  <c r="AB4970" i="2"/>
  <c r="AB4971" i="2"/>
  <c r="AB4972" i="2"/>
  <c r="AB4973" i="2"/>
  <c r="AB4974" i="2"/>
  <c r="AB4975" i="2"/>
  <c r="AB4976" i="2"/>
  <c r="AB4977" i="2"/>
  <c r="AB4978" i="2"/>
  <c r="AB4979" i="2"/>
  <c r="AB4980" i="2"/>
  <c r="AB4981" i="2"/>
  <c r="AB4982" i="2"/>
  <c r="AB4983" i="2"/>
  <c r="AB4984" i="2"/>
  <c r="AB4985" i="2"/>
  <c r="AB4986" i="2"/>
  <c r="AB4987" i="2"/>
  <c r="AB4988" i="2"/>
  <c r="AB4989" i="2"/>
  <c r="AB4990" i="2"/>
  <c r="AB4991" i="2"/>
  <c r="AB4992" i="2"/>
  <c r="AB4993" i="2"/>
  <c r="AB4994" i="2"/>
  <c r="AB4995" i="2"/>
  <c r="AB4996" i="2"/>
  <c r="AB4997" i="2"/>
  <c r="AB4998" i="2"/>
  <c r="AB4999" i="2"/>
  <c r="AB5000" i="2"/>
  <c r="AB500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  <c r="AA3557" i="2"/>
  <c r="AA3558" i="2"/>
  <c r="AA3559" i="2"/>
  <c r="AA3560" i="2"/>
  <c r="AA3561" i="2"/>
  <c r="AA3562" i="2"/>
  <c r="AA3563" i="2"/>
  <c r="AA3564" i="2"/>
  <c r="AA3565" i="2"/>
  <c r="AA3566" i="2"/>
  <c r="AA3567" i="2"/>
  <c r="AA3568" i="2"/>
  <c r="AA3569" i="2"/>
  <c r="AA3570" i="2"/>
  <c r="AA3571" i="2"/>
  <c r="AA3572" i="2"/>
  <c r="AA3573" i="2"/>
  <c r="AA3574" i="2"/>
  <c r="AA3575" i="2"/>
  <c r="AA3576" i="2"/>
  <c r="AA3577" i="2"/>
  <c r="AA3578" i="2"/>
  <c r="AA3579" i="2"/>
  <c r="AA3580" i="2"/>
  <c r="AA3581" i="2"/>
  <c r="AA3582" i="2"/>
  <c r="AA3583" i="2"/>
  <c r="AA3584" i="2"/>
  <c r="AA3585" i="2"/>
  <c r="AA3586" i="2"/>
  <c r="AA3587" i="2"/>
  <c r="AA3588" i="2"/>
  <c r="AA3589" i="2"/>
  <c r="AA3590" i="2"/>
  <c r="AA3591" i="2"/>
  <c r="AA3592" i="2"/>
  <c r="AA3593" i="2"/>
  <c r="AA3594" i="2"/>
  <c r="AA3595" i="2"/>
  <c r="AA3596" i="2"/>
  <c r="AA3597" i="2"/>
  <c r="AA3598" i="2"/>
  <c r="AA3599" i="2"/>
  <c r="AA3600" i="2"/>
  <c r="AA3601" i="2"/>
  <c r="AA3602" i="2"/>
  <c r="AA3603" i="2"/>
  <c r="AA3604" i="2"/>
  <c r="AA3605" i="2"/>
  <c r="AA3606" i="2"/>
  <c r="AA3607" i="2"/>
  <c r="AA3608" i="2"/>
  <c r="AA3609" i="2"/>
  <c r="AA3610" i="2"/>
  <c r="AA3611" i="2"/>
  <c r="AA3612" i="2"/>
  <c r="AA3613" i="2"/>
  <c r="AA3614" i="2"/>
  <c r="AA3615" i="2"/>
  <c r="AA3616" i="2"/>
  <c r="AA3617" i="2"/>
  <c r="AA3618" i="2"/>
  <c r="AA3619" i="2"/>
  <c r="AA3620" i="2"/>
  <c r="AA3621" i="2"/>
  <c r="AA3622" i="2"/>
  <c r="AA3623" i="2"/>
  <c r="AA3624" i="2"/>
  <c r="AA3625" i="2"/>
  <c r="AA3626" i="2"/>
  <c r="AA3627" i="2"/>
  <c r="AA3628" i="2"/>
  <c r="AA3629" i="2"/>
  <c r="AA3630" i="2"/>
  <c r="AA3631" i="2"/>
  <c r="AA3632" i="2"/>
  <c r="AA3633" i="2"/>
  <c r="AA3634" i="2"/>
  <c r="AA3635" i="2"/>
  <c r="AA3636" i="2"/>
  <c r="AA3637" i="2"/>
  <c r="AA3638" i="2"/>
  <c r="AA3639" i="2"/>
  <c r="AA3640" i="2"/>
  <c r="AA3641" i="2"/>
  <c r="AA3642" i="2"/>
  <c r="AA3643" i="2"/>
  <c r="AA3644" i="2"/>
  <c r="AA3645" i="2"/>
  <c r="AA3646" i="2"/>
  <c r="AA3647" i="2"/>
  <c r="AA3648" i="2"/>
  <c r="AA3649" i="2"/>
  <c r="AA3650" i="2"/>
  <c r="AA3651" i="2"/>
  <c r="AA3652" i="2"/>
  <c r="AA3653" i="2"/>
  <c r="AA3654" i="2"/>
  <c r="AA3655" i="2"/>
  <c r="AA3656" i="2"/>
  <c r="AA3657" i="2"/>
  <c r="AA3658" i="2"/>
  <c r="AA3659" i="2"/>
  <c r="AA3660" i="2"/>
  <c r="AA3661" i="2"/>
  <c r="AA3662" i="2"/>
  <c r="AA3663" i="2"/>
  <c r="AA3664" i="2"/>
  <c r="AA3665" i="2"/>
  <c r="AA3666" i="2"/>
  <c r="AA3667" i="2"/>
  <c r="AA3668" i="2"/>
  <c r="AA3669" i="2"/>
  <c r="AA3670" i="2"/>
  <c r="AA3671" i="2"/>
  <c r="AA3672" i="2"/>
  <c r="AA3673" i="2"/>
  <c r="AA3674" i="2"/>
  <c r="AA3675" i="2"/>
  <c r="AA3676" i="2"/>
  <c r="AA3677" i="2"/>
  <c r="AA3678" i="2"/>
  <c r="AA3679" i="2"/>
  <c r="AA3680" i="2"/>
  <c r="AA3681" i="2"/>
  <c r="AA3682" i="2"/>
  <c r="AA3683" i="2"/>
  <c r="AA3684" i="2"/>
  <c r="AA3685" i="2"/>
  <c r="AA3686" i="2"/>
  <c r="AA3687" i="2"/>
  <c r="AA3688" i="2"/>
  <c r="AA3689" i="2"/>
  <c r="AA3690" i="2"/>
  <c r="AA3691" i="2"/>
  <c r="AA3692" i="2"/>
  <c r="AA3693" i="2"/>
  <c r="AA3694" i="2"/>
  <c r="AA3695" i="2"/>
  <c r="AA3696" i="2"/>
  <c r="AA3697" i="2"/>
  <c r="AA3698" i="2"/>
  <c r="AA3699" i="2"/>
  <c r="AA3700" i="2"/>
  <c r="AA3701" i="2"/>
  <c r="AA3702" i="2"/>
  <c r="AA3703" i="2"/>
  <c r="AA3704" i="2"/>
  <c r="AA3705" i="2"/>
  <c r="AA3706" i="2"/>
  <c r="AA3707" i="2"/>
  <c r="AA3708" i="2"/>
  <c r="AA3709" i="2"/>
  <c r="AA3710" i="2"/>
  <c r="AA3711" i="2"/>
  <c r="AA3712" i="2"/>
  <c r="AA3713" i="2"/>
  <c r="AA3714" i="2"/>
  <c r="AA3715" i="2"/>
  <c r="AA3716" i="2"/>
  <c r="AA3717" i="2"/>
  <c r="AA3718" i="2"/>
  <c r="AA3719" i="2"/>
  <c r="AA3720" i="2"/>
  <c r="AA3721" i="2"/>
  <c r="AA3722" i="2"/>
  <c r="AA3723" i="2"/>
  <c r="AA3724" i="2"/>
  <c r="AA3725" i="2"/>
  <c r="AA3726" i="2"/>
  <c r="AA3727" i="2"/>
  <c r="AA3728" i="2"/>
  <c r="AA3729" i="2"/>
  <c r="AA3730" i="2"/>
  <c r="AA3731" i="2"/>
  <c r="AA3732" i="2"/>
  <c r="AA3733" i="2"/>
  <c r="AA3734" i="2"/>
  <c r="AA3735" i="2"/>
  <c r="AA3736" i="2"/>
  <c r="AA3737" i="2"/>
  <c r="AA3738" i="2"/>
  <c r="AA3739" i="2"/>
  <c r="AA3740" i="2"/>
  <c r="AA3741" i="2"/>
  <c r="AA3742" i="2"/>
  <c r="AA3743" i="2"/>
  <c r="AA3744" i="2"/>
  <c r="AA3745" i="2"/>
  <c r="AA3746" i="2"/>
  <c r="AA3747" i="2"/>
  <c r="AA3748" i="2"/>
  <c r="AA3749" i="2"/>
  <c r="AA3750" i="2"/>
  <c r="AA3751" i="2"/>
  <c r="AA3752" i="2"/>
  <c r="AA3753" i="2"/>
  <c r="AA3754" i="2"/>
  <c r="AA3755" i="2"/>
  <c r="AA3756" i="2"/>
  <c r="AA3757" i="2"/>
  <c r="AA3758" i="2"/>
  <c r="AA3759" i="2"/>
  <c r="AA3760" i="2"/>
  <c r="AA3761" i="2"/>
  <c r="AA3762" i="2"/>
  <c r="AA3763" i="2"/>
  <c r="AA3764" i="2"/>
  <c r="AA3765" i="2"/>
  <c r="AA3766" i="2"/>
  <c r="AA3767" i="2"/>
  <c r="AA3768" i="2"/>
  <c r="AA3769" i="2"/>
  <c r="AA3770" i="2"/>
  <c r="AA3771" i="2"/>
  <c r="AA3772" i="2"/>
  <c r="AA3773" i="2"/>
  <c r="AA3774" i="2"/>
  <c r="AA3775" i="2"/>
  <c r="AA3776" i="2"/>
  <c r="AA3777" i="2"/>
  <c r="AA3778" i="2"/>
  <c r="AA3779" i="2"/>
  <c r="AA3780" i="2"/>
  <c r="AA3781" i="2"/>
  <c r="AA3782" i="2"/>
  <c r="AA3783" i="2"/>
  <c r="AA3784" i="2"/>
  <c r="AA3785" i="2"/>
  <c r="AA3786" i="2"/>
  <c r="AA3787" i="2"/>
  <c r="AA3788" i="2"/>
  <c r="AA3789" i="2"/>
  <c r="AA3790" i="2"/>
  <c r="AA3791" i="2"/>
  <c r="AA3792" i="2"/>
  <c r="AA3793" i="2"/>
  <c r="AA3794" i="2"/>
  <c r="AA3795" i="2"/>
  <c r="AA3796" i="2"/>
  <c r="AA3797" i="2"/>
  <c r="AA3798" i="2"/>
  <c r="AA3799" i="2"/>
  <c r="AA3800" i="2"/>
  <c r="AA3801" i="2"/>
  <c r="AA3802" i="2"/>
  <c r="AA3803" i="2"/>
  <c r="AA3804" i="2"/>
  <c r="AA3805" i="2"/>
  <c r="AA3806" i="2"/>
  <c r="AA3807" i="2"/>
  <c r="AA3808" i="2"/>
  <c r="AA3809" i="2"/>
  <c r="AA3810" i="2"/>
  <c r="AA3811" i="2"/>
  <c r="AA3812" i="2"/>
  <c r="AA3813" i="2"/>
  <c r="AA3814" i="2"/>
  <c r="AA3815" i="2"/>
  <c r="AA3816" i="2"/>
  <c r="AA3817" i="2"/>
  <c r="AA3818" i="2"/>
  <c r="AA3819" i="2"/>
  <c r="AA3820" i="2"/>
  <c r="AA3821" i="2"/>
  <c r="AA3822" i="2"/>
  <c r="AA3823" i="2"/>
  <c r="AA3824" i="2"/>
  <c r="AA3825" i="2"/>
  <c r="AA3826" i="2"/>
  <c r="AA3827" i="2"/>
  <c r="AA3828" i="2"/>
  <c r="AA3829" i="2"/>
  <c r="AA3830" i="2"/>
  <c r="AA3831" i="2"/>
  <c r="AA3832" i="2"/>
  <c r="AA3833" i="2"/>
  <c r="AA3834" i="2"/>
  <c r="AA3835" i="2"/>
  <c r="AA3836" i="2"/>
  <c r="AA3837" i="2"/>
  <c r="AA3838" i="2"/>
  <c r="AA3839" i="2"/>
  <c r="AA3840" i="2"/>
  <c r="AA3841" i="2"/>
  <c r="AA3842" i="2"/>
  <c r="AA3843" i="2"/>
  <c r="AA3844" i="2"/>
  <c r="AA3845" i="2"/>
  <c r="AA3846" i="2"/>
  <c r="AA3847" i="2"/>
  <c r="AA3848" i="2"/>
  <c r="AA3849" i="2"/>
  <c r="AA3850" i="2"/>
  <c r="AA3851" i="2"/>
  <c r="AA3852" i="2"/>
  <c r="AA3853" i="2"/>
  <c r="AA3854" i="2"/>
  <c r="AA3855" i="2"/>
  <c r="AA3856" i="2"/>
  <c r="AA3857" i="2"/>
  <c r="AA3858" i="2"/>
  <c r="AA3859" i="2"/>
  <c r="AA3860" i="2"/>
  <c r="AA3861" i="2"/>
  <c r="AA3862" i="2"/>
  <c r="AA3863" i="2"/>
  <c r="AA3864" i="2"/>
  <c r="AA3865" i="2"/>
  <c r="AA3866" i="2"/>
  <c r="AA3867" i="2"/>
  <c r="AA3868" i="2"/>
  <c r="AA3869" i="2"/>
  <c r="AA3870" i="2"/>
  <c r="AA3871" i="2"/>
  <c r="AA3872" i="2"/>
  <c r="AA3873" i="2"/>
  <c r="AA3874" i="2"/>
  <c r="AA3875" i="2"/>
  <c r="AA3876" i="2"/>
  <c r="AA3877" i="2"/>
  <c r="AA3878" i="2"/>
  <c r="AA3879" i="2"/>
  <c r="AA3880" i="2"/>
  <c r="AA3881" i="2"/>
  <c r="AA3882" i="2"/>
  <c r="AA3883" i="2"/>
  <c r="AA3884" i="2"/>
  <c r="AA3885" i="2"/>
  <c r="AA3886" i="2"/>
  <c r="AA3887" i="2"/>
  <c r="AA3888" i="2"/>
  <c r="AA3889" i="2"/>
  <c r="AA3890" i="2"/>
  <c r="AA3891" i="2"/>
  <c r="AA3892" i="2"/>
  <c r="AA3893" i="2"/>
  <c r="AA3894" i="2"/>
  <c r="AA3895" i="2"/>
  <c r="AA3896" i="2"/>
  <c r="AA3897" i="2"/>
  <c r="AA3898" i="2"/>
  <c r="AA3899" i="2"/>
  <c r="AA3900" i="2"/>
  <c r="AA3901" i="2"/>
  <c r="AA3902" i="2"/>
  <c r="AA3903" i="2"/>
  <c r="AA3904" i="2"/>
  <c r="AA3905" i="2"/>
  <c r="AA3906" i="2"/>
  <c r="AA3907" i="2"/>
  <c r="AA3908" i="2"/>
  <c r="AA3909" i="2"/>
  <c r="AA3910" i="2"/>
  <c r="AA3911" i="2"/>
  <c r="AA3912" i="2"/>
  <c r="AA3913" i="2"/>
  <c r="AA3914" i="2"/>
  <c r="AA3915" i="2"/>
  <c r="AA3916" i="2"/>
  <c r="AA3917" i="2"/>
  <c r="AA3918" i="2"/>
  <c r="AA3919" i="2"/>
  <c r="AA3920" i="2"/>
  <c r="AA3921" i="2"/>
  <c r="AA3922" i="2"/>
  <c r="AA3923" i="2"/>
  <c r="AA3924" i="2"/>
  <c r="AA3925" i="2"/>
  <c r="AA3926" i="2"/>
  <c r="AA3927" i="2"/>
  <c r="AA3928" i="2"/>
  <c r="AA3929" i="2"/>
  <c r="AA3930" i="2"/>
  <c r="AA3931" i="2"/>
  <c r="AA3932" i="2"/>
  <c r="AA3933" i="2"/>
  <c r="AA3934" i="2"/>
  <c r="AA3935" i="2"/>
  <c r="AA3936" i="2"/>
  <c r="AA3937" i="2"/>
  <c r="AA3938" i="2"/>
  <c r="AA3939" i="2"/>
  <c r="AA3940" i="2"/>
  <c r="AA3941" i="2"/>
  <c r="AA3942" i="2"/>
  <c r="AA3943" i="2"/>
  <c r="AA3944" i="2"/>
  <c r="AA3945" i="2"/>
  <c r="AA3946" i="2"/>
  <c r="AA3947" i="2"/>
  <c r="AA3948" i="2"/>
  <c r="AA3949" i="2"/>
  <c r="AA3950" i="2"/>
  <c r="AA3951" i="2"/>
  <c r="AA3952" i="2"/>
  <c r="AA3953" i="2"/>
  <c r="AA3954" i="2"/>
  <c r="AA3955" i="2"/>
  <c r="AA3956" i="2"/>
  <c r="AA3957" i="2"/>
  <c r="AA3958" i="2"/>
  <c r="AA3959" i="2"/>
  <c r="AA3960" i="2"/>
  <c r="AA3961" i="2"/>
  <c r="AA3962" i="2"/>
  <c r="AA3963" i="2"/>
  <c r="AA3964" i="2"/>
  <c r="AA3965" i="2"/>
  <c r="AA3966" i="2"/>
  <c r="AA3967" i="2"/>
  <c r="AA3968" i="2"/>
  <c r="AA3969" i="2"/>
  <c r="AA3970" i="2"/>
  <c r="AA3971" i="2"/>
  <c r="AA3972" i="2"/>
  <c r="AA3973" i="2"/>
  <c r="AA3974" i="2"/>
  <c r="AA3975" i="2"/>
  <c r="AA3976" i="2"/>
  <c r="AA3977" i="2"/>
  <c r="AA3978" i="2"/>
  <c r="AA3979" i="2"/>
  <c r="AA3980" i="2"/>
  <c r="AA3981" i="2"/>
  <c r="AA3982" i="2"/>
  <c r="AA3983" i="2"/>
  <c r="AA3984" i="2"/>
  <c r="AA3985" i="2"/>
  <c r="AA3986" i="2"/>
  <c r="AA3987" i="2"/>
  <c r="AA3988" i="2"/>
  <c r="AA3989" i="2"/>
  <c r="AA3990" i="2"/>
  <c r="AA3991" i="2"/>
  <c r="AA3992" i="2"/>
  <c r="AA3993" i="2"/>
  <c r="AA3994" i="2"/>
  <c r="AA3995" i="2"/>
  <c r="AA3996" i="2"/>
  <c r="AA3997" i="2"/>
  <c r="AA3998" i="2"/>
  <c r="AA3999" i="2"/>
  <c r="AA4000" i="2"/>
  <c r="AA4001" i="2"/>
  <c r="AA4002" i="2"/>
  <c r="AA4003" i="2"/>
  <c r="AA4004" i="2"/>
  <c r="AA4005" i="2"/>
  <c r="AA4006" i="2"/>
  <c r="AA4007" i="2"/>
  <c r="AA4008" i="2"/>
  <c r="AA4009" i="2"/>
  <c r="AA4010" i="2"/>
  <c r="AA4011" i="2"/>
  <c r="AA4012" i="2"/>
  <c r="AA4013" i="2"/>
  <c r="AA4014" i="2"/>
  <c r="AA4015" i="2"/>
  <c r="AA4016" i="2"/>
  <c r="AA4017" i="2"/>
  <c r="AA4018" i="2"/>
  <c r="AA4019" i="2"/>
  <c r="AA4020" i="2"/>
  <c r="AA4021" i="2"/>
  <c r="AA4022" i="2"/>
  <c r="AA4023" i="2"/>
  <c r="AA4024" i="2"/>
  <c r="AA4025" i="2"/>
  <c r="AA4026" i="2"/>
  <c r="AA4027" i="2"/>
  <c r="AA4028" i="2"/>
  <c r="AA4029" i="2"/>
  <c r="AA4030" i="2"/>
  <c r="AA4031" i="2"/>
  <c r="AA4032" i="2"/>
  <c r="AA4033" i="2"/>
  <c r="AA4034" i="2"/>
  <c r="AA4035" i="2"/>
  <c r="AA4036" i="2"/>
  <c r="AA4037" i="2"/>
  <c r="AA4038" i="2"/>
  <c r="AA4039" i="2"/>
  <c r="AA4040" i="2"/>
  <c r="AA4041" i="2"/>
  <c r="AA4042" i="2"/>
  <c r="AA4043" i="2"/>
  <c r="AA4044" i="2"/>
  <c r="AA4045" i="2"/>
  <c r="AA4046" i="2"/>
  <c r="AA4047" i="2"/>
  <c r="AA4048" i="2"/>
  <c r="AA4049" i="2"/>
  <c r="AA4050" i="2"/>
  <c r="AA4051" i="2"/>
  <c r="AA4052" i="2"/>
  <c r="AA4053" i="2"/>
  <c r="AA4054" i="2"/>
  <c r="AA4055" i="2"/>
  <c r="AA4056" i="2"/>
  <c r="AA4057" i="2"/>
  <c r="AA4058" i="2"/>
  <c r="AA4059" i="2"/>
  <c r="AA4060" i="2"/>
  <c r="AA4061" i="2"/>
  <c r="AA4062" i="2"/>
  <c r="AA4063" i="2"/>
  <c r="AA4064" i="2"/>
  <c r="AA4065" i="2"/>
  <c r="AA4066" i="2"/>
  <c r="AA4067" i="2"/>
  <c r="AA4068" i="2"/>
  <c r="AA4069" i="2"/>
  <c r="AA4070" i="2"/>
  <c r="AA4071" i="2"/>
  <c r="AA4072" i="2"/>
  <c r="AA4073" i="2"/>
  <c r="AA4074" i="2"/>
  <c r="AA4075" i="2"/>
  <c r="AA4076" i="2"/>
  <c r="AA4077" i="2"/>
  <c r="AA4078" i="2"/>
  <c r="AA4079" i="2"/>
  <c r="AA4080" i="2"/>
  <c r="AA4081" i="2"/>
  <c r="AA4082" i="2"/>
  <c r="AA4083" i="2"/>
  <c r="AA4084" i="2"/>
  <c r="AA4085" i="2"/>
  <c r="AA4086" i="2"/>
  <c r="AA4087" i="2"/>
  <c r="AA4088" i="2"/>
  <c r="AA4089" i="2"/>
  <c r="AA4090" i="2"/>
  <c r="AA4091" i="2"/>
  <c r="AA4092" i="2"/>
  <c r="AA4093" i="2"/>
  <c r="AA4094" i="2"/>
  <c r="AA4095" i="2"/>
  <c r="AA4096" i="2"/>
  <c r="AA4097" i="2"/>
  <c r="AA4098" i="2"/>
  <c r="AA4099" i="2"/>
  <c r="AA4100" i="2"/>
  <c r="AA4101" i="2"/>
  <c r="AA4102" i="2"/>
  <c r="AA4103" i="2"/>
  <c r="AA4104" i="2"/>
  <c r="AA4105" i="2"/>
  <c r="AA4106" i="2"/>
  <c r="AA4107" i="2"/>
  <c r="AA4108" i="2"/>
  <c r="AA4109" i="2"/>
  <c r="AA4110" i="2"/>
  <c r="AA4111" i="2"/>
  <c r="AA4112" i="2"/>
  <c r="AA4113" i="2"/>
  <c r="AA4114" i="2"/>
  <c r="AA4115" i="2"/>
  <c r="AA4116" i="2"/>
  <c r="AA4117" i="2"/>
  <c r="AA4118" i="2"/>
  <c r="AA4119" i="2"/>
  <c r="AA4120" i="2"/>
  <c r="AA4121" i="2"/>
  <c r="AA4122" i="2"/>
  <c r="AA4123" i="2"/>
  <c r="AA4124" i="2"/>
  <c r="AA4125" i="2"/>
  <c r="AA4126" i="2"/>
  <c r="AA4127" i="2"/>
  <c r="AA4128" i="2"/>
  <c r="AA4129" i="2"/>
  <c r="AA4130" i="2"/>
  <c r="AA4131" i="2"/>
  <c r="AA4132" i="2"/>
  <c r="AA4133" i="2"/>
  <c r="AA4134" i="2"/>
  <c r="AA4135" i="2"/>
  <c r="AA4136" i="2"/>
  <c r="AA4137" i="2"/>
  <c r="AA4138" i="2"/>
  <c r="AA4139" i="2"/>
  <c r="AA4140" i="2"/>
  <c r="AA4141" i="2"/>
  <c r="AA4142" i="2"/>
  <c r="AA4143" i="2"/>
  <c r="AA4144" i="2"/>
  <c r="AA4145" i="2"/>
  <c r="AA4146" i="2"/>
  <c r="AA4147" i="2"/>
  <c r="AA4148" i="2"/>
  <c r="AA4149" i="2"/>
  <c r="AA4150" i="2"/>
  <c r="AA4151" i="2"/>
  <c r="AA4152" i="2"/>
  <c r="AA4153" i="2"/>
  <c r="AA4154" i="2"/>
  <c r="AA4155" i="2"/>
  <c r="AA4156" i="2"/>
  <c r="AA4157" i="2"/>
  <c r="AA4158" i="2"/>
  <c r="AA4159" i="2"/>
  <c r="AA4160" i="2"/>
  <c r="AA4161" i="2"/>
  <c r="AA4162" i="2"/>
  <c r="AA4163" i="2"/>
  <c r="AA4164" i="2"/>
  <c r="AA4165" i="2"/>
  <c r="AA4166" i="2"/>
  <c r="AA4167" i="2"/>
  <c r="AA4168" i="2"/>
  <c r="AA4169" i="2"/>
  <c r="AA4170" i="2"/>
  <c r="AA4171" i="2"/>
  <c r="AA4172" i="2"/>
  <c r="AA4173" i="2"/>
  <c r="AA4174" i="2"/>
  <c r="AA4175" i="2"/>
  <c r="AA4176" i="2"/>
  <c r="AA4177" i="2"/>
  <c r="AA4178" i="2"/>
  <c r="AA4179" i="2"/>
  <c r="AA4180" i="2"/>
  <c r="AA4181" i="2"/>
  <c r="AA4182" i="2"/>
  <c r="AA4183" i="2"/>
  <c r="AA4184" i="2"/>
  <c r="AA4185" i="2"/>
  <c r="AA4186" i="2"/>
  <c r="AA4187" i="2"/>
  <c r="AA4188" i="2"/>
  <c r="AA4189" i="2"/>
  <c r="AA4190" i="2"/>
  <c r="AA4191" i="2"/>
  <c r="AA4192" i="2"/>
  <c r="AA4193" i="2"/>
  <c r="AA4194" i="2"/>
  <c r="AA4195" i="2"/>
  <c r="AA4196" i="2"/>
  <c r="AA4197" i="2"/>
  <c r="AA4198" i="2"/>
  <c r="AA4199" i="2"/>
  <c r="AA4200" i="2"/>
  <c r="AA4201" i="2"/>
  <c r="AA4202" i="2"/>
  <c r="AA4203" i="2"/>
  <c r="AA4204" i="2"/>
  <c r="AA4205" i="2"/>
  <c r="AA4206" i="2"/>
  <c r="AA4207" i="2"/>
  <c r="AA4208" i="2"/>
  <c r="AA4209" i="2"/>
  <c r="AA4210" i="2"/>
  <c r="AA4211" i="2"/>
  <c r="AA4212" i="2"/>
  <c r="AA4213" i="2"/>
  <c r="AA4214" i="2"/>
  <c r="AA4215" i="2"/>
  <c r="AA4216" i="2"/>
  <c r="AA4217" i="2"/>
  <c r="AA4218" i="2"/>
  <c r="AA4219" i="2"/>
  <c r="AA4220" i="2"/>
  <c r="AA4221" i="2"/>
  <c r="AA4222" i="2"/>
  <c r="AA4223" i="2"/>
  <c r="AA4224" i="2"/>
  <c r="AA4225" i="2"/>
  <c r="AA4226" i="2"/>
  <c r="AA4227" i="2"/>
  <c r="AA4228" i="2"/>
  <c r="AA4229" i="2"/>
  <c r="AA4230" i="2"/>
  <c r="AA4231" i="2"/>
  <c r="AA4232" i="2"/>
  <c r="AA4233" i="2"/>
  <c r="AA4234" i="2"/>
  <c r="AA4235" i="2"/>
  <c r="AA4236" i="2"/>
  <c r="AA4237" i="2"/>
  <c r="AA4238" i="2"/>
  <c r="AA4239" i="2"/>
  <c r="AA4240" i="2"/>
  <c r="AA4241" i="2"/>
  <c r="AA4242" i="2"/>
  <c r="AA4243" i="2"/>
  <c r="AA4244" i="2"/>
  <c r="AA4245" i="2"/>
  <c r="AA4246" i="2"/>
  <c r="AA4247" i="2"/>
  <c r="AA4248" i="2"/>
  <c r="AA4249" i="2"/>
  <c r="AA4250" i="2"/>
  <c r="AA4251" i="2"/>
  <c r="AA4252" i="2"/>
  <c r="AA4253" i="2"/>
  <c r="AA4254" i="2"/>
  <c r="AA4255" i="2"/>
  <c r="AA4256" i="2"/>
  <c r="AA4257" i="2"/>
  <c r="AA4258" i="2"/>
  <c r="AA4259" i="2"/>
  <c r="AA4260" i="2"/>
  <c r="AA4261" i="2"/>
  <c r="AA4262" i="2"/>
  <c r="AA4263" i="2"/>
  <c r="AA4264" i="2"/>
  <c r="AA4265" i="2"/>
  <c r="AA4266" i="2"/>
  <c r="AA4267" i="2"/>
  <c r="AA4268" i="2"/>
  <c r="AA4269" i="2"/>
  <c r="AA4270" i="2"/>
  <c r="AA4271" i="2"/>
  <c r="AA4272" i="2"/>
  <c r="AA4273" i="2"/>
  <c r="AA4274" i="2"/>
  <c r="AA4275" i="2"/>
  <c r="AA4276" i="2"/>
  <c r="AA4277" i="2"/>
  <c r="AA4278" i="2"/>
  <c r="AA4279" i="2"/>
  <c r="AA4280" i="2"/>
  <c r="AA4281" i="2"/>
  <c r="AA4282" i="2"/>
  <c r="AA4283" i="2"/>
  <c r="AA4284" i="2"/>
  <c r="AA4285" i="2"/>
  <c r="AA4286" i="2"/>
  <c r="AA4287" i="2"/>
  <c r="AA4288" i="2"/>
  <c r="AA4289" i="2"/>
  <c r="AA4290" i="2"/>
  <c r="AA4291" i="2"/>
  <c r="AA4292" i="2"/>
  <c r="AA4293" i="2"/>
  <c r="AA4294" i="2"/>
  <c r="AA4295" i="2"/>
  <c r="AA4296" i="2"/>
  <c r="AA4297" i="2"/>
  <c r="AA4298" i="2"/>
  <c r="AA4299" i="2"/>
  <c r="AA4300" i="2"/>
  <c r="AA4301" i="2"/>
  <c r="AA4302" i="2"/>
  <c r="AA4303" i="2"/>
  <c r="AA4304" i="2"/>
  <c r="AA4305" i="2"/>
  <c r="AA4306" i="2"/>
  <c r="AA4307" i="2"/>
  <c r="AA4308" i="2"/>
  <c r="AA4309" i="2"/>
  <c r="AA4310" i="2"/>
  <c r="AA4311" i="2"/>
  <c r="AA4312" i="2"/>
  <c r="AA4313" i="2"/>
  <c r="AA4314" i="2"/>
  <c r="AA4315" i="2"/>
  <c r="AA4316" i="2"/>
  <c r="AA4317" i="2"/>
  <c r="AA4318" i="2"/>
  <c r="AA4319" i="2"/>
  <c r="AA4320" i="2"/>
  <c r="AA4321" i="2"/>
  <c r="AA4322" i="2"/>
  <c r="AA4323" i="2"/>
  <c r="AA4324" i="2"/>
  <c r="AA4325" i="2"/>
  <c r="AA4326" i="2"/>
  <c r="AA4327" i="2"/>
  <c r="AA4328" i="2"/>
  <c r="AA4329" i="2"/>
  <c r="AA4330" i="2"/>
  <c r="AA4331" i="2"/>
  <c r="AA4332" i="2"/>
  <c r="AA4333" i="2"/>
  <c r="AA4334" i="2"/>
  <c r="AA4335" i="2"/>
  <c r="AA4336" i="2"/>
  <c r="AA4337" i="2"/>
  <c r="AA4338" i="2"/>
  <c r="AA4339" i="2"/>
  <c r="AA4340" i="2"/>
  <c r="AA4341" i="2"/>
  <c r="AA4342" i="2"/>
  <c r="AA4343" i="2"/>
  <c r="AA4344" i="2"/>
  <c r="AA4345" i="2"/>
  <c r="AA4346" i="2"/>
  <c r="AA4347" i="2"/>
  <c r="AA4348" i="2"/>
  <c r="AA4349" i="2"/>
  <c r="AA4350" i="2"/>
  <c r="AA4351" i="2"/>
  <c r="AA4352" i="2"/>
  <c r="AA4353" i="2"/>
  <c r="AA4354" i="2"/>
  <c r="AA4355" i="2"/>
  <c r="AA4356" i="2"/>
  <c r="AA4357" i="2"/>
  <c r="AA4358" i="2"/>
  <c r="AA4359" i="2"/>
  <c r="AA4360" i="2"/>
  <c r="AA4361" i="2"/>
  <c r="AA4362" i="2"/>
  <c r="AA4363" i="2"/>
  <c r="AA4364" i="2"/>
  <c r="AA4365" i="2"/>
  <c r="AA4366" i="2"/>
  <c r="AA4367" i="2"/>
  <c r="AA4368" i="2"/>
  <c r="AA4369" i="2"/>
  <c r="AA4370" i="2"/>
  <c r="AA4371" i="2"/>
  <c r="AA4372" i="2"/>
  <c r="AA4373" i="2"/>
  <c r="AA4374" i="2"/>
  <c r="AA4375" i="2"/>
  <c r="AA4376" i="2"/>
  <c r="AA4377" i="2"/>
  <c r="AA4378" i="2"/>
  <c r="AA4379" i="2"/>
  <c r="AA4380" i="2"/>
  <c r="AA4381" i="2"/>
  <c r="AA4382" i="2"/>
  <c r="AA4383" i="2"/>
  <c r="AA4384" i="2"/>
  <c r="AA4385" i="2"/>
  <c r="AA4386" i="2"/>
  <c r="AA4387" i="2"/>
  <c r="AA4388" i="2"/>
  <c r="AA4389" i="2"/>
  <c r="AA4390" i="2"/>
  <c r="AA4391" i="2"/>
  <c r="AA4392" i="2"/>
  <c r="AA4393" i="2"/>
  <c r="AA4394" i="2"/>
  <c r="AA4395" i="2"/>
  <c r="AA4396" i="2"/>
  <c r="AA4397" i="2"/>
  <c r="AA4398" i="2"/>
  <c r="AA4399" i="2"/>
  <c r="AA4400" i="2"/>
  <c r="AA4401" i="2"/>
  <c r="AA4402" i="2"/>
  <c r="AA4403" i="2"/>
  <c r="AA4404" i="2"/>
  <c r="AA4405" i="2"/>
  <c r="AA4406" i="2"/>
  <c r="AA4407" i="2"/>
  <c r="AA4408" i="2"/>
  <c r="AA4409" i="2"/>
  <c r="AA4410" i="2"/>
  <c r="AA4411" i="2"/>
  <c r="AA4412" i="2"/>
  <c r="AA4413" i="2"/>
  <c r="AA4414" i="2"/>
  <c r="AA4415" i="2"/>
  <c r="AA4416" i="2"/>
  <c r="AA4417" i="2"/>
  <c r="AA4418" i="2"/>
  <c r="AA4419" i="2"/>
  <c r="AA4420" i="2"/>
  <c r="AA4421" i="2"/>
  <c r="AA4422" i="2"/>
  <c r="AA4423" i="2"/>
  <c r="AA4424" i="2"/>
  <c r="AA4425" i="2"/>
  <c r="AA4426" i="2"/>
  <c r="AA4427" i="2"/>
  <c r="AA4428" i="2"/>
  <c r="AA4429" i="2"/>
  <c r="AA4430" i="2"/>
  <c r="AA4431" i="2"/>
  <c r="AA4432" i="2"/>
  <c r="AA4433" i="2"/>
  <c r="AA4434" i="2"/>
  <c r="AA4435" i="2"/>
  <c r="AA4436" i="2"/>
  <c r="AA4437" i="2"/>
  <c r="AA4438" i="2"/>
  <c r="AA4439" i="2"/>
  <c r="AA4440" i="2"/>
  <c r="AA4441" i="2"/>
  <c r="AA4442" i="2"/>
  <c r="AA4443" i="2"/>
  <c r="AA4444" i="2"/>
  <c r="AA4445" i="2"/>
  <c r="AA4446" i="2"/>
  <c r="AA4447" i="2"/>
  <c r="AA4448" i="2"/>
  <c r="AA4449" i="2"/>
  <c r="AA4450" i="2"/>
  <c r="AA4451" i="2"/>
  <c r="AA4452" i="2"/>
  <c r="AA4453" i="2"/>
  <c r="AA4454" i="2"/>
  <c r="AA4455" i="2"/>
  <c r="AA4456" i="2"/>
  <c r="AA4457" i="2"/>
  <c r="AA4458" i="2"/>
  <c r="AA4459" i="2"/>
  <c r="AA4460" i="2"/>
  <c r="AA4461" i="2"/>
  <c r="AA4462" i="2"/>
  <c r="AA4463" i="2"/>
  <c r="AA4464" i="2"/>
  <c r="AA4465" i="2"/>
  <c r="AA4466" i="2"/>
  <c r="AA4467" i="2"/>
  <c r="AA4468" i="2"/>
  <c r="AA4469" i="2"/>
  <c r="AA4470" i="2"/>
  <c r="AA4471" i="2"/>
  <c r="AA4472" i="2"/>
  <c r="AA4473" i="2"/>
  <c r="AA4474" i="2"/>
  <c r="AA4475" i="2"/>
  <c r="AA4476" i="2"/>
  <c r="AA4477" i="2"/>
  <c r="AA4478" i="2"/>
  <c r="AA4479" i="2"/>
  <c r="AA4480" i="2"/>
  <c r="AA4481" i="2"/>
  <c r="AA4482" i="2"/>
  <c r="AA4483" i="2"/>
  <c r="AA4484" i="2"/>
  <c r="AA4485" i="2"/>
  <c r="AA4486" i="2"/>
  <c r="AA4487" i="2"/>
  <c r="AA4488" i="2"/>
  <c r="AA4489" i="2"/>
  <c r="AA4490" i="2"/>
  <c r="AA4491" i="2"/>
  <c r="AA4492" i="2"/>
  <c r="AA4493" i="2"/>
  <c r="AA4494" i="2"/>
  <c r="AA4495" i="2"/>
  <c r="AA4496" i="2"/>
  <c r="AA4497" i="2"/>
  <c r="AA4498" i="2"/>
  <c r="AA4499" i="2"/>
  <c r="AA4500" i="2"/>
  <c r="AA4501" i="2"/>
  <c r="AA4502" i="2"/>
  <c r="AA4503" i="2"/>
  <c r="AA4504" i="2"/>
  <c r="AA4505" i="2"/>
  <c r="AA4506" i="2"/>
  <c r="AA4507" i="2"/>
  <c r="AA4508" i="2"/>
  <c r="AA4509" i="2"/>
  <c r="AA4510" i="2"/>
  <c r="AA4511" i="2"/>
  <c r="AA4512" i="2"/>
  <c r="AA4513" i="2"/>
  <c r="AA4514" i="2"/>
  <c r="AA4515" i="2"/>
  <c r="AA4516" i="2"/>
  <c r="AA4517" i="2"/>
  <c r="AA4518" i="2"/>
  <c r="AA4519" i="2"/>
  <c r="AA4520" i="2"/>
  <c r="AA4521" i="2"/>
  <c r="AA4522" i="2"/>
  <c r="AA4523" i="2"/>
  <c r="AA4524" i="2"/>
  <c r="AA4525" i="2"/>
  <c r="AA4526" i="2"/>
  <c r="AA4527" i="2"/>
  <c r="AA4528" i="2"/>
  <c r="AA4529" i="2"/>
  <c r="AA4530" i="2"/>
  <c r="AA4531" i="2"/>
  <c r="AA4532" i="2"/>
  <c r="AA4533" i="2"/>
  <c r="AA4534" i="2"/>
  <c r="AA4535" i="2"/>
  <c r="AA4536" i="2"/>
  <c r="AA4537" i="2"/>
  <c r="AA4538" i="2"/>
  <c r="AA4539" i="2"/>
  <c r="AA4540" i="2"/>
  <c r="AA4541" i="2"/>
  <c r="AA4542" i="2"/>
  <c r="AA4543" i="2"/>
  <c r="AA4544" i="2"/>
  <c r="AA4545" i="2"/>
  <c r="AA4546" i="2"/>
  <c r="AA4547" i="2"/>
  <c r="AA4548" i="2"/>
  <c r="AA4549" i="2"/>
  <c r="AA4550" i="2"/>
  <c r="AA4551" i="2"/>
  <c r="AA4552" i="2"/>
  <c r="AA4553" i="2"/>
  <c r="AA4554" i="2"/>
  <c r="AA4555" i="2"/>
  <c r="AA4556" i="2"/>
  <c r="AA4557" i="2"/>
  <c r="AA4558" i="2"/>
  <c r="AA4559" i="2"/>
  <c r="AA4560" i="2"/>
  <c r="AA4561" i="2"/>
  <c r="AA4562" i="2"/>
  <c r="AA4563" i="2"/>
  <c r="AA4564" i="2"/>
  <c r="AA4565" i="2"/>
  <c r="AA4566" i="2"/>
  <c r="AA4567" i="2"/>
  <c r="AA4568" i="2"/>
  <c r="AA4569" i="2"/>
  <c r="AA4570" i="2"/>
  <c r="AA4571" i="2"/>
  <c r="AA4572" i="2"/>
  <c r="AA4573" i="2"/>
  <c r="AA4574" i="2"/>
  <c r="AA4575" i="2"/>
  <c r="AA4576" i="2"/>
  <c r="AA4577" i="2"/>
  <c r="AA4578" i="2"/>
  <c r="AA4579" i="2"/>
  <c r="AA4580" i="2"/>
  <c r="AA4581" i="2"/>
  <c r="AA4582" i="2"/>
  <c r="AA4583" i="2"/>
  <c r="AA4584" i="2"/>
  <c r="AA4585" i="2"/>
  <c r="AA4586" i="2"/>
  <c r="AA4587" i="2"/>
  <c r="AA4588" i="2"/>
  <c r="AA4589" i="2"/>
  <c r="AA4590" i="2"/>
  <c r="AA4591" i="2"/>
  <c r="AA4592" i="2"/>
  <c r="AA4593" i="2"/>
  <c r="AA4594" i="2"/>
  <c r="AA4595" i="2"/>
  <c r="AA4596" i="2"/>
  <c r="AA4597" i="2"/>
  <c r="AA4598" i="2"/>
  <c r="AA4599" i="2"/>
  <c r="AA4600" i="2"/>
  <c r="AA4601" i="2"/>
  <c r="AA4602" i="2"/>
  <c r="AA4603" i="2"/>
  <c r="AA4604" i="2"/>
  <c r="AA4605" i="2"/>
  <c r="AA4606" i="2"/>
  <c r="AA4607" i="2"/>
  <c r="AA4608" i="2"/>
  <c r="AA4609" i="2"/>
  <c r="AA4610" i="2"/>
  <c r="AA4611" i="2"/>
  <c r="AA4612" i="2"/>
  <c r="AA4613" i="2"/>
  <c r="AA4614" i="2"/>
  <c r="AA4615" i="2"/>
  <c r="AA4616" i="2"/>
  <c r="AA4617" i="2"/>
  <c r="AA4618" i="2"/>
  <c r="AA4619" i="2"/>
  <c r="AA4620" i="2"/>
  <c r="AA4621" i="2"/>
  <c r="AA4622" i="2"/>
  <c r="AA4623" i="2"/>
  <c r="AA4624" i="2"/>
  <c r="AA4625" i="2"/>
  <c r="AA4626" i="2"/>
  <c r="AA4627" i="2"/>
  <c r="AA4628" i="2"/>
  <c r="AA4629" i="2"/>
  <c r="AA4630" i="2"/>
  <c r="AA4631" i="2"/>
  <c r="AA4632" i="2"/>
  <c r="AA4633" i="2"/>
  <c r="AA4634" i="2"/>
  <c r="AA4635" i="2"/>
  <c r="AA4636" i="2"/>
  <c r="AA4637" i="2"/>
  <c r="AA4638" i="2"/>
  <c r="AA4639" i="2"/>
  <c r="AA4640" i="2"/>
  <c r="AA4641" i="2"/>
  <c r="AA4642" i="2"/>
  <c r="AA4643" i="2"/>
  <c r="AA4644" i="2"/>
  <c r="AA4645" i="2"/>
  <c r="AA4646" i="2"/>
  <c r="AA4647" i="2"/>
  <c r="AA4648" i="2"/>
  <c r="AA4649" i="2"/>
  <c r="AA4650" i="2"/>
  <c r="AA4651" i="2"/>
  <c r="AA4652" i="2"/>
  <c r="AA4653" i="2"/>
  <c r="AA4654" i="2"/>
  <c r="AA4655" i="2"/>
  <c r="AA4656" i="2"/>
  <c r="AA4657" i="2"/>
  <c r="AA4658" i="2"/>
  <c r="AA4659" i="2"/>
  <c r="AA4660" i="2"/>
  <c r="AA4661" i="2"/>
  <c r="AA4662" i="2"/>
  <c r="AA4663" i="2"/>
  <c r="AA4664" i="2"/>
  <c r="AA4665" i="2"/>
  <c r="AA4666" i="2"/>
  <c r="AA4667" i="2"/>
  <c r="AA4668" i="2"/>
  <c r="AA4669" i="2"/>
  <c r="AA4670" i="2"/>
  <c r="AA4671" i="2"/>
  <c r="AA4672" i="2"/>
  <c r="AA4673" i="2"/>
  <c r="AA4674" i="2"/>
  <c r="AA4675" i="2"/>
  <c r="AA4676" i="2"/>
  <c r="AA4677" i="2"/>
  <c r="AA4678" i="2"/>
  <c r="AA4679" i="2"/>
  <c r="AA4680" i="2"/>
  <c r="AA4681" i="2"/>
  <c r="AA4682" i="2"/>
  <c r="AA4683" i="2"/>
  <c r="AA4684" i="2"/>
  <c r="AA4685" i="2"/>
  <c r="AA4686" i="2"/>
  <c r="AA4687" i="2"/>
  <c r="AA4688" i="2"/>
  <c r="AA4689" i="2"/>
  <c r="AA4690" i="2"/>
  <c r="AA4691" i="2"/>
  <c r="AA4692" i="2"/>
  <c r="AA4693" i="2"/>
  <c r="AA4694" i="2"/>
  <c r="AA4695" i="2"/>
  <c r="AA4696" i="2"/>
  <c r="AA4697" i="2"/>
  <c r="AA4698" i="2"/>
  <c r="AA4699" i="2"/>
  <c r="AA4700" i="2"/>
  <c r="AA4701" i="2"/>
  <c r="AA4702" i="2"/>
  <c r="AA4703" i="2"/>
  <c r="AA4704" i="2"/>
  <c r="AA4705" i="2"/>
  <c r="AA4706" i="2"/>
  <c r="AA4707" i="2"/>
  <c r="AA4708" i="2"/>
  <c r="AA4709" i="2"/>
  <c r="AA4710" i="2"/>
  <c r="AA4711" i="2"/>
  <c r="AA4712" i="2"/>
  <c r="AA4713" i="2"/>
  <c r="AA4714" i="2"/>
  <c r="AA4715" i="2"/>
  <c r="AA4716" i="2"/>
  <c r="AA4717" i="2"/>
  <c r="AA4718" i="2"/>
  <c r="AA4719" i="2"/>
  <c r="AA4720" i="2"/>
  <c r="AA4721" i="2"/>
  <c r="AA4722" i="2"/>
  <c r="AA4723" i="2"/>
  <c r="AA4724" i="2"/>
  <c r="AA4725" i="2"/>
  <c r="AA4726" i="2"/>
  <c r="AA4727" i="2"/>
  <c r="AA4728" i="2"/>
  <c r="AA4729" i="2"/>
  <c r="AA4730" i="2"/>
  <c r="AA4731" i="2"/>
  <c r="AA4732" i="2"/>
  <c r="AA4733" i="2"/>
  <c r="AA4734" i="2"/>
  <c r="AA4735" i="2"/>
  <c r="AA4736" i="2"/>
  <c r="AA4737" i="2"/>
  <c r="AA4738" i="2"/>
  <c r="AA4739" i="2"/>
  <c r="AA4740" i="2"/>
  <c r="AA4741" i="2"/>
  <c r="AA4742" i="2"/>
  <c r="AA4743" i="2"/>
  <c r="AA4744" i="2"/>
  <c r="AA4745" i="2"/>
  <c r="AA4746" i="2"/>
  <c r="AA4747" i="2"/>
  <c r="AA4748" i="2"/>
  <c r="AA4749" i="2"/>
  <c r="AA4750" i="2"/>
  <c r="AA4751" i="2"/>
  <c r="AA4752" i="2"/>
  <c r="AA4753" i="2"/>
  <c r="AA4754" i="2"/>
  <c r="AA4755" i="2"/>
  <c r="AA4756" i="2"/>
  <c r="AA4757" i="2"/>
  <c r="AA4758" i="2"/>
  <c r="AA4759" i="2"/>
  <c r="AA4760" i="2"/>
  <c r="AA4761" i="2"/>
  <c r="AA4762" i="2"/>
  <c r="AA4763" i="2"/>
  <c r="AA4764" i="2"/>
  <c r="AA4765" i="2"/>
  <c r="AA4766" i="2"/>
  <c r="AA4767" i="2"/>
  <c r="AA4768" i="2"/>
  <c r="AA4769" i="2"/>
  <c r="AA4770" i="2"/>
  <c r="AA4771" i="2"/>
  <c r="AA4772" i="2"/>
  <c r="AA4773" i="2"/>
  <c r="AA4774" i="2"/>
  <c r="AA4775" i="2"/>
  <c r="AA4776" i="2"/>
  <c r="AA4777" i="2"/>
  <c r="AA4778" i="2"/>
  <c r="AA4779" i="2"/>
  <c r="AA4780" i="2"/>
  <c r="AA4781" i="2"/>
  <c r="AA4782" i="2"/>
  <c r="AA4783" i="2"/>
  <c r="AA4784" i="2"/>
  <c r="AA4785" i="2"/>
  <c r="AA4786" i="2"/>
  <c r="AA4787" i="2"/>
  <c r="AA4788" i="2"/>
  <c r="AA4789" i="2"/>
  <c r="AA4790" i="2"/>
  <c r="AA4791" i="2"/>
  <c r="AA4792" i="2"/>
  <c r="AA4793" i="2"/>
  <c r="AA4794" i="2"/>
  <c r="AA4795" i="2"/>
  <c r="AA4796" i="2"/>
  <c r="AA4797" i="2"/>
  <c r="AA4798" i="2"/>
  <c r="AA4799" i="2"/>
  <c r="AA4800" i="2"/>
  <c r="AA4801" i="2"/>
  <c r="AA4802" i="2"/>
  <c r="AA4803" i="2"/>
  <c r="AA4804" i="2"/>
  <c r="AA4805" i="2"/>
  <c r="AA4806" i="2"/>
  <c r="AA4807" i="2"/>
  <c r="AA4808" i="2"/>
  <c r="AA4809" i="2"/>
  <c r="AA4810" i="2"/>
  <c r="AA4811" i="2"/>
  <c r="AA4812" i="2"/>
  <c r="AA4813" i="2"/>
  <c r="AA4814" i="2"/>
  <c r="AA4815" i="2"/>
  <c r="AA4816" i="2"/>
  <c r="AA4817" i="2"/>
  <c r="AA4818" i="2"/>
  <c r="AA4819" i="2"/>
  <c r="AA4820" i="2"/>
  <c r="AA4821" i="2"/>
  <c r="AA4822" i="2"/>
  <c r="AA4823" i="2"/>
  <c r="AA4824" i="2"/>
  <c r="AA4825" i="2"/>
  <c r="AA4826" i="2"/>
  <c r="AA4827" i="2"/>
  <c r="AA4828" i="2"/>
  <c r="AA4829" i="2"/>
  <c r="AA4830" i="2"/>
  <c r="AA4831" i="2"/>
  <c r="AA4832" i="2"/>
  <c r="AA4833" i="2"/>
  <c r="AA4834" i="2"/>
  <c r="AA4835" i="2"/>
  <c r="AA4836" i="2"/>
  <c r="AA4837" i="2"/>
  <c r="AA4838" i="2"/>
  <c r="AA4839" i="2"/>
  <c r="AA4840" i="2"/>
  <c r="AA4841" i="2"/>
  <c r="AA4842" i="2"/>
  <c r="AA4843" i="2"/>
  <c r="AA4844" i="2"/>
  <c r="AA4845" i="2"/>
  <c r="AA4846" i="2"/>
  <c r="AA4847" i="2"/>
  <c r="AA4848" i="2"/>
  <c r="AA4849" i="2"/>
  <c r="AA4850" i="2"/>
  <c r="AA4851" i="2"/>
  <c r="AA4852" i="2"/>
  <c r="AA4853" i="2"/>
  <c r="AA4854" i="2"/>
  <c r="AA4855" i="2"/>
  <c r="AA4856" i="2"/>
  <c r="AA4857" i="2"/>
  <c r="AA4858" i="2"/>
  <c r="AA4859" i="2"/>
  <c r="AA4860" i="2"/>
  <c r="AA4861" i="2"/>
  <c r="AA4862" i="2"/>
  <c r="AA4863" i="2"/>
  <c r="AA4864" i="2"/>
  <c r="AA4865" i="2"/>
  <c r="AA4866" i="2"/>
  <c r="AA4867" i="2"/>
  <c r="AA4868" i="2"/>
  <c r="AA4869" i="2"/>
  <c r="AA4870" i="2"/>
  <c r="AA4871" i="2"/>
  <c r="AA4872" i="2"/>
  <c r="AA4873" i="2"/>
  <c r="AA4874" i="2"/>
  <c r="AA4875" i="2"/>
  <c r="AA4876" i="2"/>
  <c r="AA4877" i="2"/>
  <c r="AA4878" i="2"/>
  <c r="AA4879" i="2"/>
  <c r="AA4880" i="2"/>
  <c r="AA4881" i="2"/>
  <c r="AA4882" i="2"/>
  <c r="AA4883" i="2"/>
  <c r="AA4884" i="2"/>
  <c r="AA4885" i="2"/>
  <c r="AA4886" i="2"/>
  <c r="AA4887" i="2"/>
  <c r="AA4888" i="2"/>
  <c r="AA4889" i="2"/>
  <c r="AA4890" i="2"/>
  <c r="AA4891" i="2"/>
  <c r="AA4892" i="2"/>
  <c r="AA4893" i="2"/>
  <c r="AA4894" i="2"/>
  <c r="AA4895" i="2"/>
  <c r="AA4896" i="2"/>
  <c r="AA4897" i="2"/>
  <c r="AA4898" i="2"/>
  <c r="AA4899" i="2"/>
  <c r="AA4900" i="2"/>
  <c r="AA4901" i="2"/>
  <c r="AA4902" i="2"/>
  <c r="AA4903" i="2"/>
  <c r="AA4904" i="2"/>
  <c r="AA4905" i="2"/>
  <c r="AA4906" i="2"/>
  <c r="AA4907" i="2"/>
  <c r="AA4908" i="2"/>
  <c r="AA4909" i="2"/>
  <c r="AA4910" i="2"/>
  <c r="AA4911" i="2"/>
  <c r="AA4912" i="2"/>
  <c r="AA4913" i="2"/>
  <c r="AA4914" i="2"/>
  <c r="AA4915" i="2"/>
  <c r="AA4916" i="2"/>
  <c r="AA4917" i="2"/>
  <c r="AA4918" i="2"/>
  <c r="AA4919" i="2"/>
  <c r="AA4920" i="2"/>
  <c r="AA4921" i="2"/>
  <c r="AA4922" i="2"/>
  <c r="AA4923" i="2"/>
  <c r="AA4924" i="2"/>
  <c r="AA4925" i="2"/>
  <c r="AA4926" i="2"/>
  <c r="AA4927" i="2"/>
  <c r="AA4928" i="2"/>
  <c r="AA4929" i="2"/>
  <c r="AA4930" i="2"/>
  <c r="AA4931" i="2"/>
  <c r="AA4932" i="2"/>
  <c r="AA4933" i="2"/>
  <c r="AA4934" i="2"/>
  <c r="AA4935" i="2"/>
  <c r="AA4936" i="2"/>
  <c r="AA4937" i="2"/>
  <c r="AA4938" i="2"/>
  <c r="AA4939" i="2"/>
  <c r="AA4940" i="2"/>
  <c r="AA4941" i="2"/>
  <c r="AA4942" i="2"/>
  <c r="AA4943" i="2"/>
  <c r="AA4944" i="2"/>
  <c r="AA4945" i="2"/>
  <c r="AA4946" i="2"/>
  <c r="AA4947" i="2"/>
  <c r="AA4948" i="2"/>
  <c r="AA4949" i="2"/>
  <c r="AA4950" i="2"/>
  <c r="AA4951" i="2"/>
  <c r="AA4952" i="2"/>
  <c r="AA4953" i="2"/>
  <c r="AA4954" i="2"/>
  <c r="AA4955" i="2"/>
  <c r="AA4956" i="2"/>
  <c r="AA4957" i="2"/>
  <c r="AA4958" i="2"/>
  <c r="AA4959" i="2"/>
  <c r="AA4960" i="2"/>
  <c r="AA4961" i="2"/>
  <c r="AA4962" i="2"/>
  <c r="AA4963" i="2"/>
  <c r="AA4964" i="2"/>
  <c r="AA4965" i="2"/>
  <c r="AA4966" i="2"/>
  <c r="AA4967" i="2"/>
  <c r="AA4968" i="2"/>
  <c r="AA4969" i="2"/>
  <c r="AA4970" i="2"/>
  <c r="AA4971" i="2"/>
  <c r="AA4972" i="2"/>
  <c r="AA4973" i="2"/>
  <c r="AA4974" i="2"/>
  <c r="AA4975" i="2"/>
  <c r="AA4976" i="2"/>
  <c r="AA4977" i="2"/>
  <c r="AA4978" i="2"/>
  <c r="AA4979" i="2"/>
  <c r="AA4980" i="2"/>
  <c r="AA4981" i="2"/>
  <c r="AA4982" i="2"/>
  <c r="AA4983" i="2"/>
  <c r="AA4984" i="2"/>
  <c r="AA4985" i="2"/>
  <c r="AA4986" i="2"/>
  <c r="AA4987" i="2"/>
  <c r="AA4988" i="2"/>
  <c r="AA4989" i="2"/>
  <c r="AA4990" i="2"/>
  <c r="AA4991" i="2"/>
  <c r="AA4992" i="2"/>
  <c r="AA4993" i="2"/>
  <c r="AA4994" i="2"/>
  <c r="AA4995" i="2"/>
  <c r="AA4996" i="2"/>
  <c r="AA4997" i="2"/>
  <c r="AA4998" i="2"/>
  <c r="AA4999" i="2"/>
  <c r="AA5000" i="2"/>
  <c r="AA5001" i="2"/>
  <c r="Z2" i="2" a="1"/>
  <c r="Z2" i="2"/>
  <c r="Z3" i="2" a="1"/>
  <c r="Z3" i="2"/>
  <c r="Z4" i="2" a="1"/>
  <c r="Z4" i="2"/>
  <c r="Z5" i="2" a="1"/>
  <c r="Z5" i="2"/>
  <c r="Z6" i="2" a="1"/>
  <c r="Z6" i="2"/>
  <c r="Z7" i="2" a="1"/>
  <c r="Z7" i="2"/>
  <c r="Z8" i="2" a="1"/>
  <c r="Z8" i="2"/>
  <c r="Z9" i="2" a="1"/>
  <c r="Z9" i="2"/>
  <c r="Z10" i="2" a="1"/>
  <c r="Z10" i="2"/>
  <c r="Z11" i="2" a="1"/>
  <c r="Z11" i="2"/>
  <c r="Z12" i="2" a="1"/>
  <c r="Z12" i="2"/>
  <c r="Z13" i="2" a="1"/>
  <c r="Z13" i="2"/>
  <c r="Z14" i="2" a="1"/>
  <c r="Z14" i="2"/>
  <c r="Z15" i="2" a="1"/>
  <c r="Z15" i="2"/>
  <c r="Z16" i="2" a="1"/>
  <c r="Z16" i="2"/>
  <c r="Z17" i="2" a="1"/>
  <c r="Z17" i="2"/>
  <c r="Z18" i="2" a="1"/>
  <c r="Z18" i="2"/>
  <c r="Z19" i="2" a="1"/>
  <c r="Z19" i="2"/>
  <c r="Z20" i="2" a="1"/>
  <c r="Z20" i="2"/>
  <c r="Z21" i="2" a="1"/>
  <c r="Z21" i="2"/>
  <c r="Z22" i="2" a="1"/>
  <c r="Z22" i="2"/>
  <c r="Z23" i="2" a="1"/>
  <c r="Z23" i="2"/>
  <c r="Z24" i="2" a="1"/>
  <c r="Z24" i="2"/>
  <c r="Z25" i="2" a="1"/>
  <c r="Z25" i="2"/>
  <c r="Z26" i="2" a="1"/>
  <c r="Z26" i="2"/>
  <c r="Z27" i="2" a="1"/>
  <c r="Z27" i="2"/>
  <c r="Z28" i="2" a="1"/>
  <c r="Z28" i="2"/>
  <c r="Z29" i="2" a="1"/>
  <c r="Z29" i="2"/>
  <c r="Z30" i="2" a="1"/>
  <c r="Z30" i="2"/>
  <c r="Z31" i="2" a="1"/>
  <c r="Z31" i="2"/>
  <c r="Z32" i="2" a="1"/>
  <c r="Z32" i="2"/>
  <c r="Z33" i="2" a="1"/>
  <c r="Z33" i="2"/>
  <c r="Z34" i="2" a="1"/>
  <c r="Z34" i="2"/>
  <c r="Z35" i="2" a="1"/>
  <c r="Z35" i="2"/>
  <c r="Z36" i="2" a="1"/>
  <c r="Z36" i="2"/>
  <c r="Z37" i="2" a="1"/>
  <c r="Z37" i="2"/>
  <c r="Z38" i="2" a="1"/>
  <c r="Z38" i="2"/>
  <c r="Z39" i="2" a="1"/>
  <c r="Z39" i="2"/>
  <c r="Z40" i="2" a="1"/>
  <c r="Z40" i="2"/>
  <c r="Z41" i="2" a="1"/>
  <c r="Z41" i="2"/>
  <c r="Z42" i="2" a="1"/>
  <c r="Z42" i="2"/>
  <c r="Z43" i="2" a="1"/>
  <c r="Z43" i="2"/>
  <c r="Z44" i="2" a="1"/>
  <c r="Z44" i="2"/>
  <c r="Z45" i="2" a="1"/>
  <c r="Z45" i="2"/>
  <c r="Z46" i="2" a="1"/>
  <c r="Z46" i="2"/>
  <c r="Z47" i="2" a="1"/>
  <c r="Z47" i="2"/>
  <c r="Z48" i="2" a="1"/>
  <c r="Z48" i="2"/>
  <c r="Z49" i="2" a="1"/>
  <c r="Z49" i="2"/>
  <c r="Z50" i="2" a="1"/>
  <c r="Z50" i="2"/>
  <c r="Z51" i="2" a="1"/>
  <c r="Z51" i="2"/>
  <c r="Z52" i="2" a="1"/>
  <c r="Z52" i="2"/>
  <c r="Z53" i="2" a="1"/>
  <c r="Z53" i="2"/>
  <c r="Z54" i="2" a="1"/>
  <c r="Z54" i="2"/>
  <c r="Z55" i="2" a="1"/>
  <c r="Z55" i="2"/>
  <c r="Z56" i="2" a="1"/>
  <c r="Z56" i="2"/>
  <c r="Z57" i="2" a="1"/>
  <c r="Z57" i="2"/>
  <c r="Z58" i="2" a="1"/>
  <c r="Z58" i="2"/>
  <c r="Z59" i="2" a="1"/>
  <c r="Z59" i="2"/>
  <c r="Z60" i="2" a="1"/>
  <c r="Z60" i="2"/>
  <c r="Z61" i="2" a="1"/>
  <c r="Z61" i="2"/>
  <c r="Z62" i="2" a="1"/>
  <c r="Z62" i="2"/>
  <c r="Z63" i="2" a="1"/>
  <c r="Z63" i="2"/>
  <c r="Z64" i="2" a="1"/>
  <c r="Z64" i="2"/>
  <c r="Z65" i="2" a="1"/>
  <c r="Z65" i="2"/>
  <c r="Z66" i="2" a="1"/>
  <c r="Z66" i="2"/>
  <c r="Z67" i="2" a="1"/>
  <c r="Z67" i="2"/>
  <c r="Z68" i="2" a="1"/>
  <c r="Z68" i="2"/>
  <c r="Z69" i="2" a="1"/>
  <c r="Z69" i="2"/>
  <c r="Z70" i="2" a="1"/>
  <c r="Z70" i="2"/>
  <c r="Z71" i="2" a="1"/>
  <c r="Z71" i="2"/>
  <c r="Z72" i="2" a="1"/>
  <c r="Z72" i="2"/>
  <c r="Z73" i="2" a="1"/>
  <c r="Z73" i="2"/>
  <c r="Z74" i="2" a="1"/>
  <c r="Z74" i="2"/>
  <c r="Z75" i="2" a="1"/>
  <c r="Z75" i="2"/>
  <c r="Z76" i="2" a="1"/>
  <c r="Z76" i="2"/>
  <c r="Z77" i="2" a="1"/>
  <c r="Z77" i="2"/>
  <c r="Z78" i="2" a="1"/>
  <c r="Z78" i="2"/>
  <c r="Z79" i="2" a="1"/>
  <c r="Z79" i="2"/>
  <c r="Z80" i="2" a="1"/>
  <c r="Z80" i="2"/>
  <c r="Z81" i="2" a="1"/>
  <c r="Z81" i="2"/>
  <c r="Z82" i="2" a="1"/>
  <c r="Z82" i="2"/>
  <c r="Z83" i="2" a="1"/>
  <c r="Z83" i="2"/>
  <c r="Z84" i="2" a="1"/>
  <c r="Z84" i="2"/>
  <c r="Z85" i="2" a="1"/>
  <c r="Z85" i="2"/>
  <c r="Z86" i="2" a="1"/>
  <c r="Z86" i="2"/>
  <c r="Z87" i="2" a="1"/>
  <c r="Z87" i="2"/>
  <c r="Z88" i="2" a="1"/>
  <c r="Z88" i="2"/>
  <c r="Z89" i="2" a="1"/>
  <c r="Z89" i="2"/>
  <c r="Z90" i="2" a="1"/>
  <c r="Z90" i="2"/>
  <c r="Z91" i="2" a="1"/>
  <c r="Z91" i="2"/>
  <c r="Z92" i="2" a="1"/>
  <c r="Z92" i="2"/>
  <c r="Z93" i="2" a="1"/>
  <c r="Z93" i="2"/>
  <c r="Z94" i="2" a="1"/>
  <c r="Z94" i="2"/>
  <c r="Z95" i="2" a="1"/>
  <c r="Z95" i="2"/>
  <c r="Z96" i="2" a="1"/>
  <c r="Z96" i="2"/>
  <c r="Z97" i="2" a="1"/>
  <c r="Z97" i="2"/>
  <c r="Z98" i="2" a="1"/>
  <c r="Z98" i="2"/>
  <c r="Z99" i="2" a="1"/>
  <c r="Z99" i="2"/>
  <c r="Z100" i="2" a="1"/>
  <c r="Z100" i="2"/>
  <c r="Z101" i="2" a="1"/>
  <c r="Z101" i="2"/>
  <c r="Z102" i="2" a="1"/>
  <c r="Z102" i="2"/>
  <c r="Z103" i="2" a="1"/>
  <c r="Z103" i="2"/>
  <c r="Z104" i="2" a="1"/>
  <c r="Z104" i="2"/>
  <c r="Z105" i="2" a="1"/>
  <c r="Z105" i="2"/>
  <c r="Z106" i="2" a="1"/>
  <c r="Z106" i="2"/>
  <c r="Z107" i="2" a="1"/>
  <c r="Z107" i="2"/>
  <c r="Z108" i="2" a="1"/>
  <c r="Z108" i="2"/>
  <c r="Z109" i="2" a="1"/>
  <c r="Z109" i="2"/>
  <c r="Z110" i="2" a="1"/>
  <c r="Z110" i="2"/>
  <c r="Z111" i="2" a="1"/>
  <c r="Z111" i="2"/>
  <c r="Z112" i="2" a="1"/>
  <c r="Z112" i="2"/>
  <c r="Z113" i="2" a="1"/>
  <c r="Z113" i="2"/>
  <c r="Z114" i="2" a="1"/>
  <c r="Z114" i="2"/>
  <c r="Z115" i="2" a="1"/>
  <c r="Z115" i="2"/>
  <c r="Z116" i="2" a="1"/>
  <c r="Z116" i="2"/>
  <c r="Z117" i="2" a="1"/>
  <c r="Z117" i="2"/>
  <c r="Z118" i="2" a="1"/>
  <c r="Z118" i="2"/>
  <c r="Z119" i="2" a="1"/>
  <c r="Z119" i="2"/>
  <c r="Z120" i="2" a="1"/>
  <c r="Z120" i="2"/>
  <c r="Z121" i="2" a="1"/>
  <c r="Z121" i="2"/>
  <c r="Z122" i="2" a="1"/>
  <c r="Z122" i="2"/>
  <c r="Z123" i="2" a="1"/>
  <c r="Z123" i="2"/>
  <c r="Z124" i="2" a="1"/>
  <c r="Z124" i="2"/>
  <c r="Z125" i="2" a="1"/>
  <c r="Z125" i="2"/>
  <c r="Z126" i="2" a="1"/>
  <c r="Z126" i="2"/>
  <c r="Z127" i="2" a="1"/>
  <c r="Z127" i="2"/>
  <c r="Z128" i="2" a="1"/>
  <c r="Z128" i="2"/>
  <c r="Z129" i="2" a="1"/>
  <c r="Z129" i="2"/>
  <c r="Z130" i="2" a="1"/>
  <c r="Z130" i="2"/>
  <c r="Z131" i="2" a="1"/>
  <c r="Z131" i="2"/>
  <c r="Z132" i="2" a="1"/>
  <c r="Z132" i="2"/>
  <c r="Z133" i="2" a="1"/>
  <c r="Z133" i="2"/>
  <c r="Z134" i="2" a="1"/>
  <c r="Z134" i="2"/>
  <c r="Z135" i="2" a="1"/>
  <c r="Z135" i="2"/>
  <c r="Z136" i="2" a="1"/>
  <c r="Z136" i="2"/>
  <c r="Z137" i="2" a="1"/>
  <c r="Z137" i="2"/>
  <c r="Z138" i="2" a="1"/>
  <c r="Z138" i="2"/>
  <c r="Z139" i="2" a="1"/>
  <c r="Z139" i="2"/>
  <c r="Z140" i="2" a="1"/>
  <c r="Z140" i="2"/>
  <c r="Z141" i="2" a="1"/>
  <c r="Z141" i="2"/>
  <c r="Z142" i="2" a="1"/>
  <c r="Z142" i="2"/>
  <c r="Z143" i="2" a="1"/>
  <c r="Z143" i="2"/>
  <c r="Z144" i="2" a="1"/>
  <c r="Z144" i="2"/>
  <c r="Z145" i="2" a="1"/>
  <c r="Z145" i="2"/>
  <c r="Z146" i="2" a="1"/>
  <c r="Z146" i="2"/>
  <c r="Z147" i="2" a="1"/>
  <c r="Z147" i="2"/>
  <c r="Z148" i="2" a="1"/>
  <c r="Z148" i="2"/>
  <c r="Z149" i="2" a="1"/>
  <c r="Z149" i="2"/>
  <c r="Z150" i="2" a="1"/>
  <c r="Z150" i="2"/>
  <c r="Z151" i="2" a="1"/>
  <c r="Z151" i="2"/>
  <c r="Z152" i="2" a="1"/>
  <c r="Z152" i="2"/>
  <c r="Z153" i="2" a="1"/>
  <c r="Z153" i="2"/>
  <c r="Z154" i="2" a="1"/>
  <c r="Z154" i="2"/>
  <c r="Z155" i="2" a="1"/>
  <c r="Z155" i="2"/>
  <c r="Z156" i="2" a="1"/>
  <c r="Z156" i="2"/>
  <c r="Z157" i="2" a="1"/>
  <c r="Z157" i="2"/>
  <c r="Z158" i="2" a="1"/>
  <c r="Z158" i="2"/>
  <c r="Z159" i="2" a="1"/>
  <c r="Z159" i="2"/>
  <c r="Z160" i="2" a="1"/>
  <c r="Z160" i="2"/>
  <c r="Z161" i="2" a="1"/>
  <c r="Z161" i="2"/>
  <c r="Z162" i="2" a="1"/>
  <c r="Z162" i="2"/>
  <c r="Z163" i="2" a="1"/>
  <c r="Z163" i="2"/>
  <c r="Z164" i="2" a="1"/>
  <c r="Z164" i="2"/>
  <c r="Z165" i="2" a="1"/>
  <c r="Z165" i="2"/>
  <c r="Z166" i="2" a="1"/>
  <c r="Z166" i="2"/>
  <c r="Z167" i="2" a="1"/>
  <c r="Z167" i="2"/>
  <c r="Z168" i="2" a="1"/>
  <c r="Z168" i="2"/>
  <c r="Z169" i="2" a="1"/>
  <c r="Z169" i="2"/>
  <c r="Z170" i="2" a="1"/>
  <c r="Z170" i="2"/>
  <c r="Z171" i="2" a="1"/>
  <c r="Z171" i="2"/>
  <c r="Z172" i="2" a="1"/>
  <c r="Z172" i="2"/>
  <c r="Z173" i="2" a="1"/>
  <c r="Z173" i="2"/>
  <c r="Z174" i="2" a="1"/>
  <c r="Z174" i="2"/>
  <c r="Z175" i="2" a="1"/>
  <c r="Z175" i="2"/>
  <c r="Z176" i="2" a="1"/>
  <c r="Z176" i="2"/>
  <c r="Z177" i="2" a="1"/>
  <c r="Z177" i="2"/>
  <c r="Z178" i="2" a="1"/>
  <c r="Z178" i="2"/>
  <c r="Z179" i="2" a="1"/>
  <c r="Z179" i="2"/>
  <c r="Z180" i="2" a="1"/>
  <c r="Z180" i="2"/>
  <c r="Z181" i="2" a="1"/>
  <c r="Z181" i="2"/>
  <c r="Z182" i="2" a="1"/>
  <c r="Z182" i="2"/>
  <c r="Z183" i="2" a="1"/>
  <c r="Z183" i="2"/>
  <c r="Z184" i="2" a="1"/>
  <c r="Z184" i="2"/>
  <c r="Z185" i="2" a="1"/>
  <c r="Z185" i="2"/>
  <c r="Z186" i="2" a="1"/>
  <c r="Z186" i="2"/>
  <c r="Z187" i="2" a="1"/>
  <c r="Z187" i="2"/>
  <c r="Z188" i="2" a="1"/>
  <c r="Z188" i="2"/>
  <c r="Z189" i="2" a="1"/>
  <c r="Z189" i="2"/>
  <c r="Z190" i="2" a="1"/>
  <c r="Z190" i="2"/>
  <c r="Z191" i="2" a="1"/>
  <c r="Z191" i="2"/>
  <c r="Z192" i="2" a="1"/>
  <c r="Z192" i="2"/>
  <c r="Z193" i="2" a="1"/>
  <c r="Z193" i="2"/>
  <c r="Z194" i="2" a="1"/>
  <c r="Z194" i="2"/>
  <c r="Z195" i="2" a="1"/>
  <c r="Z195" i="2"/>
  <c r="Z196" i="2" a="1"/>
  <c r="Z196" i="2"/>
  <c r="Z197" i="2" a="1"/>
  <c r="Z197" i="2"/>
  <c r="Z198" i="2" a="1"/>
  <c r="Z198" i="2"/>
  <c r="Z199" i="2" a="1"/>
  <c r="Z199" i="2"/>
  <c r="Z200" i="2" a="1"/>
  <c r="Z200" i="2"/>
  <c r="Z201" i="2" a="1"/>
  <c r="Z201" i="2"/>
  <c r="Z202" i="2" a="1"/>
  <c r="Z202" i="2"/>
  <c r="Z203" i="2" a="1"/>
  <c r="Z203" i="2"/>
  <c r="Z204" i="2" a="1"/>
  <c r="Z204" i="2"/>
  <c r="Z205" i="2" a="1"/>
  <c r="Z205" i="2"/>
  <c r="Z206" i="2" a="1"/>
  <c r="Z206" i="2"/>
  <c r="Z207" i="2" a="1"/>
  <c r="Z207" i="2"/>
  <c r="Z208" i="2" a="1"/>
  <c r="Z208" i="2"/>
  <c r="Z209" i="2" a="1"/>
  <c r="Z209" i="2"/>
  <c r="Z210" i="2" a="1"/>
  <c r="Z210" i="2"/>
  <c r="Z211" i="2" a="1"/>
  <c r="Z211" i="2"/>
  <c r="Z212" i="2" a="1"/>
  <c r="Z212" i="2"/>
  <c r="Z213" i="2" a="1"/>
  <c r="Z213" i="2"/>
  <c r="Z214" i="2" a="1"/>
  <c r="Z214" i="2"/>
  <c r="Z215" i="2" a="1"/>
  <c r="Z215" i="2"/>
  <c r="Z216" i="2" a="1"/>
  <c r="Z216" i="2"/>
  <c r="Z217" i="2" a="1"/>
  <c r="Z217" i="2"/>
  <c r="Z218" i="2" a="1"/>
  <c r="Z218" i="2"/>
  <c r="Z219" i="2" a="1"/>
  <c r="Z219" i="2"/>
  <c r="Z220" i="2" a="1"/>
  <c r="Z220" i="2"/>
  <c r="Z221" i="2" a="1"/>
  <c r="Z221" i="2"/>
  <c r="Z222" i="2" a="1"/>
  <c r="Z222" i="2"/>
  <c r="Z223" i="2" a="1"/>
  <c r="Z223" i="2"/>
  <c r="Z224" i="2" a="1"/>
  <c r="Z224" i="2"/>
  <c r="Z225" i="2" a="1"/>
  <c r="Z225" i="2"/>
  <c r="Z226" i="2" a="1"/>
  <c r="Z226" i="2"/>
  <c r="Z227" i="2" a="1"/>
  <c r="Z227" i="2"/>
  <c r="Z228" i="2" a="1"/>
  <c r="Z228" i="2"/>
  <c r="Z229" i="2" a="1"/>
  <c r="Z229" i="2"/>
  <c r="Z230" i="2" a="1"/>
  <c r="Z230" i="2"/>
  <c r="Z231" i="2" a="1"/>
  <c r="Z231" i="2"/>
  <c r="Z232" i="2" a="1"/>
  <c r="Z232" i="2"/>
  <c r="Z233" i="2" a="1"/>
  <c r="Z233" i="2"/>
  <c r="Z234" i="2" a="1"/>
  <c r="Z234" i="2"/>
  <c r="Z235" i="2" a="1"/>
  <c r="Z235" i="2"/>
  <c r="Z236" i="2" a="1"/>
  <c r="Z236" i="2"/>
  <c r="Z237" i="2" a="1"/>
  <c r="Z237" i="2"/>
  <c r="Z238" i="2" a="1"/>
  <c r="Z238" i="2"/>
  <c r="Z239" i="2" a="1"/>
  <c r="Z239" i="2"/>
  <c r="Z240" i="2" a="1"/>
  <c r="Z240" i="2"/>
  <c r="Z241" i="2" a="1"/>
  <c r="Z241" i="2"/>
  <c r="Z242" i="2" a="1"/>
  <c r="Z242" i="2"/>
  <c r="Z243" i="2" a="1"/>
  <c r="Z243" i="2"/>
  <c r="Z244" i="2" a="1"/>
  <c r="Z244" i="2"/>
  <c r="Z245" i="2" a="1"/>
  <c r="Z245" i="2"/>
  <c r="Z246" i="2" a="1"/>
  <c r="Z246" i="2"/>
  <c r="Z247" i="2" a="1"/>
  <c r="Z247" i="2"/>
  <c r="Z248" i="2" a="1"/>
  <c r="Z248" i="2"/>
  <c r="Z249" i="2" a="1"/>
  <c r="Z249" i="2"/>
  <c r="Z250" i="2" a="1"/>
  <c r="Z250" i="2"/>
  <c r="Z251" i="2" a="1"/>
  <c r="Z251" i="2"/>
  <c r="Z252" i="2" a="1"/>
  <c r="Z252" i="2"/>
  <c r="Z253" i="2" a="1"/>
  <c r="Z253" i="2"/>
  <c r="Z254" i="2" a="1"/>
  <c r="Z254" i="2"/>
  <c r="Z255" i="2" a="1"/>
  <c r="Z255" i="2"/>
  <c r="Z256" i="2" a="1"/>
  <c r="Z256" i="2"/>
  <c r="Z257" i="2" a="1"/>
  <c r="Z257" i="2"/>
  <c r="Z258" i="2" a="1"/>
  <c r="Z258" i="2"/>
  <c r="Z259" i="2" a="1"/>
  <c r="Z259" i="2"/>
  <c r="Z260" i="2" a="1"/>
  <c r="Z260" i="2"/>
  <c r="Z261" i="2" a="1"/>
  <c r="Z261" i="2"/>
  <c r="Z262" i="2" a="1"/>
  <c r="Z262" i="2"/>
  <c r="Z263" i="2" a="1"/>
  <c r="Z263" i="2"/>
  <c r="Z264" i="2" a="1"/>
  <c r="Z264" i="2"/>
  <c r="Z265" i="2" a="1"/>
  <c r="Z265" i="2"/>
  <c r="Z266" i="2" a="1"/>
  <c r="Z266" i="2"/>
  <c r="Z267" i="2" a="1"/>
  <c r="Z267" i="2"/>
  <c r="Z268" i="2" a="1"/>
  <c r="Z268" i="2"/>
  <c r="Z269" i="2" a="1"/>
  <c r="Z269" i="2"/>
  <c r="Z270" i="2" a="1"/>
  <c r="Z270" i="2"/>
  <c r="Z271" i="2" a="1"/>
  <c r="Z271" i="2"/>
  <c r="Z272" i="2" a="1"/>
  <c r="Z272" i="2"/>
  <c r="Z273" i="2" a="1"/>
  <c r="Z273" i="2"/>
  <c r="Z274" i="2" a="1"/>
  <c r="Z274" i="2"/>
  <c r="Z275" i="2" a="1"/>
  <c r="Z275" i="2"/>
  <c r="Z276" i="2" a="1"/>
  <c r="Z276" i="2"/>
  <c r="Z277" i="2" a="1"/>
  <c r="Z277" i="2"/>
  <c r="Z278" i="2" a="1"/>
  <c r="Z278" i="2"/>
  <c r="Z279" i="2" a="1"/>
  <c r="Z279" i="2"/>
  <c r="Z280" i="2" a="1"/>
  <c r="Z280" i="2"/>
  <c r="Z281" i="2" a="1"/>
  <c r="Z281" i="2"/>
  <c r="Z282" i="2" a="1"/>
  <c r="Z282" i="2"/>
  <c r="Z283" i="2" a="1"/>
  <c r="Z283" i="2"/>
  <c r="Z284" i="2" a="1"/>
  <c r="Z284" i="2"/>
  <c r="Z285" i="2" a="1"/>
  <c r="Z285" i="2"/>
  <c r="Z286" i="2" a="1"/>
  <c r="Z286" i="2"/>
  <c r="Z287" i="2" a="1"/>
  <c r="Z287" i="2"/>
  <c r="Z288" i="2" a="1"/>
  <c r="Z288" i="2"/>
  <c r="Z289" i="2" a="1"/>
  <c r="Z289" i="2"/>
  <c r="Z290" i="2" a="1"/>
  <c r="Z290" i="2"/>
  <c r="Z291" i="2" a="1"/>
  <c r="Z291" i="2"/>
  <c r="Z292" i="2" a="1"/>
  <c r="Z292" i="2"/>
  <c r="Z293" i="2" a="1"/>
  <c r="Z293" i="2"/>
  <c r="Z294" i="2" a="1"/>
  <c r="Z294" i="2"/>
  <c r="Z295" i="2" a="1"/>
  <c r="Z295" i="2"/>
  <c r="Z296" i="2" a="1"/>
  <c r="Z296" i="2"/>
  <c r="Z297" i="2" a="1"/>
  <c r="Z297" i="2"/>
  <c r="Z298" i="2" a="1"/>
  <c r="Z298" i="2"/>
  <c r="Z299" i="2" a="1"/>
  <c r="Z299" i="2"/>
  <c r="Z300" i="2" a="1"/>
  <c r="Z300" i="2"/>
  <c r="Z301" i="2" a="1"/>
  <c r="Z301" i="2"/>
  <c r="Z302" i="2" a="1"/>
  <c r="Z302" i="2"/>
  <c r="Z303" i="2" a="1"/>
  <c r="Z303" i="2"/>
  <c r="Z304" i="2" a="1"/>
  <c r="Z304" i="2"/>
  <c r="Z305" i="2" a="1"/>
  <c r="Z305" i="2"/>
  <c r="Z306" i="2" a="1"/>
  <c r="Z306" i="2"/>
  <c r="Z307" i="2" a="1"/>
  <c r="Z307" i="2"/>
  <c r="Z308" i="2" a="1"/>
  <c r="Z308" i="2"/>
  <c r="Z309" i="2" a="1"/>
  <c r="Z309" i="2"/>
  <c r="Z310" i="2" a="1"/>
  <c r="Z310" i="2"/>
  <c r="Z311" i="2" a="1"/>
  <c r="Z311" i="2"/>
  <c r="Z312" i="2" a="1"/>
  <c r="Z312" i="2"/>
  <c r="Z313" i="2" a="1"/>
  <c r="Z313" i="2"/>
  <c r="Z314" i="2" a="1"/>
  <c r="Z314" i="2"/>
  <c r="Z315" i="2" a="1"/>
  <c r="Z315" i="2"/>
  <c r="Z316" i="2" a="1"/>
  <c r="Z316" i="2"/>
  <c r="Z317" i="2" a="1"/>
  <c r="Z317" i="2"/>
  <c r="Z318" i="2" a="1"/>
  <c r="Z318" i="2"/>
  <c r="Z319" i="2" a="1"/>
  <c r="Z319" i="2"/>
  <c r="Z320" i="2" a="1"/>
  <c r="Z320" i="2"/>
  <c r="Z321" i="2" a="1"/>
  <c r="Z321" i="2"/>
  <c r="Z322" i="2" a="1"/>
  <c r="Z322" i="2"/>
  <c r="Z323" i="2" a="1"/>
  <c r="Z323" i="2"/>
  <c r="Z324" i="2" a="1"/>
  <c r="Z324" i="2"/>
  <c r="Z325" i="2" a="1"/>
  <c r="Z325" i="2"/>
  <c r="Z326" i="2" a="1"/>
  <c r="Z326" i="2"/>
  <c r="Z327" i="2" a="1"/>
  <c r="Z327" i="2"/>
  <c r="Z328" i="2" a="1"/>
  <c r="Z328" i="2"/>
  <c r="Z329" i="2" a="1"/>
  <c r="Z329" i="2"/>
  <c r="Z330" i="2" a="1"/>
  <c r="Z330" i="2"/>
  <c r="Z331" i="2" a="1"/>
  <c r="Z331" i="2"/>
  <c r="Z332" i="2" a="1"/>
  <c r="Z332" i="2"/>
  <c r="Z333" i="2" a="1"/>
  <c r="Z333" i="2"/>
  <c r="Z334" i="2" a="1"/>
  <c r="Z334" i="2"/>
  <c r="Z335" i="2" a="1"/>
  <c r="Z335" i="2"/>
  <c r="Z336" i="2" a="1"/>
  <c r="Z336" i="2"/>
  <c r="Z337" i="2" a="1"/>
  <c r="Z337" i="2"/>
  <c r="Z338" i="2" a="1"/>
  <c r="Z338" i="2"/>
  <c r="Z339" i="2" a="1"/>
  <c r="Z339" i="2"/>
  <c r="Z340" i="2" a="1"/>
  <c r="Z340" i="2"/>
  <c r="Z341" i="2" a="1"/>
  <c r="Z341" i="2"/>
  <c r="Z342" i="2" a="1"/>
  <c r="Z342" i="2"/>
  <c r="Z343" i="2" a="1"/>
  <c r="Z343" i="2"/>
  <c r="Z344" i="2" a="1"/>
  <c r="Z344" i="2"/>
  <c r="Z345" i="2" a="1"/>
  <c r="Z345" i="2"/>
  <c r="Z346" i="2" a="1"/>
  <c r="Z346" i="2"/>
  <c r="Z347" i="2" a="1"/>
  <c r="Z347" i="2"/>
  <c r="Z348" i="2" a="1"/>
  <c r="Z348" i="2"/>
  <c r="Z349" i="2" a="1"/>
  <c r="Z349" i="2"/>
  <c r="Z350" i="2" a="1"/>
  <c r="Z350" i="2"/>
  <c r="Z351" i="2" a="1"/>
  <c r="Z351" i="2"/>
  <c r="Z352" i="2" a="1"/>
  <c r="Z352" i="2"/>
  <c r="Z353" i="2" a="1"/>
  <c r="Z353" i="2"/>
  <c r="Z354" i="2" a="1"/>
  <c r="Z354" i="2"/>
  <c r="Z355" i="2" a="1"/>
  <c r="Z355" i="2"/>
  <c r="Z356" i="2" a="1"/>
  <c r="Z356" i="2"/>
  <c r="Z357" i="2" a="1"/>
  <c r="Z357" i="2"/>
  <c r="Z358" i="2" a="1"/>
  <c r="Z358" i="2"/>
  <c r="Z359" i="2" a="1"/>
  <c r="Z359" i="2"/>
  <c r="Z360" i="2" a="1"/>
  <c r="Z360" i="2"/>
  <c r="Z361" i="2" a="1"/>
  <c r="Z361" i="2"/>
  <c r="Z362" i="2" a="1"/>
  <c r="Z362" i="2"/>
  <c r="Z363" i="2" a="1"/>
  <c r="Z363" i="2"/>
  <c r="Z364" i="2" a="1"/>
  <c r="Z364" i="2"/>
  <c r="Z365" i="2" a="1"/>
  <c r="Z365" i="2"/>
  <c r="Z366" i="2" a="1"/>
  <c r="Z366" i="2"/>
  <c r="Z367" i="2" a="1"/>
  <c r="Z367" i="2"/>
  <c r="Z368" i="2" a="1"/>
  <c r="Z368" i="2"/>
  <c r="Z369" i="2" a="1"/>
  <c r="Z369" i="2"/>
  <c r="Z370" i="2" a="1"/>
  <c r="Z370" i="2"/>
  <c r="Z371" i="2" a="1"/>
  <c r="Z371" i="2"/>
  <c r="Z372" i="2" a="1"/>
  <c r="Z372" i="2"/>
  <c r="Z373" i="2" a="1"/>
  <c r="Z373" i="2"/>
  <c r="Z374" i="2" a="1"/>
  <c r="Z374" i="2"/>
  <c r="Z375" i="2" a="1"/>
  <c r="Z375" i="2"/>
  <c r="Z376" i="2" a="1"/>
  <c r="Z376" i="2"/>
  <c r="Z377" i="2" a="1"/>
  <c r="Z377" i="2"/>
  <c r="Z378" i="2" a="1"/>
  <c r="Z378" i="2"/>
  <c r="Z379" i="2" a="1"/>
  <c r="Z379" i="2"/>
  <c r="Z380" i="2" a="1"/>
  <c r="Z380" i="2"/>
  <c r="Z381" i="2" a="1"/>
  <c r="Z381" i="2"/>
  <c r="Z382" i="2" a="1"/>
  <c r="Z382" i="2"/>
  <c r="Z383" i="2" a="1"/>
  <c r="Z383" i="2"/>
  <c r="Z384" i="2" a="1"/>
  <c r="Z384" i="2"/>
  <c r="Z385" i="2" a="1"/>
  <c r="Z385" i="2"/>
  <c r="Z386" i="2" a="1"/>
  <c r="Z386" i="2"/>
  <c r="Z387" i="2" a="1"/>
  <c r="Z387" i="2"/>
  <c r="Z388" i="2" a="1"/>
  <c r="Z388" i="2"/>
  <c r="Z389" i="2" a="1"/>
  <c r="Z389" i="2"/>
  <c r="Z390" i="2" a="1"/>
  <c r="Z390" i="2"/>
  <c r="Z391" i="2" a="1"/>
  <c r="Z391" i="2"/>
  <c r="Z392" i="2" a="1"/>
  <c r="Z392" i="2"/>
  <c r="Z393" i="2" a="1"/>
  <c r="Z393" i="2"/>
  <c r="Z394" i="2" a="1"/>
  <c r="Z394" i="2"/>
  <c r="Z395" i="2" a="1"/>
  <c r="Z395" i="2"/>
  <c r="Z396" i="2" a="1"/>
  <c r="Z396" i="2"/>
  <c r="Z397" i="2" a="1"/>
  <c r="Z397" i="2"/>
  <c r="Z398" i="2" a="1"/>
  <c r="Z398" i="2"/>
  <c r="Z399" i="2" a="1"/>
  <c r="Z399" i="2"/>
  <c r="Z400" i="2" a="1"/>
  <c r="Z400" i="2"/>
  <c r="Z401" i="2" a="1"/>
  <c r="Z401" i="2"/>
  <c r="Z402" i="2" a="1"/>
  <c r="Z402" i="2"/>
  <c r="Z403" i="2" a="1"/>
  <c r="Z403" i="2"/>
  <c r="Z404" i="2" a="1"/>
  <c r="Z404" i="2"/>
  <c r="Z405" i="2" a="1"/>
  <c r="Z405" i="2"/>
  <c r="Z406" i="2" a="1"/>
  <c r="Z406" i="2"/>
  <c r="Z407" i="2" a="1"/>
  <c r="Z407" i="2"/>
  <c r="Z408" i="2" a="1"/>
  <c r="Z408" i="2"/>
  <c r="Z409" i="2" a="1"/>
  <c r="Z409" i="2"/>
  <c r="Z410" i="2" a="1"/>
  <c r="Z410" i="2"/>
  <c r="Z411" i="2" a="1"/>
  <c r="Z411" i="2"/>
  <c r="Z412" i="2" a="1"/>
  <c r="Z412" i="2"/>
  <c r="Z413" i="2" a="1"/>
  <c r="Z413" i="2"/>
  <c r="Z414" i="2" a="1"/>
  <c r="Z414" i="2"/>
  <c r="Z415" i="2" a="1"/>
  <c r="Z415" i="2"/>
  <c r="Z416" i="2" a="1"/>
  <c r="Z416" i="2"/>
  <c r="Z417" i="2" a="1"/>
  <c r="Z417" i="2"/>
  <c r="Z418" i="2" a="1"/>
  <c r="Z418" i="2"/>
  <c r="Z419" i="2" a="1"/>
  <c r="Z419" i="2"/>
  <c r="Z420" i="2" a="1"/>
  <c r="Z420" i="2"/>
  <c r="Z421" i="2" a="1"/>
  <c r="Z421" i="2"/>
  <c r="Z422" i="2" a="1"/>
  <c r="Z422" i="2"/>
  <c r="Z423" i="2" a="1"/>
  <c r="Z423" i="2"/>
  <c r="Z424" i="2" a="1"/>
  <c r="Z424" i="2"/>
  <c r="Z425" i="2" a="1"/>
  <c r="Z425" i="2"/>
  <c r="Z426" i="2" a="1"/>
  <c r="Z426" i="2"/>
  <c r="Z427" i="2" a="1"/>
  <c r="Z427" i="2"/>
  <c r="Z428" i="2" a="1"/>
  <c r="Z428" i="2"/>
  <c r="Z429" i="2" a="1"/>
  <c r="Z429" i="2"/>
  <c r="Z430" i="2" a="1"/>
  <c r="Z430" i="2"/>
  <c r="Z431" i="2" a="1"/>
  <c r="Z431" i="2"/>
  <c r="Z432" i="2" a="1"/>
  <c r="Z432" i="2"/>
  <c r="Z433" i="2" a="1"/>
  <c r="Z433" i="2"/>
  <c r="Z434" i="2" a="1"/>
  <c r="Z434" i="2"/>
  <c r="Z435" i="2" a="1"/>
  <c r="Z435" i="2"/>
  <c r="Z436" i="2" a="1"/>
  <c r="Z436" i="2"/>
  <c r="Z437" i="2" a="1"/>
  <c r="Z437" i="2"/>
  <c r="Z438" i="2" a="1"/>
  <c r="Z438" i="2"/>
  <c r="Z439" i="2" a="1"/>
  <c r="Z439" i="2"/>
  <c r="Z440" i="2" a="1"/>
  <c r="Z440" i="2"/>
  <c r="Z441" i="2" a="1"/>
  <c r="Z441" i="2"/>
  <c r="Z442" i="2" a="1"/>
  <c r="Z442" i="2"/>
  <c r="Z443" i="2" a="1"/>
  <c r="Z443" i="2"/>
  <c r="Z444" i="2" a="1"/>
  <c r="Z444" i="2"/>
  <c r="Z445" i="2" a="1"/>
  <c r="Z445" i="2"/>
  <c r="Z446" i="2" a="1"/>
  <c r="Z446" i="2"/>
  <c r="Z447" i="2" a="1"/>
  <c r="Z447" i="2"/>
  <c r="Z448" i="2" a="1"/>
  <c r="Z448" i="2"/>
  <c r="Z449" i="2" a="1"/>
  <c r="Z449" i="2"/>
  <c r="Z450" i="2" a="1"/>
  <c r="Z450" i="2"/>
  <c r="Z451" i="2" a="1"/>
  <c r="Z451" i="2"/>
  <c r="Z452" i="2" a="1"/>
  <c r="Z452" i="2"/>
  <c r="Z453" i="2" a="1"/>
  <c r="Z453" i="2"/>
  <c r="Z454" i="2" a="1"/>
  <c r="Z454" i="2"/>
  <c r="Z455" i="2" a="1"/>
  <c r="Z455" i="2"/>
  <c r="Z456" i="2" a="1"/>
  <c r="Z456" i="2"/>
  <c r="Z457" i="2" a="1"/>
  <c r="Z457" i="2"/>
  <c r="Z458" i="2" a="1"/>
  <c r="Z458" i="2"/>
  <c r="Z459" i="2" a="1"/>
  <c r="Z459" i="2"/>
  <c r="Z460" i="2" a="1"/>
  <c r="Z460" i="2"/>
  <c r="Z461" i="2" a="1"/>
  <c r="Z461" i="2"/>
  <c r="Z462" i="2" a="1"/>
  <c r="Z462" i="2"/>
  <c r="Z463" i="2" a="1"/>
  <c r="Z463" i="2"/>
  <c r="Z464" i="2" a="1"/>
  <c r="Z464" i="2"/>
  <c r="Z465" i="2" a="1"/>
  <c r="Z465" i="2"/>
  <c r="Z466" i="2" a="1"/>
  <c r="Z466" i="2"/>
  <c r="Z467" i="2" a="1"/>
  <c r="Z467" i="2"/>
  <c r="Z468" i="2" a="1"/>
  <c r="Z468" i="2"/>
  <c r="Z469" i="2" a="1"/>
  <c r="Z469" i="2"/>
  <c r="Z470" i="2" a="1"/>
  <c r="Z470" i="2"/>
  <c r="Z471" i="2" a="1"/>
  <c r="Z471" i="2"/>
  <c r="Z472" i="2" a="1"/>
  <c r="Z472" i="2"/>
  <c r="Z473" i="2" a="1"/>
  <c r="Z473" i="2"/>
  <c r="Z474" i="2" a="1"/>
  <c r="Z474" i="2"/>
  <c r="Z475" i="2" a="1"/>
  <c r="Z475" i="2"/>
  <c r="Z476" i="2" a="1"/>
  <c r="Z476" i="2"/>
  <c r="Z477" i="2" a="1"/>
  <c r="Z477" i="2"/>
  <c r="Z478" i="2" a="1"/>
  <c r="Z478" i="2"/>
  <c r="Z479" i="2" a="1"/>
  <c r="Z479" i="2"/>
  <c r="Z480" i="2" a="1"/>
  <c r="Z480" i="2"/>
  <c r="Z481" i="2" a="1"/>
  <c r="Z481" i="2"/>
  <c r="Z482" i="2" a="1"/>
  <c r="Z482" i="2"/>
  <c r="Z483" i="2" a="1"/>
  <c r="Z483" i="2"/>
  <c r="Z484" i="2" a="1"/>
  <c r="Z484" i="2"/>
  <c r="Z485" i="2" a="1"/>
  <c r="Z485" i="2"/>
  <c r="Z486" i="2" a="1"/>
  <c r="Z486" i="2"/>
  <c r="Z487" i="2" a="1"/>
  <c r="Z487" i="2"/>
  <c r="Z488" i="2" a="1"/>
  <c r="Z488" i="2"/>
  <c r="Z489" i="2" a="1"/>
  <c r="Z489" i="2"/>
  <c r="Z490" i="2" a="1"/>
  <c r="Z490" i="2"/>
  <c r="Z491" i="2" a="1"/>
  <c r="Z491" i="2"/>
  <c r="Z492" i="2" a="1"/>
  <c r="Z492" i="2"/>
  <c r="Z493" i="2" a="1"/>
  <c r="Z493" i="2"/>
  <c r="Z494" i="2" a="1"/>
  <c r="Z494" i="2"/>
  <c r="Z495" i="2" a="1"/>
  <c r="Z495" i="2"/>
  <c r="Z496" i="2" a="1"/>
  <c r="Z496" i="2"/>
  <c r="Z497" i="2" a="1"/>
  <c r="Z497" i="2"/>
  <c r="Z498" i="2" a="1"/>
  <c r="Z498" i="2"/>
  <c r="Z499" i="2" a="1"/>
  <c r="Z499" i="2"/>
  <c r="Z500" i="2" a="1"/>
  <c r="Z500" i="2"/>
  <c r="Z501" i="2" a="1"/>
  <c r="Z501" i="2"/>
  <c r="Z502" i="2" a="1"/>
  <c r="Z502" i="2"/>
  <c r="Z503" i="2" a="1"/>
  <c r="Z503" i="2"/>
  <c r="Z504" i="2" a="1"/>
  <c r="Z504" i="2"/>
  <c r="Z505" i="2" a="1"/>
  <c r="Z505" i="2"/>
  <c r="Z506" i="2" a="1"/>
  <c r="Z506" i="2"/>
  <c r="Z507" i="2" a="1"/>
  <c r="Z507" i="2"/>
  <c r="Z508" i="2" a="1"/>
  <c r="Z508" i="2"/>
  <c r="Z509" i="2" a="1"/>
  <c r="Z509" i="2"/>
  <c r="Z510" i="2" a="1"/>
  <c r="Z510" i="2"/>
  <c r="Z511" i="2" a="1"/>
  <c r="Z511" i="2"/>
  <c r="Z512" i="2" a="1"/>
  <c r="Z512" i="2"/>
  <c r="Z513" i="2" a="1"/>
  <c r="Z513" i="2"/>
  <c r="Z514" i="2" a="1"/>
  <c r="Z514" i="2"/>
  <c r="Z515" i="2" a="1"/>
  <c r="Z515" i="2"/>
  <c r="Z516" i="2" a="1"/>
  <c r="Z516" i="2"/>
  <c r="Z517" i="2" a="1"/>
  <c r="Z517" i="2"/>
  <c r="Z518" i="2" a="1"/>
  <c r="Z518" i="2"/>
  <c r="Z519" i="2" a="1"/>
  <c r="Z519" i="2"/>
  <c r="Z520" i="2" a="1"/>
  <c r="Z520" i="2"/>
  <c r="Z521" i="2" a="1"/>
  <c r="Z521" i="2"/>
  <c r="Z522" i="2" a="1"/>
  <c r="Z522" i="2"/>
  <c r="Z523" i="2" a="1"/>
  <c r="Z523" i="2"/>
  <c r="Z524" i="2" a="1"/>
  <c r="Z524" i="2"/>
  <c r="Z525" i="2" a="1"/>
  <c r="Z525" i="2"/>
  <c r="Z526" i="2" a="1"/>
  <c r="Z526" i="2"/>
  <c r="Z527" i="2" a="1"/>
  <c r="Z527" i="2"/>
  <c r="Z528" i="2" a="1"/>
  <c r="Z528" i="2"/>
  <c r="Z529" i="2" a="1"/>
  <c r="Z529" i="2"/>
  <c r="Z530" i="2" a="1"/>
  <c r="Z530" i="2"/>
  <c r="Z531" i="2" a="1"/>
  <c r="Z531" i="2"/>
  <c r="Z532" i="2" a="1"/>
  <c r="Z532" i="2"/>
  <c r="Z533" i="2" a="1"/>
  <c r="Z533" i="2"/>
  <c r="Z534" i="2" a="1"/>
  <c r="Z534" i="2"/>
  <c r="Z535" i="2" a="1"/>
  <c r="Z535" i="2"/>
  <c r="Z536" i="2" a="1"/>
  <c r="Z536" i="2"/>
  <c r="Z537" i="2" a="1"/>
  <c r="Z537" i="2"/>
  <c r="Z538" i="2" a="1"/>
  <c r="Z538" i="2"/>
  <c r="Z539" i="2" a="1"/>
  <c r="Z539" i="2"/>
  <c r="Z540" i="2" a="1"/>
  <c r="Z540" i="2"/>
  <c r="Z541" i="2" a="1"/>
  <c r="Z541" i="2"/>
  <c r="Z542" i="2" a="1"/>
  <c r="Z542" i="2"/>
  <c r="Z543" i="2" a="1"/>
  <c r="Z543" i="2"/>
  <c r="Z544" i="2" a="1"/>
  <c r="Z544" i="2"/>
  <c r="Z545" i="2" a="1"/>
  <c r="Z545" i="2"/>
  <c r="Z546" i="2" a="1"/>
  <c r="Z546" i="2"/>
  <c r="Z547" i="2" a="1"/>
  <c r="Z547" i="2"/>
  <c r="Z548" i="2" a="1"/>
  <c r="Z548" i="2"/>
  <c r="Z549" i="2" a="1"/>
  <c r="Z549" i="2"/>
  <c r="Z550" i="2" a="1"/>
  <c r="Z550" i="2"/>
  <c r="Z551" i="2" a="1"/>
  <c r="Z551" i="2"/>
  <c r="Z552" i="2" a="1"/>
  <c r="Z552" i="2"/>
  <c r="Z553" i="2" a="1"/>
  <c r="Z553" i="2"/>
  <c r="Z554" i="2" a="1"/>
  <c r="Z554" i="2"/>
  <c r="Z555" i="2" a="1"/>
  <c r="Z555" i="2"/>
  <c r="Z556" i="2" a="1"/>
  <c r="Z556" i="2"/>
  <c r="Z557" i="2" a="1"/>
  <c r="Z557" i="2"/>
  <c r="Z558" i="2" a="1"/>
  <c r="Z558" i="2"/>
  <c r="Z559" i="2" a="1"/>
  <c r="Z559" i="2"/>
  <c r="Z560" i="2" a="1"/>
  <c r="Z560" i="2"/>
  <c r="Z561" i="2" a="1"/>
  <c r="Z561" i="2"/>
  <c r="Z562" i="2" a="1"/>
  <c r="Z562" i="2"/>
  <c r="Z563" i="2" a="1"/>
  <c r="Z563" i="2"/>
  <c r="Z564" i="2" a="1"/>
  <c r="Z564" i="2"/>
  <c r="Z565" i="2" a="1"/>
  <c r="Z565" i="2"/>
  <c r="Z566" i="2" a="1"/>
  <c r="Z566" i="2"/>
  <c r="Z567" i="2" a="1"/>
  <c r="Z567" i="2"/>
  <c r="Z568" i="2" a="1"/>
  <c r="Z568" i="2"/>
  <c r="Z569" i="2" a="1"/>
  <c r="Z569" i="2"/>
  <c r="Z570" i="2" a="1"/>
  <c r="Z570" i="2"/>
  <c r="Z571" i="2" a="1"/>
  <c r="Z571" i="2"/>
  <c r="Z572" i="2" a="1"/>
  <c r="Z572" i="2"/>
  <c r="Z573" i="2" a="1"/>
  <c r="Z573" i="2"/>
  <c r="Z574" i="2" a="1"/>
  <c r="Z574" i="2"/>
  <c r="Z575" i="2" a="1"/>
  <c r="Z575" i="2"/>
  <c r="Z576" i="2" a="1"/>
  <c r="Z576" i="2"/>
  <c r="Z577" i="2" a="1"/>
  <c r="Z577" i="2"/>
  <c r="Z578" i="2" a="1"/>
  <c r="Z578" i="2"/>
  <c r="Z579" i="2" a="1"/>
  <c r="Z579" i="2"/>
  <c r="Z580" i="2" a="1"/>
  <c r="Z580" i="2"/>
  <c r="Z581" i="2" a="1"/>
  <c r="Z581" i="2"/>
  <c r="Z582" i="2" a="1"/>
  <c r="Z582" i="2"/>
  <c r="Z583" i="2" a="1"/>
  <c r="Z583" i="2"/>
  <c r="Z584" i="2" a="1"/>
  <c r="Z584" i="2"/>
  <c r="Z585" i="2" a="1"/>
  <c r="Z585" i="2"/>
  <c r="Z586" i="2" a="1"/>
  <c r="Z586" i="2"/>
  <c r="Z587" i="2" a="1"/>
  <c r="Z587" i="2"/>
  <c r="Z588" i="2" a="1"/>
  <c r="Z588" i="2"/>
  <c r="Z589" i="2" a="1"/>
  <c r="Z589" i="2"/>
  <c r="Z590" i="2" a="1"/>
  <c r="Z590" i="2"/>
  <c r="Z591" i="2" a="1"/>
  <c r="Z591" i="2"/>
  <c r="Z592" i="2" a="1"/>
  <c r="Z592" i="2"/>
  <c r="Z593" i="2" a="1"/>
  <c r="Z593" i="2"/>
  <c r="Z594" i="2" a="1"/>
  <c r="Z594" i="2"/>
  <c r="Z595" i="2" a="1"/>
  <c r="Z595" i="2"/>
  <c r="Z596" i="2" a="1"/>
  <c r="Z596" i="2"/>
  <c r="Z597" i="2" a="1"/>
  <c r="Z597" i="2"/>
  <c r="Z598" i="2" a="1"/>
  <c r="Z598" i="2"/>
  <c r="Z599" i="2" a="1"/>
  <c r="Z599" i="2"/>
  <c r="Z600" i="2" a="1"/>
  <c r="Z600" i="2"/>
  <c r="Z601" i="2" a="1"/>
  <c r="Z601" i="2"/>
  <c r="Z602" i="2" a="1"/>
  <c r="Z602" i="2"/>
  <c r="Z603" i="2" a="1"/>
  <c r="Z603" i="2"/>
  <c r="Z604" i="2" a="1"/>
  <c r="Z604" i="2"/>
  <c r="Z605" i="2" a="1"/>
  <c r="Z605" i="2"/>
  <c r="Z606" i="2" a="1"/>
  <c r="Z606" i="2"/>
  <c r="Z607" i="2" a="1"/>
  <c r="Z607" i="2"/>
  <c r="Z608" i="2" a="1"/>
  <c r="Z608" i="2"/>
  <c r="Z609" i="2" a="1"/>
  <c r="Z609" i="2"/>
  <c r="Z610" i="2" a="1"/>
  <c r="Z610" i="2"/>
  <c r="Z611" i="2" a="1"/>
  <c r="Z611" i="2"/>
  <c r="Z612" i="2" a="1"/>
  <c r="Z612" i="2"/>
  <c r="Z613" i="2" a="1"/>
  <c r="Z613" i="2"/>
  <c r="Z614" i="2" a="1"/>
  <c r="Z614" i="2"/>
  <c r="Z615" i="2" a="1"/>
  <c r="Z615" i="2"/>
  <c r="Z616" i="2" a="1"/>
  <c r="Z616" i="2"/>
  <c r="Z617" i="2" a="1"/>
  <c r="Z617" i="2"/>
  <c r="Z618" i="2" a="1"/>
  <c r="Z618" i="2"/>
  <c r="Z619" i="2" a="1"/>
  <c r="Z619" i="2"/>
  <c r="Z620" i="2" a="1"/>
  <c r="Z620" i="2"/>
  <c r="Z621" i="2" a="1"/>
  <c r="Z621" i="2"/>
  <c r="Z622" i="2" a="1"/>
  <c r="Z622" i="2"/>
  <c r="Z623" i="2" a="1"/>
  <c r="Z623" i="2"/>
  <c r="Z624" i="2" a="1"/>
  <c r="Z624" i="2"/>
  <c r="Z625" i="2" a="1"/>
  <c r="Z625" i="2"/>
  <c r="Z626" i="2" a="1"/>
  <c r="Z626" i="2"/>
  <c r="Z627" i="2" a="1"/>
  <c r="Z627" i="2"/>
  <c r="Z628" i="2" a="1"/>
  <c r="Z628" i="2"/>
  <c r="Z629" i="2" a="1"/>
  <c r="Z629" i="2"/>
  <c r="Z630" i="2" a="1"/>
  <c r="Z630" i="2"/>
  <c r="Z631" i="2" a="1"/>
  <c r="Z631" i="2"/>
  <c r="Z632" i="2" a="1"/>
  <c r="Z632" i="2"/>
  <c r="Z633" i="2" a="1"/>
  <c r="Z633" i="2"/>
  <c r="Z634" i="2" a="1"/>
  <c r="Z634" i="2"/>
  <c r="Z635" i="2" a="1"/>
  <c r="Z635" i="2"/>
  <c r="Z636" i="2" a="1"/>
  <c r="Z636" i="2"/>
  <c r="Z637" i="2" a="1"/>
  <c r="Z637" i="2"/>
  <c r="Z638" i="2" a="1"/>
  <c r="Z638" i="2"/>
  <c r="Z639" i="2" a="1"/>
  <c r="Z639" i="2"/>
  <c r="Z640" i="2" a="1"/>
  <c r="Z640" i="2"/>
  <c r="Z641" i="2" a="1"/>
  <c r="Z641" i="2"/>
  <c r="Z642" i="2" a="1"/>
  <c r="Z642" i="2"/>
  <c r="Z643" i="2" a="1"/>
  <c r="Z643" i="2"/>
  <c r="Z644" i="2" a="1"/>
  <c r="Z644" i="2"/>
  <c r="Z645" i="2" a="1"/>
  <c r="Z645" i="2"/>
  <c r="Z646" i="2" a="1"/>
  <c r="Z646" i="2"/>
  <c r="Z647" i="2" a="1"/>
  <c r="Z647" i="2"/>
  <c r="Z648" i="2" a="1"/>
  <c r="Z648" i="2"/>
  <c r="Z649" i="2" a="1"/>
  <c r="Z649" i="2"/>
  <c r="Z650" i="2" a="1"/>
  <c r="Z650" i="2"/>
  <c r="Z651" i="2" a="1"/>
  <c r="Z651" i="2"/>
  <c r="Z652" i="2" a="1"/>
  <c r="Z652" i="2"/>
  <c r="Z653" i="2" a="1"/>
  <c r="Z653" i="2"/>
  <c r="Z654" i="2" a="1"/>
  <c r="Z654" i="2"/>
  <c r="Z655" i="2" a="1"/>
  <c r="Z655" i="2"/>
  <c r="Z656" i="2" a="1"/>
  <c r="Z656" i="2"/>
  <c r="Z657" i="2" a="1"/>
  <c r="Z657" i="2"/>
  <c r="Z658" i="2" a="1"/>
  <c r="Z658" i="2"/>
  <c r="Z659" i="2" a="1"/>
  <c r="Z659" i="2"/>
  <c r="Z660" i="2" a="1"/>
  <c r="Z660" i="2"/>
  <c r="Z661" i="2" a="1"/>
  <c r="Z661" i="2"/>
  <c r="Z662" i="2" a="1"/>
  <c r="Z662" i="2"/>
  <c r="Z663" i="2" a="1"/>
  <c r="Z663" i="2"/>
  <c r="Z664" i="2" a="1"/>
  <c r="Z664" i="2"/>
  <c r="Z665" i="2" a="1"/>
  <c r="Z665" i="2"/>
  <c r="Z666" i="2" a="1"/>
  <c r="Z666" i="2"/>
  <c r="Z667" i="2" a="1"/>
  <c r="Z667" i="2"/>
  <c r="Z668" i="2" a="1"/>
  <c r="Z668" i="2"/>
  <c r="Z669" i="2" a="1"/>
  <c r="Z669" i="2"/>
  <c r="Z670" i="2" a="1"/>
  <c r="Z670" i="2"/>
  <c r="Z671" i="2" a="1"/>
  <c r="Z671" i="2"/>
  <c r="Z672" i="2" a="1"/>
  <c r="Z672" i="2"/>
  <c r="Z673" i="2" a="1"/>
  <c r="Z673" i="2"/>
  <c r="Z674" i="2" a="1"/>
  <c r="Z674" i="2"/>
  <c r="Z675" i="2" a="1"/>
  <c r="Z675" i="2"/>
  <c r="Z676" i="2" a="1"/>
  <c r="Z676" i="2"/>
  <c r="Z677" i="2" a="1"/>
  <c r="Z677" i="2"/>
  <c r="Z678" i="2" a="1"/>
  <c r="Z678" i="2"/>
  <c r="Z679" i="2" a="1"/>
  <c r="Z679" i="2"/>
  <c r="Z680" i="2" a="1"/>
  <c r="Z680" i="2"/>
  <c r="Z681" i="2" a="1"/>
  <c r="Z681" i="2"/>
  <c r="Z682" i="2" a="1"/>
  <c r="Z682" i="2"/>
  <c r="Z683" i="2" a="1"/>
  <c r="Z683" i="2"/>
  <c r="Z684" i="2" a="1"/>
  <c r="Z684" i="2"/>
  <c r="Z685" i="2" a="1"/>
  <c r="Z685" i="2"/>
  <c r="Z686" i="2" a="1"/>
  <c r="Z686" i="2"/>
  <c r="Z687" i="2" a="1"/>
  <c r="Z687" i="2"/>
  <c r="Z688" i="2" a="1"/>
  <c r="Z688" i="2"/>
  <c r="Z689" i="2" a="1"/>
  <c r="Z689" i="2"/>
  <c r="Z690" i="2" a="1"/>
  <c r="Z690" i="2"/>
  <c r="Z691" i="2" a="1"/>
  <c r="Z691" i="2"/>
  <c r="Z692" i="2" a="1"/>
  <c r="Z692" i="2"/>
  <c r="Z693" i="2" a="1"/>
  <c r="Z693" i="2"/>
  <c r="Z694" i="2" a="1"/>
  <c r="Z694" i="2"/>
  <c r="Z695" i="2" a="1"/>
  <c r="Z695" i="2"/>
  <c r="Z696" i="2" a="1"/>
  <c r="Z696" i="2"/>
  <c r="Z697" i="2" a="1"/>
  <c r="Z697" i="2"/>
  <c r="Z698" i="2" a="1"/>
  <c r="Z698" i="2"/>
  <c r="Z699" i="2" a="1"/>
  <c r="Z699" i="2"/>
  <c r="Z700" i="2" a="1"/>
  <c r="Z700" i="2"/>
  <c r="Z701" i="2" a="1"/>
  <c r="Z701" i="2"/>
  <c r="Z702" i="2" a="1"/>
  <c r="Z702" i="2"/>
  <c r="Z703" i="2" a="1"/>
  <c r="Z703" i="2"/>
  <c r="Z704" i="2" a="1"/>
  <c r="Z704" i="2"/>
  <c r="Z705" i="2" a="1"/>
  <c r="Z705" i="2"/>
  <c r="Z706" i="2" a="1"/>
  <c r="Z706" i="2"/>
  <c r="Z707" i="2" a="1"/>
  <c r="Z707" i="2"/>
  <c r="Z708" i="2" a="1"/>
  <c r="Z708" i="2"/>
  <c r="Z709" i="2" a="1"/>
  <c r="Z709" i="2"/>
  <c r="Z710" i="2" a="1"/>
  <c r="Z710" i="2"/>
  <c r="Z711" i="2" a="1"/>
  <c r="Z711" i="2"/>
  <c r="Z712" i="2" a="1"/>
  <c r="Z712" i="2"/>
  <c r="Z713" i="2" a="1"/>
  <c r="Z713" i="2"/>
  <c r="Z714" i="2" a="1"/>
  <c r="Z714" i="2"/>
  <c r="Z715" i="2" a="1"/>
  <c r="Z715" i="2"/>
  <c r="Z716" i="2" a="1"/>
  <c r="Z716" i="2"/>
  <c r="Z717" i="2" a="1"/>
  <c r="Z717" i="2"/>
  <c r="Z718" i="2" a="1"/>
  <c r="Z718" i="2"/>
  <c r="Z719" i="2" a="1"/>
  <c r="Z719" i="2"/>
  <c r="Z720" i="2" a="1"/>
  <c r="Z720" i="2"/>
  <c r="Z721" i="2" a="1"/>
  <c r="Z721" i="2"/>
  <c r="Z722" i="2" a="1"/>
  <c r="Z722" i="2"/>
  <c r="Z723" i="2" a="1"/>
  <c r="Z723" i="2"/>
  <c r="Z724" i="2" a="1"/>
  <c r="Z724" i="2"/>
  <c r="Z725" i="2" a="1"/>
  <c r="Z725" i="2"/>
  <c r="Z726" i="2" a="1"/>
  <c r="Z726" i="2"/>
  <c r="Z727" i="2" a="1"/>
  <c r="Z727" i="2"/>
  <c r="Z728" i="2" a="1"/>
  <c r="Z728" i="2"/>
  <c r="Z729" i="2" a="1"/>
  <c r="Z729" i="2"/>
  <c r="Z730" i="2" a="1"/>
  <c r="Z730" i="2"/>
  <c r="Z731" i="2" a="1"/>
  <c r="Z731" i="2"/>
  <c r="Z732" i="2" a="1"/>
  <c r="Z732" i="2"/>
  <c r="Z733" i="2" a="1"/>
  <c r="Z733" i="2"/>
  <c r="Z734" i="2" a="1"/>
  <c r="Z734" i="2"/>
  <c r="Z735" i="2" a="1"/>
  <c r="Z735" i="2"/>
  <c r="Z736" i="2" a="1"/>
  <c r="Z736" i="2"/>
  <c r="Z737" i="2" a="1"/>
  <c r="Z737" i="2"/>
  <c r="Z738" i="2" a="1"/>
  <c r="Z738" i="2"/>
  <c r="Z739" i="2" a="1"/>
  <c r="Z739" i="2"/>
  <c r="Z740" i="2" a="1"/>
  <c r="Z740" i="2"/>
  <c r="Z741" i="2" a="1"/>
  <c r="Z741" i="2"/>
  <c r="Z742" i="2" a="1"/>
  <c r="Z742" i="2"/>
  <c r="Z743" i="2" a="1"/>
  <c r="Z743" i="2"/>
  <c r="Z744" i="2" a="1"/>
  <c r="Z744" i="2"/>
  <c r="Z745" i="2" a="1"/>
  <c r="Z745" i="2"/>
  <c r="Z746" i="2" a="1"/>
  <c r="Z746" i="2"/>
  <c r="Z747" i="2" a="1"/>
  <c r="Z747" i="2"/>
  <c r="Z748" i="2" a="1"/>
  <c r="Z748" i="2"/>
  <c r="Z749" i="2" a="1"/>
  <c r="Z749" i="2"/>
  <c r="Z750" i="2" a="1"/>
  <c r="Z750" i="2"/>
  <c r="Z751" i="2" a="1"/>
  <c r="Z751" i="2"/>
  <c r="Z752" i="2" a="1"/>
  <c r="Z752" i="2"/>
  <c r="Z753" i="2" a="1"/>
  <c r="Z753" i="2"/>
  <c r="Z754" i="2" a="1"/>
  <c r="Z754" i="2"/>
  <c r="Z755" i="2" a="1"/>
  <c r="Z755" i="2"/>
  <c r="Z756" i="2" a="1"/>
  <c r="Z756" i="2"/>
  <c r="Z757" i="2" a="1"/>
  <c r="Z757" i="2"/>
  <c r="Z758" i="2" a="1"/>
  <c r="Z758" i="2"/>
  <c r="Z759" i="2" a="1"/>
  <c r="Z759" i="2"/>
  <c r="Z760" i="2" a="1"/>
  <c r="Z760" i="2"/>
  <c r="Z761" i="2" a="1"/>
  <c r="Z761" i="2"/>
  <c r="Z762" i="2" a="1"/>
  <c r="Z762" i="2"/>
  <c r="Z763" i="2" a="1"/>
  <c r="Z763" i="2"/>
  <c r="Z764" i="2" a="1"/>
  <c r="Z764" i="2"/>
  <c r="Z765" i="2" a="1"/>
  <c r="Z765" i="2"/>
  <c r="Z766" i="2" a="1"/>
  <c r="Z766" i="2"/>
  <c r="Z767" i="2" a="1"/>
  <c r="Z767" i="2"/>
  <c r="Z768" i="2" a="1"/>
  <c r="Z768" i="2"/>
  <c r="Z769" i="2" a="1"/>
  <c r="Z769" i="2"/>
  <c r="Z770" i="2" a="1"/>
  <c r="Z770" i="2"/>
  <c r="Z771" i="2" a="1"/>
  <c r="Z771" i="2"/>
  <c r="Z772" i="2" a="1"/>
  <c r="Z772" i="2"/>
  <c r="Z773" i="2" a="1"/>
  <c r="Z773" i="2"/>
  <c r="Z774" i="2" a="1"/>
  <c r="Z774" i="2"/>
  <c r="Z775" i="2" a="1"/>
  <c r="Z775" i="2"/>
  <c r="Z776" i="2" a="1"/>
  <c r="Z776" i="2"/>
  <c r="Z777" i="2" a="1"/>
  <c r="Z777" i="2"/>
  <c r="Z778" i="2" a="1"/>
  <c r="Z778" i="2"/>
  <c r="Z779" i="2" a="1"/>
  <c r="Z779" i="2"/>
  <c r="Z780" i="2" a="1"/>
  <c r="Z780" i="2"/>
  <c r="Z781" i="2" a="1"/>
  <c r="Z781" i="2"/>
  <c r="Z782" i="2" a="1"/>
  <c r="Z782" i="2"/>
  <c r="Z783" i="2" a="1"/>
  <c r="Z783" i="2"/>
  <c r="Z784" i="2" a="1"/>
  <c r="Z784" i="2"/>
  <c r="Z785" i="2" a="1"/>
  <c r="Z785" i="2"/>
  <c r="Z786" i="2" a="1"/>
  <c r="Z786" i="2"/>
  <c r="Z787" i="2" a="1"/>
  <c r="Z787" i="2"/>
  <c r="Z788" i="2" a="1"/>
  <c r="Z788" i="2"/>
  <c r="Z789" i="2" a="1"/>
  <c r="Z789" i="2"/>
  <c r="Z790" i="2" a="1"/>
  <c r="Z790" i="2"/>
  <c r="Z791" i="2" a="1"/>
  <c r="Z791" i="2"/>
  <c r="Z792" i="2" a="1"/>
  <c r="Z792" i="2"/>
  <c r="Z793" i="2" a="1"/>
  <c r="Z793" i="2"/>
  <c r="Z794" i="2" a="1"/>
  <c r="Z794" i="2"/>
  <c r="Z795" i="2" a="1"/>
  <c r="Z795" i="2"/>
  <c r="Z796" i="2" a="1"/>
  <c r="Z796" i="2"/>
  <c r="Z797" i="2" a="1"/>
  <c r="Z797" i="2"/>
  <c r="Z798" i="2" a="1"/>
  <c r="Z798" i="2"/>
  <c r="Z799" i="2" a="1"/>
  <c r="Z799" i="2"/>
  <c r="Z800" i="2" a="1"/>
  <c r="Z800" i="2"/>
  <c r="Z801" i="2" a="1"/>
  <c r="Z801" i="2"/>
  <c r="Z802" i="2" a="1"/>
  <c r="Z802" i="2"/>
  <c r="Z803" i="2" a="1"/>
  <c r="Z803" i="2"/>
  <c r="Z804" i="2" a="1"/>
  <c r="Z804" i="2"/>
  <c r="Z805" i="2" a="1"/>
  <c r="Z805" i="2"/>
  <c r="Z806" i="2" a="1"/>
  <c r="Z806" i="2"/>
  <c r="Z807" i="2" a="1"/>
  <c r="Z807" i="2"/>
  <c r="Z808" i="2" a="1"/>
  <c r="Z808" i="2"/>
  <c r="Z809" i="2" a="1"/>
  <c r="Z809" i="2"/>
  <c r="Z810" i="2" a="1"/>
  <c r="Z810" i="2"/>
  <c r="Z811" i="2" a="1"/>
  <c r="Z811" i="2"/>
  <c r="Z812" i="2" a="1"/>
  <c r="Z812" i="2"/>
  <c r="Z813" i="2" a="1"/>
  <c r="Z813" i="2"/>
  <c r="Z814" i="2" a="1"/>
  <c r="Z814" i="2"/>
  <c r="Z815" i="2" a="1"/>
  <c r="Z815" i="2"/>
  <c r="Z816" i="2" a="1"/>
  <c r="Z816" i="2"/>
  <c r="Z817" i="2" a="1"/>
  <c r="Z817" i="2"/>
  <c r="Z818" i="2" a="1"/>
  <c r="Z818" i="2"/>
  <c r="Z819" i="2" a="1"/>
  <c r="Z819" i="2"/>
  <c r="Z820" i="2" a="1"/>
  <c r="Z820" i="2"/>
  <c r="Z821" i="2" a="1"/>
  <c r="Z821" i="2"/>
  <c r="Z822" i="2" a="1"/>
  <c r="Z822" i="2"/>
  <c r="Z823" i="2" a="1"/>
  <c r="Z823" i="2"/>
  <c r="Z824" i="2" a="1"/>
  <c r="Z824" i="2"/>
  <c r="Z825" i="2" a="1"/>
  <c r="Z825" i="2"/>
  <c r="Z826" i="2" a="1"/>
  <c r="Z826" i="2"/>
  <c r="Z827" i="2" a="1"/>
  <c r="Z827" i="2"/>
  <c r="Z828" i="2" a="1"/>
  <c r="Z828" i="2"/>
  <c r="Z829" i="2" a="1"/>
  <c r="Z829" i="2"/>
  <c r="Z830" i="2" a="1"/>
  <c r="Z830" i="2"/>
  <c r="Z831" i="2" a="1"/>
  <c r="Z831" i="2"/>
  <c r="Z832" i="2" a="1"/>
  <c r="Z832" i="2"/>
  <c r="Z833" i="2" a="1"/>
  <c r="Z833" i="2"/>
  <c r="Z834" i="2" a="1"/>
  <c r="Z834" i="2"/>
  <c r="Z835" i="2" a="1"/>
  <c r="Z835" i="2"/>
  <c r="Z836" i="2" a="1"/>
  <c r="Z836" i="2"/>
  <c r="Z837" i="2" a="1"/>
  <c r="Z837" i="2"/>
  <c r="Z838" i="2" a="1"/>
  <c r="Z838" i="2"/>
  <c r="Z839" i="2" a="1"/>
  <c r="Z839" i="2"/>
  <c r="Z840" i="2" a="1"/>
  <c r="Z840" i="2"/>
  <c r="Z841" i="2" a="1"/>
  <c r="Z841" i="2"/>
  <c r="Z842" i="2" a="1"/>
  <c r="Z842" i="2"/>
  <c r="Z843" i="2" a="1"/>
  <c r="Z843" i="2"/>
  <c r="Z844" i="2" a="1"/>
  <c r="Z844" i="2"/>
  <c r="Z845" i="2" a="1"/>
  <c r="Z845" i="2"/>
  <c r="Z846" i="2" a="1"/>
  <c r="Z846" i="2"/>
  <c r="Z847" i="2" a="1"/>
  <c r="Z847" i="2"/>
  <c r="Z848" i="2" a="1"/>
  <c r="Z848" i="2"/>
  <c r="Z849" i="2" a="1"/>
  <c r="Z849" i="2"/>
  <c r="Z850" i="2" a="1"/>
  <c r="Z850" i="2"/>
  <c r="Z851" i="2" a="1"/>
  <c r="Z851" i="2"/>
  <c r="Z852" i="2" a="1"/>
  <c r="Z852" i="2"/>
  <c r="Z853" i="2" a="1"/>
  <c r="Z853" i="2"/>
  <c r="Z854" i="2" a="1"/>
  <c r="Z854" i="2"/>
  <c r="Z855" i="2" a="1"/>
  <c r="Z855" i="2"/>
  <c r="Z856" i="2" a="1"/>
  <c r="Z856" i="2"/>
  <c r="Z857" i="2" a="1"/>
  <c r="Z857" i="2"/>
  <c r="Z858" i="2" a="1"/>
  <c r="Z858" i="2"/>
  <c r="Z859" i="2" a="1"/>
  <c r="Z859" i="2"/>
  <c r="Z860" i="2" a="1"/>
  <c r="Z860" i="2"/>
  <c r="Z861" i="2" a="1"/>
  <c r="Z861" i="2"/>
  <c r="Z862" i="2" a="1"/>
  <c r="Z862" i="2"/>
  <c r="Z863" i="2" a="1"/>
  <c r="Z863" i="2"/>
  <c r="Z864" i="2" a="1"/>
  <c r="Z864" i="2"/>
  <c r="Z865" i="2" a="1"/>
  <c r="Z865" i="2"/>
  <c r="Z866" i="2" a="1"/>
  <c r="Z866" i="2"/>
  <c r="Z867" i="2" a="1"/>
  <c r="Z867" i="2"/>
  <c r="Z868" i="2" a="1"/>
  <c r="Z868" i="2"/>
  <c r="Z869" i="2" a="1"/>
  <c r="Z869" i="2"/>
  <c r="Z870" i="2" a="1"/>
  <c r="Z870" i="2"/>
  <c r="Z871" i="2" a="1"/>
  <c r="Z871" i="2"/>
  <c r="Z872" i="2" a="1"/>
  <c r="Z872" i="2"/>
  <c r="Z873" i="2" a="1"/>
  <c r="Z873" i="2"/>
  <c r="Z874" i="2" a="1"/>
  <c r="Z874" i="2"/>
  <c r="Z875" i="2" a="1"/>
  <c r="Z875" i="2"/>
  <c r="Z876" i="2" a="1"/>
  <c r="Z876" i="2"/>
  <c r="Z877" i="2" a="1"/>
  <c r="Z877" i="2"/>
  <c r="Z878" i="2" a="1"/>
  <c r="Z878" i="2"/>
  <c r="Z879" i="2" a="1"/>
  <c r="Z879" i="2"/>
  <c r="Z880" i="2" a="1"/>
  <c r="Z880" i="2"/>
  <c r="Z881" i="2" a="1"/>
  <c r="Z881" i="2"/>
  <c r="Z882" i="2" a="1"/>
  <c r="Z882" i="2"/>
  <c r="Z883" i="2" a="1"/>
  <c r="Z883" i="2"/>
  <c r="Z884" i="2" a="1"/>
  <c r="Z884" i="2"/>
  <c r="Z885" i="2" a="1"/>
  <c r="Z885" i="2"/>
  <c r="Z886" i="2" a="1"/>
  <c r="Z886" i="2"/>
  <c r="Z887" i="2" a="1"/>
  <c r="Z887" i="2"/>
  <c r="Z888" i="2" a="1"/>
  <c r="Z888" i="2"/>
  <c r="Z889" i="2" a="1"/>
  <c r="Z889" i="2"/>
  <c r="Z890" i="2" a="1"/>
  <c r="Z890" i="2"/>
  <c r="Z891" i="2" a="1"/>
  <c r="Z891" i="2"/>
  <c r="Z892" i="2" a="1"/>
  <c r="Z892" i="2"/>
  <c r="Z893" i="2" a="1"/>
  <c r="Z893" i="2"/>
  <c r="Z894" i="2" a="1"/>
  <c r="Z894" i="2"/>
  <c r="Z895" i="2" a="1"/>
  <c r="Z895" i="2"/>
  <c r="Z896" i="2" a="1"/>
  <c r="Z896" i="2"/>
  <c r="Z897" i="2" a="1"/>
  <c r="Z897" i="2"/>
  <c r="Z898" i="2" a="1"/>
  <c r="Z898" i="2"/>
  <c r="Z899" i="2" a="1"/>
  <c r="Z899" i="2"/>
  <c r="Z900" i="2" a="1"/>
  <c r="Z900" i="2"/>
  <c r="Z901" i="2" a="1"/>
  <c r="Z901" i="2"/>
  <c r="Z902" i="2" a="1"/>
  <c r="Z902" i="2"/>
  <c r="Z903" i="2" a="1"/>
  <c r="Z903" i="2"/>
  <c r="Z904" i="2" a="1"/>
  <c r="Z904" i="2"/>
  <c r="Z905" i="2" a="1"/>
  <c r="Z905" i="2"/>
  <c r="Z906" i="2" a="1"/>
  <c r="Z906" i="2"/>
  <c r="Z907" i="2" a="1"/>
  <c r="Z907" i="2"/>
  <c r="Z908" i="2" a="1"/>
  <c r="Z908" i="2"/>
  <c r="Z909" i="2" a="1"/>
  <c r="Z909" i="2"/>
  <c r="Z910" i="2" a="1"/>
  <c r="Z910" i="2"/>
  <c r="Z911" i="2" a="1"/>
  <c r="Z911" i="2"/>
  <c r="Z912" i="2" a="1"/>
  <c r="Z912" i="2"/>
  <c r="Z913" i="2" a="1"/>
  <c r="Z913" i="2"/>
  <c r="Z914" i="2" a="1"/>
  <c r="Z914" i="2"/>
  <c r="Z915" i="2" a="1"/>
  <c r="Z915" i="2"/>
  <c r="Z916" i="2" a="1"/>
  <c r="Z916" i="2"/>
  <c r="Z917" i="2" a="1"/>
  <c r="Z917" i="2"/>
  <c r="Z918" i="2" a="1"/>
  <c r="Z918" i="2"/>
  <c r="Z919" i="2" a="1"/>
  <c r="Z919" i="2"/>
  <c r="Z920" i="2" a="1"/>
  <c r="Z920" i="2"/>
  <c r="Z921" i="2" a="1"/>
  <c r="Z921" i="2"/>
  <c r="Z922" i="2" a="1"/>
  <c r="Z922" i="2"/>
  <c r="Z923" i="2" a="1"/>
  <c r="Z923" i="2"/>
  <c r="Z924" i="2" a="1"/>
  <c r="Z924" i="2"/>
  <c r="Z925" i="2" a="1"/>
  <c r="Z925" i="2"/>
  <c r="Z926" i="2" a="1"/>
  <c r="Z926" i="2"/>
  <c r="Z927" i="2" a="1"/>
  <c r="Z927" i="2"/>
  <c r="Z928" i="2" a="1"/>
  <c r="Z928" i="2"/>
  <c r="Z929" i="2" a="1"/>
  <c r="Z929" i="2"/>
  <c r="Z930" i="2" a="1"/>
  <c r="Z930" i="2"/>
  <c r="Z931" i="2" a="1"/>
  <c r="Z931" i="2"/>
  <c r="Z932" i="2" a="1"/>
  <c r="Z932" i="2"/>
  <c r="Z933" i="2" a="1"/>
  <c r="Z933" i="2"/>
  <c r="Z934" i="2" a="1"/>
  <c r="Z934" i="2"/>
  <c r="Z935" i="2" a="1"/>
  <c r="Z935" i="2"/>
  <c r="Z936" i="2" a="1"/>
  <c r="Z936" i="2"/>
  <c r="Z937" i="2" a="1"/>
  <c r="Z937" i="2"/>
  <c r="Z938" i="2" a="1"/>
  <c r="Z938" i="2"/>
  <c r="Z939" i="2" a="1"/>
  <c r="Z939" i="2"/>
  <c r="Z940" i="2" a="1"/>
  <c r="Z940" i="2"/>
  <c r="Z941" i="2" a="1"/>
  <c r="Z941" i="2"/>
  <c r="Z942" i="2" a="1"/>
  <c r="Z942" i="2"/>
  <c r="Z943" i="2" a="1"/>
  <c r="Z943" i="2"/>
  <c r="Z944" i="2" a="1"/>
  <c r="Z944" i="2"/>
  <c r="Z945" i="2" a="1"/>
  <c r="Z945" i="2"/>
  <c r="Z946" i="2" a="1"/>
  <c r="Z946" i="2"/>
  <c r="Z947" i="2" a="1"/>
  <c r="Z947" i="2"/>
  <c r="Z948" i="2" a="1"/>
  <c r="Z948" i="2"/>
  <c r="Z949" i="2" a="1"/>
  <c r="Z949" i="2"/>
  <c r="Z950" i="2" a="1"/>
  <c r="Z950" i="2"/>
  <c r="Z951" i="2" a="1"/>
  <c r="Z951" i="2"/>
  <c r="Z952" i="2" a="1"/>
  <c r="Z952" i="2"/>
  <c r="Z953" i="2" a="1"/>
  <c r="Z953" i="2"/>
  <c r="Z954" i="2" a="1"/>
  <c r="Z954" i="2"/>
  <c r="Z955" i="2" a="1"/>
  <c r="Z955" i="2"/>
  <c r="Z956" i="2" a="1"/>
  <c r="Z956" i="2"/>
  <c r="Z957" i="2" a="1"/>
  <c r="Z957" i="2"/>
  <c r="Z958" i="2" a="1"/>
  <c r="Z958" i="2"/>
  <c r="Z959" i="2" a="1"/>
  <c r="Z959" i="2"/>
  <c r="Z960" i="2" a="1"/>
  <c r="Z960" i="2"/>
  <c r="Z961" i="2" a="1"/>
  <c r="Z961" i="2"/>
  <c r="Z962" i="2" a="1"/>
  <c r="Z962" i="2"/>
  <c r="Z963" i="2" a="1"/>
  <c r="Z963" i="2"/>
  <c r="Z964" i="2" a="1"/>
  <c r="Z964" i="2"/>
  <c r="Z965" i="2" a="1"/>
  <c r="Z965" i="2"/>
  <c r="Z966" i="2" a="1"/>
  <c r="Z966" i="2"/>
  <c r="Z967" i="2" a="1"/>
  <c r="Z967" i="2"/>
  <c r="Z968" i="2" a="1"/>
  <c r="Z968" i="2"/>
  <c r="Z969" i="2" a="1"/>
  <c r="Z969" i="2"/>
  <c r="Z970" i="2" a="1"/>
  <c r="Z970" i="2"/>
  <c r="Z971" i="2" a="1"/>
  <c r="Z971" i="2"/>
  <c r="Z972" i="2" a="1"/>
  <c r="Z972" i="2"/>
  <c r="Z973" i="2" a="1"/>
  <c r="Z973" i="2"/>
  <c r="Z974" i="2" a="1"/>
  <c r="Z974" i="2"/>
  <c r="Z975" i="2" a="1"/>
  <c r="Z975" i="2"/>
  <c r="Z976" i="2" a="1"/>
  <c r="Z976" i="2"/>
  <c r="Z977" i="2" a="1"/>
  <c r="Z977" i="2"/>
  <c r="Z978" i="2" a="1"/>
  <c r="Z978" i="2"/>
  <c r="Z979" i="2" a="1"/>
  <c r="Z979" i="2"/>
  <c r="Z980" i="2" a="1"/>
  <c r="Z980" i="2"/>
  <c r="Z981" i="2" a="1"/>
  <c r="Z981" i="2"/>
  <c r="Z982" i="2" a="1"/>
  <c r="Z982" i="2"/>
  <c r="Z983" i="2" a="1"/>
  <c r="Z983" i="2"/>
  <c r="Z984" i="2" a="1"/>
  <c r="Z984" i="2"/>
  <c r="Z985" i="2" a="1"/>
  <c r="Z985" i="2"/>
  <c r="Z986" i="2" a="1"/>
  <c r="Z986" i="2"/>
  <c r="Z987" i="2" a="1"/>
  <c r="Z987" i="2"/>
  <c r="Z988" i="2" a="1"/>
  <c r="Z988" i="2"/>
  <c r="Z989" i="2" a="1"/>
  <c r="Z989" i="2"/>
  <c r="Z990" i="2" a="1"/>
  <c r="Z990" i="2"/>
  <c r="Z991" i="2" a="1"/>
  <c r="Z991" i="2"/>
  <c r="Z992" i="2" a="1"/>
  <c r="Z992" i="2"/>
  <c r="Z993" i="2" a="1"/>
  <c r="Z993" i="2"/>
  <c r="Z994" i="2" a="1"/>
  <c r="Z994" i="2"/>
  <c r="Z995" i="2" a="1"/>
  <c r="Z995" i="2"/>
  <c r="Z996" i="2" a="1"/>
  <c r="Z996" i="2"/>
  <c r="Z997" i="2" a="1"/>
  <c r="Z997" i="2"/>
  <c r="Z998" i="2" a="1"/>
  <c r="Z998" i="2"/>
  <c r="Z999" i="2" a="1"/>
  <c r="Z999" i="2"/>
  <c r="Z1000" i="2" a="1"/>
  <c r="Z1000" i="2"/>
  <c r="Z1001" i="2" a="1"/>
  <c r="Z1001" i="2"/>
  <c r="Z1002" i="2" a="1"/>
  <c r="Z1002" i="2"/>
  <c r="Z1003" i="2" a="1"/>
  <c r="Z1003" i="2"/>
  <c r="Z1004" i="2" a="1"/>
  <c r="Z1004" i="2"/>
  <c r="Z1005" i="2" a="1"/>
  <c r="Z1005" i="2"/>
  <c r="Z1006" i="2" a="1"/>
  <c r="Z1006" i="2"/>
  <c r="Z1007" i="2" a="1"/>
  <c r="Z1007" i="2"/>
  <c r="Z1008" i="2" a="1"/>
  <c r="Z1008" i="2"/>
  <c r="Z1009" i="2" a="1"/>
  <c r="Z1009" i="2"/>
  <c r="Z1010" i="2" a="1"/>
  <c r="Z1010" i="2"/>
  <c r="Z1011" i="2" a="1"/>
  <c r="Z1011" i="2"/>
  <c r="Z1012" i="2" a="1"/>
  <c r="Z1012" i="2"/>
  <c r="Z1013" i="2" a="1"/>
  <c r="Z1013" i="2"/>
  <c r="Z1014" i="2" a="1"/>
  <c r="Z1014" i="2"/>
  <c r="Z1015" i="2" a="1"/>
  <c r="Z1015" i="2"/>
  <c r="Z1016" i="2" a="1"/>
  <c r="Z1016" i="2"/>
  <c r="Z1017" i="2" a="1"/>
  <c r="Z1017" i="2"/>
  <c r="Z1018" i="2" a="1"/>
  <c r="Z1018" i="2"/>
  <c r="Z1019" i="2" a="1"/>
  <c r="Z1019" i="2"/>
  <c r="Z1020" i="2" a="1"/>
  <c r="Z1020" i="2"/>
  <c r="Z1021" i="2" a="1"/>
  <c r="Z1021" i="2"/>
  <c r="Z1022" i="2" a="1"/>
  <c r="Z1022" i="2"/>
  <c r="Z1023" i="2" a="1"/>
  <c r="Z1023" i="2"/>
  <c r="Z1024" i="2" a="1"/>
  <c r="Z1024" i="2"/>
  <c r="Z1025" i="2" a="1"/>
  <c r="Z1025" i="2"/>
  <c r="Z1026" i="2" a="1"/>
  <c r="Z1026" i="2"/>
  <c r="Z1027" i="2" a="1"/>
  <c r="Z1027" i="2"/>
  <c r="Z1028" i="2" a="1"/>
  <c r="Z1028" i="2"/>
  <c r="Z1029" i="2" a="1"/>
  <c r="Z1029" i="2"/>
  <c r="Z1030" i="2" a="1"/>
  <c r="Z1030" i="2"/>
  <c r="Z1031" i="2" a="1"/>
  <c r="Z1031" i="2"/>
  <c r="Z1032" i="2" a="1"/>
  <c r="Z1032" i="2"/>
  <c r="Z1033" i="2" a="1"/>
  <c r="Z1033" i="2"/>
  <c r="Z1034" i="2" a="1"/>
  <c r="Z1034" i="2"/>
  <c r="Z1035" i="2" a="1"/>
  <c r="Z1035" i="2"/>
  <c r="Z1036" i="2" a="1"/>
  <c r="Z1036" i="2"/>
  <c r="Z1037" i="2" a="1"/>
  <c r="Z1037" i="2"/>
  <c r="Z1038" i="2" a="1"/>
  <c r="Z1038" i="2"/>
  <c r="Z1039" i="2" a="1"/>
  <c r="Z1039" i="2"/>
  <c r="Z1040" i="2" a="1"/>
  <c r="Z1040" i="2"/>
  <c r="Z1041" i="2" a="1"/>
  <c r="Z1041" i="2"/>
  <c r="Z1042" i="2" a="1"/>
  <c r="Z1042" i="2"/>
  <c r="Z1043" i="2" a="1"/>
  <c r="Z1043" i="2"/>
  <c r="Z1044" i="2" a="1"/>
  <c r="Z1044" i="2"/>
  <c r="Z1045" i="2" a="1"/>
  <c r="Z1045" i="2"/>
  <c r="Z1046" i="2" a="1"/>
  <c r="Z1046" i="2"/>
  <c r="Z1047" i="2" a="1"/>
  <c r="Z1047" i="2"/>
  <c r="Z1048" i="2" a="1"/>
  <c r="Z1048" i="2"/>
  <c r="Z1049" i="2" a="1"/>
  <c r="Z1049" i="2"/>
  <c r="Z1050" i="2" a="1"/>
  <c r="Z1050" i="2"/>
  <c r="Z1051" i="2" a="1"/>
  <c r="Z1051" i="2"/>
  <c r="Z1052" i="2" a="1"/>
  <c r="Z1052" i="2"/>
  <c r="Z1053" i="2" a="1"/>
  <c r="Z1053" i="2"/>
  <c r="Z1054" i="2" a="1"/>
  <c r="Z1054" i="2"/>
  <c r="Z1055" i="2" a="1"/>
  <c r="Z1055" i="2"/>
  <c r="Z1056" i="2" a="1"/>
  <c r="Z1056" i="2"/>
  <c r="Z1057" i="2" a="1"/>
  <c r="Z1057" i="2"/>
  <c r="Z1058" i="2" a="1"/>
  <c r="Z1058" i="2"/>
  <c r="Z1059" i="2" a="1"/>
  <c r="Z1059" i="2"/>
  <c r="Z1060" i="2" a="1"/>
  <c r="Z1060" i="2"/>
  <c r="Z1061" i="2" a="1"/>
  <c r="Z1061" i="2"/>
  <c r="Z1062" i="2" a="1"/>
  <c r="Z1062" i="2"/>
  <c r="Z1063" i="2" a="1"/>
  <c r="Z1063" i="2"/>
  <c r="Z1064" i="2" a="1"/>
  <c r="Z1064" i="2"/>
  <c r="Z1065" i="2" a="1"/>
  <c r="Z1065" i="2"/>
  <c r="Z1066" i="2" a="1"/>
  <c r="Z1066" i="2"/>
  <c r="Z1067" i="2" a="1"/>
  <c r="Z1067" i="2"/>
  <c r="Z1068" i="2" a="1"/>
  <c r="Z1068" i="2"/>
  <c r="Z1069" i="2" a="1"/>
  <c r="Z1069" i="2"/>
  <c r="Z1070" i="2" a="1"/>
  <c r="Z1070" i="2"/>
  <c r="Z1071" i="2" a="1"/>
  <c r="Z1071" i="2"/>
  <c r="Z1072" i="2" a="1"/>
  <c r="Z1072" i="2"/>
  <c r="Z1073" i="2" a="1"/>
  <c r="Z1073" i="2"/>
  <c r="Z1074" i="2" a="1"/>
  <c r="Z1074" i="2"/>
  <c r="Z1075" i="2" a="1"/>
  <c r="Z1075" i="2"/>
  <c r="Z1076" i="2" a="1"/>
  <c r="Z1076" i="2"/>
  <c r="Z1077" i="2" a="1"/>
  <c r="Z1077" i="2"/>
  <c r="Z1078" i="2" a="1"/>
  <c r="Z1078" i="2"/>
  <c r="Z1079" i="2" a="1"/>
  <c r="Z1079" i="2"/>
  <c r="Z1080" i="2" a="1"/>
  <c r="Z1080" i="2"/>
  <c r="Z1081" i="2" a="1"/>
  <c r="Z1081" i="2"/>
  <c r="Z1082" i="2" a="1"/>
  <c r="Z1082" i="2"/>
  <c r="Z1083" i="2" a="1"/>
  <c r="Z1083" i="2"/>
  <c r="Z1084" i="2" a="1"/>
  <c r="Z1084" i="2"/>
  <c r="Z1085" i="2" a="1"/>
  <c r="Z1085" i="2"/>
  <c r="Z1086" i="2" a="1"/>
  <c r="Z1086" i="2"/>
  <c r="Z1087" i="2" a="1"/>
  <c r="Z1087" i="2"/>
  <c r="Z1088" i="2" a="1"/>
  <c r="Z1088" i="2"/>
  <c r="Z1089" i="2" a="1"/>
  <c r="Z1089" i="2"/>
  <c r="Z1090" i="2" a="1"/>
  <c r="Z1090" i="2"/>
  <c r="Z1091" i="2" a="1"/>
  <c r="Z1091" i="2"/>
  <c r="Z1092" i="2" a="1"/>
  <c r="Z1092" i="2"/>
  <c r="Z1093" i="2" a="1"/>
  <c r="Z1093" i="2"/>
  <c r="Z1094" i="2" a="1"/>
  <c r="Z1094" i="2"/>
  <c r="Z1095" i="2" a="1"/>
  <c r="Z1095" i="2"/>
  <c r="Z1096" i="2" a="1"/>
  <c r="Z1096" i="2"/>
  <c r="Z1097" i="2" a="1"/>
  <c r="Z1097" i="2"/>
  <c r="Z1098" i="2" a="1"/>
  <c r="Z1098" i="2"/>
  <c r="Z1099" i="2" a="1"/>
  <c r="Z1099" i="2"/>
  <c r="Z1100" i="2" a="1"/>
  <c r="Z1100" i="2"/>
  <c r="Z1101" i="2" a="1"/>
  <c r="Z1101" i="2"/>
  <c r="Z1102" i="2" a="1"/>
  <c r="Z1102" i="2"/>
  <c r="Z1103" i="2" a="1"/>
  <c r="Z1103" i="2"/>
  <c r="Z1104" i="2" a="1"/>
  <c r="Z1104" i="2"/>
  <c r="Z1105" i="2" a="1"/>
  <c r="Z1105" i="2"/>
  <c r="Z1106" i="2" a="1"/>
  <c r="Z1106" i="2"/>
  <c r="Z1107" i="2" a="1"/>
  <c r="Z1107" i="2"/>
  <c r="Z1108" i="2" a="1"/>
  <c r="Z1108" i="2"/>
  <c r="Z1109" i="2" a="1"/>
  <c r="Z1109" i="2"/>
  <c r="Z1110" i="2" a="1"/>
  <c r="Z1110" i="2"/>
  <c r="Z1111" i="2" a="1"/>
  <c r="Z1111" i="2"/>
  <c r="Z1112" i="2" a="1"/>
  <c r="Z1112" i="2"/>
  <c r="Z1113" i="2" a="1"/>
  <c r="Z1113" i="2"/>
  <c r="Z1114" i="2" a="1"/>
  <c r="Z1114" i="2"/>
  <c r="Z1115" i="2" a="1"/>
  <c r="Z1115" i="2"/>
  <c r="Z1116" i="2" a="1"/>
  <c r="Z1116" i="2"/>
  <c r="Z1117" i="2" a="1"/>
  <c r="Z1117" i="2"/>
  <c r="Z1118" i="2" a="1"/>
  <c r="Z1118" i="2"/>
  <c r="Z1119" i="2" a="1"/>
  <c r="Z1119" i="2"/>
  <c r="Z1120" i="2" a="1"/>
  <c r="Z1120" i="2"/>
  <c r="Z1121" i="2" a="1"/>
  <c r="Z1121" i="2"/>
  <c r="Z1122" i="2" a="1"/>
  <c r="Z1122" i="2"/>
  <c r="Z1123" i="2" a="1"/>
  <c r="Z1123" i="2"/>
  <c r="Z1124" i="2" a="1"/>
  <c r="Z1124" i="2"/>
  <c r="Z1125" i="2" a="1"/>
  <c r="Z1125" i="2"/>
  <c r="Z1126" i="2" a="1"/>
  <c r="Z1126" i="2"/>
  <c r="Z1127" i="2" a="1"/>
  <c r="Z1127" i="2"/>
  <c r="Z1128" i="2" a="1"/>
  <c r="Z1128" i="2"/>
  <c r="Z1129" i="2" a="1"/>
  <c r="Z1129" i="2"/>
  <c r="Z1130" i="2" a="1"/>
  <c r="Z1130" i="2"/>
  <c r="Z1131" i="2" a="1"/>
  <c r="Z1131" i="2"/>
  <c r="Z1132" i="2" a="1"/>
  <c r="Z1132" i="2"/>
  <c r="Z1133" i="2" a="1"/>
  <c r="Z1133" i="2"/>
  <c r="Z1134" i="2" a="1"/>
  <c r="Z1134" i="2"/>
  <c r="Z1135" i="2" a="1"/>
  <c r="Z1135" i="2"/>
  <c r="Z1136" i="2" a="1"/>
  <c r="Z1136" i="2"/>
  <c r="Z1137" i="2" a="1"/>
  <c r="Z1137" i="2"/>
  <c r="Z1138" i="2" a="1"/>
  <c r="Z1138" i="2"/>
  <c r="Z1139" i="2" a="1"/>
  <c r="Z1139" i="2"/>
  <c r="Z1140" i="2" a="1"/>
  <c r="Z1140" i="2"/>
  <c r="Z1141" i="2" a="1"/>
  <c r="Z1141" i="2"/>
  <c r="Z1142" i="2" a="1"/>
  <c r="Z1142" i="2"/>
  <c r="Z1143" i="2" a="1"/>
  <c r="Z1143" i="2"/>
  <c r="Z1144" i="2" a="1"/>
  <c r="Z1144" i="2"/>
  <c r="Z1145" i="2" a="1"/>
  <c r="Z1145" i="2"/>
  <c r="Z1146" i="2" a="1"/>
  <c r="Z1146" i="2"/>
  <c r="Z1147" i="2" a="1"/>
  <c r="Z1147" i="2"/>
  <c r="Z1148" i="2" a="1"/>
  <c r="Z1148" i="2"/>
  <c r="Z1149" i="2" a="1"/>
  <c r="Z1149" i="2"/>
  <c r="Z1150" i="2" a="1"/>
  <c r="Z1150" i="2"/>
  <c r="Z1151" i="2" a="1"/>
  <c r="Z1151" i="2"/>
  <c r="Z1152" i="2" a="1"/>
  <c r="Z1152" i="2"/>
  <c r="Z1153" i="2" a="1"/>
  <c r="Z1153" i="2"/>
  <c r="Z1154" i="2" a="1"/>
  <c r="Z1154" i="2"/>
  <c r="Z1155" i="2" a="1"/>
  <c r="Z1155" i="2"/>
  <c r="Z1156" i="2" a="1"/>
  <c r="Z1156" i="2"/>
  <c r="Z1157" i="2" a="1"/>
  <c r="Z1157" i="2"/>
  <c r="Z1158" i="2" a="1"/>
  <c r="Z1158" i="2"/>
  <c r="Z1159" i="2" a="1"/>
  <c r="Z1159" i="2"/>
  <c r="Z1160" i="2" a="1"/>
  <c r="Z1160" i="2"/>
  <c r="Z1161" i="2" a="1"/>
  <c r="Z1161" i="2"/>
  <c r="Z1162" i="2" a="1"/>
  <c r="Z1162" i="2"/>
  <c r="Z1163" i="2" a="1"/>
  <c r="Z1163" i="2"/>
  <c r="Z1164" i="2" a="1"/>
  <c r="Z1164" i="2"/>
  <c r="Z1165" i="2" a="1"/>
  <c r="Z1165" i="2"/>
  <c r="Z1166" i="2" a="1"/>
  <c r="Z1166" i="2"/>
  <c r="Z1167" i="2" a="1"/>
  <c r="Z1167" i="2"/>
  <c r="Z1168" i="2" a="1"/>
  <c r="Z1168" i="2"/>
  <c r="Z1169" i="2" a="1"/>
  <c r="Z1169" i="2"/>
  <c r="Z1170" i="2" a="1"/>
  <c r="Z1170" i="2"/>
  <c r="Z1171" i="2" a="1"/>
  <c r="Z1171" i="2"/>
  <c r="Z1172" i="2" a="1"/>
  <c r="Z1172" i="2"/>
  <c r="Z1173" i="2" a="1"/>
  <c r="Z1173" i="2"/>
  <c r="Z1174" i="2" a="1"/>
  <c r="Z1174" i="2"/>
  <c r="Z1175" i="2" a="1"/>
  <c r="Z1175" i="2"/>
  <c r="Z1176" i="2" a="1"/>
  <c r="Z1176" i="2"/>
  <c r="Z1177" i="2" a="1"/>
  <c r="Z1177" i="2"/>
  <c r="Z1178" i="2" a="1"/>
  <c r="Z1178" i="2"/>
  <c r="Z1179" i="2" a="1"/>
  <c r="Z1179" i="2"/>
  <c r="Z1180" i="2" a="1"/>
  <c r="Z1180" i="2"/>
  <c r="Z1181" i="2" a="1"/>
  <c r="Z1181" i="2"/>
  <c r="Z1182" i="2" a="1"/>
  <c r="Z1182" i="2"/>
  <c r="Z1183" i="2" a="1"/>
  <c r="Z1183" i="2"/>
  <c r="Z1184" i="2" a="1"/>
  <c r="Z1184" i="2"/>
  <c r="Z1185" i="2" a="1"/>
  <c r="Z1185" i="2"/>
  <c r="Z1186" i="2" a="1"/>
  <c r="Z1186" i="2"/>
  <c r="Z1187" i="2" a="1"/>
  <c r="Z1187" i="2"/>
  <c r="Z1188" i="2" a="1"/>
  <c r="Z1188" i="2"/>
  <c r="Z1189" i="2" a="1"/>
  <c r="Z1189" i="2"/>
  <c r="Z1190" i="2" a="1"/>
  <c r="Z1190" i="2"/>
  <c r="Z1191" i="2" a="1"/>
  <c r="Z1191" i="2"/>
  <c r="Z1192" i="2" a="1"/>
  <c r="Z1192" i="2"/>
  <c r="Z1193" i="2" a="1"/>
  <c r="Z1193" i="2"/>
  <c r="Z1194" i="2" a="1"/>
  <c r="Z1194" i="2"/>
  <c r="Z1195" i="2" a="1"/>
  <c r="Z1195" i="2"/>
  <c r="Z1196" i="2" a="1"/>
  <c r="Z1196" i="2"/>
  <c r="Z1197" i="2" a="1"/>
  <c r="Z1197" i="2"/>
  <c r="Z1198" i="2" a="1"/>
  <c r="Z1198" i="2"/>
  <c r="Z1199" i="2" a="1"/>
  <c r="Z1199" i="2"/>
  <c r="Z1200" i="2" a="1"/>
  <c r="Z1200" i="2"/>
  <c r="Z1201" i="2" a="1"/>
  <c r="Z1201" i="2"/>
  <c r="Z1202" i="2" a="1"/>
  <c r="Z1202" i="2"/>
  <c r="Z1203" i="2" a="1"/>
  <c r="Z1203" i="2"/>
  <c r="Z1204" i="2" a="1"/>
  <c r="Z1204" i="2"/>
  <c r="Z1205" i="2" a="1"/>
  <c r="Z1205" i="2"/>
  <c r="Z1206" i="2" a="1"/>
  <c r="Z1206" i="2"/>
  <c r="Z1207" i="2" a="1"/>
  <c r="Z1207" i="2"/>
  <c r="Z1208" i="2" a="1"/>
  <c r="Z1208" i="2"/>
  <c r="Z1209" i="2" a="1"/>
  <c r="Z1209" i="2"/>
  <c r="Z1210" i="2" a="1"/>
  <c r="Z1210" i="2"/>
  <c r="Z1211" i="2" a="1"/>
  <c r="Z1211" i="2"/>
  <c r="Z1212" i="2" a="1"/>
  <c r="Z1212" i="2"/>
  <c r="Z1213" i="2" a="1"/>
  <c r="Z1213" i="2"/>
  <c r="Z1214" i="2" a="1"/>
  <c r="Z1214" i="2"/>
  <c r="Z1215" i="2" a="1"/>
  <c r="Z1215" i="2"/>
  <c r="Z1216" i="2" a="1"/>
  <c r="Z1216" i="2"/>
  <c r="Z1217" i="2" a="1"/>
  <c r="Z1217" i="2"/>
  <c r="Z1218" i="2" a="1"/>
  <c r="Z1218" i="2"/>
  <c r="Z1219" i="2" a="1"/>
  <c r="Z1219" i="2"/>
  <c r="Z1220" i="2" a="1"/>
  <c r="Z1220" i="2"/>
  <c r="Z1221" i="2" a="1"/>
  <c r="Z1221" i="2"/>
  <c r="Z1222" i="2" a="1"/>
  <c r="Z1222" i="2"/>
  <c r="Z1223" i="2" a="1"/>
  <c r="Z1223" i="2"/>
  <c r="Z1224" i="2" a="1"/>
  <c r="Z1224" i="2"/>
  <c r="Z1225" i="2" a="1"/>
  <c r="Z1225" i="2"/>
  <c r="Z1226" i="2" a="1"/>
  <c r="Z1226" i="2"/>
  <c r="Z1227" i="2" a="1"/>
  <c r="Z1227" i="2"/>
  <c r="Z1228" i="2" a="1"/>
  <c r="Z1228" i="2"/>
  <c r="Z1229" i="2" a="1"/>
  <c r="Z1229" i="2"/>
  <c r="Z1230" i="2" a="1"/>
  <c r="Z1230" i="2"/>
  <c r="Z1231" i="2" a="1"/>
  <c r="Z1231" i="2"/>
  <c r="Z1232" i="2" a="1"/>
  <c r="Z1232" i="2"/>
  <c r="Z1233" i="2" a="1"/>
  <c r="Z1233" i="2"/>
  <c r="Z1234" i="2" a="1"/>
  <c r="Z1234" i="2"/>
  <c r="Z1235" i="2" a="1"/>
  <c r="Z1235" i="2"/>
  <c r="Z1236" i="2" a="1"/>
  <c r="Z1236" i="2"/>
  <c r="Z1237" i="2" a="1"/>
  <c r="Z1237" i="2"/>
  <c r="Z1238" i="2" a="1"/>
  <c r="Z1238" i="2"/>
  <c r="Z1239" i="2" a="1"/>
  <c r="Z1239" i="2"/>
  <c r="Z1240" i="2" a="1"/>
  <c r="Z1240" i="2"/>
  <c r="Z1241" i="2" a="1"/>
  <c r="Z1241" i="2"/>
  <c r="Z1242" i="2" a="1"/>
  <c r="Z1242" i="2"/>
  <c r="Z1243" i="2" a="1"/>
  <c r="Z1243" i="2"/>
  <c r="Z1244" i="2" a="1"/>
  <c r="Z1244" i="2"/>
  <c r="Z1245" i="2" a="1"/>
  <c r="Z1245" i="2"/>
  <c r="Z1246" i="2" a="1"/>
  <c r="Z1246" i="2"/>
  <c r="Z1247" i="2" a="1"/>
  <c r="Z1247" i="2"/>
  <c r="Z1248" i="2" a="1"/>
  <c r="Z1248" i="2"/>
  <c r="Z1249" i="2" a="1"/>
  <c r="Z1249" i="2"/>
  <c r="Z1250" i="2" a="1"/>
  <c r="Z1250" i="2"/>
  <c r="Z1251" i="2" a="1"/>
  <c r="Z1251" i="2"/>
  <c r="Z1252" i="2" a="1"/>
  <c r="Z1252" i="2"/>
  <c r="Z1253" i="2" a="1"/>
  <c r="Z1253" i="2"/>
  <c r="Z1254" i="2" a="1"/>
  <c r="Z1254" i="2"/>
  <c r="Z1255" i="2" a="1"/>
  <c r="Z1255" i="2"/>
  <c r="Z1256" i="2" a="1"/>
  <c r="Z1256" i="2"/>
  <c r="Z1257" i="2" a="1"/>
  <c r="Z1257" i="2"/>
  <c r="Z1258" i="2" a="1"/>
  <c r="Z1258" i="2"/>
  <c r="Z1259" i="2" a="1"/>
  <c r="Z1259" i="2"/>
  <c r="Z1260" i="2" a="1"/>
  <c r="Z1260" i="2"/>
  <c r="Z1261" i="2" a="1"/>
  <c r="Z1261" i="2"/>
  <c r="Z1262" i="2" a="1"/>
  <c r="Z1262" i="2"/>
  <c r="Z1263" i="2" a="1"/>
  <c r="Z1263" i="2"/>
  <c r="Z1264" i="2" a="1"/>
  <c r="Z1264" i="2"/>
  <c r="Z1265" i="2" a="1"/>
  <c r="Z1265" i="2"/>
  <c r="Z1266" i="2" a="1"/>
  <c r="Z1266" i="2"/>
  <c r="Z1267" i="2" a="1"/>
  <c r="Z1267" i="2"/>
  <c r="Z1268" i="2" a="1"/>
  <c r="Z1268" i="2"/>
  <c r="Z1269" i="2" a="1"/>
  <c r="Z1269" i="2"/>
  <c r="Z1270" i="2" a="1"/>
  <c r="Z1270" i="2"/>
  <c r="Z1271" i="2" a="1"/>
  <c r="Z1271" i="2"/>
  <c r="Z1272" i="2" a="1"/>
  <c r="Z1272" i="2"/>
  <c r="Z1273" i="2" a="1"/>
  <c r="Z1273" i="2"/>
  <c r="Z1274" i="2" a="1"/>
  <c r="Z1274" i="2"/>
  <c r="Z1275" i="2" a="1"/>
  <c r="Z1275" i="2"/>
  <c r="Z1276" i="2" a="1"/>
  <c r="Z1276" i="2"/>
  <c r="Z1277" i="2" a="1"/>
  <c r="Z1277" i="2"/>
  <c r="Z1278" i="2" a="1"/>
  <c r="Z1278" i="2"/>
  <c r="Z1279" i="2" a="1"/>
  <c r="Z1279" i="2"/>
  <c r="Z1280" i="2" a="1"/>
  <c r="Z1280" i="2"/>
  <c r="Z1281" i="2" a="1"/>
  <c r="Z1281" i="2"/>
  <c r="Z1282" i="2" a="1"/>
  <c r="Z1282" i="2"/>
  <c r="Z1283" i="2" a="1"/>
  <c r="Z1283" i="2"/>
  <c r="Z1284" i="2" a="1"/>
  <c r="Z1284" i="2"/>
  <c r="Z1285" i="2" a="1"/>
  <c r="Z1285" i="2"/>
  <c r="Z1286" i="2" a="1"/>
  <c r="Z1286" i="2"/>
  <c r="Z1287" i="2" a="1"/>
  <c r="Z1287" i="2"/>
  <c r="Z1288" i="2" a="1"/>
  <c r="Z1288" i="2"/>
  <c r="Z1289" i="2" a="1"/>
  <c r="Z1289" i="2"/>
  <c r="Z1290" i="2" a="1"/>
  <c r="Z1290" i="2"/>
  <c r="Z1291" i="2" a="1"/>
  <c r="Z1291" i="2"/>
  <c r="Z1292" i="2" a="1"/>
  <c r="Z1292" i="2"/>
  <c r="Z1293" i="2" a="1"/>
  <c r="Z1293" i="2"/>
  <c r="Z1294" i="2" a="1"/>
  <c r="Z1294" i="2"/>
  <c r="Z1295" i="2" a="1"/>
  <c r="Z1295" i="2"/>
  <c r="Z1296" i="2" a="1"/>
  <c r="Z1296" i="2"/>
  <c r="Z1297" i="2" a="1"/>
  <c r="Z1297" i="2"/>
  <c r="Z1298" i="2" a="1"/>
  <c r="Z1298" i="2"/>
  <c r="Z1299" i="2" a="1"/>
  <c r="Z1299" i="2"/>
  <c r="Z1300" i="2" a="1"/>
  <c r="Z1300" i="2"/>
  <c r="Z1301" i="2" a="1"/>
  <c r="Z1301" i="2"/>
  <c r="Z1302" i="2" a="1"/>
  <c r="Z1302" i="2"/>
  <c r="Z1303" i="2" a="1"/>
  <c r="Z1303" i="2"/>
  <c r="Z1304" i="2" a="1"/>
  <c r="Z1304" i="2"/>
  <c r="Z1305" i="2" a="1"/>
  <c r="Z1305" i="2"/>
  <c r="Z1306" i="2" a="1"/>
  <c r="Z1306" i="2"/>
  <c r="Z1307" i="2" a="1"/>
  <c r="Z1307" i="2"/>
  <c r="Z1308" i="2" a="1"/>
  <c r="Z1308" i="2"/>
  <c r="Z1309" i="2" a="1"/>
  <c r="Z1309" i="2"/>
  <c r="Z1310" i="2" a="1"/>
  <c r="Z1310" i="2"/>
  <c r="Z1311" i="2" a="1"/>
  <c r="Z1311" i="2"/>
  <c r="Z1312" i="2" a="1"/>
  <c r="Z1312" i="2"/>
  <c r="Z1313" i="2" a="1"/>
  <c r="Z1313" i="2"/>
  <c r="Z1314" i="2" a="1"/>
  <c r="Z1314" i="2"/>
  <c r="Z1315" i="2" a="1"/>
  <c r="Z1315" i="2"/>
  <c r="Z1316" i="2" a="1"/>
  <c r="Z1316" i="2"/>
  <c r="Z1317" i="2" a="1"/>
  <c r="Z1317" i="2"/>
  <c r="Z1318" i="2" a="1"/>
  <c r="Z1318" i="2"/>
  <c r="Z1319" i="2" a="1"/>
  <c r="Z1319" i="2"/>
  <c r="Z1320" i="2" a="1"/>
  <c r="Z1320" i="2"/>
  <c r="Z1321" i="2" a="1"/>
  <c r="Z1321" i="2"/>
  <c r="Z1322" i="2" a="1"/>
  <c r="Z1322" i="2"/>
  <c r="Z1323" i="2" a="1"/>
  <c r="Z1323" i="2"/>
  <c r="Z1324" i="2" a="1"/>
  <c r="Z1324" i="2"/>
  <c r="Z1325" i="2" a="1"/>
  <c r="Z1325" i="2"/>
  <c r="Z1326" i="2" a="1"/>
  <c r="Z1326" i="2"/>
  <c r="Z1327" i="2" a="1"/>
  <c r="Z1327" i="2"/>
  <c r="Z1328" i="2" a="1"/>
  <c r="Z1328" i="2"/>
  <c r="Z1329" i="2" a="1"/>
  <c r="Z1329" i="2"/>
  <c r="Z1330" i="2" a="1"/>
  <c r="Z1330" i="2"/>
  <c r="Z1331" i="2" a="1"/>
  <c r="Z1331" i="2"/>
  <c r="Z1332" i="2" a="1"/>
  <c r="Z1332" i="2"/>
  <c r="Z1333" i="2" a="1"/>
  <c r="Z1333" i="2"/>
  <c r="Z1334" i="2" a="1"/>
  <c r="Z1334" i="2"/>
  <c r="Z1335" i="2" a="1"/>
  <c r="Z1335" i="2"/>
  <c r="Z1336" i="2" a="1"/>
  <c r="Z1336" i="2"/>
  <c r="Z1337" i="2" a="1"/>
  <c r="Z1337" i="2"/>
  <c r="Z1338" i="2" a="1"/>
  <c r="Z1338" i="2"/>
  <c r="Z1339" i="2" a="1"/>
  <c r="Z1339" i="2"/>
  <c r="Z1340" i="2" a="1"/>
  <c r="Z1340" i="2"/>
  <c r="Z1341" i="2" a="1"/>
  <c r="Z1341" i="2"/>
  <c r="Z1342" i="2" a="1"/>
  <c r="Z1342" i="2"/>
  <c r="Z1343" i="2" a="1"/>
  <c r="Z1343" i="2"/>
  <c r="Z1344" i="2" a="1"/>
  <c r="Z1344" i="2"/>
  <c r="Z1345" i="2" a="1"/>
  <c r="Z1345" i="2"/>
  <c r="Z1346" i="2" a="1"/>
  <c r="Z1346" i="2"/>
  <c r="Z1347" i="2" a="1"/>
  <c r="Z1347" i="2"/>
  <c r="Z1348" i="2" a="1"/>
  <c r="Z1348" i="2"/>
  <c r="Z1349" i="2" a="1"/>
  <c r="Z1349" i="2"/>
  <c r="Z1350" i="2" a="1"/>
  <c r="Z1350" i="2"/>
  <c r="Z1351" i="2" a="1"/>
  <c r="Z1351" i="2"/>
  <c r="Z1352" i="2" a="1"/>
  <c r="Z1352" i="2"/>
  <c r="Z1353" i="2" a="1"/>
  <c r="Z1353" i="2"/>
  <c r="Z1354" i="2" a="1"/>
  <c r="Z1354" i="2"/>
  <c r="Z1355" i="2" a="1"/>
  <c r="Z1355" i="2"/>
  <c r="Z1356" i="2" a="1"/>
  <c r="Z1356" i="2"/>
  <c r="Z1357" i="2" a="1"/>
  <c r="Z1357" i="2"/>
  <c r="Z1358" i="2" a="1"/>
  <c r="Z1358" i="2"/>
  <c r="Z1359" i="2" a="1"/>
  <c r="Z1359" i="2"/>
  <c r="Z1360" i="2" a="1"/>
  <c r="Z1360" i="2"/>
  <c r="Z1361" i="2" a="1"/>
  <c r="Z1361" i="2"/>
  <c r="Z1362" i="2" a="1"/>
  <c r="Z1362" i="2"/>
  <c r="Z1363" i="2" a="1"/>
  <c r="Z1363" i="2"/>
  <c r="Z1364" i="2" a="1"/>
  <c r="Z1364" i="2"/>
  <c r="Z1365" i="2" a="1"/>
  <c r="Z1365" i="2"/>
  <c r="Z1366" i="2" a="1"/>
  <c r="Z1366" i="2"/>
  <c r="Z1367" i="2" a="1"/>
  <c r="Z1367" i="2"/>
  <c r="Z1368" i="2" a="1"/>
  <c r="Z1368" i="2"/>
  <c r="Z1369" i="2" a="1"/>
  <c r="Z1369" i="2"/>
  <c r="Z1370" i="2" a="1"/>
  <c r="Z1370" i="2"/>
  <c r="Z1371" i="2" a="1"/>
  <c r="Z1371" i="2"/>
  <c r="Z1372" i="2" a="1"/>
  <c r="Z1372" i="2"/>
  <c r="Z1373" i="2" a="1"/>
  <c r="Z1373" i="2"/>
  <c r="Z1374" i="2" a="1"/>
  <c r="Z1374" i="2"/>
  <c r="Z1375" i="2" a="1"/>
  <c r="Z1375" i="2"/>
  <c r="Z1376" i="2" a="1"/>
  <c r="Z1376" i="2"/>
  <c r="Z1377" i="2" a="1"/>
  <c r="Z1377" i="2"/>
  <c r="Z1378" i="2" a="1"/>
  <c r="Z1378" i="2"/>
  <c r="Z1379" i="2" a="1"/>
  <c r="Z1379" i="2"/>
  <c r="Z1380" i="2" a="1"/>
  <c r="Z1380" i="2"/>
  <c r="Z1381" i="2" a="1"/>
  <c r="Z1381" i="2"/>
  <c r="Z1382" i="2" a="1"/>
  <c r="Z1382" i="2"/>
  <c r="Z1383" i="2" a="1"/>
  <c r="Z1383" i="2"/>
  <c r="Z1384" i="2" a="1"/>
  <c r="Z1384" i="2"/>
  <c r="Z1385" i="2" a="1"/>
  <c r="Z1385" i="2"/>
  <c r="Z1386" i="2" a="1"/>
  <c r="Z1386" i="2"/>
  <c r="Z1387" i="2" a="1"/>
  <c r="Z1387" i="2"/>
  <c r="Z1388" i="2" a="1"/>
  <c r="Z1388" i="2"/>
  <c r="Z1389" i="2" a="1"/>
  <c r="Z1389" i="2"/>
  <c r="Z1390" i="2" a="1"/>
  <c r="Z1390" i="2"/>
  <c r="Z1391" i="2" a="1"/>
  <c r="Z1391" i="2"/>
  <c r="Z1392" i="2" a="1"/>
  <c r="Z1392" i="2"/>
  <c r="Z1393" i="2" a="1"/>
  <c r="Z1393" i="2"/>
  <c r="Z1394" i="2" a="1"/>
  <c r="Z1394" i="2"/>
  <c r="Z1395" i="2" a="1"/>
  <c r="Z1395" i="2"/>
  <c r="Z1396" i="2" a="1"/>
  <c r="Z1396" i="2"/>
  <c r="Z1397" i="2" a="1"/>
  <c r="Z1397" i="2"/>
  <c r="Z1398" i="2" a="1"/>
  <c r="Z1398" i="2"/>
  <c r="Z1399" i="2" a="1"/>
  <c r="Z1399" i="2"/>
  <c r="Z1400" i="2" a="1"/>
  <c r="Z1400" i="2"/>
  <c r="Z1401" i="2" a="1"/>
  <c r="Z1401" i="2"/>
  <c r="Z1402" i="2" a="1"/>
  <c r="Z1402" i="2"/>
  <c r="Z1403" i="2" a="1"/>
  <c r="Z1403" i="2"/>
  <c r="Z1404" i="2" a="1"/>
  <c r="Z1404" i="2"/>
  <c r="Z1405" i="2" a="1"/>
  <c r="Z1405" i="2"/>
  <c r="Z1406" i="2" a="1"/>
  <c r="Z1406" i="2"/>
  <c r="Z1407" i="2" a="1"/>
  <c r="Z1407" i="2"/>
  <c r="Z1408" i="2" a="1"/>
  <c r="Z1408" i="2"/>
  <c r="Z1409" i="2" a="1"/>
  <c r="Z1409" i="2"/>
  <c r="Z1410" i="2" a="1"/>
  <c r="Z1410" i="2"/>
  <c r="Z1411" i="2" a="1"/>
  <c r="Z1411" i="2"/>
  <c r="Z1412" i="2" a="1"/>
  <c r="Z1412" i="2"/>
  <c r="Z1413" i="2" a="1"/>
  <c r="Z1413" i="2"/>
  <c r="Z1414" i="2" a="1"/>
  <c r="Z1414" i="2"/>
  <c r="Z1415" i="2" a="1"/>
  <c r="Z1415" i="2"/>
  <c r="Z1416" i="2" a="1"/>
  <c r="Z1416" i="2"/>
  <c r="Z1417" i="2" a="1"/>
  <c r="Z1417" i="2"/>
  <c r="Z1418" i="2" a="1"/>
  <c r="Z1418" i="2"/>
  <c r="Z1419" i="2" a="1"/>
  <c r="Z1419" i="2"/>
  <c r="Z1420" i="2" a="1"/>
  <c r="Z1420" i="2"/>
  <c r="Z1421" i="2" a="1"/>
  <c r="Z1421" i="2"/>
  <c r="Z1422" i="2" a="1"/>
  <c r="Z1422" i="2"/>
  <c r="Z1423" i="2" a="1"/>
  <c r="Z1423" i="2"/>
  <c r="Z1424" i="2" a="1"/>
  <c r="Z1424" i="2"/>
  <c r="Z1425" i="2" a="1"/>
  <c r="Z1425" i="2"/>
  <c r="Z1426" i="2" a="1"/>
  <c r="Z1426" i="2"/>
  <c r="Z1427" i="2" a="1"/>
  <c r="Z1427" i="2"/>
  <c r="Z1428" i="2" a="1"/>
  <c r="Z1428" i="2"/>
  <c r="Z1429" i="2" a="1"/>
  <c r="Z1429" i="2"/>
  <c r="Z1430" i="2" a="1"/>
  <c r="Z1430" i="2"/>
  <c r="Z1431" i="2" a="1"/>
  <c r="Z1431" i="2"/>
  <c r="Z1432" i="2" a="1"/>
  <c r="Z1432" i="2"/>
  <c r="Z1433" i="2" a="1"/>
  <c r="Z1433" i="2"/>
  <c r="Z1434" i="2" a="1"/>
  <c r="Z1434" i="2"/>
  <c r="Z1435" i="2" a="1"/>
  <c r="Z1435" i="2"/>
  <c r="Z1436" i="2" a="1"/>
  <c r="Z1436" i="2"/>
  <c r="Z1437" i="2" a="1"/>
  <c r="Z1437" i="2"/>
  <c r="Z1438" i="2" a="1"/>
  <c r="Z1438" i="2"/>
  <c r="Z1439" i="2" a="1"/>
  <c r="Z1439" i="2"/>
  <c r="Z1440" i="2" a="1"/>
  <c r="Z1440" i="2"/>
  <c r="Z1441" i="2" a="1"/>
  <c r="Z1441" i="2"/>
  <c r="Z1442" i="2" a="1"/>
  <c r="Z1442" i="2"/>
  <c r="Z1443" i="2" a="1"/>
  <c r="Z1443" i="2"/>
  <c r="Z1444" i="2" a="1"/>
  <c r="Z1444" i="2"/>
  <c r="Z1445" i="2" a="1"/>
  <c r="Z1445" i="2"/>
  <c r="Z1446" i="2" a="1"/>
  <c r="Z1446" i="2"/>
  <c r="Z1447" i="2" a="1"/>
  <c r="Z1447" i="2"/>
  <c r="Z1448" i="2" a="1"/>
  <c r="Z1448" i="2"/>
  <c r="Z1449" i="2" a="1"/>
  <c r="Z1449" i="2"/>
  <c r="Z1450" i="2" a="1"/>
  <c r="Z1450" i="2"/>
  <c r="Z1451" i="2" a="1"/>
  <c r="Z1451" i="2"/>
  <c r="Z1452" i="2" a="1"/>
  <c r="Z1452" i="2"/>
  <c r="Z1453" i="2" a="1"/>
  <c r="Z1453" i="2"/>
  <c r="Z1454" i="2" a="1"/>
  <c r="Z1454" i="2"/>
  <c r="Z1455" i="2" a="1"/>
  <c r="Z1455" i="2"/>
  <c r="Z1456" i="2" a="1"/>
  <c r="Z1456" i="2"/>
  <c r="Z1457" i="2" a="1"/>
  <c r="Z1457" i="2"/>
  <c r="Z1458" i="2" a="1"/>
  <c r="Z1458" i="2"/>
  <c r="Z1459" i="2" a="1"/>
  <c r="Z1459" i="2"/>
  <c r="Z1460" i="2" a="1"/>
  <c r="Z1460" i="2"/>
  <c r="Z1461" i="2" a="1"/>
  <c r="Z1461" i="2"/>
  <c r="Z1462" i="2" a="1"/>
  <c r="Z1462" i="2"/>
  <c r="Z1463" i="2" a="1"/>
  <c r="Z1463" i="2"/>
  <c r="Z1464" i="2" a="1"/>
  <c r="Z1464" i="2"/>
  <c r="Z1465" i="2" a="1"/>
  <c r="Z1465" i="2"/>
  <c r="Z1466" i="2" a="1"/>
  <c r="Z1466" i="2"/>
  <c r="Z1467" i="2" a="1"/>
  <c r="Z1467" i="2"/>
  <c r="Z1468" i="2" a="1"/>
  <c r="Z1468" i="2"/>
  <c r="Z1469" i="2" a="1"/>
  <c r="Z1469" i="2"/>
  <c r="Z1470" i="2" a="1"/>
  <c r="Z1470" i="2"/>
  <c r="Z1471" i="2" a="1"/>
  <c r="Z1471" i="2"/>
  <c r="Z1472" i="2" a="1"/>
  <c r="Z1472" i="2"/>
  <c r="Z1473" i="2" a="1"/>
  <c r="Z1473" i="2"/>
  <c r="Z1474" i="2" a="1"/>
  <c r="Z1474" i="2"/>
  <c r="Z1475" i="2" a="1"/>
  <c r="Z1475" i="2"/>
  <c r="Z1476" i="2" a="1"/>
  <c r="Z1476" i="2"/>
  <c r="Z1477" i="2" a="1"/>
  <c r="Z1477" i="2"/>
  <c r="Z1478" i="2" a="1"/>
  <c r="Z1478" i="2"/>
  <c r="Z1479" i="2" a="1"/>
  <c r="Z1479" i="2"/>
  <c r="Z1480" i="2" a="1"/>
  <c r="Z1480" i="2"/>
  <c r="Z1481" i="2" a="1"/>
  <c r="Z1481" i="2"/>
  <c r="Z1482" i="2" a="1"/>
  <c r="Z1482" i="2"/>
  <c r="Z1483" i="2" a="1"/>
  <c r="Z1483" i="2"/>
  <c r="Z1484" i="2" a="1"/>
  <c r="Z1484" i="2"/>
  <c r="Z1485" i="2" a="1"/>
  <c r="Z1485" i="2"/>
  <c r="Z1486" i="2" a="1"/>
  <c r="Z1486" i="2"/>
  <c r="Z1487" i="2" a="1"/>
  <c r="Z1487" i="2"/>
  <c r="Z1488" i="2" a="1"/>
  <c r="Z1488" i="2"/>
  <c r="Z1489" i="2" a="1"/>
  <c r="Z1489" i="2"/>
  <c r="Z1490" i="2" a="1"/>
  <c r="Z1490" i="2"/>
  <c r="Z1491" i="2" a="1"/>
  <c r="Z1491" i="2"/>
  <c r="Z1492" i="2" a="1"/>
  <c r="Z1492" i="2"/>
  <c r="Z1493" i="2" a="1"/>
  <c r="Z1493" i="2"/>
  <c r="Z1494" i="2" a="1"/>
  <c r="Z1494" i="2"/>
  <c r="Z1495" i="2" a="1"/>
  <c r="Z1495" i="2"/>
  <c r="Z1496" i="2" a="1"/>
  <c r="Z1496" i="2"/>
  <c r="Z1497" i="2" a="1"/>
  <c r="Z1497" i="2"/>
  <c r="Z1498" i="2" a="1"/>
  <c r="Z1498" i="2"/>
  <c r="Z1499" i="2" a="1"/>
  <c r="Z1499" i="2"/>
  <c r="Z1500" i="2" a="1"/>
  <c r="Z1500" i="2"/>
  <c r="Z1501" i="2" a="1"/>
  <c r="Z1501" i="2"/>
  <c r="Z1502" i="2" a="1"/>
  <c r="Z1502" i="2"/>
  <c r="Z1503" i="2" a="1"/>
  <c r="Z1503" i="2"/>
  <c r="Z1504" i="2" a="1"/>
  <c r="Z1504" i="2"/>
  <c r="Z1505" i="2" a="1"/>
  <c r="Z1505" i="2"/>
  <c r="Z1506" i="2" a="1"/>
  <c r="Z1506" i="2"/>
  <c r="Z1507" i="2" a="1"/>
  <c r="Z1507" i="2"/>
  <c r="Z1508" i="2" a="1"/>
  <c r="Z1508" i="2"/>
  <c r="Z1509" i="2" a="1"/>
  <c r="Z1509" i="2"/>
  <c r="Z1510" i="2" a="1"/>
  <c r="Z1510" i="2"/>
  <c r="Z1511" i="2" a="1"/>
  <c r="Z1511" i="2"/>
  <c r="Z1512" i="2" a="1"/>
  <c r="Z1512" i="2"/>
  <c r="Z1513" i="2" a="1"/>
  <c r="Z1513" i="2"/>
  <c r="Z1514" i="2" a="1"/>
  <c r="Z1514" i="2"/>
  <c r="Z1515" i="2" a="1"/>
  <c r="Z1515" i="2"/>
  <c r="Z1516" i="2" a="1"/>
  <c r="Z1516" i="2"/>
  <c r="Z1517" i="2" a="1"/>
  <c r="Z1517" i="2"/>
  <c r="Z1518" i="2" a="1"/>
  <c r="Z1518" i="2"/>
  <c r="Z1519" i="2" a="1"/>
  <c r="Z1519" i="2"/>
  <c r="Z1520" i="2" a="1"/>
  <c r="Z1520" i="2"/>
  <c r="Z1521" i="2" a="1"/>
  <c r="Z1521" i="2"/>
  <c r="Z1522" i="2" a="1"/>
  <c r="Z1522" i="2"/>
  <c r="Z1523" i="2" a="1"/>
  <c r="Z1523" i="2"/>
  <c r="Z1524" i="2" a="1"/>
  <c r="Z1524" i="2"/>
  <c r="Z1525" i="2" a="1"/>
  <c r="Z1525" i="2"/>
  <c r="Z1526" i="2" a="1"/>
  <c r="Z1526" i="2"/>
  <c r="Z1527" i="2" a="1"/>
  <c r="Z1527" i="2"/>
  <c r="Z1528" i="2" a="1"/>
  <c r="Z1528" i="2"/>
  <c r="Z1529" i="2" a="1"/>
  <c r="Z1529" i="2"/>
  <c r="Z1530" i="2" a="1"/>
  <c r="Z1530" i="2"/>
  <c r="Z1531" i="2" a="1"/>
  <c r="Z1531" i="2"/>
  <c r="Z1532" i="2" a="1"/>
  <c r="Z1532" i="2"/>
  <c r="Z1533" i="2" a="1"/>
  <c r="Z1533" i="2"/>
  <c r="Z1534" i="2" a="1"/>
  <c r="Z1534" i="2"/>
  <c r="Z1535" i="2" a="1"/>
  <c r="Z1535" i="2"/>
  <c r="Z1536" i="2" a="1"/>
  <c r="Z1536" i="2"/>
  <c r="Z1537" i="2" a="1"/>
  <c r="Z1537" i="2"/>
  <c r="Z1538" i="2" a="1"/>
  <c r="Z1538" i="2"/>
  <c r="Z1539" i="2" a="1"/>
  <c r="Z1539" i="2"/>
  <c r="Z1540" i="2" a="1"/>
  <c r="Z1540" i="2"/>
  <c r="Z1541" i="2" a="1"/>
  <c r="Z1541" i="2"/>
  <c r="Z1542" i="2" a="1"/>
  <c r="Z1542" i="2"/>
  <c r="Z1543" i="2" a="1"/>
  <c r="Z1543" i="2"/>
  <c r="Z1544" i="2" a="1"/>
  <c r="Z1544" i="2"/>
  <c r="Z1545" i="2" a="1"/>
  <c r="Z1545" i="2"/>
  <c r="Z1546" i="2" a="1"/>
  <c r="Z1546" i="2"/>
  <c r="Z1547" i="2" a="1"/>
  <c r="Z1547" i="2"/>
  <c r="Z1548" i="2" a="1"/>
  <c r="Z1548" i="2"/>
  <c r="Z1549" i="2" a="1"/>
  <c r="Z1549" i="2"/>
  <c r="Z1550" i="2" a="1"/>
  <c r="Z1550" i="2"/>
  <c r="Z1551" i="2" a="1"/>
  <c r="Z1551" i="2"/>
  <c r="Z1552" i="2" a="1"/>
  <c r="Z1552" i="2"/>
  <c r="Z1553" i="2" a="1"/>
  <c r="Z1553" i="2"/>
  <c r="Z1554" i="2" a="1"/>
  <c r="Z1554" i="2"/>
  <c r="Z1555" i="2" a="1"/>
  <c r="Z1555" i="2"/>
  <c r="Z1556" i="2" a="1"/>
  <c r="Z1556" i="2"/>
  <c r="Z1557" i="2" a="1"/>
  <c r="Z1557" i="2"/>
  <c r="Z1558" i="2" a="1"/>
  <c r="Z1558" i="2"/>
  <c r="Z1559" i="2" a="1"/>
  <c r="Z1559" i="2"/>
  <c r="Z1560" i="2" a="1"/>
  <c r="Z1560" i="2"/>
  <c r="Z1561" i="2" a="1"/>
  <c r="Z1561" i="2"/>
  <c r="Z1562" i="2" a="1"/>
  <c r="Z1562" i="2"/>
  <c r="Z1563" i="2" a="1"/>
  <c r="Z1563" i="2"/>
  <c r="Z1564" i="2" a="1"/>
  <c r="Z1564" i="2"/>
  <c r="Z1565" i="2" a="1"/>
  <c r="Z1565" i="2"/>
  <c r="Z1566" i="2" a="1"/>
  <c r="Z1566" i="2"/>
  <c r="Z1567" i="2" a="1"/>
  <c r="Z1567" i="2"/>
  <c r="Z1568" i="2" a="1"/>
  <c r="Z1568" i="2"/>
  <c r="Z1569" i="2" a="1"/>
  <c r="Z1569" i="2"/>
  <c r="Z1570" i="2" a="1"/>
  <c r="Z1570" i="2"/>
  <c r="Z1571" i="2" a="1"/>
  <c r="Z1571" i="2"/>
  <c r="Z1572" i="2" a="1"/>
  <c r="Z1572" i="2"/>
  <c r="Z1573" i="2" a="1"/>
  <c r="Z1573" i="2"/>
  <c r="Z1574" i="2" a="1"/>
  <c r="Z1574" i="2"/>
  <c r="Z1575" i="2" a="1"/>
  <c r="Z1575" i="2"/>
  <c r="Z1576" i="2" a="1"/>
  <c r="Z1576" i="2"/>
  <c r="Z1577" i="2" a="1"/>
  <c r="Z1577" i="2"/>
  <c r="Z1578" i="2" a="1"/>
  <c r="Z1578" i="2"/>
  <c r="Z1579" i="2" a="1"/>
  <c r="Z1579" i="2"/>
  <c r="Z1580" i="2" a="1"/>
  <c r="Z1580" i="2"/>
  <c r="Z1581" i="2" a="1"/>
  <c r="Z1581" i="2"/>
  <c r="Z1582" i="2" a="1"/>
  <c r="Z1582" i="2"/>
  <c r="Z1583" i="2" a="1"/>
  <c r="Z1583" i="2"/>
  <c r="Z1584" i="2" a="1"/>
  <c r="Z1584" i="2"/>
  <c r="Z1585" i="2" a="1"/>
  <c r="Z1585" i="2"/>
  <c r="Z1586" i="2" a="1"/>
  <c r="Z1586" i="2"/>
  <c r="Z1587" i="2" a="1"/>
  <c r="Z1587" i="2"/>
  <c r="Z1588" i="2" a="1"/>
  <c r="Z1588" i="2"/>
  <c r="Z1589" i="2" a="1"/>
  <c r="Z1589" i="2"/>
  <c r="Z1590" i="2" a="1"/>
  <c r="Z1590" i="2"/>
  <c r="Z1591" i="2" a="1"/>
  <c r="Z1591" i="2"/>
  <c r="Z1592" i="2" a="1"/>
  <c r="Z1592" i="2"/>
  <c r="Z1593" i="2" a="1"/>
  <c r="Z1593" i="2"/>
  <c r="Z1594" i="2" a="1"/>
  <c r="Z1594" i="2"/>
  <c r="Z1595" i="2" a="1"/>
  <c r="Z1595" i="2"/>
  <c r="Z1596" i="2" a="1"/>
  <c r="Z1596" i="2"/>
  <c r="Z1597" i="2" a="1"/>
  <c r="Z1597" i="2"/>
  <c r="Z1598" i="2" a="1"/>
  <c r="Z1598" i="2"/>
  <c r="Z1599" i="2" a="1"/>
  <c r="Z1599" i="2"/>
  <c r="Z1600" i="2" a="1"/>
  <c r="Z1600" i="2"/>
  <c r="Z1601" i="2" a="1"/>
  <c r="Z1601" i="2"/>
  <c r="Z1602" i="2" a="1"/>
  <c r="Z1602" i="2"/>
  <c r="Z1603" i="2" a="1"/>
  <c r="Z1603" i="2"/>
  <c r="Z1604" i="2" a="1"/>
  <c r="Z1604" i="2"/>
  <c r="Z1605" i="2" a="1"/>
  <c r="Z1605" i="2"/>
  <c r="Z1606" i="2" a="1"/>
  <c r="Z1606" i="2"/>
  <c r="Z1607" i="2" a="1"/>
  <c r="Z1607" i="2"/>
  <c r="Z1608" i="2" a="1"/>
  <c r="Z1608" i="2"/>
  <c r="Z1609" i="2" a="1"/>
  <c r="Z1609" i="2"/>
  <c r="Z1610" i="2" a="1"/>
  <c r="Z1610" i="2"/>
  <c r="Z1611" i="2" a="1"/>
  <c r="Z1611" i="2"/>
  <c r="Z1612" i="2" a="1"/>
  <c r="Z1612" i="2"/>
  <c r="Z1613" i="2" a="1"/>
  <c r="Z1613" i="2"/>
  <c r="Z1614" i="2" a="1"/>
  <c r="Z1614" i="2"/>
  <c r="Z1615" i="2" a="1"/>
  <c r="Z1615" i="2"/>
  <c r="Z1616" i="2" a="1"/>
  <c r="Z1616" i="2"/>
  <c r="Z1617" i="2" a="1"/>
  <c r="Z1617" i="2"/>
  <c r="Z1618" i="2" a="1"/>
  <c r="Z1618" i="2"/>
  <c r="Z1619" i="2" a="1"/>
  <c r="Z1619" i="2"/>
  <c r="Z1620" i="2" a="1"/>
  <c r="Z1620" i="2"/>
  <c r="Z1621" i="2" a="1"/>
  <c r="Z1621" i="2"/>
  <c r="Z1622" i="2" a="1"/>
  <c r="Z1622" i="2"/>
  <c r="Z1623" i="2" a="1"/>
  <c r="Z1623" i="2"/>
  <c r="Z1624" i="2" a="1"/>
  <c r="Z1624" i="2"/>
  <c r="Z1625" i="2" a="1"/>
  <c r="Z1625" i="2"/>
  <c r="Z1626" i="2" a="1"/>
  <c r="Z1626" i="2"/>
  <c r="Z1627" i="2" a="1"/>
  <c r="Z1627" i="2"/>
  <c r="Z1628" i="2" a="1"/>
  <c r="Z1628" i="2"/>
  <c r="Z1629" i="2" a="1"/>
  <c r="Z1629" i="2"/>
  <c r="Z1630" i="2" a="1"/>
  <c r="Z1630" i="2"/>
  <c r="Z1631" i="2" a="1"/>
  <c r="Z1631" i="2"/>
  <c r="Z1632" i="2" a="1"/>
  <c r="Z1632" i="2"/>
  <c r="Z1633" i="2" a="1"/>
  <c r="Z1633" i="2"/>
  <c r="Z1634" i="2" a="1"/>
  <c r="Z1634" i="2"/>
  <c r="Z1635" i="2" a="1"/>
  <c r="Z1635" i="2"/>
  <c r="Z1636" i="2" a="1"/>
  <c r="Z1636" i="2"/>
  <c r="Z1637" i="2" a="1"/>
  <c r="Z1637" i="2"/>
  <c r="Z1638" i="2" a="1"/>
  <c r="Z1638" i="2"/>
  <c r="Z1639" i="2" a="1"/>
  <c r="Z1639" i="2"/>
  <c r="Z1640" i="2" a="1"/>
  <c r="Z1640" i="2"/>
  <c r="Z1641" i="2" a="1"/>
  <c r="Z1641" i="2"/>
  <c r="Z1642" i="2" a="1"/>
  <c r="Z1642" i="2"/>
  <c r="Z1643" i="2" a="1"/>
  <c r="Z1643" i="2"/>
  <c r="Z1644" i="2" a="1"/>
  <c r="Z1644" i="2"/>
  <c r="Z1645" i="2" a="1"/>
  <c r="Z1645" i="2"/>
  <c r="Z1646" i="2" a="1"/>
  <c r="Z1646" i="2"/>
  <c r="Z1647" i="2" a="1"/>
  <c r="Z1647" i="2"/>
  <c r="Z1648" i="2" a="1"/>
  <c r="Z1648" i="2"/>
  <c r="Z1649" i="2" a="1"/>
  <c r="Z1649" i="2"/>
  <c r="Z1650" i="2" a="1"/>
  <c r="Z1650" i="2"/>
  <c r="Z1651" i="2" a="1"/>
  <c r="Z1651" i="2"/>
  <c r="Z1652" i="2" a="1"/>
  <c r="Z1652" i="2"/>
  <c r="Z1653" i="2" a="1"/>
  <c r="Z1653" i="2"/>
  <c r="Z1654" i="2" a="1"/>
  <c r="Z1654" i="2"/>
  <c r="Z1655" i="2" a="1"/>
  <c r="Z1655" i="2"/>
  <c r="Z1656" i="2" a="1"/>
  <c r="Z1656" i="2"/>
  <c r="Z1657" i="2" a="1"/>
  <c r="Z1657" i="2"/>
  <c r="Z1658" i="2" a="1"/>
  <c r="Z1658" i="2"/>
  <c r="Z1659" i="2" a="1"/>
  <c r="Z1659" i="2"/>
  <c r="Z1660" i="2" a="1"/>
  <c r="Z1660" i="2"/>
  <c r="Z1661" i="2" a="1"/>
  <c r="Z1661" i="2"/>
  <c r="Z1662" i="2" a="1"/>
  <c r="Z1662" i="2"/>
  <c r="Z1663" i="2" a="1"/>
  <c r="Z1663" i="2"/>
  <c r="Z1664" i="2" a="1"/>
  <c r="Z1664" i="2"/>
  <c r="Z1665" i="2" a="1"/>
  <c r="Z1665" i="2"/>
  <c r="Z1666" i="2" a="1"/>
  <c r="Z1666" i="2"/>
  <c r="Z1667" i="2" a="1"/>
  <c r="Z1667" i="2"/>
  <c r="Z1668" i="2" a="1"/>
  <c r="Z1668" i="2"/>
  <c r="Z1669" i="2" a="1"/>
  <c r="Z1669" i="2"/>
  <c r="Z1670" i="2" a="1"/>
  <c r="Z1670" i="2"/>
  <c r="Z1671" i="2" a="1"/>
  <c r="Z1671" i="2"/>
  <c r="Z1672" i="2" a="1"/>
  <c r="Z1672" i="2"/>
  <c r="Z1673" i="2" a="1"/>
  <c r="Z1673" i="2"/>
  <c r="Z1674" i="2" a="1"/>
  <c r="Z1674" i="2"/>
  <c r="Z1675" i="2" a="1"/>
  <c r="Z1675" i="2"/>
  <c r="Z1676" i="2" a="1"/>
  <c r="Z1676" i="2"/>
  <c r="Z1677" i="2" a="1"/>
  <c r="Z1677" i="2"/>
  <c r="Z1678" i="2" a="1"/>
  <c r="Z1678" i="2"/>
  <c r="Z1679" i="2" a="1"/>
  <c r="Z1679" i="2"/>
  <c r="Z1680" i="2" a="1"/>
  <c r="Z1680" i="2"/>
  <c r="Z1681" i="2" a="1"/>
  <c r="Z1681" i="2"/>
  <c r="Z1682" i="2" a="1"/>
  <c r="Z1682" i="2"/>
  <c r="Z1683" i="2" a="1"/>
  <c r="Z1683" i="2"/>
  <c r="Z1684" i="2" a="1"/>
  <c r="Z1684" i="2"/>
  <c r="Z1685" i="2" a="1"/>
  <c r="Z1685" i="2"/>
  <c r="Z1686" i="2" a="1"/>
  <c r="Z1686" i="2"/>
  <c r="Z1687" i="2" a="1"/>
  <c r="Z1687" i="2"/>
  <c r="Z1688" i="2" a="1"/>
  <c r="Z1688" i="2"/>
  <c r="Z1689" i="2" a="1"/>
  <c r="Z1689" i="2"/>
  <c r="Z1690" i="2" a="1"/>
  <c r="Z1690" i="2"/>
  <c r="Z1691" i="2" a="1"/>
  <c r="Z1691" i="2"/>
  <c r="Z1692" i="2" a="1"/>
  <c r="Z1692" i="2"/>
  <c r="Z1693" i="2" a="1"/>
  <c r="Z1693" i="2"/>
  <c r="Z1694" i="2" a="1"/>
  <c r="Z1694" i="2"/>
  <c r="Z1695" i="2" a="1"/>
  <c r="Z1695" i="2"/>
  <c r="Z1696" i="2" a="1"/>
  <c r="Z1696" i="2"/>
  <c r="Z1697" i="2" a="1"/>
  <c r="Z1697" i="2"/>
  <c r="Z1698" i="2" a="1"/>
  <c r="Z1698" i="2"/>
  <c r="Z1699" i="2" a="1"/>
  <c r="Z1699" i="2"/>
  <c r="Z1700" i="2" a="1"/>
  <c r="Z1700" i="2"/>
  <c r="Z1701" i="2" a="1"/>
  <c r="Z1701" i="2"/>
  <c r="Z1702" i="2" a="1"/>
  <c r="Z1702" i="2"/>
  <c r="Z1703" i="2" a="1"/>
  <c r="Z1703" i="2"/>
  <c r="Z1704" i="2" a="1"/>
  <c r="Z1704" i="2"/>
  <c r="Z1705" i="2" a="1"/>
  <c r="Z1705" i="2"/>
  <c r="Z1706" i="2" a="1"/>
  <c r="Z1706" i="2"/>
  <c r="Z1707" i="2" a="1"/>
  <c r="Z1707" i="2"/>
  <c r="Z1708" i="2" a="1"/>
  <c r="Z1708" i="2"/>
  <c r="Z1709" i="2" a="1"/>
  <c r="Z1709" i="2"/>
  <c r="Z1710" i="2" a="1"/>
  <c r="Z1710" i="2"/>
  <c r="Z1711" i="2" a="1"/>
  <c r="Z1711" i="2"/>
  <c r="Z1712" i="2" a="1"/>
  <c r="Z1712" i="2"/>
  <c r="Z1713" i="2" a="1"/>
  <c r="Z1713" i="2"/>
  <c r="Z1714" i="2" a="1"/>
  <c r="Z1714" i="2"/>
  <c r="Z1715" i="2" a="1"/>
  <c r="Z1715" i="2"/>
  <c r="Z1716" i="2" a="1"/>
  <c r="Z1716" i="2"/>
  <c r="Z1717" i="2" a="1"/>
  <c r="Z1717" i="2"/>
  <c r="Z1718" i="2" a="1"/>
  <c r="Z1718" i="2"/>
  <c r="Z1719" i="2" a="1"/>
  <c r="Z1719" i="2"/>
  <c r="Z1720" i="2" a="1"/>
  <c r="Z1720" i="2"/>
  <c r="Z1721" i="2" a="1"/>
  <c r="Z1721" i="2"/>
  <c r="Z1722" i="2" a="1"/>
  <c r="Z1722" i="2"/>
  <c r="Z1723" i="2" a="1"/>
  <c r="Z1723" i="2"/>
  <c r="Z1724" i="2" a="1"/>
  <c r="Z1724" i="2"/>
  <c r="Z1725" i="2" a="1"/>
  <c r="Z1725" i="2"/>
  <c r="Z1726" i="2" a="1"/>
  <c r="Z1726" i="2"/>
  <c r="Z1727" i="2" a="1"/>
  <c r="Z1727" i="2"/>
  <c r="Z1728" i="2" a="1"/>
  <c r="Z1728" i="2"/>
  <c r="Z1729" i="2" a="1"/>
  <c r="Z1729" i="2"/>
  <c r="Z1730" i="2" a="1"/>
  <c r="Z1730" i="2"/>
  <c r="Z1731" i="2" a="1"/>
  <c r="Z1731" i="2"/>
  <c r="Z1732" i="2" a="1"/>
  <c r="Z1732" i="2"/>
  <c r="Z1733" i="2" a="1"/>
  <c r="Z1733" i="2"/>
  <c r="Z1734" i="2" a="1"/>
  <c r="Z1734" i="2"/>
  <c r="Z1735" i="2" a="1"/>
  <c r="Z1735" i="2"/>
  <c r="Z1736" i="2" a="1"/>
  <c r="Z1736" i="2"/>
  <c r="Z1737" i="2" a="1"/>
  <c r="Z1737" i="2"/>
  <c r="Z1738" i="2" a="1"/>
  <c r="Z1738" i="2"/>
  <c r="Z1739" i="2" a="1"/>
  <c r="Z1739" i="2"/>
  <c r="Z1740" i="2" a="1"/>
  <c r="Z1740" i="2"/>
  <c r="Z1741" i="2" a="1"/>
  <c r="Z1741" i="2"/>
  <c r="Z1742" i="2" a="1"/>
  <c r="Z1742" i="2"/>
  <c r="Z1743" i="2" a="1"/>
  <c r="Z1743" i="2"/>
  <c r="Z1744" i="2" a="1"/>
  <c r="Z1744" i="2"/>
  <c r="Z1745" i="2" a="1"/>
  <c r="Z1745" i="2"/>
  <c r="Z1746" i="2" a="1"/>
  <c r="Z1746" i="2"/>
  <c r="Z1747" i="2" a="1"/>
  <c r="Z1747" i="2"/>
  <c r="Z1748" i="2" a="1"/>
  <c r="Z1748" i="2"/>
  <c r="Z1749" i="2" a="1"/>
  <c r="Z1749" i="2"/>
  <c r="Z1750" i="2" a="1"/>
  <c r="Z1750" i="2"/>
  <c r="Z1751" i="2" a="1"/>
  <c r="Z1751" i="2"/>
  <c r="Z1752" i="2" a="1"/>
  <c r="Z1752" i="2"/>
  <c r="Z1753" i="2" a="1"/>
  <c r="Z1753" i="2"/>
  <c r="Z1754" i="2" a="1"/>
  <c r="Z1754" i="2"/>
  <c r="Z1755" i="2" a="1"/>
  <c r="Z1755" i="2"/>
  <c r="Z1756" i="2" a="1"/>
  <c r="Z1756" i="2"/>
  <c r="Z1757" i="2" a="1"/>
  <c r="Z1757" i="2"/>
  <c r="Z1758" i="2" a="1"/>
  <c r="Z1758" i="2"/>
  <c r="Z1759" i="2" a="1"/>
  <c r="Z1759" i="2"/>
  <c r="Z1760" i="2" a="1"/>
  <c r="Z1760" i="2"/>
  <c r="Z1761" i="2" a="1"/>
  <c r="Z1761" i="2"/>
  <c r="Z1762" i="2" a="1"/>
  <c r="Z1762" i="2"/>
  <c r="Z1763" i="2" a="1"/>
  <c r="Z1763" i="2"/>
  <c r="Z1764" i="2" a="1"/>
  <c r="Z1764" i="2"/>
  <c r="Z1765" i="2" a="1"/>
  <c r="Z1765" i="2"/>
  <c r="Z1766" i="2" a="1"/>
  <c r="Z1766" i="2"/>
  <c r="Z1767" i="2" a="1"/>
  <c r="Z1767" i="2"/>
  <c r="Z1768" i="2" a="1"/>
  <c r="Z1768" i="2"/>
  <c r="Z1769" i="2" a="1"/>
  <c r="Z1769" i="2"/>
  <c r="Z1770" i="2" a="1"/>
  <c r="Z1770" i="2"/>
  <c r="Z1771" i="2" a="1"/>
  <c r="Z1771" i="2"/>
  <c r="Z1772" i="2" a="1"/>
  <c r="Z1772" i="2"/>
  <c r="Z1773" i="2" a="1"/>
  <c r="Z1773" i="2"/>
  <c r="Z1774" i="2" a="1"/>
  <c r="Z1774" i="2"/>
  <c r="Z1775" i="2" a="1"/>
  <c r="Z1775" i="2"/>
  <c r="Z1776" i="2" a="1"/>
  <c r="Z1776" i="2"/>
  <c r="Z1777" i="2" a="1"/>
  <c r="Z1777" i="2"/>
  <c r="Z1778" i="2" a="1"/>
  <c r="Z1778" i="2"/>
  <c r="Z1779" i="2" a="1"/>
  <c r="Z1779" i="2"/>
  <c r="Z1780" i="2" a="1"/>
  <c r="Z1780" i="2"/>
  <c r="Z1781" i="2" a="1"/>
  <c r="Z1781" i="2"/>
  <c r="Z1782" i="2" a="1"/>
  <c r="Z1782" i="2"/>
  <c r="Z1783" i="2" a="1"/>
  <c r="Z1783" i="2"/>
  <c r="Z1784" i="2" a="1"/>
  <c r="Z1784" i="2"/>
  <c r="Z1785" i="2" a="1"/>
  <c r="Z1785" i="2"/>
  <c r="Z1786" i="2" a="1"/>
  <c r="Z1786" i="2"/>
  <c r="Z1787" i="2" a="1"/>
  <c r="Z1787" i="2"/>
  <c r="Z1788" i="2" a="1"/>
  <c r="Z1788" i="2"/>
  <c r="Z1789" i="2" a="1"/>
  <c r="Z1789" i="2"/>
  <c r="Z1790" i="2" a="1"/>
  <c r="Z1790" i="2"/>
  <c r="Z1791" i="2" a="1"/>
  <c r="Z1791" i="2"/>
  <c r="Z1792" i="2" a="1"/>
  <c r="Z1792" i="2"/>
  <c r="Z1793" i="2" a="1"/>
  <c r="Z1793" i="2"/>
  <c r="Z1794" i="2" a="1"/>
  <c r="Z1794" i="2"/>
  <c r="Z1795" i="2" a="1"/>
  <c r="Z1795" i="2"/>
  <c r="Z1796" i="2" a="1"/>
  <c r="Z1796" i="2"/>
  <c r="Z1797" i="2" a="1"/>
  <c r="Z1797" i="2"/>
  <c r="Z1798" i="2" a="1"/>
  <c r="Z1798" i="2"/>
  <c r="Z1799" i="2" a="1"/>
  <c r="Z1799" i="2"/>
  <c r="Z1800" i="2" a="1"/>
  <c r="Z1800" i="2"/>
  <c r="Z1801" i="2" a="1"/>
  <c r="Z1801" i="2"/>
  <c r="Z1802" i="2" a="1"/>
  <c r="Z1802" i="2"/>
  <c r="Z1803" i="2" a="1"/>
  <c r="Z1803" i="2"/>
  <c r="Z1804" i="2" a="1"/>
  <c r="Z1804" i="2"/>
  <c r="Z1805" i="2" a="1"/>
  <c r="Z1805" i="2"/>
  <c r="Z1806" i="2" a="1"/>
  <c r="Z1806" i="2"/>
  <c r="Z1807" i="2" a="1"/>
  <c r="Z1807" i="2"/>
  <c r="Z1808" i="2" a="1"/>
  <c r="Z1808" i="2"/>
  <c r="Z1809" i="2" a="1"/>
  <c r="Z1809" i="2"/>
  <c r="Z1810" i="2" a="1"/>
  <c r="Z1810" i="2"/>
  <c r="Z1811" i="2" a="1"/>
  <c r="Z1811" i="2"/>
  <c r="Z1812" i="2" a="1"/>
  <c r="Z1812" i="2"/>
  <c r="Z1813" i="2" a="1"/>
  <c r="Z1813" i="2"/>
  <c r="Z1814" i="2" a="1"/>
  <c r="Z1814" i="2"/>
  <c r="Z1815" i="2" a="1"/>
  <c r="Z1815" i="2"/>
  <c r="Z1816" i="2" a="1"/>
  <c r="Z1816" i="2"/>
  <c r="Z1817" i="2" a="1"/>
  <c r="Z1817" i="2"/>
  <c r="Z1818" i="2" a="1"/>
  <c r="Z1818" i="2"/>
  <c r="Z1819" i="2" a="1"/>
  <c r="Z1819" i="2"/>
  <c r="Z1820" i="2" a="1"/>
  <c r="Z1820" i="2"/>
  <c r="Z1821" i="2" a="1"/>
  <c r="Z1821" i="2"/>
  <c r="Z1822" i="2" a="1"/>
  <c r="Z1822" i="2"/>
  <c r="Z1823" i="2" a="1"/>
  <c r="Z1823" i="2"/>
  <c r="Z1824" i="2" a="1"/>
  <c r="Z1824" i="2"/>
  <c r="Z1825" i="2" a="1"/>
  <c r="Z1825" i="2"/>
  <c r="Z1826" i="2" a="1"/>
  <c r="Z1826" i="2"/>
  <c r="Z1827" i="2" a="1"/>
  <c r="Z1827" i="2"/>
  <c r="Z1828" i="2" a="1"/>
  <c r="Z1828" i="2"/>
  <c r="Z1829" i="2" a="1"/>
  <c r="Z1829" i="2"/>
  <c r="Z1830" i="2" a="1"/>
  <c r="Z1830" i="2"/>
  <c r="Z1831" i="2" a="1"/>
  <c r="Z1831" i="2"/>
  <c r="Z1832" i="2" a="1"/>
  <c r="Z1832" i="2"/>
  <c r="Z1833" i="2" a="1"/>
  <c r="Z1833" i="2"/>
  <c r="Z1834" i="2" a="1"/>
  <c r="Z1834" i="2"/>
  <c r="Z1835" i="2" a="1"/>
  <c r="Z1835" i="2"/>
  <c r="Z1836" i="2" a="1"/>
  <c r="Z1836" i="2"/>
  <c r="Z1837" i="2" a="1"/>
  <c r="Z1837" i="2"/>
  <c r="Z1838" i="2" a="1"/>
  <c r="Z1838" i="2"/>
  <c r="Z1839" i="2" a="1"/>
  <c r="Z1839" i="2"/>
  <c r="Z1840" i="2" a="1"/>
  <c r="Z1840" i="2"/>
  <c r="Z1841" i="2" a="1"/>
  <c r="Z1841" i="2"/>
  <c r="Z1842" i="2" a="1"/>
  <c r="Z1842" i="2"/>
  <c r="Z1843" i="2" a="1"/>
  <c r="Z1843" i="2"/>
  <c r="Z1844" i="2" a="1"/>
  <c r="Z1844" i="2"/>
  <c r="Z1845" i="2" a="1"/>
  <c r="Z1845" i="2"/>
  <c r="Z1846" i="2" a="1"/>
  <c r="Z1846" i="2"/>
  <c r="Z1847" i="2" a="1"/>
  <c r="Z1847" i="2"/>
  <c r="Z1848" i="2" a="1"/>
  <c r="Z1848" i="2"/>
  <c r="Z1849" i="2" a="1"/>
  <c r="Z1849" i="2"/>
  <c r="Z1850" i="2" a="1"/>
  <c r="Z1850" i="2"/>
  <c r="Z1851" i="2" a="1"/>
  <c r="Z1851" i="2"/>
  <c r="Z1852" i="2" a="1"/>
  <c r="Z1852" i="2"/>
  <c r="Z1853" i="2" a="1"/>
  <c r="Z1853" i="2"/>
  <c r="Z1854" i="2" a="1"/>
  <c r="Z1854" i="2"/>
  <c r="Z1855" i="2" a="1"/>
  <c r="Z1855" i="2"/>
  <c r="Z1856" i="2" a="1"/>
  <c r="Z1856" i="2"/>
  <c r="Z1857" i="2" a="1"/>
  <c r="Z1857" i="2"/>
  <c r="Z1858" i="2" a="1"/>
  <c r="Z1858" i="2"/>
  <c r="Z1859" i="2" a="1"/>
  <c r="Z1859" i="2"/>
  <c r="Z1860" i="2" a="1"/>
  <c r="Z1860" i="2"/>
  <c r="Z1861" i="2" a="1"/>
  <c r="Z1861" i="2"/>
  <c r="Z1862" i="2" a="1"/>
  <c r="Z1862" i="2"/>
  <c r="Z1863" i="2" a="1"/>
  <c r="Z1863" i="2"/>
  <c r="Z1864" i="2" a="1"/>
  <c r="Z1864" i="2"/>
  <c r="Z1865" i="2" a="1"/>
  <c r="Z1865" i="2"/>
  <c r="Z1866" i="2" a="1"/>
  <c r="Z1866" i="2"/>
  <c r="Z1867" i="2" a="1"/>
  <c r="Z1867" i="2"/>
  <c r="Z1868" i="2" a="1"/>
  <c r="Z1868" i="2"/>
  <c r="Z1869" i="2" a="1"/>
  <c r="Z1869" i="2"/>
  <c r="Z1870" i="2" a="1"/>
  <c r="Z1870" i="2"/>
  <c r="Z1871" i="2" a="1"/>
  <c r="Z1871" i="2"/>
  <c r="Z1872" i="2" a="1"/>
  <c r="Z1872" i="2"/>
  <c r="Z1873" i="2" a="1"/>
  <c r="Z1873" i="2"/>
  <c r="Z1874" i="2" a="1"/>
  <c r="Z1874" i="2"/>
  <c r="Z1875" i="2" a="1"/>
  <c r="Z1875" i="2"/>
  <c r="Z1876" i="2" a="1"/>
  <c r="Z1876" i="2"/>
  <c r="Z1877" i="2" a="1"/>
  <c r="Z1877" i="2"/>
  <c r="Z1878" i="2" a="1"/>
  <c r="Z1878" i="2"/>
  <c r="Z1879" i="2" a="1"/>
  <c r="Z1879" i="2"/>
  <c r="Z1880" i="2" a="1"/>
  <c r="Z1880" i="2"/>
  <c r="Z1881" i="2" a="1"/>
  <c r="Z1881" i="2"/>
  <c r="Z1882" i="2" a="1"/>
  <c r="Z1882" i="2"/>
  <c r="Z1883" i="2" a="1"/>
  <c r="Z1883" i="2"/>
  <c r="Z1884" i="2" a="1"/>
  <c r="Z1884" i="2"/>
  <c r="Z1885" i="2" a="1"/>
  <c r="Z1885" i="2"/>
  <c r="Z1886" i="2" a="1"/>
  <c r="Z1886" i="2"/>
  <c r="Z1887" i="2" a="1"/>
  <c r="Z1887" i="2"/>
  <c r="Z1888" i="2" a="1"/>
  <c r="Z1888" i="2"/>
  <c r="Z1889" i="2" a="1"/>
  <c r="Z1889" i="2"/>
  <c r="Z1890" i="2" a="1"/>
  <c r="Z1890" i="2"/>
  <c r="Z1891" i="2" a="1"/>
  <c r="Z1891" i="2"/>
  <c r="Z1892" i="2" a="1"/>
  <c r="Z1892" i="2"/>
  <c r="Z1893" i="2" a="1"/>
  <c r="Z1893" i="2"/>
  <c r="Z1894" i="2" a="1"/>
  <c r="Z1894" i="2"/>
  <c r="Z1895" i="2" a="1"/>
  <c r="Z1895" i="2"/>
  <c r="Z1896" i="2" a="1"/>
  <c r="Z1896" i="2"/>
  <c r="Z1897" i="2" a="1"/>
  <c r="Z1897" i="2"/>
  <c r="Z1898" i="2" a="1"/>
  <c r="Z1898" i="2"/>
  <c r="Z1899" i="2" a="1"/>
  <c r="Z1899" i="2"/>
  <c r="Z1900" i="2" a="1"/>
  <c r="Z1900" i="2"/>
  <c r="Z1901" i="2" a="1"/>
  <c r="Z1901" i="2"/>
  <c r="Z1902" i="2" a="1"/>
  <c r="Z1902" i="2"/>
  <c r="Z1903" i="2" a="1"/>
  <c r="Z1903" i="2"/>
  <c r="Z1904" i="2" a="1"/>
  <c r="Z1904" i="2"/>
  <c r="Z1905" i="2" a="1"/>
  <c r="Z1905" i="2"/>
  <c r="Z1906" i="2" a="1"/>
  <c r="Z1906" i="2"/>
  <c r="Z1907" i="2" a="1"/>
  <c r="Z1907" i="2"/>
  <c r="Z1908" i="2" a="1"/>
  <c r="Z1908" i="2"/>
  <c r="Z1909" i="2" a="1"/>
  <c r="Z1909" i="2"/>
  <c r="Z1910" i="2" a="1"/>
  <c r="Z1910" i="2"/>
  <c r="Z1911" i="2" a="1"/>
  <c r="Z1911" i="2"/>
  <c r="Z1912" i="2" a="1"/>
  <c r="Z1912" i="2"/>
  <c r="Z1913" i="2" a="1"/>
  <c r="Z1913" i="2"/>
  <c r="Z1914" i="2" a="1"/>
  <c r="Z1914" i="2"/>
  <c r="Z1915" i="2" a="1"/>
  <c r="Z1915" i="2"/>
  <c r="Z1916" i="2" a="1"/>
  <c r="Z1916" i="2"/>
  <c r="Z1917" i="2" a="1"/>
  <c r="Z1917" i="2"/>
  <c r="Z1918" i="2" a="1"/>
  <c r="Z1918" i="2"/>
  <c r="Z1919" i="2" a="1"/>
  <c r="Z1919" i="2"/>
  <c r="Z1920" i="2" a="1"/>
  <c r="Z1920" i="2"/>
  <c r="Z1921" i="2" a="1"/>
  <c r="Z1921" i="2"/>
  <c r="Z1922" i="2" a="1"/>
  <c r="Z1922" i="2"/>
  <c r="Z1923" i="2" a="1"/>
  <c r="Z1923" i="2"/>
  <c r="Z1924" i="2" a="1"/>
  <c r="Z1924" i="2"/>
  <c r="Z1925" i="2" a="1"/>
  <c r="Z1925" i="2"/>
  <c r="Z1926" i="2" a="1"/>
  <c r="Z1926" i="2"/>
  <c r="Z1927" i="2" a="1"/>
  <c r="Z1927" i="2"/>
  <c r="Z1928" i="2" a="1"/>
  <c r="Z1928" i="2"/>
  <c r="Z1929" i="2" a="1"/>
  <c r="Z1929" i="2"/>
  <c r="Z1930" i="2" a="1"/>
  <c r="Z1930" i="2"/>
  <c r="Z1931" i="2" a="1"/>
  <c r="Z1931" i="2"/>
  <c r="Z1932" i="2" a="1"/>
  <c r="Z1932" i="2"/>
  <c r="Z1933" i="2" a="1"/>
  <c r="Z1933" i="2"/>
  <c r="Z1934" i="2" a="1"/>
  <c r="Z1934" i="2"/>
  <c r="Z1935" i="2" a="1"/>
  <c r="Z1935" i="2"/>
  <c r="Z1936" i="2" a="1"/>
  <c r="Z1936" i="2"/>
  <c r="Z1937" i="2" a="1"/>
  <c r="Z1937" i="2"/>
  <c r="Z1938" i="2" a="1"/>
  <c r="Z1938" i="2"/>
  <c r="Z1939" i="2" a="1"/>
  <c r="Z1939" i="2"/>
  <c r="Z1940" i="2" a="1"/>
  <c r="Z1940" i="2"/>
  <c r="Z1941" i="2" a="1"/>
  <c r="Z1941" i="2"/>
  <c r="Z1942" i="2" a="1"/>
  <c r="Z1942" i="2"/>
  <c r="Z1943" i="2" a="1"/>
  <c r="Z1943" i="2"/>
  <c r="Z1944" i="2" a="1"/>
  <c r="Z1944" i="2"/>
  <c r="Z1945" i="2" a="1"/>
  <c r="Z1945" i="2"/>
  <c r="Z1946" i="2" a="1"/>
  <c r="Z1946" i="2"/>
  <c r="Z1947" i="2" a="1"/>
  <c r="Z1947" i="2"/>
  <c r="Z1948" i="2" a="1"/>
  <c r="Z1948" i="2"/>
  <c r="Z1949" i="2" a="1"/>
  <c r="Z1949" i="2"/>
  <c r="Z1950" i="2" a="1"/>
  <c r="Z1950" i="2"/>
  <c r="Z1951" i="2" a="1"/>
  <c r="Z1951" i="2"/>
  <c r="Z1952" i="2" a="1"/>
  <c r="Z1952" i="2"/>
  <c r="Z1953" i="2" a="1"/>
  <c r="Z1953" i="2"/>
  <c r="Z1954" i="2" a="1"/>
  <c r="Z1954" i="2"/>
  <c r="Z1955" i="2" a="1"/>
  <c r="Z1955" i="2"/>
  <c r="Z1956" i="2" a="1"/>
  <c r="Z1956" i="2"/>
  <c r="Z1957" i="2" a="1"/>
  <c r="Z1957" i="2"/>
  <c r="Z1958" i="2" a="1"/>
  <c r="Z1958" i="2"/>
  <c r="Z1959" i="2" a="1"/>
  <c r="Z1959" i="2"/>
  <c r="Z1960" i="2" a="1"/>
  <c r="Z1960" i="2"/>
  <c r="Z1961" i="2" a="1"/>
  <c r="Z1961" i="2"/>
  <c r="Z1962" i="2" a="1"/>
  <c r="Z1962" i="2"/>
  <c r="Z1963" i="2" a="1"/>
  <c r="Z1963" i="2"/>
  <c r="Z1964" i="2" a="1"/>
  <c r="Z1964" i="2"/>
  <c r="Z1965" i="2" a="1"/>
  <c r="Z1965" i="2"/>
  <c r="Z1966" i="2" a="1"/>
  <c r="Z1966" i="2"/>
  <c r="Z1967" i="2" a="1"/>
  <c r="Z1967" i="2"/>
  <c r="Z1968" i="2" a="1"/>
  <c r="Z1968" i="2"/>
  <c r="Z1969" i="2" a="1"/>
  <c r="Z1969" i="2"/>
  <c r="Z1970" i="2" a="1"/>
  <c r="Z1970" i="2"/>
  <c r="Z1971" i="2" a="1"/>
  <c r="Z1971" i="2"/>
  <c r="Z1972" i="2" a="1"/>
  <c r="Z1972" i="2"/>
  <c r="Z1973" i="2" a="1"/>
  <c r="Z1973" i="2"/>
  <c r="Z1974" i="2" a="1"/>
  <c r="Z1974" i="2"/>
  <c r="Z1975" i="2" a="1"/>
  <c r="Z1975" i="2"/>
  <c r="Z1976" i="2" a="1"/>
  <c r="Z1976" i="2"/>
  <c r="Z1977" i="2" a="1"/>
  <c r="Z1977" i="2"/>
  <c r="Z1978" i="2" a="1"/>
  <c r="Z1978" i="2"/>
  <c r="Z1979" i="2" a="1"/>
  <c r="Z1979" i="2"/>
  <c r="Z1980" i="2" a="1"/>
  <c r="Z1980" i="2"/>
  <c r="Z1981" i="2" a="1"/>
  <c r="Z1981" i="2"/>
  <c r="Z1982" i="2" a="1"/>
  <c r="Z1982" i="2"/>
  <c r="Z1983" i="2" a="1"/>
  <c r="Z1983" i="2"/>
  <c r="Z1984" i="2" a="1"/>
  <c r="Z1984" i="2"/>
  <c r="Z1985" i="2" a="1"/>
  <c r="Z1985" i="2"/>
  <c r="Z1986" i="2" a="1"/>
  <c r="Z1986" i="2"/>
  <c r="Z1987" i="2" a="1"/>
  <c r="Z1987" i="2"/>
  <c r="Z1988" i="2" a="1"/>
  <c r="Z1988" i="2"/>
  <c r="Z1989" i="2" a="1"/>
  <c r="Z1989" i="2"/>
  <c r="Z1990" i="2" a="1"/>
  <c r="Z1990" i="2"/>
  <c r="Z1991" i="2" a="1"/>
  <c r="Z1991" i="2"/>
  <c r="Z1992" i="2" a="1"/>
  <c r="Z1992" i="2"/>
  <c r="Z1993" i="2" a="1"/>
  <c r="Z1993" i="2"/>
  <c r="Z1994" i="2" a="1"/>
  <c r="Z1994" i="2"/>
  <c r="Z1995" i="2" a="1"/>
  <c r="Z1995" i="2"/>
  <c r="Z1996" i="2" a="1"/>
  <c r="Z1996" i="2"/>
  <c r="Z1997" i="2" a="1"/>
  <c r="Z1997" i="2"/>
  <c r="Z1998" i="2" a="1"/>
  <c r="Z1998" i="2"/>
  <c r="Z1999" i="2" a="1"/>
  <c r="Z1999" i="2"/>
  <c r="Z2000" i="2" a="1"/>
  <c r="Z2000" i="2"/>
  <c r="Z2001" i="2" a="1"/>
  <c r="Z2001" i="2"/>
  <c r="Z2002" i="2" a="1"/>
  <c r="Z2002" i="2"/>
  <c r="Z2003" i="2" a="1"/>
  <c r="Z2003" i="2"/>
  <c r="Z2004" i="2" a="1"/>
  <c r="Z2004" i="2"/>
  <c r="Z2005" i="2" a="1"/>
  <c r="Z2005" i="2"/>
  <c r="Z2006" i="2" a="1"/>
  <c r="Z2006" i="2"/>
  <c r="Z2007" i="2" a="1"/>
  <c r="Z2007" i="2"/>
  <c r="Z2008" i="2" a="1"/>
  <c r="Z2008" i="2"/>
  <c r="Z2009" i="2" a="1"/>
  <c r="Z2009" i="2"/>
  <c r="Z2010" i="2" a="1"/>
  <c r="Z2010" i="2"/>
  <c r="Z2011" i="2" a="1"/>
  <c r="Z2011" i="2"/>
  <c r="Z2012" i="2" a="1"/>
  <c r="Z2012" i="2"/>
  <c r="Z2013" i="2" a="1"/>
  <c r="Z2013" i="2"/>
  <c r="Z2014" i="2" a="1"/>
  <c r="Z2014" i="2"/>
  <c r="Z2015" i="2" a="1"/>
  <c r="Z2015" i="2"/>
  <c r="Z2016" i="2" a="1"/>
  <c r="Z2016" i="2"/>
  <c r="Z2017" i="2" a="1"/>
  <c r="Z2017" i="2"/>
  <c r="Z2018" i="2" a="1"/>
  <c r="Z2018" i="2"/>
  <c r="Z2019" i="2" a="1"/>
  <c r="Z2019" i="2"/>
  <c r="Z2020" i="2" a="1"/>
  <c r="Z2020" i="2"/>
  <c r="Z2021" i="2" a="1"/>
  <c r="Z2021" i="2"/>
  <c r="Z2022" i="2" a="1"/>
  <c r="Z2022" i="2"/>
  <c r="Z2023" i="2" a="1"/>
  <c r="Z2023" i="2"/>
  <c r="Z2024" i="2" a="1"/>
  <c r="Z2024" i="2"/>
  <c r="Z2025" i="2" a="1"/>
  <c r="Z2025" i="2"/>
  <c r="Z2026" i="2" a="1"/>
  <c r="Z2026" i="2"/>
  <c r="Z2027" i="2" a="1"/>
  <c r="Z2027" i="2"/>
  <c r="Z2028" i="2" a="1"/>
  <c r="Z2028" i="2"/>
  <c r="Z2029" i="2" a="1"/>
  <c r="Z2029" i="2"/>
  <c r="Z2030" i="2" a="1"/>
  <c r="Z2030" i="2"/>
  <c r="Z2031" i="2" a="1"/>
  <c r="Z2031" i="2"/>
  <c r="Z2032" i="2" a="1"/>
  <c r="Z2032" i="2"/>
  <c r="Z2033" i="2" a="1"/>
  <c r="Z2033" i="2"/>
  <c r="Z2034" i="2" a="1"/>
  <c r="Z2034" i="2"/>
  <c r="Z2035" i="2" a="1"/>
  <c r="Z2035" i="2"/>
  <c r="Z2036" i="2" a="1"/>
  <c r="Z2036" i="2"/>
  <c r="Z2037" i="2" a="1"/>
  <c r="Z2037" i="2"/>
  <c r="Z2038" i="2" a="1"/>
  <c r="Z2038" i="2"/>
  <c r="Z2039" i="2" a="1"/>
  <c r="Z2039" i="2"/>
  <c r="Z2040" i="2" a="1"/>
  <c r="Z2040" i="2"/>
  <c r="Z2041" i="2" a="1"/>
  <c r="Z2041" i="2"/>
  <c r="Z2042" i="2" a="1"/>
  <c r="Z2042" i="2"/>
  <c r="Z2043" i="2" a="1"/>
  <c r="Z2043" i="2"/>
  <c r="Z2044" i="2" a="1"/>
  <c r="Z2044" i="2"/>
  <c r="Z2045" i="2" a="1"/>
  <c r="Z2045" i="2"/>
  <c r="Z2046" i="2" a="1"/>
  <c r="Z2046" i="2"/>
  <c r="Z2047" i="2" a="1"/>
  <c r="Z2047" i="2"/>
  <c r="Z2048" i="2" a="1"/>
  <c r="Z2048" i="2"/>
  <c r="Z2049" i="2" a="1"/>
  <c r="Z2049" i="2"/>
  <c r="Z2050" i="2" a="1"/>
  <c r="Z2050" i="2"/>
  <c r="Z2051" i="2" a="1"/>
  <c r="Z2051" i="2"/>
  <c r="Z2052" i="2" a="1"/>
  <c r="Z2052" i="2"/>
  <c r="Z2053" i="2" a="1"/>
  <c r="Z2053" i="2"/>
  <c r="Z2054" i="2" a="1"/>
  <c r="Z2054" i="2"/>
  <c r="Z2055" i="2" a="1"/>
  <c r="Z2055" i="2"/>
  <c r="Z2056" i="2" a="1"/>
  <c r="Z2056" i="2"/>
  <c r="Z2057" i="2" a="1"/>
  <c r="Z2057" i="2"/>
  <c r="Z2058" i="2" a="1"/>
  <c r="Z2058" i="2"/>
  <c r="Z2059" i="2" a="1"/>
  <c r="Z2059" i="2"/>
  <c r="Z2060" i="2" a="1"/>
  <c r="Z2060" i="2"/>
  <c r="Z2061" i="2" a="1"/>
  <c r="Z2061" i="2"/>
  <c r="Z2062" i="2" a="1"/>
  <c r="Z2062" i="2"/>
  <c r="Z2063" i="2" a="1"/>
  <c r="Z2063" i="2"/>
  <c r="Z2064" i="2" a="1"/>
  <c r="Z2064" i="2"/>
  <c r="Z2065" i="2" a="1"/>
  <c r="Z2065" i="2"/>
  <c r="Z2066" i="2" a="1"/>
  <c r="Z2066" i="2"/>
  <c r="Z2067" i="2" a="1"/>
  <c r="Z2067" i="2"/>
  <c r="Z2068" i="2" a="1"/>
  <c r="Z2068" i="2"/>
  <c r="Z2069" i="2" a="1"/>
  <c r="Z2069" i="2"/>
  <c r="Z2070" i="2" a="1"/>
  <c r="Z2070" i="2"/>
  <c r="Z2071" i="2" a="1"/>
  <c r="Z2071" i="2"/>
  <c r="Z2072" i="2" a="1"/>
  <c r="Z2072" i="2"/>
  <c r="Z2073" i="2" a="1"/>
  <c r="Z2073" i="2"/>
  <c r="Z2074" i="2" a="1"/>
  <c r="Z2074" i="2"/>
  <c r="Z2075" i="2" a="1"/>
  <c r="Z2075" i="2"/>
  <c r="Z2076" i="2" a="1"/>
  <c r="Z2076" i="2"/>
  <c r="Z2077" i="2" a="1"/>
  <c r="Z2077" i="2"/>
  <c r="Z2078" i="2" a="1"/>
  <c r="Z2078" i="2"/>
  <c r="Z2079" i="2" a="1"/>
  <c r="Z2079" i="2"/>
  <c r="Z2080" i="2" a="1"/>
  <c r="Z2080" i="2"/>
  <c r="Z2081" i="2" a="1"/>
  <c r="Z2081" i="2"/>
  <c r="Z2082" i="2" a="1"/>
  <c r="Z2082" i="2"/>
  <c r="Z2083" i="2" a="1"/>
  <c r="Z2083" i="2"/>
  <c r="Z2084" i="2" a="1"/>
  <c r="Z2084" i="2"/>
  <c r="Z2085" i="2" a="1"/>
  <c r="Z2085" i="2"/>
  <c r="Z2086" i="2" a="1"/>
  <c r="Z2086" i="2"/>
  <c r="Z2087" i="2" a="1"/>
  <c r="Z2087" i="2"/>
  <c r="Z2088" i="2" a="1"/>
  <c r="Z2088" i="2"/>
  <c r="Z2089" i="2" a="1"/>
  <c r="Z2089" i="2"/>
  <c r="Z2090" i="2" a="1"/>
  <c r="Z2090" i="2"/>
  <c r="Z2091" i="2" a="1"/>
  <c r="Z2091" i="2"/>
  <c r="Z2092" i="2" a="1"/>
  <c r="Z2092" i="2"/>
  <c r="Z2093" i="2" a="1"/>
  <c r="Z2093" i="2"/>
  <c r="Z2094" i="2" a="1"/>
  <c r="Z2094" i="2"/>
  <c r="Z2095" i="2" a="1"/>
  <c r="Z2095" i="2"/>
  <c r="Z2096" i="2" a="1"/>
  <c r="Z2096" i="2"/>
  <c r="Z2097" i="2" a="1"/>
  <c r="Z2097" i="2"/>
  <c r="Z2098" i="2" a="1"/>
  <c r="Z2098" i="2"/>
  <c r="Z2099" i="2" a="1"/>
  <c r="Z2099" i="2"/>
  <c r="Z2100" i="2" a="1"/>
  <c r="Z2100" i="2"/>
  <c r="Z2101" i="2" a="1"/>
  <c r="Z2101" i="2"/>
  <c r="Z2102" i="2" a="1"/>
  <c r="Z2102" i="2"/>
  <c r="Z2103" i="2" a="1"/>
  <c r="Z2103" i="2"/>
  <c r="Z2104" i="2" a="1"/>
  <c r="Z2104" i="2"/>
  <c r="Z2105" i="2" a="1"/>
  <c r="Z2105" i="2"/>
  <c r="Z2106" i="2" a="1"/>
  <c r="Z2106" i="2"/>
  <c r="Z2107" i="2" a="1"/>
  <c r="Z2107" i="2"/>
  <c r="Z2108" i="2" a="1"/>
  <c r="Z2108" i="2"/>
  <c r="Z2109" i="2" a="1"/>
  <c r="Z2109" i="2"/>
  <c r="Z2110" i="2" a="1"/>
  <c r="Z2110" i="2"/>
  <c r="Z2111" i="2" a="1"/>
  <c r="Z2111" i="2"/>
  <c r="Z2112" i="2" a="1"/>
  <c r="Z2112" i="2"/>
  <c r="Z2113" i="2" a="1"/>
  <c r="Z2113" i="2"/>
  <c r="Z2114" i="2" a="1"/>
  <c r="Z2114" i="2"/>
  <c r="Z2115" i="2" a="1"/>
  <c r="Z2115" i="2"/>
  <c r="Z2116" i="2" a="1"/>
  <c r="Z2116" i="2"/>
  <c r="Z2117" i="2" a="1"/>
  <c r="Z2117" i="2"/>
  <c r="Z2118" i="2" a="1"/>
  <c r="Z2118" i="2"/>
  <c r="Z2119" i="2" a="1"/>
  <c r="Z2119" i="2"/>
  <c r="Z2120" i="2" a="1"/>
  <c r="Z2120" i="2"/>
  <c r="Z2121" i="2" a="1"/>
  <c r="Z2121" i="2"/>
  <c r="Z2122" i="2" a="1"/>
  <c r="Z2122" i="2"/>
  <c r="Z2123" i="2" a="1"/>
  <c r="Z2123" i="2"/>
  <c r="Z2124" i="2" a="1"/>
  <c r="Z2124" i="2"/>
  <c r="Z2125" i="2" a="1"/>
  <c r="Z2125" i="2"/>
  <c r="Z2126" i="2" a="1"/>
  <c r="Z2126" i="2"/>
  <c r="Z2127" i="2" a="1"/>
  <c r="Z2127" i="2"/>
  <c r="Z2128" i="2" a="1"/>
  <c r="Z2128" i="2"/>
  <c r="Z2129" i="2" a="1"/>
  <c r="Z2129" i="2"/>
  <c r="Z2130" i="2" a="1"/>
  <c r="Z2130" i="2"/>
  <c r="Z2131" i="2" a="1"/>
  <c r="Z2131" i="2"/>
  <c r="Z2132" i="2" a="1"/>
  <c r="Z2132" i="2"/>
  <c r="Z2133" i="2" a="1"/>
  <c r="Z2133" i="2"/>
  <c r="Z2134" i="2" a="1"/>
  <c r="Z2134" i="2"/>
  <c r="Z2135" i="2" a="1"/>
  <c r="Z2135" i="2"/>
  <c r="Z2136" i="2" a="1"/>
  <c r="Z2136" i="2"/>
  <c r="Z2137" i="2" a="1"/>
  <c r="Z2137" i="2"/>
  <c r="Z2138" i="2" a="1"/>
  <c r="Z2138" i="2"/>
  <c r="Z2139" i="2" a="1"/>
  <c r="Z2139" i="2"/>
  <c r="Z2140" i="2" a="1"/>
  <c r="Z2140" i="2"/>
  <c r="Z2141" i="2" a="1"/>
  <c r="Z2141" i="2"/>
  <c r="Z2142" i="2" a="1"/>
  <c r="Z2142" i="2"/>
  <c r="Z2143" i="2" a="1"/>
  <c r="Z2143" i="2"/>
  <c r="Z2144" i="2" a="1"/>
  <c r="Z2144" i="2"/>
  <c r="Z2145" i="2" a="1"/>
  <c r="Z2145" i="2"/>
  <c r="Z2146" i="2" a="1"/>
  <c r="Z2146" i="2"/>
  <c r="Z2147" i="2" a="1"/>
  <c r="Z2147" i="2"/>
  <c r="Z2148" i="2" a="1"/>
  <c r="Z2148" i="2"/>
  <c r="Z2149" i="2" a="1"/>
  <c r="Z2149" i="2"/>
  <c r="Z2150" i="2" a="1"/>
  <c r="Z2150" i="2"/>
  <c r="Z2151" i="2" a="1"/>
  <c r="Z2151" i="2"/>
  <c r="Z2152" i="2" a="1"/>
  <c r="Z2152" i="2"/>
  <c r="Z2153" i="2" a="1"/>
  <c r="Z2153" i="2"/>
  <c r="Z2154" i="2" a="1"/>
  <c r="Z2154" i="2"/>
  <c r="Z2155" i="2" a="1"/>
  <c r="Z2155" i="2"/>
  <c r="Z2156" i="2" a="1"/>
  <c r="Z2156" i="2"/>
  <c r="Z2157" i="2" a="1"/>
  <c r="Z2157" i="2"/>
  <c r="Z2158" i="2" a="1"/>
  <c r="Z2158" i="2"/>
  <c r="Z2159" i="2" a="1"/>
  <c r="Z2159" i="2"/>
  <c r="Z2160" i="2" a="1"/>
  <c r="Z2160" i="2"/>
  <c r="Z2161" i="2" a="1"/>
  <c r="Z2161" i="2"/>
  <c r="Z2162" i="2" a="1"/>
  <c r="Z2162" i="2"/>
  <c r="Z2163" i="2" a="1"/>
  <c r="Z2163" i="2"/>
  <c r="Z2164" i="2" a="1"/>
  <c r="Z2164" i="2"/>
  <c r="Z2165" i="2" a="1"/>
  <c r="Z2165" i="2"/>
  <c r="Z2166" i="2" a="1"/>
  <c r="Z2166" i="2"/>
  <c r="Z2167" i="2" a="1"/>
  <c r="Z2167" i="2"/>
  <c r="Z2168" i="2" a="1"/>
  <c r="Z2168" i="2"/>
  <c r="Z2169" i="2" a="1"/>
  <c r="Z2169" i="2"/>
  <c r="Z2170" i="2" a="1"/>
  <c r="Z2170" i="2"/>
  <c r="Z2171" i="2" a="1"/>
  <c r="Z2171" i="2"/>
  <c r="Z2172" i="2" a="1"/>
  <c r="Z2172" i="2"/>
  <c r="Z2173" i="2" a="1"/>
  <c r="Z2173" i="2"/>
  <c r="Z2174" i="2" a="1"/>
  <c r="Z2174" i="2"/>
  <c r="Z2175" i="2" a="1"/>
  <c r="Z2175" i="2"/>
  <c r="Z2176" i="2" a="1"/>
  <c r="Z2176" i="2"/>
  <c r="Z2177" i="2" a="1"/>
  <c r="Z2177" i="2"/>
  <c r="Z2178" i="2" a="1"/>
  <c r="Z2178" i="2"/>
  <c r="Z2179" i="2" a="1"/>
  <c r="Z2179" i="2"/>
  <c r="Z2180" i="2" a="1"/>
  <c r="Z2180" i="2"/>
  <c r="Z2181" i="2" a="1"/>
  <c r="Z2181" i="2"/>
  <c r="Z2182" i="2" a="1"/>
  <c r="Z2182" i="2"/>
  <c r="Z2183" i="2" a="1"/>
  <c r="Z2183" i="2"/>
  <c r="Z2184" i="2" a="1"/>
  <c r="Z2184" i="2"/>
  <c r="Z2185" i="2" a="1"/>
  <c r="Z2185" i="2"/>
  <c r="Z2186" i="2" a="1"/>
  <c r="Z2186" i="2"/>
  <c r="Z2187" i="2" a="1"/>
  <c r="Z2187" i="2"/>
  <c r="Z2188" i="2" a="1"/>
  <c r="Z2188" i="2"/>
  <c r="Z2189" i="2" a="1"/>
  <c r="Z2189" i="2"/>
  <c r="Z2190" i="2" a="1"/>
  <c r="Z2190" i="2"/>
  <c r="Z2191" i="2" a="1"/>
  <c r="Z2191" i="2"/>
  <c r="Z2192" i="2" a="1"/>
  <c r="Z2192" i="2"/>
  <c r="Z2193" i="2" a="1"/>
  <c r="Z2193" i="2"/>
  <c r="Z2194" i="2" a="1"/>
  <c r="Z2194" i="2"/>
  <c r="Z2195" i="2" a="1"/>
  <c r="Z2195" i="2"/>
  <c r="Z2196" i="2" a="1"/>
  <c r="Z2196" i="2"/>
  <c r="Z2197" i="2" a="1"/>
  <c r="Z2197" i="2"/>
  <c r="Z2198" i="2" a="1"/>
  <c r="Z2198" i="2"/>
  <c r="Z2199" i="2" a="1"/>
  <c r="Z2199" i="2"/>
  <c r="Z2200" i="2" a="1"/>
  <c r="Z2200" i="2"/>
  <c r="Z2201" i="2" a="1"/>
  <c r="Z2201" i="2"/>
  <c r="Z2202" i="2" a="1"/>
  <c r="Z2202" i="2"/>
  <c r="Z2203" i="2" a="1"/>
  <c r="Z2203" i="2"/>
  <c r="Z2204" i="2" a="1"/>
  <c r="Z2204" i="2"/>
  <c r="Z2205" i="2" a="1"/>
  <c r="Z2205" i="2"/>
  <c r="Z2206" i="2" a="1"/>
  <c r="Z2206" i="2"/>
  <c r="Z2207" i="2" a="1"/>
  <c r="Z2207" i="2"/>
  <c r="Z2208" i="2" a="1"/>
  <c r="Z2208" i="2"/>
  <c r="Z2209" i="2" a="1"/>
  <c r="Z2209" i="2"/>
  <c r="Z2210" i="2" a="1"/>
  <c r="Z2210" i="2"/>
  <c r="Z2211" i="2" a="1"/>
  <c r="Z2211" i="2"/>
  <c r="Z2212" i="2" a="1"/>
  <c r="Z2212" i="2"/>
  <c r="Z2213" i="2" a="1"/>
  <c r="Z2213" i="2"/>
  <c r="Z2214" i="2" a="1"/>
  <c r="Z2214" i="2"/>
  <c r="Z2215" i="2" a="1"/>
  <c r="Z2215" i="2"/>
  <c r="Z2216" i="2" a="1"/>
  <c r="Z2216" i="2"/>
  <c r="Z2217" i="2" a="1"/>
  <c r="Z2217" i="2"/>
  <c r="Z2218" i="2" a="1"/>
  <c r="Z2218" i="2"/>
  <c r="Z2219" i="2" a="1"/>
  <c r="Z2219" i="2"/>
  <c r="Z2220" i="2" a="1"/>
  <c r="Z2220" i="2"/>
  <c r="Z2221" i="2" a="1"/>
  <c r="Z2221" i="2"/>
  <c r="Z2222" i="2" a="1"/>
  <c r="Z2222" i="2"/>
  <c r="Z2223" i="2" a="1"/>
  <c r="Z2223" i="2"/>
  <c r="Z2224" i="2" a="1"/>
  <c r="Z2224" i="2"/>
  <c r="Z2225" i="2" a="1"/>
  <c r="Z2225" i="2"/>
  <c r="Z2226" i="2" a="1"/>
  <c r="Z2226" i="2"/>
  <c r="Z2227" i="2" a="1"/>
  <c r="Z2227" i="2"/>
  <c r="Z2228" i="2" a="1"/>
  <c r="Z2228" i="2"/>
  <c r="Z2229" i="2" a="1"/>
  <c r="Z2229" i="2"/>
  <c r="Z2230" i="2" a="1"/>
  <c r="Z2230" i="2"/>
  <c r="Z2231" i="2" a="1"/>
  <c r="Z2231" i="2"/>
  <c r="Z2232" i="2" a="1"/>
  <c r="Z2232" i="2"/>
  <c r="Z2233" i="2" a="1"/>
  <c r="Z2233" i="2"/>
  <c r="Z2234" i="2" a="1"/>
  <c r="Z2234" i="2"/>
  <c r="Z2235" i="2" a="1"/>
  <c r="Z2235" i="2"/>
  <c r="Z2236" i="2" a="1"/>
  <c r="Z2236" i="2"/>
  <c r="Z2237" i="2" a="1"/>
  <c r="Z2237" i="2"/>
  <c r="Z2238" i="2" a="1"/>
  <c r="Z2238" i="2"/>
  <c r="Z2239" i="2" a="1"/>
  <c r="Z2239" i="2"/>
  <c r="Z2240" i="2" a="1"/>
  <c r="Z2240" i="2"/>
  <c r="Z2241" i="2" a="1"/>
  <c r="Z2241" i="2"/>
  <c r="Z2242" i="2" a="1"/>
  <c r="Z2242" i="2"/>
  <c r="Z2243" i="2" a="1"/>
  <c r="Z2243" i="2"/>
  <c r="Z2244" i="2" a="1"/>
  <c r="Z2244" i="2"/>
  <c r="Z2245" i="2" a="1"/>
  <c r="Z2245" i="2"/>
  <c r="Z2246" i="2" a="1"/>
  <c r="Z2246" i="2"/>
  <c r="Z2247" i="2" a="1"/>
  <c r="Z2247" i="2"/>
  <c r="Z2248" i="2" a="1"/>
  <c r="Z2248" i="2"/>
  <c r="Z2249" i="2" a="1"/>
  <c r="Z2249" i="2"/>
  <c r="Z2250" i="2" a="1"/>
  <c r="Z2250" i="2"/>
  <c r="Z2251" i="2" a="1"/>
  <c r="Z2251" i="2"/>
  <c r="Z2252" i="2" a="1"/>
  <c r="Z2252" i="2"/>
  <c r="Z2253" i="2" a="1"/>
  <c r="Z2253" i="2"/>
  <c r="Z2254" i="2" a="1"/>
  <c r="Z2254" i="2"/>
  <c r="Z2255" i="2" a="1"/>
  <c r="Z2255" i="2"/>
  <c r="Z2256" i="2" a="1"/>
  <c r="Z2256" i="2"/>
  <c r="Z2257" i="2" a="1"/>
  <c r="Z2257" i="2"/>
  <c r="Z2258" i="2" a="1"/>
  <c r="Z2258" i="2"/>
  <c r="Z2259" i="2" a="1"/>
  <c r="Z2259" i="2"/>
  <c r="Z2260" i="2" a="1"/>
  <c r="Z2260" i="2"/>
  <c r="Z2261" i="2" a="1"/>
  <c r="Z2261" i="2"/>
  <c r="Z2262" i="2" a="1"/>
  <c r="Z2262" i="2"/>
  <c r="Z2263" i="2" a="1"/>
  <c r="Z2263" i="2"/>
  <c r="Z2264" i="2" a="1"/>
  <c r="Z2264" i="2"/>
  <c r="Z2265" i="2" a="1"/>
  <c r="Z2265" i="2"/>
  <c r="Z2266" i="2" a="1"/>
  <c r="Z2266" i="2"/>
  <c r="Z2267" i="2" a="1"/>
  <c r="Z2267" i="2"/>
  <c r="Z2268" i="2" a="1"/>
  <c r="Z2268" i="2"/>
  <c r="Z2269" i="2" a="1"/>
  <c r="Z2269" i="2"/>
  <c r="Z2270" i="2" a="1"/>
  <c r="Z2270" i="2"/>
  <c r="Z2271" i="2" a="1"/>
  <c r="Z2271" i="2"/>
  <c r="Z2272" i="2" a="1"/>
  <c r="Z2272" i="2"/>
  <c r="Z2273" i="2" a="1"/>
  <c r="Z2273" i="2"/>
  <c r="Z2274" i="2" a="1"/>
  <c r="Z2274" i="2"/>
  <c r="Z2275" i="2" a="1"/>
  <c r="Z2275" i="2"/>
  <c r="Z2276" i="2" a="1"/>
  <c r="Z2276" i="2"/>
  <c r="Z2277" i="2" a="1"/>
  <c r="Z2277" i="2"/>
  <c r="Z2278" i="2" a="1"/>
  <c r="Z2278" i="2"/>
  <c r="Z2279" i="2" a="1"/>
  <c r="Z2279" i="2"/>
  <c r="Z2280" i="2" a="1"/>
  <c r="Z2280" i="2"/>
  <c r="Z2281" i="2" a="1"/>
  <c r="Z2281" i="2"/>
  <c r="Z2282" i="2" a="1"/>
  <c r="Z2282" i="2"/>
  <c r="Z2283" i="2" a="1"/>
  <c r="Z2283" i="2"/>
  <c r="Z2284" i="2" a="1"/>
  <c r="Z2284" i="2"/>
  <c r="Z2285" i="2" a="1"/>
  <c r="Z2285" i="2"/>
  <c r="Z2286" i="2" a="1"/>
  <c r="Z2286" i="2"/>
  <c r="Z2287" i="2" a="1"/>
  <c r="Z2287" i="2"/>
  <c r="Z2288" i="2" a="1"/>
  <c r="Z2288" i="2"/>
  <c r="Z2289" i="2" a="1"/>
  <c r="Z2289" i="2"/>
  <c r="Z2290" i="2" a="1"/>
  <c r="Z2290" i="2"/>
  <c r="Z2291" i="2" a="1"/>
  <c r="Z2291" i="2"/>
  <c r="Z2292" i="2" a="1"/>
  <c r="Z2292" i="2"/>
  <c r="Z2293" i="2" a="1"/>
  <c r="Z2293" i="2"/>
  <c r="Z2294" i="2" a="1"/>
  <c r="Z2294" i="2"/>
  <c r="Z2295" i="2" a="1"/>
  <c r="Z2295" i="2"/>
  <c r="Z2296" i="2" a="1"/>
  <c r="Z2296" i="2"/>
  <c r="Z2297" i="2" a="1"/>
  <c r="Z2297" i="2"/>
  <c r="Z2298" i="2" a="1"/>
  <c r="Z2298" i="2"/>
  <c r="Z2299" i="2" a="1"/>
  <c r="Z2299" i="2"/>
  <c r="Z2300" i="2" a="1"/>
  <c r="Z2300" i="2"/>
  <c r="Z2301" i="2" a="1"/>
  <c r="Z2301" i="2"/>
  <c r="Z2302" i="2" a="1"/>
  <c r="Z2302" i="2"/>
  <c r="Z2303" i="2" a="1"/>
  <c r="Z2303" i="2"/>
  <c r="Z2304" i="2" a="1"/>
  <c r="Z2304" i="2"/>
  <c r="Z2305" i="2" a="1"/>
  <c r="Z2305" i="2"/>
  <c r="Z2306" i="2" a="1"/>
  <c r="Z2306" i="2"/>
  <c r="Z2307" i="2" a="1"/>
  <c r="Z2307" i="2"/>
  <c r="Z2308" i="2" a="1"/>
  <c r="Z2308" i="2"/>
  <c r="Z2309" i="2" a="1"/>
  <c r="Z2309" i="2"/>
  <c r="Z2310" i="2" a="1"/>
  <c r="Z2310" i="2"/>
  <c r="Z2311" i="2" a="1"/>
  <c r="Z2311" i="2"/>
  <c r="Z2312" i="2" a="1"/>
  <c r="Z2312" i="2"/>
  <c r="Z2313" i="2" a="1"/>
  <c r="Z2313" i="2"/>
  <c r="Z2314" i="2" a="1"/>
  <c r="Z2314" i="2"/>
  <c r="Z2315" i="2" a="1"/>
  <c r="Z2315" i="2"/>
  <c r="Z2316" i="2" a="1"/>
  <c r="Z2316" i="2"/>
  <c r="Z2317" i="2" a="1"/>
  <c r="Z2317" i="2"/>
  <c r="Z2318" i="2" a="1"/>
  <c r="Z2318" i="2"/>
  <c r="Z2319" i="2" a="1"/>
  <c r="Z2319" i="2"/>
  <c r="Z2320" i="2" a="1"/>
  <c r="Z2320" i="2"/>
  <c r="Z2321" i="2" a="1"/>
  <c r="Z2321" i="2"/>
  <c r="Z2322" i="2" a="1"/>
  <c r="Z2322" i="2"/>
  <c r="Z2323" i="2" a="1"/>
  <c r="Z2323" i="2"/>
  <c r="Z2324" i="2" a="1"/>
  <c r="Z2324" i="2"/>
  <c r="Z2325" i="2" a="1"/>
  <c r="Z2325" i="2"/>
  <c r="Z2326" i="2" a="1"/>
  <c r="Z2326" i="2"/>
  <c r="Z2327" i="2" a="1"/>
  <c r="Z2327" i="2"/>
  <c r="Z2328" i="2" a="1"/>
  <c r="Z2328" i="2"/>
  <c r="Z2329" i="2" a="1"/>
  <c r="Z2329" i="2"/>
  <c r="Z2330" i="2" a="1"/>
  <c r="Z2330" i="2"/>
  <c r="Z2331" i="2" a="1"/>
  <c r="Z2331" i="2"/>
  <c r="Z2332" i="2" a="1"/>
  <c r="Z2332" i="2"/>
  <c r="Z2333" i="2" a="1"/>
  <c r="Z2333" i="2"/>
  <c r="Z2334" i="2" a="1"/>
  <c r="Z2334" i="2"/>
  <c r="Z2335" i="2" a="1"/>
  <c r="Z2335" i="2"/>
  <c r="Z2336" i="2" a="1"/>
  <c r="Z2336" i="2"/>
  <c r="Z2337" i="2" a="1"/>
  <c r="Z2337" i="2"/>
  <c r="Z2338" i="2" a="1"/>
  <c r="Z2338" i="2"/>
  <c r="Z2339" i="2" a="1"/>
  <c r="Z2339" i="2"/>
  <c r="Z2340" i="2" a="1"/>
  <c r="Z2340" i="2"/>
  <c r="Z2341" i="2" a="1"/>
  <c r="Z2341" i="2"/>
  <c r="Z2342" i="2" a="1"/>
  <c r="Z2342" i="2"/>
  <c r="Z2343" i="2" a="1"/>
  <c r="Z2343" i="2"/>
  <c r="Z2344" i="2" a="1"/>
  <c r="Z2344" i="2"/>
  <c r="Z2345" i="2" a="1"/>
  <c r="Z2345" i="2"/>
  <c r="Z2346" i="2" a="1"/>
  <c r="Z2346" i="2"/>
  <c r="Z2347" i="2" a="1"/>
  <c r="Z2347" i="2"/>
  <c r="Z2348" i="2" a="1"/>
  <c r="Z2348" i="2"/>
  <c r="Z2349" i="2" a="1"/>
  <c r="Z2349" i="2"/>
  <c r="Z2350" i="2" a="1"/>
  <c r="Z2350" i="2"/>
  <c r="Z2351" i="2" a="1"/>
  <c r="Z2351" i="2"/>
  <c r="Z2352" i="2" a="1"/>
  <c r="Z2352" i="2"/>
  <c r="Z2353" i="2" a="1"/>
  <c r="Z2353" i="2"/>
  <c r="Z2354" i="2" a="1"/>
  <c r="Z2354" i="2"/>
  <c r="Z2355" i="2" a="1"/>
  <c r="Z2355" i="2"/>
  <c r="Z2356" i="2" a="1"/>
  <c r="Z2356" i="2"/>
  <c r="Z2357" i="2" a="1"/>
  <c r="Z2357" i="2"/>
  <c r="Z2358" i="2" a="1"/>
  <c r="Z2358" i="2"/>
  <c r="Z2359" i="2" a="1"/>
  <c r="Z2359" i="2"/>
  <c r="Z2360" i="2" a="1"/>
  <c r="Z2360" i="2"/>
  <c r="Z2361" i="2" a="1"/>
  <c r="Z2361" i="2"/>
  <c r="Z2362" i="2" a="1"/>
  <c r="Z2362" i="2"/>
  <c r="Z2363" i="2" a="1"/>
  <c r="Z2363" i="2"/>
  <c r="Z2364" i="2" a="1"/>
  <c r="Z2364" i="2"/>
  <c r="Z2365" i="2" a="1"/>
  <c r="Z2365" i="2"/>
  <c r="Z2366" i="2" a="1"/>
  <c r="Z2366" i="2"/>
  <c r="Z2367" i="2" a="1"/>
  <c r="Z2367" i="2"/>
  <c r="Z2368" i="2" a="1"/>
  <c r="Z2368" i="2"/>
  <c r="Z2369" i="2" a="1"/>
  <c r="Z2369" i="2"/>
  <c r="Z2370" i="2" a="1"/>
  <c r="Z2370" i="2"/>
  <c r="Z2371" i="2" a="1"/>
  <c r="Z2371" i="2"/>
  <c r="Z2372" i="2" a="1"/>
  <c r="Z2372" i="2"/>
  <c r="Z2373" i="2" a="1"/>
  <c r="Z2373" i="2"/>
  <c r="Z2374" i="2" a="1"/>
  <c r="Z2374" i="2"/>
  <c r="Z2375" i="2" a="1"/>
  <c r="Z2375" i="2"/>
  <c r="Z2376" i="2" a="1"/>
  <c r="Z2376" i="2"/>
  <c r="Z2377" i="2" a="1"/>
  <c r="Z2377" i="2"/>
  <c r="Z2378" i="2" a="1"/>
  <c r="Z2378" i="2"/>
  <c r="Z2379" i="2" a="1"/>
  <c r="Z2379" i="2"/>
  <c r="Z2380" i="2" a="1"/>
  <c r="Z2380" i="2"/>
  <c r="Z2381" i="2" a="1"/>
  <c r="Z2381" i="2"/>
  <c r="Z2382" i="2" a="1"/>
  <c r="Z2382" i="2"/>
  <c r="Z2383" i="2" a="1"/>
  <c r="Z2383" i="2"/>
  <c r="Z2384" i="2" a="1"/>
  <c r="Z2384" i="2"/>
  <c r="Z2385" i="2" a="1"/>
  <c r="Z2385" i="2"/>
  <c r="Z2386" i="2" a="1"/>
  <c r="Z2386" i="2"/>
  <c r="Z2387" i="2" a="1"/>
  <c r="Z2387" i="2"/>
  <c r="Z2388" i="2" a="1"/>
  <c r="Z2388" i="2"/>
  <c r="Z2389" i="2" a="1"/>
  <c r="Z2389" i="2"/>
  <c r="Z2390" i="2" a="1"/>
  <c r="Z2390" i="2"/>
  <c r="Z2391" i="2" a="1"/>
  <c r="Z2391" i="2"/>
  <c r="Z2392" i="2" a="1"/>
  <c r="Z2392" i="2"/>
  <c r="Z2393" i="2" a="1"/>
  <c r="Z2393" i="2"/>
  <c r="Z2394" i="2" a="1"/>
  <c r="Z2394" i="2"/>
  <c r="Z2395" i="2" a="1"/>
  <c r="Z2395" i="2"/>
  <c r="Z2396" i="2" a="1"/>
  <c r="Z2396" i="2"/>
  <c r="Z2397" i="2" a="1"/>
  <c r="Z2397" i="2"/>
  <c r="Z2398" i="2" a="1"/>
  <c r="Z2398" i="2"/>
  <c r="Z2399" i="2" a="1"/>
  <c r="Z2399" i="2"/>
  <c r="Z2400" i="2" a="1"/>
  <c r="Z2400" i="2"/>
  <c r="Z2401" i="2" a="1"/>
  <c r="Z2401" i="2"/>
  <c r="Z2402" i="2" a="1"/>
  <c r="Z2402" i="2"/>
  <c r="Z2403" i="2" a="1"/>
  <c r="Z2403" i="2"/>
  <c r="Z2404" i="2" a="1"/>
  <c r="Z2404" i="2"/>
  <c r="Z2405" i="2" a="1"/>
  <c r="Z2405" i="2"/>
  <c r="Z2406" i="2" a="1"/>
  <c r="Z2406" i="2"/>
  <c r="Z2407" i="2" a="1"/>
  <c r="Z2407" i="2"/>
  <c r="Z2408" i="2" a="1"/>
  <c r="Z2408" i="2"/>
  <c r="Z2409" i="2" a="1"/>
  <c r="Z2409" i="2"/>
  <c r="Z2410" i="2" a="1"/>
  <c r="Z2410" i="2"/>
  <c r="Z2411" i="2" a="1"/>
  <c r="Z2411" i="2"/>
  <c r="Z2412" i="2" a="1"/>
  <c r="Z2412" i="2"/>
  <c r="Z2413" i="2" a="1"/>
  <c r="Z2413" i="2"/>
  <c r="Z2414" i="2" a="1"/>
  <c r="Z2414" i="2"/>
  <c r="Z2415" i="2" a="1"/>
  <c r="Z2415" i="2"/>
  <c r="Z2416" i="2" a="1"/>
  <c r="Z2416" i="2"/>
  <c r="Z2417" i="2" a="1"/>
  <c r="Z2417" i="2"/>
  <c r="Z2418" i="2" a="1"/>
  <c r="Z2418" i="2"/>
  <c r="Z2419" i="2" a="1"/>
  <c r="Z2419" i="2"/>
  <c r="Z2420" i="2" a="1"/>
  <c r="Z2420" i="2"/>
  <c r="Z2421" i="2" a="1"/>
  <c r="Z2421" i="2"/>
  <c r="Z2422" i="2" a="1"/>
  <c r="Z2422" i="2"/>
  <c r="Z2423" i="2" a="1"/>
  <c r="Z2423" i="2"/>
  <c r="Z2424" i="2" a="1"/>
  <c r="Z2424" i="2"/>
  <c r="Z2425" i="2" a="1"/>
  <c r="Z2425" i="2"/>
  <c r="Z2426" i="2" a="1"/>
  <c r="Z2426" i="2"/>
  <c r="Z2427" i="2" a="1"/>
  <c r="Z2427" i="2"/>
  <c r="Z2428" i="2" a="1"/>
  <c r="Z2428" i="2"/>
  <c r="Z2429" i="2" a="1"/>
  <c r="Z2429" i="2"/>
  <c r="Z2430" i="2" a="1"/>
  <c r="Z2430" i="2"/>
  <c r="Z2431" i="2" a="1"/>
  <c r="Z2431" i="2"/>
  <c r="Z2432" i="2" a="1"/>
  <c r="Z2432" i="2"/>
  <c r="Z2433" i="2" a="1"/>
  <c r="Z2433" i="2"/>
  <c r="Z2434" i="2" a="1"/>
  <c r="Z2434" i="2"/>
  <c r="Z2435" i="2" a="1"/>
  <c r="Z2435" i="2"/>
  <c r="Z2436" i="2" a="1"/>
  <c r="Z2436" i="2"/>
  <c r="Z2437" i="2" a="1"/>
  <c r="Z2437" i="2"/>
  <c r="Z2438" i="2" a="1"/>
  <c r="Z2438" i="2"/>
  <c r="Z2439" i="2" a="1"/>
  <c r="Z2439" i="2"/>
  <c r="Z2440" i="2" a="1"/>
  <c r="Z2440" i="2"/>
  <c r="Z2441" i="2" a="1"/>
  <c r="Z2441" i="2"/>
  <c r="Z2442" i="2" a="1"/>
  <c r="Z2442" i="2"/>
  <c r="Z2443" i="2" a="1"/>
  <c r="Z2443" i="2"/>
  <c r="Z2444" i="2" a="1"/>
  <c r="Z2444" i="2"/>
  <c r="Z2445" i="2" a="1"/>
  <c r="Z2445" i="2"/>
  <c r="Z2446" i="2" a="1"/>
  <c r="Z2446" i="2"/>
  <c r="Z2447" i="2" a="1"/>
  <c r="Z2447" i="2"/>
  <c r="Z2448" i="2" a="1"/>
  <c r="Z2448" i="2"/>
  <c r="Z2449" i="2" a="1"/>
  <c r="Z2449" i="2"/>
  <c r="Z2450" i="2" a="1"/>
  <c r="Z2450" i="2"/>
  <c r="Z2451" i="2" a="1"/>
  <c r="Z2451" i="2"/>
  <c r="Z2452" i="2" a="1"/>
  <c r="Z2452" i="2"/>
  <c r="Z2453" i="2" a="1"/>
  <c r="Z2453" i="2"/>
  <c r="Z2454" i="2" a="1"/>
  <c r="Z2454" i="2"/>
  <c r="Z2455" i="2" a="1"/>
  <c r="Z2455" i="2"/>
  <c r="Z2456" i="2" a="1"/>
  <c r="Z2456" i="2"/>
  <c r="Z2457" i="2" a="1"/>
  <c r="Z2457" i="2"/>
  <c r="Z2458" i="2" a="1"/>
  <c r="Z2458" i="2"/>
  <c r="Z2459" i="2" a="1"/>
  <c r="Z2459" i="2"/>
  <c r="Z2460" i="2" a="1"/>
  <c r="Z2460" i="2"/>
  <c r="Z2461" i="2" a="1"/>
  <c r="Z2461" i="2"/>
  <c r="Z2462" i="2" a="1"/>
  <c r="Z2462" i="2"/>
  <c r="Z2463" i="2" a="1"/>
  <c r="Z2463" i="2"/>
  <c r="Z2464" i="2" a="1"/>
  <c r="Z2464" i="2"/>
  <c r="Z2465" i="2" a="1"/>
  <c r="Z2465" i="2"/>
  <c r="Z2466" i="2" a="1"/>
  <c r="Z2466" i="2"/>
  <c r="Z2467" i="2" a="1"/>
  <c r="Z2467" i="2"/>
  <c r="Z2468" i="2" a="1"/>
  <c r="Z2468" i="2"/>
  <c r="Z2469" i="2" a="1"/>
  <c r="Z2469" i="2"/>
  <c r="Z2470" i="2" a="1"/>
  <c r="Z2470" i="2"/>
  <c r="Z2471" i="2" a="1"/>
  <c r="Z2471" i="2"/>
  <c r="Z2472" i="2" a="1"/>
  <c r="Z2472" i="2"/>
  <c r="Z2473" i="2" a="1"/>
  <c r="Z2473" i="2"/>
  <c r="Z2474" i="2" a="1"/>
  <c r="Z2474" i="2"/>
  <c r="Z2475" i="2" a="1"/>
  <c r="Z2475" i="2"/>
  <c r="Z2476" i="2" a="1"/>
  <c r="Z2476" i="2"/>
  <c r="Z2477" i="2" a="1"/>
  <c r="Z2477" i="2"/>
  <c r="Z2478" i="2" a="1"/>
  <c r="Z2478" i="2"/>
  <c r="Z2479" i="2" a="1"/>
  <c r="Z2479" i="2"/>
  <c r="Z2480" i="2" a="1"/>
  <c r="Z2480" i="2"/>
  <c r="Z2481" i="2" a="1"/>
  <c r="Z2481" i="2"/>
  <c r="Z2482" i="2" a="1"/>
  <c r="Z2482" i="2"/>
  <c r="Z2483" i="2" a="1"/>
  <c r="Z2483" i="2"/>
  <c r="Z2484" i="2" a="1"/>
  <c r="Z2484" i="2"/>
  <c r="Z2485" i="2" a="1"/>
  <c r="Z2485" i="2"/>
  <c r="Z2486" i="2" a="1"/>
  <c r="Z2486" i="2"/>
  <c r="Z2487" i="2" a="1"/>
  <c r="Z2487" i="2"/>
  <c r="Z2488" i="2" a="1"/>
  <c r="Z2488" i="2"/>
  <c r="Z2489" i="2" a="1"/>
  <c r="Z2489" i="2"/>
  <c r="Z2490" i="2" a="1"/>
  <c r="Z2490" i="2"/>
  <c r="Z2491" i="2" a="1"/>
  <c r="Z2491" i="2"/>
  <c r="Z2492" i="2" a="1"/>
  <c r="Z2492" i="2"/>
  <c r="Z2493" i="2" a="1"/>
  <c r="Z2493" i="2"/>
  <c r="Z2494" i="2" a="1"/>
  <c r="Z2494" i="2"/>
  <c r="Z2495" i="2" a="1"/>
  <c r="Z2495" i="2"/>
  <c r="Z2496" i="2" a="1"/>
  <c r="Z2496" i="2"/>
  <c r="Z2497" i="2" a="1"/>
  <c r="Z2497" i="2"/>
  <c r="Z2498" i="2" a="1"/>
  <c r="Z2498" i="2"/>
  <c r="Z2499" i="2" a="1"/>
  <c r="Z2499" i="2"/>
  <c r="Z2500" i="2" a="1"/>
  <c r="Z2500" i="2"/>
  <c r="Z2501" i="2" a="1"/>
  <c r="Z2501" i="2"/>
  <c r="Z2502" i="2" a="1"/>
  <c r="Z2502" i="2"/>
  <c r="Z2503" i="2" a="1"/>
  <c r="Z2503" i="2"/>
  <c r="Z2504" i="2" a="1"/>
  <c r="Z2504" i="2"/>
  <c r="Z2505" i="2" a="1"/>
  <c r="Z2505" i="2"/>
  <c r="Z2506" i="2" a="1"/>
  <c r="Z2506" i="2"/>
  <c r="Z2507" i="2" a="1"/>
  <c r="Z2507" i="2"/>
  <c r="Z2508" i="2" a="1"/>
  <c r="Z2508" i="2"/>
  <c r="Z2509" i="2" a="1"/>
  <c r="Z2509" i="2"/>
  <c r="Z2510" i="2" a="1"/>
  <c r="Z2510" i="2"/>
  <c r="Z2511" i="2" a="1"/>
  <c r="Z2511" i="2"/>
  <c r="Z2512" i="2" a="1"/>
  <c r="Z2512" i="2"/>
  <c r="Z2513" i="2" a="1"/>
  <c r="Z2513" i="2"/>
  <c r="Z2514" i="2" a="1"/>
  <c r="Z2514" i="2"/>
  <c r="Z2515" i="2" a="1"/>
  <c r="Z2515" i="2"/>
  <c r="Z2516" i="2" a="1"/>
  <c r="Z2516" i="2"/>
  <c r="Z2517" i="2" a="1"/>
  <c r="Z2517" i="2"/>
  <c r="Z2518" i="2" a="1"/>
  <c r="Z2518" i="2"/>
  <c r="Z2519" i="2" a="1"/>
  <c r="Z2519" i="2"/>
  <c r="Z2520" i="2" a="1"/>
  <c r="Z2520" i="2"/>
  <c r="Z2521" i="2" a="1"/>
  <c r="Z2521" i="2"/>
  <c r="Z2522" i="2" a="1"/>
  <c r="Z2522" i="2"/>
  <c r="Z2523" i="2" a="1"/>
  <c r="Z2523" i="2"/>
  <c r="Z2524" i="2" a="1"/>
  <c r="Z2524" i="2"/>
  <c r="Z2525" i="2" a="1"/>
  <c r="Z2525" i="2"/>
  <c r="Z2526" i="2" a="1"/>
  <c r="Z2526" i="2"/>
  <c r="Z2527" i="2" a="1"/>
  <c r="Z2527" i="2"/>
  <c r="Z2528" i="2" a="1"/>
  <c r="Z2528" i="2"/>
  <c r="Z2529" i="2" a="1"/>
  <c r="Z2529" i="2"/>
  <c r="Z2530" i="2" a="1"/>
  <c r="Z2530" i="2"/>
  <c r="Z2531" i="2" a="1"/>
  <c r="Z2531" i="2"/>
  <c r="Z2532" i="2" a="1"/>
  <c r="Z2532" i="2"/>
  <c r="Z2533" i="2" a="1"/>
  <c r="Z2533" i="2"/>
  <c r="Z2534" i="2" a="1"/>
  <c r="Z2534" i="2"/>
  <c r="Z2535" i="2" a="1"/>
  <c r="Z2535" i="2"/>
  <c r="Z2536" i="2" a="1"/>
  <c r="Z2536" i="2"/>
  <c r="Z2537" i="2" a="1"/>
  <c r="Z2537" i="2"/>
  <c r="Z2538" i="2" a="1"/>
  <c r="Z2538" i="2"/>
  <c r="Z2539" i="2" a="1"/>
  <c r="Z2539" i="2"/>
  <c r="Z2540" i="2" a="1"/>
  <c r="Z2540" i="2"/>
  <c r="Z2541" i="2" a="1"/>
  <c r="Z2541" i="2"/>
  <c r="Z2542" i="2" a="1"/>
  <c r="Z2542" i="2"/>
  <c r="Z2543" i="2" a="1"/>
  <c r="Z2543" i="2"/>
  <c r="Z2544" i="2" a="1"/>
  <c r="Z2544" i="2"/>
  <c r="Z2545" i="2" a="1"/>
  <c r="Z2545" i="2"/>
  <c r="Z2546" i="2" a="1"/>
  <c r="Z2546" i="2"/>
  <c r="Z2547" i="2" a="1"/>
  <c r="Z2547" i="2"/>
  <c r="Z2548" i="2" a="1"/>
  <c r="Z2548" i="2"/>
  <c r="Z2549" i="2" a="1"/>
  <c r="Z2549" i="2"/>
  <c r="Z2550" i="2" a="1"/>
  <c r="Z2550" i="2"/>
  <c r="Z2551" i="2" a="1"/>
  <c r="Z2551" i="2"/>
  <c r="Z2552" i="2" a="1"/>
  <c r="Z2552" i="2"/>
  <c r="Z2553" i="2" a="1"/>
  <c r="Z2553" i="2"/>
  <c r="Z2554" i="2" a="1"/>
  <c r="Z2554" i="2"/>
  <c r="Z2555" i="2" a="1"/>
  <c r="Z2555" i="2"/>
  <c r="Z2556" i="2" a="1"/>
  <c r="Z2556" i="2"/>
  <c r="Z2557" i="2" a="1"/>
  <c r="Z2557" i="2"/>
  <c r="Z2558" i="2" a="1"/>
  <c r="Z2558" i="2"/>
  <c r="Z2559" i="2" a="1"/>
  <c r="Z2559" i="2"/>
  <c r="Z2560" i="2" a="1"/>
  <c r="Z2560" i="2"/>
  <c r="Z2561" i="2" a="1"/>
  <c r="Z2561" i="2"/>
  <c r="Z2562" i="2" a="1"/>
  <c r="Z2562" i="2"/>
  <c r="Z2563" i="2" a="1"/>
  <c r="Z2563" i="2"/>
  <c r="Z2564" i="2" a="1"/>
  <c r="Z2564" i="2"/>
  <c r="Z2565" i="2" a="1"/>
  <c r="Z2565" i="2"/>
  <c r="Z2566" i="2" a="1"/>
  <c r="Z2566" i="2"/>
  <c r="Z2567" i="2" a="1"/>
  <c r="Z2567" i="2"/>
  <c r="Z2568" i="2" a="1"/>
  <c r="Z2568" i="2"/>
  <c r="Z2569" i="2" a="1"/>
  <c r="Z2569" i="2"/>
  <c r="Z2570" i="2" a="1"/>
  <c r="Z2570" i="2"/>
  <c r="Z2571" i="2" a="1"/>
  <c r="Z2571" i="2"/>
  <c r="Z2572" i="2" a="1"/>
  <c r="Z2572" i="2"/>
  <c r="Z2573" i="2" a="1"/>
  <c r="Z2573" i="2"/>
  <c r="Z2574" i="2" a="1"/>
  <c r="Z2574" i="2"/>
  <c r="Z2575" i="2" a="1"/>
  <c r="Z2575" i="2"/>
  <c r="Z2576" i="2" a="1"/>
  <c r="Z2576" i="2"/>
  <c r="Z2577" i="2" a="1"/>
  <c r="Z2577" i="2"/>
  <c r="Z2578" i="2" a="1"/>
  <c r="Z2578" i="2"/>
  <c r="Z2579" i="2" a="1"/>
  <c r="Z2579" i="2"/>
  <c r="Z2580" i="2" a="1"/>
  <c r="Z2580" i="2"/>
  <c r="Z2581" i="2" a="1"/>
  <c r="Z2581" i="2"/>
  <c r="Z2582" i="2" a="1"/>
  <c r="Z2582" i="2"/>
  <c r="Z2583" i="2" a="1"/>
  <c r="Z2583" i="2"/>
  <c r="Z2584" i="2" a="1"/>
  <c r="Z2584" i="2"/>
  <c r="Z2585" i="2" a="1"/>
  <c r="Z2585" i="2"/>
  <c r="Z2586" i="2" a="1"/>
  <c r="Z2586" i="2"/>
  <c r="Z2587" i="2" a="1"/>
  <c r="Z2587" i="2"/>
  <c r="Z2588" i="2" a="1"/>
  <c r="Z2588" i="2"/>
  <c r="Z2589" i="2" a="1"/>
  <c r="Z2589" i="2"/>
  <c r="Z2590" i="2" a="1"/>
  <c r="Z2590" i="2"/>
  <c r="Z2591" i="2" a="1"/>
  <c r="Z2591" i="2"/>
  <c r="Z2592" i="2" a="1"/>
  <c r="Z2592" i="2"/>
  <c r="Z2593" i="2" a="1"/>
  <c r="Z2593" i="2"/>
  <c r="Z2594" i="2" a="1"/>
  <c r="Z2594" i="2"/>
  <c r="Z2595" i="2" a="1"/>
  <c r="Z2595" i="2"/>
  <c r="Z2596" i="2" a="1"/>
  <c r="Z2596" i="2"/>
  <c r="Z2597" i="2" a="1"/>
  <c r="Z2597" i="2"/>
  <c r="Z2598" i="2" a="1"/>
  <c r="Z2598" i="2"/>
  <c r="Z2599" i="2" a="1"/>
  <c r="Z2599" i="2"/>
  <c r="Z2600" i="2" a="1"/>
  <c r="Z2600" i="2"/>
  <c r="Z2601" i="2" a="1"/>
  <c r="Z2601" i="2"/>
  <c r="Z2602" i="2" a="1"/>
  <c r="Z2602" i="2"/>
  <c r="Z2603" i="2" a="1"/>
  <c r="Z2603" i="2"/>
  <c r="Z2604" i="2" a="1"/>
  <c r="Z2604" i="2"/>
  <c r="Z2605" i="2" a="1"/>
  <c r="Z2605" i="2"/>
  <c r="Z2606" i="2" a="1"/>
  <c r="Z2606" i="2"/>
  <c r="Z2607" i="2" a="1"/>
  <c r="Z2607" i="2"/>
  <c r="Z2608" i="2" a="1"/>
  <c r="Z2608" i="2"/>
  <c r="Z2609" i="2" a="1"/>
  <c r="Z2609" i="2"/>
  <c r="Z2610" i="2" a="1"/>
  <c r="Z2610" i="2"/>
  <c r="Z2611" i="2" a="1"/>
  <c r="Z2611" i="2"/>
  <c r="Z2612" i="2" a="1"/>
  <c r="Z2612" i="2"/>
  <c r="Z2613" i="2" a="1"/>
  <c r="Z2613" i="2"/>
  <c r="Z2614" i="2" a="1"/>
  <c r="Z2614" i="2"/>
  <c r="Z2615" i="2" a="1"/>
  <c r="Z2615" i="2"/>
  <c r="Z2616" i="2" a="1"/>
  <c r="Z2616" i="2"/>
  <c r="Z2617" i="2" a="1"/>
  <c r="Z2617" i="2"/>
  <c r="Z2618" i="2" a="1"/>
  <c r="Z2618" i="2"/>
  <c r="Z2619" i="2" a="1"/>
  <c r="Z2619" i="2"/>
  <c r="Z2620" i="2" a="1"/>
  <c r="Z2620" i="2"/>
  <c r="Z2621" i="2" a="1"/>
  <c r="Z2621" i="2"/>
  <c r="Z2622" i="2" a="1"/>
  <c r="Z2622" i="2"/>
  <c r="Z2623" i="2" a="1"/>
  <c r="Z2623" i="2"/>
  <c r="Z2624" i="2" a="1"/>
  <c r="Z2624" i="2"/>
  <c r="Z2625" i="2" a="1"/>
  <c r="Z2625" i="2"/>
  <c r="Z2626" i="2" a="1"/>
  <c r="Z2626" i="2"/>
  <c r="Z2627" i="2" a="1"/>
  <c r="Z2627" i="2"/>
  <c r="Z2628" i="2" a="1"/>
  <c r="Z2628" i="2"/>
  <c r="Z2629" i="2" a="1"/>
  <c r="Z2629" i="2"/>
  <c r="Z2630" i="2" a="1"/>
  <c r="Z2630" i="2"/>
  <c r="Z2631" i="2" a="1"/>
  <c r="Z2631" i="2"/>
  <c r="Z2632" i="2" a="1"/>
  <c r="Z2632" i="2"/>
  <c r="Z2633" i="2" a="1"/>
  <c r="Z2633" i="2"/>
  <c r="Z2634" i="2" a="1"/>
  <c r="Z2634" i="2"/>
  <c r="Z2635" i="2" a="1"/>
  <c r="Z2635" i="2"/>
  <c r="Z2636" i="2" a="1"/>
  <c r="Z2636" i="2"/>
  <c r="Z2637" i="2" a="1"/>
  <c r="Z2637" i="2"/>
  <c r="Z2638" i="2" a="1"/>
  <c r="Z2638" i="2"/>
  <c r="Z2639" i="2" a="1"/>
  <c r="Z2639" i="2"/>
  <c r="Z2640" i="2" a="1"/>
  <c r="Z2640" i="2"/>
  <c r="Z2641" i="2" a="1"/>
  <c r="Z2641" i="2"/>
  <c r="Z2642" i="2" a="1"/>
  <c r="Z2642" i="2"/>
  <c r="Z2643" i="2" a="1"/>
  <c r="Z2643" i="2"/>
  <c r="Z2644" i="2" a="1"/>
  <c r="Z2644" i="2"/>
  <c r="Z2645" i="2" a="1"/>
  <c r="Z2645" i="2"/>
  <c r="Z2646" i="2" a="1"/>
  <c r="Z2646" i="2"/>
  <c r="Z2647" i="2" a="1"/>
  <c r="Z2647" i="2"/>
  <c r="Z2648" i="2" a="1"/>
  <c r="Z2648" i="2"/>
  <c r="Z2649" i="2" a="1"/>
  <c r="Z2649" i="2"/>
  <c r="Z2650" i="2" a="1"/>
  <c r="Z2650" i="2"/>
  <c r="Z2651" i="2" a="1"/>
  <c r="Z2651" i="2"/>
  <c r="Z2652" i="2" a="1"/>
  <c r="Z2652" i="2"/>
  <c r="Z2653" i="2" a="1"/>
  <c r="Z2653" i="2"/>
  <c r="Z2654" i="2" a="1"/>
  <c r="Z2654" i="2"/>
  <c r="Z2655" i="2" a="1"/>
  <c r="Z2655" i="2"/>
  <c r="Z2656" i="2" a="1"/>
  <c r="Z2656" i="2"/>
  <c r="Z2657" i="2" a="1"/>
  <c r="Z2657" i="2"/>
  <c r="Z2658" i="2" a="1"/>
  <c r="Z2658" i="2"/>
  <c r="Z2659" i="2" a="1"/>
  <c r="Z2659" i="2"/>
  <c r="Z2660" i="2" a="1"/>
  <c r="Z2660" i="2"/>
  <c r="Z2661" i="2" a="1"/>
  <c r="Z2661" i="2"/>
  <c r="Z2662" i="2" a="1"/>
  <c r="Z2662" i="2"/>
  <c r="Z2663" i="2" a="1"/>
  <c r="Z2663" i="2"/>
  <c r="Z2664" i="2" a="1"/>
  <c r="Z2664" i="2"/>
  <c r="Z2665" i="2" a="1"/>
  <c r="Z2665" i="2"/>
  <c r="Z2666" i="2" a="1"/>
  <c r="Z2666" i="2"/>
  <c r="Z2667" i="2" a="1"/>
  <c r="Z2667" i="2"/>
  <c r="Z2668" i="2" a="1"/>
  <c r="Z2668" i="2"/>
  <c r="Z2669" i="2" a="1"/>
  <c r="Z2669" i="2"/>
  <c r="Z2670" i="2" a="1"/>
  <c r="Z2670" i="2"/>
  <c r="Z2671" i="2" a="1"/>
  <c r="Z2671" i="2"/>
  <c r="Z2672" i="2" a="1"/>
  <c r="Z2672" i="2"/>
  <c r="Z2673" i="2" a="1"/>
  <c r="Z2673" i="2"/>
  <c r="Z2674" i="2" a="1"/>
  <c r="Z2674" i="2"/>
  <c r="Z2675" i="2" a="1"/>
  <c r="Z2675" i="2"/>
  <c r="Z2676" i="2" a="1"/>
  <c r="Z2676" i="2"/>
  <c r="Z2677" i="2" a="1"/>
  <c r="Z2677" i="2"/>
  <c r="Z2678" i="2" a="1"/>
  <c r="Z2678" i="2"/>
  <c r="Z2679" i="2" a="1"/>
  <c r="Z2679" i="2"/>
  <c r="Z2680" i="2" a="1"/>
  <c r="Z2680" i="2"/>
  <c r="Z2681" i="2" a="1"/>
  <c r="Z2681" i="2"/>
  <c r="Z2682" i="2" a="1"/>
  <c r="Z2682" i="2"/>
  <c r="Z2683" i="2" a="1"/>
  <c r="Z2683" i="2"/>
  <c r="Z2684" i="2" a="1"/>
  <c r="Z2684" i="2"/>
  <c r="Z2685" i="2" a="1"/>
  <c r="Z2685" i="2"/>
  <c r="Z2686" i="2" a="1"/>
  <c r="Z2686" i="2"/>
  <c r="Z2687" i="2" a="1"/>
  <c r="Z2687" i="2"/>
  <c r="Z2688" i="2" a="1"/>
  <c r="Z2688" i="2"/>
  <c r="Z2689" i="2" a="1"/>
  <c r="Z2689" i="2"/>
  <c r="Z2690" i="2" a="1"/>
  <c r="Z2690" i="2"/>
  <c r="Z2691" i="2" a="1"/>
  <c r="Z2691" i="2"/>
  <c r="Z2692" i="2" a="1"/>
  <c r="Z2692" i="2"/>
  <c r="Z2693" i="2" a="1"/>
  <c r="Z2693" i="2"/>
  <c r="Z2694" i="2" a="1"/>
  <c r="Z2694" i="2"/>
  <c r="Z2695" i="2" a="1"/>
  <c r="Z2695" i="2"/>
  <c r="Z2696" i="2" a="1"/>
  <c r="Z2696" i="2"/>
  <c r="Z2697" i="2" a="1"/>
  <c r="Z2697" i="2"/>
  <c r="Z2698" i="2" a="1"/>
  <c r="Z2698" i="2"/>
  <c r="Z2699" i="2" a="1"/>
  <c r="Z2699" i="2"/>
  <c r="Z2700" i="2" a="1"/>
  <c r="Z2700" i="2"/>
  <c r="Z2701" i="2" a="1"/>
  <c r="Z2701" i="2"/>
  <c r="Z2702" i="2" a="1"/>
  <c r="Z2702" i="2"/>
  <c r="Z2703" i="2" a="1"/>
  <c r="Z2703" i="2"/>
  <c r="Z2704" i="2" a="1"/>
  <c r="Z2704" i="2"/>
  <c r="Z2705" i="2" a="1"/>
  <c r="Z2705" i="2"/>
  <c r="Z2706" i="2" a="1"/>
  <c r="Z2706" i="2"/>
  <c r="Z2707" i="2" a="1"/>
  <c r="Z2707" i="2"/>
  <c r="Z2708" i="2" a="1"/>
  <c r="Z2708" i="2"/>
  <c r="Z2709" i="2" a="1"/>
  <c r="Z2709" i="2"/>
  <c r="Z2710" i="2" a="1"/>
  <c r="Z2710" i="2"/>
  <c r="Z2711" i="2" a="1"/>
  <c r="Z2711" i="2"/>
  <c r="Z2712" i="2" a="1"/>
  <c r="Z2712" i="2"/>
  <c r="Z2713" i="2" a="1"/>
  <c r="Z2713" i="2"/>
  <c r="Z2714" i="2" a="1"/>
  <c r="Z2714" i="2"/>
  <c r="Z2715" i="2" a="1"/>
  <c r="Z2715" i="2"/>
  <c r="Z2716" i="2" a="1"/>
  <c r="Z2716" i="2"/>
  <c r="Z2717" i="2" a="1"/>
  <c r="Z2717" i="2"/>
  <c r="Z2718" i="2" a="1"/>
  <c r="Z2718" i="2"/>
  <c r="Z2719" i="2" a="1"/>
  <c r="Z2719" i="2"/>
  <c r="Z2720" i="2" a="1"/>
  <c r="Z2720" i="2"/>
  <c r="Z2721" i="2" a="1"/>
  <c r="Z2721" i="2"/>
  <c r="Z2722" i="2" a="1"/>
  <c r="Z2722" i="2"/>
  <c r="Z2723" i="2" a="1"/>
  <c r="Z2723" i="2"/>
  <c r="Z2724" i="2" a="1"/>
  <c r="Z2724" i="2"/>
  <c r="Z2725" i="2" a="1"/>
  <c r="Z2725" i="2"/>
  <c r="Z2726" i="2" a="1"/>
  <c r="Z2726" i="2"/>
  <c r="Z2727" i="2" a="1"/>
  <c r="Z2727" i="2"/>
  <c r="Z2728" i="2" a="1"/>
  <c r="Z2728" i="2"/>
  <c r="Z2729" i="2" a="1"/>
  <c r="Z2729" i="2"/>
  <c r="Z2730" i="2" a="1"/>
  <c r="Z2730" i="2"/>
  <c r="Z2731" i="2" a="1"/>
  <c r="Z2731" i="2"/>
  <c r="Z2732" i="2" a="1"/>
  <c r="Z2732" i="2"/>
  <c r="Z2733" i="2" a="1"/>
  <c r="Z2733" i="2"/>
  <c r="Z2734" i="2" a="1"/>
  <c r="Z2734" i="2"/>
  <c r="Z2735" i="2" a="1"/>
  <c r="Z2735" i="2"/>
  <c r="Z2736" i="2" a="1"/>
  <c r="Z2736" i="2"/>
  <c r="Z2737" i="2" a="1"/>
  <c r="Z2737" i="2"/>
  <c r="Z2738" i="2" a="1"/>
  <c r="Z2738" i="2"/>
  <c r="Z2739" i="2" a="1"/>
  <c r="Z2739" i="2"/>
  <c r="Z2740" i="2" a="1"/>
  <c r="Z2740" i="2"/>
  <c r="Z2741" i="2" a="1"/>
  <c r="Z2741" i="2"/>
  <c r="Z2742" i="2" a="1"/>
  <c r="Z2742" i="2"/>
  <c r="Z2743" i="2" a="1"/>
  <c r="Z2743" i="2"/>
  <c r="Z2744" i="2" a="1"/>
  <c r="Z2744" i="2"/>
  <c r="Z2745" i="2" a="1"/>
  <c r="Z2745" i="2"/>
  <c r="Z2746" i="2" a="1"/>
  <c r="Z2746" i="2"/>
  <c r="Z2747" i="2" a="1"/>
  <c r="Z2747" i="2"/>
  <c r="Z2748" i="2" a="1"/>
  <c r="Z2748" i="2"/>
  <c r="Z2749" i="2" a="1"/>
  <c r="Z2749" i="2"/>
  <c r="Z2750" i="2" a="1"/>
  <c r="Z2750" i="2"/>
  <c r="Z2751" i="2" a="1"/>
  <c r="Z2751" i="2"/>
  <c r="Z2752" i="2" a="1"/>
  <c r="Z2752" i="2"/>
  <c r="Z2753" i="2" a="1"/>
  <c r="Z2753" i="2"/>
  <c r="Z2754" i="2" a="1"/>
  <c r="Z2754" i="2"/>
  <c r="Z2755" i="2" a="1"/>
  <c r="Z2755" i="2"/>
  <c r="Z2756" i="2" a="1"/>
  <c r="Z2756" i="2"/>
  <c r="Z2757" i="2" a="1"/>
  <c r="Z2757" i="2"/>
  <c r="Z2758" i="2" a="1"/>
  <c r="Z2758" i="2"/>
  <c r="Z2759" i="2" a="1"/>
  <c r="Z2759" i="2"/>
  <c r="Z2760" i="2" a="1"/>
  <c r="Z2760" i="2"/>
  <c r="Z2761" i="2" a="1"/>
  <c r="Z2761" i="2"/>
  <c r="Z2762" i="2" a="1"/>
  <c r="Z2762" i="2"/>
  <c r="Z2763" i="2" a="1"/>
  <c r="Z2763" i="2"/>
  <c r="Z2764" i="2" a="1"/>
  <c r="Z2764" i="2"/>
  <c r="Z2765" i="2" a="1"/>
  <c r="Z2765" i="2"/>
  <c r="Z2766" i="2" a="1"/>
  <c r="Z2766" i="2"/>
  <c r="Z2767" i="2" a="1"/>
  <c r="Z2767" i="2"/>
  <c r="Z2768" i="2" a="1"/>
  <c r="Z2768" i="2"/>
  <c r="Z2769" i="2" a="1"/>
  <c r="Z2769" i="2"/>
  <c r="Z2770" i="2" a="1"/>
  <c r="Z2770" i="2"/>
  <c r="Z2771" i="2" a="1"/>
  <c r="Z2771" i="2"/>
  <c r="Z2772" i="2" a="1"/>
  <c r="Z2772" i="2"/>
  <c r="Z2773" i="2" a="1"/>
  <c r="Z2773" i="2"/>
  <c r="Z2774" i="2" a="1"/>
  <c r="Z2774" i="2"/>
  <c r="Z2775" i="2" a="1"/>
  <c r="Z2775" i="2"/>
  <c r="Z2776" i="2" a="1"/>
  <c r="Z2776" i="2"/>
  <c r="Z2777" i="2" a="1"/>
  <c r="Z2777" i="2"/>
  <c r="Z2778" i="2" a="1"/>
  <c r="Z2778" i="2"/>
  <c r="Z2779" i="2" a="1"/>
  <c r="Z2779" i="2"/>
  <c r="Z2780" i="2" a="1"/>
  <c r="Z2780" i="2"/>
  <c r="Z2781" i="2" a="1"/>
  <c r="Z2781" i="2"/>
  <c r="Z2782" i="2" a="1"/>
  <c r="Z2782" i="2"/>
  <c r="Z2783" i="2" a="1"/>
  <c r="Z2783" i="2"/>
  <c r="Z2784" i="2" a="1"/>
  <c r="Z2784" i="2"/>
  <c r="Z2785" i="2" a="1"/>
  <c r="Z2785" i="2"/>
  <c r="Z2786" i="2" a="1"/>
  <c r="Z2786" i="2"/>
  <c r="Z2787" i="2" a="1"/>
  <c r="Z2787" i="2"/>
  <c r="Z2788" i="2" a="1"/>
  <c r="Z2788" i="2"/>
  <c r="Z2789" i="2" a="1"/>
  <c r="Z2789" i="2"/>
  <c r="Z2790" i="2" a="1"/>
  <c r="Z2790" i="2"/>
  <c r="Z2791" i="2" a="1"/>
  <c r="Z2791" i="2"/>
  <c r="Z2792" i="2" a="1"/>
  <c r="Z2792" i="2"/>
  <c r="Z2793" i="2" a="1"/>
  <c r="Z2793" i="2"/>
  <c r="Z2794" i="2" a="1"/>
  <c r="Z2794" i="2"/>
  <c r="Z2795" i="2" a="1"/>
  <c r="Z2795" i="2"/>
  <c r="Z2796" i="2" a="1"/>
  <c r="Z2796" i="2"/>
  <c r="Z2797" i="2" a="1"/>
  <c r="Z2797" i="2"/>
  <c r="Z2798" i="2" a="1"/>
  <c r="Z2798" i="2"/>
  <c r="Z2799" i="2" a="1"/>
  <c r="Z2799" i="2"/>
  <c r="Z2800" i="2" a="1"/>
  <c r="Z2800" i="2"/>
  <c r="Z2801" i="2" a="1"/>
  <c r="Z2801" i="2"/>
  <c r="Z2802" i="2" a="1"/>
  <c r="Z2802" i="2"/>
  <c r="Z2803" i="2" a="1"/>
  <c r="Z2803" i="2"/>
  <c r="Z2804" i="2" a="1"/>
  <c r="Z2804" i="2"/>
  <c r="Z2805" i="2" a="1"/>
  <c r="Z2805" i="2"/>
  <c r="Z2806" i="2" a="1"/>
  <c r="Z2806" i="2"/>
  <c r="Z2807" i="2" a="1"/>
  <c r="Z2807" i="2"/>
  <c r="Z2808" i="2" a="1"/>
  <c r="Z2808" i="2"/>
  <c r="Z2809" i="2" a="1"/>
  <c r="Z2809" i="2"/>
  <c r="Z2810" i="2" a="1"/>
  <c r="Z2810" i="2"/>
  <c r="Z2811" i="2" a="1"/>
  <c r="Z2811" i="2"/>
  <c r="Z2812" i="2" a="1"/>
  <c r="Z2812" i="2"/>
  <c r="Z2813" i="2" a="1"/>
  <c r="Z2813" i="2"/>
  <c r="Z2814" i="2" a="1"/>
  <c r="Z2814" i="2"/>
  <c r="Z2815" i="2" a="1"/>
  <c r="Z2815" i="2"/>
  <c r="Z2816" i="2" a="1"/>
  <c r="Z2816" i="2"/>
  <c r="Z2817" i="2" a="1"/>
  <c r="Z2817" i="2"/>
  <c r="Z2818" i="2" a="1"/>
  <c r="Z2818" i="2"/>
  <c r="Z2819" i="2" a="1"/>
  <c r="Z2819" i="2"/>
  <c r="Z2820" i="2" a="1"/>
  <c r="Z2820" i="2"/>
  <c r="Z2821" i="2" a="1"/>
  <c r="Z2821" i="2"/>
  <c r="Z2822" i="2" a="1"/>
  <c r="Z2822" i="2"/>
  <c r="Z2823" i="2" a="1"/>
  <c r="Z2823" i="2"/>
  <c r="Z2824" i="2" a="1"/>
  <c r="Z2824" i="2"/>
  <c r="Z2825" i="2" a="1"/>
  <c r="Z2825" i="2"/>
  <c r="Z2826" i="2" a="1"/>
  <c r="Z2826" i="2"/>
  <c r="Z2827" i="2" a="1"/>
  <c r="Z2827" i="2"/>
  <c r="Z2828" i="2" a="1"/>
  <c r="Z2828" i="2"/>
  <c r="Z2829" i="2" a="1"/>
  <c r="Z2829" i="2"/>
  <c r="Z2830" i="2" a="1"/>
  <c r="Z2830" i="2"/>
  <c r="Z2831" i="2" a="1"/>
  <c r="Z2831" i="2"/>
  <c r="Z2832" i="2" a="1"/>
  <c r="Z2832" i="2"/>
  <c r="Z2833" i="2" a="1"/>
  <c r="Z2833" i="2"/>
  <c r="Z2834" i="2" a="1"/>
  <c r="Z2834" i="2"/>
  <c r="Z2835" i="2" a="1"/>
  <c r="Z2835" i="2"/>
  <c r="Z2836" i="2" a="1"/>
  <c r="Z2836" i="2"/>
  <c r="Z2837" i="2" a="1"/>
  <c r="Z2837" i="2"/>
  <c r="Z2838" i="2" a="1"/>
  <c r="Z2838" i="2"/>
  <c r="Z2839" i="2" a="1"/>
  <c r="Z2839" i="2"/>
  <c r="Z2840" i="2" a="1"/>
  <c r="Z2840" i="2"/>
  <c r="Z2841" i="2" a="1"/>
  <c r="Z2841" i="2"/>
  <c r="Z2842" i="2" a="1"/>
  <c r="Z2842" i="2"/>
  <c r="Z2843" i="2" a="1"/>
  <c r="Z2843" i="2"/>
  <c r="Z2844" i="2" a="1"/>
  <c r="Z2844" i="2"/>
  <c r="Z2845" i="2" a="1"/>
  <c r="Z2845" i="2"/>
  <c r="Z2846" i="2" a="1"/>
  <c r="Z2846" i="2"/>
  <c r="Z2847" i="2" a="1"/>
  <c r="Z2847" i="2"/>
  <c r="Z2848" i="2" a="1"/>
  <c r="Z2848" i="2"/>
  <c r="Z2849" i="2" a="1"/>
  <c r="Z2849" i="2"/>
  <c r="Z2850" i="2" a="1"/>
  <c r="Z2850" i="2"/>
  <c r="Z2851" i="2" a="1"/>
  <c r="Z2851" i="2"/>
  <c r="Z2852" i="2" a="1"/>
  <c r="Z2852" i="2"/>
  <c r="Z2853" i="2" a="1"/>
  <c r="Z2853" i="2"/>
  <c r="Z2854" i="2" a="1"/>
  <c r="Z2854" i="2"/>
  <c r="Z2855" i="2" a="1"/>
  <c r="Z2855" i="2"/>
  <c r="Z2856" i="2" a="1"/>
  <c r="Z2856" i="2"/>
  <c r="Z2857" i="2" a="1"/>
  <c r="Z2857" i="2"/>
  <c r="Z2858" i="2" a="1"/>
  <c r="Z2858" i="2"/>
  <c r="Z2859" i="2" a="1"/>
  <c r="Z2859" i="2"/>
  <c r="Z2860" i="2" a="1"/>
  <c r="Z2860" i="2"/>
  <c r="Z2861" i="2" a="1"/>
  <c r="Z2861" i="2"/>
  <c r="Z2862" i="2" a="1"/>
  <c r="Z2862" i="2"/>
  <c r="Z2863" i="2" a="1"/>
  <c r="Z2863" i="2"/>
  <c r="Z2864" i="2" a="1"/>
  <c r="Z2864" i="2"/>
  <c r="Z2865" i="2" a="1"/>
  <c r="Z2865" i="2"/>
  <c r="Z2866" i="2" a="1"/>
  <c r="Z2866" i="2"/>
  <c r="Z2867" i="2" a="1"/>
  <c r="Z2867" i="2"/>
  <c r="Z2868" i="2" a="1"/>
  <c r="Z2868" i="2"/>
  <c r="Z2869" i="2" a="1"/>
  <c r="Z2869" i="2"/>
  <c r="Z2870" i="2" a="1"/>
  <c r="Z2870" i="2"/>
  <c r="Z2871" i="2" a="1"/>
  <c r="Z2871" i="2"/>
  <c r="Z2872" i="2" a="1"/>
  <c r="Z2872" i="2"/>
  <c r="Z2873" i="2" a="1"/>
  <c r="Z2873" i="2"/>
  <c r="Z2874" i="2" a="1"/>
  <c r="Z2874" i="2"/>
  <c r="Z2875" i="2" a="1"/>
  <c r="Z2875" i="2"/>
  <c r="Z2876" i="2" a="1"/>
  <c r="Z2876" i="2"/>
  <c r="Z2877" i="2" a="1"/>
  <c r="Z2877" i="2"/>
  <c r="Z2878" i="2" a="1"/>
  <c r="Z2878" i="2"/>
  <c r="Z2879" i="2" a="1"/>
  <c r="Z2879" i="2"/>
  <c r="Z2880" i="2" a="1"/>
  <c r="Z2880" i="2"/>
  <c r="Z2881" i="2" a="1"/>
  <c r="Z2881" i="2"/>
  <c r="Z2882" i="2" a="1"/>
  <c r="Z2882" i="2"/>
  <c r="Z2883" i="2" a="1"/>
  <c r="Z2883" i="2"/>
  <c r="Z2884" i="2" a="1"/>
  <c r="Z2884" i="2"/>
  <c r="Z2885" i="2" a="1"/>
  <c r="Z2885" i="2"/>
  <c r="Z2886" i="2" a="1"/>
  <c r="Z2886" i="2"/>
  <c r="Z2887" i="2" a="1"/>
  <c r="Z2887" i="2"/>
  <c r="Z2888" i="2" a="1"/>
  <c r="Z2888" i="2"/>
  <c r="Z2889" i="2" a="1"/>
  <c r="Z2889" i="2"/>
  <c r="Z2890" i="2" a="1"/>
  <c r="Z2890" i="2"/>
  <c r="Z2891" i="2" a="1"/>
  <c r="Z2891" i="2"/>
  <c r="Z2892" i="2" a="1"/>
  <c r="Z2892" i="2"/>
  <c r="Z2893" i="2" a="1"/>
  <c r="Z2893" i="2"/>
  <c r="Z2894" i="2" a="1"/>
  <c r="Z2894" i="2"/>
  <c r="Z2895" i="2" a="1"/>
  <c r="Z2895" i="2"/>
  <c r="Z2896" i="2" a="1"/>
  <c r="Z2896" i="2"/>
  <c r="Z2897" i="2" a="1"/>
  <c r="Z2897" i="2"/>
  <c r="Z2898" i="2" a="1"/>
  <c r="Z2898" i="2"/>
  <c r="Z2899" i="2" a="1"/>
  <c r="Z2899" i="2"/>
  <c r="Z2900" i="2" a="1"/>
  <c r="Z2900" i="2"/>
  <c r="Z2901" i="2" a="1"/>
  <c r="Z2901" i="2"/>
  <c r="Z2902" i="2" a="1"/>
  <c r="Z2902" i="2"/>
  <c r="Z2903" i="2" a="1"/>
  <c r="Z2903" i="2"/>
  <c r="Z2904" i="2" a="1"/>
  <c r="Z2904" i="2"/>
  <c r="Z2905" i="2" a="1"/>
  <c r="Z2905" i="2"/>
  <c r="Z2906" i="2" a="1"/>
  <c r="Z2906" i="2"/>
  <c r="Z2907" i="2" a="1"/>
  <c r="Z2907" i="2"/>
  <c r="Z2908" i="2" a="1"/>
  <c r="Z2908" i="2"/>
  <c r="Z2909" i="2" a="1"/>
  <c r="Z2909" i="2"/>
  <c r="Z2910" i="2" a="1"/>
  <c r="Z2910" i="2"/>
  <c r="Z2911" i="2" a="1"/>
  <c r="Z2911" i="2"/>
  <c r="Z2912" i="2" a="1"/>
  <c r="Z2912" i="2"/>
  <c r="Z2913" i="2" a="1"/>
  <c r="Z2913" i="2"/>
  <c r="Z2914" i="2" a="1"/>
  <c r="Z2914" i="2"/>
  <c r="Z2915" i="2" a="1"/>
  <c r="Z2915" i="2"/>
  <c r="Z2916" i="2" a="1"/>
  <c r="Z2916" i="2"/>
  <c r="Z2917" i="2" a="1"/>
  <c r="Z2917" i="2"/>
  <c r="Z2918" i="2" a="1"/>
  <c r="Z2918" i="2"/>
  <c r="Z2919" i="2" a="1"/>
  <c r="Z2919" i="2"/>
  <c r="Z2920" i="2" a="1"/>
  <c r="Z2920" i="2"/>
  <c r="Z2921" i="2" a="1"/>
  <c r="Z2921" i="2"/>
  <c r="Z2922" i="2" a="1"/>
  <c r="Z2922" i="2"/>
  <c r="Z2923" i="2" a="1"/>
  <c r="Z2923" i="2"/>
  <c r="Z2924" i="2" a="1"/>
  <c r="Z2924" i="2"/>
  <c r="Z2925" i="2" a="1"/>
  <c r="Z2925" i="2"/>
  <c r="Z2926" i="2" a="1"/>
  <c r="Z2926" i="2"/>
  <c r="Z2927" i="2" a="1"/>
  <c r="Z2927" i="2"/>
  <c r="Z2928" i="2" a="1"/>
  <c r="Z2928" i="2"/>
  <c r="Z2929" i="2" a="1"/>
  <c r="Z2929" i="2"/>
  <c r="Z2930" i="2" a="1"/>
  <c r="Z2930" i="2"/>
  <c r="Z2931" i="2" a="1"/>
  <c r="Z2931" i="2"/>
  <c r="Z2932" i="2" a="1"/>
  <c r="Z2932" i="2"/>
  <c r="Z2933" i="2" a="1"/>
  <c r="Z2933" i="2"/>
  <c r="Z2934" i="2" a="1"/>
  <c r="Z2934" i="2"/>
  <c r="Z2935" i="2" a="1"/>
  <c r="Z2935" i="2"/>
  <c r="Z2936" i="2" a="1"/>
  <c r="Z2936" i="2"/>
  <c r="Z2937" i="2" a="1"/>
  <c r="Z2937" i="2"/>
  <c r="Z2938" i="2" a="1"/>
  <c r="Z2938" i="2"/>
  <c r="Z2939" i="2" a="1"/>
  <c r="Z2939" i="2"/>
  <c r="Z2940" i="2" a="1"/>
  <c r="Z2940" i="2"/>
  <c r="Z2941" i="2" a="1"/>
  <c r="Z2941" i="2"/>
  <c r="Z2942" i="2" a="1"/>
  <c r="Z2942" i="2"/>
  <c r="Z2943" i="2" a="1"/>
  <c r="Z2943" i="2"/>
  <c r="Z2944" i="2" a="1"/>
  <c r="Z2944" i="2"/>
  <c r="Z2945" i="2" a="1"/>
  <c r="Z2945" i="2"/>
  <c r="Z2946" i="2" a="1"/>
  <c r="Z2946" i="2"/>
  <c r="Z2947" i="2" a="1"/>
  <c r="Z2947" i="2"/>
  <c r="Z2948" i="2" a="1"/>
  <c r="Z2948" i="2"/>
  <c r="Z2949" i="2" a="1"/>
  <c r="Z2949" i="2"/>
  <c r="Z2950" i="2" a="1"/>
  <c r="Z2950" i="2"/>
  <c r="Z2951" i="2" a="1"/>
  <c r="Z2951" i="2"/>
  <c r="Z2952" i="2" a="1"/>
  <c r="Z2952" i="2"/>
  <c r="Z2953" i="2" a="1"/>
  <c r="Z2953" i="2"/>
  <c r="Z2954" i="2" a="1"/>
  <c r="Z2954" i="2"/>
  <c r="Z2955" i="2" a="1"/>
  <c r="Z2955" i="2"/>
  <c r="Z2956" i="2" a="1"/>
  <c r="Z2956" i="2"/>
  <c r="Z2957" i="2" a="1"/>
  <c r="Z2957" i="2"/>
  <c r="Z2958" i="2" a="1"/>
  <c r="Z2958" i="2"/>
  <c r="Z2959" i="2" a="1"/>
  <c r="Z2959" i="2"/>
  <c r="Z2960" i="2" a="1"/>
  <c r="Z2960" i="2"/>
  <c r="Z2961" i="2" a="1"/>
  <c r="Z2961" i="2"/>
  <c r="Z2962" i="2" a="1"/>
  <c r="Z2962" i="2"/>
  <c r="Z2963" i="2" a="1"/>
  <c r="Z2963" i="2"/>
  <c r="Z2964" i="2" a="1"/>
  <c r="Z2964" i="2"/>
  <c r="Z2965" i="2" a="1"/>
  <c r="Z2965" i="2"/>
  <c r="Z2966" i="2" a="1"/>
  <c r="Z2966" i="2"/>
  <c r="Z2967" i="2" a="1"/>
  <c r="Z2967" i="2"/>
  <c r="Z2968" i="2" a="1"/>
  <c r="Z2968" i="2"/>
  <c r="Z2969" i="2" a="1"/>
  <c r="Z2969" i="2"/>
  <c r="Z2970" i="2" a="1"/>
  <c r="Z2970" i="2"/>
  <c r="Z2971" i="2" a="1"/>
  <c r="Z2971" i="2"/>
  <c r="Z2972" i="2" a="1"/>
  <c r="Z2972" i="2"/>
  <c r="Z2973" i="2" a="1"/>
  <c r="Z2973" i="2"/>
  <c r="Z2974" i="2" a="1"/>
  <c r="Z2974" i="2"/>
  <c r="Z2975" i="2" a="1"/>
  <c r="Z2975" i="2"/>
  <c r="Z2976" i="2" a="1"/>
  <c r="Z2976" i="2"/>
  <c r="Z2977" i="2" a="1"/>
  <c r="Z2977" i="2"/>
  <c r="Z2978" i="2" a="1"/>
  <c r="Z2978" i="2"/>
  <c r="Z2979" i="2" a="1"/>
  <c r="Z2979" i="2"/>
  <c r="Z2980" i="2" a="1"/>
  <c r="Z2980" i="2"/>
  <c r="Z2981" i="2" a="1"/>
  <c r="Z2981" i="2"/>
  <c r="Z2982" i="2" a="1"/>
  <c r="Z2982" i="2"/>
  <c r="Z2983" i="2" a="1"/>
  <c r="Z2983" i="2"/>
  <c r="Z2984" i="2" a="1"/>
  <c r="Z2984" i="2"/>
  <c r="Z2985" i="2" a="1"/>
  <c r="Z2985" i="2"/>
  <c r="Z2986" i="2" a="1"/>
  <c r="Z2986" i="2"/>
  <c r="Z2987" i="2" a="1"/>
  <c r="Z2987" i="2"/>
  <c r="Z2988" i="2" a="1"/>
  <c r="Z2988" i="2"/>
  <c r="Z2989" i="2" a="1"/>
  <c r="Z2989" i="2"/>
  <c r="Z2990" i="2" a="1"/>
  <c r="Z2990" i="2"/>
  <c r="Z2991" i="2" a="1"/>
  <c r="Z2991" i="2"/>
  <c r="Z2992" i="2" a="1"/>
  <c r="Z2992" i="2"/>
  <c r="Z2993" i="2" a="1"/>
  <c r="Z2993" i="2"/>
  <c r="Z2994" i="2" a="1"/>
  <c r="Z2994" i="2"/>
  <c r="Z2995" i="2" a="1"/>
  <c r="Z2995" i="2"/>
  <c r="Z2996" i="2" a="1"/>
  <c r="Z2996" i="2"/>
  <c r="Z2997" i="2" a="1"/>
  <c r="Z2997" i="2"/>
  <c r="Z2998" i="2" a="1"/>
  <c r="Z2998" i="2"/>
  <c r="Z2999" i="2" a="1"/>
  <c r="Z2999" i="2"/>
  <c r="Z3000" i="2" a="1"/>
  <c r="Z3000" i="2"/>
  <c r="Z3001" i="2" a="1"/>
  <c r="Z3001" i="2"/>
  <c r="Z3002" i="2" a="1"/>
  <c r="Z3002" i="2"/>
  <c r="Z3003" i="2" a="1"/>
  <c r="Z3003" i="2"/>
  <c r="Z3004" i="2" a="1"/>
  <c r="Z3004" i="2"/>
  <c r="Z3005" i="2" a="1"/>
  <c r="Z3005" i="2"/>
  <c r="Z3006" i="2" a="1"/>
  <c r="Z3006" i="2"/>
  <c r="Z3007" i="2" a="1"/>
  <c r="Z3007" i="2"/>
  <c r="Z3008" i="2" a="1"/>
  <c r="Z3008" i="2"/>
  <c r="Z3009" i="2" a="1"/>
  <c r="Z3009" i="2"/>
  <c r="Z3010" i="2" a="1"/>
  <c r="Z3010" i="2"/>
  <c r="Z3011" i="2" a="1"/>
  <c r="Z3011" i="2"/>
  <c r="Z3012" i="2" a="1"/>
  <c r="Z3012" i="2"/>
  <c r="Z3013" i="2" a="1"/>
  <c r="Z3013" i="2"/>
  <c r="Z3014" i="2" a="1"/>
  <c r="Z3014" i="2"/>
  <c r="Z3015" i="2" a="1"/>
  <c r="Z3015" i="2"/>
  <c r="Z3016" i="2" a="1"/>
  <c r="Z3016" i="2"/>
  <c r="Z3017" i="2" a="1"/>
  <c r="Z3017" i="2"/>
  <c r="Z3018" i="2" a="1"/>
  <c r="Z3018" i="2"/>
  <c r="Z3019" i="2" a="1"/>
  <c r="Z3019" i="2"/>
  <c r="Z3020" i="2" a="1"/>
  <c r="Z3020" i="2"/>
  <c r="Z3021" i="2" a="1"/>
  <c r="Z3021" i="2"/>
  <c r="Z3022" i="2" a="1"/>
  <c r="Z3022" i="2"/>
  <c r="Z3023" i="2" a="1"/>
  <c r="Z3023" i="2"/>
  <c r="Z3024" i="2" a="1"/>
  <c r="Z3024" i="2"/>
  <c r="Z3025" i="2" a="1"/>
  <c r="Z3025" i="2"/>
  <c r="Z3026" i="2" a="1"/>
  <c r="Z3026" i="2"/>
  <c r="Z3027" i="2" a="1"/>
  <c r="Z3027" i="2"/>
  <c r="Z3028" i="2" a="1"/>
  <c r="Z3028" i="2"/>
  <c r="Z3029" i="2" a="1"/>
  <c r="Z3029" i="2"/>
  <c r="Z3030" i="2" a="1"/>
  <c r="Z3030" i="2"/>
  <c r="Z3031" i="2" a="1"/>
  <c r="Z3031" i="2"/>
  <c r="Z3032" i="2" a="1"/>
  <c r="Z3032" i="2"/>
  <c r="Z3033" i="2" a="1"/>
  <c r="Z3033" i="2"/>
  <c r="Z3034" i="2" a="1"/>
  <c r="Z3034" i="2"/>
  <c r="Z3035" i="2" a="1"/>
  <c r="Z3035" i="2"/>
  <c r="Z3036" i="2" a="1"/>
  <c r="Z3036" i="2"/>
  <c r="Z3037" i="2" a="1"/>
  <c r="Z3037" i="2"/>
  <c r="Z3038" i="2" a="1"/>
  <c r="Z3038" i="2"/>
  <c r="Z3039" i="2" a="1"/>
  <c r="Z3039" i="2"/>
  <c r="Z3040" i="2" a="1"/>
  <c r="Z3040" i="2"/>
  <c r="Z3041" i="2" a="1"/>
  <c r="Z3041" i="2"/>
  <c r="Z3042" i="2" a="1"/>
  <c r="Z3042" i="2"/>
  <c r="Z3043" i="2" a="1"/>
  <c r="Z3043" i="2"/>
  <c r="Z3044" i="2" a="1"/>
  <c r="Z3044" i="2"/>
  <c r="Z3045" i="2" a="1"/>
  <c r="Z3045" i="2"/>
  <c r="Z3046" i="2" a="1"/>
  <c r="Z3046" i="2"/>
  <c r="Z3047" i="2" a="1"/>
  <c r="Z3047" i="2"/>
  <c r="Z3048" i="2" a="1"/>
  <c r="Z3048" i="2"/>
  <c r="Z3049" i="2" a="1"/>
  <c r="Z3049" i="2"/>
  <c r="Z3050" i="2" a="1"/>
  <c r="Z3050" i="2"/>
  <c r="Z3051" i="2" a="1"/>
  <c r="Z3051" i="2"/>
  <c r="Z3052" i="2" a="1"/>
  <c r="Z3052" i="2"/>
  <c r="Z3053" i="2" a="1"/>
  <c r="Z3053" i="2"/>
  <c r="Z3054" i="2" a="1"/>
  <c r="Z3054" i="2"/>
  <c r="Z3055" i="2" a="1"/>
  <c r="Z3055" i="2"/>
  <c r="Z3056" i="2" a="1"/>
  <c r="Z3056" i="2"/>
  <c r="Z3057" i="2" a="1"/>
  <c r="Z3057" i="2"/>
  <c r="Z3058" i="2" a="1"/>
  <c r="Z3058" i="2"/>
  <c r="Z3059" i="2" a="1"/>
  <c r="Z3059" i="2"/>
  <c r="Z3060" i="2" a="1"/>
  <c r="Z3060" i="2"/>
  <c r="Z3061" i="2" a="1"/>
  <c r="Z3061" i="2"/>
  <c r="Z3062" i="2" a="1"/>
  <c r="Z3062" i="2"/>
  <c r="Z3063" i="2" a="1"/>
  <c r="Z3063" i="2"/>
  <c r="Z3064" i="2" a="1"/>
  <c r="Z3064" i="2"/>
  <c r="Z3065" i="2" a="1"/>
  <c r="Z3065" i="2"/>
  <c r="Z3066" i="2" a="1"/>
  <c r="Z3066" i="2"/>
  <c r="Z3067" i="2" a="1"/>
  <c r="Z3067" i="2"/>
  <c r="Z3068" i="2" a="1"/>
  <c r="Z3068" i="2"/>
  <c r="Z3069" i="2" a="1"/>
  <c r="Z3069" i="2"/>
  <c r="Z3070" i="2" a="1"/>
  <c r="Z3070" i="2"/>
  <c r="Z3071" i="2" a="1"/>
  <c r="Z3071" i="2"/>
  <c r="Z3072" i="2" a="1"/>
  <c r="Z3072" i="2"/>
  <c r="Z3073" i="2" a="1"/>
  <c r="Z3073" i="2"/>
  <c r="Z3074" i="2" a="1"/>
  <c r="Z3074" i="2"/>
  <c r="Z3075" i="2" a="1"/>
  <c r="Z3075" i="2"/>
  <c r="Z3076" i="2" a="1"/>
  <c r="Z3076" i="2"/>
  <c r="Z3077" i="2" a="1"/>
  <c r="Z3077" i="2"/>
  <c r="Z3078" i="2" a="1"/>
  <c r="Z3078" i="2"/>
  <c r="Z3079" i="2" a="1"/>
  <c r="Z3079" i="2"/>
  <c r="Z3080" i="2" a="1"/>
  <c r="Z3080" i="2"/>
  <c r="Z3081" i="2" a="1"/>
  <c r="Z3081" i="2"/>
  <c r="Z3082" i="2" a="1"/>
  <c r="Z3082" i="2"/>
  <c r="Z3083" i="2" a="1"/>
  <c r="Z3083" i="2"/>
  <c r="Z3084" i="2" a="1"/>
  <c r="Z3084" i="2"/>
  <c r="Z3085" i="2" a="1"/>
  <c r="Z3085" i="2"/>
  <c r="Z3086" i="2" a="1"/>
  <c r="Z3086" i="2"/>
  <c r="Z3087" i="2" a="1"/>
  <c r="Z3087" i="2"/>
  <c r="Z3088" i="2" a="1"/>
  <c r="Z3088" i="2"/>
  <c r="Z3089" i="2" a="1"/>
  <c r="Z3089" i="2"/>
  <c r="Z3090" i="2" a="1"/>
  <c r="Z3090" i="2"/>
  <c r="Z3091" i="2" a="1"/>
  <c r="Z3091" i="2"/>
  <c r="Z3092" i="2" a="1"/>
  <c r="Z3092" i="2"/>
  <c r="Z3093" i="2" a="1"/>
  <c r="Z3093" i="2"/>
  <c r="Z3094" i="2" a="1"/>
  <c r="Z3094" i="2"/>
  <c r="Z3095" i="2" a="1"/>
  <c r="Z3095" i="2"/>
  <c r="Z3096" i="2" a="1"/>
  <c r="Z3096" i="2"/>
  <c r="Z3097" i="2" a="1"/>
  <c r="Z3097" i="2"/>
  <c r="Z3098" i="2" a="1"/>
  <c r="Z3098" i="2"/>
  <c r="Z3099" i="2" a="1"/>
  <c r="Z3099" i="2"/>
  <c r="Z3100" i="2" a="1"/>
  <c r="Z3100" i="2"/>
  <c r="Z3101" i="2" a="1"/>
  <c r="Z3101" i="2"/>
  <c r="Z3102" i="2" a="1"/>
  <c r="Z3102" i="2"/>
  <c r="Z3103" i="2" a="1"/>
  <c r="Z3103" i="2"/>
  <c r="Z3104" i="2" a="1"/>
  <c r="Z3104" i="2"/>
  <c r="Z3105" i="2" a="1"/>
  <c r="Z3105" i="2"/>
  <c r="Z3106" i="2" a="1"/>
  <c r="Z3106" i="2"/>
  <c r="Z3107" i="2" a="1"/>
  <c r="Z3107" i="2"/>
  <c r="Z3108" i="2" a="1"/>
  <c r="Z3108" i="2"/>
  <c r="Z3109" i="2" a="1"/>
  <c r="Z3109" i="2"/>
  <c r="Z3110" i="2" a="1"/>
  <c r="Z3110" i="2"/>
  <c r="Z3111" i="2" a="1"/>
  <c r="Z3111" i="2"/>
  <c r="Z3112" i="2" a="1"/>
  <c r="Z3112" i="2"/>
  <c r="Z3113" i="2" a="1"/>
  <c r="Z3113" i="2"/>
  <c r="Z3114" i="2" a="1"/>
  <c r="Z3114" i="2"/>
  <c r="Z3115" i="2" a="1"/>
  <c r="Z3115" i="2"/>
  <c r="Z3116" i="2" a="1"/>
  <c r="Z3116" i="2"/>
  <c r="Z3117" i="2" a="1"/>
  <c r="Z3117" i="2"/>
  <c r="Z3118" i="2" a="1"/>
  <c r="Z3118" i="2"/>
  <c r="Z3119" i="2" a="1"/>
  <c r="Z3119" i="2"/>
  <c r="Z3120" i="2" a="1"/>
  <c r="Z3120" i="2"/>
  <c r="Z3121" i="2" a="1"/>
  <c r="Z3121" i="2"/>
  <c r="Z3122" i="2" a="1"/>
  <c r="Z3122" i="2"/>
  <c r="Z3123" i="2" a="1"/>
  <c r="Z3123" i="2"/>
  <c r="Z3124" i="2" a="1"/>
  <c r="Z3124" i="2"/>
  <c r="Z3125" i="2" a="1"/>
  <c r="Z3125" i="2"/>
  <c r="Z3126" i="2" a="1"/>
  <c r="Z3126" i="2"/>
  <c r="Z3127" i="2" a="1"/>
  <c r="Z3127" i="2"/>
  <c r="Z3128" i="2" a="1"/>
  <c r="Z3128" i="2"/>
  <c r="Z3129" i="2" a="1"/>
  <c r="Z3129" i="2"/>
  <c r="Z3130" i="2" a="1"/>
  <c r="Z3130" i="2"/>
  <c r="Z3131" i="2" a="1"/>
  <c r="Z3131" i="2"/>
  <c r="Z3132" i="2" a="1"/>
  <c r="Z3132" i="2"/>
  <c r="Z3133" i="2" a="1"/>
  <c r="Z3133" i="2"/>
  <c r="Z3134" i="2" a="1"/>
  <c r="Z3134" i="2"/>
  <c r="Z3135" i="2" a="1"/>
  <c r="Z3135" i="2"/>
  <c r="Z3136" i="2" a="1"/>
  <c r="Z3136" i="2"/>
  <c r="Z3137" i="2" a="1"/>
  <c r="Z3137" i="2"/>
  <c r="Z3138" i="2" a="1"/>
  <c r="Z3138" i="2"/>
  <c r="Z3139" i="2" a="1"/>
  <c r="Z3139" i="2"/>
  <c r="Z3140" i="2" a="1"/>
  <c r="Z3140" i="2"/>
  <c r="Z3141" i="2" a="1"/>
  <c r="Z3141" i="2"/>
  <c r="Z3142" i="2" a="1"/>
  <c r="Z3142" i="2"/>
  <c r="Z3143" i="2" a="1"/>
  <c r="Z3143" i="2"/>
  <c r="Z3144" i="2" a="1"/>
  <c r="Z3144" i="2"/>
  <c r="Z3145" i="2" a="1"/>
  <c r="Z3145" i="2"/>
  <c r="Z3146" i="2" a="1"/>
  <c r="Z3146" i="2"/>
  <c r="Z3147" i="2" a="1"/>
  <c r="Z3147" i="2"/>
  <c r="Z3148" i="2" a="1"/>
  <c r="Z3148" i="2"/>
  <c r="Z3149" i="2" a="1"/>
  <c r="Z3149" i="2"/>
  <c r="Z3150" i="2" a="1"/>
  <c r="Z3150" i="2"/>
  <c r="Z3151" i="2" a="1"/>
  <c r="Z3151" i="2"/>
  <c r="Z3152" i="2" a="1"/>
  <c r="Z3152" i="2"/>
  <c r="Z3153" i="2" a="1"/>
  <c r="Z3153" i="2"/>
  <c r="Z3154" i="2" a="1"/>
  <c r="Z3154" i="2"/>
  <c r="Z3155" i="2" a="1"/>
  <c r="Z3155" i="2"/>
  <c r="Z3156" i="2" a="1"/>
  <c r="Z3156" i="2"/>
  <c r="Z3157" i="2" a="1"/>
  <c r="Z3157" i="2"/>
  <c r="Z3158" i="2" a="1"/>
  <c r="Z3158" i="2"/>
  <c r="Z3159" i="2" a="1"/>
  <c r="Z3159" i="2"/>
  <c r="Z3160" i="2" a="1"/>
  <c r="Z3160" i="2"/>
  <c r="Z3161" i="2" a="1"/>
  <c r="Z3161" i="2"/>
  <c r="Z3162" i="2" a="1"/>
  <c r="Z3162" i="2"/>
  <c r="Z3163" i="2" a="1"/>
  <c r="Z3163" i="2"/>
  <c r="Z3164" i="2" a="1"/>
  <c r="Z3164" i="2"/>
  <c r="Z3165" i="2" a="1"/>
  <c r="Z3165" i="2"/>
  <c r="Z3166" i="2" a="1"/>
  <c r="Z3166" i="2"/>
  <c r="Z3167" i="2" a="1"/>
  <c r="Z3167" i="2"/>
  <c r="Z3168" i="2" a="1"/>
  <c r="Z3168" i="2"/>
  <c r="Z3169" i="2" a="1"/>
  <c r="Z3169" i="2"/>
  <c r="Z3170" i="2" a="1"/>
  <c r="Z3170" i="2"/>
  <c r="Z3171" i="2" a="1"/>
  <c r="Z3171" i="2"/>
  <c r="Z3172" i="2" a="1"/>
  <c r="Z3172" i="2"/>
  <c r="Z3173" i="2" a="1"/>
  <c r="Z3173" i="2"/>
  <c r="Z3174" i="2" a="1"/>
  <c r="Z3174" i="2"/>
  <c r="Z3175" i="2" a="1"/>
  <c r="Z3175" i="2"/>
  <c r="Z3176" i="2" a="1"/>
  <c r="Z3176" i="2"/>
  <c r="Z3177" i="2" a="1"/>
  <c r="Z3177" i="2"/>
  <c r="Z3178" i="2" a="1"/>
  <c r="Z3178" i="2"/>
  <c r="Z3179" i="2" a="1"/>
  <c r="Z3179" i="2"/>
  <c r="Z3180" i="2" a="1"/>
  <c r="Z3180" i="2"/>
  <c r="Z3181" i="2" a="1"/>
  <c r="Z3181" i="2"/>
  <c r="Z3182" i="2" a="1"/>
  <c r="Z3182" i="2"/>
  <c r="Z3183" i="2" a="1"/>
  <c r="Z3183" i="2"/>
  <c r="Z3184" i="2" a="1"/>
  <c r="Z3184" i="2"/>
  <c r="Z3185" i="2" a="1"/>
  <c r="Z3185" i="2"/>
  <c r="Z3186" i="2" a="1"/>
  <c r="Z3186" i="2"/>
  <c r="Z3187" i="2" a="1"/>
  <c r="Z3187" i="2"/>
  <c r="Z3188" i="2" a="1"/>
  <c r="Z3188" i="2"/>
  <c r="Z3189" i="2" a="1"/>
  <c r="Z3189" i="2"/>
  <c r="Z3190" i="2" a="1"/>
  <c r="Z3190" i="2"/>
  <c r="Z3191" i="2" a="1"/>
  <c r="Z3191" i="2"/>
  <c r="Z3192" i="2" a="1"/>
  <c r="Z3192" i="2"/>
  <c r="Z3193" i="2" a="1"/>
  <c r="Z3193" i="2"/>
  <c r="Z3194" i="2" a="1"/>
  <c r="Z3194" i="2"/>
  <c r="Z3195" i="2" a="1"/>
  <c r="Z3195" i="2"/>
  <c r="Z3196" i="2" a="1"/>
  <c r="Z3196" i="2"/>
  <c r="Z3197" i="2" a="1"/>
  <c r="Z3197" i="2"/>
  <c r="Z3198" i="2" a="1"/>
  <c r="Z3198" i="2"/>
  <c r="Z3199" i="2" a="1"/>
  <c r="Z3199" i="2"/>
  <c r="Z3200" i="2" a="1"/>
  <c r="Z3200" i="2"/>
  <c r="Z3201" i="2" a="1"/>
  <c r="Z3201" i="2"/>
  <c r="Z3202" i="2" a="1"/>
  <c r="Z3202" i="2"/>
  <c r="Z3203" i="2" a="1"/>
  <c r="Z3203" i="2"/>
  <c r="Z3204" i="2" a="1"/>
  <c r="Z3204" i="2"/>
  <c r="Z3205" i="2" a="1"/>
  <c r="Z3205" i="2"/>
  <c r="Z3206" i="2" a="1"/>
  <c r="Z3206" i="2"/>
  <c r="Z3207" i="2" a="1"/>
  <c r="Z3207" i="2"/>
  <c r="Z3208" i="2" a="1"/>
  <c r="Z3208" i="2"/>
  <c r="Z3209" i="2" a="1"/>
  <c r="Z3209" i="2"/>
  <c r="Z3210" i="2" a="1"/>
  <c r="Z3210" i="2"/>
  <c r="Z3211" i="2" a="1"/>
  <c r="Z3211" i="2"/>
  <c r="Z3212" i="2" a="1"/>
  <c r="Z3212" i="2"/>
  <c r="Z3213" i="2" a="1"/>
  <c r="Z3213" i="2"/>
  <c r="Z3214" i="2" a="1"/>
  <c r="Z3214" i="2"/>
  <c r="Z3215" i="2" a="1"/>
  <c r="Z3215" i="2"/>
  <c r="Z3216" i="2" a="1"/>
  <c r="Z3216" i="2"/>
  <c r="Z3217" i="2" a="1"/>
  <c r="Z3217" i="2"/>
  <c r="Z3218" i="2" a="1"/>
  <c r="Z3218" i="2"/>
  <c r="Z3219" i="2" a="1"/>
  <c r="Z3219" i="2"/>
  <c r="Z3220" i="2" a="1"/>
  <c r="Z3220" i="2"/>
  <c r="Z3221" i="2" a="1"/>
  <c r="Z3221" i="2"/>
  <c r="Z3222" i="2" a="1"/>
  <c r="Z3222" i="2"/>
  <c r="Z3223" i="2" a="1"/>
  <c r="Z3223" i="2"/>
  <c r="Z3224" i="2" a="1"/>
  <c r="Z3224" i="2"/>
  <c r="Z3225" i="2" a="1"/>
  <c r="Z3225" i="2"/>
  <c r="Z3226" i="2" a="1"/>
  <c r="Z3226" i="2"/>
  <c r="Z3227" i="2" a="1"/>
  <c r="Z3227" i="2"/>
  <c r="Z3228" i="2" a="1"/>
  <c r="Z3228" i="2"/>
  <c r="Z3229" i="2" a="1"/>
  <c r="Z3229" i="2"/>
  <c r="Z3230" i="2" a="1"/>
  <c r="Z3230" i="2"/>
  <c r="Z3231" i="2" a="1"/>
  <c r="Z3231" i="2"/>
  <c r="Z3232" i="2" a="1"/>
  <c r="Z3232" i="2"/>
  <c r="Z3233" i="2" a="1"/>
  <c r="Z3233" i="2"/>
  <c r="Z3234" i="2" a="1"/>
  <c r="Z3234" i="2"/>
  <c r="Z3235" i="2" a="1"/>
  <c r="Z3235" i="2"/>
  <c r="Z3236" i="2" a="1"/>
  <c r="Z3236" i="2"/>
  <c r="Z3237" i="2" a="1"/>
  <c r="Z3237" i="2"/>
  <c r="Z3238" i="2" a="1"/>
  <c r="Z3238" i="2"/>
  <c r="Z3239" i="2" a="1"/>
  <c r="Z3239" i="2"/>
  <c r="Z3240" i="2" a="1"/>
  <c r="Z3240" i="2"/>
  <c r="Z3241" i="2" a="1"/>
  <c r="Z3241" i="2"/>
  <c r="Z3242" i="2" a="1"/>
  <c r="Z3242" i="2"/>
  <c r="Z3243" i="2" a="1"/>
  <c r="Z3243" i="2"/>
  <c r="Z3244" i="2" a="1"/>
  <c r="Z3244" i="2"/>
  <c r="Z3245" i="2" a="1"/>
  <c r="Z3245" i="2"/>
  <c r="Z3246" i="2" a="1"/>
  <c r="Z3246" i="2"/>
  <c r="Z3247" i="2" a="1"/>
  <c r="Z3247" i="2"/>
  <c r="Z3248" i="2" a="1"/>
  <c r="Z3248" i="2"/>
  <c r="Z3249" i="2" a="1"/>
  <c r="Z3249" i="2"/>
  <c r="Z3250" i="2" a="1"/>
  <c r="Z3250" i="2"/>
  <c r="Z3251" i="2" a="1"/>
  <c r="Z3251" i="2"/>
  <c r="Z3252" i="2" a="1"/>
  <c r="Z3252" i="2"/>
  <c r="Z3253" i="2" a="1"/>
  <c r="Z3253" i="2"/>
  <c r="Z3254" i="2" a="1"/>
  <c r="Z3254" i="2"/>
  <c r="Z3255" i="2" a="1"/>
  <c r="Z3255" i="2"/>
  <c r="Z3256" i="2" a="1"/>
  <c r="Z3256" i="2"/>
  <c r="Z3257" i="2" a="1"/>
  <c r="Z3257" i="2"/>
  <c r="Z3258" i="2" a="1"/>
  <c r="Z3258" i="2"/>
  <c r="Z3259" i="2" a="1"/>
  <c r="Z3259" i="2"/>
  <c r="Z3260" i="2" a="1"/>
  <c r="Z3260" i="2"/>
  <c r="Z3261" i="2" a="1"/>
  <c r="Z3261" i="2"/>
  <c r="Z3262" i="2" a="1"/>
  <c r="Z3262" i="2"/>
  <c r="Z3263" i="2" a="1"/>
  <c r="Z3263" i="2"/>
  <c r="Z3264" i="2" a="1"/>
  <c r="Z3264" i="2"/>
  <c r="Z3265" i="2" a="1"/>
  <c r="Z3265" i="2"/>
  <c r="Z3266" i="2" a="1"/>
  <c r="Z3266" i="2"/>
  <c r="Z3267" i="2" a="1"/>
  <c r="Z3267" i="2"/>
  <c r="Z3268" i="2" a="1"/>
  <c r="Z3268" i="2"/>
  <c r="Z3269" i="2" a="1"/>
  <c r="Z3269" i="2"/>
  <c r="Z3270" i="2" a="1"/>
  <c r="Z3270" i="2"/>
  <c r="Z3271" i="2" a="1"/>
  <c r="Z3271" i="2"/>
  <c r="Z3272" i="2" a="1"/>
  <c r="Z3272" i="2"/>
  <c r="Z3273" i="2" a="1"/>
  <c r="Z3273" i="2"/>
  <c r="Z3274" i="2" a="1"/>
  <c r="Z3274" i="2"/>
  <c r="Z3275" i="2" a="1"/>
  <c r="Z3275" i="2"/>
  <c r="Z3276" i="2" a="1"/>
  <c r="Z3276" i="2"/>
  <c r="Z3277" i="2" a="1"/>
  <c r="Z3277" i="2"/>
  <c r="Z3278" i="2" a="1"/>
  <c r="Z3278" i="2"/>
  <c r="Z3279" i="2" a="1"/>
  <c r="Z3279" i="2"/>
  <c r="Z3280" i="2" a="1"/>
  <c r="Z3280" i="2"/>
  <c r="Z3281" i="2" a="1"/>
  <c r="Z3281" i="2"/>
  <c r="Z3282" i="2" a="1"/>
  <c r="Z3282" i="2"/>
  <c r="Z3283" i="2" a="1"/>
  <c r="Z3283" i="2"/>
  <c r="Z3284" i="2" a="1"/>
  <c r="Z3284" i="2"/>
  <c r="Z3285" i="2" a="1"/>
  <c r="Z3285" i="2"/>
  <c r="Z3286" i="2" a="1"/>
  <c r="Z3286" i="2"/>
  <c r="Z3287" i="2" a="1"/>
  <c r="Z3287" i="2"/>
  <c r="Z3288" i="2" a="1"/>
  <c r="Z3288" i="2"/>
  <c r="Z3289" i="2" a="1"/>
  <c r="Z3289" i="2"/>
  <c r="Z3290" i="2" a="1"/>
  <c r="Z3290" i="2"/>
  <c r="Z3291" i="2" a="1"/>
  <c r="Z3291" i="2"/>
  <c r="Z3292" i="2" a="1"/>
  <c r="Z3292" i="2"/>
  <c r="Z3293" i="2" a="1"/>
  <c r="Z3293" i="2"/>
  <c r="Z3294" i="2" a="1"/>
  <c r="Z3294" i="2"/>
  <c r="Z3295" i="2" a="1"/>
  <c r="Z3295" i="2"/>
  <c r="Z3296" i="2" a="1"/>
  <c r="Z3296" i="2"/>
  <c r="Z3297" i="2" a="1"/>
  <c r="Z3297" i="2"/>
  <c r="Z3298" i="2" a="1"/>
  <c r="Z3298" i="2"/>
  <c r="Z3299" i="2" a="1"/>
  <c r="Z3299" i="2"/>
  <c r="Z3300" i="2" a="1"/>
  <c r="Z3300" i="2"/>
  <c r="Z3301" i="2" a="1"/>
  <c r="Z3301" i="2"/>
  <c r="Z3302" i="2" a="1"/>
  <c r="Z3302" i="2"/>
  <c r="Z3303" i="2" a="1"/>
  <c r="Z3303" i="2"/>
  <c r="Z3304" i="2" a="1"/>
  <c r="Z3304" i="2"/>
  <c r="Z3305" i="2" a="1"/>
  <c r="Z3305" i="2"/>
  <c r="Z3306" i="2" a="1"/>
  <c r="Z3306" i="2"/>
  <c r="Z3307" i="2" a="1"/>
  <c r="Z3307" i="2"/>
  <c r="Z3308" i="2" a="1"/>
  <c r="Z3308" i="2"/>
  <c r="Z3309" i="2" a="1"/>
  <c r="Z3309" i="2"/>
  <c r="Z3310" i="2" a="1"/>
  <c r="Z3310" i="2"/>
  <c r="Z3311" i="2" a="1"/>
  <c r="Z3311" i="2"/>
  <c r="Z3312" i="2" a="1"/>
  <c r="Z3312" i="2"/>
  <c r="Z3313" i="2" a="1"/>
  <c r="Z3313" i="2"/>
  <c r="Z3314" i="2" a="1"/>
  <c r="Z3314" i="2"/>
  <c r="Z3315" i="2" a="1"/>
  <c r="Z3315" i="2"/>
  <c r="Z3316" i="2" a="1"/>
  <c r="Z3316" i="2"/>
  <c r="Z3317" i="2" a="1"/>
  <c r="Z3317" i="2"/>
  <c r="Z3318" i="2" a="1"/>
  <c r="Z3318" i="2"/>
  <c r="Z3319" i="2" a="1"/>
  <c r="Z3319" i="2"/>
  <c r="Z3320" i="2" a="1"/>
  <c r="Z3320" i="2"/>
  <c r="Z3321" i="2" a="1"/>
  <c r="Z3321" i="2"/>
  <c r="Z3322" i="2" a="1"/>
  <c r="Z3322" i="2"/>
  <c r="Z3323" i="2" a="1"/>
  <c r="Z3323" i="2"/>
  <c r="Z3324" i="2" a="1"/>
  <c r="Z3324" i="2"/>
  <c r="Z3325" i="2" a="1"/>
  <c r="Z3325" i="2"/>
  <c r="Z3326" i="2" a="1"/>
  <c r="Z3326" i="2"/>
  <c r="Z3327" i="2" a="1"/>
  <c r="Z3327" i="2"/>
  <c r="Z3328" i="2" a="1"/>
  <c r="Z3328" i="2"/>
  <c r="Z3329" i="2" a="1"/>
  <c r="Z3329" i="2"/>
  <c r="Z3330" i="2" a="1"/>
  <c r="Z3330" i="2"/>
  <c r="Z3331" i="2" a="1"/>
  <c r="Z3331" i="2"/>
  <c r="Z3332" i="2" a="1"/>
  <c r="Z3332" i="2"/>
  <c r="Z3333" i="2" a="1"/>
  <c r="Z3333" i="2"/>
  <c r="Z3334" i="2" a="1"/>
  <c r="Z3334" i="2"/>
  <c r="Z3335" i="2" a="1"/>
  <c r="Z3335" i="2"/>
  <c r="Z3336" i="2" a="1"/>
  <c r="Z3336" i="2"/>
  <c r="Z3337" i="2" a="1"/>
  <c r="Z3337" i="2"/>
  <c r="Z3338" i="2" a="1"/>
  <c r="Z3338" i="2"/>
  <c r="Z3339" i="2" a="1"/>
  <c r="Z3339" i="2"/>
  <c r="Z3340" i="2" a="1"/>
  <c r="Z3340" i="2"/>
  <c r="Z3341" i="2" a="1"/>
  <c r="Z3341" i="2"/>
  <c r="Z3342" i="2" a="1"/>
  <c r="Z3342" i="2"/>
  <c r="Z3343" i="2" a="1"/>
  <c r="Z3343" i="2"/>
  <c r="Z3344" i="2" a="1"/>
  <c r="Z3344" i="2"/>
  <c r="Z3345" i="2" a="1"/>
  <c r="Z3345" i="2"/>
  <c r="Z3346" i="2" a="1"/>
  <c r="Z3346" i="2"/>
  <c r="Z3347" i="2" a="1"/>
  <c r="Z3347" i="2"/>
  <c r="Z3348" i="2" a="1"/>
  <c r="Z3348" i="2"/>
  <c r="Z3349" i="2" a="1"/>
  <c r="Z3349" i="2"/>
  <c r="Z3350" i="2" a="1"/>
  <c r="Z3350" i="2"/>
  <c r="Z3351" i="2" a="1"/>
  <c r="Z3351" i="2"/>
  <c r="Z3352" i="2" a="1"/>
  <c r="Z3352" i="2"/>
  <c r="Z3353" i="2" a="1"/>
  <c r="Z3353" i="2"/>
  <c r="Z3354" i="2" a="1"/>
  <c r="Z3354" i="2"/>
  <c r="Z3355" i="2" a="1"/>
  <c r="Z3355" i="2"/>
  <c r="Z3356" i="2" a="1"/>
  <c r="Z3356" i="2"/>
  <c r="Z3357" i="2" a="1"/>
  <c r="Z3357" i="2"/>
  <c r="Z3358" i="2" a="1"/>
  <c r="Z3358" i="2"/>
  <c r="Z3359" i="2" a="1"/>
  <c r="Z3359" i="2"/>
  <c r="Z3360" i="2" a="1"/>
  <c r="Z3360" i="2"/>
  <c r="Z3361" i="2" a="1"/>
  <c r="Z3361" i="2"/>
  <c r="Z3362" i="2" a="1"/>
  <c r="Z3362" i="2"/>
  <c r="Z3363" i="2" a="1"/>
  <c r="Z3363" i="2"/>
  <c r="Z3364" i="2" a="1"/>
  <c r="Z3364" i="2"/>
  <c r="Z3365" i="2" a="1"/>
  <c r="Z3365" i="2"/>
  <c r="Z3366" i="2" a="1"/>
  <c r="Z3366" i="2"/>
  <c r="Z3367" i="2" a="1"/>
  <c r="Z3367" i="2"/>
  <c r="Z3368" i="2" a="1"/>
  <c r="Z3368" i="2"/>
  <c r="Z3369" i="2" a="1"/>
  <c r="Z3369" i="2"/>
  <c r="Z3370" i="2" a="1"/>
  <c r="Z3370" i="2"/>
  <c r="Z3371" i="2" a="1"/>
  <c r="Z3371" i="2"/>
  <c r="Z3372" i="2" a="1"/>
  <c r="Z3372" i="2"/>
  <c r="Z3373" i="2" a="1"/>
  <c r="Z3373" i="2"/>
  <c r="Z3374" i="2" a="1"/>
  <c r="Z3374" i="2"/>
  <c r="Z3375" i="2" a="1"/>
  <c r="Z3375" i="2"/>
  <c r="Z3376" i="2" a="1"/>
  <c r="Z3376" i="2"/>
  <c r="Z3377" i="2" a="1"/>
  <c r="Z3377" i="2"/>
  <c r="Z3378" i="2" a="1"/>
  <c r="Z3378" i="2"/>
  <c r="Z3379" i="2" a="1"/>
  <c r="Z3379" i="2"/>
  <c r="Z3380" i="2" a="1"/>
  <c r="Z3380" i="2"/>
  <c r="Z3381" i="2" a="1"/>
  <c r="Z3381" i="2"/>
  <c r="Z3382" i="2" a="1"/>
  <c r="Z3382" i="2"/>
  <c r="Z3383" i="2" a="1"/>
  <c r="Z3383" i="2"/>
  <c r="Z3384" i="2" a="1"/>
  <c r="Z3384" i="2"/>
  <c r="Z3385" i="2" a="1"/>
  <c r="Z3385" i="2"/>
  <c r="Z3386" i="2" a="1"/>
  <c r="Z3386" i="2"/>
  <c r="Z3387" i="2" a="1"/>
  <c r="Z3387" i="2"/>
  <c r="Z3388" i="2" a="1"/>
  <c r="Z3388" i="2"/>
  <c r="Z3389" i="2" a="1"/>
  <c r="Z3389" i="2"/>
  <c r="Z3390" i="2" a="1"/>
  <c r="Z3390" i="2"/>
  <c r="Z3391" i="2" a="1"/>
  <c r="Z3391" i="2"/>
  <c r="Z3392" i="2" a="1"/>
  <c r="Z3392" i="2"/>
  <c r="Z3393" i="2" a="1"/>
  <c r="Z3393" i="2"/>
  <c r="Z3394" i="2" a="1"/>
  <c r="Z3394" i="2"/>
  <c r="Z3395" i="2" a="1"/>
  <c r="Z3395" i="2"/>
  <c r="Z3396" i="2" a="1"/>
  <c r="Z3396" i="2"/>
  <c r="Z3397" i="2" a="1"/>
  <c r="Z3397" i="2"/>
  <c r="Z3398" i="2" a="1"/>
  <c r="Z3398" i="2"/>
  <c r="Z3399" i="2" a="1"/>
  <c r="Z3399" i="2"/>
  <c r="Z3400" i="2" a="1"/>
  <c r="Z3400" i="2"/>
  <c r="Z3401" i="2" a="1"/>
  <c r="Z3401" i="2"/>
  <c r="Z3402" i="2" a="1"/>
  <c r="Z3402" i="2"/>
  <c r="Z3403" i="2" a="1"/>
  <c r="Z3403" i="2"/>
  <c r="Z3404" i="2" a="1"/>
  <c r="Z3404" i="2"/>
  <c r="Z3405" i="2" a="1"/>
  <c r="Z3405" i="2"/>
  <c r="Z3406" i="2" a="1"/>
  <c r="Z3406" i="2"/>
  <c r="Z3407" i="2" a="1"/>
  <c r="Z3407" i="2"/>
  <c r="Z3408" i="2" a="1"/>
  <c r="Z3408" i="2"/>
  <c r="Z3409" i="2" a="1"/>
  <c r="Z3409" i="2"/>
  <c r="Z3410" i="2" a="1"/>
  <c r="Z3410" i="2"/>
  <c r="Z3411" i="2" a="1"/>
  <c r="Z3411" i="2"/>
  <c r="Z3412" i="2" a="1"/>
  <c r="Z3412" i="2"/>
  <c r="Z3413" i="2" a="1"/>
  <c r="Z3413" i="2"/>
  <c r="Z3414" i="2" a="1"/>
  <c r="Z3414" i="2"/>
  <c r="Z3415" i="2" a="1"/>
  <c r="Z3415" i="2"/>
  <c r="Z3416" i="2" a="1"/>
  <c r="Z3416" i="2"/>
  <c r="Z3417" i="2" a="1"/>
  <c r="Z3417" i="2"/>
  <c r="Z3418" i="2" a="1"/>
  <c r="Z3418" i="2"/>
  <c r="Z3419" i="2" a="1"/>
  <c r="Z3419" i="2"/>
  <c r="Z3420" i="2" a="1"/>
  <c r="Z3420" i="2"/>
  <c r="Z3421" i="2" a="1"/>
  <c r="Z3421" i="2"/>
  <c r="Z3422" i="2" a="1"/>
  <c r="Z3422" i="2"/>
  <c r="Z3423" i="2" a="1"/>
  <c r="Z3423" i="2"/>
  <c r="Z3424" i="2" a="1"/>
  <c r="Z3424" i="2"/>
  <c r="Z3425" i="2" a="1"/>
  <c r="Z3425" i="2"/>
  <c r="Z3426" i="2" a="1"/>
  <c r="Z3426" i="2"/>
  <c r="Z3427" i="2" a="1"/>
  <c r="Z3427" i="2"/>
  <c r="Z3428" i="2" a="1"/>
  <c r="Z3428" i="2"/>
  <c r="Z3429" i="2" a="1"/>
  <c r="Z3429" i="2"/>
  <c r="Z3430" i="2" a="1"/>
  <c r="Z3430" i="2"/>
  <c r="Z3431" i="2" a="1"/>
  <c r="Z3431" i="2"/>
  <c r="Z3432" i="2" a="1"/>
  <c r="Z3432" i="2"/>
  <c r="Z3433" i="2" a="1"/>
  <c r="Z3433" i="2"/>
  <c r="Z3434" i="2" a="1"/>
  <c r="Z3434" i="2"/>
  <c r="Z3435" i="2" a="1"/>
  <c r="Z3435" i="2"/>
  <c r="Z3436" i="2" a="1"/>
  <c r="Z3436" i="2"/>
  <c r="Z3437" i="2" a="1"/>
  <c r="Z3437" i="2"/>
  <c r="Z3438" i="2" a="1"/>
  <c r="Z3438" i="2"/>
  <c r="Z3439" i="2" a="1"/>
  <c r="Z3439" i="2"/>
  <c r="Z3440" i="2" a="1"/>
  <c r="Z3440" i="2"/>
  <c r="Z3441" i="2" a="1"/>
  <c r="Z3441" i="2"/>
  <c r="Z3442" i="2" a="1"/>
  <c r="Z3442" i="2"/>
  <c r="Z3443" i="2" a="1"/>
  <c r="Z3443" i="2"/>
  <c r="Z3444" i="2" a="1"/>
  <c r="Z3444" i="2"/>
  <c r="Z3445" i="2" a="1"/>
  <c r="Z3445" i="2"/>
  <c r="Z3446" i="2" a="1"/>
  <c r="Z3446" i="2"/>
  <c r="Z3447" i="2" a="1"/>
  <c r="Z3447" i="2"/>
  <c r="Z3448" i="2" a="1"/>
  <c r="Z3448" i="2"/>
  <c r="Z3449" i="2" a="1"/>
  <c r="Z3449" i="2"/>
  <c r="Z3450" i="2" a="1"/>
  <c r="Z3450" i="2"/>
  <c r="Z3451" i="2" a="1"/>
  <c r="Z3451" i="2"/>
  <c r="Z3452" i="2" a="1"/>
  <c r="Z3452" i="2"/>
  <c r="Z3453" i="2" a="1"/>
  <c r="Z3453" i="2"/>
  <c r="Z3454" i="2" a="1"/>
  <c r="Z3454" i="2"/>
  <c r="Z3455" i="2" a="1"/>
  <c r="Z3455" i="2"/>
  <c r="Z3456" i="2" a="1"/>
  <c r="Z3456" i="2"/>
  <c r="Z3457" i="2" a="1"/>
  <c r="Z3457" i="2"/>
  <c r="Z3458" i="2" a="1"/>
  <c r="Z3458" i="2"/>
  <c r="Z3459" i="2" a="1"/>
  <c r="Z3459" i="2"/>
  <c r="Z3460" i="2" a="1"/>
  <c r="Z3460" i="2"/>
  <c r="Z3461" i="2" a="1"/>
  <c r="Z3461" i="2"/>
  <c r="Z3462" i="2" a="1"/>
  <c r="Z3462" i="2"/>
  <c r="Z3463" i="2" a="1"/>
  <c r="Z3463" i="2"/>
  <c r="Z3464" i="2" a="1"/>
  <c r="Z3464" i="2"/>
  <c r="Z3465" i="2" a="1"/>
  <c r="Z3465" i="2"/>
  <c r="Z3466" i="2" a="1"/>
  <c r="Z3466" i="2"/>
  <c r="Z3467" i="2" a="1"/>
  <c r="Z3467" i="2"/>
  <c r="Z3468" i="2" a="1"/>
  <c r="Z3468" i="2"/>
  <c r="Z3469" i="2" a="1"/>
  <c r="Z3469" i="2"/>
  <c r="Z3470" i="2" a="1"/>
  <c r="Z3470" i="2"/>
  <c r="Z3471" i="2" a="1"/>
  <c r="Z3471" i="2"/>
  <c r="Z3472" i="2" a="1"/>
  <c r="Z3472" i="2"/>
  <c r="Z3473" i="2" a="1"/>
  <c r="Z3473" i="2"/>
  <c r="Z3474" i="2" a="1"/>
  <c r="Z3474" i="2"/>
  <c r="Z3475" i="2" a="1"/>
  <c r="Z3475" i="2"/>
  <c r="Z3476" i="2" a="1"/>
  <c r="Z3476" i="2"/>
  <c r="Z3477" i="2" a="1"/>
  <c r="Z3477" i="2"/>
  <c r="Z3478" i="2" a="1"/>
  <c r="Z3478" i="2"/>
  <c r="Z3479" i="2" a="1"/>
  <c r="Z3479" i="2"/>
  <c r="Z3480" i="2" a="1"/>
  <c r="Z3480" i="2"/>
  <c r="Z3481" i="2" a="1"/>
  <c r="Z3481" i="2"/>
  <c r="Z3482" i="2" a="1"/>
  <c r="Z3482" i="2"/>
  <c r="Z3483" i="2" a="1"/>
  <c r="Z3483" i="2"/>
  <c r="Z3484" i="2" a="1"/>
  <c r="Z3484" i="2"/>
  <c r="Z3485" i="2" a="1"/>
  <c r="Z3485" i="2"/>
  <c r="Z3486" i="2" a="1"/>
  <c r="Z3486" i="2"/>
  <c r="Z3487" i="2" a="1"/>
  <c r="Z3487" i="2"/>
  <c r="Z3488" i="2" a="1"/>
  <c r="Z3488" i="2"/>
  <c r="Z3489" i="2" a="1"/>
  <c r="Z3489" i="2"/>
  <c r="Z3490" i="2" a="1"/>
  <c r="Z3490" i="2"/>
  <c r="Z3491" i="2" a="1"/>
  <c r="Z3491" i="2"/>
  <c r="Z3492" i="2" a="1"/>
  <c r="Z3492" i="2"/>
  <c r="Z3493" i="2" a="1"/>
  <c r="Z3493" i="2"/>
  <c r="Z3494" i="2" a="1"/>
  <c r="Z3494" i="2"/>
  <c r="Z3495" i="2" a="1"/>
  <c r="Z3495" i="2"/>
  <c r="Z3496" i="2" a="1"/>
  <c r="Z3496" i="2"/>
  <c r="Z3497" i="2" a="1"/>
  <c r="Z3497" i="2"/>
  <c r="Z3498" i="2" a="1"/>
  <c r="Z3498" i="2"/>
  <c r="Z3499" i="2" a="1"/>
  <c r="Z3499" i="2"/>
  <c r="Z3500" i="2" a="1"/>
  <c r="Z3500" i="2"/>
  <c r="Z3501" i="2" a="1"/>
  <c r="Z3501" i="2"/>
  <c r="Z3502" i="2" a="1"/>
  <c r="Z3502" i="2"/>
  <c r="Z3503" i="2" a="1"/>
  <c r="Z3503" i="2"/>
  <c r="Z3504" i="2" a="1"/>
  <c r="Z3504" i="2"/>
  <c r="Z3505" i="2" a="1"/>
  <c r="Z3505" i="2"/>
  <c r="Z3506" i="2" a="1"/>
  <c r="Z3506" i="2"/>
  <c r="Z3507" i="2" a="1"/>
  <c r="Z3507" i="2"/>
  <c r="Z3508" i="2" a="1"/>
  <c r="Z3508" i="2"/>
  <c r="Z3509" i="2" a="1"/>
  <c r="Z3509" i="2"/>
  <c r="Z3510" i="2" a="1"/>
  <c r="Z3510" i="2"/>
  <c r="Z3511" i="2" a="1"/>
  <c r="Z3511" i="2"/>
  <c r="Z3512" i="2" a="1"/>
  <c r="Z3512" i="2"/>
  <c r="Z3513" i="2" a="1"/>
  <c r="Z3513" i="2"/>
  <c r="Z3514" i="2" a="1"/>
  <c r="Z3514" i="2"/>
  <c r="Z3515" i="2" a="1"/>
  <c r="Z3515" i="2"/>
  <c r="Z3516" i="2" a="1"/>
  <c r="Z3516" i="2"/>
  <c r="Z3517" i="2" a="1"/>
  <c r="Z3517" i="2"/>
  <c r="Z3518" i="2" a="1"/>
  <c r="Z3518" i="2"/>
  <c r="Z3519" i="2" a="1"/>
  <c r="Z3519" i="2"/>
  <c r="Z3520" i="2" a="1"/>
  <c r="Z3520" i="2"/>
  <c r="Z3521" i="2" a="1"/>
  <c r="Z3521" i="2"/>
  <c r="Z3522" i="2" a="1"/>
  <c r="Z3522" i="2"/>
  <c r="Z3523" i="2" a="1"/>
  <c r="Z3523" i="2"/>
  <c r="Z3524" i="2" a="1"/>
  <c r="Z3524" i="2"/>
  <c r="Z3525" i="2" a="1"/>
  <c r="Z3525" i="2"/>
  <c r="Z3526" i="2" a="1"/>
  <c r="Z3526" i="2"/>
  <c r="Z3527" i="2" a="1"/>
  <c r="Z3527" i="2"/>
  <c r="Z3528" i="2" a="1"/>
  <c r="Z3528" i="2"/>
  <c r="Z3529" i="2" a="1"/>
  <c r="Z3529" i="2"/>
  <c r="Z3530" i="2" a="1"/>
  <c r="Z3530" i="2"/>
  <c r="Z3531" i="2" a="1"/>
  <c r="Z3531" i="2"/>
  <c r="Z3532" i="2" a="1"/>
  <c r="Z3532" i="2"/>
  <c r="Z3533" i="2" a="1"/>
  <c r="Z3533" i="2"/>
  <c r="Z3534" i="2" a="1"/>
  <c r="Z3534" i="2"/>
  <c r="Z3535" i="2" a="1"/>
  <c r="Z3535" i="2"/>
  <c r="Z3536" i="2" a="1"/>
  <c r="Z3536" i="2"/>
  <c r="Z3537" i="2" a="1"/>
  <c r="Z3537" i="2"/>
  <c r="Z3538" i="2" a="1"/>
  <c r="Z3538" i="2"/>
  <c r="Z3539" i="2" a="1"/>
  <c r="Z3539" i="2"/>
  <c r="Z3540" i="2" a="1"/>
  <c r="Z3540" i="2"/>
  <c r="Z3541" i="2" a="1"/>
  <c r="Z3541" i="2"/>
  <c r="Z3542" i="2" a="1"/>
  <c r="Z3542" i="2"/>
  <c r="Z3543" i="2" a="1"/>
  <c r="Z3543" i="2"/>
  <c r="Z3544" i="2" a="1"/>
  <c r="Z3544" i="2"/>
  <c r="Z3545" i="2" a="1"/>
  <c r="Z3545" i="2"/>
  <c r="Z3546" i="2" a="1"/>
  <c r="Z3546" i="2"/>
  <c r="Z3547" i="2" a="1"/>
  <c r="Z3547" i="2"/>
  <c r="Z3548" i="2" a="1"/>
  <c r="Z3548" i="2"/>
  <c r="Z3549" i="2" a="1"/>
  <c r="Z3549" i="2"/>
  <c r="Z3550" i="2" a="1"/>
  <c r="Z3550" i="2"/>
  <c r="Z3551" i="2" a="1"/>
  <c r="Z3551" i="2"/>
  <c r="Z3552" i="2" a="1"/>
  <c r="Z3552" i="2"/>
  <c r="Z3553" i="2" a="1"/>
  <c r="Z3553" i="2"/>
  <c r="Z3554" i="2" a="1"/>
  <c r="Z3554" i="2"/>
  <c r="Z3555" i="2" a="1"/>
  <c r="Z3555" i="2"/>
  <c r="Z3556" i="2" a="1"/>
  <c r="Z3556" i="2"/>
  <c r="Z3557" i="2" a="1"/>
  <c r="Z3557" i="2"/>
  <c r="Z3558" i="2" a="1"/>
  <c r="Z3558" i="2"/>
  <c r="Z3559" i="2" a="1"/>
  <c r="Z3559" i="2"/>
  <c r="Z3560" i="2" a="1"/>
  <c r="Z3560" i="2"/>
  <c r="Z3561" i="2" a="1"/>
  <c r="Z3561" i="2"/>
  <c r="Z3562" i="2" a="1"/>
  <c r="Z3562" i="2"/>
  <c r="Z3563" i="2" a="1"/>
  <c r="Z3563" i="2"/>
  <c r="Z3564" i="2" a="1"/>
  <c r="Z3564" i="2"/>
  <c r="Z3565" i="2" a="1"/>
  <c r="Z3565" i="2"/>
  <c r="Z3566" i="2" a="1"/>
  <c r="Z3566" i="2"/>
  <c r="Z3567" i="2" a="1"/>
  <c r="Z3567" i="2"/>
  <c r="Z3568" i="2" a="1"/>
  <c r="Z3568" i="2"/>
  <c r="Z3569" i="2" a="1"/>
  <c r="Z3569" i="2"/>
  <c r="Z3570" i="2" a="1"/>
  <c r="Z3570" i="2"/>
  <c r="Z3571" i="2" a="1"/>
  <c r="Z3571" i="2"/>
  <c r="Z3572" i="2" a="1"/>
  <c r="Z3572" i="2"/>
  <c r="Z3573" i="2" a="1"/>
  <c r="Z3573" i="2"/>
  <c r="Z3574" i="2" a="1"/>
  <c r="Z3574" i="2"/>
  <c r="Z3575" i="2" a="1"/>
  <c r="Z3575" i="2"/>
  <c r="Z3576" i="2" a="1"/>
  <c r="Z3576" i="2"/>
  <c r="Z3577" i="2" a="1"/>
  <c r="Z3577" i="2"/>
  <c r="Z3578" i="2" a="1"/>
  <c r="Z3578" i="2"/>
  <c r="Z3579" i="2" a="1"/>
  <c r="Z3579" i="2"/>
  <c r="Z3580" i="2" a="1"/>
  <c r="Z3580" i="2"/>
  <c r="Z3581" i="2" a="1"/>
  <c r="Z3581" i="2"/>
  <c r="Z3582" i="2" a="1"/>
  <c r="Z3582" i="2"/>
  <c r="Z3583" i="2" a="1"/>
  <c r="Z3583" i="2"/>
  <c r="Z3584" i="2" a="1"/>
  <c r="Z3584" i="2"/>
  <c r="Z3585" i="2" a="1"/>
  <c r="Z3585" i="2"/>
  <c r="Z3586" i="2" a="1"/>
  <c r="Z3586" i="2"/>
  <c r="Z3587" i="2" a="1"/>
  <c r="Z3587" i="2"/>
  <c r="Z3588" i="2" a="1"/>
  <c r="Z3588" i="2"/>
  <c r="Z3589" i="2" a="1"/>
  <c r="Z3589" i="2"/>
  <c r="Z3590" i="2" a="1"/>
  <c r="Z3590" i="2"/>
  <c r="Z3591" i="2" a="1"/>
  <c r="Z3591" i="2"/>
  <c r="Z3592" i="2" a="1"/>
  <c r="Z3592" i="2"/>
  <c r="Z3593" i="2" a="1"/>
  <c r="Z3593" i="2"/>
  <c r="Z3594" i="2" a="1"/>
  <c r="Z3594" i="2"/>
  <c r="Z3595" i="2" a="1"/>
  <c r="Z3595" i="2"/>
  <c r="Z3596" i="2" a="1"/>
  <c r="Z3596" i="2"/>
  <c r="Z3597" i="2" a="1"/>
  <c r="Z3597" i="2"/>
  <c r="Z3598" i="2" a="1"/>
  <c r="Z3598" i="2"/>
  <c r="Z3599" i="2" a="1"/>
  <c r="Z3599" i="2"/>
  <c r="Z3600" i="2" a="1"/>
  <c r="Z3600" i="2"/>
  <c r="Z3601" i="2" a="1"/>
  <c r="Z3601" i="2"/>
  <c r="Z3602" i="2" a="1"/>
  <c r="Z3602" i="2"/>
  <c r="Z3603" i="2" a="1"/>
  <c r="Z3603" i="2"/>
  <c r="Z3604" i="2" a="1"/>
  <c r="Z3604" i="2"/>
  <c r="Z3605" i="2" a="1"/>
  <c r="Z3605" i="2"/>
  <c r="Z3606" i="2" a="1"/>
  <c r="Z3606" i="2"/>
  <c r="Z3607" i="2" a="1"/>
  <c r="Z3607" i="2"/>
  <c r="Z3608" i="2" a="1"/>
  <c r="Z3608" i="2"/>
  <c r="Z3609" i="2" a="1"/>
  <c r="Z3609" i="2"/>
  <c r="Z3610" i="2" a="1"/>
  <c r="Z3610" i="2"/>
  <c r="Z3611" i="2" a="1"/>
  <c r="Z3611" i="2"/>
  <c r="Z3612" i="2" a="1"/>
  <c r="Z3612" i="2"/>
  <c r="Z3613" i="2" a="1"/>
  <c r="Z3613" i="2"/>
  <c r="Z3614" i="2" a="1"/>
  <c r="Z3614" i="2"/>
  <c r="Z3615" i="2" a="1"/>
  <c r="Z3615" i="2"/>
  <c r="Z3616" i="2" a="1"/>
  <c r="Z3616" i="2"/>
  <c r="Z3617" i="2" a="1"/>
  <c r="Z3617" i="2"/>
  <c r="Z3618" i="2" a="1"/>
  <c r="Z3618" i="2"/>
  <c r="Z3619" i="2" a="1"/>
  <c r="Z3619" i="2"/>
  <c r="Z3620" i="2" a="1"/>
  <c r="Z3620" i="2"/>
  <c r="Z3621" i="2" a="1"/>
  <c r="Z3621" i="2"/>
  <c r="Z3622" i="2" a="1"/>
  <c r="Z3622" i="2"/>
  <c r="Z3623" i="2" a="1"/>
  <c r="Z3623" i="2"/>
  <c r="Z3624" i="2" a="1"/>
  <c r="Z3624" i="2"/>
  <c r="Z3625" i="2" a="1"/>
  <c r="Z3625" i="2"/>
  <c r="Z3626" i="2" a="1"/>
  <c r="Z3626" i="2"/>
  <c r="Z3627" i="2" a="1"/>
  <c r="Z3627" i="2"/>
  <c r="Z3628" i="2" a="1"/>
  <c r="Z3628" i="2"/>
  <c r="Z3629" i="2" a="1"/>
  <c r="Z3629" i="2"/>
  <c r="Z3630" i="2" a="1"/>
  <c r="Z3630" i="2"/>
  <c r="Z3631" i="2" a="1"/>
  <c r="Z3631" i="2"/>
  <c r="Z3632" i="2" a="1"/>
  <c r="Z3632" i="2"/>
  <c r="Z3633" i="2" a="1"/>
  <c r="Z3633" i="2"/>
  <c r="Z3634" i="2" a="1"/>
  <c r="Z3634" i="2"/>
  <c r="Z3635" i="2" a="1"/>
  <c r="Z3635" i="2"/>
  <c r="Z3636" i="2" a="1"/>
  <c r="Z3636" i="2"/>
  <c r="Z3637" i="2" a="1"/>
  <c r="Z3637" i="2"/>
  <c r="Z3638" i="2" a="1"/>
  <c r="Z3638" i="2"/>
  <c r="Z3639" i="2" a="1"/>
  <c r="Z3639" i="2"/>
  <c r="Z3640" i="2" a="1"/>
  <c r="Z3640" i="2"/>
  <c r="Z3641" i="2" a="1"/>
  <c r="Z3641" i="2"/>
  <c r="Z3642" i="2" a="1"/>
  <c r="Z3642" i="2"/>
  <c r="Z3643" i="2" a="1"/>
  <c r="Z3643" i="2"/>
  <c r="Z3644" i="2" a="1"/>
  <c r="Z3644" i="2"/>
  <c r="Z3645" i="2" a="1"/>
  <c r="Z3645" i="2"/>
  <c r="Z3646" i="2" a="1"/>
  <c r="Z3646" i="2"/>
  <c r="Z3647" i="2" a="1"/>
  <c r="Z3647" i="2"/>
  <c r="Z3648" i="2" a="1"/>
  <c r="Z3648" i="2"/>
  <c r="Z3649" i="2" a="1"/>
  <c r="Z3649" i="2"/>
  <c r="Z3650" i="2" a="1"/>
  <c r="Z3650" i="2"/>
  <c r="Z3651" i="2" a="1"/>
  <c r="Z3651" i="2"/>
  <c r="Z3652" i="2" a="1"/>
  <c r="Z3652" i="2"/>
  <c r="Z3653" i="2" a="1"/>
  <c r="Z3653" i="2"/>
  <c r="Z3654" i="2" a="1"/>
  <c r="Z3654" i="2"/>
  <c r="Z3655" i="2" a="1"/>
  <c r="Z3655" i="2"/>
  <c r="Z3656" i="2" a="1"/>
  <c r="Z3656" i="2"/>
  <c r="Z3657" i="2" a="1"/>
  <c r="Z3657" i="2"/>
  <c r="Z3658" i="2" a="1"/>
  <c r="Z3658" i="2"/>
  <c r="Z3659" i="2" a="1"/>
  <c r="Z3659" i="2"/>
  <c r="Z3660" i="2" a="1"/>
  <c r="Z3660" i="2"/>
  <c r="Z3661" i="2" a="1"/>
  <c r="Z3661" i="2"/>
  <c r="Z3662" i="2" a="1"/>
  <c r="Z3662" i="2"/>
  <c r="Z3663" i="2" a="1"/>
  <c r="Z3663" i="2"/>
  <c r="Z3664" i="2" a="1"/>
  <c r="Z3664" i="2"/>
  <c r="Z3665" i="2" a="1"/>
  <c r="Z3665" i="2"/>
  <c r="Z3666" i="2" a="1"/>
  <c r="Z3666" i="2"/>
  <c r="Z3667" i="2" a="1"/>
  <c r="Z3667" i="2"/>
  <c r="Z3668" i="2" a="1"/>
  <c r="Z3668" i="2"/>
  <c r="Z3669" i="2" a="1"/>
  <c r="Z3669" i="2"/>
  <c r="Z3670" i="2" a="1"/>
  <c r="Z3670" i="2"/>
  <c r="Z3671" i="2" a="1"/>
  <c r="Z3671" i="2"/>
  <c r="Z3672" i="2" a="1"/>
  <c r="Z3672" i="2"/>
  <c r="Z3673" i="2" a="1"/>
  <c r="Z3673" i="2"/>
  <c r="Z3674" i="2" a="1"/>
  <c r="Z3674" i="2"/>
  <c r="Z3675" i="2" a="1"/>
  <c r="Z3675" i="2"/>
  <c r="Z3676" i="2" a="1"/>
  <c r="Z3676" i="2"/>
  <c r="Z3677" i="2" a="1"/>
  <c r="Z3677" i="2"/>
  <c r="Z3678" i="2" a="1"/>
  <c r="Z3678" i="2"/>
  <c r="Z3679" i="2" a="1"/>
  <c r="Z3679" i="2"/>
  <c r="Z3680" i="2" a="1"/>
  <c r="Z3680" i="2"/>
  <c r="Z3681" i="2" a="1"/>
  <c r="Z3681" i="2"/>
  <c r="Z3682" i="2" a="1"/>
  <c r="Z3682" i="2"/>
  <c r="Z3683" i="2" a="1"/>
  <c r="Z3683" i="2"/>
  <c r="Z3684" i="2" a="1"/>
  <c r="Z3684" i="2"/>
  <c r="Z3685" i="2" a="1"/>
  <c r="Z3685" i="2"/>
  <c r="Z3686" i="2" a="1"/>
  <c r="Z3686" i="2"/>
  <c r="Z3687" i="2" a="1"/>
  <c r="Z3687" i="2"/>
  <c r="Z3688" i="2" a="1"/>
  <c r="Z3688" i="2"/>
  <c r="Z3689" i="2" a="1"/>
  <c r="Z3689" i="2"/>
  <c r="Z3690" i="2" a="1"/>
  <c r="Z3690" i="2"/>
  <c r="Z3691" i="2" a="1"/>
  <c r="Z3691" i="2"/>
  <c r="Z3692" i="2" a="1"/>
  <c r="Z3692" i="2"/>
  <c r="Z3693" i="2" a="1"/>
  <c r="Z3693" i="2"/>
  <c r="Z3694" i="2" a="1"/>
  <c r="Z3694" i="2"/>
  <c r="Z3695" i="2" a="1"/>
  <c r="Z3695" i="2"/>
  <c r="Z3696" i="2" a="1"/>
  <c r="Z3696" i="2"/>
  <c r="Z3697" i="2" a="1"/>
  <c r="Z3697" i="2"/>
  <c r="Z3698" i="2" a="1"/>
  <c r="Z3698" i="2"/>
  <c r="Z3699" i="2" a="1"/>
  <c r="Z3699" i="2"/>
  <c r="Z3700" i="2" a="1"/>
  <c r="Z3700" i="2"/>
  <c r="Z3701" i="2" a="1"/>
  <c r="Z3701" i="2"/>
  <c r="Z3702" i="2" a="1"/>
  <c r="Z3702" i="2"/>
  <c r="Z3703" i="2" a="1"/>
  <c r="Z3703" i="2"/>
  <c r="Z3704" i="2" a="1"/>
  <c r="Z3704" i="2"/>
  <c r="Z3705" i="2" a="1"/>
  <c r="Z3705" i="2"/>
  <c r="Z3706" i="2" a="1"/>
  <c r="Z3706" i="2"/>
  <c r="Z3707" i="2" a="1"/>
  <c r="Z3707" i="2"/>
  <c r="Z3708" i="2" a="1"/>
  <c r="Z3708" i="2"/>
  <c r="Z3709" i="2" a="1"/>
  <c r="Z3709" i="2"/>
  <c r="Z3710" i="2" a="1"/>
  <c r="Z3710" i="2"/>
  <c r="Z3711" i="2" a="1"/>
  <c r="Z3711" i="2"/>
  <c r="Z3712" i="2" a="1"/>
  <c r="Z3712" i="2"/>
  <c r="Z3713" i="2" a="1"/>
  <c r="Z3713" i="2"/>
  <c r="Z3714" i="2" a="1"/>
  <c r="Z3714" i="2"/>
  <c r="Z3715" i="2" a="1"/>
  <c r="Z3715" i="2"/>
  <c r="Z3716" i="2" a="1"/>
  <c r="Z3716" i="2"/>
  <c r="Z3717" i="2" a="1"/>
  <c r="Z3717" i="2"/>
  <c r="Z3718" i="2" a="1"/>
  <c r="Z3718" i="2"/>
  <c r="Z3719" i="2" a="1"/>
  <c r="Z3719" i="2"/>
  <c r="Z3720" i="2" a="1"/>
  <c r="Z3720" i="2"/>
  <c r="Z3721" i="2" a="1"/>
  <c r="Z3721" i="2"/>
  <c r="Z3722" i="2" a="1"/>
  <c r="Z3722" i="2"/>
  <c r="Z3723" i="2" a="1"/>
  <c r="Z3723" i="2"/>
  <c r="Z3724" i="2" a="1"/>
  <c r="Z3724" i="2"/>
  <c r="Z3725" i="2" a="1"/>
  <c r="Z3725" i="2"/>
  <c r="Z3726" i="2" a="1"/>
  <c r="Z3726" i="2"/>
  <c r="Z3727" i="2" a="1"/>
  <c r="Z3727" i="2"/>
  <c r="Z3728" i="2" a="1"/>
  <c r="Z3728" i="2"/>
  <c r="Z3729" i="2" a="1"/>
  <c r="Z3729" i="2"/>
  <c r="Z3730" i="2" a="1"/>
  <c r="Z3730" i="2"/>
  <c r="Z3731" i="2" a="1"/>
  <c r="Z3731" i="2"/>
  <c r="Z3732" i="2" a="1"/>
  <c r="Z3732" i="2"/>
  <c r="Z3733" i="2" a="1"/>
  <c r="Z3733" i="2"/>
  <c r="Z3734" i="2" a="1"/>
  <c r="Z3734" i="2"/>
  <c r="Z3735" i="2" a="1"/>
  <c r="Z3735" i="2"/>
  <c r="Z3736" i="2" a="1"/>
  <c r="Z3736" i="2"/>
  <c r="Z3737" i="2" a="1"/>
  <c r="Z3737" i="2"/>
  <c r="Z3738" i="2" a="1"/>
  <c r="Z3738" i="2"/>
  <c r="Z3739" i="2" a="1"/>
  <c r="Z3739" i="2"/>
  <c r="Z3740" i="2" a="1"/>
  <c r="Z3740" i="2"/>
  <c r="Z3741" i="2" a="1"/>
  <c r="Z3741" i="2"/>
  <c r="Z3742" i="2" a="1"/>
  <c r="Z3742" i="2"/>
  <c r="Z3743" i="2" a="1"/>
  <c r="Z3743" i="2"/>
  <c r="Z3744" i="2" a="1"/>
  <c r="Z3744" i="2"/>
  <c r="Z3745" i="2" a="1"/>
  <c r="Z3745" i="2"/>
  <c r="Z3746" i="2" a="1"/>
  <c r="Z3746" i="2"/>
  <c r="Z3747" i="2" a="1"/>
  <c r="Z3747" i="2"/>
  <c r="Z3748" i="2" a="1"/>
  <c r="Z3748" i="2"/>
  <c r="Z3749" i="2" a="1"/>
  <c r="Z3749" i="2"/>
  <c r="Z3750" i="2" a="1"/>
  <c r="Z3750" i="2"/>
  <c r="Z3751" i="2" a="1"/>
  <c r="Z3751" i="2"/>
  <c r="Z3752" i="2" a="1"/>
  <c r="Z3752" i="2"/>
  <c r="Z3753" i="2" a="1"/>
  <c r="Z3753" i="2"/>
  <c r="Z3754" i="2" a="1"/>
  <c r="Z3754" i="2"/>
  <c r="Z3755" i="2" a="1"/>
  <c r="Z3755" i="2"/>
  <c r="Z3756" i="2" a="1"/>
  <c r="Z3756" i="2"/>
  <c r="Z3757" i="2" a="1"/>
  <c r="Z3757" i="2"/>
  <c r="Z3758" i="2" a="1"/>
  <c r="Z3758" i="2"/>
  <c r="Z3759" i="2" a="1"/>
  <c r="Z3759" i="2"/>
  <c r="Z3760" i="2" a="1"/>
  <c r="Z3760" i="2"/>
  <c r="Z3761" i="2" a="1"/>
  <c r="Z3761" i="2"/>
  <c r="Z3762" i="2" a="1"/>
  <c r="Z3762" i="2"/>
  <c r="Z3763" i="2" a="1"/>
  <c r="Z3763" i="2"/>
  <c r="Z3764" i="2" a="1"/>
  <c r="Z3764" i="2"/>
  <c r="Z3765" i="2" a="1"/>
  <c r="Z3765" i="2"/>
  <c r="Z3766" i="2" a="1"/>
  <c r="Z3766" i="2"/>
  <c r="Z3767" i="2" a="1"/>
  <c r="Z3767" i="2"/>
  <c r="Z3768" i="2" a="1"/>
  <c r="Z3768" i="2"/>
  <c r="Z3769" i="2" a="1"/>
  <c r="Z3769" i="2"/>
  <c r="Z3770" i="2" a="1"/>
  <c r="Z3770" i="2"/>
  <c r="Z3771" i="2" a="1"/>
  <c r="Z3771" i="2"/>
  <c r="Z3772" i="2" a="1"/>
  <c r="Z3772" i="2"/>
  <c r="Z3773" i="2" a="1"/>
  <c r="Z3773" i="2"/>
  <c r="Z3774" i="2" a="1"/>
  <c r="Z3774" i="2"/>
  <c r="Z3775" i="2" a="1"/>
  <c r="Z3775" i="2"/>
  <c r="Z3776" i="2" a="1"/>
  <c r="Z3776" i="2"/>
  <c r="Z3777" i="2" a="1"/>
  <c r="Z3777" i="2"/>
  <c r="Z3778" i="2" a="1"/>
  <c r="Z3778" i="2"/>
  <c r="Z3779" i="2" a="1"/>
  <c r="Z3779" i="2"/>
  <c r="Z3780" i="2" a="1"/>
  <c r="Z3780" i="2"/>
  <c r="Z3781" i="2" a="1"/>
  <c r="Z3781" i="2"/>
  <c r="Z3782" i="2" a="1"/>
  <c r="Z3782" i="2"/>
  <c r="Z3783" i="2" a="1"/>
  <c r="Z3783" i="2"/>
  <c r="Z3784" i="2" a="1"/>
  <c r="Z3784" i="2"/>
  <c r="Z3785" i="2" a="1"/>
  <c r="Z3785" i="2"/>
  <c r="Z3786" i="2" a="1"/>
  <c r="Z3786" i="2"/>
  <c r="Z3787" i="2" a="1"/>
  <c r="Z3787" i="2"/>
  <c r="Z3788" i="2" a="1"/>
  <c r="Z3788" i="2"/>
  <c r="Z3789" i="2" a="1"/>
  <c r="Z3789" i="2"/>
  <c r="Z3790" i="2" a="1"/>
  <c r="Z3790" i="2"/>
  <c r="Z3791" i="2" a="1"/>
  <c r="Z3791" i="2"/>
  <c r="Z3792" i="2" a="1"/>
  <c r="Z3792" i="2"/>
  <c r="Z3793" i="2" a="1"/>
  <c r="Z3793" i="2"/>
  <c r="Z3794" i="2" a="1"/>
  <c r="Z3794" i="2"/>
  <c r="Z3795" i="2" a="1"/>
  <c r="Z3795" i="2"/>
  <c r="Z3796" i="2" a="1"/>
  <c r="Z3796" i="2"/>
  <c r="Z3797" i="2" a="1"/>
  <c r="Z3797" i="2"/>
  <c r="Z3798" i="2" a="1"/>
  <c r="Z3798" i="2"/>
  <c r="Z3799" i="2" a="1"/>
  <c r="Z3799" i="2"/>
  <c r="Z3800" i="2" a="1"/>
  <c r="Z3800" i="2"/>
  <c r="Z3801" i="2" a="1"/>
  <c r="Z3801" i="2"/>
  <c r="Z3802" i="2" a="1"/>
  <c r="Z3802" i="2"/>
  <c r="Z3803" i="2" a="1"/>
  <c r="Z3803" i="2"/>
  <c r="Z3804" i="2" a="1"/>
  <c r="Z3804" i="2"/>
  <c r="Z3805" i="2" a="1"/>
  <c r="Z3805" i="2"/>
  <c r="Z3806" i="2" a="1"/>
  <c r="Z3806" i="2"/>
  <c r="Z3807" i="2" a="1"/>
  <c r="Z3807" i="2"/>
  <c r="Z3808" i="2" a="1"/>
  <c r="Z3808" i="2"/>
  <c r="Z3809" i="2" a="1"/>
  <c r="Z3809" i="2"/>
  <c r="Z3810" i="2" a="1"/>
  <c r="Z3810" i="2"/>
  <c r="Z3811" i="2" a="1"/>
  <c r="Z3811" i="2"/>
  <c r="Z3812" i="2" a="1"/>
  <c r="Z3812" i="2"/>
  <c r="Z3813" i="2" a="1"/>
  <c r="Z3813" i="2"/>
  <c r="Z3814" i="2" a="1"/>
  <c r="Z3814" i="2"/>
  <c r="Z3815" i="2" a="1"/>
  <c r="Z3815" i="2"/>
  <c r="Z3816" i="2" a="1"/>
  <c r="Z3816" i="2"/>
  <c r="Z3817" i="2" a="1"/>
  <c r="Z3817" i="2"/>
  <c r="Z3818" i="2" a="1"/>
  <c r="Z3818" i="2"/>
  <c r="Z3819" i="2" a="1"/>
  <c r="Z3819" i="2"/>
  <c r="Z3820" i="2" a="1"/>
  <c r="Z3820" i="2"/>
  <c r="Z3821" i="2" a="1"/>
  <c r="Z3821" i="2"/>
  <c r="Z3822" i="2" a="1"/>
  <c r="Z3822" i="2"/>
  <c r="Z3823" i="2" a="1"/>
  <c r="Z3823" i="2"/>
  <c r="Z3824" i="2" a="1"/>
  <c r="Z3824" i="2"/>
  <c r="Z3825" i="2" a="1"/>
  <c r="Z3825" i="2"/>
  <c r="Z3826" i="2" a="1"/>
  <c r="Z3826" i="2"/>
  <c r="Z3827" i="2" a="1"/>
  <c r="Z3827" i="2"/>
  <c r="Z3828" i="2" a="1"/>
  <c r="Z3828" i="2"/>
  <c r="Z3829" i="2" a="1"/>
  <c r="Z3829" i="2"/>
  <c r="Z3830" i="2" a="1"/>
  <c r="Z3830" i="2"/>
  <c r="Z3831" i="2" a="1"/>
  <c r="Z3831" i="2"/>
  <c r="Z3832" i="2" a="1"/>
  <c r="Z3832" i="2"/>
  <c r="Z3833" i="2" a="1"/>
  <c r="Z3833" i="2"/>
  <c r="Z3834" i="2" a="1"/>
  <c r="Z3834" i="2"/>
  <c r="Z3835" i="2" a="1"/>
  <c r="Z3835" i="2"/>
  <c r="Z3836" i="2" a="1"/>
  <c r="Z3836" i="2"/>
  <c r="Z3837" i="2" a="1"/>
  <c r="Z3837" i="2"/>
  <c r="Z3838" i="2" a="1"/>
  <c r="Z3838" i="2"/>
  <c r="Z3839" i="2" a="1"/>
  <c r="Z3839" i="2"/>
  <c r="Z3840" i="2" a="1"/>
  <c r="Z3840" i="2"/>
  <c r="Z3841" i="2" a="1"/>
  <c r="Z3841" i="2"/>
  <c r="Z3842" i="2" a="1"/>
  <c r="Z3842" i="2"/>
  <c r="Z3843" i="2" a="1"/>
  <c r="Z3843" i="2"/>
  <c r="Z3844" i="2" a="1"/>
  <c r="Z3844" i="2"/>
  <c r="Z3845" i="2" a="1"/>
  <c r="Z3845" i="2"/>
  <c r="Z3846" i="2" a="1"/>
  <c r="Z3846" i="2"/>
  <c r="Z3847" i="2" a="1"/>
  <c r="Z3847" i="2"/>
  <c r="Z3848" i="2" a="1"/>
  <c r="Z3848" i="2"/>
  <c r="Z3849" i="2" a="1"/>
  <c r="Z3849" i="2"/>
  <c r="Z3850" i="2" a="1"/>
  <c r="Z3850" i="2"/>
  <c r="Z3851" i="2" a="1"/>
  <c r="Z3851" i="2"/>
  <c r="Z3852" i="2" a="1"/>
  <c r="Z3852" i="2"/>
  <c r="Z3853" i="2" a="1"/>
  <c r="Z3853" i="2"/>
  <c r="Z3854" i="2" a="1"/>
  <c r="Z3854" i="2"/>
  <c r="Z3855" i="2" a="1"/>
  <c r="Z3855" i="2"/>
  <c r="Z3856" i="2" a="1"/>
  <c r="Z3856" i="2"/>
  <c r="Z3857" i="2" a="1"/>
  <c r="Z3857" i="2"/>
  <c r="Z3858" i="2" a="1"/>
  <c r="Z3858" i="2"/>
  <c r="Z3859" i="2" a="1"/>
  <c r="Z3859" i="2"/>
  <c r="Z3860" i="2" a="1"/>
  <c r="Z3860" i="2"/>
  <c r="Z3861" i="2" a="1"/>
  <c r="Z3861" i="2"/>
  <c r="Z3862" i="2" a="1"/>
  <c r="Z3862" i="2"/>
  <c r="Z3863" i="2" a="1"/>
  <c r="Z3863" i="2"/>
  <c r="Z3864" i="2" a="1"/>
  <c r="Z3864" i="2"/>
  <c r="Z3865" i="2" a="1"/>
  <c r="Z3865" i="2"/>
  <c r="Z3866" i="2" a="1"/>
  <c r="Z3866" i="2"/>
  <c r="Z3867" i="2" a="1"/>
  <c r="Z3867" i="2"/>
  <c r="Z3868" i="2" a="1"/>
  <c r="Z3868" i="2"/>
  <c r="Z3869" i="2" a="1"/>
  <c r="Z3869" i="2"/>
  <c r="Z3870" i="2" a="1"/>
  <c r="Z3870" i="2"/>
  <c r="Z3871" i="2" a="1"/>
  <c r="Z3871" i="2"/>
  <c r="Z3872" i="2" a="1"/>
  <c r="Z3872" i="2"/>
  <c r="Z3873" i="2" a="1"/>
  <c r="Z3873" i="2"/>
  <c r="Z3874" i="2" a="1"/>
  <c r="Z3874" i="2"/>
  <c r="Z3875" i="2" a="1"/>
  <c r="Z3875" i="2"/>
  <c r="Z3876" i="2" a="1"/>
  <c r="Z3876" i="2"/>
  <c r="Z3877" i="2" a="1"/>
  <c r="Z3877" i="2"/>
  <c r="Z3878" i="2" a="1"/>
  <c r="Z3878" i="2"/>
  <c r="Z3879" i="2" a="1"/>
  <c r="Z3879" i="2"/>
  <c r="Z3880" i="2" a="1"/>
  <c r="Z3880" i="2"/>
  <c r="Z3881" i="2" a="1"/>
  <c r="Z3881" i="2"/>
  <c r="Z3882" i="2" a="1"/>
  <c r="Z3882" i="2"/>
  <c r="Z3883" i="2" a="1"/>
  <c r="Z3883" i="2"/>
  <c r="Z3884" i="2" a="1"/>
  <c r="Z3884" i="2"/>
  <c r="Z3885" i="2" a="1"/>
  <c r="Z3885" i="2"/>
  <c r="Z3886" i="2" a="1"/>
  <c r="Z3886" i="2"/>
  <c r="Z3887" i="2" a="1"/>
  <c r="Z3887" i="2"/>
  <c r="Z3888" i="2" a="1"/>
  <c r="Z3888" i="2"/>
  <c r="Z3889" i="2" a="1"/>
  <c r="Z3889" i="2"/>
  <c r="Z3890" i="2" a="1"/>
  <c r="Z3890" i="2"/>
  <c r="Z3891" i="2" a="1"/>
  <c r="Z3891" i="2"/>
  <c r="Z3892" i="2" a="1"/>
  <c r="Z3892" i="2"/>
  <c r="Z3893" i="2" a="1"/>
  <c r="Z3893" i="2"/>
  <c r="Z3894" i="2" a="1"/>
  <c r="Z3894" i="2"/>
  <c r="Z3895" i="2" a="1"/>
  <c r="Z3895" i="2"/>
  <c r="Z3896" i="2" a="1"/>
  <c r="Z3896" i="2"/>
  <c r="Z3897" i="2" a="1"/>
  <c r="Z3897" i="2"/>
  <c r="Z3898" i="2" a="1"/>
  <c r="Z3898" i="2"/>
  <c r="Z3899" i="2" a="1"/>
  <c r="Z3899" i="2"/>
  <c r="Z3900" i="2" a="1"/>
  <c r="Z3900" i="2"/>
  <c r="Z3901" i="2" a="1"/>
  <c r="Z3901" i="2"/>
  <c r="Z3902" i="2" a="1"/>
  <c r="Z3902" i="2"/>
  <c r="Z3903" i="2" a="1"/>
  <c r="Z3903" i="2"/>
  <c r="Z3904" i="2" a="1"/>
  <c r="Z3904" i="2"/>
  <c r="Z3905" i="2" a="1"/>
  <c r="Z3905" i="2"/>
  <c r="Z3906" i="2" a="1"/>
  <c r="Z3906" i="2"/>
  <c r="Z3907" i="2" a="1"/>
  <c r="Z3907" i="2"/>
  <c r="Z3908" i="2" a="1"/>
  <c r="Z3908" i="2"/>
  <c r="Z3909" i="2" a="1"/>
  <c r="Z3909" i="2"/>
  <c r="Z3910" i="2" a="1"/>
  <c r="Z3910" i="2"/>
  <c r="Z3911" i="2" a="1"/>
  <c r="Z3911" i="2"/>
  <c r="Z3912" i="2" a="1"/>
  <c r="Z3912" i="2"/>
  <c r="Z3913" i="2" a="1"/>
  <c r="Z3913" i="2"/>
  <c r="Z3914" i="2" a="1"/>
  <c r="Z3914" i="2"/>
  <c r="Z3915" i="2" a="1"/>
  <c r="Z3915" i="2"/>
  <c r="Z3916" i="2" a="1"/>
  <c r="Z3916" i="2"/>
  <c r="Z3917" i="2" a="1"/>
  <c r="Z3917" i="2"/>
  <c r="Z3918" i="2" a="1"/>
  <c r="Z3918" i="2"/>
  <c r="Z3919" i="2" a="1"/>
  <c r="Z3919" i="2"/>
  <c r="Z3920" i="2" a="1"/>
  <c r="Z3920" i="2"/>
  <c r="Z3921" i="2" a="1"/>
  <c r="Z3921" i="2"/>
  <c r="Z3922" i="2" a="1"/>
  <c r="Z3922" i="2"/>
  <c r="Z3923" i="2" a="1"/>
  <c r="Z3923" i="2"/>
  <c r="Z3924" i="2" a="1"/>
  <c r="Z3924" i="2"/>
  <c r="Z3925" i="2" a="1"/>
  <c r="Z3925" i="2"/>
  <c r="Z3926" i="2" a="1"/>
  <c r="Z3926" i="2"/>
  <c r="Z3927" i="2" a="1"/>
  <c r="Z3927" i="2"/>
  <c r="Z3928" i="2" a="1"/>
  <c r="Z3928" i="2"/>
  <c r="Z3929" i="2" a="1"/>
  <c r="Z3929" i="2"/>
  <c r="Z3930" i="2" a="1"/>
  <c r="Z3930" i="2"/>
  <c r="Z3931" i="2" a="1"/>
  <c r="Z3931" i="2"/>
  <c r="Z3932" i="2" a="1"/>
  <c r="Z3932" i="2"/>
  <c r="Z3933" i="2" a="1"/>
  <c r="Z3933" i="2"/>
  <c r="Z3934" i="2" a="1"/>
  <c r="Z3934" i="2"/>
  <c r="Z3935" i="2" a="1"/>
  <c r="Z3935" i="2"/>
  <c r="Z3936" i="2" a="1"/>
  <c r="Z3936" i="2"/>
  <c r="Z3937" i="2" a="1"/>
  <c r="Z3937" i="2"/>
  <c r="Z3938" i="2" a="1"/>
  <c r="Z3938" i="2"/>
  <c r="Z3939" i="2" a="1"/>
  <c r="Z3939" i="2"/>
  <c r="Z3940" i="2" a="1"/>
  <c r="Z3940" i="2"/>
  <c r="Z3941" i="2" a="1"/>
  <c r="Z3941" i="2"/>
  <c r="Z3942" i="2" a="1"/>
  <c r="Z3942" i="2"/>
  <c r="Z3943" i="2" a="1"/>
  <c r="Z3943" i="2"/>
  <c r="Z3944" i="2" a="1"/>
  <c r="Z3944" i="2"/>
  <c r="Z3945" i="2" a="1"/>
  <c r="Z3945" i="2"/>
  <c r="Z3946" i="2" a="1"/>
  <c r="Z3946" i="2"/>
  <c r="Z3947" i="2" a="1"/>
  <c r="Z3947" i="2"/>
  <c r="Z3948" i="2" a="1"/>
  <c r="Z3948" i="2"/>
  <c r="Z3949" i="2" a="1"/>
  <c r="Z3949" i="2"/>
  <c r="Z3950" i="2" a="1"/>
  <c r="Z3950" i="2"/>
  <c r="Z3951" i="2" a="1"/>
  <c r="Z3951" i="2"/>
  <c r="Z3952" i="2" a="1"/>
  <c r="Z3952" i="2"/>
  <c r="Z3953" i="2" a="1"/>
  <c r="Z3953" i="2"/>
  <c r="Z3954" i="2" a="1"/>
  <c r="Z3954" i="2"/>
  <c r="Z3955" i="2" a="1"/>
  <c r="Z3955" i="2"/>
  <c r="Z3956" i="2" a="1"/>
  <c r="Z3956" i="2"/>
  <c r="Z3957" i="2" a="1"/>
  <c r="Z3957" i="2"/>
  <c r="Z3958" i="2" a="1"/>
  <c r="Z3958" i="2"/>
  <c r="Z3959" i="2" a="1"/>
  <c r="Z3959" i="2"/>
  <c r="Z3960" i="2" a="1"/>
  <c r="Z3960" i="2"/>
  <c r="Z3961" i="2" a="1"/>
  <c r="Z3961" i="2"/>
  <c r="Z3962" i="2" a="1"/>
  <c r="Z3962" i="2"/>
  <c r="Z3963" i="2" a="1"/>
  <c r="Z3963" i="2"/>
  <c r="Z3964" i="2" a="1"/>
  <c r="Z3964" i="2"/>
  <c r="Z3965" i="2" a="1"/>
  <c r="Z3965" i="2"/>
  <c r="Z3966" i="2" a="1"/>
  <c r="Z3966" i="2"/>
  <c r="Z3967" i="2" a="1"/>
  <c r="Z3967" i="2"/>
  <c r="Z3968" i="2" a="1"/>
  <c r="Z3968" i="2"/>
  <c r="Z3969" i="2" a="1"/>
  <c r="Z3969" i="2"/>
  <c r="Z3970" i="2" a="1"/>
  <c r="Z3970" i="2"/>
  <c r="Z3971" i="2" a="1"/>
  <c r="Z3971" i="2"/>
  <c r="Z3972" i="2" a="1"/>
  <c r="Z3972" i="2"/>
  <c r="Z3973" i="2" a="1"/>
  <c r="Z3973" i="2"/>
  <c r="Z3974" i="2" a="1"/>
  <c r="Z3974" i="2"/>
  <c r="Z3975" i="2" a="1"/>
  <c r="Z3975" i="2"/>
  <c r="Z3976" i="2" a="1"/>
  <c r="Z3976" i="2"/>
  <c r="Z3977" i="2" a="1"/>
  <c r="Z3977" i="2"/>
  <c r="Z3978" i="2" a="1"/>
  <c r="Z3978" i="2"/>
  <c r="Z3979" i="2" a="1"/>
  <c r="Z3979" i="2"/>
  <c r="Z3980" i="2" a="1"/>
  <c r="Z3980" i="2"/>
  <c r="Z3981" i="2" a="1"/>
  <c r="Z3981" i="2"/>
  <c r="Z3982" i="2" a="1"/>
  <c r="Z3982" i="2"/>
  <c r="Z3983" i="2" a="1"/>
  <c r="Z3983" i="2"/>
  <c r="Z3984" i="2" a="1"/>
  <c r="Z3984" i="2"/>
  <c r="Z3985" i="2" a="1"/>
  <c r="Z3985" i="2"/>
  <c r="Z3986" i="2" a="1"/>
  <c r="Z3986" i="2"/>
  <c r="Z3987" i="2" a="1"/>
  <c r="Z3987" i="2"/>
  <c r="Z3988" i="2" a="1"/>
  <c r="Z3988" i="2"/>
  <c r="Z3989" i="2" a="1"/>
  <c r="Z3989" i="2"/>
  <c r="Z3990" i="2" a="1"/>
  <c r="Z3990" i="2"/>
  <c r="Z3991" i="2" a="1"/>
  <c r="Z3991" i="2"/>
  <c r="Z3992" i="2" a="1"/>
  <c r="Z3992" i="2"/>
  <c r="Z3993" i="2" a="1"/>
  <c r="Z3993" i="2"/>
  <c r="Z3994" i="2" a="1"/>
  <c r="Z3994" i="2"/>
  <c r="Z3995" i="2" a="1"/>
  <c r="Z3995" i="2"/>
  <c r="Z3996" i="2" a="1"/>
  <c r="Z3996" i="2"/>
  <c r="Z3997" i="2" a="1"/>
  <c r="Z3997" i="2"/>
  <c r="Z3998" i="2" a="1"/>
  <c r="Z3998" i="2"/>
  <c r="Z3999" i="2" a="1"/>
  <c r="Z3999" i="2"/>
  <c r="Z4000" i="2" a="1"/>
  <c r="Z4000" i="2"/>
  <c r="Z4001" i="2" a="1"/>
  <c r="Z4001" i="2"/>
  <c r="Z4002" i="2" a="1"/>
  <c r="Z4002" i="2"/>
  <c r="Z4003" i="2" a="1"/>
  <c r="Z4003" i="2"/>
  <c r="Z4004" i="2" a="1"/>
  <c r="Z4004" i="2"/>
  <c r="Z4005" i="2" a="1"/>
  <c r="Z4005" i="2"/>
  <c r="Z4006" i="2" a="1"/>
  <c r="Z4006" i="2"/>
  <c r="Z4007" i="2" a="1"/>
  <c r="Z4007" i="2"/>
  <c r="Z4008" i="2" a="1"/>
  <c r="Z4008" i="2"/>
  <c r="Z4009" i="2" a="1"/>
  <c r="Z4009" i="2"/>
  <c r="Z4010" i="2" a="1"/>
  <c r="Z4010" i="2"/>
  <c r="Z4011" i="2" a="1"/>
  <c r="Z4011" i="2"/>
  <c r="Z4012" i="2" a="1"/>
  <c r="Z4012" i="2"/>
  <c r="Z4013" i="2" a="1"/>
  <c r="Z4013" i="2"/>
  <c r="Z4014" i="2" a="1"/>
  <c r="Z4014" i="2"/>
  <c r="Z4015" i="2" a="1"/>
  <c r="Z4015" i="2"/>
  <c r="Z4016" i="2" a="1"/>
  <c r="Z4016" i="2"/>
  <c r="Z4017" i="2" a="1"/>
  <c r="Z4017" i="2"/>
  <c r="Z4018" i="2" a="1"/>
  <c r="Z4018" i="2"/>
  <c r="Z4019" i="2" a="1"/>
  <c r="Z4019" i="2"/>
  <c r="Z4020" i="2" a="1"/>
  <c r="Z4020" i="2"/>
  <c r="Z4021" i="2" a="1"/>
  <c r="Z4021" i="2"/>
  <c r="Z4022" i="2" a="1"/>
  <c r="Z4022" i="2"/>
  <c r="Z4023" i="2" a="1"/>
  <c r="Z4023" i="2"/>
  <c r="Z4024" i="2" a="1"/>
  <c r="Z4024" i="2"/>
  <c r="Z4025" i="2" a="1"/>
  <c r="Z4025" i="2"/>
  <c r="Z4026" i="2" a="1"/>
  <c r="Z4026" i="2"/>
  <c r="Z4027" i="2" a="1"/>
  <c r="Z4027" i="2"/>
  <c r="Z4028" i="2" a="1"/>
  <c r="Z4028" i="2"/>
  <c r="Z4029" i="2" a="1"/>
  <c r="Z4029" i="2"/>
  <c r="Z4030" i="2" a="1"/>
  <c r="Z4030" i="2"/>
  <c r="Z4031" i="2" a="1"/>
  <c r="Z4031" i="2"/>
  <c r="Z4032" i="2" a="1"/>
  <c r="Z4032" i="2"/>
  <c r="Z4033" i="2" a="1"/>
  <c r="Z4033" i="2"/>
  <c r="Z4034" i="2" a="1"/>
  <c r="Z4034" i="2"/>
  <c r="Z4035" i="2" a="1"/>
  <c r="Z4035" i="2"/>
  <c r="Z4036" i="2" a="1"/>
  <c r="Z4036" i="2"/>
  <c r="Z4037" i="2" a="1"/>
  <c r="Z4037" i="2"/>
  <c r="Z4038" i="2" a="1"/>
  <c r="Z4038" i="2"/>
  <c r="Z4039" i="2" a="1"/>
  <c r="Z4039" i="2"/>
  <c r="Z4040" i="2" a="1"/>
  <c r="Z4040" i="2"/>
  <c r="Z4041" i="2" a="1"/>
  <c r="Z4041" i="2"/>
  <c r="Z4042" i="2" a="1"/>
  <c r="Z4042" i="2"/>
  <c r="Z4043" i="2" a="1"/>
  <c r="Z4043" i="2"/>
  <c r="Z4044" i="2" a="1"/>
  <c r="Z4044" i="2"/>
  <c r="Z4045" i="2" a="1"/>
  <c r="Z4045" i="2"/>
  <c r="Z4046" i="2" a="1"/>
  <c r="Z4046" i="2"/>
  <c r="Z4047" i="2" a="1"/>
  <c r="Z4047" i="2"/>
  <c r="Z4048" i="2" a="1"/>
  <c r="Z4048" i="2"/>
  <c r="Z4049" i="2" a="1"/>
  <c r="Z4049" i="2"/>
  <c r="Z4050" i="2" a="1"/>
  <c r="Z4050" i="2"/>
  <c r="Z4051" i="2" a="1"/>
  <c r="Z4051" i="2"/>
  <c r="Z4052" i="2" a="1"/>
  <c r="Z4052" i="2"/>
  <c r="Z4053" i="2" a="1"/>
  <c r="Z4053" i="2"/>
  <c r="Z4054" i="2" a="1"/>
  <c r="Z4054" i="2"/>
  <c r="Z4055" i="2" a="1"/>
  <c r="Z4055" i="2"/>
  <c r="Z4056" i="2" a="1"/>
  <c r="Z4056" i="2"/>
  <c r="Z4057" i="2" a="1"/>
  <c r="Z4057" i="2"/>
  <c r="Z4058" i="2" a="1"/>
  <c r="Z4058" i="2"/>
  <c r="Z4059" i="2" a="1"/>
  <c r="Z4059" i="2"/>
  <c r="Z4060" i="2" a="1"/>
  <c r="Z4060" i="2"/>
  <c r="Z4061" i="2" a="1"/>
  <c r="Z4061" i="2"/>
  <c r="Z4062" i="2" a="1"/>
  <c r="Z4062" i="2"/>
  <c r="Z4063" i="2" a="1"/>
  <c r="Z4063" i="2"/>
  <c r="Z4064" i="2" a="1"/>
  <c r="Z4064" i="2"/>
  <c r="Z4065" i="2" a="1"/>
  <c r="Z4065" i="2"/>
  <c r="Z4066" i="2" a="1"/>
  <c r="Z4066" i="2"/>
  <c r="Z4067" i="2" a="1"/>
  <c r="Z4067" i="2"/>
  <c r="Z4068" i="2" a="1"/>
  <c r="Z4068" i="2"/>
  <c r="Z4069" i="2" a="1"/>
  <c r="Z4069" i="2"/>
  <c r="Z4070" i="2" a="1"/>
  <c r="Z4070" i="2"/>
  <c r="Z4071" i="2" a="1"/>
  <c r="Z4071" i="2"/>
  <c r="Z4072" i="2" a="1"/>
  <c r="Z4072" i="2"/>
  <c r="Z4073" i="2" a="1"/>
  <c r="Z4073" i="2"/>
  <c r="Z4074" i="2" a="1"/>
  <c r="Z4074" i="2"/>
  <c r="Z4075" i="2" a="1"/>
  <c r="Z4075" i="2"/>
  <c r="Z4076" i="2" a="1"/>
  <c r="Z4076" i="2"/>
  <c r="Z4077" i="2" a="1"/>
  <c r="Z4077" i="2"/>
  <c r="Z4078" i="2" a="1"/>
  <c r="Z4078" i="2"/>
  <c r="Z4079" i="2" a="1"/>
  <c r="Z4079" i="2"/>
  <c r="Z4080" i="2" a="1"/>
  <c r="Z4080" i="2"/>
  <c r="Z4081" i="2" a="1"/>
  <c r="Z4081" i="2"/>
  <c r="Z4082" i="2" a="1"/>
  <c r="Z4082" i="2"/>
  <c r="Z4083" i="2" a="1"/>
  <c r="Z4083" i="2"/>
  <c r="Z4084" i="2" a="1"/>
  <c r="Z4084" i="2"/>
  <c r="Z4085" i="2" a="1"/>
  <c r="Z4085" i="2"/>
  <c r="Z4086" i="2" a="1"/>
  <c r="Z4086" i="2"/>
  <c r="Z4087" i="2" a="1"/>
  <c r="Z4087" i="2"/>
  <c r="Z4088" i="2" a="1"/>
  <c r="Z4088" i="2"/>
  <c r="Z4089" i="2" a="1"/>
  <c r="Z4089" i="2"/>
  <c r="Z4090" i="2" a="1"/>
  <c r="Z4090" i="2"/>
  <c r="Z4091" i="2" a="1"/>
  <c r="Z4091" i="2"/>
  <c r="Z4092" i="2" a="1"/>
  <c r="Z4092" i="2"/>
  <c r="Z4093" i="2" a="1"/>
  <c r="Z4093" i="2"/>
  <c r="Z4094" i="2" a="1"/>
  <c r="Z4094" i="2"/>
  <c r="Z4095" i="2" a="1"/>
  <c r="Z4095" i="2"/>
  <c r="Z4096" i="2" a="1"/>
  <c r="Z4096" i="2"/>
  <c r="Z4097" i="2" a="1"/>
  <c r="Z4097" i="2"/>
  <c r="Z4098" i="2" a="1"/>
  <c r="Z4098" i="2"/>
  <c r="Z4099" i="2" a="1"/>
  <c r="Z4099" i="2"/>
  <c r="Z4100" i="2" a="1"/>
  <c r="Z4100" i="2"/>
  <c r="Z4101" i="2" a="1"/>
  <c r="Z4101" i="2"/>
  <c r="Z4102" i="2" a="1"/>
  <c r="Z4102" i="2"/>
  <c r="Z4103" i="2" a="1"/>
  <c r="Z4103" i="2"/>
  <c r="Z4104" i="2" a="1"/>
  <c r="Z4104" i="2"/>
  <c r="Z4105" i="2" a="1"/>
  <c r="Z4105" i="2"/>
  <c r="Z4106" i="2" a="1"/>
  <c r="Z4106" i="2"/>
  <c r="Z4107" i="2" a="1"/>
  <c r="Z4107" i="2"/>
  <c r="Z4108" i="2" a="1"/>
  <c r="Z4108" i="2"/>
  <c r="Z4109" i="2" a="1"/>
  <c r="Z4109" i="2"/>
  <c r="Z4110" i="2" a="1"/>
  <c r="Z4110" i="2"/>
  <c r="Z4111" i="2" a="1"/>
  <c r="Z4111" i="2"/>
  <c r="Z4112" i="2" a="1"/>
  <c r="Z4112" i="2"/>
  <c r="Z4113" i="2" a="1"/>
  <c r="Z4113" i="2"/>
  <c r="Z4114" i="2" a="1"/>
  <c r="Z4114" i="2"/>
  <c r="Z4115" i="2" a="1"/>
  <c r="Z4115" i="2"/>
  <c r="Z4116" i="2" a="1"/>
  <c r="Z4116" i="2"/>
  <c r="Z4117" i="2" a="1"/>
  <c r="Z4117" i="2"/>
  <c r="Z4118" i="2" a="1"/>
  <c r="Z4118" i="2"/>
  <c r="Z4119" i="2" a="1"/>
  <c r="Z4119" i="2"/>
  <c r="Z4120" i="2" a="1"/>
  <c r="Z4120" i="2"/>
  <c r="Z4121" i="2" a="1"/>
  <c r="Z4121" i="2"/>
  <c r="Z4122" i="2" a="1"/>
  <c r="Z4122" i="2"/>
  <c r="Z4123" i="2" a="1"/>
  <c r="Z4123" i="2"/>
  <c r="Z4124" i="2" a="1"/>
  <c r="Z4124" i="2"/>
  <c r="Z4125" i="2" a="1"/>
  <c r="Z4125" i="2"/>
  <c r="Z4126" i="2" a="1"/>
  <c r="Z4126" i="2"/>
  <c r="Z4127" i="2" a="1"/>
  <c r="Z4127" i="2"/>
  <c r="Z4128" i="2" a="1"/>
  <c r="Z4128" i="2"/>
  <c r="Z4129" i="2" a="1"/>
  <c r="Z4129" i="2"/>
  <c r="Z4130" i="2" a="1"/>
  <c r="Z4130" i="2"/>
  <c r="Z4131" i="2" a="1"/>
  <c r="Z4131" i="2"/>
  <c r="Z4132" i="2" a="1"/>
  <c r="Z4132" i="2"/>
  <c r="Z4133" i="2" a="1"/>
  <c r="Z4133" i="2"/>
  <c r="Z4134" i="2" a="1"/>
  <c r="Z4134" i="2"/>
  <c r="Z4135" i="2" a="1"/>
  <c r="Z4135" i="2"/>
  <c r="Z4136" i="2" a="1"/>
  <c r="Z4136" i="2"/>
  <c r="Z4137" i="2" a="1"/>
  <c r="Z4137" i="2"/>
  <c r="Z4138" i="2" a="1"/>
  <c r="Z4138" i="2"/>
  <c r="Z4139" i="2" a="1"/>
  <c r="Z4139" i="2"/>
  <c r="Z4140" i="2" a="1"/>
  <c r="Z4140" i="2"/>
  <c r="Z4141" i="2" a="1"/>
  <c r="Z4141" i="2"/>
  <c r="Z4142" i="2" a="1"/>
  <c r="Z4142" i="2"/>
  <c r="Z4143" i="2" a="1"/>
  <c r="Z4143" i="2"/>
  <c r="Z4144" i="2" a="1"/>
  <c r="Z4144" i="2"/>
  <c r="Z4145" i="2" a="1"/>
  <c r="Z4145" i="2"/>
  <c r="Z4146" i="2" a="1"/>
  <c r="Z4146" i="2"/>
  <c r="Z4147" i="2" a="1"/>
  <c r="Z4147" i="2"/>
  <c r="Z4148" i="2" a="1"/>
  <c r="Z4148" i="2"/>
  <c r="Z4149" i="2" a="1"/>
  <c r="Z4149" i="2"/>
  <c r="Z4150" i="2" a="1"/>
  <c r="Z4150" i="2"/>
  <c r="Z4151" i="2" a="1"/>
  <c r="Z4151" i="2"/>
  <c r="Z4152" i="2" a="1"/>
  <c r="Z4152" i="2"/>
  <c r="Z4153" i="2" a="1"/>
  <c r="Z4153" i="2"/>
  <c r="Z4154" i="2" a="1"/>
  <c r="Z4154" i="2"/>
  <c r="Z4155" i="2" a="1"/>
  <c r="Z4155" i="2"/>
  <c r="Z4156" i="2" a="1"/>
  <c r="Z4156" i="2"/>
  <c r="Z4157" i="2" a="1"/>
  <c r="Z4157" i="2"/>
  <c r="Z4158" i="2" a="1"/>
  <c r="Z4158" i="2"/>
  <c r="Z4159" i="2" a="1"/>
  <c r="Z4159" i="2"/>
  <c r="Z4160" i="2" a="1"/>
  <c r="Z4160" i="2"/>
  <c r="Z4161" i="2" a="1"/>
  <c r="Z4161" i="2"/>
  <c r="Z4162" i="2" a="1"/>
  <c r="Z4162" i="2"/>
  <c r="Z4163" i="2" a="1"/>
  <c r="Z4163" i="2"/>
  <c r="Z4164" i="2" a="1"/>
  <c r="Z4164" i="2"/>
  <c r="Z4165" i="2" a="1"/>
  <c r="Z4165" i="2"/>
  <c r="Z4166" i="2" a="1"/>
  <c r="Z4166" i="2"/>
  <c r="Z4167" i="2" a="1"/>
  <c r="Z4167" i="2"/>
  <c r="Z4168" i="2" a="1"/>
  <c r="Z4168" i="2"/>
  <c r="Z4169" i="2" a="1"/>
  <c r="Z4169" i="2"/>
  <c r="Z4170" i="2" a="1"/>
  <c r="Z4170" i="2"/>
  <c r="Z4171" i="2" a="1"/>
  <c r="Z4171" i="2"/>
  <c r="Z4172" i="2" a="1"/>
  <c r="Z4172" i="2"/>
  <c r="Z4173" i="2" a="1"/>
  <c r="Z4173" i="2"/>
  <c r="Z4174" i="2" a="1"/>
  <c r="Z4174" i="2"/>
  <c r="Z4175" i="2" a="1"/>
  <c r="Z4175" i="2"/>
  <c r="Z4176" i="2" a="1"/>
  <c r="Z4176" i="2"/>
  <c r="Z4177" i="2" a="1"/>
  <c r="Z4177" i="2"/>
  <c r="Z4178" i="2" a="1"/>
  <c r="Z4178" i="2"/>
  <c r="Z4179" i="2" a="1"/>
  <c r="Z4179" i="2"/>
  <c r="Z4180" i="2" a="1"/>
  <c r="Z4180" i="2"/>
  <c r="Z4181" i="2" a="1"/>
  <c r="Z4181" i="2"/>
  <c r="Z4182" i="2" a="1"/>
  <c r="Z4182" i="2"/>
  <c r="Z4183" i="2" a="1"/>
  <c r="Z4183" i="2"/>
  <c r="Z4184" i="2" a="1"/>
  <c r="Z4184" i="2"/>
  <c r="Z4185" i="2" a="1"/>
  <c r="Z4185" i="2"/>
  <c r="Z4186" i="2" a="1"/>
  <c r="Z4186" i="2"/>
  <c r="Z4187" i="2" a="1"/>
  <c r="Z4187" i="2"/>
  <c r="Z4188" i="2" a="1"/>
  <c r="Z4188" i="2"/>
  <c r="Z4189" i="2" a="1"/>
  <c r="Z4189" i="2"/>
  <c r="Z4190" i="2" a="1"/>
  <c r="Z4190" i="2"/>
  <c r="Z4191" i="2" a="1"/>
  <c r="Z4191" i="2"/>
  <c r="Z4192" i="2" a="1"/>
  <c r="Z4192" i="2"/>
  <c r="Z4193" i="2" a="1"/>
  <c r="Z4193" i="2"/>
  <c r="Z4194" i="2" a="1"/>
  <c r="Z4194" i="2"/>
  <c r="Z4195" i="2" a="1"/>
  <c r="Z4195" i="2"/>
  <c r="Z4196" i="2" a="1"/>
  <c r="Z4196" i="2"/>
  <c r="Z4197" i="2" a="1"/>
  <c r="Z4197" i="2"/>
  <c r="Z4198" i="2" a="1"/>
  <c r="Z4198" i="2"/>
  <c r="Z4199" i="2" a="1"/>
  <c r="Z4199" i="2"/>
  <c r="Z4200" i="2" a="1"/>
  <c r="Z4200" i="2"/>
  <c r="Z4201" i="2" a="1"/>
  <c r="Z4201" i="2"/>
  <c r="Z4202" i="2" a="1"/>
  <c r="Z4202" i="2"/>
  <c r="Z4203" i="2" a="1"/>
  <c r="Z4203" i="2"/>
  <c r="Z4204" i="2" a="1"/>
  <c r="Z4204" i="2"/>
  <c r="Z4205" i="2" a="1"/>
  <c r="Z4205" i="2"/>
  <c r="Z4206" i="2" a="1"/>
  <c r="Z4206" i="2"/>
  <c r="Z4207" i="2" a="1"/>
  <c r="Z4207" i="2"/>
  <c r="Z4208" i="2" a="1"/>
  <c r="Z4208" i="2"/>
  <c r="Z4209" i="2" a="1"/>
  <c r="Z4209" i="2"/>
  <c r="Z4210" i="2" a="1"/>
  <c r="Z4210" i="2"/>
  <c r="Z4211" i="2" a="1"/>
  <c r="Z4211" i="2"/>
  <c r="Z4212" i="2" a="1"/>
  <c r="Z4212" i="2"/>
  <c r="Z4213" i="2" a="1"/>
  <c r="Z4213" i="2"/>
  <c r="Z4214" i="2" a="1"/>
  <c r="Z4214" i="2"/>
  <c r="Z4215" i="2" a="1"/>
  <c r="Z4215" i="2"/>
  <c r="Z4216" i="2" a="1"/>
  <c r="Z4216" i="2"/>
  <c r="Z4217" i="2" a="1"/>
  <c r="Z4217" i="2"/>
  <c r="Z4218" i="2" a="1"/>
  <c r="Z4218" i="2"/>
  <c r="Z4219" i="2" a="1"/>
  <c r="Z4219" i="2"/>
  <c r="Z4220" i="2" a="1"/>
  <c r="Z4220" i="2"/>
  <c r="Z4221" i="2" a="1"/>
  <c r="Z4221" i="2"/>
  <c r="Z4222" i="2" a="1"/>
  <c r="Z4222" i="2"/>
  <c r="Z4223" i="2" a="1"/>
  <c r="Z4223" i="2"/>
  <c r="Z4224" i="2" a="1"/>
  <c r="Z4224" i="2"/>
  <c r="Z4225" i="2" a="1"/>
  <c r="Z4225" i="2"/>
  <c r="Z4226" i="2" a="1"/>
  <c r="Z4226" i="2"/>
  <c r="Z4227" i="2" a="1"/>
  <c r="Z4227" i="2"/>
  <c r="Z4228" i="2" a="1"/>
  <c r="Z4228" i="2"/>
  <c r="Z4229" i="2" a="1"/>
  <c r="Z4229" i="2"/>
  <c r="Z4230" i="2" a="1"/>
  <c r="Z4230" i="2"/>
  <c r="Z4231" i="2" a="1"/>
  <c r="Z4231" i="2"/>
  <c r="Z4232" i="2" a="1"/>
  <c r="Z4232" i="2"/>
  <c r="Z4233" i="2" a="1"/>
  <c r="Z4233" i="2"/>
  <c r="Z4234" i="2" a="1"/>
  <c r="Z4234" i="2"/>
  <c r="Z4235" i="2" a="1"/>
  <c r="Z4235" i="2"/>
  <c r="Z4236" i="2" a="1"/>
  <c r="Z4236" i="2"/>
  <c r="Z4237" i="2" a="1"/>
  <c r="Z4237" i="2"/>
  <c r="Z4238" i="2" a="1"/>
  <c r="Z4238" i="2"/>
  <c r="Z4239" i="2" a="1"/>
  <c r="Z4239" i="2"/>
  <c r="Z4240" i="2" a="1"/>
  <c r="Z4240" i="2"/>
  <c r="Z4241" i="2" a="1"/>
  <c r="Z4241" i="2"/>
  <c r="Z4242" i="2" a="1"/>
  <c r="Z4242" i="2"/>
  <c r="Z4243" i="2" a="1"/>
  <c r="Z4243" i="2"/>
  <c r="Z4244" i="2" a="1"/>
  <c r="Z4244" i="2"/>
  <c r="Z4245" i="2" a="1"/>
  <c r="Z4245" i="2"/>
  <c r="Z4246" i="2" a="1"/>
  <c r="Z4246" i="2"/>
  <c r="Z4247" i="2" a="1"/>
  <c r="Z4247" i="2"/>
  <c r="Z4248" i="2" a="1"/>
  <c r="Z4248" i="2"/>
  <c r="Z4249" i="2" a="1"/>
  <c r="Z4249" i="2"/>
  <c r="Z4250" i="2" a="1"/>
  <c r="Z4250" i="2"/>
  <c r="Z4251" i="2" a="1"/>
  <c r="Z4251" i="2"/>
  <c r="Z4252" i="2" a="1"/>
  <c r="Z4252" i="2"/>
  <c r="Z4253" i="2" a="1"/>
  <c r="Z4253" i="2"/>
  <c r="Z4254" i="2" a="1"/>
  <c r="Z4254" i="2"/>
  <c r="Z4255" i="2" a="1"/>
  <c r="Z4255" i="2"/>
  <c r="Z4256" i="2" a="1"/>
  <c r="Z4256" i="2"/>
  <c r="Z4257" i="2" a="1"/>
  <c r="Z4257" i="2"/>
  <c r="Z4258" i="2" a="1"/>
  <c r="Z4258" i="2"/>
  <c r="Z4259" i="2" a="1"/>
  <c r="Z4259" i="2"/>
  <c r="Z4260" i="2" a="1"/>
  <c r="Z4260" i="2"/>
  <c r="Z4261" i="2" a="1"/>
  <c r="Z4261" i="2"/>
  <c r="Z4262" i="2" a="1"/>
  <c r="Z4262" i="2"/>
  <c r="Z4263" i="2" a="1"/>
  <c r="Z4263" i="2"/>
  <c r="Z4264" i="2" a="1"/>
  <c r="Z4264" i="2"/>
  <c r="Z4265" i="2" a="1"/>
  <c r="Z4265" i="2"/>
  <c r="Z4266" i="2" a="1"/>
  <c r="Z4266" i="2"/>
  <c r="Z4267" i="2" a="1"/>
  <c r="Z4267" i="2"/>
  <c r="Z4268" i="2" a="1"/>
  <c r="Z4268" i="2"/>
  <c r="Z4269" i="2" a="1"/>
  <c r="Z4269" i="2"/>
  <c r="Z4270" i="2" a="1"/>
  <c r="Z4270" i="2"/>
  <c r="Z4271" i="2" a="1"/>
  <c r="Z4271" i="2"/>
  <c r="Z4272" i="2" a="1"/>
  <c r="Z4272" i="2"/>
  <c r="Z4273" i="2" a="1"/>
  <c r="Z4273" i="2"/>
  <c r="Z4274" i="2" a="1"/>
  <c r="Z4274" i="2"/>
  <c r="Z4275" i="2" a="1"/>
  <c r="Z4275" i="2"/>
  <c r="Z4276" i="2" a="1"/>
  <c r="Z4276" i="2"/>
  <c r="Z4277" i="2" a="1"/>
  <c r="Z4277" i="2"/>
  <c r="Z4278" i="2" a="1"/>
  <c r="Z4278" i="2"/>
  <c r="Z4279" i="2" a="1"/>
  <c r="Z4279" i="2"/>
  <c r="Z4280" i="2" a="1"/>
  <c r="Z4280" i="2"/>
  <c r="Z4281" i="2" a="1"/>
  <c r="Z4281" i="2"/>
  <c r="Z4282" i="2" a="1"/>
  <c r="Z4282" i="2"/>
  <c r="Z4283" i="2" a="1"/>
  <c r="Z4283" i="2"/>
  <c r="Z4284" i="2" a="1"/>
  <c r="Z4284" i="2"/>
  <c r="Z4285" i="2" a="1"/>
  <c r="Z4285" i="2"/>
  <c r="Z4286" i="2" a="1"/>
  <c r="Z4286" i="2"/>
  <c r="Z4287" i="2" a="1"/>
  <c r="Z4287" i="2"/>
  <c r="Z4288" i="2" a="1"/>
  <c r="Z4288" i="2"/>
  <c r="Z4289" i="2" a="1"/>
  <c r="Z4289" i="2"/>
  <c r="Z4290" i="2" a="1"/>
  <c r="Z4290" i="2"/>
  <c r="Z4291" i="2" a="1"/>
  <c r="Z4291" i="2"/>
  <c r="Z4292" i="2" a="1"/>
  <c r="Z4292" i="2"/>
  <c r="Z4293" i="2" a="1"/>
  <c r="Z4293" i="2"/>
  <c r="Z4294" i="2" a="1"/>
  <c r="Z4294" i="2"/>
  <c r="Z4295" i="2" a="1"/>
  <c r="Z4295" i="2"/>
  <c r="Z4296" i="2" a="1"/>
  <c r="Z4296" i="2"/>
  <c r="Z4297" i="2" a="1"/>
  <c r="Z4297" i="2"/>
  <c r="Z4298" i="2" a="1"/>
  <c r="Z4298" i="2"/>
  <c r="Z4299" i="2" a="1"/>
  <c r="Z4299" i="2"/>
  <c r="Z4300" i="2" a="1"/>
  <c r="Z4300" i="2"/>
  <c r="Z4301" i="2" a="1"/>
  <c r="Z4301" i="2"/>
  <c r="Z4302" i="2" a="1"/>
  <c r="Z4302" i="2"/>
  <c r="Z4303" i="2" a="1"/>
  <c r="Z4303" i="2"/>
  <c r="Z4304" i="2" a="1"/>
  <c r="Z4304" i="2"/>
  <c r="Z4305" i="2" a="1"/>
  <c r="Z4305" i="2"/>
  <c r="Z4306" i="2" a="1"/>
  <c r="Z4306" i="2"/>
  <c r="Z4307" i="2" a="1"/>
  <c r="Z4307" i="2"/>
  <c r="Z4308" i="2" a="1"/>
  <c r="Z4308" i="2"/>
  <c r="Z4309" i="2" a="1"/>
  <c r="Z4309" i="2"/>
  <c r="Z4310" i="2" a="1"/>
  <c r="Z4310" i="2"/>
  <c r="Z4311" i="2" a="1"/>
  <c r="Z4311" i="2"/>
  <c r="Z4312" i="2" a="1"/>
  <c r="Z4312" i="2"/>
  <c r="Z4313" i="2" a="1"/>
  <c r="Z4313" i="2"/>
  <c r="Z4314" i="2" a="1"/>
  <c r="Z4314" i="2"/>
  <c r="Z4315" i="2" a="1"/>
  <c r="Z4315" i="2"/>
  <c r="Z4316" i="2" a="1"/>
  <c r="Z4316" i="2"/>
  <c r="Z4317" i="2" a="1"/>
  <c r="Z4317" i="2"/>
  <c r="Z4318" i="2" a="1"/>
  <c r="Z4318" i="2"/>
  <c r="Z4319" i="2" a="1"/>
  <c r="Z4319" i="2"/>
  <c r="Z4320" i="2" a="1"/>
  <c r="Z4320" i="2"/>
  <c r="Z4321" i="2" a="1"/>
  <c r="Z4321" i="2"/>
  <c r="Z4322" i="2" a="1"/>
  <c r="Z4322" i="2"/>
  <c r="Z4323" i="2" a="1"/>
  <c r="Z4323" i="2"/>
  <c r="Z4324" i="2" a="1"/>
  <c r="Z4324" i="2"/>
  <c r="Z4325" i="2" a="1"/>
  <c r="Z4325" i="2"/>
  <c r="Z4326" i="2" a="1"/>
  <c r="Z4326" i="2"/>
  <c r="Z4327" i="2" a="1"/>
  <c r="Z4327" i="2"/>
  <c r="Z4328" i="2" a="1"/>
  <c r="Z4328" i="2"/>
  <c r="Z4329" i="2" a="1"/>
  <c r="Z4329" i="2"/>
  <c r="Z4330" i="2" a="1"/>
  <c r="Z4330" i="2"/>
  <c r="Z4331" i="2" a="1"/>
  <c r="Z4331" i="2"/>
  <c r="Z4332" i="2" a="1"/>
  <c r="Z4332" i="2"/>
  <c r="Z4333" i="2" a="1"/>
  <c r="Z4333" i="2"/>
  <c r="Z4334" i="2" a="1"/>
  <c r="Z4334" i="2"/>
  <c r="Z4335" i="2" a="1"/>
  <c r="Z4335" i="2"/>
  <c r="Z4336" i="2" a="1"/>
  <c r="Z4336" i="2"/>
  <c r="Z4337" i="2" a="1"/>
  <c r="Z4337" i="2"/>
  <c r="Z4338" i="2" a="1"/>
  <c r="Z4338" i="2"/>
  <c r="Z4339" i="2" a="1"/>
  <c r="Z4339" i="2"/>
  <c r="Z4340" i="2" a="1"/>
  <c r="Z4340" i="2"/>
  <c r="Z4341" i="2" a="1"/>
  <c r="Z4341" i="2"/>
  <c r="Z4342" i="2" a="1"/>
  <c r="Z4342" i="2"/>
  <c r="Z4343" i="2" a="1"/>
  <c r="Z4343" i="2"/>
  <c r="Z4344" i="2" a="1"/>
  <c r="Z4344" i="2"/>
  <c r="Z4345" i="2" a="1"/>
  <c r="Z4345" i="2"/>
  <c r="Z4346" i="2" a="1"/>
  <c r="Z4346" i="2"/>
  <c r="Z4347" i="2" a="1"/>
  <c r="Z4347" i="2"/>
  <c r="Z4348" i="2" a="1"/>
  <c r="Z4348" i="2"/>
  <c r="Z4349" i="2" a="1"/>
  <c r="Z4349" i="2"/>
  <c r="Z4350" i="2" a="1"/>
  <c r="Z4350" i="2"/>
  <c r="Z4351" i="2" a="1"/>
  <c r="Z4351" i="2"/>
  <c r="Z4352" i="2" a="1"/>
  <c r="Z4352" i="2"/>
  <c r="Z4353" i="2" a="1"/>
  <c r="Z4353" i="2"/>
  <c r="Z4354" i="2" a="1"/>
  <c r="Z4354" i="2"/>
  <c r="Z4355" i="2" a="1"/>
  <c r="Z4355" i="2"/>
  <c r="Z4356" i="2" a="1"/>
  <c r="Z4356" i="2"/>
  <c r="Z4357" i="2" a="1"/>
  <c r="Z4357" i="2"/>
  <c r="Z4358" i="2" a="1"/>
  <c r="Z4358" i="2"/>
  <c r="Z4359" i="2" a="1"/>
  <c r="Z4359" i="2"/>
  <c r="Z4360" i="2" a="1"/>
  <c r="Z4360" i="2"/>
  <c r="Z4361" i="2" a="1"/>
  <c r="Z4361" i="2"/>
  <c r="Z4362" i="2" a="1"/>
  <c r="Z4362" i="2"/>
  <c r="Z4363" i="2" a="1"/>
  <c r="Z4363" i="2"/>
  <c r="Z4364" i="2" a="1"/>
  <c r="Z4364" i="2"/>
  <c r="Z4365" i="2" a="1"/>
  <c r="Z4365" i="2"/>
  <c r="Z4366" i="2" a="1"/>
  <c r="Z4366" i="2"/>
  <c r="Z4367" i="2" a="1"/>
  <c r="Z4367" i="2"/>
  <c r="Z4368" i="2" a="1"/>
  <c r="Z4368" i="2"/>
  <c r="Z4369" i="2" a="1"/>
  <c r="Z4369" i="2"/>
  <c r="Z4370" i="2" a="1"/>
  <c r="Z4370" i="2"/>
  <c r="Z4371" i="2" a="1"/>
  <c r="Z4371" i="2"/>
  <c r="Z4372" i="2" a="1"/>
  <c r="Z4372" i="2"/>
  <c r="Z4373" i="2" a="1"/>
  <c r="Z4373" i="2"/>
  <c r="Z4374" i="2" a="1"/>
  <c r="Z4374" i="2"/>
  <c r="Z4375" i="2" a="1"/>
  <c r="Z4375" i="2"/>
  <c r="Z4376" i="2" a="1"/>
  <c r="Z4376" i="2"/>
  <c r="Z4377" i="2" a="1"/>
  <c r="Z4377" i="2"/>
  <c r="Z4378" i="2" a="1"/>
  <c r="Z4378" i="2"/>
  <c r="Z4379" i="2" a="1"/>
  <c r="Z4379" i="2"/>
  <c r="Z4380" i="2" a="1"/>
  <c r="Z4380" i="2"/>
  <c r="Z4381" i="2" a="1"/>
  <c r="Z4381" i="2"/>
  <c r="Z4382" i="2" a="1"/>
  <c r="Z4382" i="2"/>
  <c r="Z4383" i="2" a="1"/>
  <c r="Z4383" i="2"/>
  <c r="Z4384" i="2" a="1"/>
  <c r="Z4384" i="2"/>
  <c r="Z4385" i="2" a="1"/>
  <c r="Z4385" i="2"/>
  <c r="Z4386" i="2" a="1"/>
  <c r="Z4386" i="2"/>
  <c r="Z4387" i="2" a="1"/>
  <c r="Z4387" i="2"/>
  <c r="Z4388" i="2" a="1"/>
  <c r="Z4388" i="2"/>
  <c r="Z4389" i="2" a="1"/>
  <c r="Z4389" i="2"/>
  <c r="Z4390" i="2" a="1"/>
  <c r="Z4390" i="2"/>
  <c r="Z4391" i="2" a="1"/>
  <c r="Z4391" i="2"/>
  <c r="Z4392" i="2" a="1"/>
  <c r="Z4392" i="2"/>
  <c r="Z4393" i="2" a="1"/>
  <c r="Z4393" i="2"/>
  <c r="Z4394" i="2" a="1"/>
  <c r="Z4394" i="2"/>
  <c r="Z4395" i="2" a="1"/>
  <c r="Z4395" i="2"/>
  <c r="Z4396" i="2" a="1"/>
  <c r="Z4396" i="2"/>
  <c r="Z4397" i="2" a="1"/>
  <c r="Z4397" i="2"/>
  <c r="Z4398" i="2" a="1"/>
  <c r="Z4398" i="2"/>
  <c r="Z4399" i="2" a="1"/>
  <c r="Z4399" i="2"/>
  <c r="Z4400" i="2" a="1"/>
  <c r="Z4400" i="2"/>
  <c r="Z4401" i="2" a="1"/>
  <c r="Z4401" i="2"/>
  <c r="Z4402" i="2" a="1"/>
  <c r="Z4402" i="2"/>
  <c r="Z4403" i="2" a="1"/>
  <c r="Z4403" i="2"/>
  <c r="Z4404" i="2" a="1"/>
  <c r="Z4404" i="2"/>
  <c r="Z4405" i="2" a="1"/>
  <c r="Z4405" i="2"/>
  <c r="Z4406" i="2" a="1"/>
  <c r="Z4406" i="2"/>
  <c r="Z4407" i="2" a="1"/>
  <c r="Z4407" i="2"/>
  <c r="Z4408" i="2" a="1"/>
  <c r="Z4408" i="2"/>
  <c r="Z4409" i="2" a="1"/>
  <c r="Z4409" i="2"/>
  <c r="Z4410" i="2" a="1"/>
  <c r="Z4410" i="2"/>
  <c r="Z4411" i="2" a="1"/>
  <c r="Z4411" i="2"/>
  <c r="Z4412" i="2" a="1"/>
  <c r="Z4412" i="2"/>
  <c r="Z4413" i="2" a="1"/>
  <c r="Z4413" i="2"/>
  <c r="Z4414" i="2" a="1"/>
  <c r="Z4414" i="2"/>
  <c r="Z4415" i="2" a="1"/>
  <c r="Z4415" i="2"/>
  <c r="Z4416" i="2" a="1"/>
  <c r="Z4416" i="2"/>
  <c r="Z4417" i="2" a="1"/>
  <c r="Z4417" i="2"/>
  <c r="Z4418" i="2" a="1"/>
  <c r="Z4418" i="2"/>
  <c r="Z4419" i="2" a="1"/>
  <c r="Z4419" i="2"/>
  <c r="Z4420" i="2" a="1"/>
  <c r="Z4420" i="2"/>
  <c r="Z4421" i="2" a="1"/>
  <c r="Z4421" i="2"/>
  <c r="Z4422" i="2" a="1"/>
  <c r="Z4422" i="2"/>
  <c r="Z4423" i="2" a="1"/>
  <c r="Z4423" i="2"/>
  <c r="Z4424" i="2" a="1"/>
  <c r="Z4424" i="2"/>
  <c r="Z4425" i="2" a="1"/>
  <c r="Z4425" i="2"/>
  <c r="Z4426" i="2" a="1"/>
  <c r="Z4426" i="2"/>
  <c r="Z4427" i="2" a="1"/>
  <c r="Z4427" i="2"/>
  <c r="Z4428" i="2" a="1"/>
  <c r="Z4428" i="2"/>
  <c r="Z4429" i="2" a="1"/>
  <c r="Z4429" i="2"/>
  <c r="Z4430" i="2" a="1"/>
  <c r="Z4430" i="2"/>
  <c r="Z4431" i="2" a="1"/>
  <c r="Z4431" i="2"/>
  <c r="Z4432" i="2" a="1"/>
  <c r="Z4432" i="2"/>
  <c r="Z4433" i="2" a="1"/>
  <c r="Z4433" i="2"/>
  <c r="Z4434" i="2" a="1"/>
  <c r="Z4434" i="2"/>
  <c r="Z4435" i="2" a="1"/>
  <c r="Z4435" i="2"/>
  <c r="Z4436" i="2" a="1"/>
  <c r="Z4436" i="2"/>
  <c r="Z4437" i="2" a="1"/>
  <c r="Z4437" i="2"/>
  <c r="Z4438" i="2" a="1"/>
  <c r="Z4438" i="2"/>
  <c r="Z4439" i="2" a="1"/>
  <c r="Z4439" i="2"/>
  <c r="Z4440" i="2" a="1"/>
  <c r="Z4440" i="2"/>
  <c r="Z4441" i="2" a="1"/>
  <c r="Z4441" i="2"/>
  <c r="Z4442" i="2" a="1"/>
  <c r="Z4442" i="2"/>
  <c r="Z4443" i="2" a="1"/>
  <c r="Z4443" i="2"/>
  <c r="Z4444" i="2" a="1"/>
  <c r="Z4444" i="2"/>
  <c r="Z4445" i="2" a="1"/>
  <c r="Z4445" i="2"/>
  <c r="Z4446" i="2" a="1"/>
  <c r="Z4446" i="2"/>
  <c r="Z4447" i="2" a="1"/>
  <c r="Z4447" i="2"/>
  <c r="Z4448" i="2" a="1"/>
  <c r="Z4448" i="2"/>
  <c r="Z4449" i="2" a="1"/>
  <c r="Z4449" i="2"/>
  <c r="Z4450" i="2" a="1"/>
  <c r="Z4450" i="2"/>
  <c r="Z4451" i="2" a="1"/>
  <c r="Z4451" i="2"/>
  <c r="Z4452" i="2" a="1"/>
  <c r="Z4452" i="2"/>
  <c r="Z4453" i="2" a="1"/>
  <c r="Z4453" i="2"/>
  <c r="Z4454" i="2" a="1"/>
  <c r="Z4454" i="2"/>
  <c r="Z4455" i="2" a="1"/>
  <c r="Z4455" i="2"/>
  <c r="Z4456" i="2" a="1"/>
  <c r="Z4456" i="2"/>
  <c r="Z4457" i="2" a="1"/>
  <c r="Z4457" i="2"/>
  <c r="Z4458" i="2" a="1"/>
  <c r="Z4458" i="2"/>
  <c r="Z4459" i="2" a="1"/>
  <c r="Z4459" i="2"/>
  <c r="Z4460" i="2" a="1"/>
  <c r="Z4460" i="2"/>
  <c r="Z4461" i="2" a="1"/>
  <c r="Z4461" i="2"/>
  <c r="Z4462" i="2" a="1"/>
  <c r="Z4462" i="2"/>
  <c r="Z4463" i="2" a="1"/>
  <c r="Z4463" i="2"/>
  <c r="Z4464" i="2" a="1"/>
  <c r="Z4464" i="2"/>
  <c r="Z4465" i="2" a="1"/>
  <c r="Z4465" i="2"/>
  <c r="Z4466" i="2" a="1"/>
  <c r="Z4466" i="2"/>
  <c r="Z4467" i="2" a="1"/>
  <c r="Z4467" i="2"/>
  <c r="Z4468" i="2" a="1"/>
  <c r="Z4468" i="2"/>
  <c r="Z4469" i="2" a="1"/>
  <c r="Z4469" i="2"/>
  <c r="Z4470" i="2" a="1"/>
  <c r="Z4470" i="2"/>
  <c r="Z4471" i="2" a="1"/>
  <c r="Z4471" i="2"/>
  <c r="Z4472" i="2" a="1"/>
  <c r="Z4472" i="2"/>
  <c r="Z4473" i="2" a="1"/>
  <c r="Z4473" i="2"/>
  <c r="Z4474" i="2" a="1"/>
  <c r="Z4474" i="2"/>
  <c r="Z4475" i="2" a="1"/>
  <c r="Z4475" i="2"/>
  <c r="Z4476" i="2" a="1"/>
  <c r="Z4476" i="2"/>
  <c r="Z4477" i="2" a="1"/>
  <c r="Z4477" i="2"/>
  <c r="Z4478" i="2" a="1"/>
  <c r="Z4478" i="2"/>
  <c r="Z4479" i="2" a="1"/>
  <c r="Z4479" i="2"/>
  <c r="Z4480" i="2" a="1"/>
  <c r="Z4480" i="2"/>
  <c r="Z4481" i="2" a="1"/>
  <c r="Z4481" i="2"/>
  <c r="Z4482" i="2" a="1"/>
  <c r="Z4482" i="2"/>
  <c r="Z4483" i="2" a="1"/>
  <c r="Z4483" i="2"/>
  <c r="Z4484" i="2" a="1"/>
  <c r="Z4484" i="2"/>
  <c r="Z4485" i="2" a="1"/>
  <c r="Z4485" i="2"/>
  <c r="Z4486" i="2" a="1"/>
  <c r="Z4486" i="2"/>
  <c r="Z4487" i="2" a="1"/>
  <c r="Z4487" i="2"/>
  <c r="Z4488" i="2" a="1"/>
  <c r="Z4488" i="2"/>
  <c r="Z4489" i="2" a="1"/>
  <c r="Z4489" i="2"/>
  <c r="Z4490" i="2" a="1"/>
  <c r="Z4490" i="2"/>
  <c r="Z4491" i="2" a="1"/>
  <c r="Z4491" i="2"/>
  <c r="Z4492" i="2" a="1"/>
  <c r="Z4492" i="2"/>
  <c r="Z4493" i="2" a="1"/>
  <c r="Z4493" i="2"/>
  <c r="Z4494" i="2" a="1"/>
  <c r="Z4494" i="2"/>
  <c r="Z4495" i="2" a="1"/>
  <c r="Z4495" i="2"/>
  <c r="Z4496" i="2" a="1"/>
  <c r="Z4496" i="2"/>
  <c r="Z4497" i="2" a="1"/>
  <c r="Z4497" i="2"/>
  <c r="Z4498" i="2" a="1"/>
  <c r="Z4498" i="2"/>
  <c r="Z4499" i="2" a="1"/>
  <c r="Z4499" i="2"/>
  <c r="Z4500" i="2" a="1"/>
  <c r="Z4500" i="2"/>
  <c r="Z4501" i="2" a="1"/>
  <c r="Z4501" i="2"/>
  <c r="Z4502" i="2" a="1"/>
  <c r="Z4502" i="2"/>
  <c r="Z4503" i="2" a="1"/>
  <c r="Z4503" i="2"/>
  <c r="Z4504" i="2" a="1"/>
  <c r="Z4504" i="2"/>
  <c r="Z4505" i="2" a="1"/>
  <c r="Z4505" i="2"/>
  <c r="Z4506" i="2" a="1"/>
  <c r="Z4506" i="2"/>
  <c r="Z4507" i="2" a="1"/>
  <c r="Z4507" i="2"/>
  <c r="Z4508" i="2" a="1"/>
  <c r="Z4508" i="2"/>
  <c r="Z4509" i="2" a="1"/>
  <c r="Z4509" i="2"/>
  <c r="Z4510" i="2" a="1"/>
  <c r="Z4510" i="2"/>
  <c r="Z4511" i="2" a="1"/>
  <c r="Z4511" i="2"/>
  <c r="Z4512" i="2" a="1"/>
  <c r="Z4512" i="2"/>
  <c r="Z4513" i="2" a="1"/>
  <c r="Z4513" i="2"/>
  <c r="Z4514" i="2" a="1"/>
  <c r="Z4514" i="2"/>
  <c r="Z4515" i="2" a="1"/>
  <c r="Z4515" i="2"/>
  <c r="Z4516" i="2" a="1"/>
  <c r="Z4516" i="2"/>
  <c r="Z4517" i="2" a="1"/>
  <c r="Z4517" i="2"/>
  <c r="Z4518" i="2" a="1"/>
  <c r="Z4518" i="2"/>
  <c r="Z4519" i="2" a="1"/>
  <c r="Z4519" i="2"/>
  <c r="Z4520" i="2" a="1"/>
  <c r="Z4520" i="2"/>
  <c r="Z4521" i="2" a="1"/>
  <c r="Z4521" i="2"/>
  <c r="Z4522" i="2" a="1"/>
  <c r="Z4522" i="2"/>
  <c r="Z4523" i="2" a="1"/>
  <c r="Z4523" i="2"/>
  <c r="Z4524" i="2" a="1"/>
  <c r="Z4524" i="2"/>
  <c r="Z4525" i="2" a="1"/>
  <c r="Z4525" i="2"/>
  <c r="Z4526" i="2" a="1"/>
  <c r="Z4526" i="2"/>
  <c r="Z4527" i="2" a="1"/>
  <c r="Z4527" i="2"/>
  <c r="Z4528" i="2" a="1"/>
  <c r="Z4528" i="2"/>
  <c r="Z4529" i="2" a="1"/>
  <c r="Z4529" i="2"/>
  <c r="Z4530" i="2" a="1"/>
  <c r="Z4530" i="2"/>
  <c r="Z4531" i="2" a="1"/>
  <c r="Z4531" i="2"/>
  <c r="Z4532" i="2" a="1"/>
  <c r="Z4532" i="2"/>
  <c r="Z4533" i="2" a="1"/>
  <c r="Z4533" i="2"/>
  <c r="Z4534" i="2" a="1"/>
  <c r="Z4534" i="2"/>
  <c r="Z4535" i="2" a="1"/>
  <c r="Z4535" i="2"/>
  <c r="Z4536" i="2" a="1"/>
  <c r="Z4536" i="2"/>
  <c r="Z4537" i="2" a="1"/>
  <c r="Z4537" i="2"/>
  <c r="Z4538" i="2" a="1"/>
  <c r="Z4538" i="2"/>
  <c r="Z4539" i="2" a="1"/>
  <c r="Z4539" i="2"/>
  <c r="Z4540" i="2" a="1"/>
  <c r="Z4540" i="2"/>
  <c r="Z4541" i="2" a="1"/>
  <c r="Z4541" i="2"/>
  <c r="Z4542" i="2" a="1"/>
  <c r="Z4542" i="2"/>
  <c r="Z4543" i="2" a="1"/>
  <c r="Z4543" i="2"/>
  <c r="Z4544" i="2" a="1"/>
  <c r="Z4544" i="2"/>
  <c r="Z4545" i="2" a="1"/>
  <c r="Z4545" i="2"/>
  <c r="Z4546" i="2" a="1"/>
  <c r="Z4546" i="2"/>
  <c r="Z4547" i="2" a="1"/>
  <c r="Z4547" i="2"/>
  <c r="Z4548" i="2" a="1"/>
  <c r="Z4548" i="2"/>
  <c r="Z4549" i="2" a="1"/>
  <c r="Z4549" i="2"/>
  <c r="Z4550" i="2" a="1"/>
  <c r="Z4550" i="2"/>
  <c r="Z4551" i="2" a="1"/>
  <c r="Z4551" i="2"/>
  <c r="Z4552" i="2" a="1"/>
  <c r="Z4552" i="2"/>
  <c r="Z4553" i="2" a="1"/>
  <c r="Z4553" i="2"/>
  <c r="Z4554" i="2" a="1"/>
  <c r="Z4554" i="2"/>
  <c r="Z4555" i="2" a="1"/>
  <c r="Z4555" i="2"/>
  <c r="Z4556" i="2" a="1"/>
  <c r="Z4556" i="2"/>
  <c r="Z4557" i="2" a="1"/>
  <c r="Z4557" i="2"/>
  <c r="Z4558" i="2" a="1"/>
  <c r="Z4558" i="2"/>
  <c r="Z4559" i="2" a="1"/>
  <c r="Z4559" i="2"/>
  <c r="Z4560" i="2" a="1"/>
  <c r="Z4560" i="2"/>
  <c r="Z4561" i="2" a="1"/>
  <c r="Z4561" i="2"/>
  <c r="Z4562" i="2" a="1"/>
  <c r="Z4562" i="2"/>
  <c r="Z4563" i="2" a="1"/>
  <c r="Z4563" i="2"/>
  <c r="Z4564" i="2" a="1"/>
  <c r="Z4564" i="2"/>
  <c r="Z4565" i="2" a="1"/>
  <c r="Z4565" i="2"/>
  <c r="Z4566" i="2" a="1"/>
  <c r="Z4566" i="2"/>
  <c r="Z4567" i="2" a="1"/>
  <c r="Z4567" i="2"/>
  <c r="Z4568" i="2" a="1"/>
  <c r="Z4568" i="2"/>
  <c r="Z4569" i="2" a="1"/>
  <c r="Z4569" i="2"/>
  <c r="Z4570" i="2" a="1"/>
  <c r="Z4570" i="2"/>
  <c r="Z4571" i="2" a="1"/>
  <c r="Z4571" i="2"/>
  <c r="Z4572" i="2" a="1"/>
  <c r="Z4572" i="2"/>
  <c r="Z4573" i="2" a="1"/>
  <c r="Z4573" i="2"/>
  <c r="Z4574" i="2" a="1"/>
  <c r="Z4574" i="2"/>
  <c r="Z4575" i="2" a="1"/>
  <c r="Z4575" i="2"/>
  <c r="Z4576" i="2" a="1"/>
  <c r="Z4576" i="2"/>
  <c r="Z4577" i="2" a="1"/>
  <c r="Z4577" i="2"/>
  <c r="Z4578" i="2" a="1"/>
  <c r="Z4578" i="2"/>
  <c r="Z4579" i="2" a="1"/>
  <c r="Z4579" i="2"/>
  <c r="Z4580" i="2" a="1"/>
  <c r="Z4580" i="2"/>
  <c r="Z4581" i="2" a="1"/>
  <c r="Z4581" i="2"/>
  <c r="Z4582" i="2" a="1"/>
  <c r="Z4582" i="2"/>
  <c r="Z4583" i="2" a="1"/>
  <c r="Z4583" i="2"/>
  <c r="Z4584" i="2" a="1"/>
  <c r="Z4584" i="2"/>
  <c r="Z4585" i="2" a="1"/>
  <c r="Z4585" i="2"/>
  <c r="Z4586" i="2" a="1"/>
  <c r="Z4586" i="2"/>
  <c r="Z4587" i="2" a="1"/>
  <c r="Z4587" i="2"/>
  <c r="Z4588" i="2" a="1"/>
  <c r="Z4588" i="2"/>
  <c r="Z4589" i="2" a="1"/>
  <c r="Z4589" i="2"/>
  <c r="Z4590" i="2" a="1"/>
  <c r="Z4590" i="2"/>
  <c r="Z4591" i="2" a="1"/>
  <c r="Z4591" i="2"/>
  <c r="Z4592" i="2" a="1"/>
  <c r="Z4592" i="2"/>
  <c r="Z4593" i="2" a="1"/>
  <c r="Z4593" i="2"/>
  <c r="Z4594" i="2" a="1"/>
  <c r="Z4594" i="2"/>
  <c r="Z4595" i="2" a="1"/>
  <c r="Z4595" i="2"/>
  <c r="Z4596" i="2" a="1"/>
  <c r="Z4596" i="2"/>
  <c r="Z4597" i="2" a="1"/>
  <c r="Z4597" i="2"/>
  <c r="Z4598" i="2" a="1"/>
  <c r="Z4598" i="2"/>
  <c r="Z4599" i="2" a="1"/>
  <c r="Z4599" i="2"/>
  <c r="Z4600" i="2" a="1"/>
  <c r="Z4600" i="2"/>
  <c r="Z4601" i="2" a="1"/>
  <c r="Z4601" i="2"/>
  <c r="Z4602" i="2" a="1"/>
  <c r="Z4602" i="2"/>
  <c r="Z4603" i="2" a="1"/>
  <c r="Z4603" i="2"/>
  <c r="Z4604" i="2" a="1"/>
  <c r="Z4604" i="2"/>
  <c r="Z4605" i="2" a="1"/>
  <c r="Z4605" i="2"/>
  <c r="Z4606" i="2" a="1"/>
  <c r="Z4606" i="2"/>
  <c r="Z4607" i="2" a="1"/>
  <c r="Z4607" i="2"/>
  <c r="Z4608" i="2" a="1"/>
  <c r="Z4608" i="2"/>
  <c r="Z4609" i="2" a="1"/>
  <c r="Z4609" i="2"/>
  <c r="Z4610" i="2" a="1"/>
  <c r="Z4610" i="2"/>
  <c r="Z4611" i="2" a="1"/>
  <c r="Z4611" i="2"/>
  <c r="Z4612" i="2" a="1"/>
  <c r="Z4612" i="2"/>
  <c r="Z4613" i="2" a="1"/>
  <c r="Z4613" i="2"/>
  <c r="Z4614" i="2" a="1"/>
  <c r="Z4614" i="2"/>
  <c r="Z4615" i="2" a="1"/>
  <c r="Z4615" i="2"/>
  <c r="Z4616" i="2" a="1"/>
  <c r="Z4616" i="2"/>
  <c r="Z4617" i="2" a="1"/>
  <c r="Z4617" i="2"/>
  <c r="Z4618" i="2" a="1"/>
  <c r="Z4618" i="2"/>
  <c r="Z4619" i="2" a="1"/>
  <c r="Z4619" i="2"/>
  <c r="Z4620" i="2" a="1"/>
  <c r="Z4620" i="2"/>
  <c r="Z4621" i="2" a="1"/>
  <c r="Z4621" i="2"/>
  <c r="Z4622" i="2" a="1"/>
  <c r="Z4622" i="2"/>
  <c r="Z4623" i="2" a="1"/>
  <c r="Z4623" i="2"/>
  <c r="Z4624" i="2" a="1"/>
  <c r="Z4624" i="2"/>
  <c r="Z4625" i="2" a="1"/>
  <c r="Z4625" i="2"/>
  <c r="Z4626" i="2" a="1"/>
  <c r="Z4626" i="2"/>
  <c r="Z4627" i="2" a="1"/>
  <c r="Z4627" i="2"/>
  <c r="Z4628" i="2" a="1"/>
  <c r="Z4628" i="2"/>
  <c r="Z4629" i="2" a="1"/>
  <c r="Z4629" i="2"/>
  <c r="Z4630" i="2" a="1"/>
  <c r="Z4630" i="2"/>
  <c r="Z4631" i="2" a="1"/>
  <c r="Z4631" i="2"/>
  <c r="Z4632" i="2" a="1"/>
  <c r="Z4632" i="2"/>
  <c r="Z4633" i="2" a="1"/>
  <c r="Z4633" i="2"/>
  <c r="Z4634" i="2" a="1"/>
  <c r="Z4634" i="2"/>
  <c r="Z4635" i="2" a="1"/>
  <c r="Z4635" i="2"/>
  <c r="Z4636" i="2" a="1"/>
  <c r="Z4636" i="2"/>
  <c r="Z4637" i="2" a="1"/>
  <c r="Z4637" i="2"/>
  <c r="Z4638" i="2" a="1"/>
  <c r="Z4638" i="2"/>
  <c r="Z4639" i="2" a="1"/>
  <c r="Z4639" i="2"/>
  <c r="Z4640" i="2" a="1"/>
  <c r="Z4640" i="2"/>
  <c r="Z4641" i="2" a="1"/>
  <c r="Z4641" i="2"/>
  <c r="Z4642" i="2" a="1"/>
  <c r="Z4642" i="2"/>
  <c r="Z4643" i="2" a="1"/>
  <c r="Z4643" i="2"/>
  <c r="Z4644" i="2" a="1"/>
  <c r="Z4644" i="2"/>
  <c r="Z4645" i="2" a="1"/>
  <c r="Z4645" i="2"/>
  <c r="Z4646" i="2" a="1"/>
  <c r="Z4646" i="2"/>
  <c r="Z4647" i="2" a="1"/>
  <c r="Z4647" i="2"/>
  <c r="Z4648" i="2" a="1"/>
  <c r="Z4648" i="2"/>
  <c r="Z4649" i="2" a="1"/>
  <c r="Z4649" i="2"/>
  <c r="Z4650" i="2" a="1"/>
  <c r="Z4650" i="2"/>
  <c r="Z4651" i="2" a="1"/>
  <c r="Z4651" i="2"/>
  <c r="Z4652" i="2" a="1"/>
  <c r="Z4652" i="2"/>
  <c r="Z4653" i="2" a="1"/>
  <c r="Z4653" i="2"/>
  <c r="Z4654" i="2" a="1"/>
  <c r="Z4654" i="2"/>
  <c r="Z4655" i="2" a="1"/>
  <c r="Z4655" i="2"/>
  <c r="Z4656" i="2" a="1"/>
  <c r="Z4656" i="2"/>
  <c r="Z4657" i="2" a="1"/>
  <c r="Z4657" i="2"/>
  <c r="Z4658" i="2" a="1"/>
  <c r="Z4658" i="2"/>
  <c r="Z4659" i="2" a="1"/>
  <c r="Z4659" i="2"/>
  <c r="Z4660" i="2" a="1"/>
  <c r="Z4660" i="2"/>
  <c r="Z4661" i="2" a="1"/>
  <c r="Z4661" i="2"/>
  <c r="Z4662" i="2" a="1"/>
  <c r="Z4662" i="2"/>
  <c r="Z4663" i="2" a="1"/>
  <c r="Z4663" i="2"/>
  <c r="Z4664" i="2" a="1"/>
  <c r="Z4664" i="2"/>
  <c r="Z4665" i="2" a="1"/>
  <c r="Z4665" i="2"/>
  <c r="Z4666" i="2" a="1"/>
  <c r="Z4666" i="2"/>
  <c r="Z4667" i="2" a="1"/>
  <c r="Z4667" i="2"/>
  <c r="Z4668" i="2" a="1"/>
  <c r="Z4668" i="2"/>
  <c r="Z4669" i="2" a="1"/>
  <c r="Z4669" i="2"/>
  <c r="Z4670" i="2" a="1"/>
  <c r="Z4670" i="2"/>
  <c r="Z4671" i="2" a="1"/>
  <c r="Z4671" i="2"/>
  <c r="Z4672" i="2" a="1"/>
  <c r="Z4672" i="2"/>
  <c r="Z4673" i="2" a="1"/>
  <c r="Z4673" i="2"/>
  <c r="Z4674" i="2" a="1"/>
  <c r="Z4674" i="2"/>
  <c r="Z4675" i="2" a="1"/>
  <c r="Z4675" i="2"/>
  <c r="Z4676" i="2" a="1"/>
  <c r="Z4676" i="2"/>
  <c r="Z4677" i="2" a="1"/>
  <c r="Z4677" i="2"/>
  <c r="Z4678" i="2" a="1"/>
  <c r="Z4678" i="2"/>
  <c r="Z4679" i="2" a="1"/>
  <c r="Z4679" i="2"/>
  <c r="Z4680" i="2" a="1"/>
  <c r="Z4680" i="2"/>
  <c r="Z4681" i="2" a="1"/>
  <c r="Z4681" i="2"/>
  <c r="Z4682" i="2" a="1"/>
  <c r="Z4682" i="2"/>
  <c r="Z4683" i="2" a="1"/>
  <c r="Z4683" i="2"/>
  <c r="Z4684" i="2" a="1"/>
  <c r="Z4684" i="2"/>
  <c r="Z4685" i="2" a="1"/>
  <c r="Z4685" i="2"/>
  <c r="Z4686" i="2" a="1"/>
  <c r="Z4686" i="2"/>
  <c r="Z4687" i="2" a="1"/>
  <c r="Z4687" i="2"/>
  <c r="Z4688" i="2" a="1"/>
  <c r="Z4688" i="2"/>
  <c r="Z4689" i="2" a="1"/>
  <c r="Z4689" i="2"/>
  <c r="Z4690" i="2" a="1"/>
  <c r="Z4690" i="2"/>
  <c r="Z4691" i="2" a="1"/>
  <c r="Z4691" i="2"/>
  <c r="Z4692" i="2" a="1"/>
  <c r="Z4692" i="2"/>
  <c r="Z4693" i="2" a="1"/>
  <c r="Z4693" i="2"/>
  <c r="Z4694" i="2" a="1"/>
  <c r="Z4694" i="2"/>
  <c r="Z4695" i="2" a="1"/>
  <c r="Z4695" i="2"/>
  <c r="Z4696" i="2" a="1"/>
  <c r="Z4696" i="2"/>
  <c r="Z4697" i="2" a="1"/>
  <c r="Z4697" i="2"/>
  <c r="Z4698" i="2" a="1"/>
  <c r="Z4698" i="2"/>
  <c r="Z4699" i="2" a="1"/>
  <c r="Z4699" i="2"/>
  <c r="Z4700" i="2" a="1"/>
  <c r="Z4700" i="2"/>
  <c r="Z4701" i="2" a="1"/>
  <c r="Z4701" i="2"/>
  <c r="Z4702" i="2" a="1"/>
  <c r="Z4702" i="2"/>
  <c r="Z4703" i="2" a="1"/>
  <c r="Z4703" i="2"/>
  <c r="Z4704" i="2" a="1"/>
  <c r="Z4704" i="2"/>
  <c r="Z4705" i="2" a="1"/>
  <c r="Z4705" i="2"/>
  <c r="Z4706" i="2" a="1"/>
  <c r="Z4706" i="2"/>
  <c r="Z4707" i="2" a="1"/>
  <c r="Z4707" i="2"/>
  <c r="Z4708" i="2" a="1"/>
  <c r="Z4708" i="2"/>
  <c r="Z4709" i="2" a="1"/>
  <c r="Z4709" i="2"/>
  <c r="Z4710" i="2" a="1"/>
  <c r="Z4710" i="2"/>
  <c r="Z4711" i="2" a="1"/>
  <c r="Z4711" i="2"/>
  <c r="Z4712" i="2" a="1"/>
  <c r="Z4712" i="2"/>
  <c r="Z4713" i="2" a="1"/>
  <c r="Z4713" i="2"/>
  <c r="Z4714" i="2" a="1"/>
  <c r="Z4714" i="2"/>
  <c r="Z4715" i="2" a="1"/>
  <c r="Z4715" i="2"/>
  <c r="Z4716" i="2" a="1"/>
  <c r="Z4716" i="2"/>
  <c r="Z4717" i="2" a="1"/>
  <c r="Z4717" i="2"/>
  <c r="Z4718" i="2" a="1"/>
  <c r="Z4718" i="2"/>
  <c r="Z4719" i="2" a="1"/>
  <c r="Z4719" i="2"/>
  <c r="Z4720" i="2" a="1"/>
  <c r="Z4720" i="2"/>
  <c r="Z4721" i="2" a="1"/>
  <c r="Z4721" i="2"/>
  <c r="Z4722" i="2" a="1"/>
  <c r="Z4722" i="2"/>
  <c r="Z4723" i="2" a="1"/>
  <c r="Z4723" i="2"/>
  <c r="Z4724" i="2" a="1"/>
  <c r="Z4724" i="2"/>
  <c r="Z4725" i="2" a="1"/>
  <c r="Z4725" i="2"/>
  <c r="Z4726" i="2" a="1"/>
  <c r="Z4726" i="2"/>
  <c r="Z4727" i="2" a="1"/>
  <c r="Z4727" i="2"/>
  <c r="Z4728" i="2" a="1"/>
  <c r="Z4728" i="2"/>
  <c r="Z4729" i="2" a="1"/>
  <c r="Z4729" i="2"/>
  <c r="Z4730" i="2" a="1"/>
  <c r="Z4730" i="2"/>
  <c r="Z4731" i="2" a="1"/>
  <c r="Z4731" i="2"/>
  <c r="Z4732" i="2" a="1"/>
  <c r="Z4732" i="2"/>
  <c r="Z4733" i="2" a="1"/>
  <c r="Z4733" i="2"/>
  <c r="Z4734" i="2" a="1"/>
  <c r="Z4734" i="2"/>
  <c r="Z4735" i="2" a="1"/>
  <c r="Z4735" i="2"/>
  <c r="Z4736" i="2" a="1"/>
  <c r="Z4736" i="2"/>
  <c r="Z4737" i="2" a="1"/>
  <c r="Z4737" i="2"/>
  <c r="Z4738" i="2" a="1"/>
  <c r="Z4738" i="2"/>
  <c r="Z4739" i="2" a="1"/>
  <c r="Z4739" i="2"/>
  <c r="Z4740" i="2" a="1"/>
  <c r="Z4740" i="2"/>
  <c r="Z4741" i="2" a="1"/>
  <c r="Z4741" i="2"/>
  <c r="Z4742" i="2" a="1"/>
  <c r="Z4742" i="2"/>
  <c r="Z4743" i="2" a="1"/>
  <c r="Z4743" i="2"/>
  <c r="Z4744" i="2" a="1"/>
  <c r="Z4744" i="2"/>
  <c r="Z4745" i="2" a="1"/>
  <c r="Z4745" i="2"/>
  <c r="Z4746" i="2" a="1"/>
  <c r="Z4746" i="2"/>
  <c r="Z4747" i="2" a="1"/>
  <c r="Z4747" i="2"/>
  <c r="Z4748" i="2" a="1"/>
  <c r="Z4748" i="2"/>
  <c r="Z4749" i="2" a="1"/>
  <c r="Z4749" i="2"/>
  <c r="Z4750" i="2" a="1"/>
  <c r="Z4750" i="2"/>
  <c r="Z4751" i="2" a="1"/>
  <c r="Z4751" i="2"/>
  <c r="Z4752" i="2" a="1"/>
  <c r="Z4752" i="2"/>
  <c r="Z4753" i="2" a="1"/>
  <c r="Z4753" i="2"/>
  <c r="Z4754" i="2" a="1"/>
  <c r="Z4754" i="2"/>
  <c r="Z4755" i="2" a="1"/>
  <c r="Z4755" i="2"/>
  <c r="Z4756" i="2" a="1"/>
  <c r="Z4756" i="2"/>
  <c r="Z4757" i="2" a="1"/>
  <c r="Z4757" i="2"/>
  <c r="Z4758" i="2" a="1"/>
  <c r="Z4758" i="2"/>
  <c r="Z4759" i="2" a="1"/>
  <c r="Z4759" i="2"/>
  <c r="Z4760" i="2" a="1"/>
  <c r="Z4760" i="2"/>
  <c r="Z4761" i="2" a="1"/>
  <c r="Z4761" i="2"/>
  <c r="Z4762" i="2" a="1"/>
  <c r="Z4762" i="2"/>
  <c r="Z4763" i="2" a="1"/>
  <c r="Z4763" i="2"/>
  <c r="Z4764" i="2" a="1"/>
  <c r="Z4764" i="2"/>
  <c r="Z4765" i="2" a="1"/>
  <c r="Z4765" i="2"/>
  <c r="Z4766" i="2" a="1"/>
  <c r="Z4766" i="2"/>
  <c r="Z4767" i="2" a="1"/>
  <c r="Z4767" i="2"/>
  <c r="Z4768" i="2" a="1"/>
  <c r="Z4768" i="2"/>
  <c r="Z4769" i="2" a="1"/>
  <c r="Z4769" i="2"/>
  <c r="Z4770" i="2" a="1"/>
  <c r="Z4770" i="2"/>
  <c r="Z4771" i="2" a="1"/>
  <c r="Z4771" i="2"/>
  <c r="Z4772" i="2" a="1"/>
  <c r="Z4772" i="2"/>
  <c r="Z4773" i="2" a="1"/>
  <c r="Z4773" i="2"/>
  <c r="Z4774" i="2" a="1"/>
  <c r="Z4774" i="2"/>
  <c r="Z4775" i="2" a="1"/>
  <c r="Z4775" i="2"/>
  <c r="Z4776" i="2" a="1"/>
  <c r="Z4776" i="2"/>
  <c r="Z4777" i="2" a="1"/>
  <c r="Z4777" i="2"/>
  <c r="Z4778" i="2" a="1"/>
  <c r="Z4778" i="2"/>
  <c r="Z4779" i="2" a="1"/>
  <c r="Z4779" i="2"/>
  <c r="Z4780" i="2" a="1"/>
  <c r="Z4780" i="2"/>
  <c r="Z4781" i="2" a="1"/>
  <c r="Z4781" i="2"/>
  <c r="Z4782" i="2" a="1"/>
  <c r="Z4782" i="2"/>
  <c r="Z4783" i="2" a="1"/>
  <c r="Z4783" i="2"/>
  <c r="Z4784" i="2" a="1"/>
  <c r="Z4784" i="2"/>
  <c r="Z4785" i="2" a="1"/>
  <c r="Z4785" i="2"/>
  <c r="Z4786" i="2" a="1"/>
  <c r="Z4786" i="2"/>
  <c r="Z4787" i="2" a="1"/>
  <c r="Z4787" i="2"/>
  <c r="Z4788" i="2" a="1"/>
  <c r="Z4788" i="2"/>
  <c r="Z4789" i="2" a="1"/>
  <c r="Z4789" i="2"/>
  <c r="Z4790" i="2" a="1"/>
  <c r="Z4790" i="2"/>
  <c r="Z4791" i="2" a="1"/>
  <c r="Z4791" i="2"/>
  <c r="Z4792" i="2" a="1"/>
  <c r="Z4792" i="2"/>
  <c r="Z4793" i="2" a="1"/>
  <c r="Z4793" i="2"/>
  <c r="Z4794" i="2" a="1"/>
  <c r="Z4794" i="2"/>
  <c r="Z4795" i="2" a="1"/>
  <c r="Z4795" i="2"/>
  <c r="Z4796" i="2" a="1"/>
  <c r="Z4796" i="2"/>
  <c r="Z4797" i="2" a="1"/>
  <c r="Z4797" i="2"/>
  <c r="Z4798" i="2" a="1"/>
  <c r="Z4798" i="2"/>
  <c r="Z4799" i="2" a="1"/>
  <c r="Z4799" i="2"/>
  <c r="Z4800" i="2" a="1"/>
  <c r="Z4800" i="2"/>
  <c r="Z4801" i="2" a="1"/>
  <c r="Z4801" i="2"/>
  <c r="Z4802" i="2" a="1"/>
  <c r="Z4802" i="2"/>
  <c r="Z4803" i="2" a="1"/>
  <c r="Z4803" i="2"/>
  <c r="Z4804" i="2" a="1"/>
  <c r="Z4804" i="2"/>
  <c r="Z4805" i="2" a="1"/>
  <c r="Z4805" i="2"/>
  <c r="Z4806" i="2" a="1"/>
  <c r="Z4806" i="2"/>
  <c r="Z4807" i="2" a="1"/>
  <c r="Z4807" i="2"/>
  <c r="Z4808" i="2" a="1"/>
  <c r="Z4808" i="2"/>
  <c r="Z4809" i="2" a="1"/>
  <c r="Z4809" i="2"/>
  <c r="Z4810" i="2" a="1"/>
  <c r="Z4810" i="2"/>
  <c r="Z4811" i="2" a="1"/>
  <c r="Z4811" i="2"/>
  <c r="Z4812" i="2" a="1"/>
  <c r="Z4812" i="2"/>
  <c r="Z4813" i="2" a="1"/>
  <c r="Z4813" i="2"/>
  <c r="Z4814" i="2" a="1"/>
  <c r="Z4814" i="2"/>
  <c r="Z4815" i="2" a="1"/>
  <c r="Z4815" i="2"/>
  <c r="Z4816" i="2" a="1"/>
  <c r="Z4816" i="2"/>
  <c r="Z4817" i="2" a="1"/>
  <c r="Z4817" i="2"/>
  <c r="Z4818" i="2" a="1"/>
  <c r="Z4818" i="2"/>
  <c r="Z4819" i="2" a="1"/>
  <c r="Z4819" i="2"/>
  <c r="Z4820" i="2" a="1"/>
  <c r="Z4820" i="2"/>
  <c r="Z4821" i="2" a="1"/>
  <c r="Z4821" i="2"/>
  <c r="Z4822" i="2" a="1"/>
  <c r="Z4822" i="2"/>
  <c r="Z4823" i="2" a="1"/>
  <c r="Z4823" i="2"/>
  <c r="Z4824" i="2" a="1"/>
  <c r="Z4824" i="2"/>
  <c r="Z4825" i="2" a="1"/>
  <c r="Z4825" i="2"/>
  <c r="Z4826" i="2" a="1"/>
  <c r="Z4826" i="2"/>
  <c r="Z4827" i="2" a="1"/>
  <c r="Z4827" i="2"/>
  <c r="Z4828" i="2" a="1"/>
  <c r="Z4828" i="2"/>
  <c r="Z4829" i="2" a="1"/>
  <c r="Z4829" i="2"/>
  <c r="Z4830" i="2" a="1"/>
  <c r="Z4830" i="2"/>
  <c r="Z4831" i="2" a="1"/>
  <c r="Z4831" i="2"/>
  <c r="Z4832" i="2" a="1"/>
  <c r="Z4832" i="2"/>
  <c r="Z4833" i="2" a="1"/>
  <c r="Z4833" i="2"/>
  <c r="Z4834" i="2" a="1"/>
  <c r="Z4834" i="2"/>
  <c r="Z4835" i="2" a="1"/>
  <c r="Z4835" i="2"/>
  <c r="Z4836" i="2" a="1"/>
  <c r="Z4836" i="2"/>
  <c r="Z4837" i="2" a="1"/>
  <c r="Z4837" i="2"/>
  <c r="Z4838" i="2" a="1"/>
  <c r="Z4838" i="2"/>
  <c r="Z4839" i="2" a="1"/>
  <c r="Z4839" i="2"/>
  <c r="Z4840" i="2" a="1"/>
  <c r="Z4840" i="2"/>
  <c r="Z4841" i="2" a="1"/>
  <c r="Z4841" i="2"/>
  <c r="Z4842" i="2" a="1"/>
  <c r="Z4842" i="2"/>
  <c r="Z4843" i="2" a="1"/>
  <c r="Z4843" i="2"/>
  <c r="Z4844" i="2" a="1"/>
  <c r="Z4844" i="2"/>
  <c r="Z4845" i="2" a="1"/>
  <c r="Z4845" i="2"/>
  <c r="Z4846" i="2" a="1"/>
  <c r="Z4846" i="2"/>
  <c r="Z4847" i="2" a="1"/>
  <c r="Z4847" i="2"/>
  <c r="Z4848" i="2" a="1"/>
  <c r="Z4848" i="2"/>
  <c r="Z4849" i="2" a="1"/>
  <c r="Z4849" i="2"/>
  <c r="Z4850" i="2" a="1"/>
  <c r="Z4850" i="2"/>
  <c r="Z4851" i="2" a="1"/>
  <c r="Z4851" i="2"/>
  <c r="Z4852" i="2" a="1"/>
  <c r="Z4852" i="2"/>
  <c r="Z4853" i="2" a="1"/>
  <c r="Z4853" i="2"/>
  <c r="Z4854" i="2" a="1"/>
  <c r="Z4854" i="2"/>
  <c r="Z4855" i="2" a="1"/>
  <c r="Z4855" i="2"/>
  <c r="Z4856" i="2" a="1"/>
  <c r="Z4856" i="2"/>
  <c r="Z4857" i="2" a="1"/>
  <c r="Z4857" i="2"/>
  <c r="Z4858" i="2" a="1"/>
  <c r="Z4858" i="2"/>
  <c r="Z4859" i="2" a="1"/>
  <c r="Z4859" i="2"/>
  <c r="Z4860" i="2" a="1"/>
  <c r="Z4860" i="2"/>
  <c r="Z4861" i="2" a="1"/>
  <c r="Z4861" i="2"/>
  <c r="Z4862" i="2" a="1"/>
  <c r="Z4862" i="2"/>
  <c r="Z4863" i="2" a="1"/>
  <c r="Z4863" i="2"/>
  <c r="Z4864" i="2" a="1"/>
  <c r="Z4864" i="2"/>
  <c r="Z4865" i="2" a="1"/>
  <c r="Z4865" i="2"/>
  <c r="Z4866" i="2" a="1"/>
  <c r="Z4866" i="2"/>
  <c r="Z4867" i="2" a="1"/>
  <c r="Z4867" i="2"/>
  <c r="Z4868" i="2" a="1"/>
  <c r="Z4868" i="2"/>
  <c r="Z4869" i="2" a="1"/>
  <c r="Z4869" i="2"/>
  <c r="Z4870" i="2" a="1"/>
  <c r="Z4870" i="2"/>
  <c r="Z4871" i="2" a="1"/>
  <c r="Z4871" i="2"/>
  <c r="Z4872" i="2" a="1"/>
  <c r="Z4872" i="2"/>
  <c r="Z4873" i="2" a="1"/>
  <c r="Z4873" i="2"/>
  <c r="Z4874" i="2" a="1"/>
  <c r="Z4874" i="2"/>
  <c r="Z4875" i="2" a="1"/>
  <c r="Z4875" i="2"/>
  <c r="Z4876" i="2" a="1"/>
  <c r="Z4876" i="2"/>
  <c r="Z4877" i="2" a="1"/>
  <c r="Z4877" i="2"/>
  <c r="Z4878" i="2" a="1"/>
  <c r="Z4878" i="2"/>
  <c r="Z4879" i="2" a="1"/>
  <c r="Z4879" i="2"/>
  <c r="Z4880" i="2" a="1"/>
  <c r="Z4880" i="2"/>
  <c r="Z4881" i="2" a="1"/>
  <c r="Z4881" i="2"/>
  <c r="Z4882" i="2" a="1"/>
  <c r="Z4882" i="2"/>
  <c r="Z4883" i="2" a="1"/>
  <c r="Z4883" i="2"/>
  <c r="Z4884" i="2" a="1"/>
  <c r="Z4884" i="2"/>
  <c r="Z4885" i="2" a="1"/>
  <c r="Z4885" i="2"/>
  <c r="Z4886" i="2" a="1"/>
  <c r="Z4886" i="2"/>
  <c r="Z4887" i="2" a="1"/>
  <c r="Z4887" i="2"/>
  <c r="Z4888" i="2" a="1"/>
  <c r="Z4888" i="2"/>
  <c r="Z4889" i="2" a="1"/>
  <c r="Z4889" i="2"/>
  <c r="Z4890" i="2" a="1"/>
  <c r="Z4890" i="2"/>
  <c r="Z4891" i="2" a="1"/>
  <c r="Z4891" i="2"/>
  <c r="Z4892" i="2" a="1"/>
  <c r="Z4892" i="2"/>
  <c r="Z4893" i="2" a="1"/>
  <c r="Z4893" i="2"/>
  <c r="Z4894" i="2" a="1"/>
  <c r="Z4894" i="2"/>
  <c r="Z4895" i="2" a="1"/>
  <c r="Z4895" i="2"/>
  <c r="Z4896" i="2" a="1"/>
  <c r="Z4896" i="2"/>
  <c r="Z4897" i="2" a="1"/>
  <c r="Z4897" i="2"/>
  <c r="Z4898" i="2" a="1"/>
  <c r="Z4898" i="2"/>
  <c r="Z4899" i="2" a="1"/>
  <c r="Z4899" i="2"/>
  <c r="Z4900" i="2" a="1"/>
  <c r="Z4900" i="2"/>
  <c r="Z4901" i="2" a="1"/>
  <c r="Z4901" i="2"/>
  <c r="Z4902" i="2" a="1"/>
  <c r="Z4902" i="2"/>
  <c r="Z4903" i="2" a="1"/>
  <c r="Z4903" i="2"/>
  <c r="Z4904" i="2" a="1"/>
  <c r="Z4904" i="2"/>
  <c r="Z4905" i="2" a="1"/>
  <c r="Z4905" i="2"/>
  <c r="Z4906" i="2" a="1"/>
  <c r="Z4906" i="2"/>
  <c r="Z4907" i="2" a="1"/>
  <c r="Z4907" i="2"/>
  <c r="Z4908" i="2" a="1"/>
  <c r="Z4908" i="2"/>
  <c r="Z4909" i="2" a="1"/>
  <c r="Z4909" i="2"/>
  <c r="Z4910" i="2" a="1"/>
  <c r="Z4910" i="2"/>
  <c r="Z4911" i="2" a="1"/>
  <c r="Z4911" i="2"/>
  <c r="Z4912" i="2" a="1"/>
  <c r="Z4912" i="2"/>
  <c r="Z4913" i="2" a="1"/>
  <c r="Z4913" i="2"/>
  <c r="Z4914" i="2" a="1"/>
  <c r="Z4914" i="2"/>
  <c r="Z4915" i="2" a="1"/>
  <c r="Z4915" i="2"/>
  <c r="Z4916" i="2" a="1"/>
  <c r="Z4916" i="2"/>
  <c r="Z4917" i="2" a="1"/>
  <c r="Z4917" i="2"/>
  <c r="Z4918" i="2" a="1"/>
  <c r="Z4918" i="2"/>
  <c r="Z4919" i="2" a="1"/>
  <c r="Z4919" i="2"/>
  <c r="Z4920" i="2" a="1"/>
  <c r="Z4920" i="2"/>
  <c r="Z4921" i="2" a="1"/>
  <c r="Z4921" i="2"/>
  <c r="Z4922" i="2" a="1"/>
  <c r="Z4922" i="2"/>
  <c r="Z4923" i="2" a="1"/>
  <c r="Z4923" i="2"/>
  <c r="Z4924" i="2" a="1"/>
  <c r="Z4924" i="2"/>
  <c r="Z4925" i="2" a="1"/>
  <c r="Z4925" i="2"/>
  <c r="Z4926" i="2" a="1"/>
  <c r="Z4926" i="2"/>
  <c r="Z4927" i="2" a="1"/>
  <c r="Z4927" i="2"/>
  <c r="Z4928" i="2" a="1"/>
  <c r="Z4928" i="2"/>
  <c r="Z4929" i="2" a="1"/>
  <c r="Z4929" i="2"/>
  <c r="Z4930" i="2" a="1"/>
  <c r="Z4930" i="2"/>
  <c r="Z4931" i="2" a="1"/>
  <c r="Z4931" i="2"/>
  <c r="Z4932" i="2" a="1"/>
  <c r="Z4932" i="2"/>
  <c r="Z4933" i="2" a="1"/>
  <c r="Z4933" i="2"/>
  <c r="Z4934" i="2" a="1"/>
  <c r="Z4934" i="2"/>
  <c r="Z4935" i="2" a="1"/>
  <c r="Z4935" i="2"/>
  <c r="Z4936" i="2" a="1"/>
  <c r="Z4936" i="2"/>
  <c r="Z4937" i="2" a="1"/>
  <c r="Z4937" i="2"/>
  <c r="Z4938" i="2" a="1"/>
  <c r="Z4938" i="2"/>
  <c r="Z4939" i="2" a="1"/>
  <c r="Z4939" i="2"/>
  <c r="Z4940" i="2" a="1"/>
  <c r="Z4940" i="2"/>
  <c r="Z4941" i="2" a="1"/>
  <c r="Z4941" i="2"/>
  <c r="Z4942" i="2" a="1"/>
  <c r="Z4942" i="2"/>
  <c r="Z4943" i="2" a="1"/>
  <c r="Z4943" i="2"/>
  <c r="Z4944" i="2" a="1"/>
  <c r="Z4944" i="2"/>
  <c r="Z4945" i="2" a="1"/>
  <c r="Z4945" i="2"/>
  <c r="Z4946" i="2" a="1"/>
  <c r="Z4946" i="2"/>
  <c r="Z4947" i="2" a="1"/>
  <c r="Z4947" i="2"/>
  <c r="Z4948" i="2" a="1"/>
  <c r="Z4948" i="2"/>
  <c r="Z4949" i="2" a="1"/>
  <c r="Z4949" i="2"/>
  <c r="Z4950" i="2" a="1"/>
  <c r="Z4950" i="2"/>
  <c r="Z4951" i="2" a="1"/>
  <c r="Z4951" i="2"/>
  <c r="Z4952" i="2" a="1"/>
  <c r="Z4952" i="2"/>
  <c r="Z4953" i="2" a="1"/>
  <c r="Z4953" i="2"/>
  <c r="Z4954" i="2" a="1"/>
  <c r="Z4954" i="2"/>
  <c r="Z4955" i="2" a="1"/>
  <c r="Z4955" i="2"/>
  <c r="Z4956" i="2" a="1"/>
  <c r="Z4956" i="2"/>
  <c r="Z4957" i="2" a="1"/>
  <c r="Z4957" i="2"/>
  <c r="Z4958" i="2" a="1"/>
  <c r="Z4958" i="2"/>
  <c r="Z4959" i="2" a="1"/>
  <c r="Z4959" i="2"/>
  <c r="Z4960" i="2" a="1"/>
  <c r="Z4960" i="2"/>
  <c r="Z4961" i="2" a="1"/>
  <c r="Z4961" i="2"/>
  <c r="Z4962" i="2" a="1"/>
  <c r="Z4962" i="2"/>
  <c r="Z4963" i="2" a="1"/>
  <c r="Z4963" i="2"/>
  <c r="Z4964" i="2" a="1"/>
  <c r="Z4964" i="2"/>
  <c r="Z4965" i="2" a="1"/>
  <c r="Z4965" i="2"/>
  <c r="Z4966" i="2" a="1"/>
  <c r="Z4966" i="2"/>
  <c r="Z4967" i="2" a="1"/>
  <c r="Z4967" i="2"/>
  <c r="Z4968" i="2" a="1"/>
  <c r="Z4968" i="2"/>
  <c r="Z4969" i="2" a="1"/>
  <c r="Z4969" i="2"/>
  <c r="Z4970" i="2" a="1"/>
  <c r="Z4970" i="2"/>
  <c r="Z4971" i="2" a="1"/>
  <c r="Z4971" i="2"/>
  <c r="Z4972" i="2" a="1"/>
  <c r="Z4972" i="2"/>
  <c r="Z4973" i="2" a="1"/>
  <c r="Z4973" i="2"/>
  <c r="Z4974" i="2" a="1"/>
  <c r="Z4974" i="2"/>
  <c r="Z4975" i="2" a="1"/>
  <c r="Z4975" i="2"/>
  <c r="Z4976" i="2" a="1"/>
  <c r="Z4976" i="2"/>
  <c r="Z4977" i="2" a="1"/>
  <c r="Z4977" i="2"/>
  <c r="Z4978" i="2" a="1"/>
  <c r="Z4978" i="2"/>
  <c r="Z4979" i="2" a="1"/>
  <c r="Z4979" i="2"/>
  <c r="Z4980" i="2" a="1"/>
  <c r="Z4980" i="2"/>
  <c r="Z4981" i="2" a="1"/>
  <c r="Z4981" i="2"/>
  <c r="Z4982" i="2" a="1"/>
  <c r="Z4982" i="2"/>
  <c r="Z4983" i="2" a="1"/>
  <c r="Z4983" i="2"/>
  <c r="Z4984" i="2" a="1"/>
  <c r="Z4984" i="2"/>
  <c r="Z4985" i="2" a="1"/>
  <c r="Z4985" i="2"/>
  <c r="Z4986" i="2" a="1"/>
  <c r="Z4986" i="2"/>
  <c r="Z4987" i="2" a="1"/>
  <c r="Z4987" i="2"/>
  <c r="Z4988" i="2" a="1"/>
  <c r="Z4988" i="2"/>
  <c r="Z4989" i="2" a="1"/>
  <c r="Z4989" i="2"/>
  <c r="Z4990" i="2" a="1"/>
  <c r="Z4990" i="2"/>
  <c r="Z4991" i="2" a="1"/>
  <c r="Z4991" i="2"/>
  <c r="Z4992" i="2" a="1"/>
  <c r="Z4992" i="2"/>
  <c r="Z4993" i="2" a="1"/>
  <c r="Z4993" i="2"/>
  <c r="Z4994" i="2" a="1"/>
  <c r="Z4994" i="2"/>
  <c r="Z4995" i="2" a="1"/>
  <c r="Z4995" i="2"/>
  <c r="Z4996" i="2" a="1"/>
  <c r="Z4996" i="2"/>
  <c r="Z4997" i="2" a="1"/>
  <c r="Z4997" i="2"/>
  <c r="Z4998" i="2" a="1"/>
  <c r="Z4998" i="2"/>
  <c r="Z4999" i="2" a="1"/>
  <c r="Z4999" i="2"/>
  <c r="Z5000" i="2" a="1"/>
  <c r="Z5000" i="2"/>
  <c r="Z5001" i="2" a="1"/>
  <c r="Z500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 l="1"/>
  <c r="B5" i="3"/>
  <c r="B4" i="3"/>
  <c r="B3" i="3"/>
  <c r="B2" i="3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<sst xmlns="http://schemas.openxmlformats.org/spreadsheetml/2006/main" count="55272" uniqueCount="5260">
  <si>
    <t>Shipment_ID</t>
  </si>
  <si>
    <t>Booking_Date</t>
  </si>
  <si>
    <t>Origin</t>
  </si>
  <si>
    <t>Destination</t>
  </si>
  <si>
    <t>Shipping_Line</t>
  </si>
  <si>
    <t>Container_Type</t>
  </si>
  <si>
    <t>Commodity</t>
  </si>
  <si>
    <t>Weight_MT</t>
  </si>
  <si>
    <t>Distance_KM</t>
  </si>
  <si>
    <t>Fuel_Price</t>
  </si>
  <si>
    <t>Transit_Days</t>
  </si>
  <si>
    <t>Port_Congestion</t>
  </si>
  <si>
    <t>Weather</t>
  </si>
  <si>
    <t>Freight_Cost</t>
  </si>
  <si>
    <t>Customer</t>
  </si>
  <si>
    <t>Export_Country</t>
  </si>
  <si>
    <t>Exchange_Rate</t>
  </si>
  <si>
    <t>Insurance_Cost</t>
  </si>
  <si>
    <t>Handling_Charges</t>
  </si>
  <si>
    <t>Profit</t>
  </si>
  <si>
    <t>Month</t>
  </si>
  <si>
    <t>Year</t>
  </si>
  <si>
    <t>Quarter</t>
  </si>
  <si>
    <t>Freight Category</t>
  </si>
  <si>
    <t>Profit Status</t>
  </si>
  <si>
    <t>Transit Rating</t>
  </si>
  <si>
    <t>Shipping Line (X_lookup)</t>
  </si>
  <si>
    <t>Return Profit using Shipment ID</t>
  </si>
  <si>
    <t>SH00001</t>
  </si>
  <si>
    <t>Kandla</t>
  </si>
  <si>
    <t>Hyderabad</t>
  </si>
  <si>
    <t>Hapag-Lloyd</t>
  </si>
  <si>
    <t>20FT</t>
  </si>
  <si>
    <t>Chilli</t>
  </si>
  <si>
    <t>High</t>
  </si>
  <si>
    <t>Storm</t>
  </si>
  <si>
    <t>Customer_041</t>
  </si>
  <si>
    <t>Canada</t>
  </si>
  <si>
    <t>Q1</t>
  </si>
  <si>
    <t>SH00002</t>
  </si>
  <si>
    <t>Kolkata</t>
  </si>
  <si>
    <t>Jaipur</t>
  </si>
  <si>
    <t>CMA CGM</t>
  </si>
  <si>
    <t>Coriander</t>
  </si>
  <si>
    <t>Low</t>
  </si>
  <si>
    <t>Rain</t>
  </si>
  <si>
    <t>Customer_104</t>
  </si>
  <si>
    <t>Australia</t>
  </si>
  <si>
    <t>Q3</t>
  </si>
  <si>
    <t>SH00003</t>
  </si>
  <si>
    <t>Mumbai</t>
  </si>
  <si>
    <t>Delhi ICD</t>
  </si>
  <si>
    <t>Green Cardamom</t>
  </si>
  <si>
    <t>Customer_096</t>
  </si>
  <si>
    <t>USA</t>
  </si>
  <si>
    <t>SH00004</t>
  </si>
  <si>
    <t>Nagpur</t>
  </si>
  <si>
    <t>Evergreen</t>
  </si>
  <si>
    <t>40FT</t>
  </si>
  <si>
    <t>Black Pepper</t>
  </si>
  <si>
    <t>Clear</t>
  </si>
  <si>
    <t>Customer_113</t>
  </si>
  <si>
    <t>Singapore</t>
  </si>
  <si>
    <t>SH00005</t>
  </si>
  <si>
    <t>Nava Sheva</t>
  </si>
  <si>
    <t>Ahmedabad</t>
  </si>
  <si>
    <t>COSCO</t>
  </si>
  <si>
    <t>Turmeric</t>
  </si>
  <si>
    <t>Medium</t>
  </si>
  <si>
    <t>Customer_005</t>
  </si>
  <si>
    <t>Germany</t>
  </si>
  <si>
    <t>SH00006</t>
  </si>
  <si>
    <t>Pune</t>
  </si>
  <si>
    <t>Customer_016</t>
  </si>
  <si>
    <t>UAE</t>
  </si>
  <si>
    <t>Q2</t>
  </si>
  <si>
    <t>SH00007</t>
  </si>
  <si>
    <t>Customer_011</t>
  </si>
  <si>
    <t>UK</t>
  </si>
  <si>
    <t>SH00008</t>
  </si>
  <si>
    <t>Customer_040</t>
  </si>
  <si>
    <t>SH00009</t>
  </si>
  <si>
    <t>Lucknow</t>
  </si>
  <si>
    <t>MSC</t>
  </si>
  <si>
    <t>Cumin</t>
  </si>
  <si>
    <t>Customer_022</t>
  </si>
  <si>
    <t>SH00010</t>
  </si>
  <si>
    <t>Customer_027</t>
  </si>
  <si>
    <t>SH00011</t>
  </si>
  <si>
    <t>Vizag</t>
  </si>
  <si>
    <t>Cloves</t>
  </si>
  <si>
    <t>Customer_089</t>
  </si>
  <si>
    <t>SH00012</t>
  </si>
  <si>
    <t>Customer_053</t>
  </si>
  <si>
    <t>SH00013</t>
  </si>
  <si>
    <t>Customer_070</t>
  </si>
  <si>
    <t>SH00014</t>
  </si>
  <si>
    <t>Customer_026</t>
  </si>
  <si>
    <t>SH00015</t>
  </si>
  <si>
    <t>ONE</t>
  </si>
  <si>
    <t>Customer_034</t>
  </si>
  <si>
    <t>SH00016</t>
  </si>
  <si>
    <t>Maersk</t>
  </si>
  <si>
    <t>Customer_054</t>
  </si>
  <si>
    <t>Q4</t>
  </si>
  <si>
    <t>SH00017</t>
  </si>
  <si>
    <t>Customer_056</t>
  </si>
  <si>
    <t>SH00018</t>
  </si>
  <si>
    <t>Bengaluru</t>
  </si>
  <si>
    <t>Customer_007</t>
  </si>
  <si>
    <t>SH00019</t>
  </si>
  <si>
    <t>Customer_066</t>
  </si>
  <si>
    <t>SH00020</t>
  </si>
  <si>
    <t>Customer_008</t>
  </si>
  <si>
    <t>SH00021</t>
  </si>
  <si>
    <t>Chennai</t>
  </si>
  <si>
    <t>Customer_045</t>
  </si>
  <si>
    <t>SH00022</t>
  </si>
  <si>
    <t>Customer_082</t>
  </si>
  <si>
    <t>SH00023</t>
  </si>
  <si>
    <t>SH00024</t>
  </si>
  <si>
    <t>Mundra</t>
  </si>
  <si>
    <t>Customer_099</t>
  </si>
  <si>
    <t>SH00025</t>
  </si>
  <si>
    <t>Customer_118</t>
  </si>
  <si>
    <t>SH00026</t>
  </si>
  <si>
    <t>Customer_112</t>
  </si>
  <si>
    <t>SH00027</t>
  </si>
  <si>
    <t>Customer_009</t>
  </si>
  <si>
    <t>SH00028</t>
  </si>
  <si>
    <t>Customer_013</t>
  </si>
  <si>
    <t>SH00029</t>
  </si>
  <si>
    <t>SH00030</t>
  </si>
  <si>
    <t>Customer_074</t>
  </si>
  <si>
    <t>SH00031</t>
  </si>
  <si>
    <t>Customer_044</t>
  </si>
  <si>
    <t>SH00032</t>
  </si>
  <si>
    <t>Customer_061</t>
  </si>
  <si>
    <t>SH00033</t>
  </si>
  <si>
    <t>Customer_029</t>
  </si>
  <si>
    <t>SH00034</t>
  </si>
  <si>
    <t>Customer_058</t>
  </si>
  <si>
    <t>SH00035</t>
  </si>
  <si>
    <t>Customer_030</t>
  </si>
  <si>
    <t>SH00036</t>
  </si>
  <si>
    <t>SH00037</t>
  </si>
  <si>
    <t>Customer_032</t>
  </si>
  <si>
    <t>SH00038</t>
  </si>
  <si>
    <t>Customer_098</t>
  </si>
  <si>
    <t>SH00039</t>
  </si>
  <si>
    <t>Customer_110</t>
  </si>
  <si>
    <t>SH00040</t>
  </si>
  <si>
    <t>Customer_105</t>
  </si>
  <si>
    <t>SH00041</t>
  </si>
  <si>
    <t>SH00042</t>
  </si>
  <si>
    <t>SH00043</t>
  </si>
  <si>
    <t>Customer_006</t>
  </si>
  <si>
    <t>SH00044</t>
  </si>
  <si>
    <t>Customer_038</t>
  </si>
  <si>
    <t>SH00045</t>
  </si>
  <si>
    <t>SH00046</t>
  </si>
  <si>
    <t>Customer_035</t>
  </si>
  <si>
    <t>SH00047</t>
  </si>
  <si>
    <t>Customer_028</t>
  </si>
  <si>
    <t>SH00048</t>
  </si>
  <si>
    <t>Customer_051</t>
  </si>
  <si>
    <t>SH00049</t>
  </si>
  <si>
    <t>SH00050</t>
  </si>
  <si>
    <t>Customer_069</t>
  </si>
  <si>
    <t>SH00051</t>
  </si>
  <si>
    <t>Customer_064</t>
  </si>
  <si>
    <t>SH00052</t>
  </si>
  <si>
    <t>Customer_091</t>
  </si>
  <si>
    <t>SH00053</t>
  </si>
  <si>
    <t>SH00054</t>
  </si>
  <si>
    <t>Customer_071</t>
  </si>
  <si>
    <t>SH00055</t>
  </si>
  <si>
    <t>SH00056</t>
  </si>
  <si>
    <t>Customer_087</t>
  </si>
  <si>
    <t>SH00057</t>
  </si>
  <si>
    <t>Customer_062</t>
  </si>
  <si>
    <t>SH00058</t>
  </si>
  <si>
    <t>Customer_072</t>
  </si>
  <si>
    <t>SH00059</t>
  </si>
  <si>
    <t>Customer_114</t>
  </si>
  <si>
    <t>SH00060</t>
  </si>
  <si>
    <t>SH00061</t>
  </si>
  <si>
    <t>SH00062</t>
  </si>
  <si>
    <t>SH00063</t>
  </si>
  <si>
    <t>Customer_106</t>
  </si>
  <si>
    <t>SH00064</t>
  </si>
  <si>
    <t>Customer_077</t>
  </si>
  <si>
    <t>SH00065</t>
  </si>
  <si>
    <t>SH00066</t>
  </si>
  <si>
    <t>SH00067</t>
  </si>
  <si>
    <t>Customer_083</t>
  </si>
  <si>
    <t>SH00068</t>
  </si>
  <si>
    <t>Customer_037</t>
  </si>
  <si>
    <t>SH00069</t>
  </si>
  <si>
    <t>SH00070</t>
  </si>
  <si>
    <t>Customer_020</t>
  </si>
  <si>
    <t>SH00071</t>
  </si>
  <si>
    <t>SH00072</t>
  </si>
  <si>
    <t>SH00073</t>
  </si>
  <si>
    <t>Customer_095</t>
  </si>
  <si>
    <t>SH00074</t>
  </si>
  <si>
    <t>SH00075</t>
  </si>
  <si>
    <t>Customer_017</t>
  </si>
  <si>
    <t>SH00076</t>
  </si>
  <si>
    <t>SH00077</t>
  </si>
  <si>
    <t>SH00078</t>
  </si>
  <si>
    <t>Customer_107</t>
  </si>
  <si>
    <t>SH00079</t>
  </si>
  <si>
    <t>Customer_046</t>
  </si>
  <si>
    <t>SH00080</t>
  </si>
  <si>
    <t>SH00081</t>
  </si>
  <si>
    <t>Customer_048</t>
  </si>
  <si>
    <t>SH00082</t>
  </si>
  <si>
    <t>SH00083</t>
  </si>
  <si>
    <t>Customer_094</t>
  </si>
  <si>
    <t>SH00084</t>
  </si>
  <si>
    <t>SH00085</t>
  </si>
  <si>
    <t>SH00086</t>
  </si>
  <si>
    <t>SH00087</t>
  </si>
  <si>
    <t>Customer_039</t>
  </si>
  <si>
    <t>SH00088</t>
  </si>
  <si>
    <t>SH00089</t>
  </si>
  <si>
    <t>SH00090</t>
  </si>
  <si>
    <t>Customer_002</t>
  </si>
  <si>
    <t>SH00091</t>
  </si>
  <si>
    <t>SH00092</t>
  </si>
  <si>
    <t>SH00093</t>
  </si>
  <si>
    <t>Customer_014</t>
  </si>
  <si>
    <t>SH00094</t>
  </si>
  <si>
    <t>SH00095</t>
  </si>
  <si>
    <t>SH00096</t>
  </si>
  <si>
    <t>Customer_036</t>
  </si>
  <si>
    <t>SH00097</t>
  </si>
  <si>
    <t>SH00098</t>
  </si>
  <si>
    <t>SH00099</t>
  </si>
  <si>
    <t>Customer_050</t>
  </si>
  <si>
    <t>SH00100</t>
  </si>
  <si>
    <t>SH00101</t>
  </si>
  <si>
    <t>SH00102</t>
  </si>
  <si>
    <t>SH00103</t>
  </si>
  <si>
    <t>Customer_078</t>
  </si>
  <si>
    <t>SH00104</t>
  </si>
  <si>
    <t>SH00105</t>
  </si>
  <si>
    <t>Customer_047</t>
  </si>
  <si>
    <t>SH00106</t>
  </si>
  <si>
    <t>SH00107</t>
  </si>
  <si>
    <t>SH00108</t>
  </si>
  <si>
    <t>SH00109</t>
  </si>
  <si>
    <t>SH00110</t>
  </si>
  <si>
    <t>Customer_060</t>
  </si>
  <si>
    <t>SH00111</t>
  </si>
  <si>
    <t>Customer_103</t>
  </si>
  <si>
    <t>SH00112</t>
  </si>
  <si>
    <t>SH00113</t>
  </si>
  <si>
    <t>Customer_090</t>
  </si>
  <si>
    <t>SH00114</t>
  </si>
  <si>
    <t>SH00115</t>
  </si>
  <si>
    <t>Customer_025</t>
  </si>
  <si>
    <t>SH00116</t>
  </si>
  <si>
    <t>SH00117</t>
  </si>
  <si>
    <t>SH00118</t>
  </si>
  <si>
    <t>Customer_086</t>
  </si>
  <si>
    <t>SH00119</t>
  </si>
  <si>
    <t>Customer_042</t>
  </si>
  <si>
    <t>SH00120</t>
  </si>
  <si>
    <t>SH00121</t>
  </si>
  <si>
    <t>SH00122</t>
  </si>
  <si>
    <t>Customer_073</t>
  </si>
  <si>
    <t>SH00123</t>
  </si>
  <si>
    <t>SH00124</t>
  </si>
  <si>
    <t>SH00125</t>
  </si>
  <si>
    <t>SH00126</t>
  </si>
  <si>
    <t>Customer_003</t>
  </si>
  <si>
    <t>SH00127</t>
  </si>
  <si>
    <t>SH00128</t>
  </si>
  <si>
    <t>SH00129</t>
  </si>
  <si>
    <t>SH00130</t>
  </si>
  <si>
    <t>SH00131</t>
  </si>
  <si>
    <t>Customer_097</t>
  </si>
  <si>
    <t>SH00132</t>
  </si>
  <si>
    <t>SH00133</t>
  </si>
  <si>
    <t>SH00134</t>
  </si>
  <si>
    <t>Customer_001</t>
  </si>
  <si>
    <t>SH00135</t>
  </si>
  <si>
    <t>SH00136</t>
  </si>
  <si>
    <t>SH00137</t>
  </si>
  <si>
    <t>SH00138</t>
  </si>
  <si>
    <t>Customer_012</t>
  </si>
  <si>
    <t>SH00139</t>
  </si>
  <si>
    <t>SH00140</t>
  </si>
  <si>
    <t>SH00141</t>
  </si>
  <si>
    <t>SH00142</t>
  </si>
  <si>
    <t>SH00143</t>
  </si>
  <si>
    <t>SH00144</t>
  </si>
  <si>
    <t>SH00145</t>
  </si>
  <si>
    <t>SH00146</t>
  </si>
  <si>
    <t>SH00147</t>
  </si>
  <si>
    <t>SH00148</t>
  </si>
  <si>
    <t>SH00149</t>
  </si>
  <si>
    <t>Customer_063</t>
  </si>
  <si>
    <t>SH00150</t>
  </si>
  <si>
    <t>SH00151</t>
  </si>
  <si>
    <t>Customer_115</t>
  </si>
  <si>
    <t>SH00152</t>
  </si>
  <si>
    <t>SH00153</t>
  </si>
  <si>
    <t>SH00154</t>
  </si>
  <si>
    <t>SH00155</t>
  </si>
  <si>
    <t>SH00156</t>
  </si>
  <si>
    <t>SH00157</t>
  </si>
  <si>
    <t>SH00158</t>
  </si>
  <si>
    <t>SH00159</t>
  </si>
  <si>
    <t>SH00160</t>
  </si>
  <si>
    <t>SH00161</t>
  </si>
  <si>
    <t>SH00162</t>
  </si>
  <si>
    <t>SH00163</t>
  </si>
  <si>
    <t>SH00164</t>
  </si>
  <si>
    <t>SH00165</t>
  </si>
  <si>
    <t>SH00166</t>
  </si>
  <si>
    <t>SH00167</t>
  </si>
  <si>
    <t>Customer_120</t>
  </si>
  <si>
    <t>SH00168</t>
  </si>
  <si>
    <t>SH00169</t>
  </si>
  <si>
    <t>SH00170</t>
  </si>
  <si>
    <t>Customer_018</t>
  </si>
  <si>
    <t>SH00171</t>
  </si>
  <si>
    <t>SH00172</t>
  </si>
  <si>
    <t>SH00173</t>
  </si>
  <si>
    <t>SH00174</t>
  </si>
  <si>
    <t>SH00175</t>
  </si>
  <si>
    <t>SH00176</t>
  </si>
  <si>
    <t>SH00177</t>
  </si>
  <si>
    <t>Customer_101</t>
  </si>
  <si>
    <t>SH00178</t>
  </si>
  <si>
    <t>Customer_111</t>
  </si>
  <si>
    <t>SH00179</t>
  </si>
  <si>
    <t>SH00180</t>
  </si>
  <si>
    <t>Customer_081</t>
  </si>
  <si>
    <t>SH00181</t>
  </si>
  <si>
    <t>Customer_084</t>
  </si>
  <si>
    <t>SH00182</t>
  </si>
  <si>
    <t>SH00183</t>
  </si>
  <si>
    <t>SH00184</t>
  </si>
  <si>
    <t>SH00185</t>
  </si>
  <si>
    <t>SH00186</t>
  </si>
  <si>
    <t>SH00187</t>
  </si>
  <si>
    <t>Customer_033</t>
  </si>
  <si>
    <t>SH00188</t>
  </si>
  <si>
    <t>SH00189</t>
  </si>
  <si>
    <t>SH00190</t>
  </si>
  <si>
    <t>Customer_108</t>
  </si>
  <si>
    <t>SH00191</t>
  </si>
  <si>
    <t>SH00192</t>
  </si>
  <si>
    <t>SH00193</t>
  </si>
  <si>
    <t>Customer_117</t>
  </si>
  <si>
    <t>SH00194</t>
  </si>
  <si>
    <t>Customer_043</t>
  </si>
  <si>
    <t>SH00195</t>
  </si>
  <si>
    <t>SH00196</t>
  </si>
  <si>
    <t>SH00197</t>
  </si>
  <si>
    <t>SH00198</t>
  </si>
  <si>
    <t>SH00199</t>
  </si>
  <si>
    <t>Customer_059</t>
  </si>
  <si>
    <t>SH00200</t>
  </si>
  <si>
    <t>Customer_068</t>
  </si>
  <si>
    <t>SH00201</t>
  </si>
  <si>
    <t>SH00202</t>
  </si>
  <si>
    <t>SH00203</t>
  </si>
  <si>
    <t>SH00204</t>
  </si>
  <si>
    <t>SH00205</t>
  </si>
  <si>
    <t>SH00206</t>
  </si>
  <si>
    <t>SH00207</t>
  </si>
  <si>
    <t>SH00208</t>
  </si>
  <si>
    <t>SH00209</t>
  </si>
  <si>
    <t>SH00210</t>
  </si>
  <si>
    <t>SH00211</t>
  </si>
  <si>
    <t>SH00212</t>
  </si>
  <si>
    <t>SH00213</t>
  </si>
  <si>
    <t>SH00214</t>
  </si>
  <si>
    <t>SH00215</t>
  </si>
  <si>
    <t>SH00216</t>
  </si>
  <si>
    <t>Customer_004</t>
  </si>
  <si>
    <t>SH00217</t>
  </si>
  <si>
    <t>SH00218</t>
  </si>
  <si>
    <t>SH00219</t>
  </si>
  <si>
    <t>SH00220</t>
  </si>
  <si>
    <t>SH00221</t>
  </si>
  <si>
    <t>SH00222</t>
  </si>
  <si>
    <t>SH00223</t>
  </si>
  <si>
    <t>SH00224</t>
  </si>
  <si>
    <t>SH00225</t>
  </si>
  <si>
    <t>Customer_109</t>
  </si>
  <si>
    <t>SH00226</t>
  </si>
  <si>
    <t>SH00227</t>
  </si>
  <si>
    <t>SH00228</t>
  </si>
  <si>
    <t>SH00229</t>
  </si>
  <si>
    <t>SH00230</t>
  </si>
  <si>
    <t>SH00231</t>
  </si>
  <si>
    <t>Customer_100</t>
  </si>
  <si>
    <t>SH00232</t>
  </si>
  <si>
    <t>SH00233</t>
  </si>
  <si>
    <t>SH00234</t>
  </si>
  <si>
    <t>SH00235</t>
  </si>
  <si>
    <t>SH00236</t>
  </si>
  <si>
    <t>SH00237</t>
  </si>
  <si>
    <t>SH00238</t>
  </si>
  <si>
    <t>Customer_085</t>
  </si>
  <si>
    <t>SH00239</t>
  </si>
  <si>
    <t>SH00240</t>
  </si>
  <si>
    <t>SH00241</t>
  </si>
  <si>
    <t>SH00242</t>
  </si>
  <si>
    <t>SH00243</t>
  </si>
  <si>
    <t>Customer_079</t>
  </si>
  <si>
    <t>SH00244</t>
  </si>
  <si>
    <t>SH00245</t>
  </si>
  <si>
    <t>SH00246</t>
  </si>
  <si>
    <t>SH00247</t>
  </si>
  <si>
    <t>SH00248</t>
  </si>
  <si>
    <t>SH00249</t>
  </si>
  <si>
    <t>SH00250</t>
  </si>
  <si>
    <t>SH00251</t>
  </si>
  <si>
    <t>Customer_119</t>
  </si>
  <si>
    <t>SH00252</t>
  </si>
  <si>
    <t>SH00253</t>
  </si>
  <si>
    <t>SH00254</t>
  </si>
  <si>
    <t>SH00255</t>
  </si>
  <si>
    <t>SH00256</t>
  </si>
  <si>
    <t>SH00257</t>
  </si>
  <si>
    <t>Customer_019</t>
  </si>
  <si>
    <t>SH00258</t>
  </si>
  <si>
    <t>SH00259</t>
  </si>
  <si>
    <t>SH00260</t>
  </si>
  <si>
    <t>Customer_010</t>
  </si>
  <si>
    <t>SH00261</t>
  </si>
  <si>
    <t>SH00262</t>
  </si>
  <si>
    <t>SH00263</t>
  </si>
  <si>
    <t>SH00264</t>
  </si>
  <si>
    <t>SH00265</t>
  </si>
  <si>
    <t>SH00266</t>
  </si>
  <si>
    <t>SH00267</t>
  </si>
  <si>
    <t>SH00268</t>
  </si>
  <si>
    <t>SH00269</t>
  </si>
  <si>
    <t>SH00270</t>
  </si>
  <si>
    <t>SH00271</t>
  </si>
  <si>
    <t>SH00272</t>
  </si>
  <si>
    <t>SH00273</t>
  </si>
  <si>
    <t>Customer_076</t>
  </si>
  <si>
    <t>SH00274</t>
  </si>
  <si>
    <t>SH00275</t>
  </si>
  <si>
    <t>SH00276</t>
  </si>
  <si>
    <t>Customer_067</t>
  </si>
  <si>
    <t>SH00277</t>
  </si>
  <si>
    <t>SH00278</t>
  </si>
  <si>
    <t>SH00279</t>
  </si>
  <si>
    <t>SH00280</t>
  </si>
  <si>
    <t>SH00281</t>
  </si>
  <si>
    <t>SH00282</t>
  </si>
  <si>
    <t>Customer_088</t>
  </si>
  <si>
    <t>SH00283</t>
  </si>
  <si>
    <t>SH00284</t>
  </si>
  <si>
    <t>Customer_092</t>
  </si>
  <si>
    <t>SH00285</t>
  </si>
  <si>
    <t>SH00286</t>
  </si>
  <si>
    <t>SH00287</t>
  </si>
  <si>
    <t>SH00288</t>
  </si>
  <si>
    <t>SH00289</t>
  </si>
  <si>
    <t>SH00290</t>
  </si>
  <si>
    <t>SH00291</t>
  </si>
  <si>
    <t>SH00292</t>
  </si>
  <si>
    <t>SH00293</t>
  </si>
  <si>
    <t>SH00294</t>
  </si>
  <si>
    <t>SH00295</t>
  </si>
  <si>
    <t>SH00296</t>
  </si>
  <si>
    <t>SH00297</t>
  </si>
  <si>
    <t>SH00298</t>
  </si>
  <si>
    <t>Customer_093</t>
  </si>
  <si>
    <t>SH00299</t>
  </si>
  <si>
    <t>SH00300</t>
  </si>
  <si>
    <t>SH00301</t>
  </si>
  <si>
    <t>Customer_052</t>
  </si>
  <si>
    <t>SH00302</t>
  </si>
  <si>
    <t>SH00303</t>
  </si>
  <si>
    <t>SH00304</t>
  </si>
  <si>
    <t>Customer_065</t>
  </si>
  <si>
    <t>SH00305</t>
  </si>
  <si>
    <t>SH00306</t>
  </si>
  <si>
    <t>SH00307</t>
  </si>
  <si>
    <t>SH00308</t>
  </si>
  <si>
    <t>SH00309</t>
  </si>
  <si>
    <t>SH00310</t>
  </si>
  <si>
    <t>SH00311</t>
  </si>
  <si>
    <t>SH00312</t>
  </si>
  <si>
    <t>SH00313</t>
  </si>
  <si>
    <t>SH00314</t>
  </si>
  <si>
    <t>SH00315</t>
  </si>
  <si>
    <t>SH00316</t>
  </si>
  <si>
    <t>SH00317</t>
  </si>
  <si>
    <t>SH00318</t>
  </si>
  <si>
    <t>SH00319</t>
  </si>
  <si>
    <t>SH00320</t>
  </si>
  <si>
    <t>SH00321</t>
  </si>
  <si>
    <t>SH00322</t>
  </si>
  <si>
    <t>SH00323</t>
  </si>
  <si>
    <t>Customer_015</t>
  </si>
  <si>
    <t>SH00324</t>
  </si>
  <si>
    <t>SH00325</t>
  </si>
  <si>
    <t>SH00326</t>
  </si>
  <si>
    <t>SH00327</t>
  </si>
  <si>
    <t>SH00328</t>
  </si>
  <si>
    <t>SH00329</t>
  </si>
  <si>
    <t>Customer_102</t>
  </si>
  <si>
    <t>SH00330</t>
  </si>
  <si>
    <t>SH00331</t>
  </si>
  <si>
    <t>SH00332</t>
  </si>
  <si>
    <t>Customer_055</t>
  </si>
  <si>
    <t>SH00333</t>
  </si>
  <si>
    <t>SH00334</t>
  </si>
  <si>
    <t>SH00335</t>
  </si>
  <si>
    <t>SH00336</t>
  </si>
  <si>
    <t>SH00337</t>
  </si>
  <si>
    <t>SH00338</t>
  </si>
  <si>
    <t>SH00339</t>
  </si>
  <si>
    <t>SH00340</t>
  </si>
  <si>
    <t>Customer_021</t>
  </si>
  <si>
    <t>SH00341</t>
  </si>
  <si>
    <t>SH00342</t>
  </si>
  <si>
    <t>SH00343</t>
  </si>
  <si>
    <t>Customer_049</t>
  </si>
  <si>
    <t>SH00344</t>
  </si>
  <si>
    <t>SH00345</t>
  </si>
  <si>
    <t>SH00346</t>
  </si>
  <si>
    <t>Customer_023</t>
  </si>
  <si>
    <t>SH00347</t>
  </si>
  <si>
    <t>SH00348</t>
  </si>
  <si>
    <t>SH00349</t>
  </si>
  <si>
    <t>SH00350</t>
  </si>
  <si>
    <t>SH00351</t>
  </si>
  <si>
    <t>SH00352</t>
  </si>
  <si>
    <t>SH00353</t>
  </si>
  <si>
    <t>SH00354</t>
  </si>
  <si>
    <t>SH00355</t>
  </si>
  <si>
    <t>SH00356</t>
  </si>
  <si>
    <t>SH00357</t>
  </si>
  <si>
    <t>SH00358</t>
  </si>
  <si>
    <t>SH00359</t>
  </si>
  <si>
    <t>SH00360</t>
  </si>
  <si>
    <t>SH00361</t>
  </si>
  <si>
    <t>SH00362</t>
  </si>
  <si>
    <t>SH00363</t>
  </si>
  <si>
    <t>SH00364</t>
  </si>
  <si>
    <t>SH00365</t>
  </si>
  <si>
    <t>SH00366</t>
  </si>
  <si>
    <t>SH00367</t>
  </si>
  <si>
    <t>SH00368</t>
  </si>
  <si>
    <t>SH00369</t>
  </si>
  <si>
    <t>SH00370</t>
  </si>
  <si>
    <t>SH00371</t>
  </si>
  <si>
    <t>SH00372</t>
  </si>
  <si>
    <t>SH00373</t>
  </si>
  <si>
    <t>SH00374</t>
  </si>
  <si>
    <t>Customer_075</t>
  </si>
  <si>
    <t>SH00375</t>
  </si>
  <si>
    <t>SH00376</t>
  </si>
  <si>
    <t>SH00377</t>
  </si>
  <si>
    <t>SH00378</t>
  </si>
  <si>
    <t>SH00379</t>
  </si>
  <si>
    <t>SH00380</t>
  </si>
  <si>
    <t>SH00381</t>
  </si>
  <si>
    <t>SH00382</t>
  </si>
  <si>
    <t>SH00383</t>
  </si>
  <si>
    <t>SH00384</t>
  </si>
  <si>
    <t>SH00385</t>
  </si>
  <si>
    <t>SH00386</t>
  </si>
  <si>
    <t>SH00387</t>
  </si>
  <si>
    <t>SH00388</t>
  </si>
  <si>
    <t>SH00389</t>
  </si>
  <si>
    <t>SH00390</t>
  </si>
  <si>
    <t>SH00391</t>
  </si>
  <si>
    <t>SH00392</t>
  </si>
  <si>
    <t>SH00393</t>
  </si>
  <si>
    <t>SH00394</t>
  </si>
  <si>
    <t>SH00395</t>
  </si>
  <si>
    <t>SH00396</t>
  </si>
  <si>
    <t>SH00397</t>
  </si>
  <si>
    <t>SH00398</t>
  </si>
  <si>
    <t>SH00399</t>
  </si>
  <si>
    <t>SH00400</t>
  </si>
  <si>
    <t>SH00401</t>
  </si>
  <si>
    <t>SH00402</t>
  </si>
  <si>
    <t>Customer_031</t>
  </si>
  <si>
    <t>SH00403</t>
  </si>
  <si>
    <t>SH00404</t>
  </si>
  <si>
    <t>SH00405</t>
  </si>
  <si>
    <t>SH00406</t>
  </si>
  <si>
    <t>Customer_057</t>
  </si>
  <si>
    <t>SH00407</t>
  </si>
  <si>
    <t>SH00408</t>
  </si>
  <si>
    <t>SH00409</t>
  </si>
  <si>
    <t>SH00410</t>
  </si>
  <si>
    <t>SH00411</t>
  </si>
  <si>
    <t>SH00412</t>
  </si>
  <si>
    <t>SH00413</t>
  </si>
  <si>
    <t>SH00414</t>
  </si>
  <si>
    <t>SH00415</t>
  </si>
  <si>
    <t>SH00416</t>
  </si>
  <si>
    <t>SH00417</t>
  </si>
  <si>
    <t>SH00418</t>
  </si>
  <si>
    <t>SH00419</t>
  </si>
  <si>
    <t>SH00420</t>
  </si>
  <si>
    <t>SH00421</t>
  </si>
  <si>
    <t>SH00422</t>
  </si>
  <si>
    <t>SH00423</t>
  </si>
  <si>
    <t>SH00424</t>
  </si>
  <si>
    <t>SH00425</t>
  </si>
  <si>
    <t>SH00426</t>
  </si>
  <si>
    <t>SH00427</t>
  </si>
  <si>
    <t>SH00428</t>
  </si>
  <si>
    <t>SH00429</t>
  </si>
  <si>
    <t>SH00430</t>
  </si>
  <si>
    <t>SH00431</t>
  </si>
  <si>
    <t>SH00432</t>
  </si>
  <si>
    <t>SH00433</t>
  </si>
  <si>
    <t>SH00434</t>
  </si>
  <si>
    <t>SH00435</t>
  </si>
  <si>
    <t>SH00436</t>
  </si>
  <si>
    <t>SH00437</t>
  </si>
  <si>
    <t>SH00438</t>
  </si>
  <si>
    <t>SH00439</t>
  </si>
  <si>
    <t>SH00440</t>
  </si>
  <si>
    <t>SH00441</t>
  </si>
  <si>
    <t>SH00442</t>
  </si>
  <si>
    <t>SH00443</t>
  </si>
  <si>
    <t>SH00444</t>
  </si>
  <si>
    <t>SH00445</t>
  </si>
  <si>
    <t>SH00446</t>
  </si>
  <si>
    <t>SH00447</t>
  </si>
  <si>
    <t>SH00448</t>
  </si>
  <si>
    <t>SH00449</t>
  </si>
  <si>
    <t>SH00450</t>
  </si>
  <si>
    <t>SH00451</t>
  </si>
  <si>
    <t>SH00452</t>
  </si>
  <si>
    <t>SH00453</t>
  </si>
  <si>
    <t>SH00454</t>
  </si>
  <si>
    <t>SH00455</t>
  </si>
  <si>
    <t>SH00456</t>
  </si>
  <si>
    <t>SH00457</t>
  </si>
  <si>
    <t>SH00458</t>
  </si>
  <si>
    <t>SH00459</t>
  </si>
  <si>
    <t>SH00460</t>
  </si>
  <si>
    <t>SH00461</t>
  </si>
  <si>
    <t>SH00462</t>
  </si>
  <si>
    <t>SH00463</t>
  </si>
  <si>
    <t>SH00464</t>
  </si>
  <si>
    <t>SH00465</t>
  </si>
  <si>
    <t>SH00466</t>
  </si>
  <si>
    <t>SH00467</t>
  </si>
  <si>
    <t>SH00468</t>
  </si>
  <si>
    <t>SH00469</t>
  </si>
  <si>
    <t>SH00470</t>
  </si>
  <si>
    <t>SH00471</t>
  </si>
  <si>
    <t>SH00472</t>
  </si>
  <si>
    <t>SH00473</t>
  </si>
  <si>
    <t>SH00474</t>
  </si>
  <si>
    <t>SH00475</t>
  </si>
  <si>
    <t>SH00476</t>
  </si>
  <si>
    <t>SH00477</t>
  </si>
  <si>
    <t>SH00478</t>
  </si>
  <si>
    <t>SH00479</t>
  </si>
  <si>
    <t>SH00480</t>
  </si>
  <si>
    <t>SH00481</t>
  </si>
  <si>
    <t>SH00482</t>
  </si>
  <si>
    <t>SH00483</t>
  </si>
  <si>
    <t>SH00484</t>
  </si>
  <si>
    <t>SH00485</t>
  </si>
  <si>
    <t>SH00486</t>
  </si>
  <si>
    <t>SH00487</t>
  </si>
  <si>
    <t>SH00488</t>
  </si>
  <si>
    <t>SH00489</t>
  </si>
  <si>
    <t>SH00490</t>
  </si>
  <si>
    <t>SH00491</t>
  </si>
  <si>
    <t>SH00492</t>
  </si>
  <si>
    <t>SH00493</t>
  </si>
  <si>
    <t>Customer_080</t>
  </si>
  <si>
    <t>SH00494</t>
  </si>
  <si>
    <t>SH00495</t>
  </si>
  <si>
    <t>SH00496</t>
  </si>
  <si>
    <t>SH00497</t>
  </si>
  <si>
    <t>SH00498</t>
  </si>
  <si>
    <t>SH00499</t>
  </si>
  <si>
    <t>SH00500</t>
  </si>
  <si>
    <t>SH00501</t>
  </si>
  <si>
    <t>SH00502</t>
  </si>
  <si>
    <t>SH00503</t>
  </si>
  <si>
    <t>SH00504</t>
  </si>
  <si>
    <t>SH00505</t>
  </si>
  <si>
    <t>SH00506</t>
  </si>
  <si>
    <t>SH00507</t>
  </si>
  <si>
    <t>SH00508</t>
  </si>
  <si>
    <t>SH00509</t>
  </si>
  <si>
    <t>SH00510</t>
  </si>
  <si>
    <t>SH00511</t>
  </si>
  <si>
    <t>SH00512</t>
  </si>
  <si>
    <t>SH00513</t>
  </si>
  <si>
    <t>SH00514</t>
  </si>
  <si>
    <t>SH00515</t>
  </si>
  <si>
    <t>SH00516</t>
  </si>
  <si>
    <t>SH00517</t>
  </si>
  <si>
    <t>SH00518</t>
  </si>
  <si>
    <t>SH00519</t>
  </si>
  <si>
    <t>SH00520</t>
  </si>
  <si>
    <t>SH00521</t>
  </si>
  <si>
    <t>SH00522</t>
  </si>
  <si>
    <t>SH00523</t>
  </si>
  <si>
    <t>SH00524</t>
  </si>
  <si>
    <t>SH00525</t>
  </si>
  <si>
    <t>SH00526</t>
  </si>
  <si>
    <t>SH00527</t>
  </si>
  <si>
    <t>SH00528</t>
  </si>
  <si>
    <t>SH00529</t>
  </si>
  <si>
    <t>SH00530</t>
  </si>
  <si>
    <t>SH00531</t>
  </si>
  <si>
    <t>SH00532</t>
  </si>
  <si>
    <t>SH00533</t>
  </si>
  <si>
    <t>SH00534</t>
  </si>
  <si>
    <t>SH00535</t>
  </si>
  <si>
    <t>SH00536</t>
  </si>
  <si>
    <t>SH00537</t>
  </si>
  <si>
    <t>SH00538</t>
  </si>
  <si>
    <t>SH00539</t>
  </si>
  <si>
    <t>SH00540</t>
  </si>
  <si>
    <t>SH00541</t>
  </si>
  <si>
    <t>SH00542</t>
  </si>
  <si>
    <t>SH00543</t>
  </si>
  <si>
    <t>SH00544</t>
  </si>
  <si>
    <t>SH00545</t>
  </si>
  <si>
    <t>SH00546</t>
  </si>
  <si>
    <t>SH00547</t>
  </si>
  <si>
    <t>SH00548</t>
  </si>
  <si>
    <t>SH00549</t>
  </si>
  <si>
    <t>SH00550</t>
  </si>
  <si>
    <t>SH00551</t>
  </si>
  <si>
    <t>SH00552</t>
  </si>
  <si>
    <t>SH00553</t>
  </si>
  <si>
    <t>SH00554</t>
  </si>
  <si>
    <t>SH00555</t>
  </si>
  <si>
    <t>SH00556</t>
  </si>
  <si>
    <t>SH00557</t>
  </si>
  <si>
    <t>SH00558</t>
  </si>
  <si>
    <t>SH00559</t>
  </si>
  <si>
    <t>SH00560</t>
  </si>
  <si>
    <t>SH00561</t>
  </si>
  <si>
    <t>SH00562</t>
  </si>
  <si>
    <t>SH00563</t>
  </si>
  <si>
    <t>SH00564</t>
  </si>
  <si>
    <t>SH00565</t>
  </si>
  <si>
    <t>SH00566</t>
  </si>
  <si>
    <t>SH00567</t>
  </si>
  <si>
    <t>SH00568</t>
  </si>
  <si>
    <t>SH00569</t>
  </si>
  <si>
    <t>SH00570</t>
  </si>
  <si>
    <t>SH00571</t>
  </si>
  <si>
    <t>SH00572</t>
  </si>
  <si>
    <t>SH00573</t>
  </si>
  <si>
    <t>SH00574</t>
  </si>
  <si>
    <t>SH00575</t>
  </si>
  <si>
    <t>SH00576</t>
  </si>
  <si>
    <t>SH00577</t>
  </si>
  <si>
    <t>SH00578</t>
  </si>
  <si>
    <t>SH00579</t>
  </si>
  <si>
    <t>SH00580</t>
  </si>
  <si>
    <t>SH00581</t>
  </si>
  <si>
    <t>SH00582</t>
  </si>
  <si>
    <t>SH00583</t>
  </si>
  <si>
    <t>SH00584</t>
  </si>
  <si>
    <t>SH00585</t>
  </si>
  <si>
    <t>SH00586</t>
  </si>
  <si>
    <t>SH00587</t>
  </si>
  <si>
    <t>SH00588</t>
  </si>
  <si>
    <t>SH00589</t>
  </si>
  <si>
    <t>SH00590</t>
  </si>
  <si>
    <t>SH00591</t>
  </si>
  <si>
    <t>SH00592</t>
  </si>
  <si>
    <t>SH00593</t>
  </si>
  <si>
    <t>SH00594</t>
  </si>
  <si>
    <t>SH00595</t>
  </si>
  <si>
    <t>SH00596</t>
  </si>
  <si>
    <t>SH00597</t>
  </si>
  <si>
    <t>SH00598</t>
  </si>
  <si>
    <t>Customer_024</t>
  </si>
  <si>
    <t>SH00599</t>
  </si>
  <si>
    <t>SH00600</t>
  </si>
  <si>
    <t>SH00601</t>
  </si>
  <si>
    <t>SH00602</t>
  </si>
  <si>
    <t>SH00603</t>
  </si>
  <si>
    <t>SH00604</t>
  </si>
  <si>
    <t>SH00605</t>
  </si>
  <si>
    <t>SH00606</t>
  </si>
  <si>
    <t>SH00607</t>
  </si>
  <si>
    <t>SH00608</t>
  </si>
  <si>
    <t>SH00609</t>
  </si>
  <si>
    <t>SH00610</t>
  </si>
  <si>
    <t>SH00611</t>
  </si>
  <si>
    <t>SH00612</t>
  </si>
  <si>
    <t>SH00613</t>
  </si>
  <si>
    <t>SH00614</t>
  </si>
  <si>
    <t>SH00615</t>
  </si>
  <si>
    <t>SH00616</t>
  </si>
  <si>
    <t>SH00617</t>
  </si>
  <si>
    <t>SH00618</t>
  </si>
  <si>
    <t>SH00619</t>
  </si>
  <si>
    <t>SH00620</t>
  </si>
  <si>
    <t>SH00621</t>
  </si>
  <si>
    <t>SH00622</t>
  </si>
  <si>
    <t>SH00623</t>
  </si>
  <si>
    <t>SH00624</t>
  </si>
  <si>
    <t>SH00625</t>
  </si>
  <si>
    <t>SH00626</t>
  </si>
  <si>
    <t>SH00627</t>
  </si>
  <si>
    <t>SH00628</t>
  </si>
  <si>
    <t>SH00629</t>
  </si>
  <si>
    <t>SH00630</t>
  </si>
  <si>
    <t>SH00631</t>
  </si>
  <si>
    <t>SH00632</t>
  </si>
  <si>
    <t>SH00633</t>
  </si>
  <si>
    <t>SH00634</t>
  </si>
  <si>
    <t>SH00635</t>
  </si>
  <si>
    <t>SH00636</t>
  </si>
  <si>
    <t>SH00637</t>
  </si>
  <si>
    <t>SH00638</t>
  </si>
  <si>
    <t>SH00639</t>
  </si>
  <si>
    <t>SH00640</t>
  </si>
  <si>
    <t>SH00641</t>
  </si>
  <si>
    <t>SH00642</t>
  </si>
  <si>
    <t>SH00643</t>
  </si>
  <si>
    <t>SH00644</t>
  </si>
  <si>
    <t>SH00645</t>
  </si>
  <si>
    <t>SH00646</t>
  </si>
  <si>
    <t>SH00647</t>
  </si>
  <si>
    <t>SH00648</t>
  </si>
  <si>
    <t>SH00649</t>
  </si>
  <si>
    <t>SH00650</t>
  </si>
  <si>
    <t>SH00651</t>
  </si>
  <si>
    <t>SH00652</t>
  </si>
  <si>
    <t>SH00653</t>
  </si>
  <si>
    <t>SH00654</t>
  </si>
  <si>
    <t>SH00655</t>
  </si>
  <si>
    <t>SH00656</t>
  </si>
  <si>
    <t>SH00657</t>
  </si>
  <si>
    <t>SH00658</t>
  </si>
  <si>
    <t>SH00659</t>
  </si>
  <si>
    <t>SH00660</t>
  </si>
  <si>
    <t>SH00661</t>
  </si>
  <si>
    <t>SH00662</t>
  </si>
  <si>
    <t>SH00663</t>
  </si>
  <si>
    <t>SH00664</t>
  </si>
  <si>
    <t>SH00665</t>
  </si>
  <si>
    <t>SH00666</t>
  </si>
  <si>
    <t>SH00667</t>
  </si>
  <si>
    <t>SH00668</t>
  </si>
  <si>
    <t>SH00669</t>
  </si>
  <si>
    <t>SH00670</t>
  </si>
  <si>
    <t>SH00671</t>
  </si>
  <si>
    <t>SH00672</t>
  </si>
  <si>
    <t>SH00673</t>
  </si>
  <si>
    <t>SH00674</t>
  </si>
  <si>
    <t>SH00675</t>
  </si>
  <si>
    <t>SH00676</t>
  </si>
  <si>
    <t>SH00677</t>
  </si>
  <si>
    <t>SH00678</t>
  </si>
  <si>
    <t>SH00679</t>
  </si>
  <si>
    <t>SH00680</t>
  </si>
  <si>
    <t>SH00681</t>
  </si>
  <si>
    <t>SH00682</t>
  </si>
  <si>
    <t>SH00683</t>
  </si>
  <si>
    <t>SH00684</t>
  </si>
  <si>
    <t>SH00685</t>
  </si>
  <si>
    <t>SH00686</t>
  </si>
  <si>
    <t>SH00687</t>
  </si>
  <si>
    <t>SH00688</t>
  </si>
  <si>
    <t>SH00689</t>
  </si>
  <si>
    <t>SH00690</t>
  </si>
  <si>
    <t>SH00691</t>
  </si>
  <si>
    <t>SH00692</t>
  </si>
  <si>
    <t>SH00693</t>
  </si>
  <si>
    <t>SH00694</t>
  </si>
  <si>
    <t>SH00695</t>
  </si>
  <si>
    <t>SH00696</t>
  </si>
  <si>
    <t>SH00697</t>
  </si>
  <si>
    <t>SH00698</t>
  </si>
  <si>
    <t>SH00699</t>
  </si>
  <si>
    <t>SH00700</t>
  </si>
  <si>
    <t>SH00701</t>
  </si>
  <si>
    <t>SH00702</t>
  </si>
  <si>
    <t>SH00703</t>
  </si>
  <si>
    <t>SH00704</t>
  </si>
  <si>
    <t>SH00705</t>
  </si>
  <si>
    <t>SH00706</t>
  </si>
  <si>
    <t>SH00707</t>
  </si>
  <si>
    <t>SH00708</t>
  </si>
  <si>
    <t>SH00709</t>
  </si>
  <si>
    <t>SH00710</t>
  </si>
  <si>
    <t>SH00711</t>
  </si>
  <si>
    <t>SH00712</t>
  </si>
  <si>
    <t>SH00713</t>
  </si>
  <si>
    <t>SH00714</t>
  </si>
  <si>
    <t>SH00715</t>
  </si>
  <si>
    <t>SH00716</t>
  </si>
  <si>
    <t>SH00717</t>
  </si>
  <si>
    <t>SH00718</t>
  </si>
  <si>
    <t>SH00719</t>
  </si>
  <si>
    <t>SH00720</t>
  </si>
  <si>
    <t>SH00721</t>
  </si>
  <si>
    <t>SH00722</t>
  </si>
  <si>
    <t>SH00723</t>
  </si>
  <si>
    <t>SH00724</t>
  </si>
  <si>
    <t>SH00725</t>
  </si>
  <si>
    <t>SH00726</t>
  </si>
  <si>
    <t>SH00727</t>
  </si>
  <si>
    <t>SH00728</t>
  </si>
  <si>
    <t>SH00729</t>
  </si>
  <si>
    <t>SH00730</t>
  </si>
  <si>
    <t>SH00731</t>
  </si>
  <si>
    <t>SH00732</t>
  </si>
  <si>
    <t>SH00733</t>
  </si>
  <si>
    <t>SH00734</t>
  </si>
  <si>
    <t>SH00735</t>
  </si>
  <si>
    <t>SH00736</t>
  </si>
  <si>
    <t>SH00737</t>
  </si>
  <si>
    <t>SH00738</t>
  </si>
  <si>
    <t>SH00739</t>
  </si>
  <si>
    <t>SH00740</t>
  </si>
  <si>
    <t>SH00741</t>
  </si>
  <si>
    <t>SH00742</t>
  </si>
  <si>
    <t>SH00743</t>
  </si>
  <si>
    <t>SH00744</t>
  </si>
  <si>
    <t>SH00745</t>
  </si>
  <si>
    <t>SH00746</t>
  </si>
  <si>
    <t>SH00747</t>
  </si>
  <si>
    <t>SH00748</t>
  </si>
  <si>
    <t>SH00749</t>
  </si>
  <si>
    <t>SH00750</t>
  </si>
  <si>
    <t>SH00751</t>
  </si>
  <si>
    <t>SH00752</t>
  </si>
  <si>
    <t>SH00753</t>
  </si>
  <si>
    <t>SH00754</t>
  </si>
  <si>
    <t>SH00755</t>
  </si>
  <si>
    <t>SH00756</t>
  </si>
  <si>
    <t>SH00757</t>
  </si>
  <si>
    <t>SH00758</t>
  </si>
  <si>
    <t>SH00759</t>
  </si>
  <si>
    <t>SH00760</t>
  </si>
  <si>
    <t>SH00761</t>
  </si>
  <si>
    <t>SH00762</t>
  </si>
  <si>
    <t>SH00763</t>
  </si>
  <si>
    <t>SH00764</t>
  </si>
  <si>
    <t>SH00765</t>
  </si>
  <si>
    <t>SH00766</t>
  </si>
  <si>
    <t>SH00767</t>
  </si>
  <si>
    <t>SH00768</t>
  </si>
  <si>
    <t>SH00769</t>
  </si>
  <si>
    <t>SH00770</t>
  </si>
  <si>
    <t>SH00771</t>
  </si>
  <si>
    <t>SH00772</t>
  </si>
  <si>
    <t>SH00773</t>
  </si>
  <si>
    <t>SH00774</t>
  </si>
  <si>
    <t>SH00775</t>
  </si>
  <si>
    <t>SH00776</t>
  </si>
  <si>
    <t>SH00777</t>
  </si>
  <si>
    <t>SH00778</t>
  </si>
  <si>
    <t>SH00779</t>
  </si>
  <si>
    <t>SH00780</t>
  </si>
  <si>
    <t>SH00781</t>
  </si>
  <si>
    <t>SH00782</t>
  </si>
  <si>
    <t>SH00783</t>
  </si>
  <si>
    <t>SH00784</t>
  </si>
  <si>
    <t>SH00785</t>
  </si>
  <si>
    <t>SH00786</t>
  </si>
  <si>
    <t>SH00787</t>
  </si>
  <si>
    <t>SH00788</t>
  </si>
  <si>
    <t>SH00789</t>
  </si>
  <si>
    <t>SH00790</t>
  </si>
  <si>
    <t>SH00791</t>
  </si>
  <si>
    <t>SH00792</t>
  </si>
  <si>
    <t>SH00793</t>
  </si>
  <si>
    <t>SH00794</t>
  </si>
  <si>
    <t>Customer_116</t>
  </si>
  <si>
    <t>SH00795</t>
  </si>
  <si>
    <t>SH00796</t>
  </si>
  <si>
    <t>SH00797</t>
  </si>
  <si>
    <t>SH00798</t>
  </si>
  <si>
    <t>SH00799</t>
  </si>
  <si>
    <t>SH00800</t>
  </si>
  <si>
    <t>SH00801</t>
  </si>
  <si>
    <t>SH00802</t>
  </si>
  <si>
    <t>SH00803</t>
  </si>
  <si>
    <t>SH00804</t>
  </si>
  <si>
    <t>SH00805</t>
  </si>
  <si>
    <t>SH00806</t>
  </si>
  <si>
    <t>SH00807</t>
  </si>
  <si>
    <t>SH00808</t>
  </si>
  <si>
    <t>SH00809</t>
  </si>
  <si>
    <t>SH00810</t>
  </si>
  <si>
    <t>SH00811</t>
  </si>
  <si>
    <t>SH00812</t>
  </si>
  <si>
    <t>SH00813</t>
  </si>
  <si>
    <t>SH00814</t>
  </si>
  <si>
    <t>SH00815</t>
  </si>
  <si>
    <t>SH00816</t>
  </si>
  <si>
    <t>SH00817</t>
  </si>
  <si>
    <t>SH00818</t>
  </si>
  <si>
    <t>SH00819</t>
  </si>
  <si>
    <t>SH00820</t>
  </si>
  <si>
    <t>SH00821</t>
  </si>
  <si>
    <t>SH00822</t>
  </si>
  <si>
    <t>SH00823</t>
  </si>
  <si>
    <t>SH00824</t>
  </si>
  <si>
    <t>SH00825</t>
  </si>
  <si>
    <t>SH00826</t>
  </si>
  <si>
    <t>SH00827</t>
  </si>
  <si>
    <t>SH00828</t>
  </si>
  <si>
    <t>SH00829</t>
  </si>
  <si>
    <t>SH00830</t>
  </si>
  <si>
    <t>SH00831</t>
  </si>
  <si>
    <t>SH00832</t>
  </si>
  <si>
    <t>SH00833</t>
  </si>
  <si>
    <t>SH00834</t>
  </si>
  <si>
    <t>SH00835</t>
  </si>
  <si>
    <t>SH00836</t>
  </si>
  <si>
    <t>SH00837</t>
  </si>
  <si>
    <t>SH00838</t>
  </si>
  <si>
    <t>SH00839</t>
  </si>
  <si>
    <t>SH00840</t>
  </si>
  <si>
    <t>SH00841</t>
  </si>
  <si>
    <t>SH00842</t>
  </si>
  <si>
    <t>SH00843</t>
  </si>
  <si>
    <t>SH00844</t>
  </si>
  <si>
    <t>SH00845</t>
  </si>
  <si>
    <t>SH00846</t>
  </si>
  <si>
    <t>SH00847</t>
  </si>
  <si>
    <t>SH00848</t>
  </si>
  <si>
    <t>SH00849</t>
  </si>
  <si>
    <t>SH00850</t>
  </si>
  <si>
    <t>SH00851</t>
  </si>
  <si>
    <t>SH00852</t>
  </si>
  <si>
    <t>SH00853</t>
  </si>
  <si>
    <t>SH00854</t>
  </si>
  <si>
    <t>SH00855</t>
  </si>
  <si>
    <t>SH00856</t>
  </si>
  <si>
    <t>SH00857</t>
  </si>
  <si>
    <t>SH00858</t>
  </si>
  <si>
    <t>SH00859</t>
  </si>
  <si>
    <t>SH00860</t>
  </si>
  <si>
    <t>SH00861</t>
  </si>
  <si>
    <t>SH00862</t>
  </si>
  <si>
    <t>SH00863</t>
  </si>
  <si>
    <t>SH00864</t>
  </si>
  <si>
    <t>SH00865</t>
  </si>
  <si>
    <t>SH00866</t>
  </si>
  <si>
    <t>SH00867</t>
  </si>
  <si>
    <t>SH00868</t>
  </si>
  <si>
    <t>SH00869</t>
  </si>
  <si>
    <t>SH00870</t>
  </si>
  <si>
    <t>SH00871</t>
  </si>
  <si>
    <t>SH00872</t>
  </si>
  <si>
    <t>SH00873</t>
  </si>
  <si>
    <t>SH00874</t>
  </si>
  <si>
    <t>SH00875</t>
  </si>
  <si>
    <t>SH00876</t>
  </si>
  <si>
    <t>SH00877</t>
  </si>
  <si>
    <t>SH00878</t>
  </si>
  <si>
    <t>SH00879</t>
  </si>
  <si>
    <t>SH00880</t>
  </si>
  <si>
    <t>SH00881</t>
  </si>
  <si>
    <t>SH00882</t>
  </si>
  <si>
    <t>SH00883</t>
  </si>
  <si>
    <t>SH00884</t>
  </si>
  <si>
    <t>SH00885</t>
  </si>
  <si>
    <t>SH00886</t>
  </si>
  <si>
    <t>SH00887</t>
  </si>
  <si>
    <t>SH00888</t>
  </si>
  <si>
    <t>SH00889</t>
  </si>
  <si>
    <t>SH00890</t>
  </si>
  <si>
    <t>SH00891</t>
  </si>
  <si>
    <t>SH00892</t>
  </si>
  <si>
    <t>SH00893</t>
  </si>
  <si>
    <t>SH00894</t>
  </si>
  <si>
    <t>SH00895</t>
  </si>
  <si>
    <t>SH00896</t>
  </si>
  <si>
    <t>SH00897</t>
  </si>
  <si>
    <t>SH00898</t>
  </si>
  <si>
    <t>SH00899</t>
  </si>
  <si>
    <t>SH00900</t>
  </si>
  <si>
    <t>SH00901</t>
  </si>
  <si>
    <t>SH00902</t>
  </si>
  <si>
    <t>SH00903</t>
  </si>
  <si>
    <t>SH00904</t>
  </si>
  <si>
    <t>SH00905</t>
  </si>
  <si>
    <t>SH00906</t>
  </si>
  <si>
    <t>SH00907</t>
  </si>
  <si>
    <t>SH00908</t>
  </si>
  <si>
    <t>SH00909</t>
  </si>
  <si>
    <t>SH00910</t>
  </si>
  <si>
    <t>SH00911</t>
  </si>
  <si>
    <t>SH00912</t>
  </si>
  <si>
    <t>SH00913</t>
  </si>
  <si>
    <t>SH00914</t>
  </si>
  <si>
    <t>SH00915</t>
  </si>
  <si>
    <t>SH00916</t>
  </si>
  <si>
    <t>SH00917</t>
  </si>
  <si>
    <t>SH00918</t>
  </si>
  <si>
    <t>SH00919</t>
  </si>
  <si>
    <t>SH00920</t>
  </si>
  <si>
    <t>SH00921</t>
  </si>
  <si>
    <t>SH00922</t>
  </si>
  <si>
    <t>SH00923</t>
  </si>
  <si>
    <t>SH00924</t>
  </si>
  <si>
    <t>SH00925</t>
  </si>
  <si>
    <t>SH00926</t>
  </si>
  <si>
    <t>SH00927</t>
  </si>
  <si>
    <t>SH00928</t>
  </si>
  <si>
    <t>SH00929</t>
  </si>
  <si>
    <t>SH00930</t>
  </si>
  <si>
    <t>SH00931</t>
  </si>
  <si>
    <t>SH00932</t>
  </si>
  <si>
    <t>SH00933</t>
  </si>
  <si>
    <t>SH00934</t>
  </si>
  <si>
    <t>SH00935</t>
  </si>
  <si>
    <t>SH00936</t>
  </si>
  <si>
    <t>SH00937</t>
  </si>
  <si>
    <t>SH00938</t>
  </si>
  <si>
    <t>SH00939</t>
  </si>
  <si>
    <t>SH00940</t>
  </si>
  <si>
    <t>SH00941</t>
  </si>
  <si>
    <t>SH00942</t>
  </si>
  <si>
    <t>SH00943</t>
  </si>
  <si>
    <t>SH00944</t>
  </si>
  <si>
    <t>SH00945</t>
  </si>
  <si>
    <t>SH00946</t>
  </si>
  <si>
    <t>SH00947</t>
  </si>
  <si>
    <t>SH00948</t>
  </si>
  <si>
    <t>SH00949</t>
  </si>
  <si>
    <t>SH00950</t>
  </si>
  <si>
    <t>SH00951</t>
  </si>
  <si>
    <t>SH00952</t>
  </si>
  <si>
    <t>SH00953</t>
  </si>
  <si>
    <t>SH00954</t>
  </si>
  <si>
    <t>SH00955</t>
  </si>
  <si>
    <t>SH00956</t>
  </si>
  <si>
    <t>SH00957</t>
  </si>
  <si>
    <t>SH00958</t>
  </si>
  <si>
    <t>SH00959</t>
  </si>
  <si>
    <t>SH00960</t>
  </si>
  <si>
    <t>SH00961</t>
  </si>
  <si>
    <t>SH00962</t>
  </si>
  <si>
    <t>SH00963</t>
  </si>
  <si>
    <t>SH00964</t>
  </si>
  <si>
    <t>SH00965</t>
  </si>
  <si>
    <t>SH00966</t>
  </si>
  <si>
    <t>SH00967</t>
  </si>
  <si>
    <t>SH00968</t>
  </si>
  <si>
    <t>SH00969</t>
  </si>
  <si>
    <t>SH00970</t>
  </si>
  <si>
    <t>SH00971</t>
  </si>
  <si>
    <t>SH00972</t>
  </si>
  <si>
    <t>SH00973</t>
  </si>
  <si>
    <t>SH00974</t>
  </si>
  <si>
    <t>SH00975</t>
  </si>
  <si>
    <t>SH00976</t>
  </si>
  <si>
    <t>SH00977</t>
  </si>
  <si>
    <t>SH00978</t>
  </si>
  <si>
    <t>SH00979</t>
  </si>
  <si>
    <t>SH00980</t>
  </si>
  <si>
    <t>SH00981</t>
  </si>
  <si>
    <t>SH00982</t>
  </si>
  <si>
    <t>SH00983</t>
  </si>
  <si>
    <t>SH00984</t>
  </si>
  <si>
    <t>SH00985</t>
  </si>
  <si>
    <t>SH00986</t>
  </si>
  <si>
    <t>SH00987</t>
  </si>
  <si>
    <t>SH00988</t>
  </si>
  <si>
    <t>SH00989</t>
  </si>
  <si>
    <t>SH00990</t>
  </si>
  <si>
    <t>SH00991</t>
  </si>
  <si>
    <t>SH00992</t>
  </si>
  <si>
    <t>SH00993</t>
  </si>
  <si>
    <t>SH00994</t>
  </si>
  <si>
    <t>SH00995</t>
  </si>
  <si>
    <t>SH00996</t>
  </si>
  <si>
    <t>SH00997</t>
  </si>
  <si>
    <t>SH00998</t>
  </si>
  <si>
    <t>SH00999</t>
  </si>
  <si>
    <t>SH01000</t>
  </si>
  <si>
    <t>SH01001</t>
  </si>
  <si>
    <t>SH01002</t>
  </si>
  <si>
    <t>SH01003</t>
  </si>
  <si>
    <t>SH01004</t>
  </si>
  <si>
    <t>SH01005</t>
  </si>
  <si>
    <t>SH01006</t>
  </si>
  <si>
    <t>SH01007</t>
  </si>
  <si>
    <t>SH01008</t>
  </si>
  <si>
    <t>SH01009</t>
  </si>
  <si>
    <t>SH01010</t>
  </si>
  <si>
    <t>SH01011</t>
  </si>
  <si>
    <t>SH01012</t>
  </si>
  <si>
    <t>SH01013</t>
  </si>
  <si>
    <t>SH01014</t>
  </si>
  <si>
    <t>SH01015</t>
  </si>
  <si>
    <t>SH01016</t>
  </si>
  <si>
    <t>SH01017</t>
  </si>
  <si>
    <t>SH01018</t>
  </si>
  <si>
    <t>SH01019</t>
  </si>
  <si>
    <t>SH01020</t>
  </si>
  <si>
    <t>SH01021</t>
  </si>
  <si>
    <t>SH01022</t>
  </si>
  <si>
    <t>SH01023</t>
  </si>
  <si>
    <t>SH01024</t>
  </si>
  <si>
    <t>SH01025</t>
  </si>
  <si>
    <t>SH01026</t>
  </si>
  <si>
    <t>SH01027</t>
  </si>
  <si>
    <t>SH01028</t>
  </si>
  <si>
    <t>SH01029</t>
  </si>
  <si>
    <t>SH01030</t>
  </si>
  <si>
    <t>SH01031</t>
  </si>
  <si>
    <t>SH01032</t>
  </si>
  <si>
    <t>SH01033</t>
  </si>
  <si>
    <t>SH01034</t>
  </si>
  <si>
    <t>SH01035</t>
  </si>
  <si>
    <t>SH01036</t>
  </si>
  <si>
    <t>SH01037</t>
  </si>
  <si>
    <t>SH01038</t>
  </si>
  <si>
    <t>SH01039</t>
  </si>
  <si>
    <t>SH01040</t>
  </si>
  <si>
    <t>SH01041</t>
  </si>
  <si>
    <t>SH01042</t>
  </si>
  <si>
    <t>SH01043</t>
  </si>
  <si>
    <t>SH01044</t>
  </si>
  <si>
    <t>SH01045</t>
  </si>
  <si>
    <t>SH01046</t>
  </si>
  <si>
    <t>SH01047</t>
  </si>
  <si>
    <t>SH01048</t>
  </si>
  <si>
    <t>SH01049</t>
  </si>
  <si>
    <t>SH01050</t>
  </si>
  <si>
    <t>SH01051</t>
  </si>
  <si>
    <t>SH01052</t>
  </si>
  <si>
    <t>SH01053</t>
  </si>
  <si>
    <t>SH01054</t>
  </si>
  <si>
    <t>SH01055</t>
  </si>
  <si>
    <t>SH01056</t>
  </si>
  <si>
    <t>SH01057</t>
  </si>
  <si>
    <t>SH01058</t>
  </si>
  <si>
    <t>SH01059</t>
  </si>
  <si>
    <t>SH01060</t>
  </si>
  <si>
    <t>SH01061</t>
  </si>
  <si>
    <t>SH01062</t>
  </si>
  <si>
    <t>SH01063</t>
  </si>
  <si>
    <t>SH01064</t>
  </si>
  <si>
    <t>SH01065</t>
  </si>
  <si>
    <t>SH01066</t>
  </si>
  <si>
    <t>SH01067</t>
  </si>
  <si>
    <t>SH01068</t>
  </si>
  <si>
    <t>SH01069</t>
  </si>
  <si>
    <t>SH01070</t>
  </si>
  <si>
    <t>SH01071</t>
  </si>
  <si>
    <t>SH01072</t>
  </si>
  <si>
    <t>SH01073</t>
  </si>
  <si>
    <t>SH01074</t>
  </si>
  <si>
    <t>SH01075</t>
  </si>
  <si>
    <t>SH01076</t>
  </si>
  <si>
    <t>SH01077</t>
  </si>
  <si>
    <t>SH01078</t>
  </si>
  <si>
    <t>SH01079</t>
  </si>
  <si>
    <t>SH01080</t>
  </si>
  <si>
    <t>SH01081</t>
  </si>
  <si>
    <t>SH01082</t>
  </si>
  <si>
    <t>SH01083</t>
  </si>
  <si>
    <t>SH01084</t>
  </si>
  <si>
    <t>SH01085</t>
  </si>
  <si>
    <t>SH01086</t>
  </si>
  <si>
    <t>SH01087</t>
  </si>
  <si>
    <t>SH01088</t>
  </si>
  <si>
    <t>SH01089</t>
  </si>
  <si>
    <t>SH01090</t>
  </si>
  <si>
    <t>SH01091</t>
  </si>
  <si>
    <t>SH01092</t>
  </si>
  <si>
    <t>SH01093</t>
  </si>
  <si>
    <t>SH01094</t>
  </si>
  <si>
    <t>SH01095</t>
  </si>
  <si>
    <t>SH01096</t>
  </si>
  <si>
    <t>SH01097</t>
  </si>
  <si>
    <t>SH01098</t>
  </si>
  <si>
    <t>SH01099</t>
  </si>
  <si>
    <t>SH01100</t>
  </si>
  <si>
    <t>SH01101</t>
  </si>
  <si>
    <t>SH01102</t>
  </si>
  <si>
    <t>SH01103</t>
  </si>
  <si>
    <t>SH01104</t>
  </si>
  <si>
    <t>SH01105</t>
  </si>
  <si>
    <t>SH01106</t>
  </si>
  <si>
    <t>SH01107</t>
  </si>
  <si>
    <t>SH01108</t>
  </si>
  <si>
    <t>SH01109</t>
  </si>
  <si>
    <t>SH01110</t>
  </si>
  <si>
    <t>SH01111</t>
  </si>
  <si>
    <t>SH01112</t>
  </si>
  <si>
    <t>SH01113</t>
  </si>
  <si>
    <t>SH01114</t>
  </si>
  <si>
    <t>SH01115</t>
  </si>
  <si>
    <t>SH01116</t>
  </si>
  <si>
    <t>SH01117</t>
  </si>
  <si>
    <t>SH01118</t>
  </si>
  <si>
    <t>SH01119</t>
  </si>
  <si>
    <t>SH01120</t>
  </si>
  <si>
    <t>SH01121</t>
  </si>
  <si>
    <t>SH01122</t>
  </si>
  <si>
    <t>SH01123</t>
  </si>
  <si>
    <t>SH01124</t>
  </si>
  <si>
    <t>SH01125</t>
  </si>
  <si>
    <t>SH01126</t>
  </si>
  <si>
    <t>SH01127</t>
  </si>
  <si>
    <t>SH01128</t>
  </si>
  <si>
    <t>SH01129</t>
  </si>
  <si>
    <t>SH01130</t>
  </si>
  <si>
    <t>SH01131</t>
  </si>
  <si>
    <t>SH01132</t>
  </si>
  <si>
    <t>SH01133</t>
  </si>
  <si>
    <t>SH01134</t>
  </si>
  <si>
    <t>SH01135</t>
  </si>
  <si>
    <t>SH01136</t>
  </si>
  <si>
    <t>SH01137</t>
  </si>
  <si>
    <t>SH01138</t>
  </si>
  <si>
    <t>SH01139</t>
  </si>
  <si>
    <t>SH01140</t>
  </si>
  <si>
    <t>SH01141</t>
  </si>
  <si>
    <t>SH01142</t>
  </si>
  <si>
    <t>SH01143</t>
  </si>
  <si>
    <t>SH01144</t>
  </si>
  <si>
    <t>SH01145</t>
  </si>
  <si>
    <t>SH01146</t>
  </si>
  <si>
    <t>SH01147</t>
  </si>
  <si>
    <t>SH01148</t>
  </si>
  <si>
    <t>SH01149</t>
  </si>
  <si>
    <t>SH01150</t>
  </si>
  <si>
    <t>SH01151</t>
  </si>
  <si>
    <t>SH01152</t>
  </si>
  <si>
    <t>SH01153</t>
  </si>
  <si>
    <t>SH01154</t>
  </si>
  <si>
    <t>SH01155</t>
  </si>
  <si>
    <t>SH01156</t>
  </si>
  <si>
    <t>SH01157</t>
  </si>
  <si>
    <t>SH01158</t>
  </si>
  <si>
    <t>SH01159</t>
  </si>
  <si>
    <t>SH01160</t>
  </si>
  <si>
    <t>SH01161</t>
  </si>
  <si>
    <t>SH01162</t>
  </si>
  <si>
    <t>SH01163</t>
  </si>
  <si>
    <t>SH01164</t>
  </si>
  <si>
    <t>SH01165</t>
  </si>
  <si>
    <t>SH01166</t>
  </si>
  <si>
    <t>SH01167</t>
  </si>
  <si>
    <t>SH01168</t>
  </si>
  <si>
    <t>SH01169</t>
  </si>
  <si>
    <t>SH01170</t>
  </si>
  <si>
    <t>SH01171</t>
  </si>
  <si>
    <t>SH01172</t>
  </si>
  <si>
    <t>SH01173</t>
  </si>
  <si>
    <t>SH01174</t>
  </si>
  <si>
    <t>SH01175</t>
  </si>
  <si>
    <t>SH01176</t>
  </si>
  <si>
    <t>SH01177</t>
  </si>
  <si>
    <t>SH01178</t>
  </si>
  <si>
    <t>SH01179</t>
  </si>
  <si>
    <t>SH01180</t>
  </si>
  <si>
    <t>SH01181</t>
  </si>
  <si>
    <t>SH01182</t>
  </si>
  <si>
    <t>SH01183</t>
  </si>
  <si>
    <t>SH01184</t>
  </si>
  <si>
    <t>SH01185</t>
  </si>
  <si>
    <t>SH01186</t>
  </si>
  <si>
    <t>SH01187</t>
  </si>
  <si>
    <t>SH01188</t>
  </si>
  <si>
    <t>SH01189</t>
  </si>
  <si>
    <t>SH01190</t>
  </si>
  <si>
    <t>SH01191</t>
  </si>
  <si>
    <t>SH01192</t>
  </si>
  <si>
    <t>SH01193</t>
  </si>
  <si>
    <t>SH01194</t>
  </si>
  <si>
    <t>SH01195</t>
  </si>
  <si>
    <t>SH01196</t>
  </si>
  <si>
    <t>SH01197</t>
  </si>
  <si>
    <t>SH01198</t>
  </si>
  <si>
    <t>SH01199</t>
  </si>
  <si>
    <t>SH01200</t>
  </si>
  <si>
    <t>SH01201</t>
  </si>
  <si>
    <t>SH01202</t>
  </si>
  <si>
    <t>SH01203</t>
  </si>
  <si>
    <t>SH01204</t>
  </si>
  <si>
    <t>SH01205</t>
  </si>
  <si>
    <t>SH01206</t>
  </si>
  <si>
    <t>SH01207</t>
  </si>
  <si>
    <t>SH01208</t>
  </si>
  <si>
    <t>SH01209</t>
  </si>
  <si>
    <t>SH01210</t>
  </si>
  <si>
    <t>SH01211</t>
  </si>
  <si>
    <t>SH01212</t>
  </si>
  <si>
    <t>SH01213</t>
  </si>
  <si>
    <t>SH01214</t>
  </si>
  <si>
    <t>SH01215</t>
  </si>
  <si>
    <t>SH01216</t>
  </si>
  <si>
    <t>SH01217</t>
  </si>
  <si>
    <t>SH01218</t>
  </si>
  <si>
    <t>SH01219</t>
  </si>
  <si>
    <t>SH01220</t>
  </si>
  <si>
    <t>SH01221</t>
  </si>
  <si>
    <t>SH01222</t>
  </si>
  <si>
    <t>SH01223</t>
  </si>
  <si>
    <t>SH01224</t>
  </si>
  <si>
    <t>SH01225</t>
  </si>
  <si>
    <t>SH01226</t>
  </si>
  <si>
    <t>SH01227</t>
  </si>
  <si>
    <t>SH01228</t>
  </si>
  <si>
    <t>SH01229</t>
  </si>
  <si>
    <t>SH01230</t>
  </si>
  <si>
    <t>SH01231</t>
  </si>
  <si>
    <t>SH01232</t>
  </si>
  <si>
    <t>SH01233</t>
  </si>
  <si>
    <t>SH01234</t>
  </si>
  <si>
    <t>SH01235</t>
  </si>
  <si>
    <t>SH01236</t>
  </si>
  <si>
    <t>SH01237</t>
  </si>
  <si>
    <t>SH01238</t>
  </si>
  <si>
    <t>SH01239</t>
  </si>
  <si>
    <t>SH01240</t>
  </si>
  <si>
    <t>SH01241</t>
  </si>
  <si>
    <t>SH01242</t>
  </si>
  <si>
    <t>SH01243</t>
  </si>
  <si>
    <t>SH01244</t>
  </si>
  <si>
    <t>SH01245</t>
  </si>
  <si>
    <t>SH01246</t>
  </si>
  <si>
    <t>SH01247</t>
  </si>
  <si>
    <t>SH01248</t>
  </si>
  <si>
    <t>SH01249</t>
  </si>
  <si>
    <t>SH01250</t>
  </si>
  <si>
    <t>SH01251</t>
  </si>
  <si>
    <t>SH01252</t>
  </si>
  <si>
    <t>SH01253</t>
  </si>
  <si>
    <t>SH01254</t>
  </si>
  <si>
    <t>SH01255</t>
  </si>
  <si>
    <t>SH01256</t>
  </si>
  <si>
    <t>SH01257</t>
  </si>
  <si>
    <t>SH01258</t>
  </si>
  <si>
    <t>SH01259</t>
  </si>
  <si>
    <t>SH01260</t>
  </si>
  <si>
    <t>SH01261</t>
  </si>
  <si>
    <t>SH01262</t>
  </si>
  <si>
    <t>SH01263</t>
  </si>
  <si>
    <t>SH01264</t>
  </si>
  <si>
    <t>SH01265</t>
  </si>
  <si>
    <t>SH01266</t>
  </si>
  <si>
    <t>SH01267</t>
  </si>
  <si>
    <t>SH01268</t>
  </si>
  <si>
    <t>SH01269</t>
  </si>
  <si>
    <t>SH01270</t>
  </si>
  <si>
    <t>SH01271</t>
  </si>
  <si>
    <t>SH01272</t>
  </si>
  <si>
    <t>SH01273</t>
  </si>
  <si>
    <t>SH01274</t>
  </si>
  <si>
    <t>SH01275</t>
  </si>
  <si>
    <t>SH01276</t>
  </si>
  <si>
    <t>SH01277</t>
  </si>
  <si>
    <t>SH01278</t>
  </si>
  <si>
    <t>SH01279</t>
  </si>
  <si>
    <t>SH01280</t>
  </si>
  <si>
    <t>SH01281</t>
  </si>
  <si>
    <t>SH01282</t>
  </si>
  <si>
    <t>SH01283</t>
  </si>
  <si>
    <t>SH01284</t>
  </si>
  <si>
    <t>SH01285</t>
  </si>
  <si>
    <t>SH01286</t>
  </si>
  <si>
    <t>SH01287</t>
  </si>
  <si>
    <t>SH01288</t>
  </si>
  <si>
    <t>SH01289</t>
  </si>
  <si>
    <t>SH01290</t>
  </si>
  <si>
    <t>SH01291</t>
  </si>
  <si>
    <t>SH01292</t>
  </si>
  <si>
    <t>SH01293</t>
  </si>
  <si>
    <t>SH01294</t>
  </si>
  <si>
    <t>SH01295</t>
  </si>
  <si>
    <t>SH01296</t>
  </si>
  <si>
    <t>SH01297</t>
  </si>
  <si>
    <t>SH01298</t>
  </si>
  <si>
    <t>SH01299</t>
  </si>
  <si>
    <t>SH01300</t>
  </si>
  <si>
    <t>SH01301</t>
  </si>
  <si>
    <t>SH01302</t>
  </si>
  <si>
    <t>SH01303</t>
  </si>
  <si>
    <t>SH01304</t>
  </si>
  <si>
    <t>SH01305</t>
  </si>
  <si>
    <t>SH01306</t>
  </si>
  <si>
    <t>SH01307</t>
  </si>
  <si>
    <t>SH01308</t>
  </si>
  <si>
    <t>SH01309</t>
  </si>
  <si>
    <t>SH01310</t>
  </si>
  <si>
    <t>SH01311</t>
  </si>
  <si>
    <t>SH01312</t>
  </si>
  <si>
    <t>SH01313</t>
  </si>
  <si>
    <t>SH01314</t>
  </si>
  <si>
    <t>SH01315</t>
  </si>
  <si>
    <t>SH01316</t>
  </si>
  <si>
    <t>SH01317</t>
  </si>
  <si>
    <t>SH01318</t>
  </si>
  <si>
    <t>SH01319</t>
  </si>
  <si>
    <t>SH01320</t>
  </si>
  <si>
    <t>SH01321</t>
  </si>
  <si>
    <t>SH01322</t>
  </si>
  <si>
    <t>SH01323</t>
  </si>
  <si>
    <t>SH01324</t>
  </si>
  <si>
    <t>SH01325</t>
  </si>
  <si>
    <t>SH01326</t>
  </si>
  <si>
    <t>SH01327</t>
  </si>
  <si>
    <t>SH01328</t>
  </si>
  <si>
    <t>SH01329</t>
  </si>
  <si>
    <t>SH01330</t>
  </si>
  <si>
    <t>SH01331</t>
  </si>
  <si>
    <t>SH01332</t>
  </si>
  <si>
    <t>SH01333</t>
  </si>
  <si>
    <t>SH01334</t>
  </si>
  <si>
    <t>SH01335</t>
  </si>
  <si>
    <t>SH01336</t>
  </si>
  <si>
    <t>SH01337</t>
  </si>
  <si>
    <t>SH01338</t>
  </si>
  <si>
    <t>SH01339</t>
  </si>
  <si>
    <t>SH01340</t>
  </si>
  <si>
    <t>SH01341</t>
  </si>
  <si>
    <t>SH01342</t>
  </si>
  <si>
    <t>SH01343</t>
  </si>
  <si>
    <t>SH01344</t>
  </si>
  <si>
    <t>SH01345</t>
  </si>
  <si>
    <t>SH01346</t>
  </si>
  <si>
    <t>SH01347</t>
  </si>
  <si>
    <t>SH01348</t>
  </si>
  <si>
    <t>SH01349</t>
  </si>
  <si>
    <t>SH01350</t>
  </si>
  <si>
    <t>SH01351</t>
  </si>
  <si>
    <t>SH01352</t>
  </si>
  <si>
    <t>SH01353</t>
  </si>
  <si>
    <t>SH01354</t>
  </si>
  <si>
    <t>SH01355</t>
  </si>
  <si>
    <t>SH01356</t>
  </si>
  <si>
    <t>SH01357</t>
  </si>
  <si>
    <t>SH01358</t>
  </si>
  <si>
    <t>SH01359</t>
  </si>
  <si>
    <t>SH01360</t>
  </si>
  <si>
    <t>SH01361</t>
  </si>
  <si>
    <t>SH01362</t>
  </si>
  <si>
    <t>SH01363</t>
  </si>
  <si>
    <t>SH01364</t>
  </si>
  <si>
    <t>SH01365</t>
  </si>
  <si>
    <t>SH01366</t>
  </si>
  <si>
    <t>SH01367</t>
  </si>
  <si>
    <t>SH01368</t>
  </si>
  <si>
    <t>SH01369</t>
  </si>
  <si>
    <t>SH01370</t>
  </si>
  <si>
    <t>SH01371</t>
  </si>
  <si>
    <t>SH01372</t>
  </si>
  <si>
    <t>SH01373</t>
  </si>
  <si>
    <t>SH01374</t>
  </si>
  <si>
    <t>SH01375</t>
  </si>
  <si>
    <t>SH01376</t>
  </si>
  <si>
    <t>SH01377</t>
  </si>
  <si>
    <t>SH01378</t>
  </si>
  <si>
    <t>SH01379</t>
  </si>
  <si>
    <t>SH01380</t>
  </si>
  <si>
    <t>SH01381</t>
  </si>
  <si>
    <t>SH01382</t>
  </si>
  <si>
    <t>SH01383</t>
  </si>
  <si>
    <t>SH01384</t>
  </si>
  <si>
    <t>SH01385</t>
  </si>
  <si>
    <t>SH01386</t>
  </si>
  <si>
    <t>SH01387</t>
  </si>
  <si>
    <t>SH01388</t>
  </si>
  <si>
    <t>SH01389</t>
  </si>
  <si>
    <t>SH01390</t>
  </si>
  <si>
    <t>SH01391</t>
  </si>
  <si>
    <t>SH01392</t>
  </si>
  <si>
    <t>SH01393</t>
  </si>
  <si>
    <t>SH01394</t>
  </si>
  <si>
    <t>SH01395</t>
  </si>
  <si>
    <t>SH01396</t>
  </si>
  <si>
    <t>SH01397</t>
  </si>
  <si>
    <t>SH01398</t>
  </si>
  <si>
    <t>SH01399</t>
  </si>
  <si>
    <t>SH01400</t>
  </si>
  <si>
    <t>SH01401</t>
  </si>
  <si>
    <t>SH01402</t>
  </si>
  <si>
    <t>SH01403</t>
  </si>
  <si>
    <t>SH01404</t>
  </si>
  <si>
    <t>SH01405</t>
  </si>
  <si>
    <t>SH01406</t>
  </si>
  <si>
    <t>SH01407</t>
  </si>
  <si>
    <t>SH01408</t>
  </si>
  <si>
    <t>SH01409</t>
  </si>
  <si>
    <t>SH01410</t>
  </si>
  <si>
    <t>SH01411</t>
  </si>
  <si>
    <t>SH01412</t>
  </si>
  <si>
    <t>SH01413</t>
  </si>
  <si>
    <t>SH01414</t>
  </si>
  <si>
    <t>SH01415</t>
  </si>
  <si>
    <t>SH01416</t>
  </si>
  <si>
    <t>SH01417</t>
  </si>
  <si>
    <t>SH01418</t>
  </si>
  <si>
    <t>SH01419</t>
  </si>
  <si>
    <t>SH01420</t>
  </si>
  <si>
    <t>SH01421</t>
  </si>
  <si>
    <t>SH01422</t>
  </si>
  <si>
    <t>SH01423</t>
  </si>
  <si>
    <t>SH01424</t>
  </si>
  <si>
    <t>SH01425</t>
  </si>
  <si>
    <t>SH01426</t>
  </si>
  <si>
    <t>SH01427</t>
  </si>
  <si>
    <t>SH01428</t>
  </si>
  <si>
    <t>SH01429</t>
  </si>
  <si>
    <t>SH01430</t>
  </si>
  <si>
    <t>SH01431</t>
  </si>
  <si>
    <t>SH01432</t>
  </si>
  <si>
    <t>SH01433</t>
  </si>
  <si>
    <t>SH01434</t>
  </si>
  <si>
    <t>SH01435</t>
  </si>
  <si>
    <t>SH01436</t>
  </si>
  <si>
    <t>SH01437</t>
  </si>
  <si>
    <t>SH01438</t>
  </si>
  <si>
    <t>SH01439</t>
  </si>
  <si>
    <t>SH01440</t>
  </si>
  <si>
    <t>SH01441</t>
  </si>
  <si>
    <t>SH01442</t>
  </si>
  <si>
    <t>SH01443</t>
  </si>
  <si>
    <t>SH01444</t>
  </si>
  <si>
    <t>SH01445</t>
  </si>
  <si>
    <t>SH01446</t>
  </si>
  <si>
    <t>SH01447</t>
  </si>
  <si>
    <t>SH01448</t>
  </si>
  <si>
    <t>SH01449</t>
  </si>
  <si>
    <t>SH01450</t>
  </si>
  <si>
    <t>SH01451</t>
  </si>
  <si>
    <t>SH01452</t>
  </si>
  <si>
    <t>SH01453</t>
  </si>
  <si>
    <t>SH01454</t>
  </si>
  <si>
    <t>SH01455</t>
  </si>
  <si>
    <t>SH01456</t>
  </si>
  <si>
    <t>SH01457</t>
  </si>
  <si>
    <t>SH01458</t>
  </si>
  <si>
    <t>SH01459</t>
  </si>
  <si>
    <t>SH01460</t>
  </si>
  <si>
    <t>SH01461</t>
  </si>
  <si>
    <t>SH01462</t>
  </si>
  <si>
    <t>SH01463</t>
  </si>
  <si>
    <t>SH01464</t>
  </si>
  <si>
    <t>SH01465</t>
  </si>
  <si>
    <t>SH01466</t>
  </si>
  <si>
    <t>SH01467</t>
  </si>
  <si>
    <t>SH01468</t>
  </si>
  <si>
    <t>SH01469</t>
  </si>
  <si>
    <t>SH01470</t>
  </si>
  <si>
    <t>SH01471</t>
  </si>
  <si>
    <t>SH01472</t>
  </si>
  <si>
    <t>SH01473</t>
  </si>
  <si>
    <t>SH01474</t>
  </si>
  <si>
    <t>SH01475</t>
  </si>
  <si>
    <t>SH01476</t>
  </si>
  <si>
    <t>SH01477</t>
  </si>
  <si>
    <t>SH01478</t>
  </si>
  <si>
    <t>SH01479</t>
  </si>
  <si>
    <t>SH01480</t>
  </si>
  <si>
    <t>SH01481</t>
  </si>
  <si>
    <t>SH01482</t>
  </si>
  <si>
    <t>SH01483</t>
  </si>
  <si>
    <t>SH01484</t>
  </si>
  <si>
    <t>SH01485</t>
  </si>
  <si>
    <t>SH01486</t>
  </si>
  <si>
    <t>SH01487</t>
  </si>
  <si>
    <t>SH01488</t>
  </si>
  <si>
    <t>SH01489</t>
  </si>
  <si>
    <t>SH01490</t>
  </si>
  <si>
    <t>SH01491</t>
  </si>
  <si>
    <t>SH01492</t>
  </si>
  <si>
    <t>SH01493</t>
  </si>
  <si>
    <t>SH01494</t>
  </si>
  <si>
    <t>SH01495</t>
  </si>
  <si>
    <t>SH01496</t>
  </si>
  <si>
    <t>SH01497</t>
  </si>
  <si>
    <t>SH01498</t>
  </si>
  <si>
    <t>SH01499</t>
  </si>
  <si>
    <t>SH01500</t>
  </si>
  <si>
    <t>SH01501</t>
  </si>
  <si>
    <t>SH01502</t>
  </si>
  <si>
    <t>SH01503</t>
  </si>
  <si>
    <t>SH01504</t>
  </si>
  <si>
    <t>SH01505</t>
  </si>
  <si>
    <t>SH01506</t>
  </si>
  <si>
    <t>SH01507</t>
  </si>
  <si>
    <t>SH01508</t>
  </si>
  <si>
    <t>SH01509</t>
  </si>
  <si>
    <t>SH01510</t>
  </si>
  <si>
    <t>SH01511</t>
  </si>
  <si>
    <t>SH01512</t>
  </si>
  <si>
    <t>SH01513</t>
  </si>
  <si>
    <t>SH01514</t>
  </si>
  <si>
    <t>SH01515</t>
  </si>
  <si>
    <t>SH01516</t>
  </si>
  <si>
    <t>SH01517</t>
  </si>
  <si>
    <t>SH01518</t>
  </si>
  <si>
    <t>SH01519</t>
  </si>
  <si>
    <t>SH01520</t>
  </si>
  <si>
    <t>SH01521</t>
  </si>
  <si>
    <t>SH01522</t>
  </si>
  <si>
    <t>SH01523</t>
  </si>
  <si>
    <t>SH01524</t>
  </si>
  <si>
    <t>SH01525</t>
  </si>
  <si>
    <t>SH01526</t>
  </si>
  <si>
    <t>SH01527</t>
  </si>
  <si>
    <t>SH01528</t>
  </si>
  <si>
    <t>SH01529</t>
  </si>
  <si>
    <t>SH01530</t>
  </si>
  <si>
    <t>SH01531</t>
  </si>
  <si>
    <t>SH01532</t>
  </si>
  <si>
    <t>SH01533</t>
  </si>
  <si>
    <t>SH01534</t>
  </si>
  <si>
    <t>SH01535</t>
  </si>
  <si>
    <t>SH01536</t>
  </si>
  <si>
    <t>SH01537</t>
  </si>
  <si>
    <t>SH01538</t>
  </si>
  <si>
    <t>SH01539</t>
  </si>
  <si>
    <t>SH01540</t>
  </si>
  <si>
    <t>SH01541</t>
  </si>
  <si>
    <t>SH01542</t>
  </si>
  <si>
    <t>SH01543</t>
  </si>
  <si>
    <t>SH01544</t>
  </si>
  <si>
    <t>SH01545</t>
  </si>
  <si>
    <t>SH01546</t>
  </si>
  <si>
    <t>SH01547</t>
  </si>
  <si>
    <t>SH01548</t>
  </si>
  <si>
    <t>SH01549</t>
  </si>
  <si>
    <t>SH01550</t>
  </si>
  <si>
    <t>SH01551</t>
  </si>
  <si>
    <t>SH01552</t>
  </si>
  <si>
    <t>SH01553</t>
  </si>
  <si>
    <t>SH01554</t>
  </si>
  <si>
    <t>SH01555</t>
  </si>
  <si>
    <t>SH01556</t>
  </si>
  <si>
    <t>SH01557</t>
  </si>
  <si>
    <t>SH01558</t>
  </si>
  <si>
    <t>SH01559</t>
  </si>
  <si>
    <t>SH01560</t>
  </si>
  <si>
    <t>SH01561</t>
  </si>
  <si>
    <t>SH01562</t>
  </si>
  <si>
    <t>SH01563</t>
  </si>
  <si>
    <t>SH01564</t>
  </si>
  <si>
    <t>SH01565</t>
  </si>
  <si>
    <t>SH01566</t>
  </si>
  <si>
    <t>SH01567</t>
  </si>
  <si>
    <t>SH01568</t>
  </si>
  <si>
    <t>SH01569</t>
  </si>
  <si>
    <t>SH01570</t>
  </si>
  <si>
    <t>SH01571</t>
  </si>
  <si>
    <t>SH01572</t>
  </si>
  <si>
    <t>SH01573</t>
  </si>
  <si>
    <t>SH01574</t>
  </si>
  <si>
    <t>SH01575</t>
  </si>
  <si>
    <t>SH01576</t>
  </si>
  <si>
    <t>SH01577</t>
  </si>
  <si>
    <t>SH01578</t>
  </si>
  <si>
    <t>SH01579</t>
  </si>
  <si>
    <t>SH01580</t>
  </si>
  <si>
    <t>SH01581</t>
  </si>
  <si>
    <t>SH01582</t>
  </si>
  <si>
    <t>SH01583</t>
  </si>
  <si>
    <t>SH01584</t>
  </si>
  <si>
    <t>SH01585</t>
  </si>
  <si>
    <t>SH01586</t>
  </si>
  <si>
    <t>SH01587</t>
  </si>
  <si>
    <t>SH01588</t>
  </si>
  <si>
    <t>SH01589</t>
  </si>
  <si>
    <t>SH01590</t>
  </si>
  <si>
    <t>SH01591</t>
  </si>
  <si>
    <t>SH01592</t>
  </si>
  <si>
    <t>SH01593</t>
  </si>
  <si>
    <t>SH01594</t>
  </si>
  <si>
    <t>SH01595</t>
  </si>
  <si>
    <t>SH01596</t>
  </si>
  <si>
    <t>SH01597</t>
  </si>
  <si>
    <t>SH01598</t>
  </si>
  <si>
    <t>SH01599</t>
  </si>
  <si>
    <t>SH01600</t>
  </si>
  <si>
    <t>SH01601</t>
  </si>
  <si>
    <t>SH01602</t>
  </si>
  <si>
    <t>SH01603</t>
  </si>
  <si>
    <t>SH01604</t>
  </si>
  <si>
    <t>SH01605</t>
  </si>
  <si>
    <t>SH01606</t>
  </si>
  <si>
    <t>SH01607</t>
  </si>
  <si>
    <t>SH01608</t>
  </si>
  <si>
    <t>SH01609</t>
  </si>
  <si>
    <t>SH01610</t>
  </si>
  <si>
    <t>SH01611</t>
  </si>
  <si>
    <t>SH01612</t>
  </si>
  <si>
    <t>SH01613</t>
  </si>
  <si>
    <t>SH01614</t>
  </si>
  <si>
    <t>SH01615</t>
  </si>
  <si>
    <t>SH01616</t>
  </si>
  <si>
    <t>SH01617</t>
  </si>
  <si>
    <t>SH01618</t>
  </si>
  <si>
    <t>SH01619</t>
  </si>
  <si>
    <t>SH01620</t>
  </si>
  <si>
    <t>SH01621</t>
  </si>
  <si>
    <t>SH01622</t>
  </si>
  <si>
    <t>SH01623</t>
  </si>
  <si>
    <t>SH01624</t>
  </si>
  <si>
    <t>SH01625</t>
  </si>
  <si>
    <t>SH01626</t>
  </si>
  <si>
    <t>SH01627</t>
  </si>
  <si>
    <t>SH01628</t>
  </si>
  <si>
    <t>SH01629</t>
  </si>
  <si>
    <t>SH01630</t>
  </si>
  <si>
    <t>SH01631</t>
  </si>
  <si>
    <t>SH01632</t>
  </si>
  <si>
    <t>SH01633</t>
  </si>
  <si>
    <t>SH01634</t>
  </si>
  <si>
    <t>SH01635</t>
  </si>
  <si>
    <t>SH01636</t>
  </si>
  <si>
    <t>SH01637</t>
  </si>
  <si>
    <t>SH01638</t>
  </si>
  <si>
    <t>SH01639</t>
  </si>
  <si>
    <t>SH01640</t>
  </si>
  <si>
    <t>SH01641</t>
  </si>
  <si>
    <t>SH01642</t>
  </si>
  <si>
    <t>SH01643</t>
  </si>
  <si>
    <t>SH01644</t>
  </si>
  <si>
    <t>SH01645</t>
  </si>
  <si>
    <t>SH01646</t>
  </si>
  <si>
    <t>SH01647</t>
  </si>
  <si>
    <t>SH01648</t>
  </si>
  <si>
    <t>SH01649</t>
  </si>
  <si>
    <t>SH01650</t>
  </si>
  <si>
    <t>SH01651</t>
  </si>
  <si>
    <t>SH01652</t>
  </si>
  <si>
    <t>SH01653</t>
  </si>
  <si>
    <t>SH01654</t>
  </si>
  <si>
    <t>SH01655</t>
  </si>
  <si>
    <t>SH01656</t>
  </si>
  <si>
    <t>SH01657</t>
  </si>
  <si>
    <t>SH01658</t>
  </si>
  <si>
    <t>SH01659</t>
  </si>
  <si>
    <t>SH01660</t>
  </si>
  <si>
    <t>SH01661</t>
  </si>
  <si>
    <t>SH01662</t>
  </si>
  <si>
    <t>SH01663</t>
  </si>
  <si>
    <t>SH01664</t>
  </si>
  <si>
    <t>SH01665</t>
  </si>
  <si>
    <t>SH01666</t>
  </si>
  <si>
    <t>SH01667</t>
  </si>
  <si>
    <t>SH01668</t>
  </si>
  <si>
    <t>SH01669</t>
  </si>
  <si>
    <t>SH01670</t>
  </si>
  <si>
    <t>SH01671</t>
  </si>
  <si>
    <t>SH01672</t>
  </si>
  <si>
    <t>SH01673</t>
  </si>
  <si>
    <t>SH01674</t>
  </si>
  <si>
    <t>SH01675</t>
  </si>
  <si>
    <t>SH01676</t>
  </si>
  <si>
    <t>SH01677</t>
  </si>
  <si>
    <t>SH01678</t>
  </si>
  <si>
    <t>SH01679</t>
  </si>
  <si>
    <t>SH01680</t>
  </si>
  <si>
    <t>SH01681</t>
  </si>
  <si>
    <t>SH01682</t>
  </si>
  <si>
    <t>SH01683</t>
  </si>
  <si>
    <t>SH01684</t>
  </si>
  <si>
    <t>SH01685</t>
  </si>
  <si>
    <t>SH01686</t>
  </si>
  <si>
    <t>SH01687</t>
  </si>
  <si>
    <t>SH01688</t>
  </si>
  <si>
    <t>SH01689</t>
  </si>
  <si>
    <t>SH01690</t>
  </si>
  <si>
    <t>SH01691</t>
  </si>
  <si>
    <t>SH01692</t>
  </si>
  <si>
    <t>SH01693</t>
  </si>
  <si>
    <t>SH01694</t>
  </si>
  <si>
    <t>SH01695</t>
  </si>
  <si>
    <t>SH01696</t>
  </si>
  <si>
    <t>SH01697</t>
  </si>
  <si>
    <t>SH01698</t>
  </si>
  <si>
    <t>SH01699</t>
  </si>
  <si>
    <t>SH01700</t>
  </si>
  <si>
    <t>SH01701</t>
  </si>
  <si>
    <t>SH01702</t>
  </si>
  <si>
    <t>SH01703</t>
  </si>
  <si>
    <t>SH01704</t>
  </si>
  <si>
    <t>SH01705</t>
  </si>
  <si>
    <t>SH01706</t>
  </si>
  <si>
    <t>SH01707</t>
  </si>
  <si>
    <t>SH01708</t>
  </si>
  <si>
    <t>SH01709</t>
  </si>
  <si>
    <t>SH01710</t>
  </si>
  <si>
    <t>SH01711</t>
  </si>
  <si>
    <t>SH01712</t>
  </si>
  <si>
    <t>SH01713</t>
  </si>
  <si>
    <t>SH01714</t>
  </si>
  <si>
    <t>SH01715</t>
  </si>
  <si>
    <t>SH01716</t>
  </si>
  <si>
    <t>SH01717</t>
  </si>
  <si>
    <t>SH01718</t>
  </si>
  <si>
    <t>SH01719</t>
  </si>
  <si>
    <t>SH01720</t>
  </si>
  <si>
    <t>SH01721</t>
  </si>
  <si>
    <t>SH01722</t>
  </si>
  <si>
    <t>SH01723</t>
  </si>
  <si>
    <t>SH01724</t>
  </si>
  <si>
    <t>SH01725</t>
  </si>
  <si>
    <t>SH01726</t>
  </si>
  <si>
    <t>SH01727</t>
  </si>
  <si>
    <t>SH01728</t>
  </si>
  <si>
    <t>SH01729</t>
  </si>
  <si>
    <t>SH01730</t>
  </si>
  <si>
    <t>SH01731</t>
  </si>
  <si>
    <t>SH01732</t>
  </si>
  <si>
    <t>SH01733</t>
  </si>
  <si>
    <t>SH01734</t>
  </si>
  <si>
    <t>SH01735</t>
  </si>
  <si>
    <t>SH01736</t>
  </si>
  <si>
    <t>SH01737</t>
  </si>
  <si>
    <t>SH01738</t>
  </si>
  <si>
    <t>SH01739</t>
  </si>
  <si>
    <t>SH01740</t>
  </si>
  <si>
    <t>SH01741</t>
  </si>
  <si>
    <t>SH01742</t>
  </si>
  <si>
    <t>SH01743</t>
  </si>
  <si>
    <t>SH01744</t>
  </si>
  <si>
    <t>SH01745</t>
  </si>
  <si>
    <t>SH01746</t>
  </si>
  <si>
    <t>SH01747</t>
  </si>
  <si>
    <t>SH01748</t>
  </si>
  <si>
    <t>SH01749</t>
  </si>
  <si>
    <t>SH01750</t>
  </si>
  <si>
    <t>SH01751</t>
  </si>
  <si>
    <t>SH01752</t>
  </si>
  <si>
    <t>SH01753</t>
  </si>
  <si>
    <t>SH01754</t>
  </si>
  <si>
    <t>SH01755</t>
  </si>
  <si>
    <t>SH01756</t>
  </si>
  <si>
    <t>SH01757</t>
  </si>
  <si>
    <t>SH01758</t>
  </si>
  <si>
    <t>SH01759</t>
  </si>
  <si>
    <t>SH01760</t>
  </si>
  <si>
    <t>SH01761</t>
  </si>
  <si>
    <t>SH01762</t>
  </si>
  <si>
    <t>SH01763</t>
  </si>
  <si>
    <t>SH01764</t>
  </si>
  <si>
    <t>SH01765</t>
  </si>
  <si>
    <t>SH01766</t>
  </si>
  <si>
    <t>SH01767</t>
  </si>
  <si>
    <t>SH01768</t>
  </si>
  <si>
    <t>SH01769</t>
  </si>
  <si>
    <t>SH01770</t>
  </si>
  <si>
    <t>SH01771</t>
  </si>
  <si>
    <t>SH01772</t>
  </si>
  <si>
    <t>SH01773</t>
  </si>
  <si>
    <t>SH01774</t>
  </si>
  <si>
    <t>SH01775</t>
  </si>
  <si>
    <t>SH01776</t>
  </si>
  <si>
    <t>SH01777</t>
  </si>
  <si>
    <t>SH01778</t>
  </si>
  <si>
    <t>SH01779</t>
  </si>
  <si>
    <t>SH01780</t>
  </si>
  <si>
    <t>SH01781</t>
  </si>
  <si>
    <t>SH01782</t>
  </si>
  <si>
    <t>SH01783</t>
  </si>
  <si>
    <t>SH01784</t>
  </si>
  <si>
    <t>SH01785</t>
  </si>
  <si>
    <t>SH01786</t>
  </si>
  <si>
    <t>SH01787</t>
  </si>
  <si>
    <t>SH01788</t>
  </si>
  <si>
    <t>SH01789</t>
  </si>
  <si>
    <t>SH01790</t>
  </si>
  <si>
    <t>SH01791</t>
  </si>
  <si>
    <t>SH01792</t>
  </si>
  <si>
    <t>SH01793</t>
  </si>
  <si>
    <t>SH01794</t>
  </si>
  <si>
    <t>SH01795</t>
  </si>
  <si>
    <t>SH01796</t>
  </si>
  <si>
    <t>SH01797</t>
  </si>
  <si>
    <t>SH01798</t>
  </si>
  <si>
    <t>SH01799</t>
  </si>
  <si>
    <t>SH01800</t>
  </si>
  <si>
    <t>SH01801</t>
  </si>
  <si>
    <t>SH01802</t>
  </si>
  <si>
    <t>SH01803</t>
  </si>
  <si>
    <t>SH01804</t>
  </si>
  <si>
    <t>SH01805</t>
  </si>
  <si>
    <t>SH01806</t>
  </si>
  <si>
    <t>SH01807</t>
  </si>
  <si>
    <t>SH01808</t>
  </si>
  <si>
    <t>SH01809</t>
  </si>
  <si>
    <t>SH01810</t>
  </si>
  <si>
    <t>SH01811</t>
  </si>
  <si>
    <t>SH01812</t>
  </si>
  <si>
    <t>SH01813</t>
  </si>
  <si>
    <t>SH01814</t>
  </si>
  <si>
    <t>SH01815</t>
  </si>
  <si>
    <t>SH01816</t>
  </si>
  <si>
    <t>SH01817</t>
  </si>
  <si>
    <t>SH01818</t>
  </si>
  <si>
    <t>SH01819</t>
  </si>
  <si>
    <t>SH01820</t>
  </si>
  <si>
    <t>SH01821</t>
  </si>
  <si>
    <t>SH01822</t>
  </si>
  <si>
    <t>SH01823</t>
  </si>
  <si>
    <t>SH01824</t>
  </si>
  <si>
    <t>SH01825</t>
  </si>
  <si>
    <t>SH01826</t>
  </si>
  <si>
    <t>SH01827</t>
  </si>
  <si>
    <t>SH01828</t>
  </si>
  <si>
    <t>SH01829</t>
  </si>
  <si>
    <t>SH01830</t>
  </si>
  <si>
    <t>SH01831</t>
  </si>
  <si>
    <t>SH01832</t>
  </si>
  <si>
    <t>SH01833</t>
  </si>
  <si>
    <t>SH01834</t>
  </si>
  <si>
    <t>SH01835</t>
  </si>
  <si>
    <t>SH01836</t>
  </si>
  <si>
    <t>SH01837</t>
  </si>
  <si>
    <t>SH01838</t>
  </si>
  <si>
    <t>SH01839</t>
  </si>
  <si>
    <t>SH01840</t>
  </si>
  <si>
    <t>SH01841</t>
  </si>
  <si>
    <t>SH01842</t>
  </si>
  <si>
    <t>SH01843</t>
  </si>
  <si>
    <t>SH01844</t>
  </si>
  <si>
    <t>SH01845</t>
  </si>
  <si>
    <t>SH01846</t>
  </si>
  <si>
    <t>SH01847</t>
  </si>
  <si>
    <t>SH01848</t>
  </si>
  <si>
    <t>SH01849</t>
  </si>
  <si>
    <t>SH01850</t>
  </si>
  <si>
    <t>SH01851</t>
  </si>
  <si>
    <t>SH01852</t>
  </si>
  <si>
    <t>SH01853</t>
  </si>
  <si>
    <t>SH01854</t>
  </si>
  <si>
    <t>SH01855</t>
  </si>
  <si>
    <t>SH01856</t>
  </si>
  <si>
    <t>SH01857</t>
  </si>
  <si>
    <t>SH01858</t>
  </si>
  <si>
    <t>SH01859</t>
  </si>
  <si>
    <t>SH01860</t>
  </si>
  <si>
    <t>SH01861</t>
  </si>
  <si>
    <t>SH01862</t>
  </si>
  <si>
    <t>SH01863</t>
  </si>
  <si>
    <t>SH01864</t>
  </si>
  <si>
    <t>SH01865</t>
  </si>
  <si>
    <t>SH01866</t>
  </si>
  <si>
    <t>SH01867</t>
  </si>
  <si>
    <t>SH01868</t>
  </si>
  <si>
    <t>SH01869</t>
  </si>
  <si>
    <t>SH01870</t>
  </si>
  <si>
    <t>SH01871</t>
  </si>
  <si>
    <t>SH01872</t>
  </si>
  <si>
    <t>SH01873</t>
  </si>
  <si>
    <t>SH01874</t>
  </si>
  <si>
    <t>SH01875</t>
  </si>
  <si>
    <t>SH01876</t>
  </si>
  <si>
    <t>SH01877</t>
  </si>
  <si>
    <t>SH01878</t>
  </si>
  <si>
    <t>SH01879</t>
  </si>
  <si>
    <t>SH01880</t>
  </si>
  <si>
    <t>SH01881</t>
  </si>
  <si>
    <t>SH01882</t>
  </si>
  <si>
    <t>SH01883</t>
  </si>
  <si>
    <t>SH01884</t>
  </si>
  <si>
    <t>SH01885</t>
  </si>
  <si>
    <t>SH01886</t>
  </si>
  <si>
    <t>SH01887</t>
  </si>
  <si>
    <t>SH01888</t>
  </si>
  <si>
    <t>SH01889</t>
  </si>
  <si>
    <t>SH01890</t>
  </si>
  <si>
    <t>SH01891</t>
  </si>
  <si>
    <t>SH01892</t>
  </si>
  <si>
    <t>SH01893</t>
  </si>
  <si>
    <t>SH01894</t>
  </si>
  <si>
    <t>SH01895</t>
  </si>
  <si>
    <t>SH01896</t>
  </si>
  <si>
    <t>SH01897</t>
  </si>
  <si>
    <t>SH01898</t>
  </si>
  <si>
    <t>SH01899</t>
  </si>
  <si>
    <t>SH01900</t>
  </si>
  <si>
    <t>SH01901</t>
  </si>
  <si>
    <t>SH01902</t>
  </si>
  <si>
    <t>SH01903</t>
  </si>
  <si>
    <t>SH01904</t>
  </si>
  <si>
    <t>SH01905</t>
  </si>
  <si>
    <t>SH01906</t>
  </si>
  <si>
    <t>SH01907</t>
  </si>
  <si>
    <t>SH01908</t>
  </si>
  <si>
    <t>SH01909</t>
  </si>
  <si>
    <t>SH01910</t>
  </si>
  <si>
    <t>SH01911</t>
  </si>
  <si>
    <t>SH01912</t>
  </si>
  <si>
    <t>SH01913</t>
  </si>
  <si>
    <t>SH01914</t>
  </si>
  <si>
    <t>SH01915</t>
  </si>
  <si>
    <t>SH01916</t>
  </si>
  <si>
    <t>SH01917</t>
  </si>
  <si>
    <t>SH01918</t>
  </si>
  <si>
    <t>SH01919</t>
  </si>
  <si>
    <t>SH01920</t>
  </si>
  <si>
    <t>SH01921</t>
  </si>
  <si>
    <t>SH01922</t>
  </si>
  <si>
    <t>SH01923</t>
  </si>
  <si>
    <t>SH01924</t>
  </si>
  <si>
    <t>SH01925</t>
  </si>
  <si>
    <t>SH01926</t>
  </si>
  <si>
    <t>SH01927</t>
  </si>
  <si>
    <t>SH01928</t>
  </si>
  <si>
    <t>SH01929</t>
  </si>
  <si>
    <t>SH01930</t>
  </si>
  <si>
    <t>SH01931</t>
  </si>
  <si>
    <t>SH01932</t>
  </si>
  <si>
    <t>SH01933</t>
  </si>
  <si>
    <t>SH01934</t>
  </si>
  <si>
    <t>SH01935</t>
  </si>
  <si>
    <t>SH01936</t>
  </si>
  <si>
    <t>SH01937</t>
  </si>
  <si>
    <t>SH01938</t>
  </si>
  <si>
    <t>SH01939</t>
  </si>
  <si>
    <t>SH01940</t>
  </si>
  <si>
    <t>SH01941</t>
  </si>
  <si>
    <t>SH01942</t>
  </si>
  <si>
    <t>SH01943</t>
  </si>
  <si>
    <t>SH01944</t>
  </si>
  <si>
    <t>SH01945</t>
  </si>
  <si>
    <t>SH01946</t>
  </si>
  <si>
    <t>SH01947</t>
  </si>
  <si>
    <t>SH01948</t>
  </si>
  <si>
    <t>SH01949</t>
  </si>
  <si>
    <t>SH01950</t>
  </si>
  <si>
    <t>SH01951</t>
  </si>
  <si>
    <t>SH01952</t>
  </si>
  <si>
    <t>SH01953</t>
  </si>
  <si>
    <t>SH01954</t>
  </si>
  <si>
    <t>SH01955</t>
  </si>
  <si>
    <t>SH01956</t>
  </si>
  <si>
    <t>SH01957</t>
  </si>
  <si>
    <t>SH01958</t>
  </si>
  <si>
    <t>SH01959</t>
  </si>
  <si>
    <t>SH01960</t>
  </si>
  <si>
    <t>SH01961</t>
  </si>
  <si>
    <t>SH01962</t>
  </si>
  <si>
    <t>SH01963</t>
  </si>
  <si>
    <t>SH01964</t>
  </si>
  <si>
    <t>SH01965</t>
  </si>
  <si>
    <t>SH01966</t>
  </si>
  <si>
    <t>SH01967</t>
  </si>
  <si>
    <t>SH01968</t>
  </si>
  <si>
    <t>SH01969</t>
  </si>
  <si>
    <t>SH01970</t>
  </si>
  <si>
    <t>SH01971</t>
  </si>
  <si>
    <t>SH01972</t>
  </si>
  <si>
    <t>SH01973</t>
  </si>
  <si>
    <t>SH01974</t>
  </si>
  <si>
    <t>SH01975</t>
  </si>
  <si>
    <t>SH01976</t>
  </si>
  <si>
    <t>SH01977</t>
  </si>
  <si>
    <t>SH01978</t>
  </si>
  <si>
    <t>SH01979</t>
  </si>
  <si>
    <t>SH01980</t>
  </si>
  <si>
    <t>SH01981</t>
  </si>
  <si>
    <t>SH01982</t>
  </si>
  <si>
    <t>SH01983</t>
  </si>
  <si>
    <t>SH01984</t>
  </si>
  <si>
    <t>SH01985</t>
  </si>
  <si>
    <t>SH01986</t>
  </si>
  <si>
    <t>SH01987</t>
  </si>
  <si>
    <t>SH01988</t>
  </si>
  <si>
    <t>SH01989</t>
  </si>
  <si>
    <t>SH01990</t>
  </si>
  <si>
    <t>SH01991</t>
  </si>
  <si>
    <t>SH01992</t>
  </si>
  <si>
    <t>SH01993</t>
  </si>
  <si>
    <t>SH01994</t>
  </si>
  <si>
    <t>SH01995</t>
  </si>
  <si>
    <t>SH01996</t>
  </si>
  <si>
    <t>SH01997</t>
  </si>
  <si>
    <t>SH01998</t>
  </si>
  <si>
    <t>SH01999</t>
  </si>
  <si>
    <t>SH02000</t>
  </si>
  <si>
    <t>SH02001</t>
  </si>
  <si>
    <t>SH02002</t>
  </si>
  <si>
    <t>SH02003</t>
  </si>
  <si>
    <t>SH02004</t>
  </si>
  <si>
    <t>SH02005</t>
  </si>
  <si>
    <t>SH02006</t>
  </si>
  <si>
    <t>SH02007</t>
  </si>
  <si>
    <t>SH02008</t>
  </si>
  <si>
    <t>SH02009</t>
  </si>
  <si>
    <t>SH02010</t>
  </si>
  <si>
    <t>SH02011</t>
  </si>
  <si>
    <t>SH02012</t>
  </si>
  <si>
    <t>SH02013</t>
  </si>
  <si>
    <t>SH02014</t>
  </si>
  <si>
    <t>SH02015</t>
  </si>
  <si>
    <t>SH02016</t>
  </si>
  <si>
    <t>SH02017</t>
  </si>
  <si>
    <t>SH02018</t>
  </si>
  <si>
    <t>SH02019</t>
  </si>
  <si>
    <t>SH02020</t>
  </si>
  <si>
    <t>SH02021</t>
  </si>
  <si>
    <t>SH02022</t>
  </si>
  <si>
    <t>SH02023</t>
  </si>
  <si>
    <t>SH02024</t>
  </si>
  <si>
    <t>SH02025</t>
  </si>
  <si>
    <t>SH02026</t>
  </si>
  <si>
    <t>SH02027</t>
  </si>
  <si>
    <t>SH02028</t>
  </si>
  <si>
    <t>SH02029</t>
  </si>
  <si>
    <t>SH02030</t>
  </si>
  <si>
    <t>SH02031</t>
  </si>
  <si>
    <t>SH02032</t>
  </si>
  <si>
    <t>SH02033</t>
  </si>
  <si>
    <t>SH02034</t>
  </si>
  <si>
    <t>SH02035</t>
  </si>
  <si>
    <t>SH02036</t>
  </si>
  <si>
    <t>SH02037</t>
  </si>
  <si>
    <t>SH02038</t>
  </si>
  <si>
    <t>SH02039</t>
  </si>
  <si>
    <t>SH02040</t>
  </si>
  <si>
    <t>SH02041</t>
  </si>
  <si>
    <t>SH02042</t>
  </si>
  <si>
    <t>SH02043</t>
  </si>
  <si>
    <t>SH02044</t>
  </si>
  <si>
    <t>SH02045</t>
  </si>
  <si>
    <t>SH02046</t>
  </si>
  <si>
    <t>SH02047</t>
  </si>
  <si>
    <t>SH02048</t>
  </si>
  <si>
    <t>SH02049</t>
  </si>
  <si>
    <t>SH02050</t>
  </si>
  <si>
    <t>SH02051</t>
  </si>
  <si>
    <t>SH02052</t>
  </si>
  <si>
    <t>SH02053</t>
  </si>
  <si>
    <t>SH02054</t>
  </si>
  <si>
    <t>SH02055</t>
  </si>
  <si>
    <t>SH02056</t>
  </si>
  <si>
    <t>SH02057</t>
  </si>
  <si>
    <t>SH02058</t>
  </si>
  <si>
    <t>SH02059</t>
  </si>
  <si>
    <t>SH02060</t>
  </si>
  <si>
    <t>SH02061</t>
  </si>
  <si>
    <t>SH02062</t>
  </si>
  <si>
    <t>SH02063</t>
  </si>
  <si>
    <t>SH02064</t>
  </si>
  <si>
    <t>SH02065</t>
  </si>
  <si>
    <t>SH02066</t>
  </si>
  <si>
    <t>SH02067</t>
  </si>
  <si>
    <t>SH02068</t>
  </si>
  <si>
    <t>SH02069</t>
  </si>
  <si>
    <t>SH02070</t>
  </si>
  <si>
    <t>SH02071</t>
  </si>
  <si>
    <t>SH02072</t>
  </si>
  <si>
    <t>SH02073</t>
  </si>
  <si>
    <t>SH02074</t>
  </si>
  <si>
    <t>SH02075</t>
  </si>
  <si>
    <t>SH02076</t>
  </si>
  <si>
    <t>SH02077</t>
  </si>
  <si>
    <t>SH02078</t>
  </si>
  <si>
    <t>SH02079</t>
  </si>
  <si>
    <t>SH02080</t>
  </si>
  <si>
    <t>SH02081</t>
  </si>
  <si>
    <t>SH02082</t>
  </si>
  <si>
    <t>SH02083</t>
  </si>
  <si>
    <t>SH02084</t>
  </si>
  <si>
    <t>SH02085</t>
  </si>
  <si>
    <t>SH02086</t>
  </si>
  <si>
    <t>SH02087</t>
  </si>
  <si>
    <t>SH02088</t>
  </si>
  <si>
    <t>SH02089</t>
  </si>
  <si>
    <t>SH02090</t>
  </si>
  <si>
    <t>SH02091</t>
  </si>
  <si>
    <t>SH02092</t>
  </si>
  <si>
    <t>SH02093</t>
  </si>
  <si>
    <t>SH02094</t>
  </si>
  <si>
    <t>SH02095</t>
  </si>
  <si>
    <t>SH02096</t>
  </si>
  <si>
    <t>SH02097</t>
  </si>
  <si>
    <t>SH02098</t>
  </si>
  <si>
    <t>SH02099</t>
  </si>
  <si>
    <t>SH02100</t>
  </si>
  <si>
    <t>SH02101</t>
  </si>
  <si>
    <t>SH02102</t>
  </si>
  <si>
    <t>SH02103</t>
  </si>
  <si>
    <t>SH02104</t>
  </si>
  <si>
    <t>SH02105</t>
  </si>
  <si>
    <t>SH02106</t>
  </si>
  <si>
    <t>SH02107</t>
  </si>
  <si>
    <t>SH02108</t>
  </si>
  <si>
    <t>SH02109</t>
  </si>
  <si>
    <t>SH02110</t>
  </si>
  <si>
    <t>SH02111</t>
  </si>
  <si>
    <t>SH02112</t>
  </si>
  <si>
    <t>SH02113</t>
  </si>
  <si>
    <t>SH02114</t>
  </si>
  <si>
    <t>SH02115</t>
  </si>
  <si>
    <t>SH02116</t>
  </si>
  <si>
    <t>SH02117</t>
  </si>
  <si>
    <t>SH02118</t>
  </si>
  <si>
    <t>SH02119</t>
  </si>
  <si>
    <t>SH02120</t>
  </si>
  <si>
    <t>SH02121</t>
  </si>
  <si>
    <t>SH02122</t>
  </si>
  <si>
    <t>SH02123</t>
  </si>
  <si>
    <t>SH02124</t>
  </si>
  <si>
    <t>SH02125</t>
  </si>
  <si>
    <t>SH02126</t>
  </si>
  <si>
    <t>SH02127</t>
  </si>
  <si>
    <t>SH02128</t>
  </si>
  <si>
    <t>SH02129</t>
  </si>
  <si>
    <t>SH02130</t>
  </si>
  <si>
    <t>SH02131</t>
  </si>
  <si>
    <t>SH02132</t>
  </si>
  <si>
    <t>SH02133</t>
  </si>
  <si>
    <t>SH02134</t>
  </si>
  <si>
    <t>SH02135</t>
  </si>
  <si>
    <t>SH02136</t>
  </si>
  <si>
    <t>SH02137</t>
  </si>
  <si>
    <t>SH02138</t>
  </si>
  <si>
    <t>SH02139</t>
  </si>
  <si>
    <t>SH02140</t>
  </si>
  <si>
    <t>SH02141</t>
  </si>
  <si>
    <t>SH02142</t>
  </si>
  <si>
    <t>SH02143</t>
  </si>
  <si>
    <t>SH02144</t>
  </si>
  <si>
    <t>SH02145</t>
  </si>
  <si>
    <t>SH02146</t>
  </si>
  <si>
    <t>SH02147</t>
  </si>
  <si>
    <t>SH02148</t>
  </si>
  <si>
    <t>SH02149</t>
  </si>
  <si>
    <t>SH02150</t>
  </si>
  <si>
    <t>SH02151</t>
  </si>
  <si>
    <t>SH02152</t>
  </si>
  <si>
    <t>SH02153</t>
  </si>
  <si>
    <t>SH02154</t>
  </si>
  <si>
    <t>SH02155</t>
  </si>
  <si>
    <t>SH02156</t>
  </si>
  <si>
    <t>SH02157</t>
  </si>
  <si>
    <t>SH02158</t>
  </si>
  <si>
    <t>SH02159</t>
  </si>
  <si>
    <t>SH02160</t>
  </si>
  <si>
    <t>SH02161</t>
  </si>
  <si>
    <t>SH02162</t>
  </si>
  <si>
    <t>SH02163</t>
  </si>
  <si>
    <t>SH02164</t>
  </si>
  <si>
    <t>SH02165</t>
  </si>
  <si>
    <t>SH02166</t>
  </si>
  <si>
    <t>SH02167</t>
  </si>
  <si>
    <t>SH02168</t>
  </si>
  <si>
    <t>SH02169</t>
  </si>
  <si>
    <t>SH02170</t>
  </si>
  <si>
    <t>SH02171</t>
  </si>
  <si>
    <t>SH02172</t>
  </si>
  <si>
    <t>SH02173</t>
  </si>
  <si>
    <t>SH02174</t>
  </si>
  <si>
    <t>SH02175</t>
  </si>
  <si>
    <t>SH02176</t>
  </si>
  <si>
    <t>SH02177</t>
  </si>
  <si>
    <t>SH02178</t>
  </si>
  <si>
    <t>SH02179</t>
  </si>
  <si>
    <t>SH02180</t>
  </si>
  <si>
    <t>SH02181</t>
  </si>
  <si>
    <t>SH02182</t>
  </si>
  <si>
    <t>SH02183</t>
  </si>
  <si>
    <t>SH02184</t>
  </si>
  <si>
    <t>SH02185</t>
  </si>
  <si>
    <t>SH02186</t>
  </si>
  <si>
    <t>SH02187</t>
  </si>
  <si>
    <t>SH02188</t>
  </si>
  <si>
    <t>SH02189</t>
  </si>
  <si>
    <t>SH02190</t>
  </si>
  <si>
    <t>SH02191</t>
  </si>
  <si>
    <t>SH02192</t>
  </si>
  <si>
    <t>SH02193</t>
  </si>
  <si>
    <t>SH02194</t>
  </si>
  <si>
    <t>SH02195</t>
  </si>
  <si>
    <t>SH02196</t>
  </si>
  <si>
    <t>SH02197</t>
  </si>
  <si>
    <t>SH02198</t>
  </si>
  <si>
    <t>SH02199</t>
  </si>
  <si>
    <t>SH02200</t>
  </si>
  <si>
    <t>SH02201</t>
  </si>
  <si>
    <t>SH02202</t>
  </si>
  <si>
    <t>SH02203</t>
  </si>
  <si>
    <t>SH02204</t>
  </si>
  <si>
    <t>SH02205</t>
  </si>
  <si>
    <t>SH02206</t>
  </si>
  <si>
    <t>SH02207</t>
  </si>
  <si>
    <t>SH02208</t>
  </si>
  <si>
    <t>SH02209</t>
  </si>
  <si>
    <t>SH02210</t>
  </si>
  <si>
    <t>SH02211</t>
  </si>
  <si>
    <t>SH02212</t>
  </si>
  <si>
    <t>SH02213</t>
  </si>
  <si>
    <t>SH02214</t>
  </si>
  <si>
    <t>SH02215</t>
  </si>
  <si>
    <t>SH02216</t>
  </si>
  <si>
    <t>SH02217</t>
  </si>
  <si>
    <t>SH02218</t>
  </si>
  <si>
    <t>SH02219</t>
  </si>
  <si>
    <t>SH02220</t>
  </si>
  <si>
    <t>SH02221</t>
  </si>
  <si>
    <t>SH02222</t>
  </si>
  <si>
    <t>SH02223</t>
  </si>
  <si>
    <t>SH02224</t>
  </si>
  <si>
    <t>SH02225</t>
  </si>
  <si>
    <t>SH02226</t>
  </si>
  <si>
    <t>SH02227</t>
  </si>
  <si>
    <t>SH02228</t>
  </si>
  <si>
    <t>SH02229</t>
  </si>
  <si>
    <t>SH02230</t>
  </si>
  <si>
    <t>SH02231</t>
  </si>
  <si>
    <t>SH02232</t>
  </si>
  <si>
    <t>SH02233</t>
  </si>
  <si>
    <t>SH02234</t>
  </si>
  <si>
    <t>SH02235</t>
  </si>
  <si>
    <t>SH02236</t>
  </si>
  <si>
    <t>SH02237</t>
  </si>
  <si>
    <t>SH02238</t>
  </si>
  <si>
    <t>SH02239</t>
  </si>
  <si>
    <t>SH02240</t>
  </si>
  <si>
    <t>SH02241</t>
  </si>
  <si>
    <t>SH02242</t>
  </si>
  <si>
    <t>SH02243</t>
  </si>
  <si>
    <t>SH02244</t>
  </si>
  <si>
    <t>SH02245</t>
  </si>
  <si>
    <t>SH02246</t>
  </si>
  <si>
    <t>SH02247</t>
  </si>
  <si>
    <t>SH02248</t>
  </si>
  <si>
    <t>SH02249</t>
  </si>
  <si>
    <t>SH02250</t>
  </si>
  <si>
    <t>SH02251</t>
  </si>
  <si>
    <t>SH02252</t>
  </si>
  <si>
    <t>SH02253</t>
  </si>
  <si>
    <t>SH02254</t>
  </si>
  <si>
    <t>SH02255</t>
  </si>
  <si>
    <t>SH02256</t>
  </si>
  <si>
    <t>SH02257</t>
  </si>
  <si>
    <t>SH02258</t>
  </si>
  <si>
    <t>SH02259</t>
  </si>
  <si>
    <t>SH02260</t>
  </si>
  <si>
    <t>SH02261</t>
  </si>
  <si>
    <t>SH02262</t>
  </si>
  <si>
    <t>SH02263</t>
  </si>
  <si>
    <t>SH02264</t>
  </si>
  <si>
    <t>SH02265</t>
  </si>
  <si>
    <t>SH02266</t>
  </si>
  <si>
    <t>SH02267</t>
  </si>
  <si>
    <t>SH02268</t>
  </si>
  <si>
    <t>SH02269</t>
  </si>
  <si>
    <t>SH02270</t>
  </si>
  <si>
    <t>SH02271</t>
  </si>
  <si>
    <t>SH02272</t>
  </si>
  <si>
    <t>SH02273</t>
  </si>
  <si>
    <t>SH02274</t>
  </si>
  <si>
    <t>SH02275</t>
  </si>
  <si>
    <t>SH02276</t>
  </si>
  <si>
    <t>SH02277</t>
  </si>
  <si>
    <t>SH02278</t>
  </si>
  <si>
    <t>SH02279</t>
  </si>
  <si>
    <t>SH02280</t>
  </si>
  <si>
    <t>SH02281</t>
  </si>
  <si>
    <t>SH02282</t>
  </si>
  <si>
    <t>SH02283</t>
  </si>
  <si>
    <t>SH02284</t>
  </si>
  <si>
    <t>SH02285</t>
  </si>
  <si>
    <t>SH02286</t>
  </si>
  <si>
    <t>SH02287</t>
  </si>
  <si>
    <t>SH02288</t>
  </si>
  <si>
    <t>SH02289</t>
  </si>
  <si>
    <t>SH02290</t>
  </si>
  <si>
    <t>SH02291</t>
  </si>
  <si>
    <t>SH02292</t>
  </si>
  <si>
    <t>SH02293</t>
  </si>
  <si>
    <t>SH02294</t>
  </si>
  <si>
    <t>SH02295</t>
  </si>
  <si>
    <t>SH02296</t>
  </si>
  <si>
    <t>SH02297</t>
  </si>
  <si>
    <t>SH02298</t>
  </si>
  <si>
    <t>SH02299</t>
  </si>
  <si>
    <t>SH02300</t>
  </si>
  <si>
    <t>SH02301</t>
  </si>
  <si>
    <t>SH02302</t>
  </si>
  <si>
    <t>SH02303</t>
  </si>
  <si>
    <t>SH02304</t>
  </si>
  <si>
    <t>SH02305</t>
  </si>
  <si>
    <t>SH02306</t>
  </si>
  <si>
    <t>SH02307</t>
  </si>
  <si>
    <t>SH02308</t>
  </si>
  <si>
    <t>SH02309</t>
  </si>
  <si>
    <t>SH02310</t>
  </si>
  <si>
    <t>SH02311</t>
  </si>
  <si>
    <t>SH02312</t>
  </si>
  <si>
    <t>SH02313</t>
  </si>
  <si>
    <t>SH02314</t>
  </si>
  <si>
    <t>SH02315</t>
  </si>
  <si>
    <t>SH02316</t>
  </si>
  <si>
    <t>SH02317</t>
  </si>
  <si>
    <t>SH02318</t>
  </si>
  <si>
    <t>SH02319</t>
  </si>
  <si>
    <t>SH02320</t>
  </si>
  <si>
    <t>SH02321</t>
  </si>
  <si>
    <t>SH02322</t>
  </si>
  <si>
    <t>SH02323</t>
  </si>
  <si>
    <t>SH02324</t>
  </si>
  <si>
    <t>SH02325</t>
  </si>
  <si>
    <t>SH02326</t>
  </si>
  <si>
    <t>SH02327</t>
  </si>
  <si>
    <t>SH02328</t>
  </si>
  <si>
    <t>SH02329</t>
  </si>
  <si>
    <t>SH02330</t>
  </si>
  <si>
    <t>SH02331</t>
  </si>
  <si>
    <t>SH02332</t>
  </si>
  <si>
    <t>SH02333</t>
  </si>
  <si>
    <t>SH02334</t>
  </si>
  <si>
    <t>SH02335</t>
  </si>
  <si>
    <t>SH02336</t>
  </si>
  <si>
    <t>SH02337</t>
  </si>
  <si>
    <t>SH02338</t>
  </si>
  <si>
    <t>SH02339</t>
  </si>
  <si>
    <t>SH02340</t>
  </si>
  <si>
    <t>SH02341</t>
  </si>
  <si>
    <t>SH02342</t>
  </si>
  <si>
    <t>SH02343</t>
  </si>
  <si>
    <t>SH02344</t>
  </si>
  <si>
    <t>SH02345</t>
  </si>
  <si>
    <t>SH02346</t>
  </si>
  <si>
    <t>SH02347</t>
  </si>
  <si>
    <t>SH02348</t>
  </si>
  <si>
    <t>SH02349</t>
  </si>
  <si>
    <t>SH02350</t>
  </si>
  <si>
    <t>SH02351</t>
  </si>
  <si>
    <t>SH02352</t>
  </si>
  <si>
    <t>SH02353</t>
  </si>
  <si>
    <t>SH02354</t>
  </si>
  <si>
    <t>SH02355</t>
  </si>
  <si>
    <t>SH02356</t>
  </si>
  <si>
    <t>SH02357</t>
  </si>
  <si>
    <t>SH02358</t>
  </si>
  <si>
    <t>SH02359</t>
  </si>
  <si>
    <t>SH02360</t>
  </si>
  <si>
    <t>SH02361</t>
  </si>
  <si>
    <t>SH02362</t>
  </si>
  <si>
    <t>SH02363</t>
  </si>
  <si>
    <t>SH02364</t>
  </si>
  <si>
    <t>SH02365</t>
  </si>
  <si>
    <t>SH02366</t>
  </si>
  <si>
    <t>SH02367</t>
  </si>
  <si>
    <t>SH02368</t>
  </si>
  <si>
    <t>SH02369</t>
  </si>
  <si>
    <t>SH02370</t>
  </si>
  <si>
    <t>SH02371</t>
  </si>
  <si>
    <t>SH02372</t>
  </si>
  <si>
    <t>SH02373</t>
  </si>
  <si>
    <t>SH02374</t>
  </si>
  <si>
    <t>SH02375</t>
  </si>
  <si>
    <t>SH02376</t>
  </si>
  <si>
    <t>SH02377</t>
  </si>
  <si>
    <t>SH02378</t>
  </si>
  <si>
    <t>SH02379</t>
  </si>
  <si>
    <t>SH02380</t>
  </si>
  <si>
    <t>SH02381</t>
  </si>
  <si>
    <t>SH02382</t>
  </si>
  <si>
    <t>SH02383</t>
  </si>
  <si>
    <t>SH02384</t>
  </si>
  <si>
    <t>SH02385</t>
  </si>
  <si>
    <t>SH02386</t>
  </si>
  <si>
    <t>SH02387</t>
  </si>
  <si>
    <t>SH02388</t>
  </si>
  <si>
    <t>SH02389</t>
  </si>
  <si>
    <t>SH02390</t>
  </si>
  <si>
    <t>SH02391</t>
  </si>
  <si>
    <t>SH02392</t>
  </si>
  <si>
    <t>SH02393</t>
  </si>
  <si>
    <t>SH02394</t>
  </si>
  <si>
    <t>SH02395</t>
  </si>
  <si>
    <t>SH02396</t>
  </si>
  <si>
    <t>SH02397</t>
  </si>
  <si>
    <t>SH02398</t>
  </si>
  <si>
    <t>SH02399</t>
  </si>
  <si>
    <t>SH02400</t>
  </si>
  <si>
    <t>SH02401</t>
  </si>
  <si>
    <t>SH02402</t>
  </si>
  <si>
    <t>SH02403</t>
  </si>
  <si>
    <t>SH02404</t>
  </si>
  <si>
    <t>SH02405</t>
  </si>
  <si>
    <t>SH02406</t>
  </si>
  <si>
    <t>SH02407</t>
  </si>
  <si>
    <t>SH02408</t>
  </si>
  <si>
    <t>SH02409</t>
  </si>
  <si>
    <t>SH02410</t>
  </si>
  <si>
    <t>SH02411</t>
  </si>
  <si>
    <t>SH02412</t>
  </si>
  <si>
    <t>SH02413</t>
  </si>
  <si>
    <t>SH02414</t>
  </si>
  <si>
    <t>SH02415</t>
  </si>
  <si>
    <t>SH02416</t>
  </si>
  <si>
    <t>SH02417</t>
  </si>
  <si>
    <t>SH02418</t>
  </si>
  <si>
    <t>SH02419</t>
  </si>
  <si>
    <t>SH02420</t>
  </si>
  <si>
    <t>SH02421</t>
  </si>
  <si>
    <t>SH02422</t>
  </si>
  <si>
    <t>SH02423</t>
  </si>
  <si>
    <t>SH02424</t>
  </si>
  <si>
    <t>SH02425</t>
  </si>
  <si>
    <t>SH02426</t>
  </si>
  <si>
    <t>SH02427</t>
  </si>
  <si>
    <t>SH02428</t>
  </si>
  <si>
    <t>SH02429</t>
  </si>
  <si>
    <t>SH02430</t>
  </si>
  <si>
    <t>SH02431</t>
  </si>
  <si>
    <t>SH02432</t>
  </si>
  <si>
    <t>SH02433</t>
  </si>
  <si>
    <t>SH02434</t>
  </si>
  <si>
    <t>SH02435</t>
  </si>
  <si>
    <t>SH02436</t>
  </si>
  <si>
    <t>SH02437</t>
  </si>
  <si>
    <t>SH02438</t>
  </si>
  <si>
    <t>SH02439</t>
  </si>
  <si>
    <t>SH02440</t>
  </si>
  <si>
    <t>SH02441</t>
  </si>
  <si>
    <t>SH02442</t>
  </si>
  <si>
    <t>SH02443</t>
  </si>
  <si>
    <t>SH02444</t>
  </si>
  <si>
    <t>SH02445</t>
  </si>
  <si>
    <t>SH02446</t>
  </si>
  <si>
    <t>SH02447</t>
  </si>
  <si>
    <t>SH02448</t>
  </si>
  <si>
    <t>SH02449</t>
  </si>
  <si>
    <t>SH02450</t>
  </si>
  <si>
    <t>SH02451</t>
  </si>
  <si>
    <t>SH02452</t>
  </si>
  <si>
    <t>SH02453</t>
  </si>
  <si>
    <t>SH02454</t>
  </si>
  <si>
    <t>SH02455</t>
  </si>
  <si>
    <t>SH02456</t>
  </si>
  <si>
    <t>SH02457</t>
  </si>
  <si>
    <t>SH02458</t>
  </si>
  <si>
    <t>SH02459</t>
  </si>
  <si>
    <t>SH02460</t>
  </si>
  <si>
    <t>SH02461</t>
  </si>
  <si>
    <t>SH02462</t>
  </si>
  <si>
    <t>SH02463</t>
  </si>
  <si>
    <t>SH02464</t>
  </si>
  <si>
    <t>SH02465</t>
  </si>
  <si>
    <t>SH02466</t>
  </si>
  <si>
    <t>SH02467</t>
  </si>
  <si>
    <t>SH02468</t>
  </si>
  <si>
    <t>SH02469</t>
  </si>
  <si>
    <t>SH02470</t>
  </si>
  <si>
    <t>SH02471</t>
  </si>
  <si>
    <t>SH02472</t>
  </si>
  <si>
    <t>SH02473</t>
  </si>
  <si>
    <t>SH02474</t>
  </si>
  <si>
    <t>SH02475</t>
  </si>
  <si>
    <t>SH02476</t>
  </si>
  <si>
    <t>SH02477</t>
  </si>
  <si>
    <t>SH02478</t>
  </si>
  <si>
    <t>SH02479</t>
  </si>
  <si>
    <t>SH02480</t>
  </si>
  <si>
    <t>SH02481</t>
  </si>
  <si>
    <t>SH02482</t>
  </si>
  <si>
    <t>SH02483</t>
  </si>
  <si>
    <t>SH02484</t>
  </si>
  <si>
    <t>SH02485</t>
  </si>
  <si>
    <t>SH02486</t>
  </si>
  <si>
    <t>SH02487</t>
  </si>
  <si>
    <t>SH02488</t>
  </si>
  <si>
    <t>SH02489</t>
  </si>
  <si>
    <t>SH02490</t>
  </si>
  <si>
    <t>SH02491</t>
  </si>
  <si>
    <t>SH02492</t>
  </si>
  <si>
    <t>SH02493</t>
  </si>
  <si>
    <t>SH02494</t>
  </si>
  <si>
    <t>SH02495</t>
  </si>
  <si>
    <t>SH02496</t>
  </si>
  <si>
    <t>SH02497</t>
  </si>
  <si>
    <t>SH02498</t>
  </si>
  <si>
    <t>SH02499</t>
  </si>
  <si>
    <t>SH02500</t>
  </si>
  <si>
    <t>SH02501</t>
  </si>
  <si>
    <t>SH02502</t>
  </si>
  <si>
    <t>SH02503</t>
  </si>
  <si>
    <t>SH02504</t>
  </si>
  <si>
    <t>SH02505</t>
  </si>
  <si>
    <t>SH02506</t>
  </si>
  <si>
    <t>SH02507</t>
  </si>
  <si>
    <t>SH02508</t>
  </si>
  <si>
    <t>SH02509</t>
  </si>
  <si>
    <t>SH02510</t>
  </si>
  <si>
    <t>SH02511</t>
  </si>
  <si>
    <t>SH02512</t>
  </si>
  <si>
    <t>SH02513</t>
  </si>
  <si>
    <t>SH02514</t>
  </si>
  <si>
    <t>SH02515</t>
  </si>
  <si>
    <t>SH02516</t>
  </si>
  <si>
    <t>SH02517</t>
  </si>
  <si>
    <t>SH02518</t>
  </si>
  <si>
    <t>SH02519</t>
  </si>
  <si>
    <t>SH02520</t>
  </si>
  <si>
    <t>SH02521</t>
  </si>
  <si>
    <t>SH02522</t>
  </si>
  <si>
    <t>SH02523</t>
  </si>
  <si>
    <t>SH02524</t>
  </si>
  <si>
    <t>SH02525</t>
  </si>
  <si>
    <t>SH02526</t>
  </si>
  <si>
    <t>SH02527</t>
  </si>
  <si>
    <t>SH02528</t>
  </si>
  <si>
    <t>SH02529</t>
  </si>
  <si>
    <t>SH02530</t>
  </si>
  <si>
    <t>SH02531</t>
  </si>
  <si>
    <t>SH02532</t>
  </si>
  <si>
    <t>SH02533</t>
  </si>
  <si>
    <t>SH02534</t>
  </si>
  <si>
    <t>SH02535</t>
  </si>
  <si>
    <t>SH02536</t>
  </si>
  <si>
    <t>SH02537</t>
  </si>
  <si>
    <t>SH02538</t>
  </si>
  <si>
    <t>SH02539</t>
  </si>
  <si>
    <t>SH02540</t>
  </si>
  <si>
    <t>SH02541</t>
  </si>
  <si>
    <t>SH02542</t>
  </si>
  <si>
    <t>SH02543</t>
  </si>
  <si>
    <t>SH02544</t>
  </si>
  <si>
    <t>SH02545</t>
  </si>
  <si>
    <t>SH02546</t>
  </si>
  <si>
    <t>SH02547</t>
  </si>
  <si>
    <t>SH02548</t>
  </si>
  <si>
    <t>SH02549</t>
  </si>
  <si>
    <t>SH02550</t>
  </si>
  <si>
    <t>SH02551</t>
  </si>
  <si>
    <t>SH02552</t>
  </si>
  <si>
    <t>SH02553</t>
  </si>
  <si>
    <t>SH02554</t>
  </si>
  <si>
    <t>SH02555</t>
  </si>
  <si>
    <t>SH02556</t>
  </si>
  <si>
    <t>SH02557</t>
  </si>
  <si>
    <t>SH02558</t>
  </si>
  <si>
    <t>SH02559</t>
  </si>
  <si>
    <t>SH02560</t>
  </si>
  <si>
    <t>SH02561</t>
  </si>
  <si>
    <t>SH02562</t>
  </si>
  <si>
    <t>SH02563</t>
  </si>
  <si>
    <t>SH02564</t>
  </si>
  <si>
    <t>SH02565</t>
  </si>
  <si>
    <t>SH02566</t>
  </si>
  <si>
    <t>SH02567</t>
  </si>
  <si>
    <t>SH02568</t>
  </si>
  <si>
    <t>SH02569</t>
  </si>
  <si>
    <t>SH02570</t>
  </si>
  <si>
    <t>SH02571</t>
  </si>
  <si>
    <t>SH02572</t>
  </si>
  <si>
    <t>SH02573</t>
  </si>
  <si>
    <t>SH02574</t>
  </si>
  <si>
    <t>SH02575</t>
  </si>
  <si>
    <t>SH02576</t>
  </si>
  <si>
    <t>SH02577</t>
  </si>
  <si>
    <t>SH02578</t>
  </si>
  <si>
    <t>SH02579</t>
  </si>
  <si>
    <t>SH02580</t>
  </si>
  <si>
    <t>SH02581</t>
  </si>
  <si>
    <t>SH02582</t>
  </si>
  <si>
    <t>SH02583</t>
  </si>
  <si>
    <t>SH02584</t>
  </si>
  <si>
    <t>SH02585</t>
  </si>
  <si>
    <t>SH02586</t>
  </si>
  <si>
    <t>SH02587</t>
  </si>
  <si>
    <t>SH02588</t>
  </si>
  <si>
    <t>SH02589</t>
  </si>
  <si>
    <t>SH02590</t>
  </si>
  <si>
    <t>SH02591</t>
  </si>
  <si>
    <t>SH02592</t>
  </si>
  <si>
    <t>SH02593</t>
  </si>
  <si>
    <t>SH02594</t>
  </si>
  <si>
    <t>SH02595</t>
  </si>
  <si>
    <t>SH02596</t>
  </si>
  <si>
    <t>SH02597</t>
  </si>
  <si>
    <t>SH02598</t>
  </si>
  <si>
    <t>SH02599</t>
  </si>
  <si>
    <t>SH02600</t>
  </si>
  <si>
    <t>SH02601</t>
  </si>
  <si>
    <t>SH02602</t>
  </si>
  <si>
    <t>SH02603</t>
  </si>
  <si>
    <t>SH02604</t>
  </si>
  <si>
    <t>SH02605</t>
  </si>
  <si>
    <t>SH02606</t>
  </si>
  <si>
    <t>SH02607</t>
  </si>
  <si>
    <t>SH02608</t>
  </si>
  <si>
    <t>SH02609</t>
  </si>
  <si>
    <t>SH02610</t>
  </si>
  <si>
    <t>SH02611</t>
  </si>
  <si>
    <t>SH02612</t>
  </si>
  <si>
    <t>SH02613</t>
  </si>
  <si>
    <t>SH02614</t>
  </si>
  <si>
    <t>SH02615</t>
  </si>
  <si>
    <t>SH02616</t>
  </si>
  <si>
    <t>SH02617</t>
  </si>
  <si>
    <t>SH02618</t>
  </si>
  <si>
    <t>SH02619</t>
  </si>
  <si>
    <t>SH02620</t>
  </si>
  <si>
    <t>SH02621</t>
  </si>
  <si>
    <t>SH02622</t>
  </si>
  <si>
    <t>SH02623</t>
  </si>
  <si>
    <t>SH02624</t>
  </si>
  <si>
    <t>SH02625</t>
  </si>
  <si>
    <t>SH02626</t>
  </si>
  <si>
    <t>SH02627</t>
  </si>
  <si>
    <t>SH02628</t>
  </si>
  <si>
    <t>SH02629</t>
  </si>
  <si>
    <t>SH02630</t>
  </si>
  <si>
    <t>SH02631</t>
  </si>
  <si>
    <t>SH02632</t>
  </si>
  <si>
    <t>SH02633</t>
  </si>
  <si>
    <t>SH02634</t>
  </si>
  <si>
    <t>SH02635</t>
  </si>
  <si>
    <t>SH02636</t>
  </si>
  <si>
    <t>SH02637</t>
  </si>
  <si>
    <t>SH02638</t>
  </si>
  <si>
    <t>SH02639</t>
  </si>
  <si>
    <t>SH02640</t>
  </si>
  <si>
    <t>SH02641</t>
  </si>
  <si>
    <t>SH02642</t>
  </si>
  <si>
    <t>SH02643</t>
  </si>
  <si>
    <t>SH02644</t>
  </si>
  <si>
    <t>SH02645</t>
  </si>
  <si>
    <t>SH02646</t>
  </si>
  <si>
    <t>SH02647</t>
  </si>
  <si>
    <t>SH02648</t>
  </si>
  <si>
    <t>SH02649</t>
  </si>
  <si>
    <t>SH02650</t>
  </si>
  <si>
    <t>SH02651</t>
  </si>
  <si>
    <t>SH02652</t>
  </si>
  <si>
    <t>SH02653</t>
  </si>
  <si>
    <t>SH02654</t>
  </si>
  <si>
    <t>SH02655</t>
  </si>
  <si>
    <t>SH02656</t>
  </si>
  <si>
    <t>SH02657</t>
  </si>
  <si>
    <t>SH02658</t>
  </si>
  <si>
    <t>SH02659</t>
  </si>
  <si>
    <t>SH02660</t>
  </si>
  <si>
    <t>SH02661</t>
  </si>
  <si>
    <t>SH02662</t>
  </si>
  <si>
    <t>SH02663</t>
  </si>
  <si>
    <t>SH02664</t>
  </si>
  <si>
    <t>SH02665</t>
  </si>
  <si>
    <t>SH02666</t>
  </si>
  <si>
    <t>SH02667</t>
  </si>
  <si>
    <t>SH02668</t>
  </si>
  <si>
    <t>SH02669</t>
  </si>
  <si>
    <t>SH02670</t>
  </si>
  <si>
    <t>SH02671</t>
  </si>
  <si>
    <t>SH02672</t>
  </si>
  <si>
    <t>SH02673</t>
  </si>
  <si>
    <t>SH02674</t>
  </si>
  <si>
    <t>SH02675</t>
  </si>
  <si>
    <t>SH02676</t>
  </si>
  <si>
    <t>SH02677</t>
  </si>
  <si>
    <t>SH02678</t>
  </si>
  <si>
    <t>SH02679</t>
  </si>
  <si>
    <t>SH02680</t>
  </si>
  <si>
    <t>SH02681</t>
  </si>
  <si>
    <t>SH02682</t>
  </si>
  <si>
    <t>SH02683</t>
  </si>
  <si>
    <t>SH02684</t>
  </si>
  <si>
    <t>SH02685</t>
  </si>
  <si>
    <t>SH02686</t>
  </si>
  <si>
    <t>SH02687</t>
  </si>
  <si>
    <t>SH02688</t>
  </si>
  <si>
    <t>SH02689</t>
  </si>
  <si>
    <t>SH02690</t>
  </si>
  <si>
    <t>SH02691</t>
  </si>
  <si>
    <t>SH02692</t>
  </si>
  <si>
    <t>SH02693</t>
  </si>
  <si>
    <t>SH02694</t>
  </si>
  <si>
    <t>SH02695</t>
  </si>
  <si>
    <t>SH02696</t>
  </si>
  <si>
    <t>SH02697</t>
  </si>
  <si>
    <t>SH02698</t>
  </si>
  <si>
    <t>SH02699</t>
  </si>
  <si>
    <t>SH02700</t>
  </si>
  <si>
    <t>SH02701</t>
  </si>
  <si>
    <t>SH02702</t>
  </si>
  <si>
    <t>SH02703</t>
  </si>
  <si>
    <t>SH02704</t>
  </si>
  <si>
    <t>SH02705</t>
  </si>
  <si>
    <t>SH02706</t>
  </si>
  <si>
    <t>SH02707</t>
  </si>
  <si>
    <t>SH02708</t>
  </si>
  <si>
    <t>SH02709</t>
  </si>
  <si>
    <t>SH02710</t>
  </si>
  <si>
    <t>SH02711</t>
  </si>
  <si>
    <t>SH02712</t>
  </si>
  <si>
    <t>SH02713</t>
  </si>
  <si>
    <t>SH02714</t>
  </si>
  <si>
    <t>SH02715</t>
  </si>
  <si>
    <t>SH02716</t>
  </si>
  <si>
    <t>SH02717</t>
  </si>
  <si>
    <t>SH02718</t>
  </si>
  <si>
    <t>SH02719</t>
  </si>
  <si>
    <t>SH02720</t>
  </si>
  <si>
    <t>SH02721</t>
  </si>
  <si>
    <t>SH02722</t>
  </si>
  <si>
    <t>SH02723</t>
  </si>
  <si>
    <t>SH02724</t>
  </si>
  <si>
    <t>SH02725</t>
  </si>
  <si>
    <t>SH02726</t>
  </si>
  <si>
    <t>SH02727</t>
  </si>
  <si>
    <t>SH02728</t>
  </si>
  <si>
    <t>SH02729</t>
  </si>
  <si>
    <t>SH02730</t>
  </si>
  <si>
    <t>SH02731</t>
  </si>
  <si>
    <t>SH02732</t>
  </si>
  <si>
    <t>SH02733</t>
  </si>
  <si>
    <t>SH02734</t>
  </si>
  <si>
    <t>SH02735</t>
  </si>
  <si>
    <t>SH02736</t>
  </si>
  <si>
    <t>SH02737</t>
  </si>
  <si>
    <t>SH02738</t>
  </si>
  <si>
    <t>SH02739</t>
  </si>
  <si>
    <t>SH02740</t>
  </si>
  <si>
    <t>SH02741</t>
  </si>
  <si>
    <t>SH02742</t>
  </si>
  <si>
    <t>SH02743</t>
  </si>
  <si>
    <t>SH02744</t>
  </si>
  <si>
    <t>SH02745</t>
  </si>
  <si>
    <t>SH02746</t>
  </si>
  <si>
    <t>SH02747</t>
  </si>
  <si>
    <t>SH02748</t>
  </si>
  <si>
    <t>SH02749</t>
  </si>
  <si>
    <t>SH02750</t>
  </si>
  <si>
    <t>SH02751</t>
  </si>
  <si>
    <t>SH02752</t>
  </si>
  <si>
    <t>SH02753</t>
  </si>
  <si>
    <t>SH02754</t>
  </si>
  <si>
    <t>SH02755</t>
  </si>
  <si>
    <t>SH02756</t>
  </si>
  <si>
    <t>SH02757</t>
  </si>
  <si>
    <t>SH02758</t>
  </si>
  <si>
    <t>SH02759</t>
  </si>
  <si>
    <t>SH02760</t>
  </si>
  <si>
    <t>SH02761</t>
  </si>
  <si>
    <t>SH02762</t>
  </si>
  <si>
    <t>SH02763</t>
  </si>
  <si>
    <t>SH02764</t>
  </si>
  <si>
    <t>SH02765</t>
  </si>
  <si>
    <t>SH02766</t>
  </si>
  <si>
    <t>SH02767</t>
  </si>
  <si>
    <t>SH02768</t>
  </si>
  <si>
    <t>SH02769</t>
  </si>
  <si>
    <t>SH02770</t>
  </si>
  <si>
    <t>SH02771</t>
  </si>
  <si>
    <t>SH02772</t>
  </si>
  <si>
    <t>SH02773</t>
  </si>
  <si>
    <t>SH02774</t>
  </si>
  <si>
    <t>SH02775</t>
  </si>
  <si>
    <t>SH02776</t>
  </si>
  <si>
    <t>SH02777</t>
  </si>
  <si>
    <t>SH02778</t>
  </si>
  <si>
    <t>SH02779</t>
  </si>
  <si>
    <t>SH02780</t>
  </si>
  <si>
    <t>SH02781</t>
  </si>
  <si>
    <t>SH02782</t>
  </si>
  <si>
    <t>SH02783</t>
  </si>
  <si>
    <t>SH02784</t>
  </si>
  <si>
    <t>SH02785</t>
  </si>
  <si>
    <t>SH02786</t>
  </si>
  <si>
    <t>SH02787</t>
  </si>
  <si>
    <t>SH02788</t>
  </si>
  <si>
    <t>SH02789</t>
  </si>
  <si>
    <t>SH02790</t>
  </si>
  <si>
    <t>SH02791</t>
  </si>
  <si>
    <t>SH02792</t>
  </si>
  <si>
    <t>SH02793</t>
  </si>
  <si>
    <t>SH02794</t>
  </si>
  <si>
    <t>SH02795</t>
  </si>
  <si>
    <t>SH02796</t>
  </si>
  <si>
    <t>SH02797</t>
  </si>
  <si>
    <t>SH02798</t>
  </si>
  <si>
    <t>SH02799</t>
  </si>
  <si>
    <t>SH02800</t>
  </si>
  <si>
    <t>SH02801</t>
  </si>
  <si>
    <t>SH02802</t>
  </si>
  <si>
    <t>SH02803</t>
  </si>
  <si>
    <t>SH02804</t>
  </si>
  <si>
    <t>SH02805</t>
  </si>
  <si>
    <t>SH02806</t>
  </si>
  <si>
    <t>SH02807</t>
  </si>
  <si>
    <t>SH02808</t>
  </si>
  <si>
    <t>SH02809</t>
  </si>
  <si>
    <t>SH02810</t>
  </si>
  <si>
    <t>SH02811</t>
  </si>
  <si>
    <t>SH02812</t>
  </si>
  <si>
    <t>SH02813</t>
  </si>
  <si>
    <t>SH02814</t>
  </si>
  <si>
    <t>SH02815</t>
  </si>
  <si>
    <t>SH02816</t>
  </si>
  <si>
    <t>SH02817</t>
  </si>
  <si>
    <t>SH02818</t>
  </si>
  <si>
    <t>SH02819</t>
  </si>
  <si>
    <t>SH02820</t>
  </si>
  <si>
    <t>SH02821</t>
  </si>
  <si>
    <t>SH02822</t>
  </si>
  <si>
    <t>SH02823</t>
  </si>
  <si>
    <t>SH02824</t>
  </si>
  <si>
    <t>SH02825</t>
  </si>
  <si>
    <t>SH02826</t>
  </si>
  <si>
    <t>SH02827</t>
  </si>
  <si>
    <t>SH02828</t>
  </si>
  <si>
    <t>SH02829</t>
  </si>
  <si>
    <t>SH02830</t>
  </si>
  <si>
    <t>SH02831</t>
  </si>
  <si>
    <t>SH02832</t>
  </si>
  <si>
    <t>SH02833</t>
  </si>
  <si>
    <t>SH02834</t>
  </si>
  <si>
    <t>SH02835</t>
  </si>
  <si>
    <t>SH02836</t>
  </si>
  <si>
    <t>SH02837</t>
  </si>
  <si>
    <t>SH02838</t>
  </si>
  <si>
    <t>SH02839</t>
  </si>
  <si>
    <t>SH02840</t>
  </si>
  <si>
    <t>SH02841</t>
  </si>
  <si>
    <t>SH02842</t>
  </si>
  <si>
    <t>SH02843</t>
  </si>
  <si>
    <t>SH02844</t>
  </si>
  <si>
    <t>SH02845</t>
  </si>
  <si>
    <t>SH02846</t>
  </si>
  <si>
    <t>SH02847</t>
  </si>
  <si>
    <t>SH02848</t>
  </si>
  <si>
    <t>SH02849</t>
  </si>
  <si>
    <t>SH02850</t>
  </si>
  <si>
    <t>SH02851</t>
  </si>
  <si>
    <t>SH02852</t>
  </si>
  <si>
    <t>SH02853</t>
  </si>
  <si>
    <t>SH02854</t>
  </si>
  <si>
    <t>SH02855</t>
  </si>
  <si>
    <t>SH02856</t>
  </si>
  <si>
    <t>SH02857</t>
  </si>
  <si>
    <t>SH02858</t>
  </si>
  <si>
    <t>SH02859</t>
  </si>
  <si>
    <t>SH02860</t>
  </si>
  <si>
    <t>SH02861</t>
  </si>
  <si>
    <t>SH02862</t>
  </si>
  <si>
    <t>SH02863</t>
  </si>
  <si>
    <t>SH02864</t>
  </si>
  <si>
    <t>SH02865</t>
  </si>
  <si>
    <t>SH02866</t>
  </si>
  <si>
    <t>SH02867</t>
  </si>
  <si>
    <t>SH02868</t>
  </si>
  <si>
    <t>SH02869</t>
  </si>
  <si>
    <t>SH02870</t>
  </si>
  <si>
    <t>SH02871</t>
  </si>
  <si>
    <t>SH02872</t>
  </si>
  <si>
    <t>SH02873</t>
  </si>
  <si>
    <t>SH02874</t>
  </si>
  <si>
    <t>SH02875</t>
  </si>
  <si>
    <t>SH02876</t>
  </si>
  <si>
    <t>SH02877</t>
  </si>
  <si>
    <t>SH02878</t>
  </si>
  <si>
    <t>SH02879</t>
  </si>
  <si>
    <t>SH02880</t>
  </si>
  <si>
    <t>SH02881</t>
  </si>
  <si>
    <t>SH02882</t>
  </si>
  <si>
    <t>SH02883</t>
  </si>
  <si>
    <t>SH02884</t>
  </si>
  <si>
    <t>SH02885</t>
  </si>
  <si>
    <t>SH02886</t>
  </si>
  <si>
    <t>SH02887</t>
  </si>
  <si>
    <t>SH02888</t>
  </si>
  <si>
    <t>SH02889</t>
  </si>
  <si>
    <t>SH02890</t>
  </si>
  <si>
    <t>SH02891</t>
  </si>
  <si>
    <t>SH02892</t>
  </si>
  <si>
    <t>SH02893</t>
  </si>
  <si>
    <t>SH02894</t>
  </si>
  <si>
    <t>SH02895</t>
  </si>
  <si>
    <t>SH02896</t>
  </si>
  <si>
    <t>SH02897</t>
  </si>
  <si>
    <t>SH02898</t>
  </si>
  <si>
    <t>SH02899</t>
  </si>
  <si>
    <t>SH02900</t>
  </si>
  <si>
    <t>SH02901</t>
  </si>
  <si>
    <t>SH02902</t>
  </si>
  <si>
    <t>SH02903</t>
  </si>
  <si>
    <t>SH02904</t>
  </si>
  <si>
    <t>SH02905</t>
  </si>
  <si>
    <t>SH02906</t>
  </si>
  <si>
    <t>SH02907</t>
  </si>
  <si>
    <t>SH02908</t>
  </si>
  <si>
    <t>SH02909</t>
  </si>
  <si>
    <t>SH02910</t>
  </si>
  <si>
    <t>SH02911</t>
  </si>
  <si>
    <t>SH02912</t>
  </si>
  <si>
    <t>SH02913</t>
  </si>
  <si>
    <t>SH02914</t>
  </si>
  <si>
    <t>SH02915</t>
  </si>
  <si>
    <t>SH02916</t>
  </si>
  <si>
    <t>SH02917</t>
  </si>
  <si>
    <t>SH02918</t>
  </si>
  <si>
    <t>SH02919</t>
  </si>
  <si>
    <t>SH02920</t>
  </si>
  <si>
    <t>SH02921</t>
  </si>
  <si>
    <t>SH02922</t>
  </si>
  <si>
    <t>SH02923</t>
  </si>
  <si>
    <t>SH02924</t>
  </si>
  <si>
    <t>SH02925</t>
  </si>
  <si>
    <t>SH02926</t>
  </si>
  <si>
    <t>SH02927</t>
  </si>
  <si>
    <t>SH02928</t>
  </si>
  <si>
    <t>SH02929</t>
  </si>
  <si>
    <t>SH02930</t>
  </si>
  <si>
    <t>SH02931</t>
  </si>
  <si>
    <t>SH02932</t>
  </si>
  <si>
    <t>SH02933</t>
  </si>
  <si>
    <t>SH02934</t>
  </si>
  <si>
    <t>SH02935</t>
  </si>
  <si>
    <t>SH02936</t>
  </si>
  <si>
    <t>SH02937</t>
  </si>
  <si>
    <t>SH02938</t>
  </si>
  <si>
    <t>SH02939</t>
  </si>
  <si>
    <t>SH02940</t>
  </si>
  <si>
    <t>SH02941</t>
  </si>
  <si>
    <t>SH02942</t>
  </si>
  <si>
    <t>SH02943</t>
  </si>
  <si>
    <t>SH02944</t>
  </si>
  <si>
    <t>SH02945</t>
  </si>
  <si>
    <t>SH02946</t>
  </si>
  <si>
    <t>SH02947</t>
  </si>
  <si>
    <t>SH02948</t>
  </si>
  <si>
    <t>SH02949</t>
  </si>
  <si>
    <t>SH02950</t>
  </si>
  <si>
    <t>SH02951</t>
  </si>
  <si>
    <t>SH02952</t>
  </si>
  <si>
    <t>SH02953</t>
  </si>
  <si>
    <t>SH02954</t>
  </si>
  <si>
    <t>SH02955</t>
  </si>
  <si>
    <t>SH02956</t>
  </si>
  <si>
    <t>SH02957</t>
  </si>
  <si>
    <t>SH02958</t>
  </si>
  <si>
    <t>SH02959</t>
  </si>
  <si>
    <t>SH02960</t>
  </si>
  <si>
    <t>SH02961</t>
  </si>
  <si>
    <t>SH02962</t>
  </si>
  <si>
    <t>SH02963</t>
  </si>
  <si>
    <t>SH02964</t>
  </si>
  <si>
    <t>SH02965</t>
  </si>
  <si>
    <t>SH02966</t>
  </si>
  <si>
    <t>SH02967</t>
  </si>
  <si>
    <t>SH02968</t>
  </si>
  <si>
    <t>SH02969</t>
  </si>
  <si>
    <t>SH02970</t>
  </si>
  <si>
    <t>SH02971</t>
  </si>
  <si>
    <t>SH02972</t>
  </si>
  <si>
    <t>SH02973</t>
  </si>
  <si>
    <t>SH02974</t>
  </si>
  <si>
    <t>SH02975</t>
  </si>
  <si>
    <t>SH02976</t>
  </si>
  <si>
    <t>SH02977</t>
  </si>
  <si>
    <t>SH02978</t>
  </si>
  <si>
    <t>SH02979</t>
  </si>
  <si>
    <t>SH02980</t>
  </si>
  <si>
    <t>SH02981</t>
  </si>
  <si>
    <t>SH02982</t>
  </si>
  <si>
    <t>SH02983</t>
  </si>
  <si>
    <t>SH02984</t>
  </si>
  <si>
    <t>SH02985</t>
  </si>
  <si>
    <t>SH02986</t>
  </si>
  <si>
    <t>SH02987</t>
  </si>
  <si>
    <t>SH02988</t>
  </si>
  <si>
    <t>SH02989</t>
  </si>
  <si>
    <t>SH02990</t>
  </si>
  <si>
    <t>SH02991</t>
  </si>
  <si>
    <t>SH02992</t>
  </si>
  <si>
    <t>SH02993</t>
  </si>
  <si>
    <t>SH02994</t>
  </si>
  <si>
    <t>SH02995</t>
  </si>
  <si>
    <t>SH02996</t>
  </si>
  <si>
    <t>SH02997</t>
  </si>
  <si>
    <t>SH02998</t>
  </si>
  <si>
    <t>SH02999</t>
  </si>
  <si>
    <t>SH03000</t>
  </si>
  <si>
    <t>SH03001</t>
  </si>
  <si>
    <t>SH03002</t>
  </si>
  <si>
    <t>SH03003</t>
  </si>
  <si>
    <t>SH03004</t>
  </si>
  <si>
    <t>SH03005</t>
  </si>
  <si>
    <t>SH03006</t>
  </si>
  <si>
    <t>SH03007</t>
  </si>
  <si>
    <t>SH03008</t>
  </si>
  <si>
    <t>SH03009</t>
  </si>
  <si>
    <t>SH03010</t>
  </si>
  <si>
    <t>SH03011</t>
  </si>
  <si>
    <t>SH03012</t>
  </si>
  <si>
    <t>SH03013</t>
  </si>
  <si>
    <t>SH03014</t>
  </si>
  <si>
    <t>SH03015</t>
  </si>
  <si>
    <t>SH03016</t>
  </si>
  <si>
    <t>SH03017</t>
  </si>
  <si>
    <t>SH03018</t>
  </si>
  <si>
    <t>SH03019</t>
  </si>
  <si>
    <t>SH03020</t>
  </si>
  <si>
    <t>SH03021</t>
  </si>
  <si>
    <t>SH03022</t>
  </si>
  <si>
    <t>SH03023</t>
  </si>
  <si>
    <t>SH03024</t>
  </si>
  <si>
    <t>SH03025</t>
  </si>
  <si>
    <t>SH03026</t>
  </si>
  <si>
    <t>SH03027</t>
  </si>
  <si>
    <t>SH03028</t>
  </si>
  <si>
    <t>SH03029</t>
  </si>
  <si>
    <t>SH03030</t>
  </si>
  <si>
    <t>SH03031</t>
  </si>
  <si>
    <t>SH03032</t>
  </si>
  <si>
    <t>SH03033</t>
  </si>
  <si>
    <t>SH03034</t>
  </si>
  <si>
    <t>SH03035</t>
  </si>
  <si>
    <t>SH03036</t>
  </si>
  <si>
    <t>SH03037</t>
  </si>
  <si>
    <t>SH03038</t>
  </si>
  <si>
    <t>SH03039</t>
  </si>
  <si>
    <t>SH03040</t>
  </si>
  <si>
    <t>SH03041</t>
  </si>
  <si>
    <t>SH03042</t>
  </si>
  <si>
    <t>SH03043</t>
  </si>
  <si>
    <t>SH03044</t>
  </si>
  <si>
    <t>SH03045</t>
  </si>
  <si>
    <t>SH03046</t>
  </si>
  <si>
    <t>SH03047</t>
  </si>
  <si>
    <t>SH03048</t>
  </si>
  <si>
    <t>SH03049</t>
  </si>
  <si>
    <t>SH03050</t>
  </si>
  <si>
    <t>SH03051</t>
  </si>
  <si>
    <t>SH03052</t>
  </si>
  <si>
    <t>SH03053</t>
  </si>
  <si>
    <t>SH03054</t>
  </si>
  <si>
    <t>SH03055</t>
  </si>
  <si>
    <t>SH03056</t>
  </si>
  <si>
    <t>SH03057</t>
  </si>
  <si>
    <t>SH03058</t>
  </si>
  <si>
    <t>SH03059</t>
  </si>
  <si>
    <t>SH03060</t>
  </si>
  <si>
    <t>SH03061</t>
  </si>
  <si>
    <t>SH03062</t>
  </si>
  <si>
    <t>SH03063</t>
  </si>
  <si>
    <t>SH03064</t>
  </si>
  <si>
    <t>SH03065</t>
  </si>
  <si>
    <t>SH03066</t>
  </si>
  <si>
    <t>SH03067</t>
  </si>
  <si>
    <t>SH03068</t>
  </si>
  <si>
    <t>SH03069</t>
  </si>
  <si>
    <t>SH03070</t>
  </si>
  <si>
    <t>SH03071</t>
  </si>
  <si>
    <t>SH03072</t>
  </si>
  <si>
    <t>SH03073</t>
  </si>
  <si>
    <t>SH03074</t>
  </si>
  <si>
    <t>SH03075</t>
  </si>
  <si>
    <t>SH03076</t>
  </si>
  <si>
    <t>SH03077</t>
  </si>
  <si>
    <t>SH03078</t>
  </si>
  <si>
    <t>SH03079</t>
  </si>
  <si>
    <t>SH03080</t>
  </si>
  <si>
    <t>SH03081</t>
  </si>
  <si>
    <t>SH03082</t>
  </si>
  <si>
    <t>SH03083</t>
  </si>
  <si>
    <t>SH03084</t>
  </si>
  <si>
    <t>SH03085</t>
  </si>
  <si>
    <t>SH03086</t>
  </si>
  <si>
    <t>SH03087</t>
  </si>
  <si>
    <t>SH03088</t>
  </si>
  <si>
    <t>SH03089</t>
  </si>
  <si>
    <t>SH03090</t>
  </si>
  <si>
    <t>SH03091</t>
  </si>
  <si>
    <t>SH03092</t>
  </si>
  <si>
    <t>SH03093</t>
  </si>
  <si>
    <t>SH03094</t>
  </si>
  <si>
    <t>SH03095</t>
  </si>
  <si>
    <t>SH03096</t>
  </si>
  <si>
    <t>SH03097</t>
  </si>
  <si>
    <t>SH03098</t>
  </si>
  <si>
    <t>SH03099</t>
  </si>
  <si>
    <t>SH03100</t>
  </si>
  <si>
    <t>SH03101</t>
  </si>
  <si>
    <t>SH03102</t>
  </si>
  <si>
    <t>SH03103</t>
  </si>
  <si>
    <t>SH03104</t>
  </si>
  <si>
    <t>SH03105</t>
  </si>
  <si>
    <t>SH03106</t>
  </si>
  <si>
    <t>SH03107</t>
  </si>
  <si>
    <t>SH03108</t>
  </si>
  <si>
    <t>SH03109</t>
  </si>
  <si>
    <t>SH03110</t>
  </si>
  <si>
    <t>SH03111</t>
  </si>
  <si>
    <t>SH03112</t>
  </si>
  <si>
    <t>SH03113</t>
  </si>
  <si>
    <t>SH03114</t>
  </si>
  <si>
    <t>SH03115</t>
  </si>
  <si>
    <t>SH03116</t>
  </si>
  <si>
    <t>SH03117</t>
  </si>
  <si>
    <t>SH03118</t>
  </si>
  <si>
    <t>SH03119</t>
  </si>
  <si>
    <t>SH03120</t>
  </si>
  <si>
    <t>SH03121</t>
  </si>
  <si>
    <t>SH03122</t>
  </si>
  <si>
    <t>SH03123</t>
  </si>
  <si>
    <t>SH03124</t>
  </si>
  <si>
    <t>SH03125</t>
  </si>
  <si>
    <t>SH03126</t>
  </si>
  <si>
    <t>SH03127</t>
  </si>
  <si>
    <t>SH03128</t>
  </si>
  <si>
    <t>SH03129</t>
  </si>
  <si>
    <t>SH03130</t>
  </si>
  <si>
    <t>SH03131</t>
  </si>
  <si>
    <t>SH03132</t>
  </si>
  <si>
    <t>SH03133</t>
  </si>
  <si>
    <t>SH03134</t>
  </si>
  <si>
    <t>SH03135</t>
  </si>
  <si>
    <t>SH03136</t>
  </si>
  <si>
    <t>SH03137</t>
  </si>
  <si>
    <t>SH03138</t>
  </si>
  <si>
    <t>SH03139</t>
  </si>
  <si>
    <t>SH03140</t>
  </si>
  <si>
    <t>SH03141</t>
  </si>
  <si>
    <t>SH03142</t>
  </si>
  <si>
    <t>SH03143</t>
  </si>
  <si>
    <t>SH03144</t>
  </si>
  <si>
    <t>SH03145</t>
  </si>
  <si>
    <t>SH03146</t>
  </si>
  <si>
    <t>SH03147</t>
  </si>
  <si>
    <t>SH03148</t>
  </si>
  <si>
    <t>SH03149</t>
  </si>
  <si>
    <t>SH03150</t>
  </si>
  <si>
    <t>SH03151</t>
  </si>
  <si>
    <t>SH03152</t>
  </si>
  <si>
    <t>SH03153</t>
  </si>
  <si>
    <t>SH03154</t>
  </si>
  <si>
    <t>SH03155</t>
  </si>
  <si>
    <t>SH03156</t>
  </si>
  <si>
    <t>SH03157</t>
  </si>
  <si>
    <t>SH03158</t>
  </si>
  <si>
    <t>SH03159</t>
  </si>
  <si>
    <t>SH03160</t>
  </si>
  <si>
    <t>SH03161</t>
  </si>
  <si>
    <t>SH03162</t>
  </si>
  <si>
    <t>SH03163</t>
  </si>
  <si>
    <t>SH03164</t>
  </si>
  <si>
    <t>SH03165</t>
  </si>
  <si>
    <t>SH03166</t>
  </si>
  <si>
    <t>SH03167</t>
  </si>
  <si>
    <t>SH03168</t>
  </si>
  <si>
    <t>SH03169</t>
  </si>
  <si>
    <t>SH03170</t>
  </si>
  <si>
    <t>SH03171</t>
  </si>
  <si>
    <t>SH03172</t>
  </si>
  <si>
    <t>SH03173</t>
  </si>
  <si>
    <t>SH03174</t>
  </si>
  <si>
    <t>SH03175</t>
  </si>
  <si>
    <t>SH03176</t>
  </si>
  <si>
    <t>SH03177</t>
  </si>
  <si>
    <t>SH03178</t>
  </si>
  <si>
    <t>SH03179</t>
  </si>
  <si>
    <t>SH03180</t>
  </si>
  <si>
    <t>SH03181</t>
  </si>
  <si>
    <t>SH03182</t>
  </si>
  <si>
    <t>SH03183</t>
  </si>
  <si>
    <t>SH03184</t>
  </si>
  <si>
    <t>SH03185</t>
  </si>
  <si>
    <t>SH03186</t>
  </si>
  <si>
    <t>SH03187</t>
  </si>
  <si>
    <t>SH03188</t>
  </si>
  <si>
    <t>SH03189</t>
  </si>
  <si>
    <t>SH03190</t>
  </si>
  <si>
    <t>SH03191</t>
  </si>
  <si>
    <t>SH03192</t>
  </si>
  <si>
    <t>SH03193</t>
  </si>
  <si>
    <t>SH03194</t>
  </si>
  <si>
    <t>SH03195</t>
  </si>
  <si>
    <t>SH03196</t>
  </si>
  <si>
    <t>SH03197</t>
  </si>
  <si>
    <t>SH03198</t>
  </si>
  <si>
    <t>SH03199</t>
  </si>
  <si>
    <t>SH03200</t>
  </si>
  <si>
    <t>SH03201</t>
  </si>
  <si>
    <t>SH03202</t>
  </si>
  <si>
    <t>SH03203</t>
  </si>
  <si>
    <t>SH03204</t>
  </si>
  <si>
    <t>SH03205</t>
  </si>
  <si>
    <t>SH03206</t>
  </si>
  <si>
    <t>SH03207</t>
  </si>
  <si>
    <t>SH03208</t>
  </si>
  <si>
    <t>SH03209</t>
  </si>
  <si>
    <t>SH03210</t>
  </si>
  <si>
    <t>SH03211</t>
  </si>
  <si>
    <t>SH03212</t>
  </si>
  <si>
    <t>SH03213</t>
  </si>
  <si>
    <t>SH03214</t>
  </si>
  <si>
    <t>SH03215</t>
  </si>
  <si>
    <t>SH03216</t>
  </si>
  <si>
    <t>SH03217</t>
  </si>
  <si>
    <t>SH03218</t>
  </si>
  <si>
    <t>SH03219</t>
  </si>
  <si>
    <t>SH03220</t>
  </si>
  <si>
    <t>SH03221</t>
  </si>
  <si>
    <t>SH03222</t>
  </si>
  <si>
    <t>SH03223</t>
  </si>
  <si>
    <t>SH03224</t>
  </si>
  <si>
    <t>SH03225</t>
  </si>
  <si>
    <t>SH03226</t>
  </si>
  <si>
    <t>SH03227</t>
  </si>
  <si>
    <t>SH03228</t>
  </si>
  <si>
    <t>SH03229</t>
  </si>
  <si>
    <t>SH03230</t>
  </si>
  <si>
    <t>SH03231</t>
  </si>
  <si>
    <t>SH03232</t>
  </si>
  <si>
    <t>SH03233</t>
  </si>
  <si>
    <t>SH03234</t>
  </si>
  <si>
    <t>SH03235</t>
  </si>
  <si>
    <t>SH03236</t>
  </si>
  <si>
    <t>SH03237</t>
  </si>
  <si>
    <t>SH03238</t>
  </si>
  <si>
    <t>SH03239</t>
  </si>
  <si>
    <t>SH03240</t>
  </si>
  <si>
    <t>SH03241</t>
  </si>
  <si>
    <t>SH03242</t>
  </si>
  <si>
    <t>SH03243</t>
  </si>
  <si>
    <t>SH03244</t>
  </si>
  <si>
    <t>SH03245</t>
  </si>
  <si>
    <t>SH03246</t>
  </si>
  <si>
    <t>SH03247</t>
  </si>
  <si>
    <t>SH03248</t>
  </si>
  <si>
    <t>SH03249</t>
  </si>
  <si>
    <t>SH03250</t>
  </si>
  <si>
    <t>SH03251</t>
  </si>
  <si>
    <t>SH03252</t>
  </si>
  <si>
    <t>SH03253</t>
  </si>
  <si>
    <t>SH03254</t>
  </si>
  <si>
    <t>SH03255</t>
  </si>
  <si>
    <t>SH03256</t>
  </si>
  <si>
    <t>SH03257</t>
  </si>
  <si>
    <t>SH03258</t>
  </si>
  <si>
    <t>SH03259</t>
  </si>
  <si>
    <t>SH03260</t>
  </si>
  <si>
    <t>SH03261</t>
  </si>
  <si>
    <t>SH03262</t>
  </si>
  <si>
    <t>SH03263</t>
  </si>
  <si>
    <t>SH03264</t>
  </si>
  <si>
    <t>SH03265</t>
  </si>
  <si>
    <t>SH03266</t>
  </si>
  <si>
    <t>SH03267</t>
  </si>
  <si>
    <t>SH03268</t>
  </si>
  <si>
    <t>SH03269</t>
  </si>
  <si>
    <t>SH03270</t>
  </si>
  <si>
    <t>SH03271</t>
  </si>
  <si>
    <t>SH03272</t>
  </si>
  <si>
    <t>SH03273</t>
  </si>
  <si>
    <t>SH03274</t>
  </si>
  <si>
    <t>SH03275</t>
  </si>
  <si>
    <t>SH03276</t>
  </si>
  <si>
    <t>SH03277</t>
  </si>
  <si>
    <t>SH03278</t>
  </si>
  <si>
    <t>SH03279</t>
  </si>
  <si>
    <t>SH03280</t>
  </si>
  <si>
    <t>SH03281</t>
  </si>
  <si>
    <t>SH03282</t>
  </si>
  <si>
    <t>SH03283</t>
  </si>
  <si>
    <t>SH03284</t>
  </si>
  <si>
    <t>SH03285</t>
  </si>
  <si>
    <t>SH03286</t>
  </si>
  <si>
    <t>SH03287</t>
  </si>
  <si>
    <t>SH03288</t>
  </si>
  <si>
    <t>SH03289</t>
  </si>
  <si>
    <t>SH03290</t>
  </si>
  <si>
    <t>SH03291</t>
  </si>
  <si>
    <t>SH03292</t>
  </si>
  <si>
    <t>SH03293</t>
  </si>
  <si>
    <t>SH03294</t>
  </si>
  <si>
    <t>SH03295</t>
  </si>
  <si>
    <t>SH03296</t>
  </si>
  <si>
    <t>SH03297</t>
  </si>
  <si>
    <t>SH03298</t>
  </si>
  <si>
    <t>SH03299</t>
  </si>
  <si>
    <t>SH03300</t>
  </si>
  <si>
    <t>SH03301</t>
  </si>
  <si>
    <t>SH03302</t>
  </si>
  <si>
    <t>SH03303</t>
  </si>
  <si>
    <t>SH03304</t>
  </si>
  <si>
    <t>SH03305</t>
  </si>
  <si>
    <t>SH03306</t>
  </si>
  <si>
    <t>SH03307</t>
  </si>
  <si>
    <t>SH03308</t>
  </si>
  <si>
    <t>SH03309</t>
  </si>
  <si>
    <t>SH03310</t>
  </si>
  <si>
    <t>SH03311</t>
  </si>
  <si>
    <t>SH03312</t>
  </si>
  <si>
    <t>SH03313</t>
  </si>
  <si>
    <t>SH03314</t>
  </si>
  <si>
    <t>SH03315</t>
  </si>
  <si>
    <t>SH03316</t>
  </si>
  <si>
    <t>SH03317</t>
  </si>
  <si>
    <t>SH03318</t>
  </si>
  <si>
    <t>SH03319</t>
  </si>
  <si>
    <t>SH03320</t>
  </si>
  <si>
    <t>SH03321</t>
  </si>
  <si>
    <t>SH03322</t>
  </si>
  <si>
    <t>SH03323</t>
  </si>
  <si>
    <t>SH03324</t>
  </si>
  <si>
    <t>SH03325</t>
  </si>
  <si>
    <t>SH03326</t>
  </si>
  <si>
    <t>SH03327</t>
  </si>
  <si>
    <t>SH03328</t>
  </si>
  <si>
    <t>SH03329</t>
  </si>
  <si>
    <t>SH03330</t>
  </si>
  <si>
    <t>SH03331</t>
  </si>
  <si>
    <t>SH03332</t>
  </si>
  <si>
    <t>SH03333</t>
  </si>
  <si>
    <t>SH03334</t>
  </si>
  <si>
    <t>SH03335</t>
  </si>
  <si>
    <t>SH03336</t>
  </si>
  <si>
    <t>SH03337</t>
  </si>
  <si>
    <t>SH03338</t>
  </si>
  <si>
    <t>SH03339</t>
  </si>
  <si>
    <t>SH03340</t>
  </si>
  <si>
    <t>SH03341</t>
  </si>
  <si>
    <t>SH03342</t>
  </si>
  <si>
    <t>SH03343</t>
  </si>
  <si>
    <t>SH03344</t>
  </si>
  <si>
    <t>SH03345</t>
  </si>
  <si>
    <t>SH03346</t>
  </si>
  <si>
    <t>SH03347</t>
  </si>
  <si>
    <t>SH03348</t>
  </si>
  <si>
    <t>SH03349</t>
  </si>
  <si>
    <t>SH03350</t>
  </si>
  <si>
    <t>SH03351</t>
  </si>
  <si>
    <t>SH03352</t>
  </si>
  <si>
    <t>SH03353</t>
  </si>
  <si>
    <t>SH03354</t>
  </si>
  <si>
    <t>SH03355</t>
  </si>
  <si>
    <t>SH03356</t>
  </si>
  <si>
    <t>SH03357</t>
  </si>
  <si>
    <t>SH03358</t>
  </si>
  <si>
    <t>SH03359</t>
  </si>
  <si>
    <t>SH03360</t>
  </si>
  <si>
    <t>SH03361</t>
  </si>
  <si>
    <t>SH03362</t>
  </si>
  <si>
    <t>SH03363</t>
  </si>
  <si>
    <t>SH03364</t>
  </si>
  <si>
    <t>SH03365</t>
  </si>
  <si>
    <t>SH03366</t>
  </si>
  <si>
    <t>SH03367</t>
  </si>
  <si>
    <t>SH03368</t>
  </si>
  <si>
    <t>SH03369</t>
  </si>
  <si>
    <t>SH03370</t>
  </si>
  <si>
    <t>SH03371</t>
  </si>
  <si>
    <t>SH03372</t>
  </si>
  <si>
    <t>SH03373</t>
  </si>
  <si>
    <t>SH03374</t>
  </si>
  <si>
    <t>SH03375</t>
  </si>
  <si>
    <t>SH03376</t>
  </si>
  <si>
    <t>SH03377</t>
  </si>
  <si>
    <t>SH03378</t>
  </si>
  <si>
    <t>SH03379</t>
  </si>
  <si>
    <t>SH03380</t>
  </si>
  <si>
    <t>SH03381</t>
  </si>
  <si>
    <t>SH03382</t>
  </si>
  <si>
    <t>SH03383</t>
  </si>
  <si>
    <t>SH03384</t>
  </si>
  <si>
    <t>SH03385</t>
  </si>
  <si>
    <t>SH03386</t>
  </si>
  <si>
    <t>SH03387</t>
  </si>
  <si>
    <t>SH03388</t>
  </si>
  <si>
    <t>SH03389</t>
  </si>
  <si>
    <t>SH03390</t>
  </si>
  <si>
    <t>SH03391</t>
  </si>
  <si>
    <t>SH03392</t>
  </si>
  <si>
    <t>SH03393</t>
  </si>
  <si>
    <t>SH03394</t>
  </si>
  <si>
    <t>SH03395</t>
  </si>
  <si>
    <t>SH03396</t>
  </si>
  <si>
    <t>SH03397</t>
  </si>
  <si>
    <t>SH03398</t>
  </si>
  <si>
    <t>SH03399</t>
  </si>
  <si>
    <t>SH03400</t>
  </si>
  <si>
    <t>SH03401</t>
  </si>
  <si>
    <t>SH03402</t>
  </si>
  <si>
    <t>SH03403</t>
  </si>
  <si>
    <t>SH03404</t>
  </si>
  <si>
    <t>SH03405</t>
  </si>
  <si>
    <t>SH03406</t>
  </si>
  <si>
    <t>SH03407</t>
  </si>
  <si>
    <t>SH03408</t>
  </si>
  <si>
    <t>SH03409</t>
  </si>
  <si>
    <t>SH03410</t>
  </si>
  <si>
    <t>SH03411</t>
  </si>
  <si>
    <t>SH03412</t>
  </si>
  <si>
    <t>SH03413</t>
  </si>
  <si>
    <t>SH03414</t>
  </si>
  <si>
    <t>SH03415</t>
  </si>
  <si>
    <t>SH03416</t>
  </si>
  <si>
    <t>SH03417</t>
  </si>
  <si>
    <t>SH03418</t>
  </si>
  <si>
    <t>SH03419</t>
  </si>
  <si>
    <t>SH03420</t>
  </si>
  <si>
    <t>SH03421</t>
  </si>
  <si>
    <t>SH03422</t>
  </si>
  <si>
    <t>SH03423</t>
  </si>
  <si>
    <t>SH03424</t>
  </si>
  <si>
    <t>SH03425</t>
  </si>
  <si>
    <t>SH03426</t>
  </si>
  <si>
    <t>SH03427</t>
  </si>
  <si>
    <t>SH03428</t>
  </si>
  <si>
    <t>SH03429</t>
  </si>
  <si>
    <t>SH03430</t>
  </si>
  <si>
    <t>SH03431</t>
  </si>
  <si>
    <t>SH03432</t>
  </si>
  <si>
    <t>SH03433</t>
  </si>
  <si>
    <t>SH03434</t>
  </si>
  <si>
    <t>SH03435</t>
  </si>
  <si>
    <t>SH03436</t>
  </si>
  <si>
    <t>SH03437</t>
  </si>
  <si>
    <t>SH03438</t>
  </si>
  <si>
    <t>SH03439</t>
  </si>
  <si>
    <t>SH03440</t>
  </si>
  <si>
    <t>SH03441</t>
  </si>
  <si>
    <t>SH03442</t>
  </si>
  <si>
    <t>SH03443</t>
  </si>
  <si>
    <t>SH03444</t>
  </si>
  <si>
    <t>SH03445</t>
  </si>
  <si>
    <t>SH03446</t>
  </si>
  <si>
    <t>SH03447</t>
  </si>
  <si>
    <t>SH03448</t>
  </si>
  <si>
    <t>SH03449</t>
  </si>
  <si>
    <t>SH03450</t>
  </si>
  <si>
    <t>SH03451</t>
  </si>
  <si>
    <t>SH03452</t>
  </si>
  <si>
    <t>SH03453</t>
  </si>
  <si>
    <t>SH03454</t>
  </si>
  <si>
    <t>SH03455</t>
  </si>
  <si>
    <t>SH03456</t>
  </si>
  <si>
    <t>SH03457</t>
  </si>
  <si>
    <t>SH03458</t>
  </si>
  <si>
    <t>SH03459</t>
  </si>
  <si>
    <t>SH03460</t>
  </si>
  <si>
    <t>SH03461</t>
  </si>
  <si>
    <t>SH03462</t>
  </si>
  <si>
    <t>SH03463</t>
  </si>
  <si>
    <t>SH03464</t>
  </si>
  <si>
    <t>SH03465</t>
  </si>
  <si>
    <t>SH03466</t>
  </si>
  <si>
    <t>SH03467</t>
  </si>
  <si>
    <t>SH03468</t>
  </si>
  <si>
    <t>SH03469</t>
  </si>
  <si>
    <t>SH03470</t>
  </si>
  <si>
    <t>SH03471</t>
  </si>
  <si>
    <t>SH03472</t>
  </si>
  <si>
    <t>SH03473</t>
  </si>
  <si>
    <t>SH03474</t>
  </si>
  <si>
    <t>SH03475</t>
  </si>
  <si>
    <t>SH03476</t>
  </si>
  <si>
    <t>SH03477</t>
  </si>
  <si>
    <t>SH03478</t>
  </si>
  <si>
    <t>SH03479</t>
  </si>
  <si>
    <t>SH03480</t>
  </si>
  <si>
    <t>SH03481</t>
  </si>
  <si>
    <t>SH03482</t>
  </si>
  <si>
    <t>SH03483</t>
  </si>
  <si>
    <t>SH03484</t>
  </si>
  <si>
    <t>SH03485</t>
  </si>
  <si>
    <t>SH03486</t>
  </si>
  <si>
    <t>SH03487</t>
  </si>
  <si>
    <t>SH03488</t>
  </si>
  <si>
    <t>SH03489</t>
  </si>
  <si>
    <t>SH03490</t>
  </si>
  <si>
    <t>SH03491</t>
  </si>
  <si>
    <t>SH03492</t>
  </si>
  <si>
    <t>SH03493</t>
  </si>
  <si>
    <t>SH03494</t>
  </si>
  <si>
    <t>SH03495</t>
  </si>
  <si>
    <t>SH03496</t>
  </si>
  <si>
    <t>SH03497</t>
  </si>
  <si>
    <t>SH03498</t>
  </si>
  <si>
    <t>SH03499</t>
  </si>
  <si>
    <t>SH03500</t>
  </si>
  <si>
    <t>SH03501</t>
  </si>
  <si>
    <t>SH03502</t>
  </si>
  <si>
    <t>SH03503</t>
  </si>
  <si>
    <t>SH03504</t>
  </si>
  <si>
    <t>SH03505</t>
  </si>
  <si>
    <t>SH03506</t>
  </si>
  <si>
    <t>SH03507</t>
  </si>
  <si>
    <t>SH03508</t>
  </si>
  <si>
    <t>SH03509</t>
  </si>
  <si>
    <t>SH03510</t>
  </si>
  <si>
    <t>SH03511</t>
  </si>
  <si>
    <t>SH03512</t>
  </si>
  <si>
    <t>SH03513</t>
  </si>
  <si>
    <t>SH03514</t>
  </si>
  <si>
    <t>SH03515</t>
  </si>
  <si>
    <t>SH03516</t>
  </si>
  <si>
    <t>SH03517</t>
  </si>
  <si>
    <t>SH03518</t>
  </si>
  <si>
    <t>SH03519</t>
  </si>
  <si>
    <t>SH03520</t>
  </si>
  <si>
    <t>SH03521</t>
  </si>
  <si>
    <t>SH03522</t>
  </si>
  <si>
    <t>SH03523</t>
  </si>
  <si>
    <t>SH03524</t>
  </si>
  <si>
    <t>SH03525</t>
  </si>
  <si>
    <t>SH03526</t>
  </si>
  <si>
    <t>SH03527</t>
  </si>
  <si>
    <t>SH03528</t>
  </si>
  <si>
    <t>SH03529</t>
  </si>
  <si>
    <t>SH03530</t>
  </si>
  <si>
    <t>SH03531</t>
  </si>
  <si>
    <t>SH03532</t>
  </si>
  <si>
    <t>SH03533</t>
  </si>
  <si>
    <t>SH03534</t>
  </si>
  <si>
    <t>SH03535</t>
  </si>
  <si>
    <t>SH03536</t>
  </si>
  <si>
    <t>SH03537</t>
  </si>
  <si>
    <t>SH03538</t>
  </si>
  <si>
    <t>SH03539</t>
  </si>
  <si>
    <t>SH03540</t>
  </si>
  <si>
    <t>SH03541</t>
  </si>
  <si>
    <t>SH03542</t>
  </si>
  <si>
    <t>SH03543</t>
  </si>
  <si>
    <t>SH03544</t>
  </si>
  <si>
    <t>SH03545</t>
  </si>
  <si>
    <t>SH03546</t>
  </si>
  <si>
    <t>SH03547</t>
  </si>
  <si>
    <t>SH03548</t>
  </si>
  <si>
    <t>SH03549</t>
  </si>
  <si>
    <t>SH03550</t>
  </si>
  <si>
    <t>SH03551</t>
  </si>
  <si>
    <t>SH03552</t>
  </si>
  <si>
    <t>SH03553</t>
  </si>
  <si>
    <t>SH03554</t>
  </si>
  <si>
    <t>SH03555</t>
  </si>
  <si>
    <t>SH03556</t>
  </si>
  <si>
    <t>SH03557</t>
  </si>
  <si>
    <t>SH03558</t>
  </si>
  <si>
    <t>SH03559</t>
  </si>
  <si>
    <t>SH03560</t>
  </si>
  <si>
    <t>SH03561</t>
  </si>
  <si>
    <t>SH03562</t>
  </si>
  <si>
    <t>SH03563</t>
  </si>
  <si>
    <t>SH03564</t>
  </si>
  <si>
    <t>SH03565</t>
  </si>
  <si>
    <t>SH03566</t>
  </si>
  <si>
    <t>SH03567</t>
  </si>
  <si>
    <t>SH03568</t>
  </si>
  <si>
    <t>SH03569</t>
  </si>
  <si>
    <t>SH03570</t>
  </si>
  <si>
    <t>SH03571</t>
  </si>
  <si>
    <t>SH03572</t>
  </si>
  <si>
    <t>SH03573</t>
  </si>
  <si>
    <t>SH03574</t>
  </si>
  <si>
    <t>SH03575</t>
  </si>
  <si>
    <t>SH03576</t>
  </si>
  <si>
    <t>SH03577</t>
  </si>
  <si>
    <t>SH03578</t>
  </si>
  <si>
    <t>SH03579</t>
  </si>
  <si>
    <t>SH03580</t>
  </si>
  <si>
    <t>SH03581</t>
  </si>
  <si>
    <t>SH03582</t>
  </si>
  <si>
    <t>SH03583</t>
  </si>
  <si>
    <t>SH03584</t>
  </si>
  <si>
    <t>SH03585</t>
  </si>
  <si>
    <t>SH03586</t>
  </si>
  <si>
    <t>SH03587</t>
  </si>
  <si>
    <t>SH03588</t>
  </si>
  <si>
    <t>SH03589</t>
  </si>
  <si>
    <t>SH03590</t>
  </si>
  <si>
    <t>SH03591</t>
  </si>
  <si>
    <t>SH03592</t>
  </si>
  <si>
    <t>SH03593</t>
  </si>
  <si>
    <t>SH03594</t>
  </si>
  <si>
    <t>SH03595</t>
  </si>
  <si>
    <t>SH03596</t>
  </si>
  <si>
    <t>SH03597</t>
  </si>
  <si>
    <t>SH03598</t>
  </si>
  <si>
    <t>SH03599</t>
  </si>
  <si>
    <t>SH03600</t>
  </si>
  <si>
    <t>SH03601</t>
  </si>
  <si>
    <t>SH03602</t>
  </si>
  <si>
    <t>SH03603</t>
  </si>
  <si>
    <t>SH03604</t>
  </si>
  <si>
    <t>SH03605</t>
  </si>
  <si>
    <t>SH03606</t>
  </si>
  <si>
    <t>SH03607</t>
  </si>
  <si>
    <t>SH03608</t>
  </si>
  <si>
    <t>SH03609</t>
  </si>
  <si>
    <t>SH03610</t>
  </si>
  <si>
    <t>SH03611</t>
  </si>
  <si>
    <t>SH03612</t>
  </si>
  <si>
    <t>SH03613</t>
  </si>
  <si>
    <t>SH03614</t>
  </si>
  <si>
    <t>SH03615</t>
  </si>
  <si>
    <t>SH03616</t>
  </si>
  <si>
    <t>SH03617</t>
  </si>
  <si>
    <t>SH03618</t>
  </si>
  <si>
    <t>SH03619</t>
  </si>
  <si>
    <t>SH03620</t>
  </si>
  <si>
    <t>SH03621</t>
  </si>
  <si>
    <t>SH03622</t>
  </si>
  <si>
    <t>SH03623</t>
  </si>
  <si>
    <t>SH03624</t>
  </si>
  <si>
    <t>SH03625</t>
  </si>
  <si>
    <t>SH03626</t>
  </si>
  <si>
    <t>SH03627</t>
  </si>
  <si>
    <t>SH03628</t>
  </si>
  <si>
    <t>SH03629</t>
  </si>
  <si>
    <t>SH03630</t>
  </si>
  <si>
    <t>SH03631</t>
  </si>
  <si>
    <t>SH03632</t>
  </si>
  <si>
    <t>SH03633</t>
  </si>
  <si>
    <t>SH03634</t>
  </si>
  <si>
    <t>SH03635</t>
  </si>
  <si>
    <t>SH03636</t>
  </si>
  <si>
    <t>SH03637</t>
  </si>
  <si>
    <t>SH03638</t>
  </si>
  <si>
    <t>SH03639</t>
  </si>
  <si>
    <t>SH03640</t>
  </si>
  <si>
    <t>SH03641</t>
  </si>
  <si>
    <t>SH03642</t>
  </si>
  <si>
    <t>SH03643</t>
  </si>
  <si>
    <t>SH03644</t>
  </si>
  <si>
    <t>SH03645</t>
  </si>
  <si>
    <t>SH03646</t>
  </si>
  <si>
    <t>SH03647</t>
  </si>
  <si>
    <t>SH03648</t>
  </si>
  <si>
    <t>SH03649</t>
  </si>
  <si>
    <t>SH03650</t>
  </si>
  <si>
    <t>SH03651</t>
  </si>
  <si>
    <t>SH03652</t>
  </si>
  <si>
    <t>SH03653</t>
  </si>
  <si>
    <t>SH03654</t>
  </si>
  <si>
    <t>SH03655</t>
  </si>
  <si>
    <t>SH03656</t>
  </si>
  <si>
    <t>SH03657</t>
  </si>
  <si>
    <t>SH03658</t>
  </si>
  <si>
    <t>SH03659</t>
  </si>
  <si>
    <t>SH03660</t>
  </si>
  <si>
    <t>SH03661</t>
  </si>
  <si>
    <t>SH03662</t>
  </si>
  <si>
    <t>SH03663</t>
  </si>
  <si>
    <t>SH03664</t>
  </si>
  <si>
    <t>SH03665</t>
  </si>
  <si>
    <t>SH03666</t>
  </si>
  <si>
    <t>SH03667</t>
  </si>
  <si>
    <t>SH03668</t>
  </si>
  <si>
    <t>SH03669</t>
  </si>
  <si>
    <t>SH03670</t>
  </si>
  <si>
    <t>SH03671</t>
  </si>
  <si>
    <t>SH03672</t>
  </si>
  <si>
    <t>SH03673</t>
  </si>
  <si>
    <t>SH03674</t>
  </si>
  <si>
    <t>SH03675</t>
  </si>
  <si>
    <t>SH03676</t>
  </si>
  <si>
    <t>SH03677</t>
  </si>
  <si>
    <t>SH03678</t>
  </si>
  <si>
    <t>SH03679</t>
  </si>
  <si>
    <t>SH03680</t>
  </si>
  <si>
    <t>SH03681</t>
  </si>
  <si>
    <t>SH03682</t>
  </si>
  <si>
    <t>SH03683</t>
  </si>
  <si>
    <t>SH03684</t>
  </si>
  <si>
    <t>SH03685</t>
  </si>
  <si>
    <t>SH03686</t>
  </si>
  <si>
    <t>SH03687</t>
  </si>
  <si>
    <t>SH03688</t>
  </si>
  <si>
    <t>SH03689</t>
  </si>
  <si>
    <t>SH03690</t>
  </si>
  <si>
    <t>SH03691</t>
  </si>
  <si>
    <t>SH03692</t>
  </si>
  <si>
    <t>SH03693</t>
  </si>
  <si>
    <t>SH03694</t>
  </si>
  <si>
    <t>SH03695</t>
  </si>
  <si>
    <t>SH03696</t>
  </si>
  <si>
    <t>SH03697</t>
  </si>
  <si>
    <t>SH03698</t>
  </si>
  <si>
    <t>SH03699</t>
  </si>
  <si>
    <t>SH03700</t>
  </si>
  <si>
    <t>SH03701</t>
  </si>
  <si>
    <t>SH03702</t>
  </si>
  <si>
    <t>SH03703</t>
  </si>
  <si>
    <t>SH03704</t>
  </si>
  <si>
    <t>SH03705</t>
  </si>
  <si>
    <t>SH03706</t>
  </si>
  <si>
    <t>SH03707</t>
  </si>
  <si>
    <t>SH03708</t>
  </si>
  <si>
    <t>SH03709</t>
  </si>
  <si>
    <t>SH03710</t>
  </si>
  <si>
    <t>SH03711</t>
  </si>
  <si>
    <t>SH03712</t>
  </si>
  <si>
    <t>SH03713</t>
  </si>
  <si>
    <t>SH03714</t>
  </si>
  <si>
    <t>SH03715</t>
  </si>
  <si>
    <t>SH03716</t>
  </si>
  <si>
    <t>SH03717</t>
  </si>
  <si>
    <t>SH03718</t>
  </si>
  <si>
    <t>SH03719</t>
  </si>
  <si>
    <t>SH03720</t>
  </si>
  <si>
    <t>SH03721</t>
  </si>
  <si>
    <t>SH03722</t>
  </si>
  <si>
    <t>SH03723</t>
  </si>
  <si>
    <t>SH03724</t>
  </si>
  <si>
    <t>SH03725</t>
  </si>
  <si>
    <t>SH03726</t>
  </si>
  <si>
    <t>SH03727</t>
  </si>
  <si>
    <t>SH03728</t>
  </si>
  <si>
    <t>SH03729</t>
  </si>
  <si>
    <t>SH03730</t>
  </si>
  <si>
    <t>SH03731</t>
  </si>
  <si>
    <t>SH03732</t>
  </si>
  <si>
    <t>SH03733</t>
  </si>
  <si>
    <t>SH03734</t>
  </si>
  <si>
    <t>SH03735</t>
  </si>
  <si>
    <t>SH03736</t>
  </si>
  <si>
    <t>SH03737</t>
  </si>
  <si>
    <t>SH03738</t>
  </si>
  <si>
    <t>SH03739</t>
  </si>
  <si>
    <t>SH03740</t>
  </si>
  <si>
    <t>SH03741</t>
  </si>
  <si>
    <t>SH03742</t>
  </si>
  <si>
    <t>SH03743</t>
  </si>
  <si>
    <t>SH03744</t>
  </si>
  <si>
    <t>SH03745</t>
  </si>
  <si>
    <t>SH03746</t>
  </si>
  <si>
    <t>SH03747</t>
  </si>
  <si>
    <t>SH03748</t>
  </si>
  <si>
    <t>SH03749</t>
  </si>
  <si>
    <t>SH03750</t>
  </si>
  <si>
    <t>SH03751</t>
  </si>
  <si>
    <t>SH03752</t>
  </si>
  <si>
    <t>SH03753</t>
  </si>
  <si>
    <t>SH03754</t>
  </si>
  <si>
    <t>SH03755</t>
  </si>
  <si>
    <t>SH03756</t>
  </si>
  <si>
    <t>SH03757</t>
  </si>
  <si>
    <t>SH03758</t>
  </si>
  <si>
    <t>SH03759</t>
  </si>
  <si>
    <t>SH03760</t>
  </si>
  <si>
    <t>SH03761</t>
  </si>
  <si>
    <t>SH03762</t>
  </si>
  <si>
    <t>SH03763</t>
  </si>
  <si>
    <t>SH03764</t>
  </si>
  <si>
    <t>SH03765</t>
  </si>
  <si>
    <t>SH03766</t>
  </si>
  <si>
    <t>SH03767</t>
  </si>
  <si>
    <t>SH03768</t>
  </si>
  <si>
    <t>SH03769</t>
  </si>
  <si>
    <t>SH03770</t>
  </si>
  <si>
    <t>SH03771</t>
  </si>
  <si>
    <t>SH03772</t>
  </si>
  <si>
    <t>SH03773</t>
  </si>
  <si>
    <t>SH03774</t>
  </si>
  <si>
    <t>SH03775</t>
  </si>
  <si>
    <t>SH03776</t>
  </si>
  <si>
    <t>SH03777</t>
  </si>
  <si>
    <t>SH03778</t>
  </si>
  <si>
    <t>SH03779</t>
  </si>
  <si>
    <t>SH03780</t>
  </si>
  <si>
    <t>SH03781</t>
  </si>
  <si>
    <t>SH03782</t>
  </si>
  <si>
    <t>SH03783</t>
  </si>
  <si>
    <t>SH03784</t>
  </si>
  <si>
    <t>SH03785</t>
  </si>
  <si>
    <t>SH03786</t>
  </si>
  <si>
    <t>SH03787</t>
  </si>
  <si>
    <t>SH03788</t>
  </si>
  <si>
    <t>SH03789</t>
  </si>
  <si>
    <t>SH03790</t>
  </si>
  <si>
    <t>SH03791</t>
  </si>
  <si>
    <t>SH03792</t>
  </si>
  <si>
    <t>SH03793</t>
  </si>
  <si>
    <t>SH03794</t>
  </si>
  <si>
    <t>SH03795</t>
  </si>
  <si>
    <t>SH03796</t>
  </si>
  <si>
    <t>SH03797</t>
  </si>
  <si>
    <t>SH03798</t>
  </si>
  <si>
    <t>SH03799</t>
  </si>
  <si>
    <t>SH03800</t>
  </si>
  <si>
    <t>SH03801</t>
  </si>
  <si>
    <t>SH03802</t>
  </si>
  <si>
    <t>SH03803</t>
  </si>
  <si>
    <t>SH03804</t>
  </si>
  <si>
    <t>SH03805</t>
  </si>
  <si>
    <t>SH03806</t>
  </si>
  <si>
    <t>SH03807</t>
  </si>
  <si>
    <t>SH03808</t>
  </si>
  <si>
    <t>SH03809</t>
  </si>
  <si>
    <t>SH03810</t>
  </si>
  <si>
    <t>SH03811</t>
  </si>
  <si>
    <t>SH03812</t>
  </si>
  <si>
    <t>SH03813</t>
  </si>
  <si>
    <t>SH03814</t>
  </si>
  <si>
    <t>SH03815</t>
  </si>
  <si>
    <t>SH03816</t>
  </si>
  <si>
    <t>SH03817</t>
  </si>
  <si>
    <t>SH03818</t>
  </si>
  <si>
    <t>SH03819</t>
  </si>
  <si>
    <t>SH03820</t>
  </si>
  <si>
    <t>SH03821</t>
  </si>
  <si>
    <t>SH03822</t>
  </si>
  <si>
    <t>SH03823</t>
  </si>
  <si>
    <t>SH03824</t>
  </si>
  <si>
    <t>SH03825</t>
  </si>
  <si>
    <t>SH03826</t>
  </si>
  <si>
    <t>SH03827</t>
  </si>
  <si>
    <t>SH03828</t>
  </si>
  <si>
    <t>SH03829</t>
  </si>
  <si>
    <t>SH03830</t>
  </si>
  <si>
    <t>SH03831</t>
  </si>
  <si>
    <t>SH03832</t>
  </si>
  <si>
    <t>SH03833</t>
  </si>
  <si>
    <t>SH03834</t>
  </si>
  <si>
    <t>SH03835</t>
  </si>
  <si>
    <t>SH03836</t>
  </si>
  <si>
    <t>SH03837</t>
  </si>
  <si>
    <t>SH03838</t>
  </si>
  <si>
    <t>SH03839</t>
  </si>
  <si>
    <t>SH03840</t>
  </si>
  <si>
    <t>SH03841</t>
  </si>
  <si>
    <t>SH03842</t>
  </si>
  <si>
    <t>SH03843</t>
  </si>
  <si>
    <t>SH03844</t>
  </si>
  <si>
    <t>SH03845</t>
  </si>
  <si>
    <t>SH03846</t>
  </si>
  <si>
    <t>SH03847</t>
  </si>
  <si>
    <t>SH03848</t>
  </si>
  <si>
    <t>SH03849</t>
  </si>
  <si>
    <t>SH03850</t>
  </si>
  <si>
    <t>SH03851</t>
  </si>
  <si>
    <t>SH03852</t>
  </si>
  <si>
    <t>SH03853</t>
  </si>
  <si>
    <t>SH03854</t>
  </si>
  <si>
    <t>SH03855</t>
  </si>
  <si>
    <t>SH03856</t>
  </si>
  <si>
    <t>SH03857</t>
  </si>
  <si>
    <t>SH03858</t>
  </si>
  <si>
    <t>SH03859</t>
  </si>
  <si>
    <t>SH03860</t>
  </si>
  <si>
    <t>SH03861</t>
  </si>
  <si>
    <t>SH03862</t>
  </si>
  <si>
    <t>SH03863</t>
  </si>
  <si>
    <t>SH03864</t>
  </si>
  <si>
    <t>SH03865</t>
  </si>
  <si>
    <t>SH03866</t>
  </si>
  <si>
    <t>SH03867</t>
  </si>
  <si>
    <t>SH03868</t>
  </si>
  <si>
    <t>SH03869</t>
  </si>
  <si>
    <t>SH03870</t>
  </si>
  <si>
    <t>SH03871</t>
  </si>
  <si>
    <t>SH03872</t>
  </si>
  <si>
    <t>SH03873</t>
  </si>
  <si>
    <t>SH03874</t>
  </si>
  <si>
    <t>SH03875</t>
  </si>
  <si>
    <t>SH03876</t>
  </si>
  <si>
    <t>SH03877</t>
  </si>
  <si>
    <t>SH03878</t>
  </si>
  <si>
    <t>SH03879</t>
  </si>
  <si>
    <t>SH03880</t>
  </si>
  <si>
    <t>SH03881</t>
  </si>
  <si>
    <t>SH03882</t>
  </si>
  <si>
    <t>SH03883</t>
  </si>
  <si>
    <t>SH03884</t>
  </si>
  <si>
    <t>SH03885</t>
  </si>
  <si>
    <t>SH03886</t>
  </si>
  <si>
    <t>SH03887</t>
  </si>
  <si>
    <t>SH03888</t>
  </si>
  <si>
    <t>SH03889</t>
  </si>
  <si>
    <t>SH03890</t>
  </si>
  <si>
    <t>SH03891</t>
  </si>
  <si>
    <t>SH03892</t>
  </si>
  <si>
    <t>SH03893</t>
  </si>
  <si>
    <t>SH03894</t>
  </si>
  <si>
    <t>SH03895</t>
  </si>
  <si>
    <t>SH03896</t>
  </si>
  <si>
    <t>SH03897</t>
  </si>
  <si>
    <t>SH03898</t>
  </si>
  <si>
    <t>SH03899</t>
  </si>
  <si>
    <t>SH03900</t>
  </si>
  <si>
    <t>SH03901</t>
  </si>
  <si>
    <t>SH03902</t>
  </si>
  <si>
    <t>SH03903</t>
  </si>
  <si>
    <t>SH03904</t>
  </si>
  <si>
    <t>SH03905</t>
  </si>
  <si>
    <t>SH03906</t>
  </si>
  <si>
    <t>SH03907</t>
  </si>
  <si>
    <t>SH03908</t>
  </si>
  <si>
    <t>SH03909</t>
  </si>
  <si>
    <t>SH03910</t>
  </si>
  <si>
    <t>SH03911</t>
  </si>
  <si>
    <t>SH03912</t>
  </si>
  <si>
    <t>SH03913</t>
  </si>
  <si>
    <t>SH03914</t>
  </si>
  <si>
    <t>SH03915</t>
  </si>
  <si>
    <t>SH03916</t>
  </si>
  <si>
    <t>SH03917</t>
  </si>
  <si>
    <t>SH03918</t>
  </si>
  <si>
    <t>SH03919</t>
  </si>
  <si>
    <t>SH03920</t>
  </si>
  <si>
    <t>SH03921</t>
  </si>
  <si>
    <t>SH03922</t>
  </si>
  <si>
    <t>SH03923</t>
  </si>
  <si>
    <t>SH03924</t>
  </si>
  <si>
    <t>SH03925</t>
  </si>
  <si>
    <t>SH03926</t>
  </si>
  <si>
    <t>SH03927</t>
  </si>
  <si>
    <t>SH03928</t>
  </si>
  <si>
    <t>SH03929</t>
  </si>
  <si>
    <t>SH03930</t>
  </si>
  <si>
    <t>SH03931</t>
  </si>
  <si>
    <t>SH03932</t>
  </si>
  <si>
    <t>SH03933</t>
  </si>
  <si>
    <t>SH03934</t>
  </si>
  <si>
    <t>SH03935</t>
  </si>
  <si>
    <t>SH03936</t>
  </si>
  <si>
    <t>SH03937</t>
  </si>
  <si>
    <t>SH03938</t>
  </si>
  <si>
    <t>SH03939</t>
  </si>
  <si>
    <t>SH03940</t>
  </si>
  <si>
    <t>SH03941</t>
  </si>
  <si>
    <t>SH03942</t>
  </si>
  <si>
    <t>SH03943</t>
  </si>
  <si>
    <t>SH03944</t>
  </si>
  <si>
    <t>SH03945</t>
  </si>
  <si>
    <t>SH03946</t>
  </si>
  <si>
    <t>SH03947</t>
  </si>
  <si>
    <t>SH03948</t>
  </si>
  <si>
    <t>SH03949</t>
  </si>
  <si>
    <t>SH03950</t>
  </si>
  <si>
    <t>SH03951</t>
  </si>
  <si>
    <t>SH03952</t>
  </si>
  <si>
    <t>SH03953</t>
  </si>
  <si>
    <t>SH03954</t>
  </si>
  <si>
    <t>SH03955</t>
  </si>
  <si>
    <t>SH03956</t>
  </si>
  <si>
    <t>SH03957</t>
  </si>
  <si>
    <t>SH03958</t>
  </si>
  <si>
    <t>SH03959</t>
  </si>
  <si>
    <t>SH03960</t>
  </si>
  <si>
    <t>SH03961</t>
  </si>
  <si>
    <t>SH03962</t>
  </si>
  <si>
    <t>SH03963</t>
  </si>
  <si>
    <t>SH03964</t>
  </si>
  <si>
    <t>SH03965</t>
  </si>
  <si>
    <t>SH03966</t>
  </si>
  <si>
    <t>SH03967</t>
  </si>
  <si>
    <t>SH03968</t>
  </si>
  <si>
    <t>SH03969</t>
  </si>
  <si>
    <t>SH03970</t>
  </si>
  <si>
    <t>SH03971</t>
  </si>
  <si>
    <t>SH03972</t>
  </si>
  <si>
    <t>SH03973</t>
  </si>
  <si>
    <t>SH03974</t>
  </si>
  <si>
    <t>SH03975</t>
  </si>
  <si>
    <t>SH03976</t>
  </si>
  <si>
    <t>SH03977</t>
  </si>
  <si>
    <t>SH03978</t>
  </si>
  <si>
    <t>SH03979</t>
  </si>
  <si>
    <t>SH03980</t>
  </si>
  <si>
    <t>SH03981</t>
  </si>
  <si>
    <t>SH03982</t>
  </si>
  <si>
    <t>SH03983</t>
  </si>
  <si>
    <t>SH03984</t>
  </si>
  <si>
    <t>SH03985</t>
  </si>
  <si>
    <t>SH03986</t>
  </si>
  <si>
    <t>SH03987</t>
  </si>
  <si>
    <t>SH03988</t>
  </si>
  <si>
    <t>SH03989</t>
  </si>
  <si>
    <t>SH03990</t>
  </si>
  <si>
    <t>SH03991</t>
  </si>
  <si>
    <t>SH03992</t>
  </si>
  <si>
    <t>SH03993</t>
  </si>
  <si>
    <t>SH03994</t>
  </si>
  <si>
    <t>SH03995</t>
  </si>
  <si>
    <t>SH03996</t>
  </si>
  <si>
    <t>SH03997</t>
  </si>
  <si>
    <t>SH03998</t>
  </si>
  <si>
    <t>SH03999</t>
  </si>
  <si>
    <t>SH04000</t>
  </si>
  <si>
    <t>SH04001</t>
  </si>
  <si>
    <t>SH04002</t>
  </si>
  <si>
    <t>SH04003</t>
  </si>
  <si>
    <t>SH04004</t>
  </si>
  <si>
    <t>SH04005</t>
  </si>
  <si>
    <t>SH04006</t>
  </si>
  <si>
    <t>SH04007</t>
  </si>
  <si>
    <t>SH04008</t>
  </si>
  <si>
    <t>SH04009</t>
  </si>
  <si>
    <t>SH04010</t>
  </si>
  <si>
    <t>SH04011</t>
  </si>
  <si>
    <t>SH04012</t>
  </si>
  <si>
    <t>SH04013</t>
  </si>
  <si>
    <t>SH04014</t>
  </si>
  <si>
    <t>SH04015</t>
  </si>
  <si>
    <t>SH04016</t>
  </si>
  <si>
    <t>SH04017</t>
  </si>
  <si>
    <t>SH04018</t>
  </si>
  <si>
    <t>SH04019</t>
  </si>
  <si>
    <t>SH04020</t>
  </si>
  <si>
    <t>SH04021</t>
  </si>
  <si>
    <t>SH04022</t>
  </si>
  <si>
    <t>SH04023</t>
  </si>
  <si>
    <t>SH04024</t>
  </si>
  <si>
    <t>SH04025</t>
  </si>
  <si>
    <t>SH04026</t>
  </si>
  <si>
    <t>SH04027</t>
  </si>
  <si>
    <t>SH04028</t>
  </si>
  <si>
    <t>SH04029</t>
  </si>
  <si>
    <t>SH04030</t>
  </si>
  <si>
    <t>SH04031</t>
  </si>
  <si>
    <t>SH04032</t>
  </si>
  <si>
    <t>SH04033</t>
  </si>
  <si>
    <t>SH04034</t>
  </si>
  <si>
    <t>SH04035</t>
  </si>
  <si>
    <t>SH04036</t>
  </si>
  <si>
    <t>SH04037</t>
  </si>
  <si>
    <t>SH04038</t>
  </si>
  <si>
    <t>SH04039</t>
  </si>
  <si>
    <t>SH04040</t>
  </si>
  <si>
    <t>SH04041</t>
  </si>
  <si>
    <t>SH04042</t>
  </si>
  <si>
    <t>SH04043</t>
  </si>
  <si>
    <t>SH04044</t>
  </si>
  <si>
    <t>SH04045</t>
  </si>
  <si>
    <t>SH04046</t>
  </si>
  <si>
    <t>SH04047</t>
  </si>
  <si>
    <t>SH04048</t>
  </si>
  <si>
    <t>SH04049</t>
  </si>
  <si>
    <t>SH04050</t>
  </si>
  <si>
    <t>SH04051</t>
  </si>
  <si>
    <t>SH04052</t>
  </si>
  <si>
    <t>SH04053</t>
  </si>
  <si>
    <t>SH04054</t>
  </si>
  <si>
    <t>SH04055</t>
  </si>
  <si>
    <t>SH04056</t>
  </si>
  <si>
    <t>SH04057</t>
  </si>
  <si>
    <t>SH04058</t>
  </si>
  <si>
    <t>SH04059</t>
  </si>
  <si>
    <t>SH04060</t>
  </si>
  <si>
    <t>SH04061</t>
  </si>
  <si>
    <t>SH04062</t>
  </si>
  <si>
    <t>SH04063</t>
  </si>
  <si>
    <t>SH04064</t>
  </si>
  <si>
    <t>SH04065</t>
  </si>
  <si>
    <t>SH04066</t>
  </si>
  <si>
    <t>SH04067</t>
  </si>
  <si>
    <t>SH04068</t>
  </si>
  <si>
    <t>SH04069</t>
  </si>
  <si>
    <t>SH04070</t>
  </si>
  <si>
    <t>SH04071</t>
  </si>
  <si>
    <t>SH04072</t>
  </si>
  <si>
    <t>SH04073</t>
  </si>
  <si>
    <t>SH04074</t>
  </si>
  <si>
    <t>SH04075</t>
  </si>
  <si>
    <t>SH04076</t>
  </si>
  <si>
    <t>SH04077</t>
  </si>
  <si>
    <t>SH04078</t>
  </si>
  <si>
    <t>SH04079</t>
  </si>
  <si>
    <t>SH04080</t>
  </si>
  <si>
    <t>SH04081</t>
  </si>
  <si>
    <t>SH04082</t>
  </si>
  <si>
    <t>SH04083</t>
  </si>
  <si>
    <t>SH04084</t>
  </si>
  <si>
    <t>SH04085</t>
  </si>
  <si>
    <t>SH04086</t>
  </si>
  <si>
    <t>SH04087</t>
  </si>
  <si>
    <t>SH04088</t>
  </si>
  <si>
    <t>SH04089</t>
  </si>
  <si>
    <t>SH04090</t>
  </si>
  <si>
    <t>SH04091</t>
  </si>
  <si>
    <t>SH04092</t>
  </si>
  <si>
    <t>SH04093</t>
  </si>
  <si>
    <t>SH04094</t>
  </si>
  <si>
    <t>SH04095</t>
  </si>
  <si>
    <t>SH04096</t>
  </si>
  <si>
    <t>SH04097</t>
  </si>
  <si>
    <t>SH04098</t>
  </si>
  <si>
    <t>SH04099</t>
  </si>
  <si>
    <t>SH04100</t>
  </si>
  <si>
    <t>SH04101</t>
  </si>
  <si>
    <t>SH04102</t>
  </si>
  <si>
    <t>SH04103</t>
  </si>
  <si>
    <t>SH04104</t>
  </si>
  <si>
    <t>SH04105</t>
  </si>
  <si>
    <t>SH04106</t>
  </si>
  <si>
    <t>SH04107</t>
  </si>
  <si>
    <t>SH04108</t>
  </si>
  <si>
    <t>SH04109</t>
  </si>
  <si>
    <t>SH04110</t>
  </si>
  <si>
    <t>SH04111</t>
  </si>
  <si>
    <t>SH04112</t>
  </si>
  <si>
    <t>SH04113</t>
  </si>
  <si>
    <t>SH04114</t>
  </si>
  <si>
    <t>SH04115</t>
  </si>
  <si>
    <t>SH04116</t>
  </si>
  <si>
    <t>SH04117</t>
  </si>
  <si>
    <t>SH04118</t>
  </si>
  <si>
    <t>SH04119</t>
  </si>
  <si>
    <t>SH04120</t>
  </si>
  <si>
    <t>SH04121</t>
  </si>
  <si>
    <t>SH04122</t>
  </si>
  <si>
    <t>SH04123</t>
  </si>
  <si>
    <t>SH04124</t>
  </si>
  <si>
    <t>SH04125</t>
  </si>
  <si>
    <t>SH04126</t>
  </si>
  <si>
    <t>SH04127</t>
  </si>
  <si>
    <t>SH04128</t>
  </si>
  <si>
    <t>SH04129</t>
  </si>
  <si>
    <t>SH04130</t>
  </si>
  <si>
    <t>SH04131</t>
  </si>
  <si>
    <t>SH04132</t>
  </si>
  <si>
    <t>SH04133</t>
  </si>
  <si>
    <t>SH04134</t>
  </si>
  <si>
    <t>SH04135</t>
  </si>
  <si>
    <t>SH04136</t>
  </si>
  <si>
    <t>SH04137</t>
  </si>
  <si>
    <t>SH04138</t>
  </si>
  <si>
    <t>SH04139</t>
  </si>
  <si>
    <t>SH04140</t>
  </si>
  <si>
    <t>SH04141</t>
  </si>
  <si>
    <t>SH04142</t>
  </si>
  <si>
    <t>SH04143</t>
  </si>
  <si>
    <t>SH04144</t>
  </si>
  <si>
    <t>SH04145</t>
  </si>
  <si>
    <t>SH04146</t>
  </si>
  <si>
    <t>SH04147</t>
  </si>
  <si>
    <t>SH04148</t>
  </si>
  <si>
    <t>SH04149</t>
  </si>
  <si>
    <t>SH04150</t>
  </si>
  <si>
    <t>SH04151</t>
  </si>
  <si>
    <t>SH04152</t>
  </si>
  <si>
    <t>SH04153</t>
  </si>
  <si>
    <t>SH04154</t>
  </si>
  <si>
    <t>SH04155</t>
  </si>
  <si>
    <t>SH04156</t>
  </si>
  <si>
    <t>SH04157</t>
  </si>
  <si>
    <t>SH04158</t>
  </si>
  <si>
    <t>SH04159</t>
  </si>
  <si>
    <t>SH04160</t>
  </si>
  <si>
    <t>SH04161</t>
  </si>
  <si>
    <t>SH04162</t>
  </si>
  <si>
    <t>SH04163</t>
  </si>
  <si>
    <t>SH04164</t>
  </si>
  <si>
    <t>SH04165</t>
  </si>
  <si>
    <t>SH04166</t>
  </si>
  <si>
    <t>SH04167</t>
  </si>
  <si>
    <t>SH04168</t>
  </si>
  <si>
    <t>SH04169</t>
  </si>
  <si>
    <t>SH04170</t>
  </si>
  <si>
    <t>SH04171</t>
  </si>
  <si>
    <t>SH04172</t>
  </si>
  <si>
    <t>SH04173</t>
  </si>
  <si>
    <t>SH04174</t>
  </si>
  <si>
    <t>SH04175</t>
  </si>
  <si>
    <t>SH04176</t>
  </si>
  <si>
    <t>SH04177</t>
  </si>
  <si>
    <t>SH04178</t>
  </si>
  <si>
    <t>SH04179</t>
  </si>
  <si>
    <t>SH04180</t>
  </si>
  <si>
    <t>SH04181</t>
  </si>
  <si>
    <t>SH04182</t>
  </si>
  <si>
    <t>SH04183</t>
  </si>
  <si>
    <t>SH04184</t>
  </si>
  <si>
    <t>SH04185</t>
  </si>
  <si>
    <t>SH04186</t>
  </si>
  <si>
    <t>SH04187</t>
  </si>
  <si>
    <t>SH04188</t>
  </si>
  <si>
    <t>SH04189</t>
  </si>
  <si>
    <t>SH04190</t>
  </si>
  <si>
    <t>SH04191</t>
  </si>
  <si>
    <t>SH04192</t>
  </si>
  <si>
    <t>SH04193</t>
  </si>
  <si>
    <t>SH04194</t>
  </si>
  <si>
    <t>SH04195</t>
  </si>
  <si>
    <t>SH04196</t>
  </si>
  <si>
    <t>SH04197</t>
  </si>
  <si>
    <t>SH04198</t>
  </si>
  <si>
    <t>SH04199</t>
  </si>
  <si>
    <t>SH04200</t>
  </si>
  <si>
    <t>SH04201</t>
  </si>
  <si>
    <t>SH04202</t>
  </si>
  <si>
    <t>SH04203</t>
  </si>
  <si>
    <t>SH04204</t>
  </si>
  <si>
    <t>SH04205</t>
  </si>
  <si>
    <t>SH04206</t>
  </si>
  <si>
    <t>SH04207</t>
  </si>
  <si>
    <t>SH04208</t>
  </si>
  <si>
    <t>SH04209</t>
  </si>
  <si>
    <t>SH04210</t>
  </si>
  <si>
    <t>SH04211</t>
  </si>
  <si>
    <t>SH04212</t>
  </si>
  <si>
    <t>SH04213</t>
  </si>
  <si>
    <t>SH04214</t>
  </si>
  <si>
    <t>SH04215</t>
  </si>
  <si>
    <t>SH04216</t>
  </si>
  <si>
    <t>SH04217</t>
  </si>
  <si>
    <t>SH04218</t>
  </si>
  <si>
    <t>SH04219</t>
  </si>
  <si>
    <t>SH04220</t>
  </si>
  <si>
    <t>SH04221</t>
  </si>
  <si>
    <t>SH04222</t>
  </si>
  <si>
    <t>SH04223</t>
  </si>
  <si>
    <t>SH04224</t>
  </si>
  <si>
    <t>SH04225</t>
  </si>
  <si>
    <t>SH04226</t>
  </si>
  <si>
    <t>SH04227</t>
  </si>
  <si>
    <t>SH04228</t>
  </si>
  <si>
    <t>SH04229</t>
  </si>
  <si>
    <t>SH04230</t>
  </si>
  <si>
    <t>SH04231</t>
  </si>
  <si>
    <t>SH04232</t>
  </si>
  <si>
    <t>SH04233</t>
  </si>
  <si>
    <t>SH04234</t>
  </si>
  <si>
    <t>SH04235</t>
  </si>
  <si>
    <t>SH04236</t>
  </si>
  <si>
    <t>SH04237</t>
  </si>
  <si>
    <t>SH04238</t>
  </si>
  <si>
    <t>SH04239</t>
  </si>
  <si>
    <t>SH04240</t>
  </si>
  <si>
    <t>SH04241</t>
  </si>
  <si>
    <t>SH04242</t>
  </si>
  <si>
    <t>SH04243</t>
  </si>
  <si>
    <t>SH04244</t>
  </si>
  <si>
    <t>SH04245</t>
  </si>
  <si>
    <t>SH04246</t>
  </si>
  <si>
    <t>SH04247</t>
  </si>
  <si>
    <t>SH04248</t>
  </si>
  <si>
    <t>SH04249</t>
  </si>
  <si>
    <t>SH04250</t>
  </si>
  <si>
    <t>SH04251</t>
  </si>
  <si>
    <t>SH04252</t>
  </si>
  <si>
    <t>SH04253</t>
  </si>
  <si>
    <t>SH04254</t>
  </si>
  <si>
    <t>SH04255</t>
  </si>
  <si>
    <t>SH04256</t>
  </si>
  <si>
    <t>SH04257</t>
  </si>
  <si>
    <t>SH04258</t>
  </si>
  <si>
    <t>SH04259</t>
  </si>
  <si>
    <t>SH04260</t>
  </si>
  <si>
    <t>SH04261</t>
  </si>
  <si>
    <t>SH04262</t>
  </si>
  <si>
    <t>SH04263</t>
  </si>
  <si>
    <t>SH04264</t>
  </si>
  <si>
    <t>SH04265</t>
  </si>
  <si>
    <t>SH04266</t>
  </si>
  <si>
    <t>SH04267</t>
  </si>
  <si>
    <t>SH04268</t>
  </si>
  <si>
    <t>SH04269</t>
  </si>
  <si>
    <t>SH04270</t>
  </si>
  <si>
    <t>SH04271</t>
  </si>
  <si>
    <t>SH04272</t>
  </si>
  <si>
    <t>SH04273</t>
  </si>
  <si>
    <t>SH04274</t>
  </si>
  <si>
    <t>SH04275</t>
  </si>
  <si>
    <t>SH04276</t>
  </si>
  <si>
    <t>SH04277</t>
  </si>
  <si>
    <t>SH04278</t>
  </si>
  <si>
    <t>SH04279</t>
  </si>
  <si>
    <t>SH04280</t>
  </si>
  <si>
    <t>SH04281</t>
  </si>
  <si>
    <t>SH04282</t>
  </si>
  <si>
    <t>SH04283</t>
  </si>
  <si>
    <t>SH04284</t>
  </si>
  <si>
    <t>SH04285</t>
  </si>
  <si>
    <t>SH04286</t>
  </si>
  <si>
    <t>SH04287</t>
  </si>
  <si>
    <t>SH04288</t>
  </si>
  <si>
    <t>SH04289</t>
  </si>
  <si>
    <t>SH04290</t>
  </si>
  <si>
    <t>SH04291</t>
  </si>
  <si>
    <t>SH04292</t>
  </si>
  <si>
    <t>SH04293</t>
  </si>
  <si>
    <t>SH04294</t>
  </si>
  <si>
    <t>SH04295</t>
  </si>
  <si>
    <t>SH04296</t>
  </si>
  <si>
    <t>SH04297</t>
  </si>
  <si>
    <t>SH04298</t>
  </si>
  <si>
    <t>SH04299</t>
  </si>
  <si>
    <t>SH04300</t>
  </si>
  <si>
    <t>SH04301</t>
  </si>
  <si>
    <t>SH04302</t>
  </si>
  <si>
    <t>SH04303</t>
  </si>
  <si>
    <t>SH04304</t>
  </si>
  <si>
    <t>SH04305</t>
  </si>
  <si>
    <t>SH04306</t>
  </si>
  <si>
    <t>SH04307</t>
  </si>
  <si>
    <t>SH04308</t>
  </si>
  <si>
    <t>SH04309</t>
  </si>
  <si>
    <t>SH04310</t>
  </si>
  <si>
    <t>SH04311</t>
  </si>
  <si>
    <t>SH04312</t>
  </si>
  <si>
    <t>SH04313</t>
  </si>
  <si>
    <t>SH04314</t>
  </si>
  <si>
    <t>SH04315</t>
  </si>
  <si>
    <t>SH04316</t>
  </si>
  <si>
    <t>SH04317</t>
  </si>
  <si>
    <t>SH04318</t>
  </si>
  <si>
    <t>SH04319</t>
  </si>
  <si>
    <t>SH04320</t>
  </si>
  <si>
    <t>SH04321</t>
  </si>
  <si>
    <t>SH04322</t>
  </si>
  <si>
    <t>SH04323</t>
  </si>
  <si>
    <t>SH04324</t>
  </si>
  <si>
    <t>SH04325</t>
  </si>
  <si>
    <t>SH04326</t>
  </si>
  <si>
    <t>SH04327</t>
  </si>
  <si>
    <t>SH04328</t>
  </si>
  <si>
    <t>SH04329</t>
  </si>
  <si>
    <t>SH04330</t>
  </si>
  <si>
    <t>SH04331</t>
  </si>
  <si>
    <t>SH04332</t>
  </si>
  <si>
    <t>SH04333</t>
  </si>
  <si>
    <t>SH04334</t>
  </si>
  <si>
    <t>SH04335</t>
  </si>
  <si>
    <t>SH04336</t>
  </si>
  <si>
    <t>SH04337</t>
  </si>
  <si>
    <t>SH04338</t>
  </si>
  <si>
    <t>SH04339</t>
  </si>
  <si>
    <t>SH04340</t>
  </si>
  <si>
    <t>SH04341</t>
  </si>
  <si>
    <t>SH04342</t>
  </si>
  <si>
    <t>SH04343</t>
  </si>
  <si>
    <t>SH04344</t>
  </si>
  <si>
    <t>SH04345</t>
  </si>
  <si>
    <t>SH04346</t>
  </si>
  <si>
    <t>SH04347</t>
  </si>
  <si>
    <t>SH04348</t>
  </si>
  <si>
    <t>SH04349</t>
  </si>
  <si>
    <t>SH04350</t>
  </si>
  <si>
    <t>SH04351</t>
  </si>
  <si>
    <t>SH04352</t>
  </si>
  <si>
    <t>SH04353</t>
  </si>
  <si>
    <t>SH04354</t>
  </si>
  <si>
    <t>SH04355</t>
  </si>
  <si>
    <t>SH04356</t>
  </si>
  <si>
    <t>SH04357</t>
  </si>
  <si>
    <t>SH04358</t>
  </si>
  <si>
    <t>SH04359</t>
  </si>
  <si>
    <t>SH04360</t>
  </si>
  <si>
    <t>SH04361</t>
  </si>
  <si>
    <t>SH04362</t>
  </si>
  <si>
    <t>SH04363</t>
  </si>
  <si>
    <t>SH04364</t>
  </si>
  <si>
    <t>SH04365</t>
  </si>
  <si>
    <t>SH04366</t>
  </si>
  <si>
    <t>SH04367</t>
  </si>
  <si>
    <t>SH04368</t>
  </si>
  <si>
    <t>SH04369</t>
  </si>
  <si>
    <t>SH04370</t>
  </si>
  <si>
    <t>SH04371</t>
  </si>
  <si>
    <t>SH04372</t>
  </si>
  <si>
    <t>SH04373</t>
  </si>
  <si>
    <t>SH04374</t>
  </si>
  <si>
    <t>SH04375</t>
  </si>
  <si>
    <t>SH04376</t>
  </si>
  <si>
    <t>SH04377</t>
  </si>
  <si>
    <t>SH04378</t>
  </si>
  <si>
    <t>SH04379</t>
  </si>
  <si>
    <t>SH04380</t>
  </si>
  <si>
    <t>SH04381</t>
  </si>
  <si>
    <t>SH04382</t>
  </si>
  <si>
    <t>SH04383</t>
  </si>
  <si>
    <t>SH04384</t>
  </si>
  <si>
    <t>SH04385</t>
  </si>
  <si>
    <t>SH04386</t>
  </si>
  <si>
    <t>SH04387</t>
  </si>
  <si>
    <t>SH04388</t>
  </si>
  <si>
    <t>SH04389</t>
  </si>
  <si>
    <t>SH04390</t>
  </si>
  <si>
    <t>SH04391</t>
  </si>
  <si>
    <t>SH04392</t>
  </si>
  <si>
    <t>SH04393</t>
  </si>
  <si>
    <t>SH04394</t>
  </si>
  <si>
    <t>SH04395</t>
  </si>
  <si>
    <t>SH04396</t>
  </si>
  <si>
    <t>SH04397</t>
  </si>
  <si>
    <t>SH04398</t>
  </si>
  <si>
    <t>SH04399</t>
  </si>
  <si>
    <t>SH04400</t>
  </si>
  <si>
    <t>SH04401</t>
  </si>
  <si>
    <t>SH04402</t>
  </si>
  <si>
    <t>SH04403</t>
  </si>
  <si>
    <t>SH04404</t>
  </si>
  <si>
    <t>SH04405</t>
  </si>
  <si>
    <t>SH04406</t>
  </si>
  <si>
    <t>SH04407</t>
  </si>
  <si>
    <t>SH04408</t>
  </si>
  <si>
    <t>SH04409</t>
  </si>
  <si>
    <t>SH04410</t>
  </si>
  <si>
    <t>SH04411</t>
  </si>
  <si>
    <t>SH04412</t>
  </si>
  <si>
    <t>SH04413</t>
  </si>
  <si>
    <t>SH04414</t>
  </si>
  <si>
    <t>SH04415</t>
  </si>
  <si>
    <t>SH04416</t>
  </si>
  <si>
    <t>SH04417</t>
  </si>
  <si>
    <t>SH04418</t>
  </si>
  <si>
    <t>SH04419</t>
  </si>
  <si>
    <t>SH04420</t>
  </si>
  <si>
    <t>SH04421</t>
  </si>
  <si>
    <t>SH04422</t>
  </si>
  <si>
    <t>SH04423</t>
  </si>
  <si>
    <t>SH04424</t>
  </si>
  <si>
    <t>SH04425</t>
  </si>
  <si>
    <t>SH04426</t>
  </si>
  <si>
    <t>SH04427</t>
  </si>
  <si>
    <t>SH04428</t>
  </si>
  <si>
    <t>SH04429</t>
  </si>
  <si>
    <t>SH04430</t>
  </si>
  <si>
    <t>SH04431</t>
  </si>
  <si>
    <t>SH04432</t>
  </si>
  <si>
    <t>SH04433</t>
  </si>
  <si>
    <t>SH04434</t>
  </si>
  <si>
    <t>SH04435</t>
  </si>
  <si>
    <t>SH04436</t>
  </si>
  <si>
    <t>SH04437</t>
  </si>
  <si>
    <t>SH04438</t>
  </si>
  <si>
    <t>SH04439</t>
  </si>
  <si>
    <t>SH04440</t>
  </si>
  <si>
    <t>SH04441</t>
  </si>
  <si>
    <t>SH04442</t>
  </si>
  <si>
    <t>SH04443</t>
  </si>
  <si>
    <t>SH04444</t>
  </si>
  <si>
    <t>SH04445</t>
  </si>
  <si>
    <t>SH04446</t>
  </si>
  <si>
    <t>SH04447</t>
  </si>
  <si>
    <t>SH04448</t>
  </si>
  <si>
    <t>SH04449</t>
  </si>
  <si>
    <t>SH04450</t>
  </si>
  <si>
    <t>SH04451</t>
  </si>
  <si>
    <t>SH04452</t>
  </si>
  <si>
    <t>SH04453</t>
  </si>
  <si>
    <t>SH04454</t>
  </si>
  <si>
    <t>SH04455</t>
  </si>
  <si>
    <t>SH04456</t>
  </si>
  <si>
    <t>SH04457</t>
  </si>
  <si>
    <t>SH04458</t>
  </si>
  <si>
    <t>SH04459</t>
  </si>
  <si>
    <t>SH04460</t>
  </si>
  <si>
    <t>SH04461</t>
  </si>
  <si>
    <t>SH04462</t>
  </si>
  <si>
    <t>SH04463</t>
  </si>
  <si>
    <t>SH04464</t>
  </si>
  <si>
    <t>SH04465</t>
  </si>
  <si>
    <t>SH04466</t>
  </si>
  <si>
    <t>SH04467</t>
  </si>
  <si>
    <t>SH04468</t>
  </si>
  <si>
    <t>SH04469</t>
  </si>
  <si>
    <t>SH04470</t>
  </si>
  <si>
    <t>SH04471</t>
  </si>
  <si>
    <t>SH04472</t>
  </si>
  <si>
    <t>SH04473</t>
  </si>
  <si>
    <t>SH04474</t>
  </si>
  <si>
    <t>SH04475</t>
  </si>
  <si>
    <t>SH04476</t>
  </si>
  <si>
    <t>SH04477</t>
  </si>
  <si>
    <t>SH04478</t>
  </si>
  <si>
    <t>SH04479</t>
  </si>
  <si>
    <t>SH04480</t>
  </si>
  <si>
    <t>SH04481</t>
  </si>
  <si>
    <t>SH04482</t>
  </si>
  <si>
    <t>SH04483</t>
  </si>
  <si>
    <t>SH04484</t>
  </si>
  <si>
    <t>SH04485</t>
  </si>
  <si>
    <t>SH04486</t>
  </si>
  <si>
    <t>SH04487</t>
  </si>
  <si>
    <t>SH04488</t>
  </si>
  <si>
    <t>SH04489</t>
  </si>
  <si>
    <t>SH04490</t>
  </si>
  <si>
    <t>SH04491</t>
  </si>
  <si>
    <t>SH04492</t>
  </si>
  <si>
    <t>SH04493</t>
  </si>
  <si>
    <t>SH04494</t>
  </si>
  <si>
    <t>SH04495</t>
  </si>
  <si>
    <t>SH04496</t>
  </si>
  <si>
    <t>SH04497</t>
  </si>
  <si>
    <t>SH04498</t>
  </si>
  <si>
    <t>SH04499</t>
  </si>
  <si>
    <t>SH04500</t>
  </si>
  <si>
    <t>SH04501</t>
  </si>
  <si>
    <t>SH04502</t>
  </si>
  <si>
    <t>SH04503</t>
  </si>
  <si>
    <t>SH04504</t>
  </si>
  <si>
    <t>SH04505</t>
  </si>
  <si>
    <t>SH04506</t>
  </si>
  <si>
    <t>SH04507</t>
  </si>
  <si>
    <t>SH04508</t>
  </si>
  <si>
    <t>SH04509</t>
  </si>
  <si>
    <t>SH04510</t>
  </si>
  <si>
    <t>SH04511</t>
  </si>
  <si>
    <t>SH04512</t>
  </si>
  <si>
    <t>SH04513</t>
  </si>
  <si>
    <t>SH04514</t>
  </si>
  <si>
    <t>SH04515</t>
  </si>
  <si>
    <t>SH04516</t>
  </si>
  <si>
    <t>SH04517</t>
  </si>
  <si>
    <t>SH04518</t>
  </si>
  <si>
    <t>SH04519</t>
  </si>
  <si>
    <t>SH04520</t>
  </si>
  <si>
    <t>SH04521</t>
  </si>
  <si>
    <t>SH04522</t>
  </si>
  <si>
    <t>SH04523</t>
  </si>
  <si>
    <t>SH04524</t>
  </si>
  <si>
    <t>SH04525</t>
  </si>
  <si>
    <t>SH04526</t>
  </si>
  <si>
    <t>SH04527</t>
  </si>
  <si>
    <t>SH04528</t>
  </si>
  <si>
    <t>SH04529</t>
  </si>
  <si>
    <t>SH04530</t>
  </si>
  <si>
    <t>SH04531</t>
  </si>
  <si>
    <t>SH04532</t>
  </si>
  <si>
    <t>SH04533</t>
  </si>
  <si>
    <t>SH04534</t>
  </si>
  <si>
    <t>SH04535</t>
  </si>
  <si>
    <t>SH04536</t>
  </si>
  <si>
    <t>SH04537</t>
  </si>
  <si>
    <t>SH04538</t>
  </si>
  <si>
    <t>SH04539</t>
  </si>
  <si>
    <t>SH04540</t>
  </si>
  <si>
    <t>SH04541</t>
  </si>
  <si>
    <t>SH04542</t>
  </si>
  <si>
    <t>SH04543</t>
  </si>
  <si>
    <t>SH04544</t>
  </si>
  <si>
    <t>SH04545</t>
  </si>
  <si>
    <t>SH04546</t>
  </si>
  <si>
    <t>SH04547</t>
  </si>
  <si>
    <t>SH04548</t>
  </si>
  <si>
    <t>SH04549</t>
  </si>
  <si>
    <t>SH04550</t>
  </si>
  <si>
    <t>SH04551</t>
  </si>
  <si>
    <t>SH04552</t>
  </si>
  <si>
    <t>SH04553</t>
  </si>
  <si>
    <t>SH04554</t>
  </si>
  <si>
    <t>SH04555</t>
  </si>
  <si>
    <t>SH04556</t>
  </si>
  <si>
    <t>SH04557</t>
  </si>
  <si>
    <t>SH04558</t>
  </si>
  <si>
    <t>SH04559</t>
  </si>
  <si>
    <t>SH04560</t>
  </si>
  <si>
    <t>SH04561</t>
  </si>
  <si>
    <t>SH04562</t>
  </si>
  <si>
    <t>SH04563</t>
  </si>
  <si>
    <t>SH04564</t>
  </si>
  <si>
    <t>SH04565</t>
  </si>
  <si>
    <t>SH04566</t>
  </si>
  <si>
    <t>SH04567</t>
  </si>
  <si>
    <t>SH04568</t>
  </si>
  <si>
    <t>SH04569</t>
  </si>
  <si>
    <t>SH04570</t>
  </si>
  <si>
    <t>SH04571</t>
  </si>
  <si>
    <t>SH04572</t>
  </si>
  <si>
    <t>SH04573</t>
  </si>
  <si>
    <t>SH04574</t>
  </si>
  <si>
    <t>SH04575</t>
  </si>
  <si>
    <t>SH04576</t>
  </si>
  <si>
    <t>SH04577</t>
  </si>
  <si>
    <t>SH04578</t>
  </si>
  <si>
    <t>SH04579</t>
  </si>
  <si>
    <t>SH04580</t>
  </si>
  <si>
    <t>SH04581</t>
  </si>
  <si>
    <t>SH04582</t>
  </si>
  <si>
    <t>SH04583</t>
  </si>
  <si>
    <t>SH04584</t>
  </si>
  <si>
    <t>SH04585</t>
  </si>
  <si>
    <t>SH04586</t>
  </si>
  <si>
    <t>SH04587</t>
  </si>
  <si>
    <t>SH04588</t>
  </si>
  <si>
    <t>SH04589</t>
  </si>
  <si>
    <t>SH04590</t>
  </si>
  <si>
    <t>SH04591</t>
  </si>
  <si>
    <t>SH04592</t>
  </si>
  <si>
    <t>SH04593</t>
  </si>
  <si>
    <t>SH04594</t>
  </si>
  <si>
    <t>SH04595</t>
  </si>
  <si>
    <t>SH04596</t>
  </si>
  <si>
    <t>SH04597</t>
  </si>
  <si>
    <t>SH04598</t>
  </si>
  <si>
    <t>SH04599</t>
  </si>
  <si>
    <t>SH04600</t>
  </si>
  <si>
    <t>SH04601</t>
  </si>
  <si>
    <t>SH04602</t>
  </si>
  <si>
    <t>SH04603</t>
  </si>
  <si>
    <t>SH04604</t>
  </si>
  <si>
    <t>SH04605</t>
  </si>
  <si>
    <t>SH04606</t>
  </si>
  <si>
    <t>SH04607</t>
  </si>
  <si>
    <t>SH04608</t>
  </si>
  <si>
    <t>SH04609</t>
  </si>
  <si>
    <t>SH04610</t>
  </si>
  <si>
    <t>SH04611</t>
  </si>
  <si>
    <t>SH04612</t>
  </si>
  <si>
    <t>SH04613</t>
  </si>
  <si>
    <t>SH04614</t>
  </si>
  <si>
    <t>SH04615</t>
  </si>
  <si>
    <t>SH04616</t>
  </si>
  <si>
    <t>SH04617</t>
  </si>
  <si>
    <t>SH04618</t>
  </si>
  <si>
    <t>SH04619</t>
  </si>
  <si>
    <t>SH04620</t>
  </si>
  <si>
    <t>SH04621</t>
  </si>
  <si>
    <t>SH04622</t>
  </si>
  <si>
    <t>SH04623</t>
  </si>
  <si>
    <t>SH04624</t>
  </si>
  <si>
    <t>SH04625</t>
  </si>
  <si>
    <t>SH04626</t>
  </si>
  <si>
    <t>SH04627</t>
  </si>
  <si>
    <t>SH04628</t>
  </si>
  <si>
    <t>SH04629</t>
  </si>
  <si>
    <t>SH04630</t>
  </si>
  <si>
    <t>SH04631</t>
  </si>
  <si>
    <t>SH04632</t>
  </si>
  <si>
    <t>SH04633</t>
  </si>
  <si>
    <t>SH04634</t>
  </si>
  <si>
    <t>SH04635</t>
  </si>
  <si>
    <t>SH04636</t>
  </si>
  <si>
    <t>SH04637</t>
  </si>
  <si>
    <t>SH04638</t>
  </si>
  <si>
    <t>SH04639</t>
  </si>
  <si>
    <t>SH04640</t>
  </si>
  <si>
    <t>SH04641</t>
  </si>
  <si>
    <t>SH04642</t>
  </si>
  <si>
    <t>SH04643</t>
  </si>
  <si>
    <t>SH04644</t>
  </si>
  <si>
    <t>SH04645</t>
  </si>
  <si>
    <t>SH04646</t>
  </si>
  <si>
    <t>SH04647</t>
  </si>
  <si>
    <t>SH04648</t>
  </si>
  <si>
    <t>SH04649</t>
  </si>
  <si>
    <t>SH04650</t>
  </si>
  <si>
    <t>SH04651</t>
  </si>
  <si>
    <t>SH04652</t>
  </si>
  <si>
    <t>SH04653</t>
  </si>
  <si>
    <t>SH04654</t>
  </si>
  <si>
    <t>SH04655</t>
  </si>
  <si>
    <t>SH04656</t>
  </si>
  <si>
    <t>SH04657</t>
  </si>
  <si>
    <t>SH04658</t>
  </si>
  <si>
    <t>SH04659</t>
  </si>
  <si>
    <t>SH04660</t>
  </si>
  <si>
    <t>SH04661</t>
  </si>
  <si>
    <t>SH04662</t>
  </si>
  <si>
    <t>SH04663</t>
  </si>
  <si>
    <t>SH04664</t>
  </si>
  <si>
    <t>SH04665</t>
  </si>
  <si>
    <t>SH04666</t>
  </si>
  <si>
    <t>SH04667</t>
  </si>
  <si>
    <t>SH04668</t>
  </si>
  <si>
    <t>SH04669</t>
  </si>
  <si>
    <t>SH04670</t>
  </si>
  <si>
    <t>SH04671</t>
  </si>
  <si>
    <t>SH04672</t>
  </si>
  <si>
    <t>SH04673</t>
  </si>
  <si>
    <t>SH04674</t>
  </si>
  <si>
    <t>SH04675</t>
  </si>
  <si>
    <t>SH04676</t>
  </si>
  <si>
    <t>SH04677</t>
  </si>
  <si>
    <t>SH04678</t>
  </si>
  <si>
    <t>SH04679</t>
  </si>
  <si>
    <t>SH04680</t>
  </si>
  <si>
    <t>SH04681</t>
  </si>
  <si>
    <t>SH04682</t>
  </si>
  <si>
    <t>SH04683</t>
  </si>
  <si>
    <t>SH04684</t>
  </si>
  <si>
    <t>SH04685</t>
  </si>
  <si>
    <t>SH04686</t>
  </si>
  <si>
    <t>SH04687</t>
  </si>
  <si>
    <t>SH04688</t>
  </si>
  <si>
    <t>SH04689</t>
  </si>
  <si>
    <t>SH04690</t>
  </si>
  <si>
    <t>SH04691</t>
  </si>
  <si>
    <t>SH04692</t>
  </si>
  <si>
    <t>SH04693</t>
  </si>
  <si>
    <t>SH04694</t>
  </si>
  <si>
    <t>SH04695</t>
  </si>
  <si>
    <t>SH04696</t>
  </si>
  <si>
    <t>SH04697</t>
  </si>
  <si>
    <t>SH04698</t>
  </si>
  <si>
    <t>SH04699</t>
  </si>
  <si>
    <t>SH04700</t>
  </si>
  <si>
    <t>SH04701</t>
  </si>
  <si>
    <t>SH04702</t>
  </si>
  <si>
    <t>SH04703</t>
  </si>
  <si>
    <t>SH04704</t>
  </si>
  <si>
    <t>SH04705</t>
  </si>
  <si>
    <t>SH04706</t>
  </si>
  <si>
    <t>SH04707</t>
  </si>
  <si>
    <t>SH04708</t>
  </si>
  <si>
    <t>SH04709</t>
  </si>
  <si>
    <t>SH04710</t>
  </si>
  <si>
    <t>SH04711</t>
  </si>
  <si>
    <t>SH04712</t>
  </si>
  <si>
    <t>SH04713</t>
  </si>
  <si>
    <t>SH04714</t>
  </si>
  <si>
    <t>SH04715</t>
  </si>
  <si>
    <t>SH04716</t>
  </si>
  <si>
    <t>SH04717</t>
  </si>
  <si>
    <t>SH04718</t>
  </si>
  <si>
    <t>SH04719</t>
  </si>
  <si>
    <t>SH04720</t>
  </si>
  <si>
    <t>SH04721</t>
  </si>
  <si>
    <t>SH04722</t>
  </si>
  <si>
    <t>SH04723</t>
  </si>
  <si>
    <t>SH04724</t>
  </si>
  <si>
    <t>SH04725</t>
  </si>
  <si>
    <t>SH04726</t>
  </si>
  <si>
    <t>SH04727</t>
  </si>
  <si>
    <t>SH04728</t>
  </si>
  <si>
    <t>SH04729</t>
  </si>
  <si>
    <t>SH04730</t>
  </si>
  <si>
    <t>SH04731</t>
  </si>
  <si>
    <t>SH04732</t>
  </si>
  <si>
    <t>SH04733</t>
  </si>
  <si>
    <t>SH04734</t>
  </si>
  <si>
    <t>SH04735</t>
  </si>
  <si>
    <t>SH04736</t>
  </si>
  <si>
    <t>SH04737</t>
  </si>
  <si>
    <t>SH04738</t>
  </si>
  <si>
    <t>SH04739</t>
  </si>
  <si>
    <t>SH04740</t>
  </si>
  <si>
    <t>SH04741</t>
  </si>
  <si>
    <t>SH04742</t>
  </si>
  <si>
    <t>SH04743</t>
  </si>
  <si>
    <t>SH04744</t>
  </si>
  <si>
    <t>SH04745</t>
  </si>
  <si>
    <t>SH04746</t>
  </si>
  <si>
    <t>SH04747</t>
  </si>
  <si>
    <t>SH04748</t>
  </si>
  <si>
    <t>SH04749</t>
  </si>
  <si>
    <t>SH04750</t>
  </si>
  <si>
    <t>SH04751</t>
  </si>
  <si>
    <t>SH04752</t>
  </si>
  <si>
    <t>SH04753</t>
  </si>
  <si>
    <t>SH04754</t>
  </si>
  <si>
    <t>SH04755</t>
  </si>
  <si>
    <t>SH04756</t>
  </si>
  <si>
    <t>SH04757</t>
  </si>
  <si>
    <t>SH04758</t>
  </si>
  <si>
    <t>SH04759</t>
  </si>
  <si>
    <t>SH04760</t>
  </si>
  <si>
    <t>SH04761</t>
  </si>
  <si>
    <t>SH04762</t>
  </si>
  <si>
    <t>SH04763</t>
  </si>
  <si>
    <t>SH04764</t>
  </si>
  <si>
    <t>SH04765</t>
  </si>
  <si>
    <t>SH04766</t>
  </si>
  <si>
    <t>SH04767</t>
  </si>
  <si>
    <t>SH04768</t>
  </si>
  <si>
    <t>SH04769</t>
  </si>
  <si>
    <t>SH04770</t>
  </si>
  <si>
    <t>SH04771</t>
  </si>
  <si>
    <t>SH04772</t>
  </si>
  <si>
    <t>SH04773</t>
  </si>
  <si>
    <t>SH04774</t>
  </si>
  <si>
    <t>SH04775</t>
  </si>
  <si>
    <t>SH04776</t>
  </si>
  <si>
    <t>SH04777</t>
  </si>
  <si>
    <t>SH04778</t>
  </si>
  <si>
    <t>SH04779</t>
  </si>
  <si>
    <t>SH04780</t>
  </si>
  <si>
    <t>SH04781</t>
  </si>
  <si>
    <t>SH04782</t>
  </si>
  <si>
    <t>SH04783</t>
  </si>
  <si>
    <t>SH04784</t>
  </si>
  <si>
    <t>SH04785</t>
  </si>
  <si>
    <t>SH04786</t>
  </si>
  <si>
    <t>SH04787</t>
  </si>
  <si>
    <t>SH04788</t>
  </si>
  <si>
    <t>SH04789</t>
  </si>
  <si>
    <t>SH04790</t>
  </si>
  <si>
    <t>SH04791</t>
  </si>
  <si>
    <t>SH04792</t>
  </si>
  <si>
    <t>SH04793</t>
  </si>
  <si>
    <t>SH04794</t>
  </si>
  <si>
    <t>SH04795</t>
  </si>
  <si>
    <t>SH04796</t>
  </si>
  <si>
    <t>SH04797</t>
  </si>
  <si>
    <t>SH04798</t>
  </si>
  <si>
    <t>SH04799</t>
  </si>
  <si>
    <t>SH04800</t>
  </si>
  <si>
    <t>SH04801</t>
  </si>
  <si>
    <t>SH04802</t>
  </si>
  <si>
    <t>SH04803</t>
  </si>
  <si>
    <t>SH04804</t>
  </si>
  <si>
    <t>SH04805</t>
  </si>
  <si>
    <t>SH04806</t>
  </si>
  <si>
    <t>SH04807</t>
  </si>
  <si>
    <t>SH04808</t>
  </si>
  <si>
    <t>SH04809</t>
  </si>
  <si>
    <t>SH04810</t>
  </si>
  <si>
    <t>SH04811</t>
  </si>
  <si>
    <t>SH04812</t>
  </si>
  <si>
    <t>SH04813</t>
  </si>
  <si>
    <t>SH04814</t>
  </si>
  <si>
    <t>SH04815</t>
  </si>
  <si>
    <t>SH04816</t>
  </si>
  <si>
    <t>SH04817</t>
  </si>
  <si>
    <t>SH04818</t>
  </si>
  <si>
    <t>SH04819</t>
  </si>
  <si>
    <t>SH04820</t>
  </si>
  <si>
    <t>SH04821</t>
  </si>
  <si>
    <t>SH04822</t>
  </si>
  <si>
    <t>SH04823</t>
  </si>
  <si>
    <t>SH04824</t>
  </si>
  <si>
    <t>SH04825</t>
  </si>
  <si>
    <t>SH04826</t>
  </si>
  <si>
    <t>SH04827</t>
  </si>
  <si>
    <t>SH04828</t>
  </si>
  <si>
    <t>SH04829</t>
  </si>
  <si>
    <t>SH04830</t>
  </si>
  <si>
    <t>SH04831</t>
  </si>
  <si>
    <t>SH04832</t>
  </si>
  <si>
    <t>SH04833</t>
  </si>
  <si>
    <t>SH04834</t>
  </si>
  <si>
    <t>SH04835</t>
  </si>
  <si>
    <t>SH04836</t>
  </si>
  <si>
    <t>SH04837</t>
  </si>
  <si>
    <t>SH04838</t>
  </si>
  <si>
    <t>SH04839</t>
  </si>
  <si>
    <t>SH04840</t>
  </si>
  <si>
    <t>SH04841</t>
  </si>
  <si>
    <t>SH04842</t>
  </si>
  <si>
    <t>SH04843</t>
  </si>
  <si>
    <t>SH04844</t>
  </si>
  <si>
    <t>SH04845</t>
  </si>
  <si>
    <t>SH04846</t>
  </si>
  <si>
    <t>SH04847</t>
  </si>
  <si>
    <t>SH04848</t>
  </si>
  <si>
    <t>SH04849</t>
  </si>
  <si>
    <t>SH04850</t>
  </si>
  <si>
    <t>SH04851</t>
  </si>
  <si>
    <t>SH04852</t>
  </si>
  <si>
    <t>SH04853</t>
  </si>
  <si>
    <t>SH04854</t>
  </si>
  <si>
    <t>SH04855</t>
  </si>
  <si>
    <t>SH04856</t>
  </si>
  <si>
    <t>SH04857</t>
  </si>
  <si>
    <t>SH04858</t>
  </si>
  <si>
    <t>SH04859</t>
  </si>
  <si>
    <t>SH04860</t>
  </si>
  <si>
    <t>SH04861</t>
  </si>
  <si>
    <t>SH04862</t>
  </si>
  <si>
    <t>SH04863</t>
  </si>
  <si>
    <t>SH04864</t>
  </si>
  <si>
    <t>SH04865</t>
  </si>
  <si>
    <t>SH04866</t>
  </si>
  <si>
    <t>SH04867</t>
  </si>
  <si>
    <t>SH04868</t>
  </si>
  <si>
    <t>SH04869</t>
  </si>
  <si>
    <t>SH04870</t>
  </si>
  <si>
    <t>SH04871</t>
  </si>
  <si>
    <t>SH04872</t>
  </si>
  <si>
    <t>SH04873</t>
  </si>
  <si>
    <t>SH04874</t>
  </si>
  <si>
    <t>SH04875</t>
  </si>
  <si>
    <t>SH04876</t>
  </si>
  <si>
    <t>SH04877</t>
  </si>
  <si>
    <t>SH04878</t>
  </si>
  <si>
    <t>SH04879</t>
  </si>
  <si>
    <t>SH04880</t>
  </si>
  <si>
    <t>SH04881</t>
  </si>
  <si>
    <t>SH04882</t>
  </si>
  <si>
    <t>SH04883</t>
  </si>
  <si>
    <t>SH04884</t>
  </si>
  <si>
    <t>SH04885</t>
  </si>
  <si>
    <t>SH04886</t>
  </si>
  <si>
    <t>SH04887</t>
  </si>
  <si>
    <t>SH04888</t>
  </si>
  <si>
    <t>SH04889</t>
  </si>
  <si>
    <t>SH04890</t>
  </si>
  <si>
    <t>SH04891</t>
  </si>
  <si>
    <t>SH04892</t>
  </si>
  <si>
    <t>SH04893</t>
  </si>
  <si>
    <t>SH04894</t>
  </si>
  <si>
    <t>SH04895</t>
  </si>
  <si>
    <t>SH04896</t>
  </si>
  <si>
    <t>SH04897</t>
  </si>
  <si>
    <t>SH04898</t>
  </si>
  <si>
    <t>SH04899</t>
  </si>
  <si>
    <t>SH04900</t>
  </si>
  <si>
    <t>SH04901</t>
  </si>
  <si>
    <t>SH04902</t>
  </si>
  <si>
    <t>SH04903</t>
  </si>
  <si>
    <t>SH04904</t>
  </si>
  <si>
    <t>SH04905</t>
  </si>
  <si>
    <t>SH04906</t>
  </si>
  <si>
    <t>SH04907</t>
  </si>
  <si>
    <t>SH04908</t>
  </si>
  <si>
    <t>SH04909</t>
  </si>
  <si>
    <t>SH04910</t>
  </si>
  <si>
    <t>SH04911</t>
  </si>
  <si>
    <t>SH04912</t>
  </si>
  <si>
    <t>SH04913</t>
  </si>
  <si>
    <t>SH04914</t>
  </si>
  <si>
    <t>SH04915</t>
  </si>
  <si>
    <t>SH04916</t>
  </si>
  <si>
    <t>SH04917</t>
  </si>
  <si>
    <t>SH04918</t>
  </si>
  <si>
    <t>SH04919</t>
  </si>
  <si>
    <t>SH04920</t>
  </si>
  <si>
    <t>SH04921</t>
  </si>
  <si>
    <t>SH04922</t>
  </si>
  <si>
    <t>SH04923</t>
  </si>
  <si>
    <t>SH04924</t>
  </si>
  <si>
    <t>SH04925</t>
  </si>
  <si>
    <t>SH04926</t>
  </si>
  <si>
    <t>SH04927</t>
  </si>
  <si>
    <t>SH04928</t>
  </si>
  <si>
    <t>SH04929</t>
  </si>
  <si>
    <t>SH04930</t>
  </si>
  <si>
    <t>SH04931</t>
  </si>
  <si>
    <t>SH04932</t>
  </si>
  <si>
    <t>SH04933</t>
  </si>
  <si>
    <t>SH04934</t>
  </si>
  <si>
    <t>SH04935</t>
  </si>
  <si>
    <t>SH04936</t>
  </si>
  <si>
    <t>SH04937</t>
  </si>
  <si>
    <t>SH04938</t>
  </si>
  <si>
    <t>SH04939</t>
  </si>
  <si>
    <t>SH04940</t>
  </si>
  <si>
    <t>SH04941</t>
  </si>
  <si>
    <t>SH04942</t>
  </si>
  <si>
    <t>SH04943</t>
  </si>
  <si>
    <t>SH04944</t>
  </si>
  <si>
    <t>SH04945</t>
  </si>
  <si>
    <t>SH04946</t>
  </si>
  <si>
    <t>SH04947</t>
  </si>
  <si>
    <t>SH04948</t>
  </si>
  <si>
    <t>SH04949</t>
  </si>
  <si>
    <t>SH04950</t>
  </si>
  <si>
    <t>SH04951</t>
  </si>
  <si>
    <t>SH04952</t>
  </si>
  <si>
    <t>SH04953</t>
  </si>
  <si>
    <t>SH04954</t>
  </si>
  <si>
    <t>SH04955</t>
  </si>
  <si>
    <t>SH04956</t>
  </si>
  <si>
    <t>SH04957</t>
  </si>
  <si>
    <t>SH04958</t>
  </si>
  <si>
    <t>SH04959</t>
  </si>
  <si>
    <t>SH04960</t>
  </si>
  <si>
    <t>SH04961</t>
  </si>
  <si>
    <t>SH04962</t>
  </si>
  <si>
    <t>SH04963</t>
  </si>
  <si>
    <t>SH04964</t>
  </si>
  <si>
    <t>SH04965</t>
  </si>
  <si>
    <t>SH04966</t>
  </si>
  <si>
    <t>SH04967</t>
  </si>
  <si>
    <t>SH04968</t>
  </si>
  <si>
    <t>SH04969</t>
  </si>
  <si>
    <t>SH04970</t>
  </si>
  <si>
    <t>SH04971</t>
  </si>
  <si>
    <t>SH04972</t>
  </si>
  <si>
    <t>SH04973</t>
  </si>
  <si>
    <t>SH04974</t>
  </si>
  <si>
    <t>SH04975</t>
  </si>
  <si>
    <t>SH04976</t>
  </si>
  <si>
    <t>SH04977</t>
  </si>
  <si>
    <t>SH04978</t>
  </si>
  <si>
    <t>SH04979</t>
  </si>
  <si>
    <t>SH04980</t>
  </si>
  <si>
    <t>SH04981</t>
  </si>
  <si>
    <t>SH04982</t>
  </si>
  <si>
    <t>SH04983</t>
  </si>
  <si>
    <t>SH04984</t>
  </si>
  <si>
    <t>SH04985</t>
  </si>
  <si>
    <t>SH04986</t>
  </si>
  <si>
    <t>SH04987</t>
  </si>
  <si>
    <t>SH04988</t>
  </si>
  <si>
    <t>SH04989</t>
  </si>
  <si>
    <t>SH04990</t>
  </si>
  <si>
    <t>SH04991</t>
  </si>
  <si>
    <t>SH04992</t>
  </si>
  <si>
    <t>SH04993</t>
  </si>
  <si>
    <t>SH04994</t>
  </si>
  <si>
    <t>SH04995</t>
  </si>
  <si>
    <t>SH04996</t>
  </si>
  <si>
    <t>SH04997</t>
  </si>
  <si>
    <t>SH04998</t>
  </si>
  <si>
    <t>SH04999</t>
  </si>
  <si>
    <t>SH05000</t>
  </si>
  <si>
    <t>Query</t>
  </si>
  <si>
    <t>Result</t>
  </si>
  <si>
    <t>Formula Used</t>
  </si>
  <si>
    <t>TOTAL FREIGHT COST</t>
  </si>
  <si>
    <t>SUM</t>
  </si>
  <si>
    <t>Total Profit</t>
  </si>
  <si>
    <t>Average Transit Days</t>
  </si>
  <si>
    <t>AVG</t>
  </si>
  <si>
    <t>Total Freight Cost for Mumbai</t>
  </si>
  <si>
    <t>SUMIF</t>
  </si>
  <si>
    <t>Total Freight Cost for Chennai</t>
  </si>
  <si>
    <t>Total Profit for Black Pepper</t>
  </si>
  <si>
    <t>Freight for 20FT Containers</t>
  </si>
  <si>
    <t>Freight Cost for Mumbai during Rain</t>
  </si>
  <si>
    <t>SUMIFS</t>
  </si>
  <si>
    <t>Freight from Mumbai using COSCO</t>
  </si>
  <si>
    <t>Total Rain Shipments</t>
  </si>
  <si>
    <t>Countif</t>
  </si>
  <si>
    <t>Total High Congestion Shipments</t>
  </si>
  <si>
    <t>Total Black Pepper Shipments</t>
  </si>
  <si>
    <t>Mumbai + Rain Shipments</t>
  </si>
  <si>
    <t>Countifs</t>
  </si>
  <si>
    <t>COSCO + High Congestion</t>
  </si>
  <si>
    <t>Average Freight Cost for Mumbai</t>
  </si>
  <si>
    <t>Average if</t>
  </si>
  <si>
    <t>Average Profit for Black Pepper</t>
  </si>
  <si>
    <t>Average Freight for Mumbai during Rain</t>
  </si>
  <si>
    <t>Average ifs</t>
  </si>
  <si>
    <t>Average Transit Days for COSCO</t>
  </si>
  <si>
    <t>If-Main Data</t>
  </si>
  <si>
    <t>IFS</t>
  </si>
  <si>
    <t>Find Shipping Line using Shipment ID</t>
  </si>
  <si>
    <t>XLOOKUP</t>
  </si>
  <si>
    <t>INDEX</t>
  </si>
  <si>
    <t>Total Freight Cost By Month</t>
  </si>
  <si>
    <t xml:space="preserve">                 Total Shipments</t>
  </si>
  <si>
    <t>Commodity wise Freight Cost</t>
  </si>
  <si>
    <t>Avg Freight Cost by Congestion</t>
  </si>
  <si>
    <t xml:space="preserve"> Freight_Cost</t>
  </si>
  <si>
    <t>Total Shipments</t>
  </si>
  <si>
    <t>Freight Cost</t>
  </si>
  <si>
    <t>Average of Freight_Cost</t>
  </si>
  <si>
    <t>Jan</t>
  </si>
  <si>
    <t>Feb</t>
  </si>
  <si>
    <t>Mar</t>
  </si>
  <si>
    <t>Apr</t>
  </si>
  <si>
    <t>Grand Total</t>
  </si>
  <si>
    <t>May</t>
  </si>
  <si>
    <t>Jun</t>
  </si>
  <si>
    <t>Jul</t>
  </si>
  <si>
    <t>Aug</t>
  </si>
  <si>
    <t>Sep</t>
  </si>
  <si>
    <t>Oct</t>
  </si>
  <si>
    <t>Nov</t>
  </si>
  <si>
    <t>Dec</t>
  </si>
  <si>
    <t>(blank)</t>
  </si>
  <si>
    <t>Country wise Profit</t>
  </si>
  <si>
    <t>Customer  wise Profit</t>
  </si>
  <si>
    <t>Average  Transit Days as per weather</t>
  </si>
  <si>
    <t>Count Shipment_ID by Container</t>
  </si>
  <si>
    <t xml:space="preserve"> Profit</t>
  </si>
  <si>
    <t>Average of Transit_Days</t>
  </si>
  <si>
    <t>Count of Container_Type</t>
  </si>
  <si>
    <t>LOGISTICS SHIPMENT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</si>
</sst>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_([$INR]\ * #,##0.00_);_([$INR]\ * \(#,##0.00\);_([$INR]\ * &quot;-&quot;??_);_(@_)"/>
  </numFmts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1" xfId="0" applyNumberFormat="1" applyBorder="1"/>
    <xf numFmtId="0" fontId="2" fillId="0" borderId="1" xfId="0" applyFont="1" applyBorder="1"/>
    <xf numFmtId="1" fontId="0" fillId="0" borderId="1" xfId="0" applyNumberForma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:mm:ss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[Logistics_Dashboard_Clean_Data.xlsx]Pivot _Table!PivotTable2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Freight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_Table'!$B$3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_Table'!$A$4:$A$17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(blank)</c:v>
                </c:pt>
              </c:strCache>
            </c:strRef>
          </c:cat>
          <c:val>
            <c:numRef>
              <c:f>'Pivot _Table'!$B$4:$B$17</c:f>
              <c:numCache>
                <c:formatCode>General</c:formatCode>
                <c:ptCount val="13"/>
                <c:pt idx="0">
                  <c:v>27963779.599999987</c:v>
                </c:pt>
                <c:pt idx="1">
                  <c:v>26901958.799999993</c:v>
                </c:pt>
                <c:pt idx="2">
                  <c:v>28608834.600000028</c:v>
                </c:pt>
                <c:pt idx="3">
                  <c:v>29697117.800000019</c:v>
                </c:pt>
                <c:pt idx="4">
                  <c:v>29410472.599999968</c:v>
                </c:pt>
                <c:pt idx="5">
                  <c:v>26320333.800000004</c:v>
                </c:pt>
                <c:pt idx="6">
                  <c:v>20531190.399999995</c:v>
                </c:pt>
                <c:pt idx="7">
                  <c:v>20298260.999999989</c:v>
                </c:pt>
                <c:pt idx="8">
                  <c:v>19441775.600000001</c:v>
                </c:pt>
                <c:pt idx="9">
                  <c:v>20667694.399999999</c:v>
                </c:pt>
                <c:pt idx="10">
                  <c:v>17841118.000000011</c:v>
                </c:pt>
                <c:pt idx="11">
                  <c:v>19564177.000000004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3-41B7-BDFD-D405B3FE1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66824"/>
        <c:axId val="62103560"/>
      </c:lineChart>
      <c:catAx>
        <c:axId val="6166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03560"/>
        <c:crosses val="autoZero"/>
        <c:auto val="1"/>
        <c:lblAlgn val="ctr"/>
        <c:lblOffset val="100"/>
        <c:noMultiLvlLbl val="0"/>
      </c:catAx>
      <c:valAx>
        <c:axId val="6210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6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[Logistics_Dashboard_Clean_Data.xlsx]Pivot _Table!PivotTable3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Shipments by Shipping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_Table'!$E$3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_Table'!$D$4:$D$11</c:f>
              <c:strCache>
                <c:ptCount val="7"/>
                <c:pt idx="0">
                  <c:v>CMA CGM</c:v>
                </c:pt>
                <c:pt idx="1">
                  <c:v>COSCO</c:v>
                </c:pt>
                <c:pt idx="2">
                  <c:v>Evergreen</c:v>
                </c:pt>
                <c:pt idx="3">
                  <c:v>Hapag-Lloyd</c:v>
                </c:pt>
                <c:pt idx="4">
                  <c:v>Maersk</c:v>
                </c:pt>
                <c:pt idx="5">
                  <c:v>MSC</c:v>
                </c:pt>
                <c:pt idx="6">
                  <c:v>ONE</c:v>
                </c:pt>
              </c:strCache>
            </c:strRef>
          </c:cat>
          <c:val>
            <c:numRef>
              <c:f>'Pivot _Table'!$E$4:$E$11</c:f>
              <c:numCache>
                <c:formatCode>General</c:formatCode>
                <c:ptCount val="7"/>
                <c:pt idx="0">
                  <c:v>714</c:v>
                </c:pt>
                <c:pt idx="1">
                  <c:v>759</c:v>
                </c:pt>
                <c:pt idx="2">
                  <c:v>729</c:v>
                </c:pt>
                <c:pt idx="3">
                  <c:v>668</c:v>
                </c:pt>
                <c:pt idx="4">
                  <c:v>716</c:v>
                </c:pt>
                <c:pt idx="5">
                  <c:v>683</c:v>
                </c:pt>
                <c:pt idx="6">
                  <c:v>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8-4DAA-A59A-FFA4E4011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195656"/>
        <c:axId val="142300680"/>
      </c:barChart>
      <c:catAx>
        <c:axId val="591195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0680"/>
        <c:crosses val="autoZero"/>
        <c:auto val="1"/>
        <c:lblAlgn val="ctr"/>
        <c:lblOffset val="100"/>
        <c:noMultiLvlLbl val="0"/>
      </c:catAx>
      <c:valAx>
        <c:axId val="14230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195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[Logistics_Dashboard_Clean_Data.xlsx]Pivot _Table!PivotTable4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Freight Cost by Commodity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_Table'!$H$3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_Table'!$G$4:$G$11</c:f>
              <c:strCache>
                <c:ptCount val="7"/>
                <c:pt idx="0">
                  <c:v>Black Pepper</c:v>
                </c:pt>
                <c:pt idx="1">
                  <c:v>Chilli</c:v>
                </c:pt>
                <c:pt idx="2">
                  <c:v>Cloves</c:v>
                </c:pt>
                <c:pt idx="3">
                  <c:v>Coriander</c:v>
                </c:pt>
                <c:pt idx="4">
                  <c:v>Cumin</c:v>
                </c:pt>
                <c:pt idx="5">
                  <c:v>Green Cardamom</c:v>
                </c:pt>
                <c:pt idx="6">
                  <c:v>Turmeric</c:v>
                </c:pt>
              </c:strCache>
            </c:strRef>
          </c:cat>
          <c:val>
            <c:numRef>
              <c:f>'Pivot _Table'!$H$4:$H$11</c:f>
              <c:numCache>
                <c:formatCode>General</c:formatCode>
                <c:ptCount val="7"/>
                <c:pt idx="0">
                  <c:v>41282032.199999996</c:v>
                </c:pt>
                <c:pt idx="1">
                  <c:v>40818153.199999973</c:v>
                </c:pt>
                <c:pt idx="2">
                  <c:v>42004861.599999987</c:v>
                </c:pt>
                <c:pt idx="3">
                  <c:v>39892245.79999999</c:v>
                </c:pt>
                <c:pt idx="4">
                  <c:v>38080612.599999987</c:v>
                </c:pt>
                <c:pt idx="5">
                  <c:v>41972568.599999979</c:v>
                </c:pt>
                <c:pt idx="6">
                  <c:v>43196239.600000001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4-4669-9BF6-C3FB1A680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211272"/>
        <c:axId val="355213320"/>
      </c:barChart>
      <c:catAx>
        <c:axId val="35521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13320"/>
        <c:crosses val="autoZero"/>
        <c:auto val="1"/>
        <c:lblAlgn val="ctr"/>
        <c:lblOffset val="100"/>
        <c:noMultiLvlLbl val="0"/>
      </c:catAx>
      <c:valAx>
        <c:axId val="3552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211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[Logistics_Dashboard_Clean_Data.xlsx]Pivot _Table!PivotTable5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Export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_Table'!$B$21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_Table'!$A$22:$A$29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Singapore</c:v>
                </c:pt>
                <c:pt idx="4">
                  <c:v>UAE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'Pivot _Table'!$B$22:$B$29</c:f>
              <c:numCache>
                <c:formatCode>General</c:formatCode>
                <c:ptCount val="7"/>
                <c:pt idx="0">
                  <c:v>5258933.7899999991</c:v>
                </c:pt>
                <c:pt idx="1">
                  <c:v>5415428.0899999989</c:v>
                </c:pt>
                <c:pt idx="2">
                  <c:v>5512895.9700000007</c:v>
                </c:pt>
                <c:pt idx="3">
                  <c:v>4870210.9099999974</c:v>
                </c:pt>
                <c:pt idx="4">
                  <c:v>5524185.9999999944</c:v>
                </c:pt>
                <c:pt idx="5">
                  <c:v>5176584.6800000006</c:v>
                </c:pt>
                <c:pt idx="6">
                  <c:v>5767191.560000008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6A-407E-809A-08B4D3167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217032"/>
        <c:axId val="210456584"/>
      </c:barChart>
      <c:catAx>
        <c:axId val="58521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56584"/>
        <c:crosses val="autoZero"/>
        <c:auto val="1"/>
        <c:lblAlgn val="ctr"/>
        <c:lblOffset val="100"/>
        <c:noMultiLvlLbl val="0"/>
      </c:catAx>
      <c:valAx>
        <c:axId val="21045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217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[Logistics_Dashboard_Clean_Data.xlsx]Pivot _Table!PivotTable7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Transit Days by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_Table'!$H$21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_Table'!$G$22:$G$25</c:f>
              <c:strCache>
                <c:ptCount val="3"/>
                <c:pt idx="0">
                  <c:v>Clear</c:v>
                </c:pt>
                <c:pt idx="1">
                  <c:v>Rain</c:v>
                </c:pt>
                <c:pt idx="2">
                  <c:v>Storm</c:v>
                </c:pt>
              </c:strCache>
            </c:strRef>
          </c:cat>
          <c:val>
            <c:numRef>
              <c:f>'Pivot _Table'!$H$22:$H$25</c:f>
              <c:numCache>
                <c:formatCode>0</c:formatCode>
                <c:ptCount val="3"/>
                <c:pt idx="0">
                  <c:v>4.4981818181818181</c:v>
                </c:pt>
                <c:pt idx="1">
                  <c:v>4.4299231224127738</c:v>
                </c:pt>
                <c:pt idx="2">
                  <c:v>4.5232067510548521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D-46F8-916B-95DF6A1CE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749960"/>
        <c:axId val="339472392"/>
      </c:barChart>
      <c:catAx>
        <c:axId val="69874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472392"/>
        <c:crosses val="autoZero"/>
        <c:auto val="1"/>
        <c:lblAlgn val="ctr"/>
        <c:lblOffset val="100"/>
        <c:noMultiLvlLbl val="0"/>
      </c:catAx>
      <c:valAx>
        <c:axId val="33947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49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[Logistics_Dashboard_Clean_Data.xlsx]Pivot _Table!PivotTable9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Shipments by Container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_Table'!$K$21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12-4812-A67E-41DD13AB3C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12-4812-A67E-41DD13AB3C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_Table'!$J$22:$J$24</c:f>
              <c:strCache>
                <c:ptCount val="2"/>
                <c:pt idx="0">
                  <c:v>20FT</c:v>
                </c:pt>
                <c:pt idx="1">
                  <c:v>40FT</c:v>
                </c:pt>
              </c:strCache>
            </c:strRef>
          </c:cat>
          <c:val>
            <c:numRef>
              <c:f>'Pivot _Table'!$K$22:$K$24</c:f>
              <c:numCache>
                <c:formatCode>General</c:formatCode>
                <c:ptCount val="2"/>
                <c:pt idx="0">
                  <c:v>2534</c:v>
                </c:pt>
                <c:pt idx="1">
                  <c:v>2466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12-4812-A67E-41DD13AB3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937051618547687"/>
          <c:y val="0.68749890638670175"/>
          <c:w val="9.330993000874889E-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0</xdr:row>
      <xdr:rowOff>123825</xdr:rowOff>
    </xdr:from>
    <xdr:to>
      <xdr:col>13</xdr:col>
      <xdr:colOff>180975</xdr:colOff>
      <xdr:row>14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hipping_Line">
              <a:extLst>
                <a:ext uri="{FF2B5EF4-FFF2-40B4-BE49-F238E27FC236}">
                  <a16:creationId xmlns:a16="http://schemas.microsoft.com/office/drawing/2014/main" id="{3EDFBE59-B20C-4BD9-655E-18FDE3DF98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ping_L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06275" y="7048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7</xdr:col>
      <xdr:colOff>304800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65491-490B-4FD1-ACAB-91E8EBBED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5</xdr:row>
      <xdr:rowOff>180975</xdr:rowOff>
    </xdr:from>
    <xdr:to>
      <xdr:col>15</xdr:col>
      <xdr:colOff>133350</xdr:colOff>
      <xdr:row>22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3AB668-FB9F-4AA0-9A16-56C5D223F9A9}"/>
            </a:ext>
            <a:ext uri="{147F2762-F138-4A5C-976F-8EAC2B608ADB}">
              <a16:predDERef xmlns:a16="http://schemas.microsoft.com/office/drawing/2014/main" pred="{A9E65491-490B-4FD1-ACAB-91E8EBBED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142875</xdr:rowOff>
    </xdr:from>
    <xdr:to>
      <xdr:col>7</xdr:col>
      <xdr:colOff>304800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1961EC-96B9-4222-A769-411E7A09C9A4}"/>
            </a:ext>
            <a:ext uri="{147F2762-F138-4A5C-976F-8EAC2B608ADB}">
              <a16:predDERef xmlns:a16="http://schemas.microsoft.com/office/drawing/2014/main" pred="{923AB668-FB9F-4AA0-9A16-56C5D223F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581025</xdr:colOff>
      <xdr:row>23</xdr:row>
      <xdr:rowOff>152400</xdr:rowOff>
    </xdr:from>
    <xdr:to>
      <xdr:col>15</xdr:col>
      <xdr:colOff>276225</xdr:colOff>
      <xdr:row>38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31F5682-36D9-4009-B967-2615770839D3}"/>
            </a:ext>
            <a:ext uri="{147F2762-F138-4A5C-976F-8EAC2B608ADB}">
              <a16:predDERef xmlns:a16="http://schemas.microsoft.com/office/drawing/2014/main" pred="{C51961EC-96B9-4222-A769-411E7A09C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247650</xdr:colOff>
      <xdr:row>5</xdr:row>
      <xdr:rowOff>161925</xdr:rowOff>
    </xdr:from>
    <xdr:to>
      <xdr:col>22</xdr:col>
      <xdr:colOff>552450</xdr:colOff>
      <xdr:row>22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68331E-111A-4E09-84A5-01A304415006}"/>
            </a:ext>
            <a:ext uri="{147F2762-F138-4A5C-976F-8EAC2B608ADB}">
              <a16:predDERef xmlns:a16="http://schemas.microsoft.com/office/drawing/2014/main" pred="{531F5682-36D9-4009-B967-261577083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533400</xdr:colOff>
      <xdr:row>23</xdr:row>
      <xdr:rowOff>76200</xdr:rowOff>
    </xdr:from>
    <xdr:to>
      <xdr:col>23</xdr:col>
      <xdr:colOff>228600</xdr:colOff>
      <xdr:row>37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9AA7774-BF61-4F43-9570-475315ED7AA3}"/>
            </a:ext>
            <a:ext uri="{147F2762-F138-4A5C-976F-8EAC2B608ADB}">
              <a16:predDERef xmlns:a16="http://schemas.microsoft.com/office/drawing/2014/main" pred="{3668331E-111A-4E09-84A5-01A304415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2.89785439815" createdVersion="8" refreshedVersion="8" minRefreshableVersion="3" recordCount="5001" xr:uid="{25468146-080E-42A8-AEEA-63872EF4EED5}">
  <cacheSource type="worksheet">
    <worksheetSource ref="A1:AB1048576" sheet="Main_Data"/>
  </cacheSource>
  <cacheFields count="28">
    <cacheField name="Shipment_ID" numFmtId="0">
      <sharedItems containsBlank="1" count="5001">
        <s v="SH00001"/>
        <s v="SH00002"/>
        <s v="SH00003"/>
        <s v="SH00004"/>
        <s v="SH00005"/>
        <s v="SH00006"/>
        <s v="SH00007"/>
        <s v="SH00008"/>
        <s v="SH00009"/>
        <s v="SH00010"/>
        <s v="SH00011"/>
        <s v="SH00012"/>
        <s v="SH00013"/>
        <s v="SH00014"/>
        <s v="SH00015"/>
        <s v="SH00016"/>
        <s v="SH00017"/>
        <s v="SH00018"/>
        <s v="SH00019"/>
        <s v="SH00020"/>
        <s v="SH00021"/>
        <s v="SH00022"/>
        <s v="SH00023"/>
        <s v="SH00024"/>
        <s v="SH00025"/>
        <s v="SH00026"/>
        <s v="SH00027"/>
        <s v="SH00028"/>
        <s v="SH00029"/>
        <s v="SH00030"/>
        <s v="SH00031"/>
        <s v="SH00032"/>
        <s v="SH00033"/>
        <s v="SH00034"/>
        <s v="SH00035"/>
        <s v="SH00036"/>
        <s v="SH00037"/>
        <s v="SH00038"/>
        <s v="SH00039"/>
        <s v="SH00040"/>
        <s v="SH00041"/>
        <s v="SH00042"/>
        <s v="SH00043"/>
        <s v="SH00044"/>
        <s v="SH00045"/>
        <s v="SH00046"/>
        <s v="SH00047"/>
        <s v="SH00048"/>
        <s v="SH00049"/>
        <s v="SH00050"/>
        <s v="SH00051"/>
        <s v="SH00052"/>
        <s v="SH00053"/>
        <s v="SH00054"/>
        <s v="SH00055"/>
        <s v="SH00056"/>
        <s v="SH00057"/>
        <s v="SH00058"/>
        <s v="SH00059"/>
        <s v="SH00060"/>
        <s v="SH00061"/>
        <s v="SH00062"/>
        <s v="SH00063"/>
        <s v="SH00064"/>
        <s v="SH00065"/>
        <s v="SH00066"/>
        <s v="SH00067"/>
        <s v="SH00068"/>
        <s v="SH00069"/>
        <s v="SH00070"/>
        <s v="SH00071"/>
        <s v="SH00072"/>
        <s v="SH00073"/>
        <s v="SH00074"/>
        <s v="SH00075"/>
        <s v="SH00076"/>
        <s v="SH00077"/>
        <s v="SH00078"/>
        <s v="SH00079"/>
        <s v="SH00080"/>
        <s v="SH00081"/>
        <s v="SH00082"/>
        <s v="SH00083"/>
        <s v="SH00084"/>
        <s v="SH00085"/>
        <s v="SH00086"/>
        <s v="SH00087"/>
        <s v="SH00088"/>
        <s v="SH00089"/>
        <s v="SH00090"/>
        <s v="SH00091"/>
        <s v="SH00092"/>
        <s v="SH00093"/>
        <s v="SH00094"/>
        <s v="SH00095"/>
        <s v="SH00096"/>
        <s v="SH00097"/>
        <s v="SH00098"/>
        <s v="SH00099"/>
        <s v="SH00100"/>
        <s v="SH00101"/>
        <s v="SH00102"/>
        <s v="SH00103"/>
        <s v="SH00104"/>
        <s v="SH00105"/>
        <s v="SH00106"/>
        <s v="SH00107"/>
        <s v="SH00108"/>
        <s v="SH00109"/>
        <s v="SH00110"/>
        <s v="SH00111"/>
        <s v="SH00112"/>
        <s v="SH00113"/>
        <s v="SH00114"/>
        <s v="SH00115"/>
        <s v="SH00116"/>
        <s v="SH00117"/>
        <s v="SH00118"/>
        <s v="SH00119"/>
        <s v="SH00120"/>
        <s v="SH00121"/>
        <s v="SH00122"/>
        <s v="SH00123"/>
        <s v="SH00124"/>
        <s v="SH00125"/>
        <s v="SH00126"/>
        <s v="SH00127"/>
        <s v="SH00128"/>
        <s v="SH00129"/>
        <s v="SH00130"/>
        <s v="SH00131"/>
        <s v="SH00132"/>
        <s v="SH00133"/>
        <s v="SH00134"/>
        <s v="SH00135"/>
        <s v="SH00136"/>
        <s v="SH00137"/>
        <s v="SH00138"/>
        <s v="SH00139"/>
        <s v="SH00140"/>
        <s v="SH00141"/>
        <s v="SH00142"/>
        <s v="SH00143"/>
        <s v="SH00144"/>
        <s v="SH00145"/>
        <s v="SH00146"/>
        <s v="SH00147"/>
        <s v="SH00148"/>
        <s v="SH00149"/>
        <s v="SH00150"/>
        <s v="SH00151"/>
        <s v="SH00152"/>
        <s v="SH00153"/>
        <s v="SH00154"/>
        <s v="SH00155"/>
        <s v="SH00156"/>
        <s v="SH00157"/>
        <s v="SH00158"/>
        <s v="SH00159"/>
        <s v="SH00160"/>
        <s v="SH00161"/>
        <s v="SH00162"/>
        <s v="SH00163"/>
        <s v="SH00164"/>
        <s v="SH00165"/>
        <s v="SH00166"/>
        <s v="SH00167"/>
        <s v="SH00168"/>
        <s v="SH00169"/>
        <s v="SH00170"/>
        <s v="SH00171"/>
        <s v="SH00172"/>
        <s v="SH00173"/>
        <s v="SH00174"/>
        <s v="SH00175"/>
        <s v="SH00176"/>
        <s v="SH00177"/>
        <s v="SH00178"/>
        <s v="SH00179"/>
        <s v="SH00180"/>
        <s v="SH00181"/>
        <s v="SH00182"/>
        <s v="SH00183"/>
        <s v="SH00184"/>
        <s v="SH00185"/>
        <s v="SH00186"/>
        <s v="SH00187"/>
        <s v="SH00188"/>
        <s v="SH00189"/>
        <s v="SH00190"/>
        <s v="SH00191"/>
        <s v="SH00192"/>
        <s v="SH00193"/>
        <s v="SH00194"/>
        <s v="SH00195"/>
        <s v="SH00196"/>
        <s v="SH00197"/>
        <s v="SH00198"/>
        <s v="SH00199"/>
        <s v="SH00200"/>
        <s v="SH00201"/>
        <s v="SH00202"/>
        <s v="SH00203"/>
        <s v="SH00204"/>
        <s v="SH00205"/>
        <s v="SH00206"/>
        <s v="SH00207"/>
        <s v="SH00208"/>
        <s v="SH00209"/>
        <s v="SH00210"/>
        <s v="SH00211"/>
        <s v="SH00212"/>
        <s v="SH00213"/>
        <s v="SH00214"/>
        <s v="SH00215"/>
        <s v="SH00216"/>
        <s v="SH00217"/>
        <s v="SH00218"/>
        <s v="SH00219"/>
        <s v="SH00220"/>
        <s v="SH00221"/>
        <s v="SH00222"/>
        <s v="SH00223"/>
        <s v="SH00224"/>
        <s v="SH00225"/>
        <s v="SH00226"/>
        <s v="SH00227"/>
        <s v="SH00228"/>
        <s v="SH00229"/>
        <s v="SH00230"/>
        <s v="SH00231"/>
        <s v="SH00232"/>
        <s v="SH00233"/>
        <s v="SH00234"/>
        <s v="SH00235"/>
        <s v="SH00236"/>
        <s v="SH00237"/>
        <s v="SH00238"/>
        <s v="SH00239"/>
        <s v="SH00240"/>
        <s v="SH00241"/>
        <s v="SH00242"/>
        <s v="SH00243"/>
        <s v="SH00244"/>
        <s v="SH00245"/>
        <s v="SH00246"/>
        <s v="SH00247"/>
        <s v="SH00248"/>
        <s v="SH00249"/>
        <s v="SH00250"/>
        <s v="SH00251"/>
        <s v="SH00252"/>
        <s v="SH00253"/>
        <s v="SH00254"/>
        <s v="SH00255"/>
        <s v="SH00256"/>
        <s v="SH00257"/>
        <s v="SH00258"/>
        <s v="SH00259"/>
        <s v="SH00260"/>
        <s v="SH00261"/>
        <s v="SH00262"/>
        <s v="SH00263"/>
        <s v="SH00264"/>
        <s v="SH00265"/>
        <s v="SH00266"/>
        <s v="SH00267"/>
        <s v="SH00268"/>
        <s v="SH00269"/>
        <s v="SH00270"/>
        <s v="SH00271"/>
        <s v="SH00272"/>
        <s v="SH00273"/>
        <s v="SH00274"/>
        <s v="SH00275"/>
        <s v="SH00276"/>
        <s v="SH00277"/>
        <s v="SH00278"/>
        <s v="SH00279"/>
        <s v="SH00280"/>
        <s v="SH00281"/>
        <s v="SH00282"/>
        <s v="SH00283"/>
        <s v="SH00284"/>
        <s v="SH00285"/>
        <s v="SH00286"/>
        <s v="SH00287"/>
        <s v="SH00288"/>
        <s v="SH00289"/>
        <s v="SH00290"/>
        <s v="SH00291"/>
        <s v="SH00292"/>
        <s v="SH00293"/>
        <s v="SH00294"/>
        <s v="SH00295"/>
        <s v="SH00296"/>
        <s v="SH00297"/>
        <s v="SH00298"/>
        <s v="SH00299"/>
        <s v="SH00300"/>
        <s v="SH00301"/>
        <s v="SH00302"/>
        <s v="SH00303"/>
        <s v="SH00304"/>
        <s v="SH00305"/>
        <s v="SH00306"/>
        <s v="SH00307"/>
        <s v="SH00308"/>
        <s v="SH00309"/>
        <s v="SH00310"/>
        <s v="SH00311"/>
        <s v="SH00312"/>
        <s v="SH00313"/>
        <s v="SH00314"/>
        <s v="SH00315"/>
        <s v="SH00316"/>
        <s v="SH00317"/>
        <s v="SH00318"/>
        <s v="SH00319"/>
        <s v="SH00320"/>
        <s v="SH00321"/>
        <s v="SH00322"/>
        <s v="SH00323"/>
        <s v="SH00324"/>
        <s v="SH00325"/>
        <s v="SH00326"/>
        <s v="SH00327"/>
        <s v="SH00328"/>
        <s v="SH00329"/>
        <s v="SH00330"/>
        <s v="SH00331"/>
        <s v="SH00332"/>
        <s v="SH00333"/>
        <s v="SH00334"/>
        <s v="SH00335"/>
        <s v="SH00336"/>
        <s v="SH00337"/>
        <s v="SH00338"/>
        <s v="SH00339"/>
        <s v="SH00340"/>
        <s v="SH00341"/>
        <s v="SH00342"/>
        <s v="SH00343"/>
        <s v="SH00344"/>
        <s v="SH00345"/>
        <s v="SH00346"/>
        <s v="SH00347"/>
        <s v="SH00348"/>
        <s v="SH00349"/>
        <s v="SH00350"/>
        <s v="SH00351"/>
        <s v="SH00352"/>
        <s v="SH00353"/>
        <s v="SH00354"/>
        <s v="SH00355"/>
        <s v="SH00356"/>
        <s v="SH00357"/>
        <s v="SH00358"/>
        <s v="SH00359"/>
        <s v="SH00360"/>
        <s v="SH00361"/>
        <s v="SH00362"/>
        <s v="SH00363"/>
        <s v="SH00364"/>
        <s v="SH00365"/>
        <s v="SH00366"/>
        <s v="SH00367"/>
        <s v="SH00368"/>
        <s v="SH00369"/>
        <s v="SH00370"/>
        <s v="SH00371"/>
        <s v="SH00372"/>
        <s v="SH00373"/>
        <s v="SH00374"/>
        <s v="SH00375"/>
        <s v="SH00376"/>
        <s v="SH00377"/>
        <s v="SH00378"/>
        <s v="SH00379"/>
        <s v="SH00380"/>
        <s v="SH00381"/>
        <s v="SH00382"/>
        <s v="SH00383"/>
        <s v="SH00384"/>
        <s v="SH00385"/>
        <s v="SH00386"/>
        <s v="SH00387"/>
        <s v="SH00388"/>
        <s v="SH00389"/>
        <s v="SH00390"/>
        <s v="SH00391"/>
        <s v="SH00392"/>
        <s v="SH00393"/>
        <s v="SH00394"/>
        <s v="SH00395"/>
        <s v="SH00396"/>
        <s v="SH00397"/>
        <s v="SH00398"/>
        <s v="SH00399"/>
        <s v="SH00400"/>
        <s v="SH00401"/>
        <s v="SH00402"/>
        <s v="SH00403"/>
        <s v="SH00404"/>
        <s v="SH00405"/>
        <s v="SH00406"/>
        <s v="SH00407"/>
        <s v="SH00408"/>
        <s v="SH00409"/>
        <s v="SH00410"/>
        <s v="SH00411"/>
        <s v="SH00412"/>
        <s v="SH00413"/>
        <s v="SH00414"/>
        <s v="SH00415"/>
        <s v="SH00416"/>
        <s v="SH00417"/>
        <s v="SH00418"/>
        <s v="SH00419"/>
        <s v="SH00420"/>
        <s v="SH00421"/>
        <s v="SH00422"/>
        <s v="SH00423"/>
        <s v="SH00424"/>
        <s v="SH00425"/>
        <s v="SH00426"/>
        <s v="SH00427"/>
        <s v="SH00428"/>
        <s v="SH00429"/>
        <s v="SH00430"/>
        <s v="SH00431"/>
        <s v="SH00432"/>
        <s v="SH00433"/>
        <s v="SH00434"/>
        <s v="SH00435"/>
        <s v="SH00436"/>
        <s v="SH00437"/>
        <s v="SH00438"/>
        <s v="SH00439"/>
        <s v="SH00440"/>
        <s v="SH00441"/>
        <s v="SH00442"/>
        <s v="SH00443"/>
        <s v="SH00444"/>
        <s v="SH00445"/>
        <s v="SH00446"/>
        <s v="SH00447"/>
        <s v="SH00448"/>
        <s v="SH00449"/>
        <s v="SH00450"/>
        <s v="SH00451"/>
        <s v="SH00452"/>
        <s v="SH00453"/>
        <s v="SH00454"/>
        <s v="SH00455"/>
        <s v="SH00456"/>
        <s v="SH00457"/>
        <s v="SH00458"/>
        <s v="SH00459"/>
        <s v="SH00460"/>
        <s v="SH00461"/>
        <s v="SH00462"/>
        <s v="SH00463"/>
        <s v="SH00464"/>
        <s v="SH00465"/>
        <s v="SH00466"/>
        <s v="SH00467"/>
        <s v="SH00468"/>
        <s v="SH00469"/>
        <s v="SH00470"/>
        <s v="SH00471"/>
        <s v="SH00472"/>
        <s v="SH00473"/>
        <s v="SH00474"/>
        <s v="SH00475"/>
        <s v="SH00476"/>
        <s v="SH00477"/>
        <s v="SH00478"/>
        <s v="SH00479"/>
        <s v="SH00480"/>
        <s v="SH00481"/>
        <s v="SH00482"/>
        <s v="SH00483"/>
        <s v="SH00484"/>
        <s v="SH00485"/>
        <s v="SH00486"/>
        <s v="SH00487"/>
        <s v="SH00488"/>
        <s v="SH00489"/>
        <s v="SH00490"/>
        <s v="SH00491"/>
        <s v="SH00492"/>
        <s v="SH00493"/>
        <s v="SH00494"/>
        <s v="SH00495"/>
        <s v="SH00496"/>
        <s v="SH00497"/>
        <s v="SH00498"/>
        <s v="SH00499"/>
        <s v="SH00500"/>
        <s v="SH00501"/>
        <s v="SH00502"/>
        <s v="SH00503"/>
        <s v="SH00504"/>
        <s v="SH00505"/>
        <s v="SH00506"/>
        <s v="SH00507"/>
        <s v="SH00508"/>
        <s v="SH00509"/>
        <s v="SH00510"/>
        <s v="SH00511"/>
        <s v="SH00512"/>
        <s v="SH00513"/>
        <s v="SH00514"/>
        <s v="SH00515"/>
        <s v="SH00516"/>
        <s v="SH00517"/>
        <s v="SH00518"/>
        <s v="SH00519"/>
        <s v="SH00520"/>
        <s v="SH00521"/>
        <s v="SH00522"/>
        <s v="SH00523"/>
        <s v="SH00524"/>
        <s v="SH00525"/>
        <s v="SH00526"/>
        <s v="SH00527"/>
        <s v="SH00528"/>
        <s v="SH00529"/>
        <s v="SH00530"/>
        <s v="SH00531"/>
        <s v="SH00532"/>
        <s v="SH00533"/>
        <s v="SH00534"/>
        <s v="SH00535"/>
        <s v="SH00536"/>
        <s v="SH00537"/>
        <s v="SH00538"/>
        <s v="SH00539"/>
        <s v="SH00540"/>
        <s v="SH00541"/>
        <s v="SH00542"/>
        <s v="SH00543"/>
        <s v="SH00544"/>
        <s v="SH00545"/>
        <s v="SH00546"/>
        <s v="SH00547"/>
        <s v="SH00548"/>
        <s v="SH00549"/>
        <s v="SH00550"/>
        <s v="SH00551"/>
        <s v="SH00552"/>
        <s v="SH00553"/>
        <s v="SH00554"/>
        <s v="SH00555"/>
        <s v="SH00556"/>
        <s v="SH00557"/>
        <s v="SH00558"/>
        <s v="SH00559"/>
        <s v="SH00560"/>
        <s v="SH00561"/>
        <s v="SH00562"/>
        <s v="SH00563"/>
        <s v="SH00564"/>
        <s v="SH00565"/>
        <s v="SH00566"/>
        <s v="SH00567"/>
        <s v="SH00568"/>
        <s v="SH00569"/>
        <s v="SH00570"/>
        <s v="SH00571"/>
        <s v="SH00572"/>
        <s v="SH00573"/>
        <s v="SH00574"/>
        <s v="SH00575"/>
        <s v="SH00576"/>
        <s v="SH00577"/>
        <s v="SH00578"/>
        <s v="SH00579"/>
        <s v="SH00580"/>
        <s v="SH00581"/>
        <s v="SH00582"/>
        <s v="SH00583"/>
        <s v="SH00584"/>
        <s v="SH00585"/>
        <s v="SH00586"/>
        <s v="SH00587"/>
        <s v="SH00588"/>
        <s v="SH00589"/>
        <s v="SH00590"/>
        <s v="SH00591"/>
        <s v="SH00592"/>
        <s v="SH00593"/>
        <s v="SH00594"/>
        <s v="SH00595"/>
        <s v="SH00596"/>
        <s v="SH00597"/>
        <s v="SH00598"/>
        <s v="SH00599"/>
        <s v="SH00600"/>
        <s v="SH00601"/>
        <s v="SH00602"/>
        <s v="SH00603"/>
        <s v="SH00604"/>
        <s v="SH00605"/>
        <s v="SH00606"/>
        <s v="SH00607"/>
        <s v="SH00608"/>
        <s v="SH00609"/>
        <s v="SH00610"/>
        <s v="SH00611"/>
        <s v="SH00612"/>
        <s v="SH00613"/>
        <s v="SH00614"/>
        <s v="SH00615"/>
        <s v="SH00616"/>
        <s v="SH00617"/>
        <s v="SH00618"/>
        <s v="SH00619"/>
        <s v="SH00620"/>
        <s v="SH00621"/>
        <s v="SH00622"/>
        <s v="SH00623"/>
        <s v="SH00624"/>
        <s v="SH00625"/>
        <s v="SH00626"/>
        <s v="SH00627"/>
        <s v="SH00628"/>
        <s v="SH00629"/>
        <s v="SH00630"/>
        <s v="SH00631"/>
        <s v="SH00632"/>
        <s v="SH00633"/>
        <s v="SH00634"/>
        <s v="SH00635"/>
        <s v="SH00636"/>
        <s v="SH00637"/>
        <s v="SH00638"/>
        <s v="SH00639"/>
        <s v="SH00640"/>
        <s v="SH00641"/>
        <s v="SH00642"/>
        <s v="SH00643"/>
        <s v="SH00644"/>
        <s v="SH00645"/>
        <s v="SH00646"/>
        <s v="SH00647"/>
        <s v="SH00648"/>
        <s v="SH00649"/>
        <s v="SH00650"/>
        <s v="SH00651"/>
        <s v="SH00652"/>
        <s v="SH00653"/>
        <s v="SH00654"/>
        <s v="SH00655"/>
        <s v="SH00656"/>
        <s v="SH00657"/>
        <s v="SH00658"/>
        <s v="SH00659"/>
        <s v="SH00660"/>
        <s v="SH00661"/>
        <s v="SH00662"/>
        <s v="SH00663"/>
        <s v="SH00664"/>
        <s v="SH00665"/>
        <s v="SH00666"/>
        <s v="SH00667"/>
        <s v="SH00668"/>
        <s v="SH00669"/>
        <s v="SH00670"/>
        <s v="SH00671"/>
        <s v="SH00672"/>
        <s v="SH00673"/>
        <s v="SH00674"/>
        <s v="SH00675"/>
        <s v="SH00676"/>
        <s v="SH00677"/>
        <s v="SH00678"/>
        <s v="SH00679"/>
        <s v="SH00680"/>
        <s v="SH00681"/>
        <s v="SH00682"/>
        <s v="SH00683"/>
        <s v="SH00684"/>
        <s v="SH00685"/>
        <s v="SH00686"/>
        <s v="SH00687"/>
        <s v="SH00688"/>
        <s v="SH00689"/>
        <s v="SH00690"/>
        <s v="SH00691"/>
        <s v="SH00692"/>
        <s v="SH00693"/>
        <s v="SH00694"/>
        <s v="SH00695"/>
        <s v="SH00696"/>
        <s v="SH00697"/>
        <s v="SH00698"/>
        <s v="SH00699"/>
        <s v="SH00700"/>
        <s v="SH00701"/>
        <s v="SH00702"/>
        <s v="SH00703"/>
        <s v="SH00704"/>
        <s v="SH00705"/>
        <s v="SH00706"/>
        <s v="SH00707"/>
        <s v="SH00708"/>
        <s v="SH00709"/>
        <s v="SH00710"/>
        <s v="SH00711"/>
        <s v="SH00712"/>
        <s v="SH00713"/>
        <s v="SH00714"/>
        <s v="SH00715"/>
        <s v="SH00716"/>
        <s v="SH00717"/>
        <s v="SH00718"/>
        <s v="SH00719"/>
        <s v="SH00720"/>
        <s v="SH00721"/>
        <s v="SH00722"/>
        <s v="SH00723"/>
        <s v="SH00724"/>
        <s v="SH00725"/>
        <s v="SH00726"/>
        <s v="SH00727"/>
        <s v="SH00728"/>
        <s v="SH00729"/>
        <s v="SH00730"/>
        <s v="SH00731"/>
        <s v="SH00732"/>
        <s v="SH00733"/>
        <s v="SH00734"/>
        <s v="SH00735"/>
        <s v="SH00736"/>
        <s v="SH00737"/>
        <s v="SH00738"/>
        <s v="SH00739"/>
        <s v="SH00740"/>
        <s v="SH00741"/>
        <s v="SH00742"/>
        <s v="SH00743"/>
        <s v="SH00744"/>
        <s v="SH00745"/>
        <s v="SH00746"/>
        <s v="SH00747"/>
        <s v="SH00748"/>
        <s v="SH00749"/>
        <s v="SH00750"/>
        <s v="SH00751"/>
        <s v="SH00752"/>
        <s v="SH00753"/>
        <s v="SH00754"/>
        <s v="SH00755"/>
        <s v="SH00756"/>
        <s v="SH00757"/>
        <s v="SH00758"/>
        <s v="SH00759"/>
        <s v="SH00760"/>
        <s v="SH00761"/>
        <s v="SH00762"/>
        <s v="SH00763"/>
        <s v="SH00764"/>
        <s v="SH00765"/>
        <s v="SH00766"/>
        <s v="SH00767"/>
        <s v="SH00768"/>
        <s v="SH00769"/>
        <s v="SH00770"/>
        <s v="SH00771"/>
        <s v="SH00772"/>
        <s v="SH00773"/>
        <s v="SH00774"/>
        <s v="SH00775"/>
        <s v="SH00776"/>
        <s v="SH00777"/>
        <s v="SH00778"/>
        <s v="SH00779"/>
        <s v="SH00780"/>
        <s v="SH00781"/>
        <s v="SH00782"/>
        <s v="SH00783"/>
        <s v="SH00784"/>
        <s v="SH00785"/>
        <s v="SH00786"/>
        <s v="SH00787"/>
        <s v="SH00788"/>
        <s v="SH00789"/>
        <s v="SH00790"/>
        <s v="SH00791"/>
        <s v="SH00792"/>
        <s v="SH00793"/>
        <s v="SH00794"/>
        <s v="SH00795"/>
        <s v="SH00796"/>
        <s v="SH00797"/>
        <s v="SH00798"/>
        <s v="SH00799"/>
        <s v="SH00800"/>
        <s v="SH00801"/>
        <s v="SH00802"/>
        <s v="SH00803"/>
        <s v="SH00804"/>
        <s v="SH00805"/>
        <s v="SH00806"/>
        <s v="SH00807"/>
        <s v="SH00808"/>
        <s v="SH00809"/>
        <s v="SH00810"/>
        <s v="SH00811"/>
        <s v="SH00812"/>
        <s v="SH00813"/>
        <s v="SH00814"/>
        <s v="SH00815"/>
        <s v="SH00816"/>
        <s v="SH00817"/>
        <s v="SH00818"/>
        <s v="SH00819"/>
        <s v="SH00820"/>
        <s v="SH00821"/>
        <s v="SH00822"/>
        <s v="SH00823"/>
        <s v="SH00824"/>
        <s v="SH00825"/>
        <s v="SH00826"/>
        <s v="SH00827"/>
        <s v="SH00828"/>
        <s v="SH00829"/>
        <s v="SH00830"/>
        <s v="SH00831"/>
        <s v="SH00832"/>
        <s v="SH00833"/>
        <s v="SH00834"/>
        <s v="SH00835"/>
        <s v="SH00836"/>
        <s v="SH00837"/>
        <s v="SH00838"/>
        <s v="SH00839"/>
        <s v="SH00840"/>
        <s v="SH00841"/>
        <s v="SH00842"/>
        <s v="SH00843"/>
        <s v="SH00844"/>
        <s v="SH00845"/>
        <s v="SH00846"/>
        <s v="SH00847"/>
        <s v="SH00848"/>
        <s v="SH00849"/>
        <s v="SH00850"/>
        <s v="SH00851"/>
        <s v="SH00852"/>
        <s v="SH00853"/>
        <s v="SH00854"/>
        <s v="SH00855"/>
        <s v="SH00856"/>
        <s v="SH00857"/>
        <s v="SH00858"/>
        <s v="SH00859"/>
        <s v="SH00860"/>
        <s v="SH00861"/>
        <s v="SH00862"/>
        <s v="SH00863"/>
        <s v="SH00864"/>
        <s v="SH00865"/>
        <s v="SH00866"/>
        <s v="SH00867"/>
        <s v="SH00868"/>
        <s v="SH00869"/>
        <s v="SH00870"/>
        <s v="SH00871"/>
        <s v="SH00872"/>
        <s v="SH00873"/>
        <s v="SH00874"/>
        <s v="SH00875"/>
        <s v="SH00876"/>
        <s v="SH00877"/>
        <s v="SH00878"/>
        <s v="SH00879"/>
        <s v="SH00880"/>
        <s v="SH00881"/>
        <s v="SH00882"/>
        <s v="SH00883"/>
        <s v="SH00884"/>
        <s v="SH00885"/>
        <s v="SH00886"/>
        <s v="SH00887"/>
        <s v="SH00888"/>
        <s v="SH00889"/>
        <s v="SH00890"/>
        <s v="SH00891"/>
        <s v="SH00892"/>
        <s v="SH00893"/>
        <s v="SH00894"/>
        <s v="SH00895"/>
        <s v="SH00896"/>
        <s v="SH00897"/>
        <s v="SH00898"/>
        <s v="SH00899"/>
        <s v="SH00900"/>
        <s v="SH00901"/>
        <s v="SH00902"/>
        <s v="SH00903"/>
        <s v="SH00904"/>
        <s v="SH00905"/>
        <s v="SH00906"/>
        <s v="SH00907"/>
        <s v="SH00908"/>
        <s v="SH00909"/>
        <s v="SH00910"/>
        <s v="SH00911"/>
        <s v="SH00912"/>
        <s v="SH00913"/>
        <s v="SH00914"/>
        <s v="SH00915"/>
        <s v="SH00916"/>
        <s v="SH00917"/>
        <s v="SH00918"/>
        <s v="SH00919"/>
        <s v="SH00920"/>
        <s v="SH00921"/>
        <s v="SH00922"/>
        <s v="SH00923"/>
        <s v="SH00924"/>
        <s v="SH00925"/>
        <s v="SH00926"/>
        <s v="SH00927"/>
        <s v="SH00928"/>
        <s v="SH00929"/>
        <s v="SH00930"/>
        <s v="SH00931"/>
        <s v="SH00932"/>
        <s v="SH00933"/>
        <s v="SH00934"/>
        <s v="SH00935"/>
        <s v="SH00936"/>
        <s v="SH00937"/>
        <s v="SH00938"/>
        <s v="SH00939"/>
        <s v="SH00940"/>
        <s v="SH00941"/>
        <s v="SH00942"/>
        <s v="SH00943"/>
        <s v="SH00944"/>
        <s v="SH00945"/>
        <s v="SH00946"/>
        <s v="SH00947"/>
        <s v="SH00948"/>
        <s v="SH00949"/>
        <s v="SH00950"/>
        <s v="SH00951"/>
        <s v="SH00952"/>
        <s v="SH00953"/>
        <s v="SH00954"/>
        <s v="SH00955"/>
        <s v="SH00956"/>
        <s v="SH00957"/>
        <s v="SH00958"/>
        <s v="SH00959"/>
        <s v="SH00960"/>
        <s v="SH00961"/>
        <s v="SH00962"/>
        <s v="SH00963"/>
        <s v="SH00964"/>
        <s v="SH00965"/>
        <s v="SH00966"/>
        <s v="SH00967"/>
        <s v="SH00968"/>
        <s v="SH00969"/>
        <s v="SH00970"/>
        <s v="SH00971"/>
        <s v="SH00972"/>
        <s v="SH00973"/>
        <s v="SH00974"/>
        <s v="SH00975"/>
        <s v="SH00976"/>
        <s v="SH00977"/>
        <s v="SH00978"/>
        <s v="SH00979"/>
        <s v="SH00980"/>
        <s v="SH00981"/>
        <s v="SH00982"/>
        <s v="SH00983"/>
        <s v="SH00984"/>
        <s v="SH00985"/>
        <s v="SH00986"/>
        <s v="SH00987"/>
        <s v="SH00988"/>
        <s v="SH00989"/>
        <s v="SH00990"/>
        <s v="SH00991"/>
        <s v="SH00992"/>
        <s v="SH00993"/>
        <s v="SH00994"/>
        <s v="SH00995"/>
        <s v="SH00996"/>
        <s v="SH00997"/>
        <s v="SH00998"/>
        <s v="SH00999"/>
        <s v="SH01000"/>
        <s v="SH01001"/>
        <s v="SH01002"/>
        <s v="SH01003"/>
        <s v="SH01004"/>
        <s v="SH01005"/>
        <s v="SH01006"/>
        <s v="SH01007"/>
        <s v="SH01008"/>
        <s v="SH01009"/>
        <s v="SH01010"/>
        <s v="SH01011"/>
        <s v="SH01012"/>
        <s v="SH01013"/>
        <s v="SH01014"/>
        <s v="SH01015"/>
        <s v="SH01016"/>
        <s v="SH01017"/>
        <s v="SH01018"/>
        <s v="SH01019"/>
        <s v="SH01020"/>
        <s v="SH01021"/>
        <s v="SH01022"/>
        <s v="SH01023"/>
        <s v="SH01024"/>
        <s v="SH01025"/>
        <s v="SH01026"/>
        <s v="SH01027"/>
        <s v="SH01028"/>
        <s v="SH01029"/>
        <s v="SH01030"/>
        <s v="SH01031"/>
        <s v="SH01032"/>
        <s v="SH01033"/>
        <s v="SH01034"/>
        <s v="SH01035"/>
        <s v="SH01036"/>
        <s v="SH01037"/>
        <s v="SH01038"/>
        <s v="SH01039"/>
        <s v="SH01040"/>
        <s v="SH01041"/>
        <s v="SH01042"/>
        <s v="SH01043"/>
        <s v="SH01044"/>
        <s v="SH01045"/>
        <s v="SH01046"/>
        <s v="SH01047"/>
        <s v="SH01048"/>
        <s v="SH01049"/>
        <s v="SH01050"/>
        <s v="SH01051"/>
        <s v="SH01052"/>
        <s v="SH01053"/>
        <s v="SH01054"/>
        <s v="SH01055"/>
        <s v="SH01056"/>
        <s v="SH01057"/>
        <s v="SH01058"/>
        <s v="SH01059"/>
        <s v="SH01060"/>
        <s v="SH01061"/>
        <s v="SH01062"/>
        <s v="SH01063"/>
        <s v="SH01064"/>
        <s v="SH01065"/>
        <s v="SH01066"/>
        <s v="SH01067"/>
        <s v="SH01068"/>
        <s v="SH01069"/>
        <s v="SH01070"/>
        <s v="SH01071"/>
        <s v="SH01072"/>
        <s v="SH01073"/>
        <s v="SH01074"/>
        <s v="SH01075"/>
        <s v="SH01076"/>
        <s v="SH01077"/>
        <s v="SH01078"/>
        <s v="SH01079"/>
        <s v="SH01080"/>
        <s v="SH01081"/>
        <s v="SH01082"/>
        <s v="SH01083"/>
        <s v="SH01084"/>
        <s v="SH01085"/>
        <s v="SH01086"/>
        <s v="SH01087"/>
        <s v="SH01088"/>
        <s v="SH01089"/>
        <s v="SH01090"/>
        <s v="SH01091"/>
        <s v="SH01092"/>
        <s v="SH01093"/>
        <s v="SH01094"/>
        <s v="SH01095"/>
        <s v="SH01096"/>
        <s v="SH01097"/>
        <s v="SH01098"/>
        <s v="SH01099"/>
        <s v="SH01100"/>
        <s v="SH01101"/>
        <s v="SH01102"/>
        <s v="SH01103"/>
        <s v="SH01104"/>
        <s v="SH01105"/>
        <s v="SH01106"/>
        <s v="SH01107"/>
        <s v="SH01108"/>
        <s v="SH01109"/>
        <s v="SH01110"/>
        <s v="SH01111"/>
        <s v="SH01112"/>
        <s v="SH01113"/>
        <s v="SH01114"/>
        <s v="SH01115"/>
        <s v="SH01116"/>
        <s v="SH01117"/>
        <s v="SH01118"/>
        <s v="SH01119"/>
        <s v="SH01120"/>
        <s v="SH01121"/>
        <s v="SH01122"/>
        <s v="SH01123"/>
        <s v="SH01124"/>
        <s v="SH01125"/>
        <s v="SH01126"/>
        <s v="SH01127"/>
        <s v="SH01128"/>
        <s v="SH01129"/>
        <s v="SH01130"/>
        <s v="SH01131"/>
        <s v="SH01132"/>
        <s v="SH01133"/>
        <s v="SH01134"/>
        <s v="SH01135"/>
        <s v="SH01136"/>
        <s v="SH01137"/>
        <s v="SH01138"/>
        <s v="SH01139"/>
        <s v="SH01140"/>
        <s v="SH01141"/>
        <s v="SH01142"/>
        <s v="SH01143"/>
        <s v="SH01144"/>
        <s v="SH01145"/>
        <s v="SH01146"/>
        <s v="SH01147"/>
        <s v="SH01148"/>
        <s v="SH01149"/>
        <s v="SH01150"/>
        <s v="SH01151"/>
        <s v="SH01152"/>
        <s v="SH01153"/>
        <s v="SH01154"/>
        <s v="SH01155"/>
        <s v="SH01156"/>
        <s v="SH01157"/>
        <s v="SH01158"/>
        <s v="SH01159"/>
        <s v="SH01160"/>
        <s v="SH01161"/>
        <s v="SH01162"/>
        <s v="SH01163"/>
        <s v="SH01164"/>
        <s v="SH01165"/>
        <s v="SH01166"/>
        <s v="SH01167"/>
        <s v="SH01168"/>
        <s v="SH01169"/>
        <s v="SH01170"/>
        <s v="SH01171"/>
        <s v="SH01172"/>
        <s v="SH01173"/>
        <s v="SH01174"/>
        <s v="SH01175"/>
        <s v="SH01176"/>
        <s v="SH01177"/>
        <s v="SH01178"/>
        <s v="SH01179"/>
        <s v="SH01180"/>
        <s v="SH01181"/>
        <s v="SH01182"/>
        <s v="SH01183"/>
        <s v="SH01184"/>
        <s v="SH01185"/>
        <s v="SH01186"/>
        <s v="SH01187"/>
        <s v="SH01188"/>
        <s v="SH01189"/>
        <s v="SH01190"/>
        <s v="SH01191"/>
        <s v="SH01192"/>
        <s v="SH01193"/>
        <s v="SH01194"/>
        <s v="SH01195"/>
        <s v="SH01196"/>
        <s v="SH01197"/>
        <s v="SH01198"/>
        <s v="SH01199"/>
        <s v="SH01200"/>
        <s v="SH01201"/>
        <s v="SH01202"/>
        <s v="SH01203"/>
        <s v="SH01204"/>
        <s v="SH01205"/>
        <s v="SH01206"/>
        <s v="SH01207"/>
        <s v="SH01208"/>
        <s v="SH01209"/>
        <s v="SH01210"/>
        <s v="SH01211"/>
        <s v="SH01212"/>
        <s v="SH01213"/>
        <s v="SH01214"/>
        <s v="SH01215"/>
        <s v="SH01216"/>
        <s v="SH01217"/>
        <s v="SH01218"/>
        <s v="SH01219"/>
        <s v="SH01220"/>
        <s v="SH01221"/>
        <s v="SH01222"/>
        <s v="SH01223"/>
        <s v="SH01224"/>
        <s v="SH01225"/>
        <s v="SH01226"/>
        <s v="SH01227"/>
        <s v="SH01228"/>
        <s v="SH01229"/>
        <s v="SH01230"/>
        <s v="SH01231"/>
        <s v="SH01232"/>
        <s v="SH01233"/>
        <s v="SH01234"/>
        <s v="SH01235"/>
        <s v="SH01236"/>
        <s v="SH01237"/>
        <s v="SH01238"/>
        <s v="SH01239"/>
        <s v="SH01240"/>
        <s v="SH01241"/>
        <s v="SH01242"/>
        <s v="SH01243"/>
        <s v="SH01244"/>
        <s v="SH01245"/>
        <s v="SH01246"/>
        <s v="SH01247"/>
        <s v="SH01248"/>
        <s v="SH01249"/>
        <s v="SH01250"/>
        <s v="SH01251"/>
        <s v="SH01252"/>
        <s v="SH01253"/>
        <s v="SH01254"/>
        <s v="SH01255"/>
        <s v="SH01256"/>
        <s v="SH01257"/>
        <s v="SH01258"/>
        <s v="SH01259"/>
        <s v="SH01260"/>
        <s v="SH01261"/>
        <s v="SH01262"/>
        <s v="SH01263"/>
        <s v="SH01264"/>
        <s v="SH01265"/>
        <s v="SH01266"/>
        <s v="SH01267"/>
        <s v="SH01268"/>
        <s v="SH01269"/>
        <s v="SH01270"/>
        <s v="SH01271"/>
        <s v="SH01272"/>
        <s v="SH01273"/>
        <s v="SH01274"/>
        <s v="SH01275"/>
        <s v="SH01276"/>
        <s v="SH01277"/>
        <s v="SH01278"/>
        <s v="SH01279"/>
        <s v="SH01280"/>
        <s v="SH01281"/>
        <s v="SH01282"/>
        <s v="SH01283"/>
        <s v="SH01284"/>
        <s v="SH01285"/>
        <s v="SH01286"/>
        <s v="SH01287"/>
        <s v="SH01288"/>
        <s v="SH01289"/>
        <s v="SH01290"/>
        <s v="SH01291"/>
        <s v="SH01292"/>
        <s v="SH01293"/>
        <s v="SH01294"/>
        <s v="SH01295"/>
        <s v="SH01296"/>
        <s v="SH01297"/>
        <s v="SH01298"/>
        <s v="SH01299"/>
        <s v="SH01300"/>
        <s v="SH01301"/>
        <s v="SH01302"/>
        <s v="SH01303"/>
        <s v="SH01304"/>
        <s v="SH01305"/>
        <s v="SH01306"/>
        <s v="SH01307"/>
        <s v="SH01308"/>
        <s v="SH01309"/>
        <s v="SH01310"/>
        <s v="SH01311"/>
        <s v="SH01312"/>
        <s v="SH01313"/>
        <s v="SH01314"/>
        <s v="SH01315"/>
        <s v="SH01316"/>
        <s v="SH01317"/>
        <s v="SH01318"/>
        <s v="SH01319"/>
        <s v="SH01320"/>
        <s v="SH01321"/>
        <s v="SH01322"/>
        <s v="SH01323"/>
        <s v="SH01324"/>
        <s v="SH01325"/>
        <s v="SH01326"/>
        <s v="SH01327"/>
        <s v="SH01328"/>
        <s v="SH01329"/>
        <s v="SH01330"/>
        <s v="SH01331"/>
        <s v="SH01332"/>
        <s v="SH01333"/>
        <s v="SH01334"/>
        <s v="SH01335"/>
        <s v="SH01336"/>
        <s v="SH01337"/>
        <s v="SH01338"/>
        <s v="SH01339"/>
        <s v="SH01340"/>
        <s v="SH01341"/>
        <s v="SH01342"/>
        <s v="SH01343"/>
        <s v="SH01344"/>
        <s v="SH01345"/>
        <s v="SH01346"/>
        <s v="SH01347"/>
        <s v="SH01348"/>
        <s v="SH01349"/>
        <s v="SH01350"/>
        <s v="SH01351"/>
        <s v="SH01352"/>
        <s v="SH01353"/>
        <s v="SH01354"/>
        <s v="SH01355"/>
        <s v="SH01356"/>
        <s v="SH01357"/>
        <s v="SH01358"/>
        <s v="SH01359"/>
        <s v="SH01360"/>
        <s v="SH01361"/>
        <s v="SH01362"/>
        <s v="SH01363"/>
        <s v="SH01364"/>
        <s v="SH01365"/>
        <s v="SH01366"/>
        <s v="SH01367"/>
        <s v="SH01368"/>
        <s v="SH01369"/>
        <s v="SH01370"/>
        <s v="SH01371"/>
        <s v="SH01372"/>
        <s v="SH01373"/>
        <s v="SH01374"/>
        <s v="SH01375"/>
        <s v="SH01376"/>
        <s v="SH01377"/>
        <s v="SH01378"/>
        <s v="SH01379"/>
        <s v="SH01380"/>
        <s v="SH01381"/>
        <s v="SH01382"/>
        <s v="SH01383"/>
        <s v="SH01384"/>
        <s v="SH01385"/>
        <s v="SH01386"/>
        <s v="SH01387"/>
        <s v="SH01388"/>
        <s v="SH01389"/>
        <s v="SH01390"/>
        <s v="SH01391"/>
        <s v="SH01392"/>
        <s v="SH01393"/>
        <s v="SH01394"/>
        <s v="SH01395"/>
        <s v="SH01396"/>
        <s v="SH01397"/>
        <s v="SH01398"/>
        <s v="SH01399"/>
        <s v="SH01400"/>
        <s v="SH01401"/>
        <s v="SH01402"/>
        <s v="SH01403"/>
        <s v="SH01404"/>
        <s v="SH01405"/>
        <s v="SH01406"/>
        <s v="SH01407"/>
        <s v="SH01408"/>
        <s v="SH01409"/>
        <s v="SH01410"/>
        <s v="SH01411"/>
        <s v="SH01412"/>
        <s v="SH01413"/>
        <s v="SH01414"/>
        <s v="SH01415"/>
        <s v="SH01416"/>
        <s v="SH01417"/>
        <s v="SH01418"/>
        <s v="SH01419"/>
        <s v="SH01420"/>
        <s v="SH01421"/>
        <s v="SH01422"/>
        <s v="SH01423"/>
        <s v="SH01424"/>
        <s v="SH01425"/>
        <s v="SH01426"/>
        <s v="SH01427"/>
        <s v="SH01428"/>
        <s v="SH01429"/>
        <s v="SH01430"/>
        <s v="SH01431"/>
        <s v="SH01432"/>
        <s v="SH01433"/>
        <s v="SH01434"/>
        <s v="SH01435"/>
        <s v="SH01436"/>
        <s v="SH01437"/>
        <s v="SH01438"/>
        <s v="SH01439"/>
        <s v="SH01440"/>
        <s v="SH01441"/>
        <s v="SH01442"/>
        <s v="SH01443"/>
        <s v="SH01444"/>
        <s v="SH01445"/>
        <s v="SH01446"/>
        <s v="SH01447"/>
        <s v="SH01448"/>
        <s v="SH01449"/>
        <s v="SH01450"/>
        <s v="SH01451"/>
        <s v="SH01452"/>
        <s v="SH01453"/>
        <s v="SH01454"/>
        <s v="SH01455"/>
        <s v="SH01456"/>
        <s v="SH01457"/>
        <s v="SH01458"/>
        <s v="SH01459"/>
        <s v="SH01460"/>
        <s v="SH01461"/>
        <s v="SH01462"/>
        <s v="SH01463"/>
        <s v="SH01464"/>
        <s v="SH01465"/>
        <s v="SH01466"/>
        <s v="SH01467"/>
        <s v="SH01468"/>
        <s v="SH01469"/>
        <s v="SH01470"/>
        <s v="SH01471"/>
        <s v="SH01472"/>
        <s v="SH01473"/>
        <s v="SH01474"/>
        <s v="SH01475"/>
        <s v="SH01476"/>
        <s v="SH01477"/>
        <s v="SH01478"/>
        <s v="SH01479"/>
        <s v="SH01480"/>
        <s v="SH01481"/>
        <s v="SH01482"/>
        <s v="SH01483"/>
        <s v="SH01484"/>
        <s v="SH01485"/>
        <s v="SH01486"/>
        <s v="SH01487"/>
        <s v="SH01488"/>
        <s v="SH01489"/>
        <s v="SH01490"/>
        <s v="SH01491"/>
        <s v="SH01492"/>
        <s v="SH01493"/>
        <s v="SH01494"/>
        <s v="SH01495"/>
        <s v="SH01496"/>
        <s v="SH01497"/>
        <s v="SH01498"/>
        <s v="SH01499"/>
        <s v="SH01500"/>
        <s v="SH01501"/>
        <s v="SH01502"/>
        <s v="SH01503"/>
        <s v="SH01504"/>
        <s v="SH01505"/>
        <s v="SH01506"/>
        <s v="SH01507"/>
        <s v="SH01508"/>
        <s v="SH01509"/>
        <s v="SH01510"/>
        <s v="SH01511"/>
        <s v="SH01512"/>
        <s v="SH01513"/>
        <s v="SH01514"/>
        <s v="SH01515"/>
        <s v="SH01516"/>
        <s v="SH01517"/>
        <s v="SH01518"/>
        <s v="SH01519"/>
        <s v="SH01520"/>
        <s v="SH01521"/>
        <s v="SH01522"/>
        <s v="SH01523"/>
        <s v="SH01524"/>
        <s v="SH01525"/>
        <s v="SH01526"/>
        <s v="SH01527"/>
        <s v="SH01528"/>
        <s v="SH01529"/>
        <s v="SH01530"/>
        <s v="SH01531"/>
        <s v="SH01532"/>
        <s v="SH01533"/>
        <s v="SH01534"/>
        <s v="SH01535"/>
        <s v="SH01536"/>
        <s v="SH01537"/>
        <s v="SH01538"/>
        <s v="SH01539"/>
        <s v="SH01540"/>
        <s v="SH01541"/>
        <s v="SH01542"/>
        <s v="SH01543"/>
        <s v="SH01544"/>
        <s v="SH01545"/>
        <s v="SH01546"/>
        <s v="SH01547"/>
        <s v="SH01548"/>
        <s v="SH01549"/>
        <s v="SH01550"/>
        <s v="SH01551"/>
        <s v="SH01552"/>
        <s v="SH01553"/>
        <s v="SH01554"/>
        <s v="SH01555"/>
        <s v="SH01556"/>
        <s v="SH01557"/>
        <s v="SH01558"/>
        <s v="SH01559"/>
        <s v="SH01560"/>
        <s v="SH01561"/>
        <s v="SH01562"/>
        <s v="SH01563"/>
        <s v="SH01564"/>
        <s v="SH01565"/>
        <s v="SH01566"/>
        <s v="SH01567"/>
        <s v="SH01568"/>
        <s v="SH01569"/>
        <s v="SH01570"/>
        <s v="SH01571"/>
        <s v="SH01572"/>
        <s v="SH01573"/>
        <s v="SH01574"/>
        <s v="SH01575"/>
        <s v="SH01576"/>
        <s v="SH01577"/>
        <s v="SH01578"/>
        <s v="SH01579"/>
        <s v="SH01580"/>
        <s v="SH01581"/>
        <s v="SH01582"/>
        <s v="SH01583"/>
        <s v="SH01584"/>
        <s v="SH01585"/>
        <s v="SH01586"/>
        <s v="SH01587"/>
        <s v="SH01588"/>
        <s v="SH01589"/>
        <s v="SH01590"/>
        <s v="SH01591"/>
        <s v="SH01592"/>
        <s v="SH01593"/>
        <s v="SH01594"/>
        <s v="SH01595"/>
        <s v="SH01596"/>
        <s v="SH01597"/>
        <s v="SH01598"/>
        <s v="SH01599"/>
        <s v="SH01600"/>
        <s v="SH01601"/>
        <s v="SH01602"/>
        <s v="SH01603"/>
        <s v="SH01604"/>
        <s v="SH01605"/>
        <s v="SH01606"/>
        <s v="SH01607"/>
        <s v="SH01608"/>
        <s v="SH01609"/>
        <s v="SH01610"/>
        <s v="SH01611"/>
        <s v="SH01612"/>
        <s v="SH01613"/>
        <s v="SH01614"/>
        <s v="SH01615"/>
        <s v="SH01616"/>
        <s v="SH01617"/>
        <s v="SH01618"/>
        <s v="SH01619"/>
        <s v="SH01620"/>
        <s v="SH01621"/>
        <s v="SH01622"/>
        <s v="SH01623"/>
        <s v="SH01624"/>
        <s v="SH01625"/>
        <s v="SH01626"/>
        <s v="SH01627"/>
        <s v="SH01628"/>
        <s v="SH01629"/>
        <s v="SH01630"/>
        <s v="SH01631"/>
        <s v="SH01632"/>
        <s v="SH01633"/>
        <s v="SH01634"/>
        <s v="SH01635"/>
        <s v="SH01636"/>
        <s v="SH01637"/>
        <s v="SH01638"/>
        <s v="SH01639"/>
        <s v="SH01640"/>
        <s v="SH01641"/>
        <s v="SH01642"/>
        <s v="SH01643"/>
        <s v="SH01644"/>
        <s v="SH01645"/>
        <s v="SH01646"/>
        <s v="SH01647"/>
        <s v="SH01648"/>
        <s v="SH01649"/>
        <s v="SH01650"/>
        <s v="SH01651"/>
        <s v="SH01652"/>
        <s v="SH01653"/>
        <s v="SH01654"/>
        <s v="SH01655"/>
        <s v="SH01656"/>
        <s v="SH01657"/>
        <s v="SH01658"/>
        <s v="SH01659"/>
        <s v="SH01660"/>
        <s v="SH01661"/>
        <s v="SH01662"/>
        <s v="SH01663"/>
        <s v="SH01664"/>
        <s v="SH01665"/>
        <s v="SH01666"/>
        <s v="SH01667"/>
        <s v="SH01668"/>
        <s v="SH01669"/>
        <s v="SH01670"/>
        <s v="SH01671"/>
        <s v="SH01672"/>
        <s v="SH01673"/>
        <s v="SH01674"/>
        <s v="SH01675"/>
        <s v="SH01676"/>
        <s v="SH01677"/>
        <s v="SH01678"/>
        <s v="SH01679"/>
        <s v="SH01680"/>
        <s v="SH01681"/>
        <s v="SH01682"/>
        <s v="SH01683"/>
        <s v="SH01684"/>
        <s v="SH01685"/>
        <s v="SH01686"/>
        <s v="SH01687"/>
        <s v="SH01688"/>
        <s v="SH01689"/>
        <s v="SH01690"/>
        <s v="SH01691"/>
        <s v="SH01692"/>
        <s v="SH01693"/>
        <s v="SH01694"/>
        <s v="SH01695"/>
        <s v="SH01696"/>
        <s v="SH01697"/>
        <s v="SH01698"/>
        <s v="SH01699"/>
        <s v="SH01700"/>
        <s v="SH01701"/>
        <s v="SH01702"/>
        <s v="SH01703"/>
        <s v="SH01704"/>
        <s v="SH01705"/>
        <s v="SH01706"/>
        <s v="SH01707"/>
        <s v="SH01708"/>
        <s v="SH01709"/>
        <s v="SH01710"/>
        <s v="SH01711"/>
        <s v="SH01712"/>
        <s v="SH01713"/>
        <s v="SH01714"/>
        <s v="SH01715"/>
        <s v="SH01716"/>
        <s v="SH01717"/>
        <s v="SH01718"/>
        <s v="SH01719"/>
        <s v="SH01720"/>
        <s v="SH01721"/>
        <s v="SH01722"/>
        <s v="SH01723"/>
        <s v="SH01724"/>
        <s v="SH01725"/>
        <s v="SH01726"/>
        <s v="SH01727"/>
        <s v="SH01728"/>
        <s v="SH01729"/>
        <s v="SH01730"/>
        <s v="SH01731"/>
        <s v="SH01732"/>
        <s v="SH01733"/>
        <s v="SH01734"/>
        <s v="SH01735"/>
        <s v="SH01736"/>
        <s v="SH01737"/>
        <s v="SH01738"/>
        <s v="SH01739"/>
        <s v="SH01740"/>
        <s v="SH01741"/>
        <s v="SH01742"/>
        <s v="SH01743"/>
        <s v="SH01744"/>
        <s v="SH01745"/>
        <s v="SH01746"/>
        <s v="SH01747"/>
        <s v="SH01748"/>
        <s v="SH01749"/>
        <s v="SH01750"/>
        <s v="SH01751"/>
        <s v="SH01752"/>
        <s v="SH01753"/>
        <s v="SH01754"/>
        <s v="SH01755"/>
        <s v="SH01756"/>
        <s v="SH01757"/>
        <s v="SH01758"/>
        <s v="SH01759"/>
        <s v="SH01760"/>
        <s v="SH01761"/>
        <s v="SH01762"/>
        <s v="SH01763"/>
        <s v="SH01764"/>
        <s v="SH01765"/>
        <s v="SH01766"/>
        <s v="SH01767"/>
        <s v="SH01768"/>
        <s v="SH01769"/>
        <s v="SH01770"/>
        <s v="SH01771"/>
        <s v="SH01772"/>
        <s v="SH01773"/>
        <s v="SH01774"/>
        <s v="SH01775"/>
        <s v="SH01776"/>
        <s v="SH01777"/>
        <s v="SH01778"/>
        <s v="SH01779"/>
        <s v="SH01780"/>
        <s v="SH01781"/>
        <s v="SH01782"/>
        <s v="SH01783"/>
        <s v="SH01784"/>
        <s v="SH01785"/>
        <s v="SH01786"/>
        <s v="SH01787"/>
        <s v="SH01788"/>
        <s v="SH01789"/>
        <s v="SH01790"/>
        <s v="SH01791"/>
        <s v="SH01792"/>
        <s v="SH01793"/>
        <s v="SH01794"/>
        <s v="SH01795"/>
        <s v="SH01796"/>
        <s v="SH01797"/>
        <s v="SH01798"/>
        <s v="SH01799"/>
        <s v="SH01800"/>
        <s v="SH01801"/>
        <s v="SH01802"/>
        <s v="SH01803"/>
        <s v="SH01804"/>
        <s v="SH01805"/>
        <s v="SH01806"/>
        <s v="SH01807"/>
        <s v="SH01808"/>
        <s v="SH01809"/>
        <s v="SH01810"/>
        <s v="SH01811"/>
        <s v="SH01812"/>
        <s v="SH01813"/>
        <s v="SH01814"/>
        <s v="SH01815"/>
        <s v="SH01816"/>
        <s v="SH01817"/>
        <s v="SH01818"/>
        <s v="SH01819"/>
        <s v="SH01820"/>
        <s v="SH01821"/>
        <s v="SH01822"/>
        <s v="SH01823"/>
        <s v="SH01824"/>
        <s v="SH01825"/>
        <s v="SH01826"/>
        <s v="SH01827"/>
        <s v="SH01828"/>
        <s v="SH01829"/>
        <s v="SH01830"/>
        <s v="SH01831"/>
        <s v="SH01832"/>
        <s v="SH01833"/>
        <s v="SH01834"/>
        <s v="SH01835"/>
        <s v="SH01836"/>
        <s v="SH01837"/>
        <s v="SH01838"/>
        <s v="SH01839"/>
        <s v="SH01840"/>
        <s v="SH01841"/>
        <s v="SH01842"/>
        <s v="SH01843"/>
        <s v="SH01844"/>
        <s v="SH01845"/>
        <s v="SH01846"/>
        <s v="SH01847"/>
        <s v="SH01848"/>
        <s v="SH01849"/>
        <s v="SH01850"/>
        <s v="SH01851"/>
        <s v="SH01852"/>
        <s v="SH01853"/>
        <s v="SH01854"/>
        <s v="SH01855"/>
        <s v="SH01856"/>
        <s v="SH01857"/>
        <s v="SH01858"/>
        <s v="SH01859"/>
        <s v="SH01860"/>
        <s v="SH01861"/>
        <s v="SH01862"/>
        <s v="SH01863"/>
        <s v="SH01864"/>
        <s v="SH01865"/>
        <s v="SH01866"/>
        <s v="SH01867"/>
        <s v="SH01868"/>
        <s v="SH01869"/>
        <s v="SH01870"/>
        <s v="SH01871"/>
        <s v="SH01872"/>
        <s v="SH01873"/>
        <s v="SH01874"/>
        <s v="SH01875"/>
        <s v="SH01876"/>
        <s v="SH01877"/>
        <s v="SH01878"/>
        <s v="SH01879"/>
        <s v="SH01880"/>
        <s v="SH01881"/>
        <s v="SH01882"/>
        <s v="SH01883"/>
        <s v="SH01884"/>
        <s v="SH01885"/>
        <s v="SH01886"/>
        <s v="SH01887"/>
        <s v="SH01888"/>
        <s v="SH01889"/>
        <s v="SH01890"/>
        <s v="SH01891"/>
        <s v="SH01892"/>
        <s v="SH01893"/>
        <s v="SH01894"/>
        <s v="SH01895"/>
        <s v="SH01896"/>
        <s v="SH01897"/>
        <s v="SH01898"/>
        <s v="SH01899"/>
        <s v="SH01900"/>
        <s v="SH01901"/>
        <s v="SH01902"/>
        <s v="SH01903"/>
        <s v="SH01904"/>
        <s v="SH01905"/>
        <s v="SH01906"/>
        <s v="SH01907"/>
        <s v="SH01908"/>
        <s v="SH01909"/>
        <s v="SH01910"/>
        <s v="SH01911"/>
        <s v="SH01912"/>
        <s v="SH01913"/>
        <s v="SH01914"/>
        <s v="SH01915"/>
        <s v="SH01916"/>
        <s v="SH01917"/>
        <s v="SH01918"/>
        <s v="SH01919"/>
        <s v="SH01920"/>
        <s v="SH01921"/>
        <s v="SH01922"/>
        <s v="SH01923"/>
        <s v="SH01924"/>
        <s v="SH01925"/>
        <s v="SH01926"/>
        <s v="SH01927"/>
        <s v="SH01928"/>
        <s v="SH01929"/>
        <s v="SH01930"/>
        <s v="SH01931"/>
        <s v="SH01932"/>
        <s v="SH01933"/>
        <s v="SH01934"/>
        <s v="SH01935"/>
        <s v="SH01936"/>
        <s v="SH01937"/>
        <s v="SH01938"/>
        <s v="SH01939"/>
        <s v="SH01940"/>
        <s v="SH01941"/>
        <s v="SH01942"/>
        <s v="SH01943"/>
        <s v="SH01944"/>
        <s v="SH01945"/>
        <s v="SH01946"/>
        <s v="SH01947"/>
        <s v="SH01948"/>
        <s v="SH01949"/>
        <s v="SH01950"/>
        <s v="SH01951"/>
        <s v="SH01952"/>
        <s v="SH01953"/>
        <s v="SH01954"/>
        <s v="SH01955"/>
        <s v="SH01956"/>
        <s v="SH01957"/>
        <s v="SH01958"/>
        <s v="SH01959"/>
        <s v="SH01960"/>
        <s v="SH01961"/>
        <s v="SH01962"/>
        <s v="SH01963"/>
        <s v="SH01964"/>
        <s v="SH01965"/>
        <s v="SH01966"/>
        <s v="SH01967"/>
        <s v="SH01968"/>
        <s v="SH01969"/>
        <s v="SH01970"/>
        <s v="SH01971"/>
        <s v="SH01972"/>
        <s v="SH01973"/>
        <s v="SH01974"/>
        <s v="SH01975"/>
        <s v="SH01976"/>
        <s v="SH01977"/>
        <s v="SH01978"/>
        <s v="SH01979"/>
        <s v="SH01980"/>
        <s v="SH01981"/>
        <s v="SH01982"/>
        <s v="SH01983"/>
        <s v="SH01984"/>
        <s v="SH01985"/>
        <s v="SH01986"/>
        <s v="SH01987"/>
        <s v="SH01988"/>
        <s v="SH01989"/>
        <s v="SH01990"/>
        <s v="SH01991"/>
        <s v="SH01992"/>
        <s v="SH01993"/>
        <s v="SH01994"/>
        <s v="SH01995"/>
        <s v="SH01996"/>
        <s v="SH01997"/>
        <s v="SH01998"/>
        <s v="SH01999"/>
        <s v="SH02000"/>
        <s v="SH02001"/>
        <s v="SH02002"/>
        <s v="SH02003"/>
        <s v="SH02004"/>
        <s v="SH02005"/>
        <s v="SH02006"/>
        <s v="SH02007"/>
        <s v="SH02008"/>
        <s v="SH02009"/>
        <s v="SH02010"/>
        <s v="SH02011"/>
        <s v="SH02012"/>
        <s v="SH02013"/>
        <s v="SH02014"/>
        <s v="SH02015"/>
        <s v="SH02016"/>
        <s v="SH02017"/>
        <s v="SH02018"/>
        <s v="SH02019"/>
        <s v="SH02020"/>
        <s v="SH02021"/>
        <s v="SH02022"/>
        <s v="SH02023"/>
        <s v="SH02024"/>
        <s v="SH02025"/>
        <s v="SH02026"/>
        <s v="SH02027"/>
        <s v="SH02028"/>
        <s v="SH02029"/>
        <s v="SH02030"/>
        <s v="SH02031"/>
        <s v="SH02032"/>
        <s v="SH02033"/>
        <s v="SH02034"/>
        <s v="SH02035"/>
        <s v="SH02036"/>
        <s v="SH02037"/>
        <s v="SH02038"/>
        <s v="SH02039"/>
        <s v="SH02040"/>
        <s v="SH02041"/>
        <s v="SH02042"/>
        <s v="SH02043"/>
        <s v="SH02044"/>
        <s v="SH02045"/>
        <s v="SH02046"/>
        <s v="SH02047"/>
        <s v="SH02048"/>
        <s v="SH02049"/>
        <s v="SH02050"/>
        <s v="SH02051"/>
        <s v="SH02052"/>
        <s v="SH02053"/>
        <s v="SH02054"/>
        <s v="SH02055"/>
        <s v="SH02056"/>
        <s v="SH02057"/>
        <s v="SH02058"/>
        <s v="SH02059"/>
        <s v="SH02060"/>
        <s v="SH02061"/>
        <s v="SH02062"/>
        <s v="SH02063"/>
        <s v="SH02064"/>
        <s v="SH02065"/>
        <s v="SH02066"/>
        <s v="SH02067"/>
        <s v="SH02068"/>
        <s v="SH02069"/>
        <s v="SH02070"/>
        <s v="SH02071"/>
        <s v="SH02072"/>
        <s v="SH02073"/>
        <s v="SH02074"/>
        <s v="SH02075"/>
        <s v="SH02076"/>
        <s v="SH02077"/>
        <s v="SH02078"/>
        <s v="SH02079"/>
        <s v="SH02080"/>
        <s v="SH02081"/>
        <s v="SH02082"/>
        <s v="SH02083"/>
        <s v="SH02084"/>
        <s v="SH02085"/>
        <s v="SH02086"/>
        <s v="SH02087"/>
        <s v="SH02088"/>
        <s v="SH02089"/>
        <s v="SH02090"/>
        <s v="SH02091"/>
        <s v="SH02092"/>
        <s v="SH02093"/>
        <s v="SH02094"/>
        <s v="SH02095"/>
        <s v="SH02096"/>
        <s v="SH02097"/>
        <s v="SH02098"/>
        <s v="SH02099"/>
        <s v="SH02100"/>
        <s v="SH02101"/>
        <s v="SH02102"/>
        <s v="SH02103"/>
        <s v="SH02104"/>
        <s v="SH02105"/>
        <s v="SH02106"/>
        <s v="SH02107"/>
        <s v="SH02108"/>
        <s v="SH02109"/>
        <s v="SH02110"/>
        <s v="SH02111"/>
        <s v="SH02112"/>
        <s v="SH02113"/>
        <s v="SH02114"/>
        <s v="SH02115"/>
        <s v="SH02116"/>
        <s v="SH02117"/>
        <s v="SH02118"/>
        <s v="SH02119"/>
        <s v="SH02120"/>
        <s v="SH02121"/>
        <s v="SH02122"/>
        <s v="SH02123"/>
        <s v="SH02124"/>
        <s v="SH02125"/>
        <s v="SH02126"/>
        <s v="SH02127"/>
        <s v="SH02128"/>
        <s v="SH02129"/>
        <s v="SH02130"/>
        <s v="SH02131"/>
        <s v="SH02132"/>
        <s v="SH02133"/>
        <s v="SH02134"/>
        <s v="SH02135"/>
        <s v="SH02136"/>
        <s v="SH02137"/>
        <s v="SH02138"/>
        <s v="SH02139"/>
        <s v="SH02140"/>
        <s v="SH02141"/>
        <s v="SH02142"/>
        <s v="SH02143"/>
        <s v="SH02144"/>
        <s v="SH02145"/>
        <s v="SH02146"/>
        <s v="SH02147"/>
        <s v="SH02148"/>
        <s v="SH02149"/>
        <s v="SH02150"/>
        <s v="SH02151"/>
        <s v="SH02152"/>
        <s v="SH02153"/>
        <s v="SH02154"/>
        <s v="SH02155"/>
        <s v="SH02156"/>
        <s v="SH02157"/>
        <s v="SH02158"/>
        <s v="SH02159"/>
        <s v="SH02160"/>
        <s v="SH02161"/>
        <s v="SH02162"/>
        <s v="SH02163"/>
        <s v="SH02164"/>
        <s v="SH02165"/>
        <s v="SH02166"/>
        <s v="SH02167"/>
        <s v="SH02168"/>
        <s v="SH02169"/>
        <s v="SH02170"/>
        <s v="SH02171"/>
        <s v="SH02172"/>
        <s v="SH02173"/>
        <s v="SH02174"/>
        <s v="SH02175"/>
        <s v="SH02176"/>
        <s v="SH02177"/>
        <s v="SH02178"/>
        <s v="SH02179"/>
        <s v="SH02180"/>
        <s v="SH02181"/>
        <s v="SH02182"/>
        <s v="SH02183"/>
        <s v="SH02184"/>
        <s v="SH02185"/>
        <s v="SH02186"/>
        <s v="SH02187"/>
        <s v="SH02188"/>
        <s v="SH02189"/>
        <s v="SH02190"/>
        <s v="SH02191"/>
        <s v="SH02192"/>
        <s v="SH02193"/>
        <s v="SH02194"/>
        <s v="SH02195"/>
        <s v="SH02196"/>
        <s v="SH02197"/>
        <s v="SH02198"/>
        <s v="SH02199"/>
        <s v="SH02200"/>
        <s v="SH02201"/>
        <s v="SH02202"/>
        <s v="SH02203"/>
        <s v="SH02204"/>
        <s v="SH02205"/>
        <s v="SH02206"/>
        <s v="SH02207"/>
        <s v="SH02208"/>
        <s v="SH02209"/>
        <s v="SH02210"/>
        <s v="SH02211"/>
        <s v="SH02212"/>
        <s v="SH02213"/>
        <s v="SH02214"/>
        <s v="SH02215"/>
        <s v="SH02216"/>
        <s v="SH02217"/>
        <s v="SH02218"/>
        <s v="SH02219"/>
        <s v="SH02220"/>
        <s v="SH02221"/>
        <s v="SH02222"/>
        <s v="SH02223"/>
        <s v="SH02224"/>
        <s v="SH02225"/>
        <s v="SH02226"/>
        <s v="SH02227"/>
        <s v="SH02228"/>
        <s v="SH02229"/>
        <s v="SH02230"/>
        <s v="SH02231"/>
        <s v="SH02232"/>
        <s v="SH02233"/>
        <s v="SH02234"/>
        <s v="SH02235"/>
        <s v="SH02236"/>
        <s v="SH02237"/>
        <s v="SH02238"/>
        <s v="SH02239"/>
        <s v="SH02240"/>
        <s v="SH02241"/>
        <s v="SH02242"/>
        <s v="SH02243"/>
        <s v="SH02244"/>
        <s v="SH02245"/>
        <s v="SH02246"/>
        <s v="SH02247"/>
        <s v="SH02248"/>
        <s v="SH02249"/>
        <s v="SH02250"/>
        <s v="SH02251"/>
        <s v="SH02252"/>
        <s v="SH02253"/>
        <s v="SH02254"/>
        <s v="SH02255"/>
        <s v="SH02256"/>
        <s v="SH02257"/>
        <s v="SH02258"/>
        <s v="SH02259"/>
        <s v="SH02260"/>
        <s v="SH02261"/>
        <s v="SH02262"/>
        <s v="SH02263"/>
        <s v="SH02264"/>
        <s v="SH02265"/>
        <s v="SH02266"/>
        <s v="SH02267"/>
        <s v="SH02268"/>
        <s v="SH02269"/>
        <s v="SH02270"/>
        <s v="SH02271"/>
        <s v="SH02272"/>
        <s v="SH02273"/>
        <s v="SH02274"/>
        <s v="SH02275"/>
        <s v="SH02276"/>
        <s v="SH02277"/>
        <s v="SH02278"/>
        <s v="SH02279"/>
        <s v="SH02280"/>
        <s v="SH02281"/>
        <s v="SH02282"/>
        <s v="SH02283"/>
        <s v="SH02284"/>
        <s v="SH02285"/>
        <s v="SH02286"/>
        <s v="SH02287"/>
        <s v="SH02288"/>
        <s v="SH02289"/>
        <s v="SH02290"/>
        <s v="SH02291"/>
        <s v="SH02292"/>
        <s v="SH02293"/>
        <s v="SH02294"/>
        <s v="SH02295"/>
        <s v="SH02296"/>
        <s v="SH02297"/>
        <s v="SH02298"/>
        <s v="SH02299"/>
        <s v="SH02300"/>
        <s v="SH02301"/>
        <s v="SH02302"/>
        <s v="SH02303"/>
        <s v="SH02304"/>
        <s v="SH02305"/>
        <s v="SH02306"/>
        <s v="SH02307"/>
        <s v="SH02308"/>
        <s v="SH02309"/>
        <s v="SH02310"/>
        <s v="SH02311"/>
        <s v="SH02312"/>
        <s v="SH02313"/>
        <s v="SH02314"/>
        <s v="SH02315"/>
        <s v="SH02316"/>
        <s v="SH02317"/>
        <s v="SH02318"/>
        <s v="SH02319"/>
        <s v="SH02320"/>
        <s v="SH02321"/>
        <s v="SH02322"/>
        <s v="SH02323"/>
        <s v="SH02324"/>
        <s v="SH02325"/>
        <s v="SH02326"/>
        <s v="SH02327"/>
        <s v="SH02328"/>
        <s v="SH02329"/>
        <s v="SH02330"/>
        <s v="SH02331"/>
        <s v="SH02332"/>
        <s v="SH02333"/>
        <s v="SH02334"/>
        <s v="SH02335"/>
        <s v="SH02336"/>
        <s v="SH02337"/>
        <s v="SH02338"/>
        <s v="SH02339"/>
        <s v="SH02340"/>
        <s v="SH02341"/>
        <s v="SH02342"/>
        <s v="SH02343"/>
        <s v="SH02344"/>
        <s v="SH02345"/>
        <s v="SH02346"/>
        <s v="SH02347"/>
        <s v="SH02348"/>
        <s v="SH02349"/>
        <s v="SH02350"/>
        <s v="SH02351"/>
        <s v="SH02352"/>
        <s v="SH02353"/>
        <s v="SH02354"/>
        <s v="SH02355"/>
        <s v="SH02356"/>
        <s v="SH02357"/>
        <s v="SH02358"/>
        <s v="SH02359"/>
        <s v="SH02360"/>
        <s v="SH02361"/>
        <s v="SH02362"/>
        <s v="SH02363"/>
        <s v="SH02364"/>
        <s v="SH02365"/>
        <s v="SH02366"/>
        <s v="SH02367"/>
        <s v="SH02368"/>
        <s v="SH02369"/>
        <s v="SH02370"/>
        <s v="SH02371"/>
        <s v="SH02372"/>
        <s v="SH02373"/>
        <s v="SH02374"/>
        <s v="SH02375"/>
        <s v="SH02376"/>
        <s v="SH02377"/>
        <s v="SH02378"/>
        <s v="SH02379"/>
        <s v="SH02380"/>
        <s v="SH02381"/>
        <s v="SH02382"/>
        <s v="SH02383"/>
        <s v="SH02384"/>
        <s v="SH02385"/>
        <s v="SH02386"/>
        <s v="SH02387"/>
        <s v="SH02388"/>
        <s v="SH02389"/>
        <s v="SH02390"/>
        <s v="SH02391"/>
        <s v="SH02392"/>
        <s v="SH02393"/>
        <s v="SH02394"/>
        <s v="SH02395"/>
        <s v="SH02396"/>
        <s v="SH02397"/>
        <s v="SH02398"/>
        <s v="SH02399"/>
        <s v="SH02400"/>
        <s v="SH02401"/>
        <s v="SH02402"/>
        <s v="SH02403"/>
        <s v="SH02404"/>
        <s v="SH02405"/>
        <s v="SH02406"/>
        <s v="SH02407"/>
        <s v="SH02408"/>
        <s v="SH02409"/>
        <s v="SH02410"/>
        <s v="SH02411"/>
        <s v="SH02412"/>
        <s v="SH02413"/>
        <s v="SH02414"/>
        <s v="SH02415"/>
        <s v="SH02416"/>
        <s v="SH02417"/>
        <s v="SH02418"/>
        <s v="SH02419"/>
        <s v="SH02420"/>
        <s v="SH02421"/>
        <s v="SH02422"/>
        <s v="SH02423"/>
        <s v="SH02424"/>
        <s v="SH02425"/>
        <s v="SH02426"/>
        <s v="SH02427"/>
        <s v="SH02428"/>
        <s v="SH02429"/>
        <s v="SH02430"/>
        <s v="SH02431"/>
        <s v="SH02432"/>
        <s v="SH02433"/>
        <s v="SH02434"/>
        <s v="SH02435"/>
        <s v="SH02436"/>
        <s v="SH02437"/>
        <s v="SH02438"/>
        <s v="SH02439"/>
        <s v="SH02440"/>
        <s v="SH02441"/>
        <s v="SH02442"/>
        <s v="SH02443"/>
        <s v="SH02444"/>
        <s v="SH02445"/>
        <s v="SH02446"/>
        <s v="SH02447"/>
        <s v="SH02448"/>
        <s v="SH02449"/>
        <s v="SH02450"/>
        <s v="SH02451"/>
        <s v="SH02452"/>
        <s v="SH02453"/>
        <s v="SH02454"/>
        <s v="SH02455"/>
        <s v="SH02456"/>
        <s v="SH02457"/>
        <s v="SH02458"/>
        <s v="SH02459"/>
        <s v="SH02460"/>
        <s v="SH02461"/>
        <s v="SH02462"/>
        <s v="SH02463"/>
        <s v="SH02464"/>
        <s v="SH02465"/>
        <s v="SH02466"/>
        <s v="SH02467"/>
        <s v="SH02468"/>
        <s v="SH02469"/>
        <s v="SH02470"/>
        <s v="SH02471"/>
        <s v="SH02472"/>
        <s v="SH02473"/>
        <s v="SH02474"/>
        <s v="SH02475"/>
        <s v="SH02476"/>
        <s v="SH02477"/>
        <s v="SH02478"/>
        <s v="SH02479"/>
        <s v="SH02480"/>
        <s v="SH02481"/>
        <s v="SH02482"/>
        <s v="SH02483"/>
        <s v="SH02484"/>
        <s v="SH02485"/>
        <s v="SH02486"/>
        <s v="SH02487"/>
        <s v="SH02488"/>
        <s v="SH02489"/>
        <s v="SH02490"/>
        <s v="SH02491"/>
        <s v="SH02492"/>
        <s v="SH02493"/>
        <s v="SH02494"/>
        <s v="SH02495"/>
        <s v="SH02496"/>
        <s v="SH02497"/>
        <s v="SH02498"/>
        <s v="SH02499"/>
        <s v="SH02500"/>
        <s v="SH02501"/>
        <s v="SH02502"/>
        <s v="SH02503"/>
        <s v="SH02504"/>
        <s v="SH02505"/>
        <s v="SH02506"/>
        <s v="SH02507"/>
        <s v="SH02508"/>
        <s v="SH02509"/>
        <s v="SH02510"/>
        <s v="SH02511"/>
        <s v="SH02512"/>
        <s v="SH02513"/>
        <s v="SH02514"/>
        <s v="SH02515"/>
        <s v="SH02516"/>
        <s v="SH02517"/>
        <s v="SH02518"/>
        <s v="SH02519"/>
        <s v="SH02520"/>
        <s v="SH02521"/>
        <s v="SH02522"/>
        <s v="SH02523"/>
        <s v="SH02524"/>
        <s v="SH02525"/>
        <s v="SH02526"/>
        <s v="SH02527"/>
        <s v="SH02528"/>
        <s v="SH02529"/>
        <s v="SH02530"/>
        <s v="SH02531"/>
        <s v="SH02532"/>
        <s v="SH02533"/>
        <s v="SH02534"/>
        <s v="SH02535"/>
        <s v="SH02536"/>
        <s v="SH02537"/>
        <s v="SH02538"/>
        <s v="SH02539"/>
        <s v="SH02540"/>
        <s v="SH02541"/>
        <s v="SH02542"/>
        <s v="SH02543"/>
        <s v="SH02544"/>
        <s v="SH02545"/>
        <s v="SH02546"/>
        <s v="SH02547"/>
        <s v="SH02548"/>
        <s v="SH02549"/>
        <s v="SH02550"/>
        <s v="SH02551"/>
        <s v="SH02552"/>
        <s v="SH02553"/>
        <s v="SH02554"/>
        <s v="SH02555"/>
        <s v="SH02556"/>
        <s v="SH02557"/>
        <s v="SH02558"/>
        <s v="SH02559"/>
        <s v="SH02560"/>
        <s v="SH02561"/>
        <s v="SH02562"/>
        <s v="SH02563"/>
        <s v="SH02564"/>
        <s v="SH02565"/>
        <s v="SH02566"/>
        <s v="SH02567"/>
        <s v="SH02568"/>
        <s v="SH02569"/>
        <s v="SH02570"/>
        <s v="SH02571"/>
        <s v="SH02572"/>
        <s v="SH02573"/>
        <s v="SH02574"/>
        <s v="SH02575"/>
        <s v="SH02576"/>
        <s v="SH02577"/>
        <s v="SH02578"/>
        <s v="SH02579"/>
        <s v="SH02580"/>
        <s v="SH02581"/>
        <s v="SH02582"/>
        <s v="SH02583"/>
        <s v="SH02584"/>
        <s v="SH02585"/>
        <s v="SH02586"/>
        <s v="SH02587"/>
        <s v="SH02588"/>
        <s v="SH02589"/>
        <s v="SH02590"/>
        <s v="SH02591"/>
        <s v="SH02592"/>
        <s v="SH02593"/>
        <s v="SH02594"/>
        <s v="SH02595"/>
        <s v="SH02596"/>
        <s v="SH02597"/>
        <s v="SH02598"/>
        <s v="SH02599"/>
        <s v="SH02600"/>
        <s v="SH02601"/>
        <s v="SH02602"/>
        <s v="SH02603"/>
        <s v="SH02604"/>
        <s v="SH02605"/>
        <s v="SH02606"/>
        <s v="SH02607"/>
        <s v="SH02608"/>
        <s v="SH02609"/>
        <s v="SH02610"/>
        <s v="SH02611"/>
        <s v="SH02612"/>
        <s v="SH02613"/>
        <s v="SH02614"/>
        <s v="SH02615"/>
        <s v="SH02616"/>
        <s v="SH02617"/>
        <s v="SH02618"/>
        <s v="SH02619"/>
        <s v="SH02620"/>
        <s v="SH02621"/>
        <s v="SH02622"/>
        <s v="SH02623"/>
        <s v="SH02624"/>
        <s v="SH02625"/>
        <s v="SH02626"/>
        <s v="SH02627"/>
        <s v="SH02628"/>
        <s v="SH02629"/>
        <s v="SH02630"/>
        <s v="SH02631"/>
        <s v="SH02632"/>
        <s v="SH02633"/>
        <s v="SH02634"/>
        <s v="SH02635"/>
        <s v="SH02636"/>
        <s v="SH02637"/>
        <s v="SH02638"/>
        <s v="SH02639"/>
        <s v="SH02640"/>
        <s v="SH02641"/>
        <s v="SH02642"/>
        <s v="SH02643"/>
        <s v="SH02644"/>
        <s v="SH02645"/>
        <s v="SH02646"/>
        <s v="SH02647"/>
        <s v="SH02648"/>
        <s v="SH02649"/>
        <s v="SH02650"/>
        <s v="SH02651"/>
        <s v="SH02652"/>
        <s v="SH02653"/>
        <s v="SH02654"/>
        <s v="SH02655"/>
        <s v="SH02656"/>
        <s v="SH02657"/>
        <s v="SH02658"/>
        <s v="SH02659"/>
        <s v="SH02660"/>
        <s v="SH02661"/>
        <s v="SH02662"/>
        <s v="SH02663"/>
        <s v="SH02664"/>
        <s v="SH02665"/>
        <s v="SH02666"/>
        <s v="SH02667"/>
        <s v="SH02668"/>
        <s v="SH02669"/>
        <s v="SH02670"/>
        <s v="SH02671"/>
        <s v="SH02672"/>
        <s v="SH02673"/>
        <s v="SH02674"/>
        <s v="SH02675"/>
        <s v="SH02676"/>
        <s v="SH02677"/>
        <s v="SH02678"/>
        <s v="SH02679"/>
        <s v="SH02680"/>
        <s v="SH02681"/>
        <s v="SH02682"/>
        <s v="SH02683"/>
        <s v="SH02684"/>
        <s v="SH02685"/>
        <s v="SH02686"/>
        <s v="SH02687"/>
        <s v="SH02688"/>
        <s v="SH02689"/>
        <s v="SH02690"/>
        <s v="SH02691"/>
        <s v="SH02692"/>
        <s v="SH02693"/>
        <s v="SH02694"/>
        <s v="SH02695"/>
        <s v="SH02696"/>
        <s v="SH02697"/>
        <s v="SH02698"/>
        <s v="SH02699"/>
        <s v="SH02700"/>
        <s v="SH02701"/>
        <s v="SH02702"/>
        <s v="SH02703"/>
        <s v="SH02704"/>
        <s v="SH02705"/>
        <s v="SH02706"/>
        <s v="SH02707"/>
        <s v="SH02708"/>
        <s v="SH02709"/>
        <s v="SH02710"/>
        <s v="SH02711"/>
        <s v="SH02712"/>
        <s v="SH02713"/>
        <s v="SH02714"/>
        <s v="SH02715"/>
        <s v="SH02716"/>
        <s v="SH02717"/>
        <s v="SH02718"/>
        <s v="SH02719"/>
        <s v="SH02720"/>
        <s v="SH02721"/>
        <s v="SH02722"/>
        <s v="SH02723"/>
        <s v="SH02724"/>
        <s v="SH02725"/>
        <s v="SH02726"/>
        <s v="SH02727"/>
        <s v="SH02728"/>
        <s v="SH02729"/>
        <s v="SH02730"/>
        <s v="SH02731"/>
        <s v="SH02732"/>
        <s v="SH02733"/>
        <s v="SH02734"/>
        <s v="SH02735"/>
        <s v="SH02736"/>
        <s v="SH02737"/>
        <s v="SH02738"/>
        <s v="SH02739"/>
        <s v="SH02740"/>
        <s v="SH02741"/>
        <s v="SH02742"/>
        <s v="SH02743"/>
        <s v="SH02744"/>
        <s v="SH02745"/>
        <s v="SH02746"/>
        <s v="SH02747"/>
        <s v="SH02748"/>
        <s v="SH02749"/>
        <s v="SH02750"/>
        <s v="SH02751"/>
        <s v="SH02752"/>
        <s v="SH02753"/>
        <s v="SH02754"/>
        <s v="SH02755"/>
        <s v="SH02756"/>
        <s v="SH02757"/>
        <s v="SH02758"/>
        <s v="SH02759"/>
        <s v="SH02760"/>
        <s v="SH02761"/>
        <s v="SH02762"/>
        <s v="SH02763"/>
        <s v="SH02764"/>
        <s v="SH02765"/>
        <s v="SH02766"/>
        <s v="SH02767"/>
        <s v="SH02768"/>
        <s v="SH02769"/>
        <s v="SH02770"/>
        <s v="SH02771"/>
        <s v="SH02772"/>
        <s v="SH02773"/>
        <s v="SH02774"/>
        <s v="SH02775"/>
        <s v="SH02776"/>
        <s v="SH02777"/>
        <s v="SH02778"/>
        <s v="SH02779"/>
        <s v="SH02780"/>
        <s v="SH02781"/>
        <s v="SH02782"/>
        <s v="SH02783"/>
        <s v="SH02784"/>
        <s v="SH02785"/>
        <s v="SH02786"/>
        <s v="SH02787"/>
        <s v="SH02788"/>
        <s v="SH02789"/>
        <s v="SH02790"/>
        <s v="SH02791"/>
        <s v="SH02792"/>
        <s v="SH02793"/>
        <s v="SH02794"/>
        <s v="SH02795"/>
        <s v="SH02796"/>
        <s v="SH02797"/>
        <s v="SH02798"/>
        <s v="SH02799"/>
        <s v="SH02800"/>
        <s v="SH02801"/>
        <s v="SH02802"/>
        <s v="SH02803"/>
        <s v="SH02804"/>
        <s v="SH02805"/>
        <s v="SH02806"/>
        <s v="SH02807"/>
        <s v="SH02808"/>
        <s v="SH02809"/>
        <s v="SH02810"/>
        <s v="SH02811"/>
        <s v="SH02812"/>
        <s v="SH02813"/>
        <s v="SH02814"/>
        <s v="SH02815"/>
        <s v="SH02816"/>
        <s v="SH02817"/>
        <s v="SH02818"/>
        <s v="SH02819"/>
        <s v="SH02820"/>
        <s v="SH02821"/>
        <s v="SH02822"/>
        <s v="SH02823"/>
        <s v="SH02824"/>
        <s v="SH02825"/>
        <s v="SH02826"/>
        <s v="SH02827"/>
        <s v="SH02828"/>
        <s v="SH02829"/>
        <s v="SH02830"/>
        <s v="SH02831"/>
        <s v="SH02832"/>
        <s v="SH02833"/>
        <s v="SH02834"/>
        <s v="SH02835"/>
        <s v="SH02836"/>
        <s v="SH02837"/>
        <s v="SH02838"/>
        <s v="SH02839"/>
        <s v="SH02840"/>
        <s v="SH02841"/>
        <s v="SH02842"/>
        <s v="SH02843"/>
        <s v="SH02844"/>
        <s v="SH02845"/>
        <s v="SH02846"/>
        <s v="SH02847"/>
        <s v="SH02848"/>
        <s v="SH02849"/>
        <s v="SH02850"/>
        <s v="SH02851"/>
        <s v="SH02852"/>
        <s v="SH02853"/>
        <s v="SH02854"/>
        <s v="SH02855"/>
        <s v="SH02856"/>
        <s v="SH02857"/>
        <s v="SH02858"/>
        <s v="SH02859"/>
        <s v="SH02860"/>
        <s v="SH02861"/>
        <s v="SH02862"/>
        <s v="SH02863"/>
        <s v="SH02864"/>
        <s v="SH02865"/>
        <s v="SH02866"/>
        <s v="SH02867"/>
        <s v="SH02868"/>
        <s v="SH02869"/>
        <s v="SH02870"/>
        <s v="SH02871"/>
        <s v="SH02872"/>
        <s v="SH02873"/>
        <s v="SH02874"/>
        <s v="SH02875"/>
        <s v="SH02876"/>
        <s v="SH02877"/>
        <s v="SH02878"/>
        <s v="SH02879"/>
        <s v="SH02880"/>
        <s v="SH02881"/>
        <s v="SH02882"/>
        <s v="SH02883"/>
        <s v="SH02884"/>
        <s v="SH02885"/>
        <s v="SH02886"/>
        <s v="SH02887"/>
        <s v="SH02888"/>
        <s v="SH02889"/>
        <s v="SH02890"/>
        <s v="SH02891"/>
        <s v="SH02892"/>
        <s v="SH02893"/>
        <s v="SH02894"/>
        <s v="SH02895"/>
        <s v="SH02896"/>
        <s v="SH02897"/>
        <s v="SH02898"/>
        <s v="SH02899"/>
        <s v="SH02900"/>
        <s v="SH02901"/>
        <s v="SH02902"/>
        <s v="SH02903"/>
        <s v="SH02904"/>
        <s v="SH02905"/>
        <s v="SH02906"/>
        <s v="SH02907"/>
        <s v="SH02908"/>
        <s v="SH02909"/>
        <s v="SH02910"/>
        <s v="SH02911"/>
        <s v="SH02912"/>
        <s v="SH02913"/>
        <s v="SH02914"/>
        <s v="SH02915"/>
        <s v="SH02916"/>
        <s v="SH02917"/>
        <s v="SH02918"/>
        <s v="SH02919"/>
        <s v="SH02920"/>
        <s v="SH02921"/>
        <s v="SH02922"/>
        <s v="SH02923"/>
        <s v="SH02924"/>
        <s v="SH02925"/>
        <s v="SH02926"/>
        <s v="SH02927"/>
        <s v="SH02928"/>
        <s v="SH02929"/>
        <s v="SH02930"/>
        <s v="SH02931"/>
        <s v="SH02932"/>
        <s v="SH02933"/>
        <s v="SH02934"/>
        <s v="SH02935"/>
        <s v="SH02936"/>
        <s v="SH02937"/>
        <s v="SH02938"/>
        <s v="SH02939"/>
        <s v="SH02940"/>
        <s v="SH02941"/>
        <s v="SH02942"/>
        <s v="SH02943"/>
        <s v="SH02944"/>
        <s v="SH02945"/>
        <s v="SH02946"/>
        <s v="SH02947"/>
        <s v="SH02948"/>
        <s v="SH02949"/>
        <s v="SH02950"/>
        <s v="SH02951"/>
        <s v="SH02952"/>
        <s v="SH02953"/>
        <s v="SH02954"/>
        <s v="SH02955"/>
        <s v="SH02956"/>
        <s v="SH02957"/>
        <s v="SH02958"/>
        <s v="SH02959"/>
        <s v="SH02960"/>
        <s v="SH02961"/>
        <s v="SH02962"/>
        <s v="SH02963"/>
        <s v="SH02964"/>
        <s v="SH02965"/>
        <s v="SH02966"/>
        <s v="SH02967"/>
        <s v="SH02968"/>
        <s v="SH02969"/>
        <s v="SH02970"/>
        <s v="SH02971"/>
        <s v="SH02972"/>
        <s v="SH02973"/>
        <s v="SH02974"/>
        <s v="SH02975"/>
        <s v="SH02976"/>
        <s v="SH02977"/>
        <s v="SH02978"/>
        <s v="SH02979"/>
        <s v="SH02980"/>
        <s v="SH02981"/>
        <s v="SH02982"/>
        <s v="SH02983"/>
        <s v="SH02984"/>
        <s v="SH02985"/>
        <s v="SH02986"/>
        <s v="SH02987"/>
        <s v="SH02988"/>
        <s v="SH02989"/>
        <s v="SH02990"/>
        <s v="SH02991"/>
        <s v="SH02992"/>
        <s v="SH02993"/>
        <s v="SH02994"/>
        <s v="SH02995"/>
        <s v="SH02996"/>
        <s v="SH02997"/>
        <s v="SH02998"/>
        <s v="SH02999"/>
        <s v="SH03000"/>
        <s v="SH03001"/>
        <s v="SH03002"/>
        <s v="SH03003"/>
        <s v="SH03004"/>
        <s v="SH03005"/>
        <s v="SH03006"/>
        <s v="SH03007"/>
        <s v="SH03008"/>
        <s v="SH03009"/>
        <s v="SH03010"/>
        <s v="SH03011"/>
        <s v="SH03012"/>
        <s v="SH03013"/>
        <s v="SH03014"/>
        <s v="SH03015"/>
        <s v="SH03016"/>
        <s v="SH03017"/>
        <s v="SH03018"/>
        <s v="SH03019"/>
        <s v="SH03020"/>
        <s v="SH03021"/>
        <s v="SH03022"/>
        <s v="SH03023"/>
        <s v="SH03024"/>
        <s v="SH03025"/>
        <s v="SH03026"/>
        <s v="SH03027"/>
        <s v="SH03028"/>
        <s v="SH03029"/>
        <s v="SH03030"/>
        <s v="SH03031"/>
        <s v="SH03032"/>
        <s v="SH03033"/>
        <s v="SH03034"/>
        <s v="SH03035"/>
        <s v="SH03036"/>
        <s v="SH03037"/>
        <s v="SH03038"/>
        <s v="SH03039"/>
        <s v="SH03040"/>
        <s v="SH03041"/>
        <s v="SH03042"/>
        <s v="SH03043"/>
        <s v="SH03044"/>
        <s v="SH03045"/>
        <s v="SH03046"/>
        <s v="SH03047"/>
        <s v="SH03048"/>
        <s v="SH03049"/>
        <s v="SH03050"/>
        <s v="SH03051"/>
        <s v="SH03052"/>
        <s v="SH03053"/>
        <s v="SH03054"/>
        <s v="SH03055"/>
        <s v="SH03056"/>
        <s v="SH03057"/>
        <s v="SH03058"/>
        <s v="SH03059"/>
        <s v="SH03060"/>
        <s v="SH03061"/>
        <s v="SH03062"/>
        <s v="SH03063"/>
        <s v="SH03064"/>
        <s v="SH03065"/>
        <s v="SH03066"/>
        <s v="SH03067"/>
        <s v="SH03068"/>
        <s v="SH03069"/>
        <s v="SH03070"/>
        <s v="SH03071"/>
        <s v="SH03072"/>
        <s v="SH03073"/>
        <s v="SH03074"/>
        <s v="SH03075"/>
        <s v="SH03076"/>
        <s v="SH03077"/>
        <s v="SH03078"/>
        <s v="SH03079"/>
        <s v="SH03080"/>
        <s v="SH03081"/>
        <s v="SH03082"/>
        <s v="SH03083"/>
        <s v="SH03084"/>
        <s v="SH03085"/>
        <s v="SH03086"/>
        <s v="SH03087"/>
        <s v="SH03088"/>
        <s v="SH03089"/>
        <s v="SH03090"/>
        <s v="SH03091"/>
        <s v="SH03092"/>
        <s v="SH03093"/>
        <s v="SH03094"/>
        <s v="SH03095"/>
        <s v="SH03096"/>
        <s v="SH03097"/>
        <s v="SH03098"/>
        <s v="SH03099"/>
        <s v="SH03100"/>
        <s v="SH03101"/>
        <s v="SH03102"/>
        <s v="SH03103"/>
        <s v="SH03104"/>
        <s v="SH03105"/>
        <s v="SH03106"/>
        <s v="SH03107"/>
        <s v="SH03108"/>
        <s v="SH03109"/>
        <s v="SH03110"/>
        <s v="SH03111"/>
        <s v="SH03112"/>
        <s v="SH03113"/>
        <s v="SH03114"/>
        <s v="SH03115"/>
        <s v="SH03116"/>
        <s v="SH03117"/>
        <s v="SH03118"/>
        <s v="SH03119"/>
        <s v="SH03120"/>
        <s v="SH03121"/>
        <s v="SH03122"/>
        <s v="SH03123"/>
        <s v="SH03124"/>
        <s v="SH03125"/>
        <s v="SH03126"/>
        <s v="SH03127"/>
        <s v="SH03128"/>
        <s v="SH03129"/>
        <s v="SH03130"/>
        <s v="SH03131"/>
        <s v="SH03132"/>
        <s v="SH03133"/>
        <s v="SH03134"/>
        <s v="SH03135"/>
        <s v="SH03136"/>
        <s v="SH03137"/>
        <s v="SH03138"/>
        <s v="SH03139"/>
        <s v="SH03140"/>
        <s v="SH03141"/>
        <s v="SH03142"/>
        <s v="SH03143"/>
        <s v="SH03144"/>
        <s v="SH03145"/>
        <s v="SH03146"/>
        <s v="SH03147"/>
        <s v="SH03148"/>
        <s v="SH03149"/>
        <s v="SH03150"/>
        <s v="SH03151"/>
        <s v="SH03152"/>
        <s v="SH03153"/>
        <s v="SH03154"/>
        <s v="SH03155"/>
        <s v="SH03156"/>
        <s v="SH03157"/>
        <s v="SH03158"/>
        <s v="SH03159"/>
        <s v="SH03160"/>
        <s v="SH03161"/>
        <s v="SH03162"/>
        <s v="SH03163"/>
        <s v="SH03164"/>
        <s v="SH03165"/>
        <s v="SH03166"/>
        <s v="SH03167"/>
        <s v="SH03168"/>
        <s v="SH03169"/>
        <s v="SH03170"/>
        <s v="SH03171"/>
        <s v="SH03172"/>
        <s v="SH03173"/>
        <s v="SH03174"/>
        <s v="SH03175"/>
        <s v="SH03176"/>
        <s v="SH03177"/>
        <s v="SH03178"/>
        <s v="SH03179"/>
        <s v="SH03180"/>
        <s v="SH03181"/>
        <s v="SH03182"/>
        <s v="SH03183"/>
        <s v="SH03184"/>
        <s v="SH03185"/>
        <s v="SH03186"/>
        <s v="SH03187"/>
        <s v="SH03188"/>
        <s v="SH03189"/>
        <s v="SH03190"/>
        <s v="SH03191"/>
        <s v="SH03192"/>
        <s v="SH03193"/>
        <s v="SH03194"/>
        <s v="SH03195"/>
        <s v="SH03196"/>
        <s v="SH03197"/>
        <s v="SH03198"/>
        <s v="SH03199"/>
        <s v="SH03200"/>
        <s v="SH03201"/>
        <s v="SH03202"/>
        <s v="SH03203"/>
        <s v="SH03204"/>
        <s v="SH03205"/>
        <s v="SH03206"/>
        <s v="SH03207"/>
        <s v="SH03208"/>
        <s v="SH03209"/>
        <s v="SH03210"/>
        <s v="SH03211"/>
        <s v="SH03212"/>
        <s v="SH03213"/>
        <s v="SH03214"/>
        <s v="SH03215"/>
        <s v="SH03216"/>
        <s v="SH03217"/>
        <s v="SH03218"/>
        <s v="SH03219"/>
        <s v="SH03220"/>
        <s v="SH03221"/>
        <s v="SH03222"/>
        <s v="SH03223"/>
        <s v="SH03224"/>
        <s v="SH03225"/>
        <s v="SH03226"/>
        <s v="SH03227"/>
        <s v="SH03228"/>
        <s v="SH03229"/>
        <s v="SH03230"/>
        <s v="SH03231"/>
        <s v="SH03232"/>
        <s v="SH03233"/>
        <s v="SH03234"/>
        <s v="SH03235"/>
        <s v="SH03236"/>
        <s v="SH03237"/>
        <s v="SH03238"/>
        <s v="SH03239"/>
        <s v="SH03240"/>
        <s v="SH03241"/>
        <s v="SH03242"/>
        <s v="SH03243"/>
        <s v="SH03244"/>
        <s v="SH03245"/>
        <s v="SH03246"/>
        <s v="SH03247"/>
        <s v="SH03248"/>
        <s v="SH03249"/>
        <s v="SH03250"/>
        <s v="SH03251"/>
        <s v="SH03252"/>
        <s v="SH03253"/>
        <s v="SH03254"/>
        <s v="SH03255"/>
        <s v="SH03256"/>
        <s v="SH03257"/>
        <s v="SH03258"/>
        <s v="SH03259"/>
        <s v="SH03260"/>
        <s v="SH03261"/>
        <s v="SH03262"/>
        <s v="SH03263"/>
        <s v="SH03264"/>
        <s v="SH03265"/>
        <s v="SH03266"/>
        <s v="SH03267"/>
        <s v="SH03268"/>
        <s v="SH03269"/>
        <s v="SH03270"/>
        <s v="SH03271"/>
        <s v="SH03272"/>
        <s v="SH03273"/>
        <s v="SH03274"/>
        <s v="SH03275"/>
        <s v="SH03276"/>
        <s v="SH03277"/>
        <s v="SH03278"/>
        <s v="SH03279"/>
        <s v="SH03280"/>
        <s v="SH03281"/>
        <s v="SH03282"/>
        <s v="SH03283"/>
        <s v="SH03284"/>
        <s v="SH03285"/>
        <s v="SH03286"/>
        <s v="SH03287"/>
        <s v="SH03288"/>
        <s v="SH03289"/>
        <s v="SH03290"/>
        <s v="SH03291"/>
        <s v="SH03292"/>
        <s v="SH03293"/>
        <s v="SH03294"/>
        <s v="SH03295"/>
        <s v="SH03296"/>
        <s v="SH03297"/>
        <s v="SH03298"/>
        <s v="SH03299"/>
        <s v="SH03300"/>
        <s v="SH03301"/>
        <s v="SH03302"/>
        <s v="SH03303"/>
        <s v="SH03304"/>
        <s v="SH03305"/>
        <s v="SH03306"/>
        <s v="SH03307"/>
        <s v="SH03308"/>
        <s v="SH03309"/>
        <s v="SH03310"/>
        <s v="SH03311"/>
        <s v="SH03312"/>
        <s v="SH03313"/>
        <s v="SH03314"/>
        <s v="SH03315"/>
        <s v="SH03316"/>
        <s v="SH03317"/>
        <s v="SH03318"/>
        <s v="SH03319"/>
        <s v="SH03320"/>
        <s v="SH03321"/>
        <s v="SH03322"/>
        <s v="SH03323"/>
        <s v="SH03324"/>
        <s v="SH03325"/>
        <s v="SH03326"/>
        <s v="SH03327"/>
        <s v="SH03328"/>
        <s v="SH03329"/>
        <s v="SH03330"/>
        <s v="SH03331"/>
        <s v="SH03332"/>
        <s v="SH03333"/>
        <s v="SH03334"/>
        <s v="SH03335"/>
        <s v="SH03336"/>
        <s v="SH03337"/>
        <s v="SH03338"/>
        <s v="SH03339"/>
        <s v="SH03340"/>
        <s v="SH03341"/>
        <s v="SH03342"/>
        <s v="SH03343"/>
        <s v="SH03344"/>
        <s v="SH03345"/>
        <s v="SH03346"/>
        <s v="SH03347"/>
        <s v="SH03348"/>
        <s v="SH03349"/>
        <s v="SH03350"/>
        <s v="SH03351"/>
        <s v="SH03352"/>
        <s v="SH03353"/>
        <s v="SH03354"/>
        <s v="SH03355"/>
        <s v="SH03356"/>
        <s v="SH03357"/>
        <s v="SH03358"/>
        <s v="SH03359"/>
        <s v="SH03360"/>
        <s v="SH03361"/>
        <s v="SH03362"/>
        <s v="SH03363"/>
        <s v="SH03364"/>
        <s v="SH03365"/>
        <s v="SH03366"/>
        <s v="SH03367"/>
        <s v="SH03368"/>
        <s v="SH03369"/>
        <s v="SH03370"/>
        <s v="SH03371"/>
        <s v="SH03372"/>
        <s v="SH03373"/>
        <s v="SH03374"/>
        <s v="SH03375"/>
        <s v="SH03376"/>
        <s v="SH03377"/>
        <s v="SH03378"/>
        <s v="SH03379"/>
        <s v="SH03380"/>
        <s v="SH03381"/>
        <s v="SH03382"/>
        <s v="SH03383"/>
        <s v="SH03384"/>
        <s v="SH03385"/>
        <s v="SH03386"/>
        <s v="SH03387"/>
        <s v="SH03388"/>
        <s v="SH03389"/>
        <s v="SH03390"/>
        <s v="SH03391"/>
        <s v="SH03392"/>
        <s v="SH03393"/>
        <s v="SH03394"/>
        <s v="SH03395"/>
        <s v="SH03396"/>
        <s v="SH03397"/>
        <s v="SH03398"/>
        <s v="SH03399"/>
        <s v="SH03400"/>
        <s v="SH03401"/>
        <s v="SH03402"/>
        <s v="SH03403"/>
        <s v="SH03404"/>
        <s v="SH03405"/>
        <s v="SH03406"/>
        <s v="SH03407"/>
        <s v="SH03408"/>
        <s v="SH03409"/>
        <s v="SH03410"/>
        <s v="SH03411"/>
        <s v="SH03412"/>
        <s v="SH03413"/>
        <s v="SH03414"/>
        <s v="SH03415"/>
        <s v="SH03416"/>
        <s v="SH03417"/>
        <s v="SH03418"/>
        <s v="SH03419"/>
        <s v="SH03420"/>
        <s v="SH03421"/>
        <s v="SH03422"/>
        <s v="SH03423"/>
        <s v="SH03424"/>
        <s v="SH03425"/>
        <s v="SH03426"/>
        <s v="SH03427"/>
        <s v="SH03428"/>
        <s v="SH03429"/>
        <s v="SH03430"/>
        <s v="SH03431"/>
        <s v="SH03432"/>
        <s v="SH03433"/>
        <s v="SH03434"/>
        <s v="SH03435"/>
        <s v="SH03436"/>
        <s v="SH03437"/>
        <s v="SH03438"/>
        <s v="SH03439"/>
        <s v="SH03440"/>
        <s v="SH03441"/>
        <s v="SH03442"/>
        <s v="SH03443"/>
        <s v="SH03444"/>
        <s v="SH03445"/>
        <s v="SH03446"/>
        <s v="SH03447"/>
        <s v="SH03448"/>
        <s v="SH03449"/>
        <s v="SH03450"/>
        <s v="SH03451"/>
        <s v="SH03452"/>
        <s v="SH03453"/>
        <s v="SH03454"/>
        <s v="SH03455"/>
        <s v="SH03456"/>
        <s v="SH03457"/>
        <s v="SH03458"/>
        <s v="SH03459"/>
        <s v="SH03460"/>
        <s v="SH03461"/>
        <s v="SH03462"/>
        <s v="SH03463"/>
        <s v="SH03464"/>
        <s v="SH03465"/>
        <s v="SH03466"/>
        <s v="SH03467"/>
        <s v="SH03468"/>
        <s v="SH03469"/>
        <s v="SH03470"/>
        <s v="SH03471"/>
        <s v="SH03472"/>
        <s v="SH03473"/>
        <s v="SH03474"/>
        <s v="SH03475"/>
        <s v="SH03476"/>
        <s v="SH03477"/>
        <s v="SH03478"/>
        <s v="SH03479"/>
        <s v="SH03480"/>
        <s v="SH03481"/>
        <s v="SH03482"/>
        <s v="SH03483"/>
        <s v="SH03484"/>
        <s v="SH03485"/>
        <s v="SH03486"/>
        <s v="SH03487"/>
        <s v="SH03488"/>
        <s v="SH03489"/>
        <s v="SH03490"/>
        <s v="SH03491"/>
        <s v="SH03492"/>
        <s v="SH03493"/>
        <s v="SH03494"/>
        <s v="SH03495"/>
        <s v="SH03496"/>
        <s v="SH03497"/>
        <s v="SH03498"/>
        <s v="SH03499"/>
        <s v="SH03500"/>
        <s v="SH03501"/>
        <s v="SH03502"/>
        <s v="SH03503"/>
        <s v="SH03504"/>
        <s v="SH03505"/>
        <s v="SH03506"/>
        <s v="SH03507"/>
        <s v="SH03508"/>
        <s v="SH03509"/>
        <s v="SH03510"/>
        <s v="SH03511"/>
        <s v="SH03512"/>
        <s v="SH03513"/>
        <s v="SH03514"/>
        <s v="SH03515"/>
        <s v="SH03516"/>
        <s v="SH03517"/>
        <s v="SH03518"/>
        <s v="SH03519"/>
        <s v="SH03520"/>
        <s v="SH03521"/>
        <s v="SH03522"/>
        <s v="SH03523"/>
        <s v="SH03524"/>
        <s v="SH03525"/>
        <s v="SH03526"/>
        <s v="SH03527"/>
        <s v="SH03528"/>
        <s v="SH03529"/>
        <s v="SH03530"/>
        <s v="SH03531"/>
        <s v="SH03532"/>
        <s v="SH03533"/>
        <s v="SH03534"/>
        <s v="SH03535"/>
        <s v="SH03536"/>
        <s v="SH03537"/>
        <s v="SH03538"/>
        <s v="SH03539"/>
        <s v="SH03540"/>
        <s v="SH03541"/>
        <s v="SH03542"/>
        <s v="SH03543"/>
        <s v="SH03544"/>
        <s v="SH03545"/>
        <s v="SH03546"/>
        <s v="SH03547"/>
        <s v="SH03548"/>
        <s v="SH03549"/>
        <s v="SH03550"/>
        <s v="SH03551"/>
        <s v="SH03552"/>
        <s v="SH03553"/>
        <s v="SH03554"/>
        <s v="SH03555"/>
        <s v="SH03556"/>
        <s v="SH03557"/>
        <s v="SH03558"/>
        <s v="SH03559"/>
        <s v="SH03560"/>
        <s v="SH03561"/>
        <s v="SH03562"/>
        <s v="SH03563"/>
        <s v="SH03564"/>
        <s v="SH03565"/>
        <s v="SH03566"/>
        <s v="SH03567"/>
        <s v="SH03568"/>
        <s v="SH03569"/>
        <s v="SH03570"/>
        <s v="SH03571"/>
        <s v="SH03572"/>
        <s v="SH03573"/>
        <s v="SH03574"/>
        <s v="SH03575"/>
        <s v="SH03576"/>
        <s v="SH03577"/>
        <s v="SH03578"/>
        <s v="SH03579"/>
        <s v="SH03580"/>
        <s v="SH03581"/>
        <s v="SH03582"/>
        <s v="SH03583"/>
        <s v="SH03584"/>
        <s v="SH03585"/>
        <s v="SH03586"/>
        <s v="SH03587"/>
        <s v="SH03588"/>
        <s v="SH03589"/>
        <s v="SH03590"/>
        <s v="SH03591"/>
        <s v="SH03592"/>
        <s v="SH03593"/>
        <s v="SH03594"/>
        <s v="SH03595"/>
        <s v="SH03596"/>
        <s v="SH03597"/>
        <s v="SH03598"/>
        <s v="SH03599"/>
        <s v="SH03600"/>
        <s v="SH03601"/>
        <s v="SH03602"/>
        <s v="SH03603"/>
        <s v="SH03604"/>
        <s v="SH03605"/>
        <s v="SH03606"/>
        <s v="SH03607"/>
        <s v="SH03608"/>
        <s v="SH03609"/>
        <s v="SH03610"/>
        <s v="SH03611"/>
        <s v="SH03612"/>
        <s v="SH03613"/>
        <s v="SH03614"/>
        <s v="SH03615"/>
        <s v="SH03616"/>
        <s v="SH03617"/>
        <s v="SH03618"/>
        <s v="SH03619"/>
        <s v="SH03620"/>
        <s v="SH03621"/>
        <s v="SH03622"/>
        <s v="SH03623"/>
        <s v="SH03624"/>
        <s v="SH03625"/>
        <s v="SH03626"/>
        <s v="SH03627"/>
        <s v="SH03628"/>
        <s v="SH03629"/>
        <s v="SH03630"/>
        <s v="SH03631"/>
        <s v="SH03632"/>
        <s v="SH03633"/>
        <s v="SH03634"/>
        <s v="SH03635"/>
        <s v="SH03636"/>
        <s v="SH03637"/>
        <s v="SH03638"/>
        <s v="SH03639"/>
        <s v="SH03640"/>
        <s v="SH03641"/>
        <s v="SH03642"/>
        <s v="SH03643"/>
        <s v="SH03644"/>
        <s v="SH03645"/>
        <s v="SH03646"/>
        <s v="SH03647"/>
        <s v="SH03648"/>
        <s v="SH03649"/>
        <s v="SH03650"/>
        <s v="SH03651"/>
        <s v="SH03652"/>
        <s v="SH03653"/>
        <s v="SH03654"/>
        <s v="SH03655"/>
        <s v="SH03656"/>
        <s v="SH03657"/>
        <s v="SH03658"/>
        <s v="SH03659"/>
        <s v="SH03660"/>
        <s v="SH03661"/>
        <s v="SH03662"/>
        <s v="SH03663"/>
        <s v="SH03664"/>
        <s v="SH03665"/>
        <s v="SH03666"/>
        <s v="SH03667"/>
        <s v="SH03668"/>
        <s v="SH03669"/>
        <s v="SH03670"/>
        <s v="SH03671"/>
        <s v="SH03672"/>
        <s v="SH03673"/>
        <s v="SH03674"/>
        <s v="SH03675"/>
        <s v="SH03676"/>
        <s v="SH03677"/>
        <s v="SH03678"/>
        <s v="SH03679"/>
        <s v="SH03680"/>
        <s v="SH03681"/>
        <s v="SH03682"/>
        <s v="SH03683"/>
        <s v="SH03684"/>
        <s v="SH03685"/>
        <s v="SH03686"/>
        <s v="SH03687"/>
        <s v="SH03688"/>
        <s v="SH03689"/>
        <s v="SH03690"/>
        <s v="SH03691"/>
        <s v="SH03692"/>
        <s v="SH03693"/>
        <s v="SH03694"/>
        <s v="SH03695"/>
        <s v="SH03696"/>
        <s v="SH03697"/>
        <s v="SH03698"/>
        <s v="SH03699"/>
        <s v="SH03700"/>
        <s v="SH03701"/>
        <s v="SH03702"/>
        <s v="SH03703"/>
        <s v="SH03704"/>
        <s v="SH03705"/>
        <s v="SH03706"/>
        <s v="SH03707"/>
        <s v="SH03708"/>
        <s v="SH03709"/>
        <s v="SH03710"/>
        <s v="SH03711"/>
        <s v="SH03712"/>
        <s v="SH03713"/>
        <s v="SH03714"/>
        <s v="SH03715"/>
        <s v="SH03716"/>
        <s v="SH03717"/>
        <s v="SH03718"/>
        <s v="SH03719"/>
        <s v="SH03720"/>
        <s v="SH03721"/>
        <s v="SH03722"/>
        <s v="SH03723"/>
        <s v="SH03724"/>
        <s v="SH03725"/>
        <s v="SH03726"/>
        <s v="SH03727"/>
        <s v="SH03728"/>
        <s v="SH03729"/>
        <s v="SH03730"/>
        <s v="SH03731"/>
        <s v="SH03732"/>
        <s v="SH03733"/>
        <s v="SH03734"/>
        <s v="SH03735"/>
        <s v="SH03736"/>
        <s v="SH03737"/>
        <s v="SH03738"/>
        <s v="SH03739"/>
        <s v="SH03740"/>
        <s v="SH03741"/>
        <s v="SH03742"/>
        <s v="SH03743"/>
        <s v="SH03744"/>
        <s v="SH03745"/>
        <s v="SH03746"/>
        <s v="SH03747"/>
        <s v="SH03748"/>
        <s v="SH03749"/>
        <s v="SH03750"/>
        <s v="SH03751"/>
        <s v="SH03752"/>
        <s v="SH03753"/>
        <s v="SH03754"/>
        <s v="SH03755"/>
        <s v="SH03756"/>
        <s v="SH03757"/>
        <s v="SH03758"/>
        <s v="SH03759"/>
        <s v="SH03760"/>
        <s v="SH03761"/>
        <s v="SH03762"/>
        <s v="SH03763"/>
        <s v="SH03764"/>
        <s v="SH03765"/>
        <s v="SH03766"/>
        <s v="SH03767"/>
        <s v="SH03768"/>
        <s v="SH03769"/>
        <s v="SH03770"/>
        <s v="SH03771"/>
        <s v="SH03772"/>
        <s v="SH03773"/>
        <s v="SH03774"/>
        <s v="SH03775"/>
        <s v="SH03776"/>
        <s v="SH03777"/>
        <s v="SH03778"/>
        <s v="SH03779"/>
        <s v="SH03780"/>
        <s v="SH03781"/>
        <s v="SH03782"/>
        <s v="SH03783"/>
        <s v="SH03784"/>
        <s v="SH03785"/>
        <s v="SH03786"/>
        <s v="SH03787"/>
        <s v="SH03788"/>
        <s v="SH03789"/>
        <s v="SH03790"/>
        <s v="SH03791"/>
        <s v="SH03792"/>
        <s v="SH03793"/>
        <s v="SH03794"/>
        <s v="SH03795"/>
        <s v="SH03796"/>
        <s v="SH03797"/>
        <s v="SH03798"/>
        <s v="SH03799"/>
        <s v="SH03800"/>
        <s v="SH03801"/>
        <s v="SH03802"/>
        <s v="SH03803"/>
        <s v="SH03804"/>
        <s v="SH03805"/>
        <s v="SH03806"/>
        <s v="SH03807"/>
        <s v="SH03808"/>
        <s v="SH03809"/>
        <s v="SH03810"/>
        <s v="SH03811"/>
        <s v="SH03812"/>
        <s v="SH03813"/>
        <s v="SH03814"/>
        <s v="SH03815"/>
        <s v="SH03816"/>
        <s v="SH03817"/>
        <s v="SH03818"/>
        <s v="SH03819"/>
        <s v="SH03820"/>
        <s v="SH03821"/>
        <s v="SH03822"/>
        <s v="SH03823"/>
        <s v="SH03824"/>
        <s v="SH03825"/>
        <s v="SH03826"/>
        <s v="SH03827"/>
        <s v="SH03828"/>
        <s v="SH03829"/>
        <s v="SH03830"/>
        <s v="SH03831"/>
        <s v="SH03832"/>
        <s v="SH03833"/>
        <s v="SH03834"/>
        <s v="SH03835"/>
        <s v="SH03836"/>
        <s v="SH03837"/>
        <s v="SH03838"/>
        <s v="SH03839"/>
        <s v="SH03840"/>
        <s v="SH03841"/>
        <s v="SH03842"/>
        <s v="SH03843"/>
        <s v="SH03844"/>
        <s v="SH03845"/>
        <s v="SH03846"/>
        <s v="SH03847"/>
        <s v="SH03848"/>
        <s v="SH03849"/>
        <s v="SH03850"/>
        <s v="SH03851"/>
        <s v="SH03852"/>
        <s v="SH03853"/>
        <s v="SH03854"/>
        <s v="SH03855"/>
        <s v="SH03856"/>
        <s v="SH03857"/>
        <s v="SH03858"/>
        <s v="SH03859"/>
        <s v="SH03860"/>
        <s v="SH03861"/>
        <s v="SH03862"/>
        <s v="SH03863"/>
        <s v="SH03864"/>
        <s v="SH03865"/>
        <s v="SH03866"/>
        <s v="SH03867"/>
        <s v="SH03868"/>
        <s v="SH03869"/>
        <s v="SH03870"/>
        <s v="SH03871"/>
        <s v="SH03872"/>
        <s v="SH03873"/>
        <s v="SH03874"/>
        <s v="SH03875"/>
        <s v="SH03876"/>
        <s v="SH03877"/>
        <s v="SH03878"/>
        <s v="SH03879"/>
        <s v="SH03880"/>
        <s v="SH03881"/>
        <s v="SH03882"/>
        <s v="SH03883"/>
        <s v="SH03884"/>
        <s v="SH03885"/>
        <s v="SH03886"/>
        <s v="SH03887"/>
        <s v="SH03888"/>
        <s v="SH03889"/>
        <s v="SH03890"/>
        <s v="SH03891"/>
        <s v="SH03892"/>
        <s v="SH03893"/>
        <s v="SH03894"/>
        <s v="SH03895"/>
        <s v="SH03896"/>
        <s v="SH03897"/>
        <s v="SH03898"/>
        <s v="SH03899"/>
        <s v="SH03900"/>
        <s v="SH03901"/>
        <s v="SH03902"/>
        <s v="SH03903"/>
        <s v="SH03904"/>
        <s v="SH03905"/>
        <s v="SH03906"/>
        <s v="SH03907"/>
        <s v="SH03908"/>
        <s v="SH03909"/>
        <s v="SH03910"/>
        <s v="SH03911"/>
        <s v="SH03912"/>
        <s v="SH03913"/>
        <s v="SH03914"/>
        <s v="SH03915"/>
        <s v="SH03916"/>
        <s v="SH03917"/>
        <s v="SH03918"/>
        <s v="SH03919"/>
        <s v="SH03920"/>
        <s v="SH03921"/>
        <s v="SH03922"/>
        <s v="SH03923"/>
        <s v="SH03924"/>
        <s v="SH03925"/>
        <s v="SH03926"/>
        <s v="SH03927"/>
        <s v="SH03928"/>
        <s v="SH03929"/>
        <s v="SH03930"/>
        <s v="SH03931"/>
        <s v="SH03932"/>
        <s v="SH03933"/>
        <s v="SH03934"/>
        <s v="SH03935"/>
        <s v="SH03936"/>
        <s v="SH03937"/>
        <s v="SH03938"/>
        <s v="SH03939"/>
        <s v="SH03940"/>
        <s v="SH03941"/>
        <s v="SH03942"/>
        <s v="SH03943"/>
        <s v="SH03944"/>
        <s v="SH03945"/>
        <s v="SH03946"/>
        <s v="SH03947"/>
        <s v="SH03948"/>
        <s v="SH03949"/>
        <s v="SH03950"/>
        <s v="SH03951"/>
        <s v="SH03952"/>
        <s v="SH03953"/>
        <s v="SH03954"/>
        <s v="SH03955"/>
        <s v="SH03956"/>
        <s v="SH03957"/>
        <s v="SH03958"/>
        <s v="SH03959"/>
        <s v="SH03960"/>
        <s v="SH03961"/>
        <s v="SH03962"/>
        <s v="SH03963"/>
        <s v="SH03964"/>
        <s v="SH03965"/>
        <s v="SH03966"/>
        <s v="SH03967"/>
        <s v="SH03968"/>
        <s v="SH03969"/>
        <s v="SH03970"/>
        <s v="SH03971"/>
        <s v="SH03972"/>
        <s v="SH03973"/>
        <s v="SH03974"/>
        <s v="SH03975"/>
        <s v="SH03976"/>
        <s v="SH03977"/>
        <s v="SH03978"/>
        <s v="SH03979"/>
        <s v="SH03980"/>
        <s v="SH03981"/>
        <s v="SH03982"/>
        <s v="SH03983"/>
        <s v="SH03984"/>
        <s v="SH03985"/>
        <s v="SH03986"/>
        <s v="SH03987"/>
        <s v="SH03988"/>
        <s v="SH03989"/>
        <s v="SH03990"/>
        <s v="SH03991"/>
        <s v="SH03992"/>
        <s v="SH03993"/>
        <s v="SH03994"/>
        <s v="SH03995"/>
        <s v="SH03996"/>
        <s v="SH03997"/>
        <s v="SH03998"/>
        <s v="SH03999"/>
        <s v="SH04000"/>
        <s v="SH04001"/>
        <s v="SH04002"/>
        <s v="SH04003"/>
        <s v="SH04004"/>
        <s v="SH04005"/>
        <s v="SH04006"/>
        <s v="SH04007"/>
        <s v="SH04008"/>
        <s v="SH04009"/>
        <s v="SH04010"/>
        <s v="SH04011"/>
        <s v="SH04012"/>
        <s v="SH04013"/>
        <s v="SH04014"/>
        <s v="SH04015"/>
        <s v="SH04016"/>
        <s v="SH04017"/>
        <s v="SH04018"/>
        <s v="SH04019"/>
        <s v="SH04020"/>
        <s v="SH04021"/>
        <s v="SH04022"/>
        <s v="SH04023"/>
        <s v="SH04024"/>
        <s v="SH04025"/>
        <s v="SH04026"/>
        <s v="SH04027"/>
        <s v="SH04028"/>
        <s v="SH04029"/>
        <s v="SH04030"/>
        <s v="SH04031"/>
        <s v="SH04032"/>
        <s v="SH04033"/>
        <s v="SH04034"/>
        <s v="SH04035"/>
        <s v="SH04036"/>
        <s v="SH04037"/>
        <s v="SH04038"/>
        <s v="SH04039"/>
        <s v="SH04040"/>
        <s v="SH04041"/>
        <s v="SH04042"/>
        <s v="SH04043"/>
        <s v="SH04044"/>
        <s v="SH04045"/>
        <s v="SH04046"/>
        <s v="SH04047"/>
        <s v="SH04048"/>
        <s v="SH04049"/>
        <s v="SH04050"/>
        <s v="SH04051"/>
        <s v="SH04052"/>
        <s v="SH04053"/>
        <s v="SH04054"/>
        <s v="SH04055"/>
        <s v="SH04056"/>
        <s v="SH04057"/>
        <s v="SH04058"/>
        <s v="SH04059"/>
        <s v="SH04060"/>
        <s v="SH04061"/>
        <s v="SH04062"/>
        <s v="SH04063"/>
        <s v="SH04064"/>
        <s v="SH04065"/>
        <s v="SH04066"/>
        <s v="SH04067"/>
        <s v="SH04068"/>
        <s v="SH04069"/>
        <s v="SH04070"/>
        <s v="SH04071"/>
        <s v="SH04072"/>
        <s v="SH04073"/>
        <s v="SH04074"/>
        <s v="SH04075"/>
        <s v="SH04076"/>
        <s v="SH04077"/>
        <s v="SH04078"/>
        <s v="SH04079"/>
        <s v="SH04080"/>
        <s v="SH04081"/>
        <s v="SH04082"/>
        <s v="SH04083"/>
        <s v="SH04084"/>
        <s v="SH04085"/>
        <s v="SH04086"/>
        <s v="SH04087"/>
        <s v="SH04088"/>
        <s v="SH04089"/>
        <s v="SH04090"/>
        <s v="SH04091"/>
        <s v="SH04092"/>
        <s v="SH04093"/>
        <s v="SH04094"/>
        <s v="SH04095"/>
        <s v="SH04096"/>
        <s v="SH04097"/>
        <s v="SH04098"/>
        <s v="SH04099"/>
        <s v="SH04100"/>
        <s v="SH04101"/>
        <s v="SH04102"/>
        <s v="SH04103"/>
        <s v="SH04104"/>
        <s v="SH04105"/>
        <s v="SH04106"/>
        <s v="SH04107"/>
        <s v="SH04108"/>
        <s v="SH04109"/>
        <s v="SH04110"/>
        <s v="SH04111"/>
        <s v="SH04112"/>
        <s v="SH04113"/>
        <s v="SH04114"/>
        <s v="SH04115"/>
        <s v="SH04116"/>
        <s v="SH04117"/>
        <s v="SH04118"/>
        <s v="SH04119"/>
        <s v="SH04120"/>
        <s v="SH04121"/>
        <s v="SH04122"/>
        <s v="SH04123"/>
        <s v="SH04124"/>
        <s v="SH04125"/>
        <s v="SH04126"/>
        <s v="SH04127"/>
        <s v="SH04128"/>
        <s v="SH04129"/>
        <s v="SH04130"/>
        <s v="SH04131"/>
        <s v="SH04132"/>
        <s v="SH04133"/>
        <s v="SH04134"/>
        <s v="SH04135"/>
        <s v="SH04136"/>
        <s v="SH04137"/>
        <s v="SH04138"/>
        <s v="SH04139"/>
        <s v="SH04140"/>
        <s v="SH04141"/>
        <s v="SH04142"/>
        <s v="SH04143"/>
        <s v="SH04144"/>
        <s v="SH04145"/>
        <s v="SH04146"/>
        <s v="SH04147"/>
        <s v="SH04148"/>
        <s v="SH04149"/>
        <s v="SH04150"/>
        <s v="SH04151"/>
        <s v="SH04152"/>
        <s v="SH04153"/>
        <s v="SH04154"/>
        <s v="SH04155"/>
        <s v="SH04156"/>
        <s v="SH04157"/>
        <s v="SH04158"/>
        <s v="SH04159"/>
        <s v="SH04160"/>
        <s v="SH04161"/>
        <s v="SH04162"/>
        <s v="SH04163"/>
        <s v="SH04164"/>
        <s v="SH04165"/>
        <s v="SH04166"/>
        <s v="SH04167"/>
        <s v="SH04168"/>
        <s v="SH04169"/>
        <s v="SH04170"/>
        <s v="SH04171"/>
        <s v="SH04172"/>
        <s v="SH04173"/>
        <s v="SH04174"/>
        <s v="SH04175"/>
        <s v="SH04176"/>
        <s v="SH04177"/>
        <s v="SH04178"/>
        <s v="SH04179"/>
        <s v="SH04180"/>
        <s v="SH04181"/>
        <s v="SH04182"/>
        <s v="SH04183"/>
        <s v="SH04184"/>
        <s v="SH04185"/>
        <s v="SH04186"/>
        <s v="SH04187"/>
        <s v="SH04188"/>
        <s v="SH04189"/>
        <s v="SH04190"/>
        <s v="SH04191"/>
        <s v="SH04192"/>
        <s v="SH04193"/>
        <s v="SH04194"/>
        <s v="SH04195"/>
        <s v="SH04196"/>
        <s v="SH04197"/>
        <s v="SH04198"/>
        <s v="SH04199"/>
        <s v="SH04200"/>
        <s v="SH04201"/>
        <s v="SH04202"/>
        <s v="SH04203"/>
        <s v="SH04204"/>
        <s v="SH04205"/>
        <s v="SH04206"/>
        <s v="SH04207"/>
        <s v="SH04208"/>
        <s v="SH04209"/>
        <s v="SH04210"/>
        <s v="SH04211"/>
        <s v="SH04212"/>
        <s v="SH04213"/>
        <s v="SH04214"/>
        <s v="SH04215"/>
        <s v="SH04216"/>
        <s v="SH04217"/>
        <s v="SH04218"/>
        <s v="SH04219"/>
        <s v="SH04220"/>
        <s v="SH04221"/>
        <s v="SH04222"/>
        <s v="SH04223"/>
        <s v="SH04224"/>
        <s v="SH04225"/>
        <s v="SH04226"/>
        <s v="SH04227"/>
        <s v="SH04228"/>
        <s v="SH04229"/>
        <s v="SH04230"/>
        <s v="SH04231"/>
        <s v="SH04232"/>
        <s v="SH04233"/>
        <s v="SH04234"/>
        <s v="SH04235"/>
        <s v="SH04236"/>
        <s v="SH04237"/>
        <s v="SH04238"/>
        <s v="SH04239"/>
        <s v="SH04240"/>
        <s v="SH04241"/>
        <s v="SH04242"/>
        <s v="SH04243"/>
        <s v="SH04244"/>
        <s v="SH04245"/>
        <s v="SH04246"/>
        <s v="SH04247"/>
        <s v="SH04248"/>
        <s v="SH04249"/>
        <s v="SH04250"/>
        <s v="SH04251"/>
        <s v="SH04252"/>
        <s v="SH04253"/>
        <s v="SH04254"/>
        <s v="SH04255"/>
        <s v="SH04256"/>
        <s v="SH04257"/>
        <s v="SH04258"/>
        <s v="SH04259"/>
        <s v="SH04260"/>
        <s v="SH04261"/>
        <s v="SH04262"/>
        <s v="SH04263"/>
        <s v="SH04264"/>
        <s v="SH04265"/>
        <s v="SH04266"/>
        <s v="SH04267"/>
        <s v="SH04268"/>
        <s v="SH04269"/>
        <s v="SH04270"/>
        <s v="SH04271"/>
        <s v="SH04272"/>
        <s v="SH04273"/>
        <s v="SH04274"/>
        <s v="SH04275"/>
        <s v="SH04276"/>
        <s v="SH04277"/>
        <s v="SH04278"/>
        <s v="SH04279"/>
        <s v="SH04280"/>
        <s v="SH04281"/>
        <s v="SH04282"/>
        <s v="SH04283"/>
        <s v="SH04284"/>
        <s v="SH04285"/>
        <s v="SH04286"/>
        <s v="SH04287"/>
        <s v="SH04288"/>
        <s v="SH04289"/>
        <s v="SH04290"/>
        <s v="SH04291"/>
        <s v="SH04292"/>
        <s v="SH04293"/>
        <s v="SH04294"/>
        <s v="SH04295"/>
        <s v="SH04296"/>
        <s v="SH04297"/>
        <s v="SH04298"/>
        <s v="SH04299"/>
        <s v="SH04300"/>
        <s v="SH04301"/>
        <s v="SH04302"/>
        <s v="SH04303"/>
        <s v="SH04304"/>
        <s v="SH04305"/>
        <s v="SH04306"/>
        <s v="SH04307"/>
        <s v="SH04308"/>
        <s v="SH04309"/>
        <s v="SH04310"/>
        <s v="SH04311"/>
        <s v="SH04312"/>
        <s v="SH04313"/>
        <s v="SH04314"/>
        <s v="SH04315"/>
        <s v="SH04316"/>
        <s v="SH04317"/>
        <s v="SH04318"/>
        <s v="SH04319"/>
        <s v="SH04320"/>
        <s v="SH04321"/>
        <s v="SH04322"/>
        <s v="SH04323"/>
        <s v="SH04324"/>
        <s v="SH04325"/>
        <s v="SH04326"/>
        <s v="SH04327"/>
        <s v="SH04328"/>
        <s v="SH04329"/>
        <s v="SH04330"/>
        <s v="SH04331"/>
        <s v="SH04332"/>
        <s v="SH04333"/>
        <s v="SH04334"/>
        <s v="SH04335"/>
        <s v="SH04336"/>
        <s v="SH04337"/>
        <s v="SH04338"/>
        <s v="SH04339"/>
        <s v="SH04340"/>
        <s v="SH04341"/>
        <s v="SH04342"/>
        <s v="SH04343"/>
        <s v="SH04344"/>
        <s v="SH04345"/>
        <s v="SH04346"/>
        <s v="SH04347"/>
        <s v="SH04348"/>
        <s v="SH04349"/>
        <s v="SH04350"/>
        <s v="SH04351"/>
        <s v="SH04352"/>
        <s v="SH04353"/>
        <s v="SH04354"/>
        <s v="SH04355"/>
        <s v="SH04356"/>
        <s v="SH04357"/>
        <s v="SH04358"/>
        <s v="SH04359"/>
        <s v="SH04360"/>
        <s v="SH04361"/>
        <s v="SH04362"/>
        <s v="SH04363"/>
        <s v="SH04364"/>
        <s v="SH04365"/>
        <s v="SH04366"/>
        <s v="SH04367"/>
        <s v="SH04368"/>
        <s v="SH04369"/>
        <s v="SH04370"/>
        <s v="SH04371"/>
        <s v="SH04372"/>
        <s v="SH04373"/>
        <s v="SH04374"/>
        <s v="SH04375"/>
        <s v="SH04376"/>
        <s v="SH04377"/>
        <s v="SH04378"/>
        <s v="SH04379"/>
        <s v="SH04380"/>
        <s v="SH04381"/>
        <s v="SH04382"/>
        <s v="SH04383"/>
        <s v="SH04384"/>
        <s v="SH04385"/>
        <s v="SH04386"/>
        <s v="SH04387"/>
        <s v="SH04388"/>
        <s v="SH04389"/>
        <s v="SH04390"/>
        <s v="SH04391"/>
        <s v="SH04392"/>
        <s v="SH04393"/>
        <s v="SH04394"/>
        <s v="SH04395"/>
        <s v="SH04396"/>
        <s v="SH04397"/>
        <s v="SH04398"/>
        <s v="SH04399"/>
        <s v="SH04400"/>
        <s v="SH04401"/>
        <s v="SH04402"/>
        <s v="SH04403"/>
        <s v="SH04404"/>
        <s v="SH04405"/>
        <s v="SH04406"/>
        <s v="SH04407"/>
        <s v="SH04408"/>
        <s v="SH04409"/>
        <s v="SH04410"/>
        <s v="SH04411"/>
        <s v="SH04412"/>
        <s v="SH04413"/>
        <s v="SH04414"/>
        <s v="SH04415"/>
        <s v="SH04416"/>
        <s v="SH04417"/>
        <s v="SH04418"/>
        <s v="SH04419"/>
        <s v="SH04420"/>
        <s v="SH04421"/>
        <s v="SH04422"/>
        <s v="SH04423"/>
        <s v="SH04424"/>
        <s v="SH04425"/>
        <s v="SH04426"/>
        <s v="SH04427"/>
        <s v="SH04428"/>
        <s v="SH04429"/>
        <s v="SH04430"/>
        <s v="SH04431"/>
        <s v="SH04432"/>
        <s v="SH04433"/>
        <s v="SH04434"/>
        <s v="SH04435"/>
        <s v="SH04436"/>
        <s v="SH04437"/>
        <s v="SH04438"/>
        <s v="SH04439"/>
        <s v="SH04440"/>
        <s v="SH04441"/>
        <s v="SH04442"/>
        <s v="SH04443"/>
        <s v="SH04444"/>
        <s v="SH04445"/>
        <s v="SH04446"/>
        <s v="SH04447"/>
        <s v="SH04448"/>
        <s v="SH04449"/>
        <s v="SH04450"/>
        <s v="SH04451"/>
        <s v="SH04452"/>
        <s v="SH04453"/>
        <s v="SH04454"/>
        <s v="SH04455"/>
        <s v="SH04456"/>
        <s v="SH04457"/>
        <s v="SH04458"/>
        <s v="SH04459"/>
        <s v="SH04460"/>
        <s v="SH04461"/>
        <s v="SH04462"/>
        <s v="SH04463"/>
        <s v="SH04464"/>
        <s v="SH04465"/>
        <s v="SH04466"/>
        <s v="SH04467"/>
        <s v="SH04468"/>
        <s v="SH04469"/>
        <s v="SH04470"/>
        <s v="SH04471"/>
        <s v="SH04472"/>
        <s v="SH04473"/>
        <s v="SH04474"/>
        <s v="SH04475"/>
        <s v="SH04476"/>
        <s v="SH04477"/>
        <s v="SH04478"/>
        <s v="SH04479"/>
        <s v="SH04480"/>
        <s v="SH04481"/>
        <s v="SH04482"/>
        <s v="SH04483"/>
        <s v="SH04484"/>
        <s v="SH04485"/>
        <s v="SH04486"/>
        <s v="SH04487"/>
        <s v="SH04488"/>
        <s v="SH04489"/>
        <s v="SH04490"/>
        <s v="SH04491"/>
        <s v="SH04492"/>
        <s v="SH04493"/>
        <s v="SH04494"/>
        <s v="SH04495"/>
        <s v="SH04496"/>
        <s v="SH04497"/>
        <s v="SH04498"/>
        <s v="SH04499"/>
        <s v="SH04500"/>
        <s v="SH04501"/>
        <s v="SH04502"/>
        <s v="SH04503"/>
        <s v="SH04504"/>
        <s v="SH04505"/>
        <s v="SH04506"/>
        <s v="SH04507"/>
        <s v="SH04508"/>
        <s v="SH04509"/>
        <s v="SH04510"/>
        <s v="SH04511"/>
        <s v="SH04512"/>
        <s v="SH04513"/>
        <s v="SH04514"/>
        <s v="SH04515"/>
        <s v="SH04516"/>
        <s v="SH04517"/>
        <s v="SH04518"/>
        <s v="SH04519"/>
        <s v="SH04520"/>
        <s v="SH04521"/>
        <s v="SH04522"/>
        <s v="SH04523"/>
        <s v="SH04524"/>
        <s v="SH04525"/>
        <s v="SH04526"/>
        <s v="SH04527"/>
        <s v="SH04528"/>
        <s v="SH04529"/>
        <s v="SH04530"/>
        <s v="SH04531"/>
        <s v="SH04532"/>
        <s v="SH04533"/>
        <s v="SH04534"/>
        <s v="SH04535"/>
        <s v="SH04536"/>
        <s v="SH04537"/>
        <s v="SH04538"/>
        <s v="SH04539"/>
        <s v="SH04540"/>
        <s v="SH04541"/>
        <s v="SH04542"/>
        <s v="SH04543"/>
        <s v="SH04544"/>
        <s v="SH04545"/>
        <s v="SH04546"/>
        <s v="SH04547"/>
        <s v="SH04548"/>
        <s v="SH04549"/>
        <s v="SH04550"/>
        <s v="SH04551"/>
        <s v="SH04552"/>
        <s v="SH04553"/>
        <s v="SH04554"/>
        <s v="SH04555"/>
        <s v="SH04556"/>
        <s v="SH04557"/>
        <s v="SH04558"/>
        <s v="SH04559"/>
        <s v="SH04560"/>
        <s v="SH04561"/>
        <s v="SH04562"/>
        <s v="SH04563"/>
        <s v="SH04564"/>
        <s v="SH04565"/>
        <s v="SH04566"/>
        <s v="SH04567"/>
        <s v="SH04568"/>
        <s v="SH04569"/>
        <s v="SH04570"/>
        <s v="SH04571"/>
        <s v="SH04572"/>
        <s v="SH04573"/>
        <s v="SH04574"/>
        <s v="SH04575"/>
        <s v="SH04576"/>
        <s v="SH04577"/>
        <s v="SH04578"/>
        <s v="SH04579"/>
        <s v="SH04580"/>
        <s v="SH04581"/>
        <s v="SH04582"/>
        <s v="SH04583"/>
        <s v="SH04584"/>
        <s v="SH04585"/>
        <s v="SH04586"/>
        <s v="SH04587"/>
        <s v="SH04588"/>
        <s v="SH04589"/>
        <s v="SH04590"/>
        <s v="SH04591"/>
        <s v="SH04592"/>
        <s v="SH04593"/>
        <s v="SH04594"/>
        <s v="SH04595"/>
        <s v="SH04596"/>
        <s v="SH04597"/>
        <s v="SH04598"/>
        <s v="SH04599"/>
        <s v="SH04600"/>
        <s v="SH04601"/>
        <s v="SH04602"/>
        <s v="SH04603"/>
        <s v="SH04604"/>
        <s v="SH04605"/>
        <s v="SH04606"/>
        <s v="SH04607"/>
        <s v="SH04608"/>
        <s v="SH04609"/>
        <s v="SH04610"/>
        <s v="SH04611"/>
        <s v="SH04612"/>
        <s v="SH04613"/>
        <s v="SH04614"/>
        <s v="SH04615"/>
        <s v="SH04616"/>
        <s v="SH04617"/>
        <s v="SH04618"/>
        <s v="SH04619"/>
        <s v="SH04620"/>
        <s v="SH04621"/>
        <s v="SH04622"/>
        <s v="SH04623"/>
        <s v="SH04624"/>
        <s v="SH04625"/>
        <s v="SH04626"/>
        <s v="SH04627"/>
        <s v="SH04628"/>
        <s v="SH04629"/>
        <s v="SH04630"/>
        <s v="SH04631"/>
        <s v="SH04632"/>
        <s v="SH04633"/>
        <s v="SH04634"/>
        <s v="SH04635"/>
        <s v="SH04636"/>
        <s v="SH04637"/>
        <s v="SH04638"/>
        <s v="SH04639"/>
        <s v="SH04640"/>
        <s v="SH04641"/>
        <s v="SH04642"/>
        <s v="SH04643"/>
        <s v="SH04644"/>
        <s v="SH04645"/>
        <s v="SH04646"/>
        <s v="SH04647"/>
        <s v="SH04648"/>
        <s v="SH04649"/>
        <s v="SH04650"/>
        <s v="SH04651"/>
        <s v="SH04652"/>
        <s v="SH04653"/>
        <s v="SH04654"/>
        <s v="SH04655"/>
        <s v="SH04656"/>
        <s v="SH04657"/>
        <s v="SH04658"/>
        <s v="SH04659"/>
        <s v="SH04660"/>
        <s v="SH04661"/>
        <s v="SH04662"/>
        <s v="SH04663"/>
        <s v="SH04664"/>
        <s v="SH04665"/>
        <s v="SH04666"/>
        <s v="SH04667"/>
        <s v="SH04668"/>
        <s v="SH04669"/>
        <s v="SH04670"/>
        <s v="SH04671"/>
        <s v="SH04672"/>
        <s v="SH04673"/>
        <s v="SH04674"/>
        <s v="SH04675"/>
        <s v="SH04676"/>
        <s v="SH04677"/>
        <s v="SH04678"/>
        <s v="SH04679"/>
        <s v="SH04680"/>
        <s v="SH04681"/>
        <s v="SH04682"/>
        <s v="SH04683"/>
        <s v="SH04684"/>
        <s v="SH04685"/>
        <s v="SH04686"/>
        <s v="SH04687"/>
        <s v="SH04688"/>
        <s v="SH04689"/>
        <s v="SH04690"/>
        <s v="SH04691"/>
        <s v="SH04692"/>
        <s v="SH04693"/>
        <s v="SH04694"/>
        <s v="SH04695"/>
        <s v="SH04696"/>
        <s v="SH04697"/>
        <s v="SH04698"/>
        <s v="SH04699"/>
        <s v="SH04700"/>
        <s v="SH04701"/>
        <s v="SH04702"/>
        <s v="SH04703"/>
        <s v="SH04704"/>
        <s v="SH04705"/>
        <s v="SH04706"/>
        <s v="SH04707"/>
        <s v="SH04708"/>
        <s v="SH04709"/>
        <s v="SH04710"/>
        <s v="SH04711"/>
        <s v="SH04712"/>
        <s v="SH04713"/>
        <s v="SH04714"/>
        <s v="SH04715"/>
        <s v="SH04716"/>
        <s v="SH04717"/>
        <s v="SH04718"/>
        <s v="SH04719"/>
        <s v="SH04720"/>
        <s v="SH04721"/>
        <s v="SH04722"/>
        <s v="SH04723"/>
        <s v="SH04724"/>
        <s v="SH04725"/>
        <s v="SH04726"/>
        <s v="SH04727"/>
        <s v="SH04728"/>
        <s v="SH04729"/>
        <s v="SH04730"/>
        <s v="SH04731"/>
        <s v="SH04732"/>
        <s v="SH04733"/>
        <s v="SH04734"/>
        <s v="SH04735"/>
        <s v="SH04736"/>
        <s v="SH04737"/>
        <s v="SH04738"/>
        <s v="SH04739"/>
        <s v="SH04740"/>
        <s v="SH04741"/>
        <s v="SH04742"/>
        <s v="SH04743"/>
        <s v="SH04744"/>
        <s v="SH04745"/>
        <s v="SH04746"/>
        <s v="SH04747"/>
        <s v="SH04748"/>
        <s v="SH04749"/>
        <s v="SH04750"/>
        <s v="SH04751"/>
        <s v="SH04752"/>
        <s v="SH04753"/>
        <s v="SH04754"/>
        <s v="SH04755"/>
        <s v="SH04756"/>
        <s v="SH04757"/>
        <s v="SH04758"/>
        <s v="SH04759"/>
        <s v="SH04760"/>
        <s v="SH04761"/>
        <s v="SH04762"/>
        <s v="SH04763"/>
        <s v="SH04764"/>
        <s v="SH04765"/>
        <s v="SH04766"/>
        <s v="SH04767"/>
        <s v="SH04768"/>
        <s v="SH04769"/>
        <s v="SH04770"/>
        <s v="SH04771"/>
        <s v="SH04772"/>
        <s v="SH04773"/>
        <s v="SH04774"/>
        <s v="SH04775"/>
        <s v="SH04776"/>
        <s v="SH04777"/>
        <s v="SH04778"/>
        <s v="SH04779"/>
        <s v="SH04780"/>
        <s v="SH04781"/>
        <s v="SH04782"/>
        <s v="SH04783"/>
        <s v="SH04784"/>
        <s v="SH04785"/>
        <s v="SH04786"/>
        <s v="SH04787"/>
        <s v="SH04788"/>
        <s v="SH04789"/>
        <s v="SH04790"/>
        <s v="SH04791"/>
        <s v="SH04792"/>
        <s v="SH04793"/>
        <s v="SH04794"/>
        <s v="SH04795"/>
        <s v="SH04796"/>
        <s v="SH04797"/>
        <s v="SH04798"/>
        <s v="SH04799"/>
        <s v="SH04800"/>
        <s v="SH04801"/>
        <s v="SH04802"/>
        <s v="SH04803"/>
        <s v="SH04804"/>
        <s v="SH04805"/>
        <s v="SH04806"/>
        <s v="SH04807"/>
        <s v="SH04808"/>
        <s v="SH04809"/>
        <s v="SH04810"/>
        <s v="SH04811"/>
        <s v="SH04812"/>
        <s v="SH04813"/>
        <s v="SH04814"/>
        <s v="SH04815"/>
        <s v="SH04816"/>
        <s v="SH04817"/>
        <s v="SH04818"/>
        <s v="SH04819"/>
        <s v="SH04820"/>
        <s v="SH04821"/>
        <s v="SH04822"/>
        <s v="SH04823"/>
        <s v="SH04824"/>
        <s v="SH04825"/>
        <s v="SH04826"/>
        <s v="SH04827"/>
        <s v="SH04828"/>
        <s v="SH04829"/>
        <s v="SH04830"/>
        <s v="SH04831"/>
        <s v="SH04832"/>
        <s v="SH04833"/>
        <s v="SH04834"/>
        <s v="SH04835"/>
        <s v="SH04836"/>
        <s v="SH04837"/>
        <s v="SH04838"/>
        <s v="SH04839"/>
        <s v="SH04840"/>
        <s v="SH04841"/>
        <s v="SH04842"/>
        <s v="SH04843"/>
        <s v="SH04844"/>
        <s v="SH04845"/>
        <s v="SH04846"/>
        <s v="SH04847"/>
        <s v="SH04848"/>
        <s v="SH04849"/>
        <s v="SH04850"/>
        <s v="SH04851"/>
        <s v="SH04852"/>
        <s v="SH04853"/>
        <s v="SH04854"/>
        <s v="SH04855"/>
        <s v="SH04856"/>
        <s v="SH04857"/>
        <s v="SH04858"/>
        <s v="SH04859"/>
        <s v="SH04860"/>
        <s v="SH04861"/>
        <s v="SH04862"/>
        <s v="SH04863"/>
        <s v="SH04864"/>
        <s v="SH04865"/>
        <s v="SH04866"/>
        <s v="SH04867"/>
        <s v="SH04868"/>
        <s v="SH04869"/>
        <s v="SH04870"/>
        <s v="SH04871"/>
        <s v="SH04872"/>
        <s v="SH04873"/>
        <s v="SH04874"/>
        <s v="SH04875"/>
        <s v="SH04876"/>
        <s v="SH04877"/>
        <s v="SH04878"/>
        <s v="SH04879"/>
        <s v="SH04880"/>
        <s v="SH04881"/>
        <s v="SH04882"/>
        <s v="SH04883"/>
        <s v="SH04884"/>
        <s v="SH04885"/>
        <s v="SH04886"/>
        <s v="SH04887"/>
        <s v="SH04888"/>
        <s v="SH04889"/>
        <s v="SH04890"/>
        <s v="SH04891"/>
        <s v="SH04892"/>
        <s v="SH04893"/>
        <s v="SH04894"/>
        <s v="SH04895"/>
        <s v="SH04896"/>
        <s v="SH04897"/>
        <s v="SH04898"/>
        <s v="SH04899"/>
        <s v="SH04900"/>
        <s v="SH04901"/>
        <s v="SH04902"/>
        <s v="SH04903"/>
        <s v="SH04904"/>
        <s v="SH04905"/>
        <s v="SH04906"/>
        <s v="SH04907"/>
        <s v="SH04908"/>
        <s v="SH04909"/>
        <s v="SH04910"/>
        <s v="SH04911"/>
        <s v="SH04912"/>
        <s v="SH04913"/>
        <s v="SH04914"/>
        <s v="SH04915"/>
        <s v="SH04916"/>
        <s v="SH04917"/>
        <s v="SH04918"/>
        <s v="SH04919"/>
        <s v="SH04920"/>
        <s v="SH04921"/>
        <s v="SH04922"/>
        <s v="SH04923"/>
        <s v="SH04924"/>
        <s v="SH04925"/>
        <s v="SH04926"/>
        <s v="SH04927"/>
        <s v="SH04928"/>
        <s v="SH04929"/>
        <s v="SH04930"/>
        <s v="SH04931"/>
        <s v="SH04932"/>
        <s v="SH04933"/>
        <s v="SH04934"/>
        <s v="SH04935"/>
        <s v="SH04936"/>
        <s v="SH04937"/>
        <s v="SH04938"/>
        <s v="SH04939"/>
        <s v="SH04940"/>
        <s v="SH04941"/>
        <s v="SH04942"/>
        <s v="SH04943"/>
        <s v="SH04944"/>
        <s v="SH04945"/>
        <s v="SH04946"/>
        <s v="SH04947"/>
        <s v="SH04948"/>
        <s v="SH04949"/>
        <s v="SH04950"/>
        <s v="SH04951"/>
        <s v="SH04952"/>
        <s v="SH04953"/>
        <s v="SH04954"/>
        <s v="SH04955"/>
        <s v="SH04956"/>
        <s v="SH04957"/>
        <s v="SH04958"/>
        <s v="SH04959"/>
        <s v="SH04960"/>
        <s v="SH04961"/>
        <s v="SH04962"/>
        <s v="SH04963"/>
        <s v="SH04964"/>
        <s v="SH04965"/>
        <s v="SH04966"/>
        <s v="SH04967"/>
        <s v="SH04968"/>
        <s v="SH04969"/>
        <s v="SH04970"/>
        <s v="SH04971"/>
        <s v="SH04972"/>
        <s v="SH04973"/>
        <s v="SH04974"/>
        <s v="SH04975"/>
        <s v="SH04976"/>
        <s v="SH04977"/>
        <s v="SH04978"/>
        <s v="SH04979"/>
        <s v="SH04980"/>
        <s v="SH04981"/>
        <s v="SH04982"/>
        <s v="SH04983"/>
        <s v="SH04984"/>
        <s v="SH04985"/>
        <s v="SH04986"/>
        <s v="SH04987"/>
        <s v="SH04988"/>
        <s v="SH04989"/>
        <s v="SH04990"/>
        <s v="SH04991"/>
        <s v="SH04992"/>
        <s v="SH04993"/>
        <s v="SH04994"/>
        <s v="SH04995"/>
        <s v="SH04996"/>
        <s v="SH04997"/>
        <s v="SH04998"/>
        <s v="SH04999"/>
        <s v="SH05000"/>
        <m/>
      </sharedItems>
    </cacheField>
    <cacheField name="Booking_Date" numFmtId="0">
      <sharedItems containsNonDate="0" containsDate="1" containsString="0" containsBlank="1" minDate="2024-01-01T00:00:00" maxDate="2026-06-20T00:00:00"/>
    </cacheField>
    <cacheField name="Origin" numFmtId="0">
      <sharedItems containsBlank="1"/>
    </cacheField>
    <cacheField name="Destination" numFmtId="0">
      <sharedItems containsBlank="1"/>
    </cacheField>
    <cacheField name="Shipping_Line" numFmtId="0">
      <sharedItems containsBlank="1" count="8">
        <s v="Hapag-Lloyd"/>
        <s v="CMA CGM"/>
        <s v="Evergreen"/>
        <s v="COSCO"/>
        <s v="MSC"/>
        <s v="ONE"/>
        <s v="Maersk"/>
        <m/>
      </sharedItems>
    </cacheField>
    <cacheField name="Container_Type" numFmtId="0">
      <sharedItems containsBlank="1" count="3">
        <s v="20FT"/>
        <s v="40FT"/>
        <m/>
      </sharedItems>
    </cacheField>
    <cacheField name="Commodity" numFmtId="0">
      <sharedItems containsBlank="1" count="8">
        <s v="Chilli"/>
        <s v="Coriander"/>
        <s v="Green Cardamom"/>
        <s v="Black Pepper"/>
        <s v="Turmeric"/>
        <s v="Cumin"/>
        <s v="Cloves"/>
        <m/>
      </sharedItems>
    </cacheField>
    <cacheField name="Weight_MT" numFmtId="0">
      <sharedItems containsString="0" containsBlank="1" containsNumber="1" minValue="10" maxValue="28"/>
    </cacheField>
    <cacheField name="Distance_KM" numFmtId="0">
      <sharedItems containsString="0" containsBlank="1" containsNumber="1" containsInteger="1" minValue="300" maxValue="2800"/>
    </cacheField>
    <cacheField name="Fuel_Price" numFmtId="0">
      <sharedItems containsString="0" containsBlank="1" containsNumber="1" minValue="85" maxValue="105"/>
    </cacheField>
    <cacheField name="Transit_Days" numFmtId="0">
      <sharedItems containsString="0" containsBlank="1" containsNumber="1" containsInteger="1" minValue="2" maxValue="8"/>
    </cacheField>
    <cacheField name="Port_Congestion" numFmtId="0">
      <sharedItems containsBlank="1" count="4">
        <s v="High"/>
        <s v="Low"/>
        <s v="Medium"/>
        <m/>
      </sharedItems>
    </cacheField>
    <cacheField name="Weather" numFmtId="0">
      <sharedItems containsBlank="1" count="4">
        <s v="Storm"/>
        <s v="Rain"/>
        <s v="Clear"/>
        <m/>
      </sharedItems>
    </cacheField>
    <cacheField name="Freight_Cost" numFmtId="0">
      <sharedItems containsString="0" containsBlank="1" containsNumber="1" minValue="26013" maxValue="91335"/>
    </cacheField>
    <cacheField name="Customer" numFmtId="0">
      <sharedItems containsBlank="1" count="121">
        <s v="Customer_041"/>
        <s v="Customer_104"/>
        <s v="Customer_096"/>
        <s v="Customer_113"/>
        <s v="Customer_005"/>
        <s v="Customer_016"/>
        <s v="Customer_011"/>
        <s v="Customer_040"/>
        <s v="Customer_022"/>
        <s v="Customer_027"/>
        <s v="Customer_089"/>
        <s v="Customer_053"/>
        <s v="Customer_070"/>
        <s v="Customer_026"/>
        <s v="Customer_034"/>
        <s v="Customer_054"/>
        <s v="Customer_056"/>
        <s v="Customer_007"/>
        <s v="Customer_066"/>
        <s v="Customer_008"/>
        <s v="Customer_045"/>
        <s v="Customer_082"/>
        <s v="Customer_099"/>
        <s v="Customer_118"/>
        <s v="Customer_112"/>
        <s v="Customer_009"/>
        <s v="Customer_013"/>
        <s v="Customer_074"/>
        <s v="Customer_044"/>
        <s v="Customer_061"/>
        <s v="Customer_029"/>
        <s v="Customer_058"/>
        <s v="Customer_030"/>
        <s v="Customer_032"/>
        <s v="Customer_098"/>
        <s v="Customer_110"/>
        <s v="Customer_105"/>
        <s v="Customer_006"/>
        <s v="Customer_038"/>
        <s v="Customer_035"/>
        <s v="Customer_028"/>
        <s v="Customer_051"/>
        <s v="Customer_069"/>
        <s v="Customer_064"/>
        <s v="Customer_091"/>
        <s v="Customer_071"/>
        <s v="Customer_087"/>
        <s v="Customer_062"/>
        <s v="Customer_072"/>
        <s v="Customer_114"/>
        <s v="Customer_106"/>
        <s v="Customer_077"/>
        <s v="Customer_083"/>
        <s v="Customer_037"/>
        <s v="Customer_020"/>
        <s v="Customer_095"/>
        <s v="Customer_017"/>
        <s v="Customer_107"/>
        <s v="Customer_046"/>
        <s v="Customer_048"/>
        <s v="Customer_094"/>
        <s v="Customer_039"/>
        <s v="Customer_002"/>
        <s v="Customer_014"/>
        <s v="Customer_036"/>
        <s v="Customer_050"/>
        <s v="Customer_078"/>
        <s v="Customer_047"/>
        <s v="Customer_060"/>
        <s v="Customer_103"/>
        <s v="Customer_090"/>
        <s v="Customer_025"/>
        <s v="Customer_086"/>
        <s v="Customer_042"/>
        <s v="Customer_073"/>
        <s v="Customer_003"/>
        <s v="Customer_097"/>
        <s v="Customer_001"/>
        <s v="Customer_012"/>
        <s v="Customer_063"/>
        <s v="Customer_115"/>
        <s v="Customer_120"/>
        <s v="Customer_018"/>
        <s v="Customer_101"/>
        <s v="Customer_111"/>
        <s v="Customer_081"/>
        <s v="Customer_084"/>
        <s v="Customer_033"/>
        <s v="Customer_108"/>
        <s v="Customer_117"/>
        <s v="Customer_043"/>
        <s v="Customer_059"/>
        <s v="Customer_068"/>
        <s v="Customer_004"/>
        <s v="Customer_109"/>
        <s v="Customer_100"/>
        <s v="Customer_085"/>
        <s v="Customer_079"/>
        <s v="Customer_119"/>
        <s v="Customer_019"/>
        <s v="Customer_010"/>
        <s v="Customer_076"/>
        <s v="Customer_067"/>
        <s v="Customer_088"/>
        <s v="Customer_092"/>
        <s v="Customer_093"/>
        <s v="Customer_052"/>
        <s v="Customer_065"/>
        <s v="Customer_015"/>
        <s v="Customer_102"/>
        <s v="Customer_055"/>
        <s v="Customer_021"/>
        <s v="Customer_049"/>
        <s v="Customer_023"/>
        <s v="Customer_075"/>
        <s v="Customer_031"/>
        <s v="Customer_057"/>
        <s v="Customer_080"/>
        <s v="Customer_024"/>
        <s v="Customer_116"/>
        <m/>
      </sharedItems>
    </cacheField>
    <cacheField name="Export_Country" numFmtId="0">
      <sharedItems containsBlank="1" count="8">
        <s v="Canada"/>
        <s v="Australia"/>
        <s v="USA"/>
        <s v="Singapore"/>
        <s v="Germany"/>
        <s v="UAE"/>
        <s v="UK"/>
        <m/>
      </sharedItems>
    </cacheField>
    <cacheField name="Exchange_Rate" numFmtId="0">
      <sharedItems containsString="0" containsBlank="1" containsNumber="1" minValue="81" maxValue="89"/>
    </cacheField>
    <cacheField name="Insurance_Cost" numFmtId="0">
      <sharedItems containsString="0" containsBlank="1" containsNumber="1" minValue="1030.4000000000001" maxValue="6708.4"/>
    </cacheField>
    <cacheField name="Handling_Charges" numFmtId="0">
      <sharedItems containsString="0" containsBlank="1" containsNumber="1" minValue="1500.37" maxValue="4999.8100000000004"/>
    </cacheField>
    <cacheField name="Profit" numFmtId="0">
      <sharedItems containsString="0" containsBlank="1" containsNumber="1" minValue="2367.63" maxValue="15724.15"/>
    </cacheField>
    <cacheField name="Month" numFmtId="0">
      <sharedItems containsBlank="1" count="13">
        <s v="Jan"/>
        <s v="Jul"/>
        <s v="Aug"/>
        <s v="Feb"/>
        <s v="May"/>
        <s v="Apr"/>
        <s v="Jun"/>
        <s v="Oct"/>
        <s v="Sep"/>
        <s v="Dec"/>
        <s v="Mar"/>
        <s v="Nov"/>
        <m/>
      </sharedItems>
    </cacheField>
    <cacheField name="Year" numFmtId="0">
      <sharedItems containsString="0" containsBlank="1" containsNumber="1" containsInteger="1" minValue="2024" maxValue="2026"/>
    </cacheField>
    <cacheField name="Quarter" numFmtId="0">
      <sharedItems containsBlank="1"/>
    </cacheField>
    <cacheField name="Freight Category" numFmtId="0">
      <sharedItems containsBlank="1"/>
    </cacheField>
    <cacheField name="Profit Status" numFmtId="0">
      <sharedItems containsBlank="1"/>
    </cacheField>
    <cacheField name="Transit Rating" numFmtId="0">
      <sharedItems containsBlank="1"/>
    </cacheField>
    <cacheField name="Shipping Line (X_lookup)" numFmtId="0">
      <sharedItems containsBlank="1" count="8">
        <s v="Hapag-Lloyd"/>
        <s v="CMA CGM"/>
        <s v="Evergreen"/>
        <s v="COSCO"/>
        <s v="MSC"/>
        <s v="ONE"/>
        <s v="Maersk"/>
        <m/>
      </sharedItems>
    </cacheField>
    <cacheField name="Return Profit using Shipment ID" numFmtId="0">
      <sharedItems containsString="0" containsBlank="1" containsNumber="1" minValue="2367.63" maxValue="15724.15"/>
    </cacheField>
  </cacheFields>
  <extLst>
    <ext xmlns:x14="http://schemas.microsoft.com/office/spreadsheetml/2009/9/main" uri="{725AE2AE-9491-48be-B2B4-4EB974FC3084}">
      <x14:pivotCacheDefinition pivotCacheId="153968924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1">
  <r>
    <x v="0"/>
    <d v="2024-01-16T00:00:00"/>
    <s v="Kandla"/>
    <s v="Hyderabad"/>
    <x v="0"/>
    <x v="0"/>
    <x v="0"/>
    <n v="20.79"/>
    <n v="1872"/>
    <n v="98.75"/>
    <n v="4"/>
    <x v="0"/>
    <x v="0"/>
    <n v="62025"/>
    <x v="0"/>
    <x v="0"/>
    <n v="86.76"/>
    <n v="4575.6000000000004"/>
    <n v="4088.07"/>
    <n v="9482.26"/>
    <x v="0"/>
    <n v="2024"/>
    <s v="Q1"/>
    <s v="High"/>
    <s v="Average"/>
    <s v="Excellent"/>
    <x v="0"/>
    <n v="9482.26"/>
  </r>
  <r>
    <x v="1"/>
    <d v="2025-07-26T00:00:00"/>
    <s v="Kolkata"/>
    <s v="Jaipur"/>
    <x v="1"/>
    <x v="0"/>
    <x v="1"/>
    <n v="16.82"/>
    <n v="726"/>
    <n v="98.66"/>
    <n v="2"/>
    <x v="1"/>
    <x v="1"/>
    <n v="37189.199999999997"/>
    <x v="1"/>
    <x v="1"/>
    <n v="82.55"/>
    <n v="2124.8000000000002"/>
    <n v="1746.09"/>
    <n v="3408.39"/>
    <x v="1"/>
    <n v="2025"/>
    <s v="Q3"/>
    <s v="Low"/>
    <s v="Average"/>
    <s v="Excellent"/>
    <x v="1"/>
    <n v="3408.39"/>
  </r>
  <r>
    <x v="2"/>
    <d v="2025-08-15T00:00:00"/>
    <s v="Mumbai"/>
    <s v="Delhi ICD"/>
    <x v="0"/>
    <x v="0"/>
    <x v="2"/>
    <n v="17.079999999999998"/>
    <n v="333"/>
    <n v="97.82"/>
    <n v="2"/>
    <x v="1"/>
    <x v="1"/>
    <n v="32606.400000000001"/>
    <x v="2"/>
    <x v="2"/>
    <n v="81.069999999999993"/>
    <n v="1349.2"/>
    <n v="2440.8000000000002"/>
    <n v="4172.67"/>
    <x v="2"/>
    <n v="2025"/>
    <s v="Q3"/>
    <s v="Low"/>
    <s v="Average"/>
    <s v="Excellent"/>
    <x v="0"/>
    <n v="4172.67"/>
  </r>
  <r>
    <x v="3"/>
    <d v="2025-02-27T00:00:00"/>
    <s v="Kandla"/>
    <s v="Nagpur"/>
    <x v="2"/>
    <x v="1"/>
    <x v="3"/>
    <n v="20.82"/>
    <n v="1139"/>
    <n v="101.18"/>
    <n v="4"/>
    <x v="1"/>
    <x v="2"/>
    <n v="56547.6"/>
    <x v="3"/>
    <x v="3"/>
    <n v="83.22"/>
    <n v="3110.8"/>
    <n v="1599.5"/>
    <n v="7143.67"/>
    <x v="3"/>
    <n v="2025"/>
    <s v="Q1"/>
    <s v="High"/>
    <s v="Average"/>
    <s v="Excellent"/>
    <x v="2"/>
    <n v="7143.67"/>
  </r>
  <r>
    <x v="4"/>
    <d v="2024-08-17T00:00:00"/>
    <s v="Nava Sheva"/>
    <s v="Ahmedabad"/>
    <x v="3"/>
    <x v="1"/>
    <x v="4"/>
    <n v="22.01"/>
    <n v="2668"/>
    <n v="99.05"/>
    <n v="6"/>
    <x v="2"/>
    <x v="1"/>
    <n v="79711"/>
    <x v="4"/>
    <x v="4"/>
    <n v="88.77"/>
    <n v="6216.4"/>
    <n v="4373.25"/>
    <n v="8936.76"/>
    <x v="2"/>
    <n v="2024"/>
    <s v="Q3"/>
    <s v="High"/>
    <s v="Average"/>
    <s v="Good"/>
    <x v="3"/>
    <n v="8936.76"/>
  </r>
  <r>
    <x v="5"/>
    <d v="2025-05-18T00:00:00"/>
    <s v="Kandla"/>
    <s v="Pune"/>
    <x v="3"/>
    <x v="0"/>
    <x v="3"/>
    <n v="27.69"/>
    <n v="1072"/>
    <n v="94.68"/>
    <n v="4"/>
    <x v="1"/>
    <x v="2"/>
    <n v="49146.6"/>
    <x v="5"/>
    <x v="5"/>
    <n v="85.77"/>
    <n v="3251.6"/>
    <n v="3637.22"/>
    <n v="7092.43"/>
    <x v="4"/>
    <n v="2025"/>
    <s v="Q2"/>
    <s v="Low"/>
    <s v="Average"/>
    <s v="Excellent"/>
    <x v="3"/>
    <n v="7092.43"/>
  </r>
  <r>
    <x v="6"/>
    <d v="2024-08-01T00:00:00"/>
    <s v="Kolkata"/>
    <s v="Hyderabad"/>
    <x v="3"/>
    <x v="0"/>
    <x v="3"/>
    <n v="24.16"/>
    <n v="2165"/>
    <n v="101.96"/>
    <n v="7"/>
    <x v="2"/>
    <x v="1"/>
    <n v="63959.199999999997"/>
    <x v="6"/>
    <x v="6"/>
    <n v="87.93"/>
    <n v="5296.4"/>
    <n v="4089.3"/>
    <n v="9273.61"/>
    <x v="2"/>
    <n v="2024"/>
    <s v="Q3"/>
    <s v="High"/>
    <s v="Average"/>
    <s v="Good"/>
    <x v="3"/>
    <n v="9273.61"/>
  </r>
  <r>
    <x v="7"/>
    <d v="2025-08-20T00:00:00"/>
    <s v="Mumbai"/>
    <s v="Jaipur"/>
    <x v="2"/>
    <x v="1"/>
    <x v="1"/>
    <n v="20.41"/>
    <n v="2252"/>
    <n v="101.28"/>
    <n v="5"/>
    <x v="1"/>
    <x v="2"/>
    <n v="69546.600000000006"/>
    <x v="7"/>
    <x v="5"/>
    <n v="83.51"/>
    <n v="5320.4"/>
    <n v="4006.45"/>
    <n v="9631.5499999999993"/>
    <x v="2"/>
    <n v="2025"/>
    <s v="Q3"/>
    <s v="High"/>
    <s v="Average"/>
    <s v="Excellent"/>
    <x v="2"/>
    <n v="9631.5499999999993"/>
  </r>
  <r>
    <x v="8"/>
    <d v="2025-04-08T00:00:00"/>
    <s v="Mumbai"/>
    <s v="Lucknow"/>
    <x v="4"/>
    <x v="1"/>
    <x v="5"/>
    <n v="20.23"/>
    <n v="2207"/>
    <n v="87.32"/>
    <n v="7"/>
    <x v="1"/>
    <x v="0"/>
    <n v="71169.399999999994"/>
    <x v="8"/>
    <x v="4"/>
    <n v="85.69"/>
    <n v="5223.2"/>
    <n v="2807.47"/>
    <n v="6195.33"/>
    <x v="5"/>
    <n v="2025"/>
    <s v="Q2"/>
    <s v="High"/>
    <s v="Average"/>
    <s v="Good"/>
    <x v="4"/>
    <n v="6195.33"/>
  </r>
  <r>
    <x v="9"/>
    <d v="2026-01-29T00:00:00"/>
    <s v="Nava Sheva"/>
    <s v="Ahmedabad"/>
    <x v="1"/>
    <x v="1"/>
    <x v="1"/>
    <n v="19.8"/>
    <n v="1466"/>
    <n v="95.85"/>
    <n v="5"/>
    <x v="1"/>
    <x v="0"/>
    <n v="62914"/>
    <x v="9"/>
    <x v="2"/>
    <n v="84.05"/>
    <n v="3724"/>
    <n v="4066.87"/>
    <n v="7011.54"/>
    <x v="0"/>
    <n v="2026"/>
    <s v="Q1"/>
    <s v="High"/>
    <s v="Average"/>
    <s v="Excellent"/>
    <x v="1"/>
    <n v="7011.54"/>
  </r>
  <r>
    <x v="10"/>
    <d v="2024-06-27T00:00:00"/>
    <s v="Vizag"/>
    <s v="Pune"/>
    <x v="2"/>
    <x v="0"/>
    <x v="6"/>
    <n v="16.16"/>
    <n v="2747"/>
    <n v="89.86"/>
    <n v="6"/>
    <x v="1"/>
    <x v="0"/>
    <n v="62291.199999999997"/>
    <x v="10"/>
    <x v="0"/>
    <n v="87.38"/>
    <n v="6140.4"/>
    <n v="4473.12"/>
    <n v="5140.71"/>
    <x v="6"/>
    <n v="2024"/>
    <s v="Q2"/>
    <s v="High"/>
    <s v="Average"/>
    <s v="Good"/>
    <x v="2"/>
    <n v="5140.71"/>
  </r>
  <r>
    <x v="11"/>
    <d v="2026-06-04T00:00:00"/>
    <s v="Mumbai"/>
    <s v="Ahmedabad"/>
    <x v="2"/>
    <x v="0"/>
    <x v="4"/>
    <n v="17"/>
    <n v="2753"/>
    <n v="86.73"/>
    <n v="8"/>
    <x v="1"/>
    <x v="0"/>
    <n v="62743.6"/>
    <x v="11"/>
    <x v="0"/>
    <n v="83.9"/>
    <n v="6186"/>
    <n v="2446.2199999999998"/>
    <n v="5549.25"/>
    <x v="6"/>
    <n v="2026"/>
    <s v="Q2"/>
    <s v="High"/>
    <s v="Average"/>
    <s v="Good"/>
    <x v="2"/>
    <n v="5549.25"/>
  </r>
  <r>
    <x v="12"/>
    <d v="2024-07-22T00:00:00"/>
    <s v="Kolkata"/>
    <s v="Delhi ICD"/>
    <x v="0"/>
    <x v="0"/>
    <x v="2"/>
    <n v="25.63"/>
    <n v="800"/>
    <n v="95.61"/>
    <n v="2"/>
    <x v="0"/>
    <x v="0"/>
    <n v="53140.2"/>
    <x v="12"/>
    <x v="4"/>
    <n v="83.3"/>
    <n v="2625.2"/>
    <n v="2582.56"/>
    <n v="4953.4399999999996"/>
    <x v="1"/>
    <n v="2024"/>
    <s v="Q3"/>
    <s v="High"/>
    <s v="Average"/>
    <s v="Excellent"/>
    <x v="0"/>
    <n v="4953.4399999999996"/>
  </r>
  <r>
    <x v="13"/>
    <d v="2024-01-01T00:00:00"/>
    <s v="Nava Sheva"/>
    <s v="Lucknow"/>
    <x v="3"/>
    <x v="1"/>
    <x v="0"/>
    <n v="27.51"/>
    <n v="2075"/>
    <n v="98.8"/>
    <n v="5"/>
    <x v="2"/>
    <x v="1"/>
    <n v="77515"/>
    <x v="13"/>
    <x v="1"/>
    <n v="87.23"/>
    <n v="5250.4"/>
    <n v="1814.48"/>
    <n v="8758.11"/>
    <x v="0"/>
    <n v="2024"/>
    <s v="Q1"/>
    <s v="High"/>
    <s v="Average"/>
    <s v="Excellent"/>
    <x v="3"/>
    <n v="8758.11"/>
  </r>
  <r>
    <x v="14"/>
    <d v="2025-01-30T00:00:00"/>
    <s v="Kolkata"/>
    <s v="Nagpur"/>
    <x v="5"/>
    <x v="0"/>
    <x v="1"/>
    <n v="27.76"/>
    <n v="452"/>
    <n v="85.96"/>
    <n v="2"/>
    <x v="2"/>
    <x v="2"/>
    <n v="43223.199999999997"/>
    <x v="14"/>
    <x v="5"/>
    <n v="81.09"/>
    <n v="2014.4"/>
    <n v="2917.27"/>
    <n v="6852.78"/>
    <x v="0"/>
    <n v="2025"/>
    <s v="Q1"/>
    <s v="Low"/>
    <s v="Average"/>
    <s v="Excellent"/>
    <x v="5"/>
    <n v="6852.78"/>
  </r>
  <r>
    <x v="15"/>
    <d v="2025-10-17T00:00:00"/>
    <s v="Nava Sheva"/>
    <s v="Delhi ICD"/>
    <x v="6"/>
    <x v="1"/>
    <x v="5"/>
    <n v="21.19"/>
    <n v="949"/>
    <n v="86.33"/>
    <n v="2"/>
    <x v="0"/>
    <x v="1"/>
    <n v="59318.6"/>
    <x v="15"/>
    <x v="2"/>
    <n v="88.08"/>
    <n v="2745.6"/>
    <n v="4798.5600000000004"/>
    <n v="10506.16"/>
    <x v="7"/>
    <n v="2025"/>
    <s v="Q4"/>
    <s v="High"/>
    <s v="Good"/>
    <s v="Excellent"/>
    <x v="6"/>
    <n v="10506.16"/>
  </r>
  <r>
    <x v="16"/>
    <d v="2024-01-05T00:00:00"/>
    <s v="Vizag"/>
    <s v="Lucknow"/>
    <x v="2"/>
    <x v="0"/>
    <x v="6"/>
    <n v="10.97"/>
    <n v="2514"/>
    <n v="96.91"/>
    <n v="7"/>
    <x v="0"/>
    <x v="0"/>
    <n v="60670.2"/>
    <x v="16"/>
    <x v="5"/>
    <n v="87.7"/>
    <n v="5466.8"/>
    <n v="4888.28"/>
    <n v="9652.4"/>
    <x v="0"/>
    <n v="2024"/>
    <s v="Q1"/>
    <s v="High"/>
    <s v="Average"/>
    <s v="Good"/>
    <x v="2"/>
    <n v="9652.4"/>
  </r>
  <r>
    <x v="17"/>
    <d v="2024-09-16T00:00:00"/>
    <s v="Mumbai"/>
    <s v="Bengaluru"/>
    <x v="5"/>
    <x v="1"/>
    <x v="6"/>
    <n v="18.54"/>
    <n v="2577"/>
    <n v="104.68"/>
    <n v="7"/>
    <x v="2"/>
    <x v="0"/>
    <n v="78671.600000000006"/>
    <x v="17"/>
    <x v="1"/>
    <n v="83.95"/>
    <n v="5895.6"/>
    <n v="2673.45"/>
    <n v="13064.56"/>
    <x v="8"/>
    <n v="2024"/>
    <s v="Q3"/>
    <s v="High"/>
    <s v="Good"/>
    <s v="Good"/>
    <x v="5"/>
    <n v="13064.56"/>
  </r>
  <r>
    <x v="18"/>
    <d v="2025-08-04T00:00:00"/>
    <s v="Nava Sheva"/>
    <s v="Hyderabad"/>
    <x v="1"/>
    <x v="0"/>
    <x v="1"/>
    <n v="22.54"/>
    <n v="767"/>
    <n v="96.96"/>
    <n v="2"/>
    <x v="0"/>
    <x v="2"/>
    <n v="46125.2"/>
    <x v="18"/>
    <x v="3"/>
    <n v="86.75"/>
    <n v="2435.6"/>
    <n v="3917.94"/>
    <n v="7327.4"/>
    <x v="2"/>
    <n v="2025"/>
    <s v="Q3"/>
    <s v="Low"/>
    <s v="Average"/>
    <s v="Excellent"/>
    <x v="1"/>
    <n v="7327.4"/>
  </r>
  <r>
    <x v="19"/>
    <d v="2024-12-24T00:00:00"/>
    <s v="Mumbai"/>
    <s v="Nagpur"/>
    <x v="5"/>
    <x v="1"/>
    <x v="4"/>
    <n v="24.66"/>
    <n v="2504"/>
    <n v="88.31"/>
    <n v="8"/>
    <x v="2"/>
    <x v="0"/>
    <n v="81339.199999999997"/>
    <x v="19"/>
    <x v="6"/>
    <n v="84.78"/>
    <n v="5994.4"/>
    <n v="3096.14"/>
    <n v="13285.67"/>
    <x v="9"/>
    <n v="2024"/>
    <s v="Q4"/>
    <s v="High"/>
    <s v="Good"/>
    <s v="Good"/>
    <x v="5"/>
    <n v="13285.67"/>
  </r>
  <r>
    <x v="20"/>
    <d v="2024-04-24T00:00:00"/>
    <s v="Chennai"/>
    <s v="Ahmedabad"/>
    <x v="4"/>
    <x v="1"/>
    <x v="3"/>
    <n v="10.83"/>
    <n v="462"/>
    <n v="94.98"/>
    <n v="2"/>
    <x v="1"/>
    <x v="0"/>
    <n v="42688.6"/>
    <x v="20"/>
    <x v="5"/>
    <n v="88.01"/>
    <n v="1357.2"/>
    <n v="3023.28"/>
    <n v="6690.92"/>
    <x v="5"/>
    <n v="2024"/>
    <s v="Q2"/>
    <s v="Low"/>
    <s v="Average"/>
    <s v="Excellent"/>
    <x v="4"/>
    <n v="6690.92"/>
  </r>
  <r>
    <x v="21"/>
    <d v="2026-04-04T00:00:00"/>
    <s v="Mumbai"/>
    <s v="Jaipur"/>
    <x v="2"/>
    <x v="1"/>
    <x v="0"/>
    <n v="21.95"/>
    <n v="2436"/>
    <n v="89.44"/>
    <n v="8"/>
    <x v="2"/>
    <x v="0"/>
    <n v="78219.8"/>
    <x v="21"/>
    <x v="5"/>
    <n v="87.65"/>
    <n v="5750"/>
    <n v="3672.65"/>
    <n v="11253.73"/>
    <x v="5"/>
    <n v="2026"/>
    <s v="Q2"/>
    <s v="High"/>
    <s v="Good"/>
    <s v="Good"/>
    <x v="2"/>
    <n v="11253.73"/>
  </r>
  <r>
    <x v="22"/>
    <d v="2025-07-27T00:00:00"/>
    <s v="Nava Sheva"/>
    <s v="Nagpur"/>
    <x v="2"/>
    <x v="0"/>
    <x v="2"/>
    <n v="11.68"/>
    <n v="1337"/>
    <n v="93.32"/>
    <n v="4"/>
    <x v="1"/>
    <x v="0"/>
    <n v="41754.400000000001"/>
    <x v="11"/>
    <x v="3"/>
    <n v="88.51"/>
    <n v="3141.2"/>
    <n v="2604.2199999999998"/>
    <n v="7198.97"/>
    <x v="1"/>
    <n v="2025"/>
    <s v="Q3"/>
    <s v="Low"/>
    <s v="Average"/>
    <s v="Excellent"/>
    <x v="2"/>
    <n v="7198.97"/>
  </r>
  <r>
    <x v="23"/>
    <d v="2026-03-02T00:00:00"/>
    <s v="Mundra"/>
    <s v="Jaipur"/>
    <x v="0"/>
    <x v="1"/>
    <x v="1"/>
    <n v="14.76"/>
    <n v="2100"/>
    <n v="104.03"/>
    <n v="7"/>
    <x v="1"/>
    <x v="0"/>
    <n v="66967.600000000006"/>
    <x v="22"/>
    <x v="4"/>
    <n v="88.41"/>
    <n v="4790.3999999999996"/>
    <n v="2199.6"/>
    <n v="6617.17"/>
    <x v="10"/>
    <n v="2026"/>
    <s v="Q1"/>
    <s v="High"/>
    <s v="Average"/>
    <s v="Good"/>
    <x v="0"/>
    <n v="6617.17"/>
  </r>
  <r>
    <x v="24"/>
    <d v="2025-04-16T00:00:00"/>
    <s v="Mumbai"/>
    <s v="Hyderabad"/>
    <x v="0"/>
    <x v="0"/>
    <x v="1"/>
    <n v="24.26"/>
    <n v="1580"/>
    <n v="87.06"/>
    <n v="4"/>
    <x v="2"/>
    <x v="1"/>
    <n v="55241.2"/>
    <x v="23"/>
    <x v="4"/>
    <n v="81.91"/>
    <n v="4130.3999999999996"/>
    <n v="4891.45"/>
    <n v="6576.58"/>
    <x v="5"/>
    <n v="2025"/>
    <s v="Q2"/>
    <s v="High"/>
    <s v="Average"/>
    <s v="Excellent"/>
    <x v="0"/>
    <n v="6576.58"/>
  </r>
  <r>
    <x v="25"/>
    <d v="2025-03-05T00:00:00"/>
    <s v="Kandla"/>
    <s v="Delhi ICD"/>
    <x v="6"/>
    <x v="1"/>
    <x v="1"/>
    <n v="22.6"/>
    <n v="713"/>
    <n v="93.43"/>
    <n v="2"/>
    <x v="2"/>
    <x v="2"/>
    <n v="54607.6"/>
    <x v="24"/>
    <x v="3"/>
    <n v="84.07"/>
    <n v="2330"/>
    <n v="1780.51"/>
    <n v="4467.4799999999996"/>
    <x v="10"/>
    <n v="2025"/>
    <s v="Q1"/>
    <s v="High"/>
    <s v="Average"/>
    <s v="Excellent"/>
    <x v="6"/>
    <n v="4467.4799999999996"/>
  </r>
  <r>
    <x v="26"/>
    <d v="2024-01-10T00:00:00"/>
    <s v="Chennai"/>
    <s v="Hyderabad"/>
    <x v="3"/>
    <x v="1"/>
    <x v="3"/>
    <n v="15.22"/>
    <n v="575"/>
    <n v="88.56"/>
    <n v="2"/>
    <x v="0"/>
    <x v="0"/>
    <n v="52225.2"/>
    <x v="25"/>
    <x v="0"/>
    <n v="82.71"/>
    <n v="1758.8"/>
    <n v="3156.22"/>
    <n v="4449.6000000000004"/>
    <x v="0"/>
    <n v="2024"/>
    <s v="Q1"/>
    <s v="High"/>
    <s v="Average"/>
    <s v="Excellent"/>
    <x v="3"/>
    <n v="4449.6000000000004"/>
  </r>
  <r>
    <x v="27"/>
    <d v="2025-09-06T00:00:00"/>
    <s v="Chennai"/>
    <s v="Pune"/>
    <x v="4"/>
    <x v="1"/>
    <x v="4"/>
    <n v="13.47"/>
    <n v="1708"/>
    <n v="93.32"/>
    <n v="5"/>
    <x v="2"/>
    <x v="2"/>
    <n v="58317.4"/>
    <x v="26"/>
    <x v="1"/>
    <n v="86.05"/>
    <n v="3954.8"/>
    <n v="4802.83"/>
    <n v="5793.86"/>
    <x v="8"/>
    <n v="2025"/>
    <s v="Q3"/>
    <s v="High"/>
    <s v="Average"/>
    <s v="Excellent"/>
    <x v="4"/>
    <n v="5793.86"/>
  </r>
  <r>
    <x v="28"/>
    <d v="2025-06-09T00:00:00"/>
    <s v="Kandla"/>
    <s v="Jaipur"/>
    <x v="1"/>
    <x v="1"/>
    <x v="1"/>
    <n v="20.39"/>
    <n v="2074"/>
    <n v="104.58"/>
    <n v="5"/>
    <x v="1"/>
    <x v="0"/>
    <n v="71788.600000000006"/>
    <x v="1"/>
    <x v="2"/>
    <n v="87.82"/>
    <n v="4963.6000000000004"/>
    <n v="4596.24"/>
    <n v="10777.86"/>
    <x v="6"/>
    <n v="2025"/>
    <s v="Q2"/>
    <s v="High"/>
    <s v="Good"/>
    <s v="Excellent"/>
    <x v="1"/>
    <n v="10777.86"/>
  </r>
  <r>
    <x v="29"/>
    <d v="2025-08-01T00:00:00"/>
    <s v="Chennai"/>
    <s v="Nagpur"/>
    <x v="5"/>
    <x v="1"/>
    <x v="6"/>
    <n v="26.84"/>
    <n v="1303"/>
    <n v="87.45"/>
    <n v="4"/>
    <x v="0"/>
    <x v="1"/>
    <n v="68786"/>
    <x v="27"/>
    <x v="2"/>
    <n v="84.62"/>
    <n v="3679.6"/>
    <n v="2770.81"/>
    <n v="8528.42"/>
    <x v="2"/>
    <n v="2025"/>
    <s v="Q3"/>
    <s v="High"/>
    <s v="Average"/>
    <s v="Excellent"/>
    <x v="5"/>
    <n v="8528.42"/>
  </r>
  <r>
    <x v="30"/>
    <d v="2026-02-07T00:00:00"/>
    <s v="Mundra"/>
    <s v="Nagpur"/>
    <x v="2"/>
    <x v="1"/>
    <x v="0"/>
    <n v="16.34"/>
    <n v="904"/>
    <n v="95.91"/>
    <n v="3"/>
    <x v="0"/>
    <x v="2"/>
    <n v="54063.199999999997"/>
    <x v="28"/>
    <x v="0"/>
    <n v="82.16"/>
    <n v="2461.6"/>
    <n v="4368.5"/>
    <n v="8135.98"/>
    <x v="3"/>
    <n v="2026"/>
    <s v="Q1"/>
    <s v="High"/>
    <s v="Average"/>
    <s v="Excellent"/>
    <x v="2"/>
    <n v="8135.98"/>
  </r>
  <r>
    <x v="31"/>
    <d v="2024-11-11T00:00:00"/>
    <s v="Kolkata"/>
    <s v="Delhi ICD"/>
    <x v="4"/>
    <x v="0"/>
    <x v="3"/>
    <n v="27.83"/>
    <n v="2281"/>
    <n v="99.1"/>
    <n v="6"/>
    <x v="0"/>
    <x v="0"/>
    <n v="73311"/>
    <x v="29"/>
    <x v="5"/>
    <n v="88.12"/>
    <n v="5675.2"/>
    <n v="1757.57"/>
    <n v="9610.7999999999993"/>
    <x v="11"/>
    <n v="2024"/>
    <s v="Q4"/>
    <s v="High"/>
    <s v="Average"/>
    <s v="Good"/>
    <x v="4"/>
    <n v="9610.7999999999993"/>
  </r>
  <r>
    <x v="32"/>
    <d v="2024-04-29T00:00:00"/>
    <s v="Kandla"/>
    <s v="Lucknow"/>
    <x v="6"/>
    <x v="0"/>
    <x v="1"/>
    <n v="22.63"/>
    <n v="1419"/>
    <n v="104.33"/>
    <n v="5"/>
    <x v="0"/>
    <x v="1"/>
    <n v="56414.6"/>
    <x v="30"/>
    <x v="5"/>
    <n v="88.87"/>
    <n v="3743.2"/>
    <n v="3087.14"/>
    <n v="7771.5"/>
    <x v="5"/>
    <n v="2024"/>
    <s v="Q2"/>
    <s v="High"/>
    <s v="Average"/>
    <s v="Excellent"/>
    <x v="6"/>
    <n v="7771.5"/>
  </r>
  <r>
    <x v="33"/>
    <d v="2026-06-04T00:00:00"/>
    <s v="Chennai"/>
    <s v="Pune"/>
    <x v="1"/>
    <x v="0"/>
    <x v="0"/>
    <n v="19.71"/>
    <n v="1990"/>
    <n v="104.16"/>
    <n v="4"/>
    <x v="2"/>
    <x v="2"/>
    <n v="56618.2"/>
    <x v="31"/>
    <x v="6"/>
    <n v="87.35"/>
    <n v="4768.3999999999996"/>
    <n v="2978.16"/>
    <n v="8651.3700000000008"/>
    <x v="6"/>
    <n v="2026"/>
    <s v="Q2"/>
    <s v="High"/>
    <s v="Average"/>
    <s v="Excellent"/>
    <x v="1"/>
    <n v="8651.3700000000008"/>
  </r>
  <r>
    <x v="34"/>
    <d v="2024-06-25T00:00:00"/>
    <s v="Mumbai"/>
    <s v="Nagpur"/>
    <x v="5"/>
    <x v="0"/>
    <x v="4"/>
    <n v="10.37"/>
    <n v="1019"/>
    <n v="100.39"/>
    <n v="2"/>
    <x v="2"/>
    <x v="0"/>
    <n v="40107.800000000003"/>
    <x v="32"/>
    <x v="1"/>
    <n v="82.8"/>
    <n v="2452.8000000000002"/>
    <n v="3216.25"/>
    <n v="6241.03"/>
    <x v="6"/>
    <n v="2024"/>
    <s v="Q2"/>
    <s v="Low"/>
    <s v="Average"/>
    <s v="Excellent"/>
    <x v="5"/>
    <n v="6241.03"/>
  </r>
  <r>
    <x v="35"/>
    <d v="2024-09-10T00:00:00"/>
    <s v="Mundra"/>
    <s v="Bengaluru"/>
    <x v="3"/>
    <x v="1"/>
    <x v="4"/>
    <n v="22.62"/>
    <n v="2476"/>
    <n v="92.38"/>
    <n v="7"/>
    <x v="0"/>
    <x v="1"/>
    <n v="79655.600000000006"/>
    <x v="12"/>
    <x v="0"/>
    <n v="84.09"/>
    <n v="5856.8"/>
    <n v="3844.88"/>
    <n v="11127.11"/>
    <x v="8"/>
    <n v="2024"/>
    <s v="Q3"/>
    <s v="High"/>
    <s v="Good"/>
    <s v="Good"/>
    <x v="3"/>
    <n v="11127.11"/>
  </r>
  <r>
    <x v="36"/>
    <d v="2025-09-19T00:00:00"/>
    <s v="Vizag"/>
    <s v="Ahmedabad"/>
    <x v="3"/>
    <x v="1"/>
    <x v="1"/>
    <n v="12.99"/>
    <n v="951"/>
    <n v="95.9"/>
    <n v="4"/>
    <x v="1"/>
    <x v="2"/>
    <n v="46611"/>
    <x v="33"/>
    <x v="0"/>
    <n v="81.45"/>
    <n v="2421.6"/>
    <n v="3208.48"/>
    <n v="4732.97"/>
    <x v="8"/>
    <n v="2025"/>
    <s v="Q3"/>
    <s v="Low"/>
    <s v="Average"/>
    <s v="Excellent"/>
    <x v="3"/>
    <n v="4732.97"/>
  </r>
  <r>
    <x v="37"/>
    <d v="2024-08-14T00:00:00"/>
    <s v="Nava Sheva"/>
    <s v="Ahmedabad"/>
    <x v="4"/>
    <x v="1"/>
    <x v="2"/>
    <n v="21.09"/>
    <n v="2553"/>
    <n v="103.14"/>
    <n v="6"/>
    <x v="1"/>
    <x v="2"/>
    <n v="73993.8"/>
    <x v="34"/>
    <x v="4"/>
    <n v="82.8"/>
    <n v="5949.6"/>
    <n v="4670.37"/>
    <n v="12518.06"/>
    <x v="2"/>
    <n v="2024"/>
    <s v="Q3"/>
    <s v="High"/>
    <s v="Good"/>
    <s v="Good"/>
    <x v="4"/>
    <n v="12518.06"/>
  </r>
  <r>
    <x v="38"/>
    <d v="2024-06-15T00:00:00"/>
    <s v="Chennai"/>
    <s v="Bengaluru"/>
    <x v="1"/>
    <x v="0"/>
    <x v="5"/>
    <n v="17"/>
    <n v="1739"/>
    <n v="89.4"/>
    <n v="4"/>
    <x v="2"/>
    <x v="2"/>
    <n v="49396"/>
    <x v="35"/>
    <x v="4"/>
    <n v="87.37"/>
    <n v="4158"/>
    <n v="3967.51"/>
    <n v="5376.23"/>
    <x v="6"/>
    <n v="2024"/>
    <s v="Q2"/>
    <s v="Low"/>
    <s v="Average"/>
    <s v="Excellent"/>
    <x v="1"/>
    <n v="5376.23"/>
  </r>
  <r>
    <x v="39"/>
    <d v="2024-06-29T00:00:00"/>
    <s v="Mumbai"/>
    <s v="Hyderabad"/>
    <x v="3"/>
    <x v="1"/>
    <x v="2"/>
    <n v="23.65"/>
    <n v="1850"/>
    <n v="95.76"/>
    <n v="6"/>
    <x v="0"/>
    <x v="1"/>
    <n v="73476.2"/>
    <x v="36"/>
    <x v="2"/>
    <n v="81.34"/>
    <n v="4646"/>
    <n v="2230.12"/>
    <n v="7175.89"/>
    <x v="6"/>
    <n v="2024"/>
    <s v="Q2"/>
    <s v="High"/>
    <s v="Average"/>
    <s v="Good"/>
    <x v="3"/>
    <n v="7175.89"/>
  </r>
  <r>
    <x v="40"/>
    <d v="2024-08-21T00:00:00"/>
    <s v="Mundra"/>
    <s v="Hyderabad"/>
    <x v="1"/>
    <x v="0"/>
    <x v="4"/>
    <n v="27.89"/>
    <n v="1873"/>
    <n v="104.54"/>
    <n v="6"/>
    <x v="2"/>
    <x v="0"/>
    <n v="66621.8"/>
    <x v="4"/>
    <x v="6"/>
    <n v="81.599999999999994"/>
    <n v="4861.6000000000004"/>
    <n v="2988.88"/>
    <n v="10520.05"/>
    <x v="2"/>
    <n v="2024"/>
    <s v="Q3"/>
    <s v="High"/>
    <s v="Good"/>
    <s v="Good"/>
    <x v="1"/>
    <n v="10520.05"/>
  </r>
  <r>
    <x v="41"/>
    <d v="2024-01-07T00:00:00"/>
    <s v="Kolkata"/>
    <s v="Delhi ICD"/>
    <x v="3"/>
    <x v="1"/>
    <x v="6"/>
    <n v="18.739999999999998"/>
    <n v="957"/>
    <n v="96.47"/>
    <n v="3"/>
    <x v="1"/>
    <x v="2"/>
    <n v="51926.400000000001"/>
    <x v="14"/>
    <x v="2"/>
    <n v="82.95"/>
    <n v="2663.6"/>
    <n v="1885.8"/>
    <n v="6198.27"/>
    <x v="0"/>
    <n v="2024"/>
    <s v="Q1"/>
    <s v="High"/>
    <s v="Average"/>
    <s v="Excellent"/>
    <x v="3"/>
    <n v="6198.27"/>
  </r>
  <r>
    <x v="42"/>
    <d v="2025-05-24T00:00:00"/>
    <s v="Mundra"/>
    <s v="Pune"/>
    <x v="0"/>
    <x v="0"/>
    <x v="6"/>
    <n v="13.43"/>
    <n v="1406"/>
    <n v="101.14"/>
    <n v="5"/>
    <x v="0"/>
    <x v="2"/>
    <n v="46095.8"/>
    <x v="37"/>
    <x v="1"/>
    <n v="87.23"/>
    <n v="3349.2"/>
    <n v="2188.02"/>
    <n v="5319.01"/>
    <x v="4"/>
    <n v="2025"/>
    <s v="Q2"/>
    <s v="Low"/>
    <s v="Average"/>
    <s v="Excellent"/>
    <x v="0"/>
    <n v="5319.01"/>
  </r>
  <r>
    <x v="43"/>
    <d v="2025-04-14T00:00:00"/>
    <s v="Nava Sheva"/>
    <s v="Hyderabad"/>
    <x v="5"/>
    <x v="1"/>
    <x v="5"/>
    <n v="22.47"/>
    <n v="1845"/>
    <n v="96.88"/>
    <n v="4"/>
    <x v="2"/>
    <x v="2"/>
    <n v="68488.600000000006"/>
    <x v="38"/>
    <x v="0"/>
    <n v="85.06"/>
    <n v="4588.8"/>
    <n v="2124.11"/>
    <n v="9924.6299999999992"/>
    <x v="5"/>
    <n v="2025"/>
    <s v="Q2"/>
    <s v="High"/>
    <s v="Average"/>
    <s v="Excellent"/>
    <x v="5"/>
    <n v="9924.6299999999992"/>
  </r>
  <r>
    <x v="44"/>
    <d v="2024-04-10T00:00:00"/>
    <s v="Nava Sheva"/>
    <s v="Ahmedabad"/>
    <x v="1"/>
    <x v="0"/>
    <x v="0"/>
    <n v="14.2"/>
    <n v="768"/>
    <n v="99.1"/>
    <n v="2"/>
    <x v="1"/>
    <x v="2"/>
    <n v="33888"/>
    <x v="26"/>
    <x v="2"/>
    <n v="86.36"/>
    <n v="2104"/>
    <n v="4643.1099999999997"/>
    <n v="3596.59"/>
    <x v="5"/>
    <n v="2024"/>
    <s v="Q2"/>
    <s v="Low"/>
    <s v="Average"/>
    <s v="Excellent"/>
    <x v="1"/>
    <n v="3596.59"/>
  </r>
  <r>
    <x v="45"/>
    <d v="2026-03-29T00:00:00"/>
    <s v="Mundra"/>
    <s v="Lucknow"/>
    <x v="3"/>
    <x v="0"/>
    <x v="5"/>
    <n v="11.88"/>
    <n v="1906"/>
    <n v="102.09"/>
    <n v="5"/>
    <x v="0"/>
    <x v="2"/>
    <n v="50814.8"/>
    <x v="39"/>
    <x v="2"/>
    <n v="86.56"/>
    <n v="4287.2"/>
    <n v="4927.97"/>
    <n v="4697.53"/>
    <x v="10"/>
    <n v="2026"/>
    <s v="Q1"/>
    <s v="High"/>
    <s v="Average"/>
    <s v="Excellent"/>
    <x v="3"/>
    <n v="4697.53"/>
  </r>
  <r>
    <x v="46"/>
    <d v="2025-01-07T00:00:00"/>
    <s v="Kandla"/>
    <s v="Delhi ICD"/>
    <x v="6"/>
    <x v="1"/>
    <x v="6"/>
    <n v="24.79"/>
    <n v="1078"/>
    <n v="88.44"/>
    <n v="2"/>
    <x v="1"/>
    <x v="2"/>
    <n v="57859.8"/>
    <x v="40"/>
    <x v="1"/>
    <n v="86.84"/>
    <n v="3147.6"/>
    <n v="2456.23"/>
    <n v="4914.1400000000003"/>
    <x v="0"/>
    <n v="2025"/>
    <s v="Q1"/>
    <s v="High"/>
    <s v="Average"/>
    <s v="Excellent"/>
    <x v="6"/>
    <n v="4914.1400000000003"/>
  </r>
  <r>
    <x v="47"/>
    <d v="2024-12-18T00:00:00"/>
    <s v="Mumbai"/>
    <s v="Delhi ICD"/>
    <x v="1"/>
    <x v="1"/>
    <x v="1"/>
    <n v="24.18"/>
    <n v="1381"/>
    <n v="93.63"/>
    <n v="4"/>
    <x v="0"/>
    <x v="2"/>
    <n v="66569.600000000006"/>
    <x v="41"/>
    <x v="1"/>
    <n v="81.12"/>
    <n v="3729.2"/>
    <n v="4584.18"/>
    <n v="11965.83"/>
    <x v="9"/>
    <n v="2024"/>
    <s v="Q4"/>
    <s v="High"/>
    <s v="Good"/>
    <s v="Excellent"/>
    <x v="1"/>
    <n v="11965.83"/>
  </r>
  <r>
    <x v="48"/>
    <d v="2026-05-09T00:00:00"/>
    <s v="Mundra"/>
    <s v="Bengaluru"/>
    <x v="6"/>
    <x v="0"/>
    <x v="1"/>
    <n v="16.63"/>
    <n v="819"/>
    <n v="99.76"/>
    <n v="2"/>
    <x v="2"/>
    <x v="0"/>
    <n v="43266.2"/>
    <x v="2"/>
    <x v="6"/>
    <n v="86.51"/>
    <n v="2303.1999999999998"/>
    <n v="4150.74"/>
    <n v="5834.12"/>
    <x v="4"/>
    <n v="2026"/>
    <s v="Q2"/>
    <s v="Low"/>
    <s v="Average"/>
    <s v="Excellent"/>
    <x v="6"/>
    <n v="5834.12"/>
  </r>
  <r>
    <x v="49"/>
    <d v="2026-05-10T00:00:00"/>
    <s v="Nava Sheva"/>
    <s v="Pune"/>
    <x v="3"/>
    <x v="1"/>
    <x v="1"/>
    <n v="12.89"/>
    <n v="1168"/>
    <n v="89.79"/>
    <n v="4"/>
    <x v="2"/>
    <x v="1"/>
    <n v="52391.8"/>
    <x v="42"/>
    <x v="1"/>
    <n v="87.77"/>
    <n v="2851.6"/>
    <n v="3855.91"/>
    <n v="7476.76"/>
    <x v="4"/>
    <n v="2026"/>
    <s v="Q2"/>
    <s v="High"/>
    <s v="Average"/>
    <s v="Excellent"/>
    <x v="3"/>
    <n v="7476.76"/>
  </r>
  <r>
    <x v="50"/>
    <d v="2024-08-02T00:00:00"/>
    <s v="Mumbai"/>
    <s v="Bengaluru"/>
    <x v="6"/>
    <x v="0"/>
    <x v="4"/>
    <n v="19.61"/>
    <n v="2251"/>
    <n v="94.43"/>
    <n v="6"/>
    <x v="2"/>
    <x v="0"/>
    <n v="62492.6"/>
    <x v="43"/>
    <x v="0"/>
    <n v="86.58"/>
    <n v="5286.4"/>
    <n v="2019.6"/>
    <n v="11033.05"/>
    <x v="2"/>
    <n v="2024"/>
    <s v="Q3"/>
    <s v="High"/>
    <s v="Good"/>
    <s v="Good"/>
    <x v="6"/>
    <n v="11033.05"/>
  </r>
  <r>
    <x v="51"/>
    <d v="2024-05-06T00:00:00"/>
    <s v="Mumbai"/>
    <s v="Lucknow"/>
    <x v="2"/>
    <x v="1"/>
    <x v="4"/>
    <n v="23.99"/>
    <n v="752"/>
    <n v="93.05"/>
    <n v="2"/>
    <x v="2"/>
    <x v="1"/>
    <n v="57781"/>
    <x v="44"/>
    <x v="6"/>
    <n v="84.37"/>
    <n v="2463.6"/>
    <n v="4648.91"/>
    <n v="6719.69"/>
    <x v="4"/>
    <n v="2024"/>
    <s v="Q2"/>
    <s v="High"/>
    <s v="Average"/>
    <s v="Excellent"/>
    <x v="2"/>
    <n v="6719.69"/>
  </r>
  <r>
    <x v="52"/>
    <d v="2024-04-25T00:00:00"/>
    <s v="Kolkata"/>
    <s v="Ahmedabad"/>
    <x v="0"/>
    <x v="0"/>
    <x v="6"/>
    <n v="17.670000000000002"/>
    <n v="1702"/>
    <n v="96.98"/>
    <n v="6"/>
    <x v="1"/>
    <x v="2"/>
    <n v="47964.6"/>
    <x v="43"/>
    <x v="5"/>
    <n v="81.91"/>
    <n v="4110.8"/>
    <n v="3363.93"/>
    <n v="6747.64"/>
    <x v="5"/>
    <n v="2024"/>
    <s v="Q2"/>
    <s v="Low"/>
    <s v="Average"/>
    <s v="Good"/>
    <x v="0"/>
    <n v="6747.64"/>
  </r>
  <r>
    <x v="53"/>
    <d v="2026-01-27T00:00:00"/>
    <s v="Mundra"/>
    <s v="Nagpur"/>
    <x v="5"/>
    <x v="1"/>
    <x v="5"/>
    <n v="11.44"/>
    <n v="2539"/>
    <n v="102.93"/>
    <n v="7"/>
    <x v="0"/>
    <x v="2"/>
    <n v="70115.600000000006"/>
    <x v="45"/>
    <x v="6"/>
    <n v="81.09"/>
    <n v="5535.6"/>
    <n v="3389.15"/>
    <n v="6632.46"/>
    <x v="0"/>
    <n v="2026"/>
    <s v="Q1"/>
    <s v="High"/>
    <s v="Average"/>
    <s v="Good"/>
    <x v="5"/>
    <n v="6632.46"/>
  </r>
  <r>
    <x v="54"/>
    <d v="2024-01-22T00:00:00"/>
    <s v="Kandla"/>
    <s v="Ahmedabad"/>
    <x v="3"/>
    <x v="1"/>
    <x v="1"/>
    <n v="12.87"/>
    <n v="1387"/>
    <n v="86.73"/>
    <n v="3"/>
    <x v="1"/>
    <x v="2"/>
    <n v="50634.6"/>
    <x v="19"/>
    <x v="5"/>
    <n v="84.01"/>
    <n v="3288.8"/>
    <n v="4531.4399999999996"/>
    <n v="7624.52"/>
    <x v="0"/>
    <n v="2024"/>
    <s v="Q1"/>
    <s v="High"/>
    <s v="Average"/>
    <s v="Excellent"/>
    <x v="3"/>
    <n v="7624.52"/>
  </r>
  <r>
    <x v="55"/>
    <d v="2024-04-11T00:00:00"/>
    <s v="Nava Sheva"/>
    <s v="Ahmedabad"/>
    <x v="6"/>
    <x v="1"/>
    <x v="1"/>
    <n v="27.75"/>
    <n v="2403"/>
    <n v="103.39"/>
    <n v="6"/>
    <x v="0"/>
    <x v="0"/>
    <n v="87217.8"/>
    <x v="46"/>
    <x v="0"/>
    <n v="88.61"/>
    <n v="5916"/>
    <n v="2859.95"/>
    <n v="14197.51"/>
    <x v="5"/>
    <n v="2024"/>
    <s v="Q2"/>
    <s v="High"/>
    <s v="Good"/>
    <s v="Good"/>
    <x v="6"/>
    <n v="14197.51"/>
  </r>
  <r>
    <x v="56"/>
    <d v="2024-12-13T00:00:00"/>
    <s v="Mundra"/>
    <s v="Pune"/>
    <x v="0"/>
    <x v="0"/>
    <x v="6"/>
    <n v="11.44"/>
    <n v="1622"/>
    <n v="96.69"/>
    <n v="6"/>
    <x v="1"/>
    <x v="0"/>
    <n v="45362.8"/>
    <x v="47"/>
    <x v="6"/>
    <n v="82.44"/>
    <n v="3701.6"/>
    <n v="2597.5100000000002"/>
    <n v="5741.66"/>
    <x v="9"/>
    <n v="2024"/>
    <s v="Q4"/>
    <s v="Low"/>
    <s v="Average"/>
    <s v="Good"/>
    <x v="0"/>
    <n v="5741.66"/>
  </r>
  <r>
    <x v="57"/>
    <d v="2025-08-10T00:00:00"/>
    <s v="Kolkata"/>
    <s v="Bengaluru"/>
    <x v="0"/>
    <x v="1"/>
    <x v="0"/>
    <n v="21.28"/>
    <n v="1243"/>
    <n v="100.55"/>
    <n v="4"/>
    <x v="2"/>
    <x v="0"/>
    <n v="64634"/>
    <x v="48"/>
    <x v="4"/>
    <n v="84.48"/>
    <n v="3337.2"/>
    <n v="3786"/>
    <n v="10826.56"/>
    <x v="2"/>
    <n v="2025"/>
    <s v="Q3"/>
    <s v="High"/>
    <s v="Good"/>
    <s v="Excellent"/>
    <x v="0"/>
    <n v="10826.56"/>
  </r>
  <r>
    <x v="58"/>
    <d v="2025-05-23T00:00:00"/>
    <s v="Chennai"/>
    <s v="Pune"/>
    <x v="4"/>
    <x v="1"/>
    <x v="4"/>
    <n v="26.24"/>
    <n v="1133"/>
    <n v="96.57"/>
    <n v="4"/>
    <x v="0"/>
    <x v="1"/>
    <n v="67300.399999999994"/>
    <x v="49"/>
    <x v="5"/>
    <n v="83.68"/>
    <n v="3315.6"/>
    <n v="3033.95"/>
    <n v="9040.2999999999993"/>
    <x v="4"/>
    <n v="2025"/>
    <s v="Q2"/>
    <s v="High"/>
    <s v="Average"/>
    <s v="Excellent"/>
    <x v="4"/>
    <n v="9040.2999999999993"/>
  </r>
  <r>
    <x v="59"/>
    <d v="2025-10-02T00:00:00"/>
    <s v="Nava Sheva"/>
    <s v="Pune"/>
    <x v="2"/>
    <x v="1"/>
    <x v="4"/>
    <n v="25.17"/>
    <n v="1655"/>
    <n v="98.35"/>
    <n v="4"/>
    <x v="2"/>
    <x v="1"/>
    <n v="70315"/>
    <x v="11"/>
    <x v="1"/>
    <n v="85.49"/>
    <n v="4316.8"/>
    <n v="3438.02"/>
    <n v="7323.97"/>
    <x v="7"/>
    <n v="2025"/>
    <s v="Q4"/>
    <s v="High"/>
    <s v="Average"/>
    <s v="Excellent"/>
    <x v="2"/>
    <n v="7323.97"/>
  </r>
  <r>
    <x v="60"/>
    <d v="2024-08-20T00:00:00"/>
    <s v="Nava Sheva"/>
    <s v="Ahmedabad"/>
    <x v="5"/>
    <x v="0"/>
    <x v="5"/>
    <n v="18.21"/>
    <n v="2414"/>
    <n v="103.1"/>
    <n v="8"/>
    <x v="2"/>
    <x v="0"/>
    <n v="64229"/>
    <x v="4"/>
    <x v="2"/>
    <n v="82.6"/>
    <n v="5556.4"/>
    <n v="4078.52"/>
    <n v="9907.44"/>
    <x v="2"/>
    <n v="2024"/>
    <s v="Q3"/>
    <s v="High"/>
    <s v="Average"/>
    <s v="Good"/>
    <x v="5"/>
    <n v="9907.44"/>
  </r>
  <r>
    <x v="61"/>
    <d v="2026-05-15T00:00:00"/>
    <s v="Mundra"/>
    <s v="Nagpur"/>
    <x v="2"/>
    <x v="1"/>
    <x v="5"/>
    <n v="13.13"/>
    <n v="2747"/>
    <n v="102.8"/>
    <n v="7"/>
    <x v="1"/>
    <x v="2"/>
    <n v="69117"/>
    <x v="11"/>
    <x v="2"/>
    <n v="87.13"/>
    <n v="6019.2"/>
    <n v="3803.69"/>
    <n v="10209.75"/>
    <x v="4"/>
    <n v="2026"/>
    <s v="Q2"/>
    <s v="High"/>
    <s v="Good"/>
    <s v="Good"/>
    <x v="2"/>
    <n v="10209.75"/>
  </r>
  <r>
    <x v="62"/>
    <d v="2025-01-27T00:00:00"/>
    <s v="Vizag"/>
    <s v="Hyderabad"/>
    <x v="3"/>
    <x v="1"/>
    <x v="1"/>
    <n v="14.89"/>
    <n v="1233"/>
    <n v="92.33"/>
    <n v="3"/>
    <x v="1"/>
    <x v="0"/>
    <n v="55276.6"/>
    <x v="50"/>
    <x v="0"/>
    <n v="85.96"/>
    <n v="3061.6"/>
    <n v="4762.43"/>
    <n v="5760.02"/>
    <x v="0"/>
    <n v="2025"/>
    <s v="Q1"/>
    <s v="High"/>
    <s v="Average"/>
    <s v="Excellent"/>
    <x v="3"/>
    <n v="5760.02"/>
  </r>
  <r>
    <x v="63"/>
    <d v="2024-07-04T00:00:00"/>
    <s v="Nava Sheva"/>
    <s v="Ahmedabad"/>
    <x v="6"/>
    <x v="0"/>
    <x v="1"/>
    <n v="14.71"/>
    <n v="1062"/>
    <n v="102.84"/>
    <n v="2"/>
    <x v="1"/>
    <x v="1"/>
    <n v="39823.800000000003"/>
    <x v="51"/>
    <x v="1"/>
    <n v="83.47"/>
    <n v="2712.4"/>
    <n v="2993.27"/>
    <n v="3946.14"/>
    <x v="1"/>
    <n v="2024"/>
    <s v="Q3"/>
    <s v="Low"/>
    <s v="Average"/>
    <s v="Excellent"/>
    <x v="6"/>
    <n v="3946.14"/>
  </r>
  <r>
    <x v="64"/>
    <d v="2025-08-04T00:00:00"/>
    <s v="Vizag"/>
    <s v="Bengaluru"/>
    <x v="3"/>
    <x v="1"/>
    <x v="1"/>
    <n v="10.44"/>
    <n v="472"/>
    <n v="95.93"/>
    <n v="2"/>
    <x v="1"/>
    <x v="0"/>
    <n v="42571.6"/>
    <x v="48"/>
    <x v="6"/>
    <n v="86.7"/>
    <n v="1361.6"/>
    <n v="3516.48"/>
    <n v="7461.22"/>
    <x v="2"/>
    <n v="2025"/>
    <s v="Q3"/>
    <s v="Low"/>
    <s v="Average"/>
    <s v="Excellent"/>
    <x v="3"/>
    <n v="7461.22"/>
  </r>
  <r>
    <x v="65"/>
    <d v="2025-09-17T00:00:00"/>
    <s v="Chennai"/>
    <s v="Bengaluru"/>
    <x v="5"/>
    <x v="0"/>
    <x v="4"/>
    <n v="10.84"/>
    <n v="1925"/>
    <n v="89.42"/>
    <n v="4"/>
    <x v="1"/>
    <x v="2"/>
    <n v="43586.400000000001"/>
    <x v="7"/>
    <x v="6"/>
    <n v="88.38"/>
    <n v="4283.6000000000004"/>
    <n v="4159.45"/>
    <n v="7315.61"/>
    <x v="8"/>
    <n v="2025"/>
    <s v="Q3"/>
    <s v="Low"/>
    <s v="Average"/>
    <s v="Excellent"/>
    <x v="5"/>
    <n v="7315.61"/>
  </r>
  <r>
    <x v="66"/>
    <d v="2025-08-06T00:00:00"/>
    <s v="Kandla"/>
    <s v="Nagpur"/>
    <x v="3"/>
    <x v="0"/>
    <x v="2"/>
    <n v="13.87"/>
    <n v="461"/>
    <n v="94.1"/>
    <n v="2"/>
    <x v="2"/>
    <x v="0"/>
    <n v="35807"/>
    <x v="52"/>
    <x v="2"/>
    <n v="81.88"/>
    <n v="1476.8"/>
    <n v="4374.74"/>
    <n v="4417.3500000000004"/>
    <x v="2"/>
    <n v="2025"/>
    <s v="Q3"/>
    <s v="Low"/>
    <s v="Average"/>
    <s v="Excellent"/>
    <x v="3"/>
    <n v="4417.3500000000004"/>
  </r>
  <r>
    <x v="67"/>
    <d v="2025-06-18T00:00:00"/>
    <s v="Vizag"/>
    <s v="Bengaluru"/>
    <x v="2"/>
    <x v="1"/>
    <x v="0"/>
    <n v="23.6"/>
    <n v="1531"/>
    <n v="100.89"/>
    <n v="3"/>
    <x v="0"/>
    <x v="0"/>
    <n v="72718.8"/>
    <x v="53"/>
    <x v="0"/>
    <n v="84.81"/>
    <n v="4006"/>
    <n v="4441.41"/>
    <n v="7295.16"/>
    <x v="6"/>
    <n v="2025"/>
    <s v="Q2"/>
    <s v="High"/>
    <s v="Average"/>
    <s v="Excellent"/>
    <x v="2"/>
    <n v="7295.16"/>
  </r>
  <r>
    <x v="68"/>
    <d v="2025-05-04T00:00:00"/>
    <s v="Kolkata"/>
    <s v="Ahmedabad"/>
    <x v="2"/>
    <x v="0"/>
    <x v="6"/>
    <n v="23"/>
    <n v="1884"/>
    <n v="100.92"/>
    <n v="6"/>
    <x v="2"/>
    <x v="0"/>
    <n v="61918.400000000001"/>
    <x v="52"/>
    <x v="4"/>
    <n v="88.72"/>
    <n v="4688"/>
    <n v="4875.75"/>
    <n v="9139.76"/>
    <x v="4"/>
    <n v="2025"/>
    <s v="Q2"/>
    <s v="High"/>
    <s v="Average"/>
    <s v="Good"/>
    <x v="2"/>
    <n v="9139.76"/>
  </r>
  <r>
    <x v="69"/>
    <d v="2025-02-15T00:00:00"/>
    <s v="Nava Sheva"/>
    <s v="Hyderabad"/>
    <x v="5"/>
    <x v="1"/>
    <x v="6"/>
    <n v="23.5"/>
    <n v="2772"/>
    <n v="87.42"/>
    <n v="7"/>
    <x v="0"/>
    <x v="2"/>
    <n v="81904.399999999994"/>
    <x v="54"/>
    <x v="5"/>
    <n v="84.6"/>
    <n v="6484"/>
    <n v="4528.88"/>
    <n v="12192.07"/>
    <x v="3"/>
    <n v="2025"/>
    <s v="Q1"/>
    <s v="High"/>
    <s v="Good"/>
    <s v="Good"/>
    <x v="5"/>
    <n v="12192.07"/>
  </r>
  <r>
    <x v="70"/>
    <d v="2024-11-20T00:00:00"/>
    <s v="Vizag"/>
    <s v="Pune"/>
    <x v="3"/>
    <x v="1"/>
    <x v="6"/>
    <n v="11.29"/>
    <n v="479"/>
    <n v="102.24"/>
    <n v="3"/>
    <x v="0"/>
    <x v="2"/>
    <n v="45177.8"/>
    <x v="23"/>
    <x v="2"/>
    <n v="83.4"/>
    <n v="1409.6"/>
    <n v="1843.39"/>
    <n v="6938.94"/>
    <x v="11"/>
    <n v="2024"/>
    <s v="Q4"/>
    <s v="Low"/>
    <s v="Average"/>
    <s v="Excellent"/>
    <x v="3"/>
    <n v="6938.94"/>
  </r>
  <r>
    <x v="71"/>
    <d v="2024-08-09T00:00:00"/>
    <s v="Kolkata"/>
    <s v="Delhi ICD"/>
    <x v="3"/>
    <x v="1"/>
    <x v="6"/>
    <n v="21.69"/>
    <n v="2702"/>
    <n v="90.35"/>
    <n v="8"/>
    <x v="0"/>
    <x v="0"/>
    <n v="83787"/>
    <x v="13"/>
    <x v="4"/>
    <n v="83.35"/>
    <n v="6271.6"/>
    <n v="2849.81"/>
    <n v="13648.39"/>
    <x v="2"/>
    <n v="2024"/>
    <s v="Q3"/>
    <s v="High"/>
    <s v="Good"/>
    <s v="Good"/>
    <x v="3"/>
    <n v="13648.39"/>
  </r>
  <r>
    <x v="72"/>
    <d v="2025-06-19T00:00:00"/>
    <s v="Mumbai"/>
    <s v="Jaipur"/>
    <x v="0"/>
    <x v="0"/>
    <x v="1"/>
    <n v="16.62"/>
    <n v="2653"/>
    <n v="90.22"/>
    <n v="8"/>
    <x v="2"/>
    <x v="0"/>
    <n v="64120.4"/>
    <x v="55"/>
    <x v="1"/>
    <n v="85.66"/>
    <n v="5970.8"/>
    <n v="3166.78"/>
    <n v="9219.41"/>
    <x v="6"/>
    <n v="2025"/>
    <s v="Q2"/>
    <s v="High"/>
    <s v="Average"/>
    <s v="Good"/>
    <x v="0"/>
    <n v="9219.41"/>
  </r>
  <r>
    <x v="73"/>
    <d v="2026-02-18T00:00:00"/>
    <s v="Mundra"/>
    <s v="Nagpur"/>
    <x v="0"/>
    <x v="0"/>
    <x v="1"/>
    <n v="17.86"/>
    <n v="2444"/>
    <n v="91.02"/>
    <n v="6"/>
    <x v="1"/>
    <x v="0"/>
    <n v="60324.4"/>
    <x v="15"/>
    <x v="5"/>
    <n v="86.81"/>
    <n v="5602.4"/>
    <n v="2945.56"/>
    <n v="8682.23"/>
    <x v="3"/>
    <n v="2026"/>
    <s v="Q1"/>
    <s v="High"/>
    <s v="Average"/>
    <s v="Good"/>
    <x v="0"/>
    <n v="8682.23"/>
  </r>
  <r>
    <x v="74"/>
    <d v="2025-02-04T00:00:00"/>
    <s v="Kandla"/>
    <s v="Hyderabad"/>
    <x v="2"/>
    <x v="0"/>
    <x v="3"/>
    <n v="20.74"/>
    <n v="1841"/>
    <n v="102.42"/>
    <n v="5"/>
    <x v="2"/>
    <x v="0"/>
    <n v="59548.4"/>
    <x v="56"/>
    <x v="0"/>
    <n v="85.61"/>
    <n v="4511.6000000000004"/>
    <n v="1719.96"/>
    <n v="7610.54"/>
    <x v="3"/>
    <n v="2025"/>
    <s v="Q1"/>
    <s v="High"/>
    <s v="Average"/>
    <s v="Excellent"/>
    <x v="2"/>
    <n v="7610.54"/>
  </r>
  <r>
    <x v="75"/>
    <d v="2024-02-07T00:00:00"/>
    <s v="Vizag"/>
    <s v="Lucknow"/>
    <x v="1"/>
    <x v="1"/>
    <x v="5"/>
    <n v="14.58"/>
    <n v="2623"/>
    <n v="89.11"/>
    <n v="7"/>
    <x v="1"/>
    <x v="1"/>
    <n v="68791.199999999997"/>
    <x v="8"/>
    <x v="0"/>
    <n v="81.84"/>
    <n v="5829.2"/>
    <n v="4654.3500000000004"/>
    <n v="7982.51"/>
    <x v="3"/>
    <n v="2024"/>
    <s v="Q1"/>
    <s v="High"/>
    <s v="Average"/>
    <s v="Good"/>
    <x v="1"/>
    <n v="7982.51"/>
  </r>
  <r>
    <x v="76"/>
    <d v="2025-02-28T00:00:00"/>
    <s v="Kandla"/>
    <s v="Hyderabad"/>
    <x v="0"/>
    <x v="1"/>
    <x v="0"/>
    <n v="24.3"/>
    <n v="1680"/>
    <n v="93.92"/>
    <n v="4"/>
    <x v="1"/>
    <x v="0"/>
    <n v="69300.399999999994"/>
    <x v="22"/>
    <x v="3"/>
    <n v="88.35"/>
    <n v="4332"/>
    <n v="2044.48"/>
    <n v="8127.61"/>
    <x v="3"/>
    <n v="2025"/>
    <s v="Q1"/>
    <s v="High"/>
    <s v="Average"/>
    <s v="Excellent"/>
    <x v="0"/>
    <n v="8127.61"/>
  </r>
  <r>
    <x v="77"/>
    <d v="2026-02-07T00:00:00"/>
    <s v="Mundra"/>
    <s v="Hyderabad"/>
    <x v="1"/>
    <x v="1"/>
    <x v="6"/>
    <n v="21.2"/>
    <n v="1273"/>
    <n v="92.11"/>
    <n v="4"/>
    <x v="2"/>
    <x v="2"/>
    <n v="59909.2"/>
    <x v="57"/>
    <x v="4"/>
    <n v="81.17"/>
    <n v="3394"/>
    <n v="2399.52"/>
    <n v="5271.89"/>
    <x v="3"/>
    <n v="2026"/>
    <s v="Q1"/>
    <s v="High"/>
    <s v="Average"/>
    <s v="Excellent"/>
    <x v="1"/>
    <n v="5271.89"/>
  </r>
  <r>
    <x v="78"/>
    <d v="2025-04-20T00:00:00"/>
    <s v="Chennai"/>
    <s v="Nagpur"/>
    <x v="1"/>
    <x v="1"/>
    <x v="3"/>
    <n v="18.420000000000002"/>
    <n v="1809"/>
    <n v="102.61"/>
    <n v="5"/>
    <x v="1"/>
    <x v="2"/>
    <n v="62599.199999999997"/>
    <x v="58"/>
    <x v="2"/>
    <n v="81.790000000000006"/>
    <n v="4354.8"/>
    <n v="4511.78"/>
    <n v="6347.88"/>
    <x v="5"/>
    <n v="2025"/>
    <s v="Q2"/>
    <s v="High"/>
    <s v="Average"/>
    <s v="Excellent"/>
    <x v="1"/>
    <n v="6347.88"/>
  </r>
  <r>
    <x v="79"/>
    <d v="2024-01-28T00:00:00"/>
    <s v="Kandla"/>
    <s v="Pune"/>
    <x v="0"/>
    <x v="0"/>
    <x v="5"/>
    <n v="23.22"/>
    <n v="472"/>
    <n v="101.6"/>
    <n v="2"/>
    <x v="1"/>
    <x v="2"/>
    <n v="38754"/>
    <x v="13"/>
    <x v="4"/>
    <n v="83.23"/>
    <n v="1872.8"/>
    <n v="3365.79"/>
    <n v="3488.1"/>
    <x v="0"/>
    <n v="2024"/>
    <s v="Q1"/>
    <s v="Low"/>
    <s v="Average"/>
    <s v="Excellent"/>
    <x v="0"/>
    <n v="3488.1"/>
  </r>
  <r>
    <x v="80"/>
    <d v="2024-06-23T00:00:00"/>
    <s v="Nava Sheva"/>
    <s v="Lucknow"/>
    <x v="0"/>
    <x v="1"/>
    <x v="0"/>
    <n v="19.73"/>
    <n v="2443"/>
    <n v="97.05"/>
    <n v="6"/>
    <x v="2"/>
    <x v="0"/>
    <n v="77219"/>
    <x v="59"/>
    <x v="4"/>
    <n v="86.71"/>
    <n v="5675.2"/>
    <n v="2665.86"/>
    <n v="12275.12"/>
    <x v="6"/>
    <n v="2024"/>
    <s v="Q2"/>
    <s v="High"/>
    <s v="Good"/>
    <s v="Good"/>
    <x v="0"/>
    <n v="12275.12"/>
  </r>
  <r>
    <x v="81"/>
    <d v="2024-04-19T00:00:00"/>
    <s v="Vizag"/>
    <s v="Jaipur"/>
    <x v="0"/>
    <x v="0"/>
    <x v="6"/>
    <n v="21.98"/>
    <n v="891"/>
    <n v="90.49"/>
    <n v="3"/>
    <x v="2"/>
    <x v="2"/>
    <n v="43832.800000000003"/>
    <x v="58"/>
    <x v="2"/>
    <n v="82.3"/>
    <n v="2661.2"/>
    <n v="3307.42"/>
    <n v="5864.95"/>
    <x v="5"/>
    <n v="2024"/>
    <s v="Q2"/>
    <s v="Low"/>
    <s v="Average"/>
    <s v="Excellent"/>
    <x v="0"/>
    <n v="5864.95"/>
  </r>
  <r>
    <x v="82"/>
    <d v="2024-12-01T00:00:00"/>
    <s v="Nava Sheva"/>
    <s v="Jaipur"/>
    <x v="0"/>
    <x v="1"/>
    <x v="4"/>
    <n v="19.63"/>
    <n v="1909"/>
    <n v="95.85"/>
    <n v="5"/>
    <x v="1"/>
    <x v="1"/>
    <n v="65577"/>
    <x v="60"/>
    <x v="4"/>
    <n v="86.32"/>
    <n v="4603.2"/>
    <n v="2954.79"/>
    <n v="9937.58"/>
    <x v="9"/>
    <n v="2024"/>
    <s v="Q4"/>
    <s v="High"/>
    <s v="Average"/>
    <s v="Excellent"/>
    <x v="0"/>
    <n v="9937.58"/>
  </r>
  <r>
    <x v="83"/>
    <d v="2025-04-25T00:00:00"/>
    <s v="Kandla"/>
    <s v="Bengaluru"/>
    <x v="2"/>
    <x v="0"/>
    <x v="0"/>
    <n v="19.489999999999998"/>
    <n v="1547"/>
    <n v="102.3"/>
    <n v="5"/>
    <x v="0"/>
    <x v="2"/>
    <n v="53381"/>
    <x v="4"/>
    <x v="4"/>
    <n v="82.31"/>
    <n v="3873.6"/>
    <n v="4960.28"/>
    <n v="4777.46"/>
    <x v="5"/>
    <n v="2025"/>
    <s v="Q2"/>
    <s v="High"/>
    <s v="Average"/>
    <s v="Excellent"/>
    <x v="2"/>
    <n v="4777.46"/>
  </r>
  <r>
    <x v="84"/>
    <d v="2024-07-07T00:00:00"/>
    <s v="Nava Sheva"/>
    <s v="Pune"/>
    <x v="6"/>
    <x v="1"/>
    <x v="5"/>
    <n v="20.350000000000001"/>
    <n v="1973"/>
    <n v="95.97"/>
    <n v="4"/>
    <x v="1"/>
    <x v="0"/>
    <n v="69507.399999999994"/>
    <x v="52"/>
    <x v="4"/>
    <n v="83.98"/>
    <n v="4760"/>
    <n v="1643.52"/>
    <n v="8429.93"/>
    <x v="1"/>
    <n v="2024"/>
    <s v="Q3"/>
    <s v="High"/>
    <s v="Average"/>
    <s v="Excellent"/>
    <x v="6"/>
    <n v="8429.93"/>
  </r>
  <r>
    <x v="85"/>
    <d v="2024-12-22T00:00:00"/>
    <s v="Nava Sheva"/>
    <s v="Ahmedabad"/>
    <x v="6"/>
    <x v="0"/>
    <x v="5"/>
    <n v="12.53"/>
    <n v="1780"/>
    <n v="102.01"/>
    <n v="4"/>
    <x v="1"/>
    <x v="1"/>
    <n v="46378.2"/>
    <x v="25"/>
    <x v="5"/>
    <n v="85.34"/>
    <n v="4061.2"/>
    <n v="1581.42"/>
    <n v="6032.26"/>
    <x v="9"/>
    <n v="2024"/>
    <s v="Q4"/>
    <s v="Low"/>
    <s v="Average"/>
    <s v="Excellent"/>
    <x v="6"/>
    <n v="6032.26"/>
  </r>
  <r>
    <x v="86"/>
    <d v="2025-11-21T00:00:00"/>
    <s v="Vizag"/>
    <s v="Delhi ICD"/>
    <x v="2"/>
    <x v="1"/>
    <x v="0"/>
    <n v="25.26"/>
    <n v="2603"/>
    <n v="85.52"/>
    <n v="8"/>
    <x v="2"/>
    <x v="1"/>
    <n v="80232.399999999994"/>
    <x v="61"/>
    <x v="3"/>
    <n v="82.7"/>
    <n v="6216.4"/>
    <n v="1736.37"/>
    <n v="10053.73"/>
    <x v="11"/>
    <n v="2025"/>
    <s v="Q4"/>
    <s v="High"/>
    <s v="Good"/>
    <s v="Good"/>
    <x v="2"/>
    <n v="10053.73"/>
  </r>
  <r>
    <x v="87"/>
    <d v="2024-12-08T00:00:00"/>
    <s v="Mundra"/>
    <s v="Delhi ICD"/>
    <x v="5"/>
    <x v="1"/>
    <x v="2"/>
    <n v="18.989999999999998"/>
    <n v="633"/>
    <n v="104.55"/>
    <n v="2"/>
    <x v="2"/>
    <x v="1"/>
    <n v="53233"/>
    <x v="6"/>
    <x v="3"/>
    <n v="84.07"/>
    <n v="2025.6"/>
    <n v="3822.04"/>
    <n v="5179.01"/>
    <x v="9"/>
    <n v="2024"/>
    <s v="Q4"/>
    <s v="High"/>
    <s v="Average"/>
    <s v="Excellent"/>
    <x v="5"/>
    <n v="5179.01"/>
  </r>
  <r>
    <x v="88"/>
    <d v="2024-10-12T00:00:00"/>
    <s v="Mumbai"/>
    <s v="Pune"/>
    <x v="1"/>
    <x v="1"/>
    <x v="4"/>
    <n v="16.510000000000002"/>
    <n v="680"/>
    <n v="88.95"/>
    <n v="2"/>
    <x v="0"/>
    <x v="1"/>
    <n v="52193"/>
    <x v="32"/>
    <x v="6"/>
    <n v="85.15"/>
    <n v="2020.4"/>
    <n v="4000.15"/>
    <n v="9188.4599999999991"/>
    <x v="7"/>
    <n v="2024"/>
    <s v="Q4"/>
    <s v="High"/>
    <s v="Average"/>
    <s v="Excellent"/>
    <x v="1"/>
    <n v="9188.4599999999991"/>
  </r>
  <r>
    <x v="89"/>
    <d v="2025-01-31T00:00:00"/>
    <s v="Kolkata"/>
    <s v="Ahmedabad"/>
    <x v="6"/>
    <x v="1"/>
    <x v="1"/>
    <n v="24.72"/>
    <n v="1296"/>
    <n v="95.76"/>
    <n v="4"/>
    <x v="1"/>
    <x v="1"/>
    <n v="62791.199999999997"/>
    <x v="62"/>
    <x v="1"/>
    <n v="85.74"/>
    <n v="3580.8"/>
    <n v="4506.01"/>
    <n v="7285.66"/>
    <x v="0"/>
    <n v="2025"/>
    <s v="Q1"/>
    <s v="High"/>
    <s v="Average"/>
    <s v="Excellent"/>
    <x v="6"/>
    <n v="7285.66"/>
  </r>
  <r>
    <x v="90"/>
    <d v="2024-09-05T00:00:00"/>
    <s v="Vizag"/>
    <s v="Nagpur"/>
    <x v="3"/>
    <x v="1"/>
    <x v="4"/>
    <n v="27.47"/>
    <n v="2501"/>
    <n v="91.92"/>
    <n v="6"/>
    <x v="2"/>
    <x v="1"/>
    <n v="81765.399999999994"/>
    <x v="11"/>
    <x v="0"/>
    <n v="86.7"/>
    <n v="6100.8"/>
    <n v="4677.96"/>
    <n v="12174.47"/>
    <x v="8"/>
    <n v="2024"/>
    <s v="Q3"/>
    <s v="High"/>
    <s v="Good"/>
    <s v="Good"/>
    <x v="3"/>
    <n v="12174.47"/>
  </r>
  <r>
    <x v="91"/>
    <d v="2024-03-18T00:00:00"/>
    <s v="Kolkata"/>
    <s v="Lucknow"/>
    <x v="5"/>
    <x v="1"/>
    <x v="0"/>
    <n v="13.15"/>
    <n v="2701"/>
    <n v="88.27"/>
    <n v="7"/>
    <x v="0"/>
    <x v="2"/>
    <n v="71839.399999999994"/>
    <x v="7"/>
    <x v="4"/>
    <n v="85.62"/>
    <n v="5928"/>
    <n v="4321.2299999999996"/>
    <n v="12187.35"/>
    <x v="10"/>
    <n v="2024"/>
    <s v="Q1"/>
    <s v="High"/>
    <s v="Good"/>
    <s v="Good"/>
    <x v="5"/>
    <n v="12187.35"/>
  </r>
  <r>
    <x v="92"/>
    <d v="2026-04-22T00:00:00"/>
    <s v="Kandla"/>
    <s v="Delhi ICD"/>
    <x v="5"/>
    <x v="0"/>
    <x v="4"/>
    <n v="17.77"/>
    <n v="1769"/>
    <n v="85.6"/>
    <n v="4"/>
    <x v="0"/>
    <x v="0"/>
    <n v="56493"/>
    <x v="63"/>
    <x v="6"/>
    <n v="82.98"/>
    <n v="4248.8"/>
    <n v="4844.1099999999997"/>
    <n v="4574.82"/>
    <x v="5"/>
    <n v="2026"/>
    <s v="Q2"/>
    <s v="High"/>
    <s v="Average"/>
    <s v="Excellent"/>
    <x v="5"/>
    <n v="4574.82"/>
  </r>
  <r>
    <x v="93"/>
    <d v="2025-05-31T00:00:00"/>
    <s v="Kolkata"/>
    <s v="Nagpur"/>
    <x v="3"/>
    <x v="0"/>
    <x v="5"/>
    <n v="18.21"/>
    <n v="1104"/>
    <n v="100.09"/>
    <n v="3"/>
    <x v="1"/>
    <x v="1"/>
    <n v="43147.8"/>
    <x v="44"/>
    <x v="2"/>
    <n v="85.53"/>
    <n v="2936.4"/>
    <n v="3148.53"/>
    <n v="4167.9399999999996"/>
    <x v="4"/>
    <n v="2025"/>
    <s v="Q2"/>
    <s v="Low"/>
    <s v="Average"/>
    <s v="Excellent"/>
    <x v="3"/>
    <n v="4167.9399999999996"/>
  </r>
  <r>
    <x v="94"/>
    <d v="2024-12-16T00:00:00"/>
    <s v="Vizag"/>
    <s v="Nagpur"/>
    <x v="2"/>
    <x v="1"/>
    <x v="2"/>
    <n v="14.74"/>
    <n v="1018"/>
    <n v="98.93"/>
    <n v="2"/>
    <x v="2"/>
    <x v="0"/>
    <n v="55853.599999999999"/>
    <x v="47"/>
    <x v="6"/>
    <n v="87.37"/>
    <n v="2625.6"/>
    <n v="1760.14"/>
    <n v="5124.8599999999997"/>
    <x v="9"/>
    <n v="2024"/>
    <s v="Q4"/>
    <s v="High"/>
    <s v="Average"/>
    <s v="Excellent"/>
    <x v="2"/>
    <n v="5124.8599999999997"/>
  </r>
  <r>
    <x v="95"/>
    <d v="2024-05-13T00:00:00"/>
    <s v="Mumbai"/>
    <s v="Lucknow"/>
    <x v="2"/>
    <x v="1"/>
    <x v="3"/>
    <n v="20.73"/>
    <n v="2560"/>
    <n v="97.82"/>
    <n v="8"/>
    <x v="0"/>
    <x v="2"/>
    <n v="78115.399999999994"/>
    <x v="64"/>
    <x v="5"/>
    <n v="83.7"/>
    <n v="5949.2"/>
    <n v="4702.57"/>
    <n v="8997.56"/>
    <x v="4"/>
    <n v="2024"/>
    <s v="Q2"/>
    <s v="High"/>
    <s v="Average"/>
    <s v="Good"/>
    <x v="2"/>
    <n v="8997.56"/>
  </r>
  <r>
    <x v="96"/>
    <d v="2024-03-17T00:00:00"/>
    <s v="Vizag"/>
    <s v="Pune"/>
    <x v="5"/>
    <x v="0"/>
    <x v="6"/>
    <n v="13.19"/>
    <n v="1613"/>
    <n v="95.64"/>
    <n v="6"/>
    <x v="0"/>
    <x v="1"/>
    <n v="49203.8"/>
    <x v="29"/>
    <x v="0"/>
    <n v="84.79"/>
    <n v="3753.6"/>
    <n v="2182.96"/>
    <n v="8655.85"/>
    <x v="10"/>
    <n v="2024"/>
    <s v="Q1"/>
    <s v="Low"/>
    <s v="Average"/>
    <s v="Good"/>
    <x v="5"/>
    <n v="8655.85"/>
  </r>
  <r>
    <x v="97"/>
    <d v="2025-05-08T00:00:00"/>
    <s v="Kolkata"/>
    <s v="Delhi ICD"/>
    <x v="0"/>
    <x v="0"/>
    <x v="5"/>
    <n v="10.4"/>
    <n v="522"/>
    <n v="87.16"/>
    <n v="2"/>
    <x v="0"/>
    <x v="2"/>
    <n v="31083.200000000001"/>
    <x v="35"/>
    <x v="2"/>
    <n v="81.33"/>
    <n v="1460"/>
    <n v="3140.67"/>
    <n v="5517.23"/>
    <x v="4"/>
    <n v="2025"/>
    <s v="Q2"/>
    <s v="Low"/>
    <s v="Average"/>
    <s v="Excellent"/>
    <x v="0"/>
    <n v="5517.23"/>
  </r>
  <r>
    <x v="98"/>
    <d v="2024-06-10T00:00:00"/>
    <s v="Vizag"/>
    <s v="Jaipur"/>
    <x v="3"/>
    <x v="1"/>
    <x v="4"/>
    <n v="17.34"/>
    <n v="2015"/>
    <n v="97.41"/>
    <n v="6"/>
    <x v="2"/>
    <x v="1"/>
    <n v="67475.199999999997"/>
    <x v="65"/>
    <x v="3"/>
    <n v="82.81"/>
    <n v="4723.6000000000004"/>
    <n v="4854.01"/>
    <n v="8267.66"/>
    <x v="6"/>
    <n v="2024"/>
    <s v="Q2"/>
    <s v="High"/>
    <s v="Average"/>
    <s v="Good"/>
    <x v="3"/>
    <n v="8267.66"/>
  </r>
  <r>
    <x v="99"/>
    <d v="2024-08-16T00:00:00"/>
    <s v="Mundra"/>
    <s v="Ahmedabad"/>
    <x v="4"/>
    <x v="0"/>
    <x v="3"/>
    <n v="25.41"/>
    <n v="1622"/>
    <n v="85.58"/>
    <n v="6"/>
    <x v="0"/>
    <x v="2"/>
    <n v="57602.6"/>
    <x v="28"/>
    <x v="5"/>
    <n v="87.7"/>
    <n v="4260.3999999999996"/>
    <n v="3796.53"/>
    <n v="4611.33"/>
    <x v="2"/>
    <n v="2024"/>
    <s v="Q3"/>
    <s v="High"/>
    <s v="Average"/>
    <s v="Good"/>
    <x v="4"/>
    <n v="4611.33"/>
  </r>
  <r>
    <x v="100"/>
    <d v="2025-05-02T00:00:00"/>
    <s v="Vizag"/>
    <s v="Jaipur"/>
    <x v="4"/>
    <x v="0"/>
    <x v="3"/>
    <n v="14.1"/>
    <n v="1236"/>
    <n v="101.78"/>
    <n v="5"/>
    <x v="1"/>
    <x v="0"/>
    <n v="43735.6"/>
    <x v="18"/>
    <x v="5"/>
    <n v="87.7"/>
    <n v="3036"/>
    <n v="1688.17"/>
    <n v="6947.08"/>
    <x v="4"/>
    <n v="2025"/>
    <s v="Q2"/>
    <s v="Low"/>
    <s v="Average"/>
    <s v="Excellent"/>
    <x v="4"/>
    <n v="6947.08"/>
  </r>
  <r>
    <x v="101"/>
    <d v="2025-04-20T00:00:00"/>
    <s v="Kandla"/>
    <s v="Hyderabad"/>
    <x v="3"/>
    <x v="0"/>
    <x v="4"/>
    <n v="17.61"/>
    <n v="2277"/>
    <n v="94.29"/>
    <n v="7"/>
    <x v="1"/>
    <x v="2"/>
    <n v="54487.8"/>
    <x v="13"/>
    <x v="6"/>
    <n v="86.54"/>
    <n v="5258.4"/>
    <n v="2165.83"/>
    <n v="5052.25"/>
    <x v="5"/>
    <n v="2025"/>
    <s v="Q2"/>
    <s v="High"/>
    <s v="Average"/>
    <s v="Good"/>
    <x v="3"/>
    <n v="5052.25"/>
  </r>
  <r>
    <x v="102"/>
    <d v="2024-02-11T00:00:00"/>
    <s v="Kandla"/>
    <s v="Ahmedabad"/>
    <x v="5"/>
    <x v="1"/>
    <x v="1"/>
    <n v="12.05"/>
    <n v="529"/>
    <n v="104.69"/>
    <n v="2"/>
    <x v="1"/>
    <x v="2"/>
    <n v="41755.800000000003"/>
    <x v="66"/>
    <x v="5"/>
    <n v="87.38"/>
    <n v="1540"/>
    <n v="2643.37"/>
    <n v="6245.15"/>
    <x v="3"/>
    <n v="2024"/>
    <s v="Q1"/>
    <s v="Low"/>
    <s v="Average"/>
    <s v="Excellent"/>
    <x v="5"/>
    <n v="6245.15"/>
  </r>
  <r>
    <x v="103"/>
    <d v="2026-05-21T00:00:00"/>
    <s v="Kolkata"/>
    <s v="Hyderabad"/>
    <x v="4"/>
    <x v="0"/>
    <x v="5"/>
    <n v="17.149999999999999"/>
    <n v="2366"/>
    <n v="99.82"/>
    <n v="6"/>
    <x v="0"/>
    <x v="0"/>
    <n v="64805.4"/>
    <x v="66"/>
    <x v="4"/>
    <n v="86.68"/>
    <n v="5418"/>
    <n v="4153.01"/>
    <n v="9502.84"/>
    <x v="4"/>
    <n v="2026"/>
    <s v="Q2"/>
    <s v="High"/>
    <s v="Average"/>
    <s v="Good"/>
    <x v="4"/>
    <n v="9502.84"/>
  </r>
  <r>
    <x v="104"/>
    <d v="2026-05-22T00:00:00"/>
    <s v="Nava Sheva"/>
    <s v="Pune"/>
    <x v="0"/>
    <x v="0"/>
    <x v="5"/>
    <n v="27.13"/>
    <n v="2539"/>
    <n v="102.47"/>
    <n v="6"/>
    <x v="0"/>
    <x v="2"/>
    <n v="72181.399999999994"/>
    <x v="67"/>
    <x v="3"/>
    <n v="85.36"/>
    <n v="6163.2"/>
    <n v="2621.39"/>
    <n v="9537.0300000000007"/>
    <x v="4"/>
    <n v="2026"/>
    <s v="Q2"/>
    <s v="High"/>
    <s v="Average"/>
    <s v="Good"/>
    <x v="0"/>
    <n v="9537.0300000000007"/>
  </r>
  <r>
    <x v="105"/>
    <d v="2024-06-09T00:00:00"/>
    <s v="Mundra"/>
    <s v="Delhi ICD"/>
    <x v="3"/>
    <x v="0"/>
    <x v="4"/>
    <n v="13.34"/>
    <n v="1677"/>
    <n v="102.43"/>
    <n v="6"/>
    <x v="2"/>
    <x v="2"/>
    <n v="46921.599999999999"/>
    <x v="24"/>
    <x v="0"/>
    <n v="87.1"/>
    <n v="3887.6"/>
    <n v="4677.7"/>
    <n v="6045.39"/>
    <x v="6"/>
    <n v="2024"/>
    <s v="Q2"/>
    <s v="Low"/>
    <s v="Average"/>
    <s v="Good"/>
    <x v="3"/>
    <n v="6045.39"/>
  </r>
  <r>
    <x v="106"/>
    <d v="2025-03-02T00:00:00"/>
    <s v="Kolkata"/>
    <s v="Nagpur"/>
    <x v="4"/>
    <x v="1"/>
    <x v="5"/>
    <n v="12.16"/>
    <n v="2257"/>
    <n v="87.81"/>
    <n v="5"/>
    <x v="1"/>
    <x v="1"/>
    <n v="62065.2"/>
    <x v="58"/>
    <x v="1"/>
    <n v="84.7"/>
    <n v="5000.3999999999996"/>
    <n v="2192.67"/>
    <n v="5541.51"/>
    <x v="10"/>
    <n v="2025"/>
    <s v="Q1"/>
    <s v="High"/>
    <s v="Average"/>
    <s v="Excellent"/>
    <x v="4"/>
    <n v="5541.51"/>
  </r>
  <r>
    <x v="107"/>
    <d v="2025-02-23T00:00:00"/>
    <s v="Kolkata"/>
    <s v="Lucknow"/>
    <x v="0"/>
    <x v="0"/>
    <x v="5"/>
    <n v="19.45"/>
    <n v="2414"/>
    <n v="95.66"/>
    <n v="6"/>
    <x v="2"/>
    <x v="1"/>
    <n v="61952.2"/>
    <x v="17"/>
    <x v="4"/>
    <n v="84.2"/>
    <n v="5606"/>
    <n v="2463.2199999999998"/>
    <n v="9660.4699999999993"/>
    <x v="3"/>
    <n v="2025"/>
    <s v="Q1"/>
    <s v="High"/>
    <s v="Average"/>
    <s v="Good"/>
    <x v="0"/>
    <n v="9660.4699999999993"/>
  </r>
  <r>
    <x v="108"/>
    <d v="2026-04-28T00:00:00"/>
    <s v="Nava Sheva"/>
    <s v="Pune"/>
    <x v="4"/>
    <x v="1"/>
    <x v="3"/>
    <n v="15.75"/>
    <n v="1931"/>
    <n v="88.74"/>
    <n v="5"/>
    <x v="2"/>
    <x v="0"/>
    <n v="66495.8"/>
    <x v="7"/>
    <x v="4"/>
    <n v="88.31"/>
    <n v="4492"/>
    <n v="4640.41"/>
    <n v="10429.76"/>
    <x v="5"/>
    <n v="2026"/>
    <s v="Q2"/>
    <s v="High"/>
    <s v="Good"/>
    <s v="Excellent"/>
    <x v="4"/>
    <n v="10429.76"/>
  </r>
  <r>
    <x v="109"/>
    <d v="2025-06-20T00:00:00"/>
    <s v="Chennai"/>
    <s v="Delhi ICD"/>
    <x v="3"/>
    <x v="0"/>
    <x v="0"/>
    <n v="16.440000000000001"/>
    <n v="2016"/>
    <n v="90.51"/>
    <n v="5"/>
    <x v="1"/>
    <x v="0"/>
    <n v="53849.2"/>
    <x v="68"/>
    <x v="2"/>
    <n v="85.07"/>
    <n v="4689.6000000000004"/>
    <n v="1686.23"/>
    <n v="5049.37"/>
    <x v="6"/>
    <n v="2025"/>
    <s v="Q2"/>
    <s v="High"/>
    <s v="Average"/>
    <s v="Excellent"/>
    <x v="3"/>
    <n v="5049.37"/>
  </r>
  <r>
    <x v="110"/>
    <d v="2025-06-17T00:00:00"/>
    <s v="Chennai"/>
    <s v="Lucknow"/>
    <x v="6"/>
    <x v="0"/>
    <x v="5"/>
    <n v="17.55"/>
    <n v="1917"/>
    <n v="97.77"/>
    <n v="6"/>
    <x v="0"/>
    <x v="2"/>
    <n v="55531.4"/>
    <x v="69"/>
    <x v="1"/>
    <n v="84.96"/>
    <n v="4536"/>
    <n v="4326.2700000000004"/>
    <n v="4727.18"/>
    <x v="6"/>
    <n v="2025"/>
    <s v="Q2"/>
    <s v="High"/>
    <s v="Average"/>
    <s v="Good"/>
    <x v="6"/>
    <n v="4727.18"/>
  </r>
  <r>
    <x v="111"/>
    <d v="2025-11-23T00:00:00"/>
    <s v="Chennai"/>
    <s v="Delhi ICD"/>
    <x v="6"/>
    <x v="0"/>
    <x v="1"/>
    <n v="15.78"/>
    <n v="778"/>
    <n v="102.62"/>
    <n v="2"/>
    <x v="1"/>
    <x v="2"/>
    <n v="35852.400000000001"/>
    <x v="67"/>
    <x v="4"/>
    <n v="86.77"/>
    <n v="2187.1999999999998"/>
    <n v="2768.38"/>
    <n v="3324.44"/>
    <x v="11"/>
    <n v="2025"/>
    <s v="Q4"/>
    <s v="Low"/>
    <s v="Average"/>
    <s v="Excellent"/>
    <x v="6"/>
    <n v="3324.44"/>
  </r>
  <r>
    <x v="112"/>
    <d v="2026-05-27T00:00:00"/>
    <s v="Nava Sheva"/>
    <s v="Nagpur"/>
    <x v="0"/>
    <x v="1"/>
    <x v="1"/>
    <n v="15.21"/>
    <n v="2397"/>
    <n v="98.48"/>
    <n v="5"/>
    <x v="1"/>
    <x v="0"/>
    <n v="70270.600000000006"/>
    <x v="70"/>
    <x v="6"/>
    <n v="88.7"/>
    <n v="5402.4"/>
    <n v="2380.54"/>
    <n v="7918.38"/>
    <x v="4"/>
    <n v="2026"/>
    <s v="Q2"/>
    <s v="High"/>
    <s v="Average"/>
    <s v="Excellent"/>
    <x v="0"/>
    <n v="7918.38"/>
  </r>
  <r>
    <x v="113"/>
    <d v="2024-03-14T00:00:00"/>
    <s v="Mumbai"/>
    <s v="Nagpur"/>
    <x v="2"/>
    <x v="0"/>
    <x v="3"/>
    <n v="19.760000000000002"/>
    <n v="2562"/>
    <n v="104.68"/>
    <n v="8"/>
    <x v="2"/>
    <x v="0"/>
    <n v="67589.600000000006"/>
    <x v="35"/>
    <x v="3"/>
    <n v="88.95"/>
    <n v="5914.4"/>
    <n v="4667.96"/>
    <n v="11027.87"/>
    <x v="10"/>
    <n v="2024"/>
    <s v="Q1"/>
    <s v="High"/>
    <s v="Good"/>
    <s v="Good"/>
    <x v="2"/>
    <n v="11027.87"/>
  </r>
  <r>
    <x v="114"/>
    <d v="2026-05-25T00:00:00"/>
    <s v="Vizag"/>
    <s v="Lucknow"/>
    <x v="5"/>
    <x v="1"/>
    <x v="1"/>
    <n v="23.22"/>
    <n v="583"/>
    <n v="94.52"/>
    <n v="2"/>
    <x v="0"/>
    <x v="1"/>
    <n v="57736.4"/>
    <x v="71"/>
    <x v="4"/>
    <n v="85.23"/>
    <n v="2094.8000000000002"/>
    <n v="3256.1"/>
    <n v="7425.61"/>
    <x v="4"/>
    <n v="2026"/>
    <s v="Q2"/>
    <s v="High"/>
    <s v="Average"/>
    <s v="Excellent"/>
    <x v="5"/>
    <n v="7425.61"/>
  </r>
  <r>
    <x v="115"/>
    <d v="2024-06-17T00:00:00"/>
    <s v="Kolkata"/>
    <s v="Ahmedabad"/>
    <x v="1"/>
    <x v="0"/>
    <x v="6"/>
    <n v="21.91"/>
    <n v="1836"/>
    <n v="101.04"/>
    <n v="6"/>
    <x v="1"/>
    <x v="2"/>
    <n v="53875.8"/>
    <x v="67"/>
    <x v="0"/>
    <n v="88.45"/>
    <n v="4548.3999999999996"/>
    <n v="4629.3999999999996"/>
    <n v="6288.8"/>
    <x v="6"/>
    <n v="2024"/>
    <s v="Q2"/>
    <s v="High"/>
    <s v="Average"/>
    <s v="Good"/>
    <x v="1"/>
    <n v="6288.8"/>
  </r>
  <r>
    <x v="116"/>
    <d v="2024-11-06T00:00:00"/>
    <s v="Kolkata"/>
    <s v="Ahmedabad"/>
    <x v="5"/>
    <x v="1"/>
    <x v="3"/>
    <n v="16.78"/>
    <n v="397"/>
    <n v="92.94"/>
    <n v="2"/>
    <x v="1"/>
    <x v="0"/>
    <n v="47018.8"/>
    <x v="49"/>
    <x v="3"/>
    <n v="83.55"/>
    <n v="1465.2"/>
    <n v="2331.08"/>
    <n v="7113.3"/>
    <x v="11"/>
    <n v="2024"/>
    <s v="Q4"/>
    <s v="Low"/>
    <s v="Average"/>
    <s v="Excellent"/>
    <x v="5"/>
    <n v="7113.3"/>
  </r>
  <r>
    <x v="117"/>
    <d v="2025-01-31T00:00:00"/>
    <s v="Chennai"/>
    <s v="Ahmedabad"/>
    <x v="2"/>
    <x v="1"/>
    <x v="6"/>
    <n v="14.72"/>
    <n v="1688"/>
    <n v="92.44"/>
    <n v="6"/>
    <x v="1"/>
    <x v="2"/>
    <n v="56596.800000000003"/>
    <x v="72"/>
    <x v="6"/>
    <n v="81.37"/>
    <n v="3964.8"/>
    <n v="4097.96"/>
    <n v="6877.4"/>
    <x v="0"/>
    <n v="2025"/>
    <s v="Q1"/>
    <s v="High"/>
    <s v="Average"/>
    <s v="Good"/>
    <x v="2"/>
    <n v="6877.4"/>
  </r>
  <r>
    <x v="118"/>
    <d v="2026-02-10T00:00:00"/>
    <s v="Chennai"/>
    <s v="Pune"/>
    <x v="1"/>
    <x v="0"/>
    <x v="0"/>
    <n v="17.260000000000002"/>
    <n v="666"/>
    <n v="92.81"/>
    <n v="2"/>
    <x v="0"/>
    <x v="1"/>
    <n v="41163.199999999997"/>
    <x v="73"/>
    <x v="5"/>
    <n v="81.849999999999994"/>
    <n v="2022.4"/>
    <n v="4441.66"/>
    <n v="4042.87"/>
    <x v="3"/>
    <n v="2026"/>
    <s v="Q1"/>
    <s v="Low"/>
    <s v="Average"/>
    <s v="Excellent"/>
    <x v="1"/>
    <n v="4042.87"/>
  </r>
  <r>
    <x v="119"/>
    <d v="2024-04-05T00:00:00"/>
    <s v="Chennai"/>
    <s v="Nagpur"/>
    <x v="5"/>
    <x v="1"/>
    <x v="6"/>
    <n v="12.3"/>
    <n v="1857"/>
    <n v="85.67"/>
    <n v="5"/>
    <x v="1"/>
    <x v="2"/>
    <n v="55634.400000000001"/>
    <x v="53"/>
    <x v="4"/>
    <n v="87.05"/>
    <n v="4206"/>
    <n v="2795.55"/>
    <n v="5857.31"/>
    <x v="5"/>
    <n v="2024"/>
    <s v="Q2"/>
    <s v="High"/>
    <s v="Average"/>
    <s v="Excellent"/>
    <x v="5"/>
    <n v="5857.31"/>
  </r>
  <r>
    <x v="120"/>
    <d v="2026-06-05T00:00:00"/>
    <s v="Vizag"/>
    <s v="Bengaluru"/>
    <x v="2"/>
    <x v="0"/>
    <x v="6"/>
    <n v="13.98"/>
    <n v="1278"/>
    <n v="101.14"/>
    <n v="3"/>
    <x v="1"/>
    <x v="1"/>
    <n v="41554.800000000003"/>
    <x v="67"/>
    <x v="1"/>
    <n v="83.16"/>
    <n v="3115.2"/>
    <n v="4387.84"/>
    <n v="4465.0200000000004"/>
    <x v="6"/>
    <n v="2026"/>
    <s v="Q2"/>
    <s v="Low"/>
    <s v="Average"/>
    <s v="Excellent"/>
    <x v="2"/>
    <n v="4465.0200000000004"/>
  </r>
  <r>
    <x v="121"/>
    <d v="2025-10-10T00:00:00"/>
    <s v="Nava Sheva"/>
    <s v="Nagpur"/>
    <x v="6"/>
    <x v="1"/>
    <x v="1"/>
    <n v="19.23"/>
    <n v="2305"/>
    <n v="100.13"/>
    <n v="6"/>
    <x v="0"/>
    <x v="0"/>
    <n v="77982.600000000006"/>
    <x v="74"/>
    <x v="2"/>
    <n v="81.72"/>
    <n v="5379.2"/>
    <n v="3860.91"/>
    <n v="13545.73"/>
    <x v="7"/>
    <n v="2025"/>
    <s v="Q4"/>
    <s v="High"/>
    <s v="Good"/>
    <s v="Good"/>
    <x v="6"/>
    <n v="13545.73"/>
  </r>
  <r>
    <x v="122"/>
    <d v="2024-05-28T00:00:00"/>
    <s v="Kandla"/>
    <s v="Jaipur"/>
    <x v="6"/>
    <x v="0"/>
    <x v="0"/>
    <n v="18.420000000000002"/>
    <n v="1202"/>
    <n v="104.5"/>
    <n v="4"/>
    <x v="1"/>
    <x v="0"/>
    <n v="47542"/>
    <x v="15"/>
    <x v="3"/>
    <n v="81.52"/>
    <n v="3140.8"/>
    <n v="3257.06"/>
    <n v="3960.52"/>
    <x v="4"/>
    <n v="2024"/>
    <s v="Q2"/>
    <s v="Low"/>
    <s v="Average"/>
    <s v="Excellent"/>
    <x v="6"/>
    <n v="3960.52"/>
  </r>
  <r>
    <x v="123"/>
    <d v="2026-06-04T00:00:00"/>
    <s v="Kolkata"/>
    <s v="Nagpur"/>
    <x v="1"/>
    <x v="0"/>
    <x v="6"/>
    <n v="12.62"/>
    <n v="2543"/>
    <n v="93.29"/>
    <n v="7"/>
    <x v="0"/>
    <x v="1"/>
    <n v="59568.800000000003"/>
    <x v="1"/>
    <x v="4"/>
    <n v="86.56"/>
    <n v="5590.8"/>
    <n v="3299.11"/>
    <n v="9539.19"/>
    <x v="6"/>
    <n v="2026"/>
    <s v="Q2"/>
    <s v="High"/>
    <s v="Average"/>
    <s v="Good"/>
    <x v="1"/>
    <n v="9539.19"/>
  </r>
  <r>
    <x v="124"/>
    <d v="2026-02-08T00:00:00"/>
    <s v="Mundra"/>
    <s v="Lucknow"/>
    <x v="5"/>
    <x v="0"/>
    <x v="3"/>
    <n v="10.99"/>
    <n v="2756"/>
    <n v="95.71"/>
    <n v="8"/>
    <x v="2"/>
    <x v="0"/>
    <n v="60948.2"/>
    <x v="41"/>
    <x v="6"/>
    <n v="88.58"/>
    <n v="5951.6"/>
    <n v="4146.05"/>
    <n v="6845.87"/>
    <x v="3"/>
    <n v="2026"/>
    <s v="Q1"/>
    <s v="High"/>
    <s v="Average"/>
    <s v="Good"/>
    <x v="5"/>
    <n v="6845.87"/>
  </r>
  <r>
    <x v="125"/>
    <d v="2026-06-05T00:00:00"/>
    <s v="Mundra"/>
    <s v="Ahmedabad"/>
    <x v="3"/>
    <x v="0"/>
    <x v="0"/>
    <n v="23.45"/>
    <n v="783"/>
    <n v="96.94"/>
    <n v="3"/>
    <x v="0"/>
    <x v="0"/>
    <n v="51133.8"/>
    <x v="75"/>
    <x v="6"/>
    <n v="84.35"/>
    <n v="2504"/>
    <n v="4856.22"/>
    <n v="5133.3100000000004"/>
    <x v="6"/>
    <n v="2026"/>
    <s v="Q2"/>
    <s v="High"/>
    <s v="Average"/>
    <s v="Excellent"/>
    <x v="3"/>
    <n v="5133.3100000000004"/>
  </r>
  <r>
    <x v="126"/>
    <d v="2024-08-06T00:00:00"/>
    <s v="Vizag"/>
    <s v="Bengaluru"/>
    <x v="6"/>
    <x v="0"/>
    <x v="6"/>
    <n v="27.99"/>
    <n v="2478"/>
    <n v="104.11"/>
    <n v="6"/>
    <x v="2"/>
    <x v="0"/>
    <n v="73920.2"/>
    <x v="4"/>
    <x v="0"/>
    <n v="87.71"/>
    <n v="6075.6"/>
    <n v="3761.04"/>
    <n v="10624.74"/>
    <x v="2"/>
    <n v="2024"/>
    <s v="Q3"/>
    <s v="High"/>
    <s v="Good"/>
    <s v="Good"/>
    <x v="6"/>
    <n v="10624.74"/>
  </r>
  <r>
    <x v="127"/>
    <d v="2026-03-21T00:00:00"/>
    <s v="Chennai"/>
    <s v="Nagpur"/>
    <x v="3"/>
    <x v="1"/>
    <x v="1"/>
    <n v="13.3"/>
    <n v="2626"/>
    <n v="100.25"/>
    <n v="6"/>
    <x v="1"/>
    <x v="0"/>
    <n v="71512"/>
    <x v="11"/>
    <x v="3"/>
    <n v="81.94"/>
    <n v="5784"/>
    <n v="3018.71"/>
    <n v="6665.38"/>
    <x v="10"/>
    <n v="2026"/>
    <s v="Q1"/>
    <s v="High"/>
    <s v="Average"/>
    <s v="Good"/>
    <x v="3"/>
    <n v="6665.38"/>
  </r>
  <r>
    <x v="128"/>
    <d v="2024-08-15T00:00:00"/>
    <s v="Nava Sheva"/>
    <s v="Pune"/>
    <x v="0"/>
    <x v="1"/>
    <x v="3"/>
    <n v="16"/>
    <n v="1848"/>
    <n v="91.79"/>
    <n v="5"/>
    <x v="1"/>
    <x v="1"/>
    <n v="61090.8"/>
    <x v="45"/>
    <x v="4"/>
    <n v="82.44"/>
    <n v="4336"/>
    <n v="4850.18"/>
    <n v="10983.67"/>
    <x v="2"/>
    <n v="2024"/>
    <s v="Q3"/>
    <s v="High"/>
    <s v="Good"/>
    <s v="Excellent"/>
    <x v="0"/>
    <n v="10983.67"/>
  </r>
  <r>
    <x v="129"/>
    <d v="2024-02-09T00:00:00"/>
    <s v="Chennai"/>
    <s v="Ahmedabad"/>
    <x v="5"/>
    <x v="1"/>
    <x v="4"/>
    <n v="17.739999999999998"/>
    <n v="789"/>
    <n v="93.13"/>
    <n v="2"/>
    <x v="1"/>
    <x v="0"/>
    <n v="52609.599999999999"/>
    <x v="35"/>
    <x v="5"/>
    <n v="86.1"/>
    <n v="2287.6"/>
    <n v="3281.73"/>
    <n v="5048.1499999999996"/>
    <x v="3"/>
    <n v="2024"/>
    <s v="Q1"/>
    <s v="High"/>
    <s v="Average"/>
    <s v="Excellent"/>
    <x v="5"/>
    <n v="5048.1499999999996"/>
  </r>
  <r>
    <x v="130"/>
    <d v="2024-02-07T00:00:00"/>
    <s v="Vizag"/>
    <s v="Hyderabad"/>
    <x v="5"/>
    <x v="1"/>
    <x v="0"/>
    <n v="17.86"/>
    <n v="2444"/>
    <n v="93.47"/>
    <n v="7"/>
    <x v="0"/>
    <x v="1"/>
    <n v="75118.399999999994"/>
    <x v="76"/>
    <x v="5"/>
    <n v="85.74"/>
    <n v="5602.4"/>
    <n v="3682.96"/>
    <n v="12719.15"/>
    <x v="3"/>
    <n v="2024"/>
    <s v="Q1"/>
    <s v="High"/>
    <s v="Good"/>
    <s v="Good"/>
    <x v="5"/>
    <n v="12719.15"/>
  </r>
  <r>
    <x v="131"/>
    <d v="2024-12-18T00:00:00"/>
    <s v="Vizag"/>
    <s v="Lucknow"/>
    <x v="0"/>
    <x v="0"/>
    <x v="0"/>
    <n v="19.97"/>
    <n v="2131"/>
    <n v="98.5"/>
    <n v="5"/>
    <x v="2"/>
    <x v="1"/>
    <n v="59365"/>
    <x v="61"/>
    <x v="6"/>
    <n v="81.650000000000006"/>
    <n v="5060.8"/>
    <n v="4048.99"/>
    <n v="9845.52"/>
    <x v="9"/>
    <n v="2024"/>
    <s v="Q4"/>
    <s v="High"/>
    <s v="Average"/>
    <s v="Excellent"/>
    <x v="0"/>
    <n v="9845.52"/>
  </r>
  <r>
    <x v="132"/>
    <d v="2025-10-04T00:00:00"/>
    <s v="Chennai"/>
    <s v="Lucknow"/>
    <x v="0"/>
    <x v="0"/>
    <x v="3"/>
    <n v="25.35"/>
    <n v="2578"/>
    <n v="102.76"/>
    <n v="6"/>
    <x v="2"/>
    <x v="0"/>
    <n v="72582.2"/>
    <x v="55"/>
    <x v="1"/>
    <n v="83.72"/>
    <n v="6170"/>
    <n v="4916.59"/>
    <n v="6342.92"/>
    <x v="7"/>
    <n v="2025"/>
    <s v="Q4"/>
    <s v="High"/>
    <s v="Average"/>
    <s v="Good"/>
    <x v="0"/>
    <n v="6342.92"/>
  </r>
  <r>
    <x v="133"/>
    <d v="2026-05-05T00:00:00"/>
    <s v="Vizag"/>
    <s v="Pune"/>
    <x v="4"/>
    <x v="1"/>
    <x v="5"/>
    <n v="15.31"/>
    <n v="1532"/>
    <n v="99.25"/>
    <n v="5"/>
    <x v="2"/>
    <x v="2"/>
    <n v="58573"/>
    <x v="77"/>
    <x v="1"/>
    <n v="83.83"/>
    <n v="3676.4"/>
    <n v="4179.71"/>
    <n v="5658.65"/>
    <x v="4"/>
    <n v="2026"/>
    <s v="Q2"/>
    <s v="High"/>
    <s v="Average"/>
    <s v="Excellent"/>
    <x v="4"/>
    <n v="5658.65"/>
  </r>
  <r>
    <x v="134"/>
    <d v="2025-06-01T00:00:00"/>
    <s v="Vizag"/>
    <s v="Bengaluru"/>
    <x v="4"/>
    <x v="0"/>
    <x v="0"/>
    <n v="17.3"/>
    <n v="974"/>
    <n v="102.05"/>
    <n v="4"/>
    <x v="1"/>
    <x v="0"/>
    <n v="43504"/>
    <x v="61"/>
    <x v="2"/>
    <n v="86.9"/>
    <n v="2640"/>
    <n v="4881"/>
    <n v="6517.47"/>
    <x v="6"/>
    <n v="2025"/>
    <s v="Q2"/>
    <s v="Low"/>
    <s v="Average"/>
    <s v="Excellent"/>
    <x v="4"/>
    <n v="6517.47"/>
  </r>
  <r>
    <x v="135"/>
    <d v="2024-07-17T00:00:00"/>
    <s v="Mundra"/>
    <s v="Ahmedabad"/>
    <x v="6"/>
    <x v="1"/>
    <x v="5"/>
    <n v="17.809999999999999"/>
    <n v="1138"/>
    <n v="102.17"/>
    <n v="4"/>
    <x v="0"/>
    <x v="0"/>
    <n v="62945.4"/>
    <x v="22"/>
    <x v="1"/>
    <n v="83.69"/>
    <n v="2988.4"/>
    <n v="2570.15"/>
    <n v="11106.18"/>
    <x v="1"/>
    <n v="2024"/>
    <s v="Q3"/>
    <s v="High"/>
    <s v="Good"/>
    <s v="Excellent"/>
    <x v="6"/>
    <n v="11106.18"/>
  </r>
  <r>
    <x v="136"/>
    <d v="2025-05-25T00:00:00"/>
    <s v="Mumbai"/>
    <s v="Delhi ICD"/>
    <x v="6"/>
    <x v="0"/>
    <x v="0"/>
    <n v="27.86"/>
    <n v="1024"/>
    <n v="91.64"/>
    <n v="2"/>
    <x v="2"/>
    <x v="0"/>
    <n v="54858.8"/>
    <x v="57"/>
    <x v="2"/>
    <n v="81.89"/>
    <n v="3162.4"/>
    <n v="2622.98"/>
    <n v="4628.63"/>
    <x v="4"/>
    <n v="2025"/>
    <s v="Q2"/>
    <s v="High"/>
    <s v="Average"/>
    <s v="Excellent"/>
    <x v="6"/>
    <n v="4628.63"/>
  </r>
  <r>
    <x v="137"/>
    <d v="2025-04-14T00:00:00"/>
    <s v="Kolkata"/>
    <s v="Nagpur"/>
    <x v="4"/>
    <x v="1"/>
    <x v="1"/>
    <n v="10.1"/>
    <n v="1335"/>
    <n v="100.5"/>
    <n v="4"/>
    <x v="2"/>
    <x v="2"/>
    <n v="51670"/>
    <x v="78"/>
    <x v="2"/>
    <n v="86.13"/>
    <n v="3074"/>
    <n v="2602.83"/>
    <n v="5992.22"/>
    <x v="5"/>
    <n v="2025"/>
    <s v="Q2"/>
    <s v="High"/>
    <s v="Average"/>
    <s v="Excellent"/>
    <x v="4"/>
    <n v="5992.22"/>
  </r>
  <r>
    <x v="138"/>
    <d v="2025-06-26T00:00:00"/>
    <s v="Chennai"/>
    <s v="Lucknow"/>
    <x v="1"/>
    <x v="0"/>
    <x v="1"/>
    <n v="14.41"/>
    <n v="2608"/>
    <n v="96.3"/>
    <n v="8"/>
    <x v="2"/>
    <x v="2"/>
    <n v="58321"/>
    <x v="78"/>
    <x v="6"/>
    <n v="87.95"/>
    <n v="5792.4"/>
    <n v="1533.31"/>
    <n v="9592.94"/>
    <x v="6"/>
    <n v="2025"/>
    <s v="Q2"/>
    <s v="High"/>
    <s v="Average"/>
    <s v="Good"/>
    <x v="1"/>
    <n v="9592.94"/>
  </r>
  <r>
    <x v="139"/>
    <d v="2024-08-27T00:00:00"/>
    <s v="Vizag"/>
    <s v="Hyderabad"/>
    <x v="5"/>
    <x v="0"/>
    <x v="3"/>
    <n v="24.67"/>
    <n v="2764"/>
    <n v="103.9"/>
    <n v="7"/>
    <x v="1"/>
    <x v="1"/>
    <n v="69339"/>
    <x v="20"/>
    <x v="3"/>
    <n v="85.54"/>
    <n v="6514.8"/>
    <n v="1888.02"/>
    <n v="6031.19"/>
    <x v="2"/>
    <n v="2024"/>
    <s v="Q3"/>
    <s v="High"/>
    <s v="Average"/>
    <s v="Good"/>
    <x v="5"/>
    <n v="6031.19"/>
  </r>
  <r>
    <x v="140"/>
    <d v="2024-03-09T00:00:00"/>
    <s v="Mumbai"/>
    <s v="Bengaluru"/>
    <x v="2"/>
    <x v="0"/>
    <x v="3"/>
    <n v="18.66"/>
    <n v="2584"/>
    <n v="101.08"/>
    <n v="7"/>
    <x v="1"/>
    <x v="0"/>
    <n v="63931.6"/>
    <x v="29"/>
    <x v="6"/>
    <n v="84.67"/>
    <n v="5914.4"/>
    <n v="2590.63"/>
    <n v="11305.71"/>
    <x v="10"/>
    <n v="2024"/>
    <s v="Q1"/>
    <s v="High"/>
    <s v="Good"/>
    <s v="Good"/>
    <x v="2"/>
    <n v="11305.71"/>
  </r>
  <r>
    <x v="141"/>
    <d v="2024-07-14T00:00:00"/>
    <s v="Nava Sheva"/>
    <s v="Hyderabad"/>
    <x v="4"/>
    <x v="1"/>
    <x v="5"/>
    <n v="19.66"/>
    <n v="2034"/>
    <n v="100.37"/>
    <n v="6"/>
    <x v="2"/>
    <x v="1"/>
    <n v="70146.399999999994"/>
    <x v="58"/>
    <x v="2"/>
    <n v="82.3"/>
    <n v="4854.3999999999996"/>
    <n v="3877.1"/>
    <n v="10222.290000000001"/>
    <x v="1"/>
    <n v="2024"/>
    <s v="Q3"/>
    <s v="High"/>
    <s v="Good"/>
    <s v="Good"/>
    <x v="4"/>
    <n v="10222.290000000001"/>
  </r>
  <r>
    <x v="142"/>
    <d v="2026-02-17T00:00:00"/>
    <s v="Kandla"/>
    <s v="Lucknow"/>
    <x v="4"/>
    <x v="0"/>
    <x v="6"/>
    <n v="15.71"/>
    <n v="1050"/>
    <n v="88.38"/>
    <n v="4"/>
    <x v="1"/>
    <x v="1"/>
    <n v="38844.6"/>
    <x v="68"/>
    <x v="4"/>
    <n v="82.55"/>
    <n v="2728.4"/>
    <n v="4213.96"/>
    <n v="3736.27"/>
    <x v="3"/>
    <n v="2026"/>
    <s v="Q1"/>
    <s v="Low"/>
    <s v="Average"/>
    <s v="Excellent"/>
    <x v="4"/>
    <n v="3736.27"/>
  </r>
  <r>
    <x v="143"/>
    <d v="2024-04-07T00:00:00"/>
    <s v="Mundra"/>
    <s v="Delhi ICD"/>
    <x v="2"/>
    <x v="1"/>
    <x v="6"/>
    <n v="10.14"/>
    <n v="396"/>
    <n v="86.53"/>
    <n v="2"/>
    <x v="1"/>
    <x v="1"/>
    <n v="37761.599999999999"/>
    <x v="38"/>
    <x v="2"/>
    <n v="86.26"/>
    <n v="1197.5999999999999"/>
    <n v="3780.13"/>
    <n v="6746.89"/>
    <x v="5"/>
    <n v="2024"/>
    <s v="Q2"/>
    <s v="Low"/>
    <s v="Average"/>
    <s v="Excellent"/>
    <x v="2"/>
    <n v="6746.89"/>
  </r>
  <r>
    <x v="144"/>
    <d v="2024-04-10T00:00:00"/>
    <s v="Kandla"/>
    <s v="Jaipur"/>
    <x v="4"/>
    <x v="1"/>
    <x v="6"/>
    <n v="23.29"/>
    <n v="727"/>
    <n v="103.93"/>
    <n v="2"/>
    <x v="2"/>
    <x v="0"/>
    <n v="60656.6"/>
    <x v="72"/>
    <x v="2"/>
    <n v="83.14"/>
    <n v="2385.6"/>
    <n v="3494.88"/>
    <n v="7526.56"/>
    <x v="5"/>
    <n v="2024"/>
    <s v="Q2"/>
    <s v="High"/>
    <s v="Average"/>
    <s v="Excellent"/>
    <x v="4"/>
    <n v="7526.56"/>
  </r>
  <r>
    <x v="145"/>
    <d v="2024-10-28T00:00:00"/>
    <s v="Mumbai"/>
    <s v="Delhi ICD"/>
    <x v="2"/>
    <x v="0"/>
    <x v="3"/>
    <n v="27.68"/>
    <n v="1716"/>
    <n v="104.6"/>
    <n v="6"/>
    <x v="0"/>
    <x v="1"/>
    <n v="64556"/>
    <x v="5"/>
    <x v="1"/>
    <n v="88.16"/>
    <n v="4539.2"/>
    <n v="2737.18"/>
    <n v="11040.68"/>
    <x v="7"/>
    <n v="2024"/>
    <s v="Q4"/>
    <s v="High"/>
    <s v="Good"/>
    <s v="Good"/>
    <x v="2"/>
    <n v="11040.68"/>
  </r>
  <r>
    <x v="146"/>
    <d v="2024-10-27T00:00:00"/>
    <s v="Vizag"/>
    <s v="Hyderabad"/>
    <x v="5"/>
    <x v="1"/>
    <x v="6"/>
    <n v="23.28"/>
    <n v="1719"/>
    <n v="93.44"/>
    <n v="4"/>
    <x v="0"/>
    <x v="0"/>
    <n v="73792.800000000003"/>
    <x v="11"/>
    <x v="1"/>
    <n v="81.349999999999994"/>
    <n v="4369.2"/>
    <n v="3719.1"/>
    <n v="11207.53"/>
    <x v="7"/>
    <n v="2024"/>
    <s v="Q4"/>
    <s v="High"/>
    <s v="Good"/>
    <s v="Excellent"/>
    <x v="5"/>
    <n v="11207.53"/>
  </r>
  <r>
    <x v="147"/>
    <d v="2025-06-25T00:00:00"/>
    <s v="Mundra"/>
    <s v="Jaipur"/>
    <x v="3"/>
    <x v="0"/>
    <x v="5"/>
    <n v="25.25"/>
    <n v="1724"/>
    <n v="94.34"/>
    <n v="4"/>
    <x v="1"/>
    <x v="1"/>
    <n v="56233.8"/>
    <x v="2"/>
    <x v="2"/>
    <n v="85.4"/>
    <n v="4458"/>
    <n v="3413.3"/>
    <n v="7672.18"/>
    <x v="6"/>
    <n v="2025"/>
    <s v="Q2"/>
    <s v="High"/>
    <s v="Average"/>
    <s v="Excellent"/>
    <x v="3"/>
    <n v="7672.18"/>
  </r>
  <r>
    <x v="148"/>
    <d v="2025-09-08T00:00:00"/>
    <s v="Kandla"/>
    <s v="Delhi ICD"/>
    <x v="6"/>
    <x v="0"/>
    <x v="2"/>
    <n v="12.33"/>
    <n v="2419"/>
    <n v="97.54"/>
    <n v="8"/>
    <x v="0"/>
    <x v="2"/>
    <n v="56829.8"/>
    <x v="79"/>
    <x v="2"/>
    <n v="87.69"/>
    <n v="5331.2"/>
    <n v="2821.19"/>
    <n v="5841.22"/>
    <x v="8"/>
    <n v="2025"/>
    <s v="Q3"/>
    <s v="High"/>
    <s v="Average"/>
    <s v="Good"/>
    <x v="6"/>
    <n v="5841.22"/>
  </r>
  <r>
    <x v="149"/>
    <d v="2025-06-14T00:00:00"/>
    <s v="Vizag"/>
    <s v="Lucknow"/>
    <x v="4"/>
    <x v="1"/>
    <x v="1"/>
    <n v="19.66"/>
    <n v="1473"/>
    <n v="89.69"/>
    <n v="5"/>
    <x v="0"/>
    <x v="2"/>
    <n v="63132.800000000003"/>
    <x v="53"/>
    <x v="2"/>
    <n v="85.1"/>
    <n v="3732.4"/>
    <n v="1834.16"/>
    <n v="6566.16"/>
    <x v="6"/>
    <n v="2025"/>
    <s v="Q2"/>
    <s v="High"/>
    <s v="Average"/>
    <s v="Excellent"/>
    <x v="4"/>
    <n v="6566.16"/>
  </r>
  <r>
    <x v="150"/>
    <d v="2024-07-10T00:00:00"/>
    <s v="Kolkata"/>
    <s v="Nagpur"/>
    <x v="2"/>
    <x v="1"/>
    <x v="1"/>
    <n v="15.6"/>
    <n v="2396"/>
    <n v="91.02"/>
    <n v="5"/>
    <x v="1"/>
    <x v="1"/>
    <n v="67214.399999999994"/>
    <x v="80"/>
    <x v="5"/>
    <n v="85.37"/>
    <n v="5416"/>
    <n v="3414.38"/>
    <n v="9665.77"/>
    <x v="1"/>
    <n v="2024"/>
    <s v="Q3"/>
    <s v="High"/>
    <s v="Average"/>
    <s v="Excellent"/>
    <x v="2"/>
    <n v="9665.77"/>
  </r>
  <r>
    <x v="151"/>
    <d v="2024-03-30T00:00:00"/>
    <s v="Mumbai"/>
    <s v="Hyderabad"/>
    <x v="1"/>
    <x v="0"/>
    <x v="6"/>
    <n v="17.02"/>
    <n v="404"/>
    <n v="100.91"/>
    <n v="2"/>
    <x v="1"/>
    <x v="1"/>
    <n v="33775.199999999997"/>
    <x v="45"/>
    <x v="4"/>
    <n v="85.32"/>
    <n v="1488.8"/>
    <n v="4287.09"/>
    <n v="2886.64"/>
    <x v="10"/>
    <n v="2024"/>
    <s v="Q1"/>
    <s v="Low"/>
    <s v="Average"/>
    <s v="Excellent"/>
    <x v="1"/>
    <n v="2886.64"/>
  </r>
  <r>
    <x v="152"/>
    <d v="2024-08-03T00:00:00"/>
    <s v="Mundra"/>
    <s v="Nagpur"/>
    <x v="3"/>
    <x v="0"/>
    <x v="3"/>
    <n v="16.95"/>
    <n v="1567"/>
    <n v="97.38"/>
    <n v="5"/>
    <x v="1"/>
    <x v="1"/>
    <n v="47244.6"/>
    <x v="31"/>
    <x v="5"/>
    <n v="87.38"/>
    <n v="3812"/>
    <n v="2704.05"/>
    <n v="7399.25"/>
    <x v="2"/>
    <n v="2024"/>
    <s v="Q3"/>
    <s v="Low"/>
    <s v="Average"/>
    <s v="Excellent"/>
    <x v="3"/>
    <n v="7399.25"/>
  </r>
  <r>
    <x v="153"/>
    <d v="2026-05-20T00:00:00"/>
    <s v="Chennai"/>
    <s v="Hyderabad"/>
    <x v="4"/>
    <x v="0"/>
    <x v="3"/>
    <n v="19.48"/>
    <n v="1142"/>
    <n v="94.59"/>
    <n v="2"/>
    <x v="1"/>
    <x v="1"/>
    <n v="44086.8"/>
    <x v="5"/>
    <x v="1"/>
    <n v="84.18"/>
    <n v="3063.2"/>
    <n v="4230.53"/>
    <n v="4956.04"/>
    <x v="4"/>
    <n v="2026"/>
    <s v="Q2"/>
    <s v="Low"/>
    <s v="Average"/>
    <s v="Excellent"/>
    <x v="4"/>
    <n v="4956.04"/>
  </r>
  <r>
    <x v="154"/>
    <d v="2024-01-02T00:00:00"/>
    <s v="Nava Sheva"/>
    <s v="Pune"/>
    <x v="2"/>
    <x v="0"/>
    <x v="1"/>
    <n v="19.149999999999999"/>
    <n v="2292"/>
    <n v="93"/>
    <n v="7"/>
    <x v="2"/>
    <x v="2"/>
    <n v="58399"/>
    <x v="31"/>
    <x v="2"/>
    <n v="81.36"/>
    <n v="5350"/>
    <n v="1690.9"/>
    <n v="10244.76"/>
    <x v="0"/>
    <n v="2024"/>
    <s v="Q1"/>
    <s v="High"/>
    <s v="Good"/>
    <s v="Good"/>
    <x v="2"/>
    <n v="10244.76"/>
  </r>
  <r>
    <x v="155"/>
    <d v="2025-06-15T00:00:00"/>
    <s v="Kolkata"/>
    <s v="Ahmedabad"/>
    <x v="0"/>
    <x v="1"/>
    <x v="2"/>
    <n v="22.16"/>
    <n v="2067"/>
    <n v="95.55"/>
    <n v="5"/>
    <x v="1"/>
    <x v="0"/>
    <n v="72214"/>
    <x v="34"/>
    <x v="4"/>
    <n v="83.76"/>
    <n v="5020.3999999999996"/>
    <n v="2697"/>
    <n v="12709.38"/>
    <x v="6"/>
    <n v="2025"/>
    <s v="Q2"/>
    <s v="High"/>
    <s v="Good"/>
    <s v="Excellent"/>
    <x v="0"/>
    <n v="12709.38"/>
  </r>
  <r>
    <x v="156"/>
    <d v="2026-01-05T00:00:00"/>
    <s v="Kandla"/>
    <s v="Pune"/>
    <x v="1"/>
    <x v="0"/>
    <x v="1"/>
    <n v="21.16"/>
    <n v="2744"/>
    <n v="95.38"/>
    <n v="6"/>
    <x v="1"/>
    <x v="0"/>
    <n v="67417.600000000006"/>
    <x v="78"/>
    <x v="1"/>
    <n v="83.51"/>
    <n v="6334.4"/>
    <n v="2664.5"/>
    <n v="6892.58"/>
    <x v="0"/>
    <n v="2026"/>
    <s v="Q1"/>
    <s v="High"/>
    <s v="Average"/>
    <s v="Good"/>
    <x v="1"/>
    <n v="6892.58"/>
  </r>
  <r>
    <x v="157"/>
    <d v="2025-09-03T00:00:00"/>
    <s v="Chennai"/>
    <s v="Nagpur"/>
    <x v="3"/>
    <x v="0"/>
    <x v="2"/>
    <n v="20.79"/>
    <n v="342"/>
    <n v="87.68"/>
    <n v="2"/>
    <x v="0"/>
    <x v="2"/>
    <n v="38336.6"/>
    <x v="79"/>
    <x v="0"/>
    <n v="88.95"/>
    <n v="1515.6"/>
    <n v="3342.8"/>
    <n v="6782.99"/>
    <x v="8"/>
    <n v="2025"/>
    <s v="Q3"/>
    <s v="Low"/>
    <s v="Average"/>
    <s v="Excellent"/>
    <x v="3"/>
    <n v="6782.99"/>
  </r>
  <r>
    <x v="158"/>
    <d v="2025-11-27T00:00:00"/>
    <s v="Mundra"/>
    <s v="Jaipur"/>
    <x v="0"/>
    <x v="0"/>
    <x v="4"/>
    <n v="14.23"/>
    <n v="2178"/>
    <n v="87.41"/>
    <n v="5"/>
    <x v="2"/>
    <x v="1"/>
    <n v="53432.2"/>
    <x v="67"/>
    <x v="1"/>
    <n v="81.94"/>
    <n v="4925.2"/>
    <n v="2585.7800000000002"/>
    <n v="5591.88"/>
    <x v="11"/>
    <n v="2025"/>
    <s v="Q4"/>
    <s v="High"/>
    <s v="Average"/>
    <s v="Excellent"/>
    <x v="0"/>
    <n v="5591.88"/>
  </r>
  <r>
    <x v="159"/>
    <d v="2025-11-03T00:00:00"/>
    <s v="Mundra"/>
    <s v="Nagpur"/>
    <x v="3"/>
    <x v="0"/>
    <x v="2"/>
    <n v="10.1"/>
    <n v="979"/>
    <n v="88.25"/>
    <n v="3"/>
    <x v="2"/>
    <x v="1"/>
    <n v="35428"/>
    <x v="9"/>
    <x v="6"/>
    <n v="84.62"/>
    <n v="2362"/>
    <n v="3037.17"/>
    <n v="5563.98"/>
    <x v="11"/>
    <n v="2025"/>
    <s v="Q4"/>
    <s v="Low"/>
    <s v="Average"/>
    <s v="Excellent"/>
    <x v="3"/>
    <n v="5563.98"/>
  </r>
  <r>
    <x v="160"/>
    <d v="2026-05-12T00:00:00"/>
    <s v="Mundra"/>
    <s v="Ahmedabad"/>
    <x v="5"/>
    <x v="1"/>
    <x v="6"/>
    <n v="11.56"/>
    <n v="2508"/>
    <n v="85.6"/>
    <n v="7"/>
    <x v="1"/>
    <x v="1"/>
    <n v="64272"/>
    <x v="72"/>
    <x v="0"/>
    <n v="88.89"/>
    <n v="5478.4"/>
    <n v="2128.39"/>
    <n v="5919.54"/>
    <x v="4"/>
    <n v="2026"/>
    <s v="Q2"/>
    <s v="High"/>
    <s v="Average"/>
    <s v="Good"/>
    <x v="5"/>
    <n v="5919.54"/>
  </r>
  <r>
    <x v="161"/>
    <d v="2025-10-20T00:00:00"/>
    <s v="Chennai"/>
    <s v="Jaipur"/>
    <x v="4"/>
    <x v="1"/>
    <x v="0"/>
    <n v="20.83"/>
    <n v="2098"/>
    <n v="95.47"/>
    <n v="6"/>
    <x v="0"/>
    <x v="0"/>
    <n v="76379.399999999994"/>
    <x v="21"/>
    <x v="5"/>
    <n v="81.88"/>
    <n v="5029.2"/>
    <n v="4082.49"/>
    <n v="6489.96"/>
    <x v="7"/>
    <n v="2025"/>
    <s v="Q4"/>
    <s v="High"/>
    <s v="Average"/>
    <s v="Good"/>
    <x v="4"/>
    <n v="6489.96"/>
  </r>
  <r>
    <x v="162"/>
    <d v="2024-06-14T00:00:00"/>
    <s v="Kandla"/>
    <s v="Ahmedabad"/>
    <x v="2"/>
    <x v="1"/>
    <x v="2"/>
    <n v="19.440000000000001"/>
    <n v="2268"/>
    <n v="101.88"/>
    <n v="7"/>
    <x v="2"/>
    <x v="0"/>
    <n v="75437.600000000006"/>
    <x v="22"/>
    <x v="2"/>
    <n v="88.29"/>
    <n v="5313.6"/>
    <n v="4860.7"/>
    <n v="10176.51"/>
    <x v="6"/>
    <n v="2024"/>
    <s v="Q2"/>
    <s v="High"/>
    <s v="Good"/>
    <s v="Good"/>
    <x v="2"/>
    <n v="10176.51"/>
  </r>
  <r>
    <x v="163"/>
    <d v="2026-03-19T00:00:00"/>
    <s v="Mumbai"/>
    <s v="Nagpur"/>
    <x v="0"/>
    <x v="0"/>
    <x v="5"/>
    <n v="14.32"/>
    <n v="1873"/>
    <n v="89.91"/>
    <n v="5"/>
    <x v="2"/>
    <x v="2"/>
    <n v="48653.2"/>
    <x v="12"/>
    <x v="3"/>
    <n v="86.54"/>
    <n v="4318.8"/>
    <n v="2165.3000000000002"/>
    <n v="5635.37"/>
    <x v="10"/>
    <n v="2026"/>
    <s v="Q1"/>
    <s v="Low"/>
    <s v="Average"/>
    <s v="Excellent"/>
    <x v="0"/>
    <n v="5635.37"/>
  </r>
  <r>
    <x v="164"/>
    <d v="2024-11-24T00:00:00"/>
    <s v="Kolkata"/>
    <s v="Nagpur"/>
    <x v="4"/>
    <x v="1"/>
    <x v="0"/>
    <n v="14.11"/>
    <n v="2316"/>
    <n v="93.68"/>
    <n v="5"/>
    <x v="2"/>
    <x v="2"/>
    <n v="66232.600000000006"/>
    <x v="68"/>
    <x v="4"/>
    <n v="87.57"/>
    <n v="5196.3999999999996"/>
    <n v="3075.45"/>
    <n v="8236.2000000000007"/>
    <x v="11"/>
    <n v="2024"/>
    <s v="Q4"/>
    <s v="High"/>
    <s v="Average"/>
    <s v="Excellent"/>
    <x v="4"/>
    <n v="8236.2000000000007"/>
  </r>
  <r>
    <x v="165"/>
    <d v="2025-01-26T00:00:00"/>
    <s v="Mundra"/>
    <s v="Nagpur"/>
    <x v="4"/>
    <x v="0"/>
    <x v="3"/>
    <n v="17.920000000000002"/>
    <n v="1198"/>
    <n v="89.97"/>
    <n v="3"/>
    <x v="0"/>
    <x v="1"/>
    <n v="47800.4"/>
    <x v="6"/>
    <x v="6"/>
    <n v="84.18"/>
    <n v="3112.8"/>
    <n v="4941.6099999999997"/>
    <n v="5980.49"/>
    <x v="0"/>
    <n v="2025"/>
    <s v="Q1"/>
    <s v="Low"/>
    <s v="Average"/>
    <s v="Excellent"/>
    <x v="4"/>
    <n v="5980.49"/>
  </r>
  <r>
    <x v="166"/>
    <d v="2026-06-12T00:00:00"/>
    <s v="Mundra"/>
    <s v="Delhi ICD"/>
    <x v="5"/>
    <x v="1"/>
    <x v="0"/>
    <n v="24.37"/>
    <n v="1945"/>
    <n v="99.08"/>
    <n v="5"/>
    <x v="1"/>
    <x v="0"/>
    <n v="73162.600000000006"/>
    <x v="81"/>
    <x v="6"/>
    <n v="82.98"/>
    <n v="4864.8"/>
    <n v="4783.55"/>
    <n v="12950.93"/>
    <x v="6"/>
    <n v="2026"/>
    <s v="Q2"/>
    <s v="High"/>
    <s v="Good"/>
    <s v="Excellent"/>
    <x v="5"/>
    <n v="12950.93"/>
  </r>
  <r>
    <x v="167"/>
    <d v="2024-02-18T00:00:00"/>
    <s v="Mundra"/>
    <s v="Jaipur"/>
    <x v="1"/>
    <x v="1"/>
    <x v="2"/>
    <n v="14.25"/>
    <n v="2727"/>
    <n v="103.52"/>
    <n v="8"/>
    <x v="1"/>
    <x v="2"/>
    <n v="69971.399999999994"/>
    <x v="36"/>
    <x v="4"/>
    <n v="86.15"/>
    <n v="6024"/>
    <n v="2992.37"/>
    <n v="9005.24"/>
    <x v="3"/>
    <n v="2024"/>
    <s v="Q1"/>
    <s v="High"/>
    <s v="Average"/>
    <s v="Good"/>
    <x v="1"/>
    <n v="9005.24"/>
  </r>
  <r>
    <x v="168"/>
    <d v="2025-11-03T00:00:00"/>
    <s v="Mumbai"/>
    <s v="Lucknow"/>
    <x v="1"/>
    <x v="0"/>
    <x v="5"/>
    <n v="26.01"/>
    <n v="965"/>
    <n v="101.81"/>
    <n v="4"/>
    <x v="0"/>
    <x v="2"/>
    <n v="52206.2"/>
    <x v="14"/>
    <x v="2"/>
    <n v="87.2"/>
    <n v="2970.4"/>
    <n v="2372.5100000000002"/>
    <n v="5749.35"/>
    <x v="11"/>
    <n v="2025"/>
    <s v="Q4"/>
    <s v="High"/>
    <s v="Average"/>
    <s v="Excellent"/>
    <x v="1"/>
    <n v="5749.35"/>
  </r>
  <r>
    <x v="169"/>
    <d v="2025-09-10T00:00:00"/>
    <s v="Chennai"/>
    <s v="Lucknow"/>
    <x v="0"/>
    <x v="0"/>
    <x v="2"/>
    <n v="26"/>
    <n v="2060"/>
    <n v="91.04"/>
    <n v="6"/>
    <x v="0"/>
    <x v="0"/>
    <n v="68044.800000000003"/>
    <x v="82"/>
    <x v="3"/>
    <n v="86.48"/>
    <n v="5160"/>
    <n v="2989.45"/>
    <n v="9391.07"/>
    <x v="8"/>
    <n v="2025"/>
    <s v="Q3"/>
    <s v="High"/>
    <s v="Average"/>
    <s v="Good"/>
    <x v="0"/>
    <n v="9391.07"/>
  </r>
  <r>
    <x v="170"/>
    <d v="2025-10-15T00:00:00"/>
    <s v="Kandla"/>
    <s v="Jaipur"/>
    <x v="1"/>
    <x v="1"/>
    <x v="3"/>
    <n v="11.72"/>
    <n v="2545"/>
    <n v="87.33"/>
    <n v="8"/>
    <x v="0"/>
    <x v="1"/>
    <n v="70067.600000000006"/>
    <x v="74"/>
    <x v="6"/>
    <n v="82.67"/>
    <n v="5558.8"/>
    <n v="3450.97"/>
    <n v="6969.58"/>
    <x v="7"/>
    <n v="2025"/>
    <s v="Q4"/>
    <s v="High"/>
    <s v="Average"/>
    <s v="Good"/>
    <x v="1"/>
    <n v="6969.58"/>
  </r>
  <r>
    <x v="171"/>
    <d v="2025-09-20T00:00:00"/>
    <s v="Vizag"/>
    <s v="Jaipur"/>
    <x v="1"/>
    <x v="0"/>
    <x v="3"/>
    <n v="24.29"/>
    <n v="1873"/>
    <n v="93.66"/>
    <n v="5"/>
    <x v="0"/>
    <x v="1"/>
    <n v="62076.2"/>
    <x v="59"/>
    <x v="5"/>
    <n v="86.56"/>
    <n v="4717.6000000000004"/>
    <n v="3539.05"/>
    <n v="7996.13"/>
    <x v="8"/>
    <n v="2025"/>
    <s v="Q3"/>
    <s v="High"/>
    <s v="Average"/>
    <s v="Excellent"/>
    <x v="1"/>
    <n v="7996.13"/>
  </r>
  <r>
    <x v="172"/>
    <d v="2024-09-08T00:00:00"/>
    <s v="Mundra"/>
    <s v="Nagpur"/>
    <x v="2"/>
    <x v="1"/>
    <x v="4"/>
    <n v="22.9"/>
    <n v="1837"/>
    <n v="101.18"/>
    <n v="4"/>
    <x v="1"/>
    <x v="0"/>
    <n v="70795.600000000006"/>
    <x v="60"/>
    <x v="6"/>
    <n v="81.83"/>
    <n v="4590"/>
    <n v="4411.05"/>
    <n v="11697.89"/>
    <x v="8"/>
    <n v="2024"/>
    <s v="Q3"/>
    <s v="High"/>
    <s v="Good"/>
    <s v="Excellent"/>
    <x v="2"/>
    <n v="11697.89"/>
  </r>
  <r>
    <x v="173"/>
    <d v="2025-01-31T00:00:00"/>
    <s v="Kolkata"/>
    <s v="Jaipur"/>
    <x v="2"/>
    <x v="1"/>
    <x v="4"/>
    <n v="19.170000000000002"/>
    <n v="1644"/>
    <n v="87.48"/>
    <n v="4"/>
    <x v="1"/>
    <x v="0"/>
    <n v="63478.6"/>
    <x v="68"/>
    <x v="0"/>
    <n v="84.03"/>
    <n v="4054.8"/>
    <n v="2540.4899999999998"/>
    <n v="9738.2999999999993"/>
    <x v="0"/>
    <n v="2025"/>
    <s v="Q1"/>
    <s v="High"/>
    <s v="Average"/>
    <s v="Excellent"/>
    <x v="2"/>
    <n v="9738.2999999999993"/>
  </r>
  <r>
    <x v="174"/>
    <d v="2025-06-04T00:00:00"/>
    <s v="Vizag"/>
    <s v="Bengaluru"/>
    <x v="1"/>
    <x v="1"/>
    <x v="3"/>
    <n v="24.57"/>
    <n v="471"/>
    <n v="97.5"/>
    <n v="3"/>
    <x v="1"/>
    <x v="1"/>
    <n v="52965"/>
    <x v="24"/>
    <x v="6"/>
    <n v="84.25"/>
    <n v="1924.8"/>
    <n v="3716.79"/>
    <n v="8647.7900000000009"/>
    <x v="6"/>
    <n v="2025"/>
    <s v="Q2"/>
    <s v="High"/>
    <s v="Average"/>
    <s v="Excellent"/>
    <x v="1"/>
    <n v="8647.7900000000009"/>
  </r>
  <r>
    <x v="175"/>
    <d v="2024-05-20T00:00:00"/>
    <s v="Chennai"/>
    <s v="Jaipur"/>
    <x v="0"/>
    <x v="0"/>
    <x v="2"/>
    <n v="27.91"/>
    <n v="990"/>
    <n v="98.12"/>
    <n v="2"/>
    <x v="1"/>
    <x v="1"/>
    <n v="50273.4"/>
    <x v="67"/>
    <x v="2"/>
    <n v="88.01"/>
    <n v="3096.4"/>
    <n v="1707.1"/>
    <n v="4741.76"/>
    <x v="4"/>
    <n v="2024"/>
    <s v="Q2"/>
    <s v="High"/>
    <s v="Average"/>
    <s v="Excellent"/>
    <x v="0"/>
    <n v="4741.76"/>
  </r>
  <r>
    <x v="176"/>
    <d v="2024-02-22T00:00:00"/>
    <s v="Mundra"/>
    <s v="Ahmedabad"/>
    <x v="5"/>
    <x v="1"/>
    <x v="2"/>
    <n v="24.72"/>
    <n v="2077"/>
    <n v="100.54"/>
    <n v="6"/>
    <x v="2"/>
    <x v="1"/>
    <n v="75236.800000000003"/>
    <x v="83"/>
    <x v="2"/>
    <n v="81.760000000000005"/>
    <n v="5142.8"/>
    <n v="3638.41"/>
    <n v="9331.07"/>
    <x v="3"/>
    <n v="2024"/>
    <s v="Q1"/>
    <s v="High"/>
    <s v="Average"/>
    <s v="Good"/>
    <x v="5"/>
    <n v="9331.07"/>
  </r>
  <r>
    <x v="177"/>
    <d v="2024-02-15T00:00:00"/>
    <s v="Mumbai"/>
    <s v="Lucknow"/>
    <x v="3"/>
    <x v="0"/>
    <x v="3"/>
    <n v="17.45"/>
    <n v="2385"/>
    <n v="97.18"/>
    <n v="5"/>
    <x v="2"/>
    <x v="2"/>
    <n v="58486.6"/>
    <x v="84"/>
    <x v="6"/>
    <n v="86.64"/>
    <n v="5468"/>
    <n v="4407.1099999999997"/>
    <n v="7416.42"/>
    <x v="3"/>
    <n v="2024"/>
    <s v="Q1"/>
    <s v="High"/>
    <s v="Average"/>
    <s v="Excellent"/>
    <x v="3"/>
    <n v="7416.42"/>
  </r>
  <r>
    <x v="178"/>
    <d v="2024-09-02T00:00:00"/>
    <s v="Kandla"/>
    <s v="Nagpur"/>
    <x v="0"/>
    <x v="1"/>
    <x v="1"/>
    <n v="15.89"/>
    <n v="868"/>
    <n v="97.78"/>
    <n v="3"/>
    <x v="1"/>
    <x v="2"/>
    <n v="48450.6"/>
    <x v="37"/>
    <x v="5"/>
    <n v="81.59"/>
    <n v="2371.6"/>
    <n v="3943.39"/>
    <n v="4445.71"/>
    <x v="8"/>
    <n v="2024"/>
    <s v="Q3"/>
    <s v="Low"/>
    <s v="Average"/>
    <s v="Excellent"/>
    <x v="0"/>
    <n v="4445.71"/>
  </r>
  <r>
    <x v="179"/>
    <d v="2026-06-01T00:00:00"/>
    <s v="Chennai"/>
    <s v="Delhi ICD"/>
    <x v="1"/>
    <x v="1"/>
    <x v="0"/>
    <n v="16.41"/>
    <n v="629"/>
    <n v="88.22"/>
    <n v="3"/>
    <x v="2"/>
    <x v="1"/>
    <n v="48903.4"/>
    <x v="85"/>
    <x v="1"/>
    <n v="86.16"/>
    <n v="1914.4"/>
    <n v="1707.32"/>
    <n v="8656.7999999999993"/>
    <x v="6"/>
    <n v="2026"/>
    <s v="Q2"/>
    <s v="Low"/>
    <s v="Average"/>
    <s v="Excellent"/>
    <x v="1"/>
    <n v="8656.7999999999993"/>
  </r>
  <r>
    <x v="180"/>
    <d v="2024-06-04T00:00:00"/>
    <s v="Mundra"/>
    <s v="Pune"/>
    <x v="3"/>
    <x v="1"/>
    <x v="5"/>
    <n v="20.12"/>
    <n v="1766"/>
    <n v="87.27"/>
    <n v="5"/>
    <x v="1"/>
    <x v="0"/>
    <n v="65772.399999999994"/>
    <x v="86"/>
    <x v="4"/>
    <n v="88.28"/>
    <n v="4336.8"/>
    <n v="2649.61"/>
    <n v="10171.26"/>
    <x v="6"/>
    <n v="2024"/>
    <s v="Q2"/>
    <s v="High"/>
    <s v="Good"/>
    <s v="Excellent"/>
    <x v="3"/>
    <n v="10171.26"/>
  </r>
  <r>
    <x v="181"/>
    <d v="2025-12-10T00:00:00"/>
    <s v="Nava Sheva"/>
    <s v="Ahmedabad"/>
    <x v="2"/>
    <x v="1"/>
    <x v="2"/>
    <n v="12.22"/>
    <n v="2009"/>
    <n v="92.7"/>
    <n v="7"/>
    <x v="2"/>
    <x v="2"/>
    <n v="60730"/>
    <x v="46"/>
    <x v="1"/>
    <n v="87.9"/>
    <n v="4506.8"/>
    <n v="2355.75"/>
    <n v="9394.41"/>
    <x v="9"/>
    <n v="2025"/>
    <s v="Q4"/>
    <s v="High"/>
    <s v="Average"/>
    <s v="Good"/>
    <x v="2"/>
    <n v="9394.41"/>
  </r>
  <r>
    <x v="182"/>
    <d v="2024-01-12T00:00:00"/>
    <s v="Nava Sheva"/>
    <s v="Jaipur"/>
    <x v="2"/>
    <x v="1"/>
    <x v="4"/>
    <n v="25.55"/>
    <n v="2494"/>
    <n v="90.03"/>
    <n v="6"/>
    <x v="1"/>
    <x v="0"/>
    <n v="79726.600000000006"/>
    <x v="24"/>
    <x v="5"/>
    <n v="85.84"/>
    <n v="6010"/>
    <n v="3885.44"/>
    <n v="6463.06"/>
    <x v="0"/>
    <n v="2024"/>
    <s v="Q1"/>
    <s v="High"/>
    <s v="Average"/>
    <s v="Good"/>
    <x v="2"/>
    <n v="6463.06"/>
  </r>
  <r>
    <x v="183"/>
    <d v="2025-06-14T00:00:00"/>
    <s v="Mumbai"/>
    <s v="Nagpur"/>
    <x v="2"/>
    <x v="0"/>
    <x v="3"/>
    <n v="27.94"/>
    <n v="1963"/>
    <n v="94.65"/>
    <n v="4"/>
    <x v="1"/>
    <x v="1"/>
    <n v="61560"/>
    <x v="49"/>
    <x v="1"/>
    <n v="88.46"/>
    <n v="5043.6000000000004"/>
    <n v="3463.04"/>
    <n v="8159.18"/>
    <x v="6"/>
    <n v="2025"/>
    <s v="Q2"/>
    <s v="High"/>
    <s v="Average"/>
    <s v="Excellent"/>
    <x v="2"/>
    <n v="8159.18"/>
  </r>
  <r>
    <x v="184"/>
    <d v="2025-10-18T00:00:00"/>
    <s v="Nava Sheva"/>
    <s v="Ahmedabad"/>
    <x v="0"/>
    <x v="1"/>
    <x v="0"/>
    <n v="14.22"/>
    <n v="1843"/>
    <n v="103.13"/>
    <n v="4"/>
    <x v="0"/>
    <x v="2"/>
    <n v="64289.599999999999"/>
    <x v="25"/>
    <x v="4"/>
    <n v="84.01"/>
    <n v="4254.8"/>
    <n v="2185.0700000000002"/>
    <n v="6334.66"/>
    <x v="7"/>
    <n v="2025"/>
    <s v="Q4"/>
    <s v="High"/>
    <s v="Average"/>
    <s v="Excellent"/>
    <x v="0"/>
    <n v="6334.66"/>
  </r>
  <r>
    <x v="185"/>
    <d v="2025-10-01T00:00:00"/>
    <s v="Kandla"/>
    <s v="Hyderabad"/>
    <x v="1"/>
    <x v="0"/>
    <x v="5"/>
    <n v="15.91"/>
    <n v="2406"/>
    <n v="102.27"/>
    <n v="6"/>
    <x v="0"/>
    <x v="2"/>
    <n v="60463.4"/>
    <x v="16"/>
    <x v="5"/>
    <n v="88.24"/>
    <n v="5448.4"/>
    <n v="1972.55"/>
    <n v="7171.35"/>
    <x v="7"/>
    <n v="2025"/>
    <s v="Q4"/>
    <s v="High"/>
    <s v="Average"/>
    <s v="Good"/>
    <x v="1"/>
    <n v="7171.35"/>
  </r>
  <r>
    <x v="186"/>
    <d v="2026-05-15T00:00:00"/>
    <s v="Kandla"/>
    <s v="Hyderabad"/>
    <x v="4"/>
    <x v="0"/>
    <x v="5"/>
    <n v="24.33"/>
    <n v="1067"/>
    <n v="94.43"/>
    <n v="4"/>
    <x v="2"/>
    <x v="2"/>
    <n v="48532.6"/>
    <x v="87"/>
    <x v="5"/>
    <n v="85.17"/>
    <n v="3107.2"/>
    <n v="1774.3"/>
    <n v="6103.34"/>
    <x v="4"/>
    <n v="2026"/>
    <s v="Q2"/>
    <s v="Low"/>
    <s v="Average"/>
    <s v="Excellent"/>
    <x v="4"/>
    <n v="6103.34"/>
  </r>
  <r>
    <x v="187"/>
    <d v="2024-02-10T00:00:00"/>
    <s v="Mumbai"/>
    <s v="Jaipur"/>
    <x v="6"/>
    <x v="1"/>
    <x v="5"/>
    <n v="14.34"/>
    <n v="1516"/>
    <n v="87.46"/>
    <n v="4"/>
    <x v="0"/>
    <x v="1"/>
    <n v="60093.2"/>
    <x v="38"/>
    <x v="1"/>
    <n v="87.67"/>
    <n v="3605.6"/>
    <n v="2822.51"/>
    <n v="9008.68"/>
    <x v="3"/>
    <n v="2024"/>
    <s v="Q1"/>
    <s v="High"/>
    <s v="Average"/>
    <s v="Excellent"/>
    <x v="6"/>
    <n v="9008.68"/>
  </r>
  <r>
    <x v="188"/>
    <d v="2025-07-02T00:00:00"/>
    <s v="Mumbai"/>
    <s v="Nagpur"/>
    <x v="3"/>
    <x v="1"/>
    <x v="0"/>
    <n v="22.83"/>
    <n v="1813"/>
    <n v="103.96"/>
    <n v="4"/>
    <x v="1"/>
    <x v="2"/>
    <n v="66778.2"/>
    <x v="22"/>
    <x v="1"/>
    <n v="86.48"/>
    <n v="4539.2"/>
    <n v="2301.86"/>
    <n v="8844.7199999999993"/>
    <x v="1"/>
    <n v="2025"/>
    <s v="Q3"/>
    <s v="High"/>
    <s v="Average"/>
    <s v="Excellent"/>
    <x v="3"/>
    <n v="8844.7199999999993"/>
  </r>
  <r>
    <x v="189"/>
    <d v="2025-06-16T00:00:00"/>
    <s v="Chennai"/>
    <s v="Delhi ICD"/>
    <x v="0"/>
    <x v="1"/>
    <x v="6"/>
    <n v="10.38"/>
    <n v="2706"/>
    <n v="87.37"/>
    <n v="7"/>
    <x v="1"/>
    <x v="0"/>
    <n v="68298.399999999994"/>
    <x v="88"/>
    <x v="2"/>
    <n v="82.41"/>
    <n v="5827.2"/>
    <n v="3402.28"/>
    <n v="5912.21"/>
    <x v="6"/>
    <n v="2025"/>
    <s v="Q2"/>
    <s v="High"/>
    <s v="Average"/>
    <s v="Good"/>
    <x v="0"/>
    <n v="5912.21"/>
  </r>
  <r>
    <x v="190"/>
    <d v="2024-10-10T00:00:00"/>
    <s v="Chennai"/>
    <s v="Bengaluru"/>
    <x v="6"/>
    <x v="1"/>
    <x v="2"/>
    <n v="14.53"/>
    <n v="2410"/>
    <n v="91.21"/>
    <n v="8"/>
    <x v="1"/>
    <x v="0"/>
    <n v="68942.2"/>
    <x v="6"/>
    <x v="0"/>
    <n v="81.599999999999994"/>
    <n v="5401.2"/>
    <n v="2319.17"/>
    <n v="11912.27"/>
    <x v="7"/>
    <n v="2024"/>
    <s v="Q4"/>
    <s v="High"/>
    <s v="Good"/>
    <s v="Good"/>
    <x v="6"/>
    <n v="11912.27"/>
  </r>
  <r>
    <x v="191"/>
    <d v="2025-11-18T00:00:00"/>
    <s v="Mundra"/>
    <s v="Ahmedabad"/>
    <x v="6"/>
    <x v="0"/>
    <x v="6"/>
    <n v="25.31"/>
    <n v="1102"/>
    <n v="92.54"/>
    <n v="3"/>
    <x v="0"/>
    <x v="0"/>
    <n v="56107.8"/>
    <x v="3"/>
    <x v="0"/>
    <n v="82.11"/>
    <n v="3216.4"/>
    <n v="3338.99"/>
    <n v="4679.4799999999996"/>
    <x v="11"/>
    <n v="2025"/>
    <s v="Q4"/>
    <s v="High"/>
    <s v="Average"/>
    <s v="Excellent"/>
    <x v="6"/>
    <n v="4679.4799999999996"/>
  </r>
  <r>
    <x v="192"/>
    <d v="2026-02-09T00:00:00"/>
    <s v="Kolkata"/>
    <s v="Ahmedabad"/>
    <x v="3"/>
    <x v="1"/>
    <x v="0"/>
    <n v="19.329999999999998"/>
    <n v="1108"/>
    <n v="85.17"/>
    <n v="2"/>
    <x v="0"/>
    <x v="2"/>
    <n v="57913.4"/>
    <x v="89"/>
    <x v="5"/>
    <n v="83.45"/>
    <n v="2989.2"/>
    <n v="4122.93"/>
    <n v="4972.07"/>
    <x v="3"/>
    <n v="2026"/>
    <s v="Q1"/>
    <s v="High"/>
    <s v="Average"/>
    <s v="Excellent"/>
    <x v="3"/>
    <n v="4972.07"/>
  </r>
  <r>
    <x v="193"/>
    <d v="2024-09-12T00:00:00"/>
    <s v="Nava Sheva"/>
    <s v="Hyderabad"/>
    <x v="4"/>
    <x v="0"/>
    <x v="3"/>
    <n v="20.29"/>
    <n v="1207"/>
    <n v="97.71"/>
    <n v="5"/>
    <x v="1"/>
    <x v="0"/>
    <n v="48470.2"/>
    <x v="90"/>
    <x v="3"/>
    <n v="82.32"/>
    <n v="3225.6"/>
    <n v="4346.3100000000004"/>
    <n v="8697.48"/>
    <x v="8"/>
    <n v="2024"/>
    <s v="Q3"/>
    <s v="Low"/>
    <s v="Average"/>
    <s v="Excellent"/>
    <x v="4"/>
    <n v="8697.48"/>
  </r>
  <r>
    <x v="194"/>
    <d v="2025-12-31T00:00:00"/>
    <s v="Mundra"/>
    <s v="Ahmedabad"/>
    <x v="1"/>
    <x v="0"/>
    <x v="5"/>
    <n v="26.29"/>
    <n v="2257"/>
    <n v="100.61"/>
    <n v="5"/>
    <x v="1"/>
    <x v="2"/>
    <n v="62818.2"/>
    <x v="10"/>
    <x v="0"/>
    <n v="82.21"/>
    <n v="5565.6"/>
    <n v="4116.7299999999996"/>
    <n v="8920.77"/>
    <x v="9"/>
    <n v="2025"/>
    <s v="Q4"/>
    <s v="High"/>
    <s v="Average"/>
    <s v="Excellent"/>
    <x v="1"/>
    <n v="8920.77"/>
  </r>
  <r>
    <x v="195"/>
    <d v="2025-01-13T00:00:00"/>
    <s v="Vizag"/>
    <s v="Nagpur"/>
    <x v="6"/>
    <x v="1"/>
    <x v="1"/>
    <n v="16.920000000000002"/>
    <n v="481"/>
    <n v="93.78"/>
    <n v="3"/>
    <x v="1"/>
    <x v="2"/>
    <n v="44253.599999999999"/>
    <x v="70"/>
    <x v="2"/>
    <n v="84.67"/>
    <n v="1638.8"/>
    <n v="3641.12"/>
    <n v="3725.47"/>
    <x v="0"/>
    <n v="2025"/>
    <s v="Q1"/>
    <s v="Low"/>
    <s v="Average"/>
    <s v="Excellent"/>
    <x v="6"/>
    <n v="3725.47"/>
  </r>
  <r>
    <x v="196"/>
    <d v="2025-04-15T00:00:00"/>
    <s v="Chennai"/>
    <s v="Nagpur"/>
    <x v="2"/>
    <x v="1"/>
    <x v="6"/>
    <n v="18.8"/>
    <n v="368"/>
    <n v="96.35"/>
    <n v="2"/>
    <x v="0"/>
    <x v="2"/>
    <n v="49898"/>
    <x v="43"/>
    <x v="4"/>
    <n v="85.85"/>
    <n v="1488"/>
    <n v="4160.6099999999997"/>
    <n v="5633.18"/>
    <x v="5"/>
    <n v="2025"/>
    <s v="Q2"/>
    <s v="Low"/>
    <s v="Average"/>
    <s v="Excellent"/>
    <x v="2"/>
    <n v="5633.18"/>
  </r>
  <r>
    <x v="197"/>
    <d v="2025-09-01T00:00:00"/>
    <s v="Kandla"/>
    <s v="Hyderabad"/>
    <x v="4"/>
    <x v="0"/>
    <x v="3"/>
    <n v="20.8"/>
    <n v="1093"/>
    <n v="85.05"/>
    <n v="4"/>
    <x v="2"/>
    <x v="0"/>
    <n v="48542"/>
    <x v="47"/>
    <x v="6"/>
    <n v="85.42"/>
    <n v="3018"/>
    <n v="3512.31"/>
    <n v="5284.29"/>
    <x v="8"/>
    <n v="2025"/>
    <s v="Q3"/>
    <s v="Low"/>
    <s v="Average"/>
    <s v="Excellent"/>
    <x v="4"/>
    <n v="5284.29"/>
  </r>
  <r>
    <x v="198"/>
    <d v="2024-02-13T00:00:00"/>
    <s v="Kandla"/>
    <s v="Lucknow"/>
    <x v="1"/>
    <x v="0"/>
    <x v="2"/>
    <n v="19.54"/>
    <n v="2346"/>
    <n v="85.25"/>
    <n v="5"/>
    <x v="0"/>
    <x v="0"/>
    <n v="64968"/>
    <x v="91"/>
    <x v="1"/>
    <n v="85.36"/>
    <n v="5473.6"/>
    <n v="2379.23"/>
    <n v="6754.49"/>
    <x v="3"/>
    <n v="2024"/>
    <s v="Q1"/>
    <s v="High"/>
    <s v="Average"/>
    <s v="Excellent"/>
    <x v="1"/>
    <n v="6754.49"/>
  </r>
  <r>
    <x v="199"/>
    <d v="2025-03-17T00:00:00"/>
    <s v="Chennai"/>
    <s v="Lucknow"/>
    <x v="3"/>
    <x v="1"/>
    <x v="2"/>
    <n v="23.81"/>
    <n v="2135"/>
    <n v="99.06"/>
    <n v="7"/>
    <x v="2"/>
    <x v="2"/>
    <n v="73436.2"/>
    <x v="92"/>
    <x v="4"/>
    <n v="81.36"/>
    <n v="5222.3999999999996"/>
    <n v="2984.84"/>
    <n v="11057.22"/>
    <x v="10"/>
    <n v="2025"/>
    <s v="Q1"/>
    <s v="High"/>
    <s v="Good"/>
    <s v="Good"/>
    <x v="3"/>
    <n v="11057.22"/>
  </r>
  <r>
    <x v="200"/>
    <d v="2026-05-02T00:00:00"/>
    <s v="Mumbai"/>
    <s v="Pune"/>
    <x v="3"/>
    <x v="1"/>
    <x v="2"/>
    <n v="14.78"/>
    <n v="1390"/>
    <n v="96.75"/>
    <n v="4"/>
    <x v="1"/>
    <x v="0"/>
    <n v="57592"/>
    <x v="92"/>
    <x v="6"/>
    <n v="82.1"/>
    <n v="3371.2"/>
    <n v="4928.1400000000003"/>
    <n v="7609.46"/>
    <x v="4"/>
    <n v="2026"/>
    <s v="Q2"/>
    <s v="High"/>
    <s v="Average"/>
    <s v="Excellent"/>
    <x v="3"/>
    <n v="7609.46"/>
  </r>
  <r>
    <x v="201"/>
    <d v="2025-10-12T00:00:00"/>
    <s v="Vizag"/>
    <s v="Ahmedabad"/>
    <x v="4"/>
    <x v="0"/>
    <x v="3"/>
    <n v="25.62"/>
    <n v="1226"/>
    <n v="103.4"/>
    <n v="5"/>
    <x v="1"/>
    <x v="2"/>
    <n v="50178"/>
    <x v="9"/>
    <x v="2"/>
    <n v="84.24"/>
    <n v="3476.8"/>
    <n v="3172.86"/>
    <n v="4470.01"/>
    <x v="7"/>
    <n v="2025"/>
    <s v="Q4"/>
    <s v="High"/>
    <s v="Average"/>
    <s v="Excellent"/>
    <x v="4"/>
    <n v="4470.01"/>
  </r>
  <r>
    <x v="202"/>
    <d v="2026-03-30T00:00:00"/>
    <s v="Mundra"/>
    <s v="Ahmedabad"/>
    <x v="5"/>
    <x v="0"/>
    <x v="0"/>
    <n v="13.68"/>
    <n v="1421"/>
    <n v="90.7"/>
    <n v="4"/>
    <x v="1"/>
    <x v="1"/>
    <n v="41748"/>
    <x v="66"/>
    <x v="4"/>
    <n v="87.02"/>
    <n v="3389.2"/>
    <n v="1625.3"/>
    <n v="5390.24"/>
    <x v="10"/>
    <n v="2026"/>
    <s v="Q1"/>
    <s v="Low"/>
    <s v="Average"/>
    <s v="Excellent"/>
    <x v="5"/>
    <n v="5390.24"/>
  </r>
  <r>
    <x v="203"/>
    <d v="2026-01-14T00:00:00"/>
    <s v="Kolkata"/>
    <s v="Delhi ICD"/>
    <x v="0"/>
    <x v="0"/>
    <x v="3"/>
    <n v="16.420000000000002"/>
    <n v="888"/>
    <n v="94"/>
    <n v="4"/>
    <x v="1"/>
    <x v="2"/>
    <n v="36714"/>
    <x v="54"/>
    <x v="3"/>
    <n v="83.06"/>
    <n v="2432.8000000000002"/>
    <n v="4236.1899999999996"/>
    <n v="6522.19"/>
    <x v="0"/>
    <n v="2026"/>
    <s v="Q1"/>
    <s v="Low"/>
    <s v="Average"/>
    <s v="Excellent"/>
    <x v="0"/>
    <n v="6522.19"/>
  </r>
  <r>
    <x v="204"/>
    <d v="2026-02-19T00:00:00"/>
    <s v="Mumbai"/>
    <s v="Jaipur"/>
    <x v="6"/>
    <x v="1"/>
    <x v="5"/>
    <n v="13.74"/>
    <n v="2323"/>
    <n v="99.92"/>
    <n v="5"/>
    <x v="0"/>
    <x v="0"/>
    <n v="73232.399999999994"/>
    <x v="69"/>
    <x v="0"/>
    <n v="84.33"/>
    <n v="5195.6000000000004"/>
    <n v="1724.98"/>
    <n v="7290.88"/>
    <x v="3"/>
    <n v="2026"/>
    <s v="Q1"/>
    <s v="High"/>
    <s v="Average"/>
    <s v="Excellent"/>
    <x v="6"/>
    <n v="7290.88"/>
  </r>
  <r>
    <x v="205"/>
    <d v="2025-01-08T00:00:00"/>
    <s v="Kandla"/>
    <s v="Delhi ICD"/>
    <x v="3"/>
    <x v="1"/>
    <x v="5"/>
    <n v="13.4"/>
    <n v="1371"/>
    <n v="93.36"/>
    <n v="3"/>
    <x v="0"/>
    <x v="2"/>
    <n v="56715.199999999997"/>
    <x v="58"/>
    <x v="2"/>
    <n v="85.23"/>
    <n v="3278"/>
    <n v="1971.54"/>
    <n v="9946.7900000000009"/>
    <x v="0"/>
    <n v="2025"/>
    <s v="Q1"/>
    <s v="High"/>
    <s v="Average"/>
    <s v="Excellent"/>
    <x v="3"/>
    <n v="9946.7900000000009"/>
  </r>
  <r>
    <x v="206"/>
    <d v="2025-11-10T00:00:00"/>
    <s v="Kandla"/>
    <s v="Hyderabad"/>
    <x v="1"/>
    <x v="1"/>
    <x v="1"/>
    <n v="22.02"/>
    <n v="2084"/>
    <n v="95.92"/>
    <n v="7"/>
    <x v="2"/>
    <x v="0"/>
    <n v="74836.399999999994"/>
    <x v="84"/>
    <x v="2"/>
    <n v="82.68"/>
    <n v="5048.8"/>
    <n v="4960.1400000000003"/>
    <n v="8431.51"/>
    <x v="11"/>
    <n v="2025"/>
    <s v="Q4"/>
    <s v="High"/>
    <s v="Average"/>
    <s v="Good"/>
    <x v="1"/>
    <n v="8431.51"/>
  </r>
  <r>
    <x v="207"/>
    <d v="2024-09-16T00:00:00"/>
    <s v="Mundra"/>
    <s v="Pune"/>
    <x v="3"/>
    <x v="0"/>
    <x v="3"/>
    <n v="21.79"/>
    <n v="1812"/>
    <n v="89.68"/>
    <n v="5"/>
    <x v="1"/>
    <x v="1"/>
    <n v="53616.6"/>
    <x v="85"/>
    <x v="1"/>
    <n v="88.18"/>
    <n v="4495.6000000000004"/>
    <n v="3007.9"/>
    <n v="5693.72"/>
    <x v="8"/>
    <n v="2024"/>
    <s v="Q3"/>
    <s v="High"/>
    <s v="Average"/>
    <s v="Excellent"/>
    <x v="3"/>
    <n v="5693.72"/>
  </r>
  <r>
    <x v="208"/>
    <d v="2025-07-26T00:00:00"/>
    <s v="Chennai"/>
    <s v="Pune"/>
    <x v="5"/>
    <x v="0"/>
    <x v="1"/>
    <n v="15"/>
    <n v="1299"/>
    <n v="101.63"/>
    <n v="4"/>
    <x v="1"/>
    <x v="2"/>
    <n v="41283.599999999999"/>
    <x v="17"/>
    <x v="5"/>
    <n v="81.09"/>
    <n v="3198"/>
    <n v="3451.27"/>
    <n v="4756.92"/>
    <x v="1"/>
    <n v="2025"/>
    <s v="Q3"/>
    <s v="Low"/>
    <s v="Average"/>
    <s v="Excellent"/>
    <x v="5"/>
    <n v="4756.92"/>
  </r>
  <r>
    <x v="209"/>
    <d v="2024-12-22T00:00:00"/>
    <s v="Chennai"/>
    <s v="Delhi ICD"/>
    <x v="4"/>
    <x v="1"/>
    <x v="1"/>
    <n v="16.46"/>
    <n v="2785"/>
    <n v="104.99"/>
    <n v="6"/>
    <x v="0"/>
    <x v="0"/>
    <n v="81832.800000000003"/>
    <x v="69"/>
    <x v="1"/>
    <n v="88.76"/>
    <n v="6228.4"/>
    <n v="4469.76"/>
    <n v="9800.9"/>
    <x v="9"/>
    <n v="2024"/>
    <s v="Q4"/>
    <s v="High"/>
    <s v="Average"/>
    <s v="Good"/>
    <x v="4"/>
    <n v="9800.9"/>
  </r>
  <r>
    <x v="210"/>
    <d v="2026-06-18T00:00:00"/>
    <s v="Chennai"/>
    <s v="Ahmedabad"/>
    <x v="4"/>
    <x v="1"/>
    <x v="2"/>
    <n v="10.6"/>
    <n v="980"/>
    <n v="97.37"/>
    <n v="3"/>
    <x v="0"/>
    <x v="2"/>
    <n v="49984.4"/>
    <x v="92"/>
    <x v="3"/>
    <n v="88.47"/>
    <n v="2384"/>
    <n v="3332.24"/>
    <n v="4227.38"/>
    <x v="6"/>
    <n v="2026"/>
    <s v="Q2"/>
    <s v="Low"/>
    <s v="Average"/>
    <s v="Excellent"/>
    <x v="4"/>
    <n v="4227.38"/>
  </r>
  <r>
    <x v="211"/>
    <d v="2024-02-29T00:00:00"/>
    <s v="Kandla"/>
    <s v="Nagpur"/>
    <x v="4"/>
    <x v="1"/>
    <x v="6"/>
    <n v="26.34"/>
    <n v="617"/>
    <n v="90.97"/>
    <n v="2"/>
    <x v="1"/>
    <x v="2"/>
    <n v="54026.400000000001"/>
    <x v="40"/>
    <x v="1"/>
    <n v="85.47"/>
    <n v="2287.6"/>
    <n v="4856.79"/>
    <n v="5925.27"/>
    <x v="3"/>
    <n v="2024"/>
    <s v="Q1"/>
    <s v="High"/>
    <s v="Average"/>
    <s v="Excellent"/>
    <x v="4"/>
    <n v="5925.27"/>
  </r>
  <r>
    <x v="212"/>
    <d v="2025-04-15T00:00:00"/>
    <s v="Nava Sheva"/>
    <s v="Jaipur"/>
    <x v="4"/>
    <x v="0"/>
    <x v="0"/>
    <n v="23.85"/>
    <n v="2798"/>
    <n v="92.15"/>
    <n v="7"/>
    <x v="1"/>
    <x v="1"/>
    <n v="67599"/>
    <x v="31"/>
    <x v="6"/>
    <n v="83.58"/>
    <n v="6550"/>
    <n v="2272.7600000000002"/>
    <n v="9610.4500000000007"/>
    <x v="5"/>
    <n v="2025"/>
    <s v="Q2"/>
    <s v="High"/>
    <s v="Average"/>
    <s v="Good"/>
    <x v="4"/>
    <n v="9610.4500000000007"/>
  </r>
  <r>
    <x v="213"/>
    <d v="2026-01-19T00:00:00"/>
    <s v="Mumbai"/>
    <s v="Pune"/>
    <x v="5"/>
    <x v="0"/>
    <x v="5"/>
    <n v="16.13"/>
    <n v="2206"/>
    <n v="86.84"/>
    <n v="5"/>
    <x v="0"/>
    <x v="1"/>
    <n v="57909.8"/>
    <x v="54"/>
    <x v="6"/>
    <n v="84.96"/>
    <n v="5057.2"/>
    <n v="2034.57"/>
    <n v="6716.49"/>
    <x v="0"/>
    <n v="2026"/>
    <s v="Q1"/>
    <s v="High"/>
    <s v="Average"/>
    <s v="Excellent"/>
    <x v="5"/>
    <n v="6716.49"/>
  </r>
  <r>
    <x v="214"/>
    <d v="2024-09-08T00:00:00"/>
    <s v="Mundra"/>
    <s v="Bengaluru"/>
    <x v="6"/>
    <x v="1"/>
    <x v="0"/>
    <n v="20.97"/>
    <n v="1996"/>
    <n v="87.5"/>
    <n v="6"/>
    <x v="1"/>
    <x v="0"/>
    <n v="69325"/>
    <x v="24"/>
    <x v="3"/>
    <n v="83.77"/>
    <n v="4830.8"/>
    <n v="2800.8"/>
    <n v="10164.26"/>
    <x v="8"/>
    <n v="2024"/>
    <s v="Q3"/>
    <s v="High"/>
    <s v="Good"/>
    <s v="Good"/>
    <x v="6"/>
    <n v="10164.26"/>
  </r>
  <r>
    <x v="215"/>
    <d v="2025-05-02T00:00:00"/>
    <s v="Mundra"/>
    <s v="Hyderabad"/>
    <x v="6"/>
    <x v="1"/>
    <x v="2"/>
    <n v="22.56"/>
    <n v="375"/>
    <n v="93.9"/>
    <n v="2"/>
    <x v="1"/>
    <x v="1"/>
    <n v="49572"/>
    <x v="93"/>
    <x v="1"/>
    <n v="88.28"/>
    <n v="1652.4"/>
    <n v="3524.85"/>
    <n v="8466.06"/>
    <x v="4"/>
    <n v="2025"/>
    <s v="Q2"/>
    <s v="Low"/>
    <s v="Average"/>
    <s v="Excellent"/>
    <x v="6"/>
    <n v="8466.06"/>
  </r>
  <r>
    <x v="216"/>
    <d v="2025-05-05T00:00:00"/>
    <s v="Chennai"/>
    <s v="Nagpur"/>
    <x v="2"/>
    <x v="1"/>
    <x v="4"/>
    <n v="12.5"/>
    <n v="2620"/>
    <n v="92.81"/>
    <n v="8"/>
    <x v="0"/>
    <x v="2"/>
    <n v="70827.199999999997"/>
    <x v="83"/>
    <x v="5"/>
    <n v="86.25"/>
    <n v="5740"/>
    <n v="2779.26"/>
    <n v="8112.22"/>
    <x v="4"/>
    <n v="2025"/>
    <s v="Q2"/>
    <s v="High"/>
    <s v="Average"/>
    <s v="Good"/>
    <x v="2"/>
    <n v="8112.22"/>
  </r>
  <r>
    <x v="217"/>
    <d v="2025-08-11T00:00:00"/>
    <s v="Nava Sheva"/>
    <s v="Nagpur"/>
    <x v="3"/>
    <x v="0"/>
    <x v="6"/>
    <n v="15.59"/>
    <n v="2635"/>
    <n v="96.81"/>
    <n v="8"/>
    <x v="0"/>
    <x v="0"/>
    <n v="66268.2"/>
    <x v="58"/>
    <x v="4"/>
    <n v="84.32"/>
    <n v="5893.6"/>
    <n v="2334.9"/>
    <n v="11200.71"/>
    <x v="2"/>
    <n v="2025"/>
    <s v="Q3"/>
    <s v="High"/>
    <s v="Good"/>
    <s v="Good"/>
    <x v="3"/>
    <n v="11200.71"/>
  </r>
  <r>
    <x v="218"/>
    <d v="2025-07-29T00:00:00"/>
    <s v="Chennai"/>
    <s v="Nagpur"/>
    <x v="4"/>
    <x v="1"/>
    <x v="6"/>
    <n v="21.8"/>
    <n v="1584"/>
    <n v="101.42"/>
    <n v="3"/>
    <x v="0"/>
    <x v="0"/>
    <n v="71798.399999999994"/>
    <x v="33"/>
    <x v="0"/>
    <n v="84.83"/>
    <n v="4040"/>
    <n v="2566.25"/>
    <n v="12529.75"/>
    <x v="1"/>
    <n v="2025"/>
    <s v="Q3"/>
    <s v="High"/>
    <s v="Good"/>
    <s v="Excellent"/>
    <x v="4"/>
    <n v="12529.75"/>
  </r>
  <r>
    <x v="219"/>
    <d v="2024-06-18T00:00:00"/>
    <s v="Vizag"/>
    <s v="Delhi ICD"/>
    <x v="4"/>
    <x v="0"/>
    <x v="4"/>
    <n v="25.16"/>
    <n v="1334"/>
    <n v="97.15"/>
    <n v="5"/>
    <x v="0"/>
    <x v="1"/>
    <n v="56810"/>
    <x v="36"/>
    <x v="4"/>
    <n v="88.93"/>
    <n v="3674.4"/>
    <n v="3668.69"/>
    <n v="9623.4500000000007"/>
    <x v="6"/>
    <n v="2024"/>
    <s v="Q2"/>
    <s v="High"/>
    <s v="Average"/>
    <s v="Excellent"/>
    <x v="4"/>
    <n v="9623.4500000000007"/>
  </r>
  <r>
    <x v="220"/>
    <d v="2025-09-06T00:00:00"/>
    <s v="Nava Sheva"/>
    <s v="Jaipur"/>
    <x v="5"/>
    <x v="0"/>
    <x v="5"/>
    <n v="26.01"/>
    <n v="2286"/>
    <n v="96.66"/>
    <n v="5"/>
    <x v="1"/>
    <x v="0"/>
    <n v="66440.2"/>
    <x v="64"/>
    <x v="1"/>
    <n v="81.319999999999993"/>
    <n v="5612.4"/>
    <n v="2484.7800000000002"/>
    <n v="7271.15"/>
    <x v="8"/>
    <n v="2025"/>
    <s v="Q3"/>
    <s v="High"/>
    <s v="Average"/>
    <s v="Excellent"/>
    <x v="5"/>
    <n v="7271.15"/>
  </r>
  <r>
    <x v="221"/>
    <d v="2024-10-10T00:00:00"/>
    <s v="Mumbai"/>
    <s v="Delhi ICD"/>
    <x v="2"/>
    <x v="0"/>
    <x v="5"/>
    <n v="20.03"/>
    <n v="457"/>
    <n v="92.81"/>
    <n v="2"/>
    <x v="0"/>
    <x v="0"/>
    <n v="43648.2"/>
    <x v="78"/>
    <x v="5"/>
    <n v="87.61"/>
    <n v="1715.2"/>
    <n v="4081.54"/>
    <n v="7422.06"/>
    <x v="7"/>
    <n v="2024"/>
    <s v="Q4"/>
    <s v="Low"/>
    <s v="Average"/>
    <s v="Excellent"/>
    <x v="2"/>
    <n v="7422.06"/>
  </r>
  <r>
    <x v="222"/>
    <d v="2024-08-27T00:00:00"/>
    <s v="Vizag"/>
    <s v="Hyderabad"/>
    <x v="1"/>
    <x v="1"/>
    <x v="0"/>
    <n v="15.02"/>
    <n v="479"/>
    <n v="100.57"/>
    <n v="2"/>
    <x v="2"/>
    <x v="0"/>
    <n v="49834.400000000001"/>
    <x v="7"/>
    <x v="2"/>
    <n v="88.99"/>
    <n v="1558.8"/>
    <n v="4518.96"/>
    <n v="4825.5600000000004"/>
    <x v="2"/>
    <n v="2024"/>
    <s v="Q3"/>
    <s v="Low"/>
    <s v="Average"/>
    <s v="Excellent"/>
    <x v="1"/>
    <n v="4825.5600000000004"/>
  </r>
  <r>
    <x v="223"/>
    <d v="2026-01-04T00:00:00"/>
    <s v="Chennai"/>
    <s v="Ahmedabad"/>
    <x v="6"/>
    <x v="1"/>
    <x v="1"/>
    <n v="15.83"/>
    <n v="755"/>
    <n v="87.88"/>
    <n v="3"/>
    <x v="2"/>
    <x v="2"/>
    <n v="48352.6"/>
    <x v="69"/>
    <x v="4"/>
    <n v="84.3"/>
    <n v="2143.1999999999998"/>
    <n v="4017.66"/>
    <n v="6508.06"/>
    <x v="0"/>
    <n v="2026"/>
    <s v="Q1"/>
    <s v="Low"/>
    <s v="Average"/>
    <s v="Excellent"/>
    <x v="6"/>
    <n v="6508.06"/>
  </r>
  <r>
    <x v="224"/>
    <d v="2025-06-05T00:00:00"/>
    <s v="Chennai"/>
    <s v="Ahmedabad"/>
    <x v="2"/>
    <x v="0"/>
    <x v="2"/>
    <n v="23.41"/>
    <n v="1233"/>
    <n v="101.72"/>
    <n v="4"/>
    <x v="1"/>
    <x v="2"/>
    <n v="48071.4"/>
    <x v="94"/>
    <x v="1"/>
    <n v="82.24"/>
    <n v="3402.4"/>
    <n v="4224.76"/>
    <n v="6949.92"/>
    <x v="6"/>
    <n v="2025"/>
    <s v="Q2"/>
    <s v="Low"/>
    <s v="Average"/>
    <s v="Excellent"/>
    <x v="2"/>
    <n v="6949.92"/>
  </r>
  <r>
    <x v="225"/>
    <d v="2026-01-04T00:00:00"/>
    <s v="Vizag"/>
    <s v="Ahmedabad"/>
    <x v="1"/>
    <x v="1"/>
    <x v="0"/>
    <n v="23.78"/>
    <n v="1896"/>
    <n v="87.34"/>
    <n v="4"/>
    <x v="1"/>
    <x v="1"/>
    <n v="68134.8"/>
    <x v="36"/>
    <x v="4"/>
    <n v="82.8"/>
    <n v="4743.2"/>
    <n v="1794.86"/>
    <n v="8620.5300000000007"/>
    <x v="0"/>
    <n v="2026"/>
    <s v="Q1"/>
    <s v="High"/>
    <s v="Average"/>
    <s v="Excellent"/>
    <x v="1"/>
    <n v="8620.5300000000007"/>
  </r>
  <r>
    <x v="226"/>
    <d v="2025-11-05T00:00:00"/>
    <s v="Chennai"/>
    <s v="Hyderabad"/>
    <x v="1"/>
    <x v="1"/>
    <x v="2"/>
    <n v="27.69"/>
    <n v="1418"/>
    <n v="98.64"/>
    <n v="3"/>
    <x v="0"/>
    <x v="0"/>
    <n v="74773.8"/>
    <x v="57"/>
    <x v="6"/>
    <n v="81.650000000000006"/>
    <n v="3943.6"/>
    <n v="2984.73"/>
    <n v="13049.78"/>
    <x v="11"/>
    <n v="2025"/>
    <s v="Q4"/>
    <s v="High"/>
    <s v="Good"/>
    <s v="Excellent"/>
    <x v="1"/>
    <n v="13049.78"/>
  </r>
  <r>
    <x v="227"/>
    <d v="2026-01-30T00:00:00"/>
    <s v="Nava Sheva"/>
    <s v="Nagpur"/>
    <x v="3"/>
    <x v="1"/>
    <x v="4"/>
    <n v="15.88"/>
    <n v="1032"/>
    <n v="99.28"/>
    <n v="3"/>
    <x v="0"/>
    <x v="1"/>
    <n v="57089.599999999999"/>
    <x v="71"/>
    <x v="0"/>
    <n v="82.6"/>
    <n v="2699.2"/>
    <n v="4517.87"/>
    <n v="4763.1000000000004"/>
    <x v="0"/>
    <n v="2026"/>
    <s v="Q1"/>
    <s v="High"/>
    <s v="Average"/>
    <s v="Excellent"/>
    <x v="3"/>
    <n v="4763.1000000000004"/>
  </r>
  <r>
    <x v="228"/>
    <d v="2024-02-11T00:00:00"/>
    <s v="Mundra"/>
    <s v="Nagpur"/>
    <x v="0"/>
    <x v="0"/>
    <x v="2"/>
    <n v="15.07"/>
    <n v="2726"/>
    <n v="94.27"/>
    <n v="6"/>
    <x v="1"/>
    <x v="2"/>
    <n v="57587.4"/>
    <x v="8"/>
    <x v="0"/>
    <n v="88.08"/>
    <n v="6054.8"/>
    <n v="2201.92"/>
    <n v="8739.5499999999993"/>
    <x v="3"/>
    <n v="2024"/>
    <s v="Q1"/>
    <s v="High"/>
    <s v="Average"/>
    <s v="Good"/>
    <x v="0"/>
    <n v="8739.5499999999993"/>
  </r>
  <r>
    <x v="229"/>
    <d v="2025-01-10T00:00:00"/>
    <s v="Mundra"/>
    <s v="Bengaluru"/>
    <x v="0"/>
    <x v="0"/>
    <x v="6"/>
    <n v="14.21"/>
    <n v="1312"/>
    <n v="102.21"/>
    <n v="4"/>
    <x v="0"/>
    <x v="0"/>
    <n v="49798.2"/>
    <x v="46"/>
    <x v="2"/>
    <n v="87.73"/>
    <n v="3192.4"/>
    <n v="4138.3100000000004"/>
    <n v="6597.06"/>
    <x v="0"/>
    <n v="2025"/>
    <s v="Q1"/>
    <s v="Low"/>
    <s v="Average"/>
    <s v="Excellent"/>
    <x v="0"/>
    <n v="6597.06"/>
  </r>
  <r>
    <x v="230"/>
    <d v="2025-11-28T00:00:00"/>
    <s v="Mundra"/>
    <s v="Lucknow"/>
    <x v="2"/>
    <x v="0"/>
    <x v="2"/>
    <n v="26.96"/>
    <n v="1139"/>
    <n v="86.63"/>
    <n v="4"/>
    <x v="2"/>
    <x v="0"/>
    <n v="54827.6"/>
    <x v="95"/>
    <x v="3"/>
    <n v="82.44"/>
    <n v="3356.4"/>
    <n v="4597.26"/>
    <n v="8166.57"/>
    <x v="11"/>
    <n v="2025"/>
    <s v="Q4"/>
    <s v="High"/>
    <s v="Average"/>
    <s v="Excellent"/>
    <x v="2"/>
    <n v="8166.57"/>
  </r>
  <r>
    <x v="231"/>
    <d v="2024-11-26T00:00:00"/>
    <s v="Mumbai"/>
    <s v="Bengaluru"/>
    <x v="6"/>
    <x v="0"/>
    <x v="3"/>
    <n v="10.38"/>
    <n v="1945"/>
    <n v="92.04"/>
    <n v="6"/>
    <x v="2"/>
    <x v="2"/>
    <n v="46226.8"/>
    <x v="31"/>
    <x v="1"/>
    <n v="87.56"/>
    <n v="4305.2"/>
    <n v="3647"/>
    <n v="8190.48"/>
    <x v="11"/>
    <n v="2024"/>
    <s v="Q4"/>
    <s v="Low"/>
    <s v="Average"/>
    <s v="Good"/>
    <x v="6"/>
    <n v="8190.48"/>
  </r>
  <r>
    <x v="232"/>
    <d v="2025-07-21T00:00:00"/>
    <s v="Nava Sheva"/>
    <s v="Delhi ICD"/>
    <x v="3"/>
    <x v="0"/>
    <x v="0"/>
    <n v="15.73"/>
    <n v="2341"/>
    <n v="87.3"/>
    <n v="6"/>
    <x v="2"/>
    <x v="2"/>
    <n v="55225"/>
    <x v="18"/>
    <x v="5"/>
    <n v="87.34"/>
    <n v="5311.2"/>
    <n v="2478.4"/>
    <n v="8439.91"/>
    <x v="1"/>
    <n v="2025"/>
    <s v="Q3"/>
    <s v="High"/>
    <s v="Average"/>
    <s v="Good"/>
    <x v="3"/>
    <n v="8439.91"/>
  </r>
  <r>
    <x v="233"/>
    <d v="2025-01-28T00:00:00"/>
    <s v="Mumbai"/>
    <s v="Ahmedabad"/>
    <x v="0"/>
    <x v="0"/>
    <x v="2"/>
    <n v="19.309999999999999"/>
    <n v="1745"/>
    <n v="99.63"/>
    <n v="6"/>
    <x v="2"/>
    <x v="2"/>
    <n v="52774.6"/>
    <x v="44"/>
    <x v="3"/>
    <n v="83.51"/>
    <n v="4262.3999999999996"/>
    <n v="4417.1499999999996"/>
    <n v="6907.03"/>
    <x v="0"/>
    <n v="2025"/>
    <s v="Q1"/>
    <s v="High"/>
    <s v="Average"/>
    <s v="Good"/>
    <x v="0"/>
    <n v="6907.03"/>
  </r>
  <r>
    <x v="234"/>
    <d v="2024-10-21T00:00:00"/>
    <s v="Vizag"/>
    <s v="Hyderabad"/>
    <x v="2"/>
    <x v="0"/>
    <x v="3"/>
    <n v="25.35"/>
    <n v="1073"/>
    <n v="102.44"/>
    <n v="3"/>
    <x v="2"/>
    <x v="1"/>
    <n v="51983.8"/>
    <x v="22"/>
    <x v="5"/>
    <n v="86.92"/>
    <n v="3160"/>
    <n v="2230.75"/>
    <n v="7210.57"/>
    <x v="7"/>
    <n v="2024"/>
    <s v="Q4"/>
    <s v="High"/>
    <s v="Average"/>
    <s v="Excellent"/>
    <x v="2"/>
    <n v="7210.57"/>
  </r>
  <r>
    <x v="235"/>
    <d v="2025-11-26T00:00:00"/>
    <s v="Kandla"/>
    <s v="Nagpur"/>
    <x v="0"/>
    <x v="0"/>
    <x v="6"/>
    <n v="17.57"/>
    <n v="875"/>
    <n v="100.49"/>
    <n v="4"/>
    <x v="0"/>
    <x v="2"/>
    <n v="43371.8"/>
    <x v="78"/>
    <x v="5"/>
    <n v="84.19"/>
    <n v="2452.8000000000002"/>
    <n v="4213.88"/>
    <n v="6723.43"/>
    <x v="11"/>
    <n v="2025"/>
    <s v="Q4"/>
    <s v="Low"/>
    <s v="Average"/>
    <s v="Excellent"/>
    <x v="0"/>
    <n v="6723.43"/>
  </r>
  <r>
    <x v="236"/>
    <d v="2026-05-26T00:00:00"/>
    <s v="Kolkata"/>
    <s v="Ahmedabad"/>
    <x v="2"/>
    <x v="1"/>
    <x v="6"/>
    <n v="12.34"/>
    <n v="1989"/>
    <n v="95.49"/>
    <n v="6"/>
    <x v="1"/>
    <x v="1"/>
    <n v="59932.800000000003"/>
    <x v="53"/>
    <x v="2"/>
    <n v="85.69"/>
    <n v="4471.6000000000004"/>
    <n v="4898.6899999999996"/>
    <n v="6069.57"/>
    <x v="4"/>
    <n v="2026"/>
    <s v="Q2"/>
    <s v="High"/>
    <s v="Average"/>
    <s v="Good"/>
    <x v="2"/>
    <n v="6069.57"/>
  </r>
  <r>
    <x v="237"/>
    <d v="2024-08-30T00:00:00"/>
    <s v="Kandla"/>
    <s v="Nagpur"/>
    <x v="3"/>
    <x v="0"/>
    <x v="6"/>
    <n v="26.12"/>
    <n v="2508"/>
    <n v="91.39"/>
    <n v="8"/>
    <x v="2"/>
    <x v="2"/>
    <n v="67070.8"/>
    <x v="96"/>
    <x v="1"/>
    <n v="83.63"/>
    <n v="6060.8"/>
    <n v="2094.86"/>
    <n v="10555.25"/>
    <x v="2"/>
    <n v="2024"/>
    <s v="Q3"/>
    <s v="High"/>
    <s v="Good"/>
    <s v="Good"/>
    <x v="3"/>
    <n v="10555.25"/>
  </r>
  <r>
    <x v="238"/>
    <d v="2026-03-20T00:00:00"/>
    <s v="Chennai"/>
    <s v="Hyderabad"/>
    <x v="2"/>
    <x v="0"/>
    <x v="1"/>
    <n v="17.27"/>
    <n v="722"/>
    <n v="95.62"/>
    <n v="2"/>
    <x v="1"/>
    <x v="0"/>
    <n v="39681.4"/>
    <x v="19"/>
    <x v="2"/>
    <n v="86.87"/>
    <n v="2134.8000000000002"/>
    <n v="3987.49"/>
    <n v="4883.8100000000004"/>
    <x v="10"/>
    <n v="2026"/>
    <s v="Q1"/>
    <s v="Low"/>
    <s v="Average"/>
    <s v="Excellent"/>
    <x v="2"/>
    <n v="4883.8100000000004"/>
  </r>
  <r>
    <x v="239"/>
    <d v="2026-04-01T00:00:00"/>
    <s v="Mundra"/>
    <s v="Bengaluru"/>
    <x v="1"/>
    <x v="1"/>
    <x v="0"/>
    <n v="20.93"/>
    <n v="1444"/>
    <n v="86.63"/>
    <n v="3"/>
    <x v="1"/>
    <x v="0"/>
    <n v="62560.6"/>
    <x v="78"/>
    <x v="0"/>
    <n v="86.42"/>
    <n v="3725.2"/>
    <n v="1966"/>
    <n v="8162.25"/>
    <x v="5"/>
    <n v="2026"/>
    <s v="Q2"/>
    <s v="High"/>
    <s v="Average"/>
    <s v="Excellent"/>
    <x v="1"/>
    <n v="8162.25"/>
  </r>
  <r>
    <x v="240"/>
    <d v="2025-02-14T00:00:00"/>
    <s v="Vizag"/>
    <s v="Pune"/>
    <x v="5"/>
    <x v="0"/>
    <x v="5"/>
    <n v="10.27"/>
    <n v="680"/>
    <n v="90.82"/>
    <n v="2"/>
    <x v="1"/>
    <x v="0"/>
    <n v="32301.4"/>
    <x v="72"/>
    <x v="0"/>
    <n v="86.17"/>
    <n v="1770.8"/>
    <n v="1562.27"/>
    <n v="4371.8900000000003"/>
    <x v="3"/>
    <n v="2025"/>
    <s v="Q1"/>
    <s v="Low"/>
    <s v="Average"/>
    <s v="Excellent"/>
    <x v="5"/>
    <n v="4371.8900000000003"/>
  </r>
  <r>
    <x v="241"/>
    <d v="2025-08-24T00:00:00"/>
    <s v="Mundra"/>
    <s v="Ahmedabad"/>
    <x v="6"/>
    <x v="0"/>
    <x v="1"/>
    <n v="11.4"/>
    <n v="1792"/>
    <n v="94.22"/>
    <n v="4"/>
    <x v="0"/>
    <x v="2"/>
    <n v="48070.400000000001"/>
    <x v="54"/>
    <x v="3"/>
    <n v="85.16"/>
    <n v="4040"/>
    <n v="4485.13"/>
    <n v="5954.65"/>
    <x v="2"/>
    <n v="2025"/>
    <s v="Q3"/>
    <s v="Low"/>
    <s v="Average"/>
    <s v="Excellent"/>
    <x v="6"/>
    <n v="5954.65"/>
  </r>
  <r>
    <x v="242"/>
    <d v="2025-10-04T00:00:00"/>
    <s v="Nava Sheva"/>
    <s v="Lucknow"/>
    <x v="5"/>
    <x v="1"/>
    <x v="1"/>
    <n v="22.54"/>
    <n v="2213"/>
    <n v="103.05"/>
    <n v="6"/>
    <x v="2"/>
    <x v="0"/>
    <n v="77708"/>
    <x v="97"/>
    <x v="2"/>
    <n v="84.26"/>
    <n v="5327.6"/>
    <n v="2236.61"/>
    <n v="6372.85"/>
    <x v="7"/>
    <n v="2025"/>
    <s v="Q4"/>
    <s v="High"/>
    <s v="Average"/>
    <s v="Good"/>
    <x v="5"/>
    <n v="6372.85"/>
  </r>
  <r>
    <x v="243"/>
    <d v="2024-02-09T00:00:00"/>
    <s v="Mundra"/>
    <s v="Jaipur"/>
    <x v="4"/>
    <x v="0"/>
    <x v="3"/>
    <n v="18.43"/>
    <n v="1644"/>
    <n v="97.49"/>
    <n v="5"/>
    <x v="0"/>
    <x v="2"/>
    <n v="53013.8"/>
    <x v="96"/>
    <x v="4"/>
    <n v="86.21"/>
    <n v="4025.2"/>
    <n v="3153.2"/>
    <n v="4245.62"/>
    <x v="3"/>
    <n v="2024"/>
    <s v="Q1"/>
    <s v="High"/>
    <s v="Average"/>
    <s v="Excellent"/>
    <x v="4"/>
    <n v="4245.62"/>
  </r>
  <r>
    <x v="244"/>
    <d v="2025-06-16T00:00:00"/>
    <s v="Kolkata"/>
    <s v="Jaipur"/>
    <x v="0"/>
    <x v="0"/>
    <x v="4"/>
    <n v="17.03"/>
    <n v="1450"/>
    <n v="104.67"/>
    <n v="3"/>
    <x v="0"/>
    <x v="0"/>
    <n v="54287.4"/>
    <x v="52"/>
    <x v="6"/>
    <n v="82.35"/>
    <n v="3581.2"/>
    <n v="4923.33"/>
    <n v="6995.11"/>
    <x v="6"/>
    <n v="2025"/>
    <s v="Q2"/>
    <s v="High"/>
    <s v="Average"/>
    <s v="Excellent"/>
    <x v="0"/>
    <n v="6995.11"/>
  </r>
  <r>
    <x v="245"/>
    <d v="2024-10-31T00:00:00"/>
    <s v="Mundra"/>
    <s v="Jaipur"/>
    <x v="0"/>
    <x v="1"/>
    <x v="6"/>
    <n v="18.510000000000002"/>
    <n v="795"/>
    <n v="95.45"/>
    <n v="2"/>
    <x v="2"/>
    <x v="0"/>
    <n v="56153"/>
    <x v="79"/>
    <x v="0"/>
    <n v="81.39"/>
    <n v="2330.4"/>
    <n v="3260.08"/>
    <n v="9084.31"/>
    <x v="7"/>
    <n v="2024"/>
    <s v="Q4"/>
    <s v="High"/>
    <s v="Average"/>
    <s v="Excellent"/>
    <x v="0"/>
    <n v="9084.31"/>
  </r>
  <r>
    <x v="246"/>
    <d v="2025-03-18T00:00:00"/>
    <s v="Mumbai"/>
    <s v="Pune"/>
    <x v="1"/>
    <x v="0"/>
    <x v="2"/>
    <n v="22.53"/>
    <n v="1967"/>
    <n v="97.03"/>
    <n v="5"/>
    <x v="2"/>
    <x v="0"/>
    <n v="62024.6"/>
    <x v="13"/>
    <x v="1"/>
    <n v="85.84"/>
    <n v="4835.2"/>
    <n v="3770.77"/>
    <n v="6626.49"/>
    <x v="10"/>
    <n v="2025"/>
    <s v="Q1"/>
    <s v="High"/>
    <s v="Average"/>
    <s v="Excellent"/>
    <x v="1"/>
    <n v="6626.49"/>
  </r>
  <r>
    <x v="247"/>
    <d v="2025-05-31T00:00:00"/>
    <s v="Vizag"/>
    <s v="Nagpur"/>
    <x v="4"/>
    <x v="1"/>
    <x v="0"/>
    <n v="18.48"/>
    <n v="1884"/>
    <n v="89.75"/>
    <n v="4"/>
    <x v="0"/>
    <x v="0"/>
    <n v="71010"/>
    <x v="86"/>
    <x v="3"/>
    <n v="88.77"/>
    <n v="4507.2"/>
    <n v="3883.46"/>
    <n v="6710.97"/>
    <x v="4"/>
    <n v="2025"/>
    <s v="Q2"/>
    <s v="High"/>
    <s v="Average"/>
    <s v="Excellent"/>
    <x v="4"/>
    <n v="6710.97"/>
  </r>
  <r>
    <x v="248"/>
    <d v="2025-07-16T00:00:00"/>
    <s v="Kandla"/>
    <s v="Delhi ICD"/>
    <x v="0"/>
    <x v="0"/>
    <x v="0"/>
    <n v="20.48"/>
    <n v="1107"/>
    <n v="98.39"/>
    <n v="2"/>
    <x v="2"/>
    <x v="0"/>
    <n v="50022.8"/>
    <x v="14"/>
    <x v="2"/>
    <n v="84.46"/>
    <n v="3033.2"/>
    <n v="3838.2"/>
    <n v="5783.06"/>
    <x v="1"/>
    <n v="2025"/>
    <s v="Q3"/>
    <s v="High"/>
    <s v="Average"/>
    <s v="Excellent"/>
    <x v="0"/>
    <n v="5783.06"/>
  </r>
  <r>
    <x v="249"/>
    <d v="2025-06-11T00:00:00"/>
    <s v="Kandla"/>
    <s v="Ahmedabad"/>
    <x v="5"/>
    <x v="1"/>
    <x v="0"/>
    <n v="19.29"/>
    <n v="1197"/>
    <n v="102.73"/>
    <n v="4"/>
    <x v="1"/>
    <x v="1"/>
    <n v="57552.6"/>
    <x v="17"/>
    <x v="0"/>
    <n v="82.34"/>
    <n v="3165.6"/>
    <n v="3157.31"/>
    <n v="7419.81"/>
    <x v="6"/>
    <n v="2025"/>
    <s v="Q2"/>
    <s v="High"/>
    <s v="Average"/>
    <s v="Excellent"/>
    <x v="5"/>
    <n v="7419.81"/>
  </r>
  <r>
    <x v="250"/>
    <d v="2025-06-30T00:00:00"/>
    <s v="Chennai"/>
    <s v="Pune"/>
    <x v="6"/>
    <x v="1"/>
    <x v="6"/>
    <n v="13.58"/>
    <n v="1511"/>
    <n v="89.78"/>
    <n v="4"/>
    <x v="2"/>
    <x v="1"/>
    <n v="57127.6"/>
    <x v="98"/>
    <x v="3"/>
    <n v="86.74"/>
    <n v="3565.2"/>
    <n v="3450.11"/>
    <n v="7012.15"/>
    <x v="6"/>
    <n v="2025"/>
    <s v="Q2"/>
    <s v="High"/>
    <s v="Average"/>
    <s v="Excellent"/>
    <x v="6"/>
    <n v="7012.15"/>
  </r>
  <r>
    <x v="251"/>
    <d v="2024-01-12T00:00:00"/>
    <s v="Mundra"/>
    <s v="Hyderabad"/>
    <x v="1"/>
    <x v="0"/>
    <x v="5"/>
    <n v="25.8"/>
    <n v="2229"/>
    <n v="99.89"/>
    <n v="7"/>
    <x v="1"/>
    <x v="0"/>
    <n v="65954.8"/>
    <x v="76"/>
    <x v="5"/>
    <n v="82.36"/>
    <n v="5490"/>
    <n v="4490.7700000000004"/>
    <n v="5476.52"/>
    <x v="0"/>
    <n v="2024"/>
    <s v="Q1"/>
    <s v="High"/>
    <s v="Average"/>
    <s v="Good"/>
    <x v="1"/>
    <n v="5476.52"/>
  </r>
  <r>
    <x v="252"/>
    <d v="2024-07-24T00:00:00"/>
    <s v="Kandla"/>
    <s v="Jaipur"/>
    <x v="1"/>
    <x v="1"/>
    <x v="5"/>
    <n v="21.52"/>
    <n v="1043"/>
    <n v="88.58"/>
    <n v="4"/>
    <x v="2"/>
    <x v="2"/>
    <n v="57013.599999999999"/>
    <x v="31"/>
    <x v="5"/>
    <n v="83.55"/>
    <n v="2946.8"/>
    <n v="1620.32"/>
    <n v="5490.03"/>
    <x v="1"/>
    <n v="2024"/>
    <s v="Q3"/>
    <s v="High"/>
    <s v="Average"/>
    <s v="Excellent"/>
    <x v="1"/>
    <n v="5490.03"/>
  </r>
  <r>
    <x v="253"/>
    <d v="2025-08-08T00:00:00"/>
    <s v="Vizag"/>
    <s v="Pune"/>
    <x v="1"/>
    <x v="0"/>
    <x v="5"/>
    <n v="22.04"/>
    <n v="723"/>
    <n v="96.54"/>
    <n v="3"/>
    <x v="1"/>
    <x v="2"/>
    <n v="40096.800000000003"/>
    <x v="60"/>
    <x v="4"/>
    <n v="83.04"/>
    <n v="2327.6"/>
    <n v="1606.3"/>
    <n v="6668.93"/>
    <x v="2"/>
    <n v="2025"/>
    <s v="Q3"/>
    <s v="Low"/>
    <s v="Average"/>
    <s v="Excellent"/>
    <x v="1"/>
    <n v="6668.93"/>
  </r>
  <r>
    <x v="254"/>
    <d v="2026-04-29T00:00:00"/>
    <s v="Kandla"/>
    <s v="Pune"/>
    <x v="2"/>
    <x v="1"/>
    <x v="3"/>
    <n v="21.32"/>
    <n v="2419"/>
    <n v="100.76"/>
    <n v="6"/>
    <x v="0"/>
    <x v="0"/>
    <n v="81307.199999999997"/>
    <x v="47"/>
    <x v="1"/>
    <n v="87.55"/>
    <n v="5690.8"/>
    <n v="4647.79"/>
    <n v="10265.23"/>
    <x v="5"/>
    <n v="2026"/>
    <s v="Q2"/>
    <s v="High"/>
    <s v="Good"/>
    <s v="Good"/>
    <x v="2"/>
    <n v="10265.23"/>
  </r>
  <r>
    <x v="255"/>
    <d v="2025-05-15T00:00:00"/>
    <s v="Nava Sheva"/>
    <s v="Jaipur"/>
    <x v="3"/>
    <x v="1"/>
    <x v="4"/>
    <n v="10.67"/>
    <n v="407"/>
    <n v="92.14"/>
    <n v="2"/>
    <x v="2"/>
    <x v="1"/>
    <n v="41543.800000000003"/>
    <x v="63"/>
    <x v="3"/>
    <n v="81.489999999999995"/>
    <n v="1240.8"/>
    <n v="2398.46"/>
    <n v="5610.88"/>
    <x v="4"/>
    <n v="2025"/>
    <s v="Q2"/>
    <s v="Low"/>
    <s v="Average"/>
    <s v="Excellent"/>
    <x v="3"/>
    <n v="5610.88"/>
  </r>
  <r>
    <x v="256"/>
    <d v="2024-06-16T00:00:00"/>
    <s v="Nava Sheva"/>
    <s v="Hyderabad"/>
    <x v="6"/>
    <x v="0"/>
    <x v="2"/>
    <n v="12.56"/>
    <n v="1627"/>
    <n v="94.99"/>
    <n v="4"/>
    <x v="0"/>
    <x v="0"/>
    <n v="51226.8"/>
    <x v="99"/>
    <x v="3"/>
    <n v="82.28"/>
    <n v="3756.4"/>
    <n v="2829.92"/>
    <n v="8772.8700000000008"/>
    <x v="6"/>
    <n v="2024"/>
    <s v="Q2"/>
    <s v="High"/>
    <s v="Average"/>
    <s v="Excellent"/>
    <x v="6"/>
    <n v="8772.8700000000008"/>
  </r>
  <r>
    <x v="257"/>
    <d v="2025-08-23T00:00:00"/>
    <s v="Kolkata"/>
    <s v="Ahmedabad"/>
    <x v="0"/>
    <x v="1"/>
    <x v="2"/>
    <n v="23.21"/>
    <n v="1465"/>
    <n v="85.55"/>
    <n v="4"/>
    <x v="1"/>
    <x v="2"/>
    <n v="60735"/>
    <x v="73"/>
    <x v="4"/>
    <n v="82.19"/>
    <n v="3858.4"/>
    <n v="1985.24"/>
    <n v="6785.49"/>
    <x v="2"/>
    <n v="2025"/>
    <s v="Q3"/>
    <s v="High"/>
    <s v="Average"/>
    <s v="Excellent"/>
    <x v="0"/>
    <n v="6785.49"/>
  </r>
  <r>
    <x v="258"/>
    <d v="2026-01-03T00:00:00"/>
    <s v="Mumbai"/>
    <s v="Hyderabad"/>
    <x v="4"/>
    <x v="1"/>
    <x v="3"/>
    <n v="10.43"/>
    <n v="1422"/>
    <n v="95.54"/>
    <n v="4"/>
    <x v="2"/>
    <x v="0"/>
    <n v="56415.8"/>
    <x v="72"/>
    <x v="5"/>
    <n v="88.68"/>
    <n v="3261.2"/>
    <n v="2263.96"/>
    <n v="5458.28"/>
    <x v="0"/>
    <n v="2026"/>
    <s v="Q1"/>
    <s v="High"/>
    <s v="Average"/>
    <s v="Excellent"/>
    <x v="4"/>
    <n v="5458.28"/>
  </r>
  <r>
    <x v="259"/>
    <d v="2025-02-28T00:00:00"/>
    <s v="Chennai"/>
    <s v="Pune"/>
    <x v="1"/>
    <x v="1"/>
    <x v="4"/>
    <n v="19.36"/>
    <n v="2206"/>
    <n v="95.97"/>
    <n v="6"/>
    <x v="2"/>
    <x v="2"/>
    <n v="69912.399999999994"/>
    <x v="100"/>
    <x v="0"/>
    <n v="81.760000000000005"/>
    <n v="5186.3999999999996"/>
    <n v="3376.94"/>
    <n v="11289.98"/>
    <x v="3"/>
    <n v="2025"/>
    <s v="Q1"/>
    <s v="High"/>
    <s v="Good"/>
    <s v="Good"/>
    <x v="1"/>
    <n v="11289.98"/>
  </r>
  <r>
    <x v="260"/>
    <d v="2025-11-30T00:00:00"/>
    <s v="Kolkata"/>
    <s v="Ahmedabad"/>
    <x v="3"/>
    <x v="1"/>
    <x v="3"/>
    <n v="27.14"/>
    <n v="1232"/>
    <n v="98.03"/>
    <n v="4"/>
    <x v="1"/>
    <x v="2"/>
    <n v="62973.599999999999"/>
    <x v="51"/>
    <x v="3"/>
    <n v="85.51"/>
    <n v="3549.6"/>
    <n v="3283.35"/>
    <n v="8738.73"/>
    <x v="11"/>
    <n v="2025"/>
    <s v="Q4"/>
    <s v="High"/>
    <s v="Average"/>
    <s v="Excellent"/>
    <x v="3"/>
    <n v="8738.73"/>
  </r>
  <r>
    <x v="261"/>
    <d v="2024-10-13T00:00:00"/>
    <s v="Nava Sheva"/>
    <s v="Lucknow"/>
    <x v="1"/>
    <x v="1"/>
    <x v="5"/>
    <n v="27.51"/>
    <n v="2631"/>
    <n v="93.86"/>
    <n v="6"/>
    <x v="1"/>
    <x v="0"/>
    <n v="83594.2"/>
    <x v="42"/>
    <x v="2"/>
    <n v="82.2"/>
    <n v="6362.4"/>
    <n v="3556.22"/>
    <n v="14754.55"/>
    <x v="7"/>
    <n v="2024"/>
    <s v="Q4"/>
    <s v="High"/>
    <s v="Good"/>
    <s v="Good"/>
    <x v="1"/>
    <n v="14754.55"/>
  </r>
  <r>
    <x v="262"/>
    <d v="2025-11-17T00:00:00"/>
    <s v="Kolkata"/>
    <s v="Nagpur"/>
    <x v="5"/>
    <x v="0"/>
    <x v="4"/>
    <n v="22.1"/>
    <n v="552"/>
    <n v="92.49"/>
    <n v="3"/>
    <x v="0"/>
    <x v="2"/>
    <n v="42612.800000000003"/>
    <x v="81"/>
    <x v="0"/>
    <n v="82.22"/>
    <n v="1988"/>
    <n v="3899.96"/>
    <n v="5893.47"/>
    <x v="11"/>
    <n v="2025"/>
    <s v="Q4"/>
    <s v="Low"/>
    <s v="Average"/>
    <s v="Excellent"/>
    <x v="5"/>
    <n v="5893.47"/>
  </r>
  <r>
    <x v="263"/>
    <d v="2025-09-23T00:00:00"/>
    <s v="Kolkata"/>
    <s v="Hyderabad"/>
    <x v="0"/>
    <x v="1"/>
    <x v="3"/>
    <n v="23.41"/>
    <n v="2466"/>
    <n v="91.86"/>
    <n v="7"/>
    <x v="0"/>
    <x v="1"/>
    <n v="80184.2"/>
    <x v="27"/>
    <x v="6"/>
    <n v="81.63"/>
    <n v="5868.4"/>
    <n v="4109.91"/>
    <n v="12677.24"/>
    <x v="8"/>
    <n v="2025"/>
    <s v="Q3"/>
    <s v="High"/>
    <s v="Good"/>
    <s v="Good"/>
    <x v="0"/>
    <n v="12677.24"/>
  </r>
  <r>
    <x v="264"/>
    <d v="2024-02-28T00:00:00"/>
    <s v="Vizag"/>
    <s v="Delhi ICD"/>
    <x v="0"/>
    <x v="1"/>
    <x v="0"/>
    <n v="10.59"/>
    <n v="2382"/>
    <n v="103.24"/>
    <n v="5"/>
    <x v="1"/>
    <x v="0"/>
    <n v="66503.8"/>
    <x v="70"/>
    <x v="2"/>
    <n v="84.67"/>
    <n v="5187.6000000000004"/>
    <n v="3752.25"/>
    <n v="5413.79"/>
    <x v="3"/>
    <n v="2024"/>
    <s v="Q1"/>
    <s v="High"/>
    <s v="Average"/>
    <s v="Excellent"/>
    <x v="0"/>
    <n v="5413.79"/>
  </r>
  <r>
    <x v="265"/>
    <d v="2025-08-08T00:00:00"/>
    <s v="Mumbai"/>
    <s v="Ahmedabad"/>
    <x v="1"/>
    <x v="1"/>
    <x v="1"/>
    <n v="10.3"/>
    <n v="397"/>
    <n v="92.62"/>
    <n v="2"/>
    <x v="2"/>
    <x v="1"/>
    <n v="41148.400000000001"/>
    <x v="49"/>
    <x v="5"/>
    <n v="85.92"/>
    <n v="1206"/>
    <n v="3742.27"/>
    <n v="6639.78"/>
    <x v="2"/>
    <n v="2025"/>
    <s v="Q3"/>
    <s v="Low"/>
    <s v="Average"/>
    <s v="Excellent"/>
    <x v="1"/>
    <n v="6639.78"/>
  </r>
  <r>
    <x v="266"/>
    <d v="2025-12-04T00:00:00"/>
    <s v="Vizag"/>
    <s v="Lucknow"/>
    <x v="4"/>
    <x v="0"/>
    <x v="2"/>
    <n v="12.64"/>
    <n v="1274"/>
    <n v="97.45"/>
    <n v="5"/>
    <x v="0"/>
    <x v="2"/>
    <n v="43358"/>
    <x v="54"/>
    <x v="1"/>
    <n v="83.11"/>
    <n v="3053.6"/>
    <n v="4533.42"/>
    <n v="5919.32"/>
    <x v="9"/>
    <n v="2025"/>
    <s v="Q4"/>
    <s v="Low"/>
    <s v="Average"/>
    <s v="Excellent"/>
    <x v="4"/>
    <n v="5919.32"/>
  </r>
  <r>
    <x v="267"/>
    <d v="2025-09-11T00:00:00"/>
    <s v="Mumbai"/>
    <s v="Delhi ICD"/>
    <x v="4"/>
    <x v="1"/>
    <x v="1"/>
    <n v="12.58"/>
    <n v="1662"/>
    <n v="97.16"/>
    <n v="5"/>
    <x v="0"/>
    <x v="1"/>
    <n v="61425.2"/>
    <x v="29"/>
    <x v="4"/>
    <n v="81.06"/>
    <n v="3827.2"/>
    <n v="4771.37"/>
    <n v="8372"/>
    <x v="8"/>
    <n v="2025"/>
    <s v="Q3"/>
    <s v="High"/>
    <s v="Average"/>
    <s v="Excellent"/>
    <x v="4"/>
    <n v="8372"/>
  </r>
  <r>
    <x v="268"/>
    <d v="2024-06-11T00:00:00"/>
    <s v="Kolkata"/>
    <s v="Jaipur"/>
    <x v="0"/>
    <x v="1"/>
    <x v="3"/>
    <n v="25.63"/>
    <n v="2350"/>
    <n v="95.53"/>
    <n v="6"/>
    <x v="0"/>
    <x v="2"/>
    <n v="79730.600000000006"/>
    <x v="21"/>
    <x v="2"/>
    <n v="86.12"/>
    <n v="5725.2"/>
    <n v="3130.12"/>
    <n v="12046.18"/>
    <x v="6"/>
    <n v="2024"/>
    <s v="Q2"/>
    <s v="High"/>
    <s v="Good"/>
    <s v="Good"/>
    <x v="0"/>
    <n v="12046.18"/>
  </r>
  <r>
    <x v="269"/>
    <d v="2026-01-12T00:00:00"/>
    <s v="Chennai"/>
    <s v="Lucknow"/>
    <x v="1"/>
    <x v="1"/>
    <x v="4"/>
    <n v="11.32"/>
    <n v="2347"/>
    <n v="85.59"/>
    <n v="5"/>
    <x v="2"/>
    <x v="2"/>
    <n v="63122.8"/>
    <x v="32"/>
    <x v="3"/>
    <n v="85.81"/>
    <n v="5146.8"/>
    <n v="2588.65"/>
    <n v="11319.07"/>
    <x v="0"/>
    <n v="2026"/>
    <s v="Q1"/>
    <s v="High"/>
    <s v="Good"/>
    <s v="Excellent"/>
    <x v="1"/>
    <n v="11319.07"/>
  </r>
  <r>
    <x v="270"/>
    <d v="2025-04-04T00:00:00"/>
    <s v="Nava Sheva"/>
    <s v="Ahmedabad"/>
    <x v="6"/>
    <x v="0"/>
    <x v="0"/>
    <n v="23.68"/>
    <n v="1110"/>
    <n v="103.95"/>
    <n v="3"/>
    <x v="1"/>
    <x v="1"/>
    <n v="48606"/>
    <x v="13"/>
    <x v="2"/>
    <n v="87.09"/>
    <n v="3167.2"/>
    <n v="2115.4499999999998"/>
    <n v="5630.14"/>
    <x v="5"/>
    <n v="2025"/>
    <s v="Q2"/>
    <s v="Low"/>
    <s v="Average"/>
    <s v="Excellent"/>
    <x v="6"/>
    <n v="5630.14"/>
  </r>
  <r>
    <x v="271"/>
    <d v="2024-10-06T00:00:00"/>
    <s v="Mundra"/>
    <s v="Lucknow"/>
    <x v="4"/>
    <x v="0"/>
    <x v="3"/>
    <n v="19.57"/>
    <n v="2622"/>
    <n v="100.38"/>
    <n v="8"/>
    <x v="0"/>
    <x v="0"/>
    <n v="70122.600000000006"/>
    <x v="5"/>
    <x v="4"/>
    <n v="86.76"/>
    <n v="6026.8"/>
    <n v="1718.85"/>
    <n v="7172.79"/>
    <x v="7"/>
    <n v="2024"/>
    <s v="Q4"/>
    <s v="High"/>
    <s v="Average"/>
    <s v="Good"/>
    <x v="4"/>
    <n v="7172.79"/>
  </r>
  <r>
    <x v="272"/>
    <d v="2024-05-08T00:00:00"/>
    <s v="Kandla"/>
    <s v="Bengaluru"/>
    <x v="3"/>
    <x v="0"/>
    <x v="3"/>
    <n v="11.4"/>
    <n v="2695"/>
    <n v="85.45"/>
    <n v="6"/>
    <x v="1"/>
    <x v="2"/>
    <n v="52854"/>
    <x v="101"/>
    <x v="5"/>
    <n v="85.25"/>
    <n v="5846"/>
    <n v="3915.81"/>
    <n v="9303.52"/>
    <x v="4"/>
    <n v="2024"/>
    <s v="Q2"/>
    <s v="High"/>
    <s v="Average"/>
    <s v="Good"/>
    <x v="3"/>
    <n v="9303.52"/>
  </r>
  <r>
    <x v="273"/>
    <d v="2026-05-07T00:00:00"/>
    <s v="Kolkata"/>
    <s v="Hyderabad"/>
    <x v="1"/>
    <x v="0"/>
    <x v="5"/>
    <n v="10.039999999999999"/>
    <n v="1018"/>
    <n v="85.4"/>
    <n v="3"/>
    <x v="1"/>
    <x v="0"/>
    <n v="35500"/>
    <x v="21"/>
    <x v="6"/>
    <n v="83.81"/>
    <n v="2437.6"/>
    <n v="3501.39"/>
    <n v="5741.08"/>
    <x v="4"/>
    <n v="2026"/>
    <s v="Q2"/>
    <s v="Low"/>
    <s v="Average"/>
    <s v="Excellent"/>
    <x v="1"/>
    <n v="5741.08"/>
  </r>
  <r>
    <x v="274"/>
    <d v="2025-04-17T00:00:00"/>
    <s v="Vizag"/>
    <s v="Jaipur"/>
    <x v="2"/>
    <x v="1"/>
    <x v="6"/>
    <n v="24.38"/>
    <n v="2004"/>
    <n v="99.84"/>
    <n v="5"/>
    <x v="1"/>
    <x v="1"/>
    <n v="71470.8"/>
    <x v="99"/>
    <x v="0"/>
    <n v="87.43"/>
    <n v="4983.2"/>
    <n v="4044.8"/>
    <n v="12607.75"/>
    <x v="5"/>
    <n v="2025"/>
    <s v="Q2"/>
    <s v="High"/>
    <s v="Good"/>
    <s v="Excellent"/>
    <x v="2"/>
    <n v="12607.75"/>
  </r>
  <r>
    <x v="275"/>
    <d v="2025-08-01T00:00:00"/>
    <s v="Vizag"/>
    <s v="Jaipur"/>
    <x v="4"/>
    <x v="1"/>
    <x v="1"/>
    <n v="23.23"/>
    <n v="973"/>
    <n v="96.54"/>
    <n v="2"/>
    <x v="2"/>
    <x v="0"/>
    <n v="62667.8"/>
    <x v="102"/>
    <x v="5"/>
    <n v="87.53"/>
    <n v="2875.2"/>
    <n v="2321.75"/>
    <n v="7232.13"/>
    <x v="2"/>
    <n v="2025"/>
    <s v="Q3"/>
    <s v="High"/>
    <s v="Average"/>
    <s v="Excellent"/>
    <x v="4"/>
    <n v="7232.13"/>
  </r>
  <r>
    <x v="276"/>
    <d v="2024-08-30T00:00:00"/>
    <s v="Mumbai"/>
    <s v="Delhi ICD"/>
    <x v="4"/>
    <x v="1"/>
    <x v="2"/>
    <n v="25.38"/>
    <n v="447"/>
    <n v="95.27"/>
    <n v="2"/>
    <x v="2"/>
    <x v="1"/>
    <n v="55638.400000000001"/>
    <x v="23"/>
    <x v="3"/>
    <n v="87.03"/>
    <n v="1909.2"/>
    <n v="4613.1099999999997"/>
    <n v="5887.08"/>
    <x v="2"/>
    <n v="2024"/>
    <s v="Q3"/>
    <s v="High"/>
    <s v="Average"/>
    <s v="Excellent"/>
    <x v="4"/>
    <n v="5887.08"/>
  </r>
  <r>
    <x v="277"/>
    <d v="2026-03-02T00:00:00"/>
    <s v="Chennai"/>
    <s v="Pune"/>
    <x v="6"/>
    <x v="0"/>
    <x v="5"/>
    <n v="22.94"/>
    <n v="1648"/>
    <n v="85.02"/>
    <n v="6"/>
    <x v="2"/>
    <x v="2"/>
    <n v="53124.4"/>
    <x v="36"/>
    <x v="6"/>
    <n v="84.14"/>
    <n v="4213.6000000000004"/>
    <n v="2006.27"/>
    <n v="8938.2099999999991"/>
    <x v="10"/>
    <n v="2026"/>
    <s v="Q1"/>
    <s v="High"/>
    <s v="Average"/>
    <s v="Good"/>
    <x v="6"/>
    <n v="8938.2099999999991"/>
  </r>
  <r>
    <x v="278"/>
    <d v="2026-05-28T00:00:00"/>
    <s v="Nava Sheva"/>
    <s v="Jaipur"/>
    <x v="0"/>
    <x v="1"/>
    <x v="3"/>
    <n v="18.760000000000002"/>
    <n v="688"/>
    <n v="97.43"/>
    <n v="2"/>
    <x v="2"/>
    <x v="1"/>
    <n v="52831.6"/>
    <x v="30"/>
    <x v="5"/>
    <n v="87.64"/>
    <n v="2126.4"/>
    <n v="4525.83"/>
    <n v="8289.2099999999991"/>
    <x v="4"/>
    <n v="2026"/>
    <s v="Q2"/>
    <s v="High"/>
    <s v="Average"/>
    <s v="Excellent"/>
    <x v="0"/>
    <n v="8289.2099999999991"/>
  </r>
  <r>
    <x v="279"/>
    <d v="2025-12-15T00:00:00"/>
    <s v="Nava Sheva"/>
    <s v="Jaipur"/>
    <x v="6"/>
    <x v="0"/>
    <x v="5"/>
    <n v="25.87"/>
    <n v="2398"/>
    <n v="95.82"/>
    <n v="5"/>
    <x v="1"/>
    <x v="0"/>
    <n v="67557.399999999994"/>
    <x v="62"/>
    <x v="0"/>
    <n v="86.71"/>
    <n v="5830.8"/>
    <n v="3113.54"/>
    <n v="9786.7900000000009"/>
    <x v="9"/>
    <n v="2025"/>
    <s v="Q4"/>
    <s v="High"/>
    <s v="Average"/>
    <s v="Excellent"/>
    <x v="6"/>
    <n v="9786.7900000000009"/>
  </r>
  <r>
    <x v="280"/>
    <d v="2025-08-05T00:00:00"/>
    <s v="Mundra"/>
    <s v="Ahmedabad"/>
    <x v="3"/>
    <x v="0"/>
    <x v="4"/>
    <n v="12.72"/>
    <n v="490"/>
    <n v="94.52"/>
    <n v="2"/>
    <x v="0"/>
    <x v="0"/>
    <n v="37670.400000000001"/>
    <x v="35"/>
    <x v="5"/>
    <n v="82.51"/>
    <n v="1488.8"/>
    <n v="2504.5500000000002"/>
    <n v="3483.91"/>
    <x v="2"/>
    <n v="2025"/>
    <s v="Q3"/>
    <s v="Low"/>
    <s v="Average"/>
    <s v="Excellent"/>
    <x v="3"/>
    <n v="3483.91"/>
  </r>
  <r>
    <x v="281"/>
    <d v="2024-04-03T00:00:00"/>
    <s v="Mumbai"/>
    <s v="Ahmedabad"/>
    <x v="2"/>
    <x v="1"/>
    <x v="5"/>
    <n v="18.7"/>
    <n v="534"/>
    <n v="93.61"/>
    <n v="3"/>
    <x v="1"/>
    <x v="1"/>
    <n v="47971.199999999997"/>
    <x v="103"/>
    <x v="3"/>
    <n v="82.11"/>
    <n v="1816"/>
    <n v="4707.3500000000004"/>
    <n v="7597.88"/>
    <x v="5"/>
    <n v="2024"/>
    <s v="Q2"/>
    <s v="Low"/>
    <s v="Average"/>
    <s v="Excellent"/>
    <x v="2"/>
    <n v="7597.88"/>
  </r>
  <r>
    <x v="282"/>
    <d v="2024-07-12T00:00:00"/>
    <s v="Kolkata"/>
    <s v="Pune"/>
    <x v="2"/>
    <x v="0"/>
    <x v="1"/>
    <n v="26.04"/>
    <n v="1600"/>
    <n v="93.89"/>
    <n v="6"/>
    <x v="0"/>
    <x v="0"/>
    <n v="62902.8"/>
    <x v="88"/>
    <x v="5"/>
    <n v="86.2"/>
    <n v="4241.6000000000004"/>
    <n v="1833.45"/>
    <n v="9122.9699999999993"/>
    <x v="1"/>
    <n v="2024"/>
    <s v="Q3"/>
    <s v="High"/>
    <s v="Average"/>
    <s v="Good"/>
    <x v="2"/>
    <n v="9122.9699999999993"/>
  </r>
  <r>
    <x v="283"/>
    <d v="2025-01-01T00:00:00"/>
    <s v="Kolkata"/>
    <s v="Lucknow"/>
    <x v="3"/>
    <x v="0"/>
    <x v="2"/>
    <n v="16.02"/>
    <n v="2422"/>
    <n v="91.2"/>
    <n v="7"/>
    <x v="0"/>
    <x v="1"/>
    <n v="60926"/>
    <x v="104"/>
    <x v="5"/>
    <n v="84.25"/>
    <n v="5484.8"/>
    <n v="3239.39"/>
    <n v="5227.3999999999996"/>
    <x v="0"/>
    <n v="2025"/>
    <s v="Q1"/>
    <s v="High"/>
    <s v="Average"/>
    <s v="Good"/>
    <x v="3"/>
    <n v="5227.3999999999996"/>
  </r>
  <r>
    <x v="284"/>
    <d v="2024-05-27T00:00:00"/>
    <s v="Kolkata"/>
    <s v="Nagpur"/>
    <x v="3"/>
    <x v="0"/>
    <x v="3"/>
    <n v="26.98"/>
    <n v="1548"/>
    <n v="86.29"/>
    <n v="4"/>
    <x v="0"/>
    <x v="0"/>
    <n v="62212.800000000003"/>
    <x v="67"/>
    <x v="2"/>
    <n v="85.17"/>
    <n v="4175.2"/>
    <n v="1827.01"/>
    <n v="6617.47"/>
    <x v="4"/>
    <n v="2024"/>
    <s v="Q2"/>
    <s v="High"/>
    <s v="Average"/>
    <s v="Excellent"/>
    <x v="3"/>
    <n v="6617.47"/>
  </r>
  <r>
    <x v="285"/>
    <d v="2024-08-21T00:00:00"/>
    <s v="Nava Sheva"/>
    <s v="Ahmedabad"/>
    <x v="6"/>
    <x v="1"/>
    <x v="0"/>
    <n v="11.44"/>
    <n v="1561"/>
    <n v="104.65"/>
    <n v="5"/>
    <x v="1"/>
    <x v="1"/>
    <n v="55086"/>
    <x v="80"/>
    <x v="6"/>
    <n v="84.46"/>
    <n v="3579.6"/>
    <n v="3916.75"/>
    <n v="5423.73"/>
    <x v="2"/>
    <n v="2024"/>
    <s v="Q3"/>
    <s v="High"/>
    <s v="Average"/>
    <s v="Excellent"/>
    <x v="6"/>
    <n v="5423.73"/>
  </r>
  <r>
    <x v="286"/>
    <d v="2024-04-29T00:00:00"/>
    <s v="Nava Sheva"/>
    <s v="Nagpur"/>
    <x v="1"/>
    <x v="0"/>
    <x v="4"/>
    <n v="10.94"/>
    <n v="1464"/>
    <n v="97.42"/>
    <n v="3"/>
    <x v="2"/>
    <x v="1"/>
    <n v="43104.4"/>
    <x v="99"/>
    <x v="1"/>
    <n v="83.1"/>
    <n v="3365.6"/>
    <n v="4889"/>
    <n v="7269.23"/>
    <x v="5"/>
    <n v="2024"/>
    <s v="Q2"/>
    <s v="Low"/>
    <s v="Average"/>
    <s v="Excellent"/>
    <x v="1"/>
    <n v="7269.23"/>
  </r>
  <r>
    <x v="287"/>
    <d v="2026-05-23T00:00:00"/>
    <s v="Kandla"/>
    <s v="Hyderabad"/>
    <x v="6"/>
    <x v="1"/>
    <x v="6"/>
    <n v="23.4"/>
    <n v="1738"/>
    <n v="88"/>
    <n v="6"/>
    <x v="2"/>
    <x v="1"/>
    <n v="68476"/>
    <x v="61"/>
    <x v="5"/>
    <n v="85.11"/>
    <n v="4412"/>
    <n v="4135.4399999999996"/>
    <n v="6467.23"/>
    <x v="4"/>
    <n v="2026"/>
    <s v="Q2"/>
    <s v="High"/>
    <s v="Average"/>
    <s v="Good"/>
    <x v="6"/>
    <n v="6467.23"/>
  </r>
  <r>
    <x v="288"/>
    <d v="2024-04-07T00:00:00"/>
    <s v="Mumbai"/>
    <s v="Hyderabad"/>
    <x v="2"/>
    <x v="1"/>
    <x v="4"/>
    <n v="24.25"/>
    <n v="2236"/>
    <n v="90.53"/>
    <n v="7"/>
    <x v="1"/>
    <x v="2"/>
    <n v="71520.600000000006"/>
    <x v="65"/>
    <x v="5"/>
    <n v="81.08"/>
    <n v="5442"/>
    <n v="4461.59"/>
    <n v="11177.66"/>
    <x v="5"/>
    <n v="2024"/>
    <s v="Q2"/>
    <s v="High"/>
    <s v="Good"/>
    <s v="Good"/>
    <x v="2"/>
    <n v="11177.66"/>
  </r>
  <r>
    <x v="289"/>
    <d v="2025-01-17T00:00:00"/>
    <s v="Mumbai"/>
    <s v="Bengaluru"/>
    <x v="6"/>
    <x v="0"/>
    <x v="2"/>
    <n v="11.94"/>
    <n v="851"/>
    <n v="104.87"/>
    <n v="3"/>
    <x v="2"/>
    <x v="1"/>
    <n v="37542.400000000001"/>
    <x v="40"/>
    <x v="6"/>
    <n v="81.14"/>
    <n v="2179.6"/>
    <n v="4049.44"/>
    <n v="6746.62"/>
    <x v="0"/>
    <n v="2025"/>
    <s v="Q1"/>
    <s v="Low"/>
    <s v="Average"/>
    <s v="Excellent"/>
    <x v="6"/>
    <n v="6746.62"/>
  </r>
  <r>
    <x v="290"/>
    <d v="2024-01-10T00:00:00"/>
    <s v="Chennai"/>
    <s v="Lucknow"/>
    <x v="5"/>
    <x v="1"/>
    <x v="1"/>
    <n v="17.489999999999998"/>
    <n v="1474"/>
    <n v="98.51"/>
    <n v="5"/>
    <x v="1"/>
    <x v="2"/>
    <n v="57250.2"/>
    <x v="102"/>
    <x v="3"/>
    <n v="86.63"/>
    <n v="3647.6"/>
    <n v="4102.3999999999996"/>
    <n v="9272.92"/>
    <x v="0"/>
    <n v="2024"/>
    <s v="Q1"/>
    <s v="High"/>
    <s v="Average"/>
    <s v="Excellent"/>
    <x v="5"/>
    <n v="9272.92"/>
  </r>
  <r>
    <x v="291"/>
    <d v="2024-10-15T00:00:00"/>
    <s v="Kolkata"/>
    <s v="Bengaluru"/>
    <x v="6"/>
    <x v="1"/>
    <x v="6"/>
    <n v="10.91"/>
    <n v="412"/>
    <n v="99.63"/>
    <n v="3"/>
    <x v="2"/>
    <x v="1"/>
    <n v="42718.6"/>
    <x v="51"/>
    <x v="0"/>
    <n v="86.4"/>
    <n v="1260.4000000000001"/>
    <n v="2024.81"/>
    <n v="7526.44"/>
    <x v="7"/>
    <n v="2024"/>
    <s v="Q4"/>
    <s v="Low"/>
    <s v="Average"/>
    <s v="Excellent"/>
    <x v="6"/>
    <n v="7526.44"/>
  </r>
  <r>
    <x v="292"/>
    <d v="2025-12-27T00:00:00"/>
    <s v="Chennai"/>
    <s v="Delhi ICD"/>
    <x v="4"/>
    <x v="0"/>
    <x v="2"/>
    <n v="20.85"/>
    <n v="1028"/>
    <n v="101.48"/>
    <n v="2"/>
    <x v="1"/>
    <x v="0"/>
    <n v="47278.6"/>
    <x v="46"/>
    <x v="3"/>
    <n v="87.86"/>
    <n v="2890"/>
    <n v="3080.93"/>
    <n v="5470.75"/>
    <x v="9"/>
    <n v="2025"/>
    <s v="Q4"/>
    <s v="Low"/>
    <s v="Average"/>
    <s v="Excellent"/>
    <x v="4"/>
    <n v="5470.75"/>
  </r>
  <r>
    <x v="293"/>
    <d v="2026-05-10T00:00:00"/>
    <s v="Kandla"/>
    <s v="Nagpur"/>
    <x v="2"/>
    <x v="1"/>
    <x v="3"/>
    <n v="10.27"/>
    <n v="2651"/>
    <n v="93.45"/>
    <n v="6"/>
    <x v="0"/>
    <x v="1"/>
    <n v="70769"/>
    <x v="87"/>
    <x v="0"/>
    <n v="82.7"/>
    <n v="5712.8"/>
    <n v="4377.04"/>
    <n v="11025.36"/>
    <x v="4"/>
    <n v="2026"/>
    <s v="Q2"/>
    <s v="High"/>
    <s v="Good"/>
    <s v="Good"/>
    <x v="2"/>
    <n v="11025.36"/>
  </r>
  <r>
    <x v="294"/>
    <d v="2025-01-07T00:00:00"/>
    <s v="Kandla"/>
    <s v="Pune"/>
    <x v="4"/>
    <x v="0"/>
    <x v="6"/>
    <n v="25.86"/>
    <n v="1292"/>
    <n v="100.23"/>
    <n v="3"/>
    <x v="1"/>
    <x v="0"/>
    <n v="54805.599999999999"/>
    <x v="63"/>
    <x v="1"/>
    <n v="87.27"/>
    <n v="3618.4"/>
    <n v="2835.98"/>
    <n v="5155.63"/>
    <x v="0"/>
    <n v="2025"/>
    <s v="Q1"/>
    <s v="High"/>
    <s v="Average"/>
    <s v="Excellent"/>
    <x v="4"/>
    <n v="5155.63"/>
  </r>
  <r>
    <x v="295"/>
    <d v="2025-09-22T00:00:00"/>
    <s v="Chennai"/>
    <s v="Lucknow"/>
    <x v="3"/>
    <x v="1"/>
    <x v="3"/>
    <n v="25.31"/>
    <n v="2113"/>
    <n v="104.48"/>
    <n v="5"/>
    <x v="0"/>
    <x v="0"/>
    <n v="81672.600000000006"/>
    <x v="36"/>
    <x v="2"/>
    <n v="88.34"/>
    <n v="5238.3999999999996"/>
    <n v="3878.21"/>
    <n v="6825.77"/>
    <x v="8"/>
    <n v="2025"/>
    <s v="Q3"/>
    <s v="High"/>
    <s v="Average"/>
    <s v="Excellent"/>
    <x v="3"/>
    <n v="6825.77"/>
  </r>
  <r>
    <x v="296"/>
    <d v="2024-05-01T00:00:00"/>
    <s v="Mumbai"/>
    <s v="Bengaluru"/>
    <x v="4"/>
    <x v="0"/>
    <x v="2"/>
    <n v="25.06"/>
    <n v="1275"/>
    <n v="91.96"/>
    <n v="5"/>
    <x v="1"/>
    <x v="0"/>
    <n v="52889.2"/>
    <x v="47"/>
    <x v="2"/>
    <n v="81.99"/>
    <n v="3552.4"/>
    <n v="1522.04"/>
    <n v="7182.79"/>
    <x v="4"/>
    <n v="2024"/>
    <s v="Q2"/>
    <s v="High"/>
    <s v="Average"/>
    <s v="Excellent"/>
    <x v="4"/>
    <n v="7182.79"/>
  </r>
  <r>
    <x v="297"/>
    <d v="2025-08-11T00:00:00"/>
    <s v="Mundra"/>
    <s v="Ahmedabad"/>
    <x v="4"/>
    <x v="1"/>
    <x v="2"/>
    <n v="20.09"/>
    <n v="1559"/>
    <n v="93.94"/>
    <n v="5"/>
    <x v="2"/>
    <x v="2"/>
    <n v="62561.8"/>
    <x v="105"/>
    <x v="2"/>
    <n v="83.45"/>
    <n v="3921.6"/>
    <n v="2173.16"/>
    <n v="8582.1299999999992"/>
    <x v="2"/>
    <n v="2025"/>
    <s v="Q3"/>
    <s v="High"/>
    <s v="Average"/>
    <s v="Excellent"/>
    <x v="4"/>
    <n v="8582.1299999999992"/>
  </r>
  <r>
    <x v="298"/>
    <d v="2026-06-19T00:00:00"/>
    <s v="Kandla"/>
    <s v="Pune"/>
    <x v="3"/>
    <x v="1"/>
    <x v="2"/>
    <n v="10.14"/>
    <n v="1008"/>
    <n v="102.48"/>
    <n v="4"/>
    <x v="1"/>
    <x v="0"/>
    <n v="49519.6"/>
    <x v="86"/>
    <x v="3"/>
    <n v="86.52"/>
    <n v="2421.6"/>
    <n v="3550.13"/>
    <n v="7131.73"/>
    <x v="6"/>
    <n v="2026"/>
    <s v="Q2"/>
    <s v="Low"/>
    <s v="Average"/>
    <s v="Excellent"/>
    <x v="3"/>
    <n v="7131.73"/>
  </r>
  <r>
    <x v="299"/>
    <d v="2026-01-27T00:00:00"/>
    <s v="Mumbai"/>
    <s v="Ahmedabad"/>
    <x v="4"/>
    <x v="0"/>
    <x v="5"/>
    <n v="16.760000000000002"/>
    <n v="2405"/>
    <n v="96.83"/>
    <n v="8"/>
    <x v="2"/>
    <x v="0"/>
    <n v="62063.6"/>
    <x v="64"/>
    <x v="5"/>
    <n v="85.8"/>
    <n v="5480.4"/>
    <n v="3183.28"/>
    <n v="10601.71"/>
    <x v="0"/>
    <n v="2026"/>
    <s v="Q1"/>
    <s v="High"/>
    <s v="Good"/>
    <s v="Good"/>
    <x v="4"/>
    <n v="10601.71"/>
  </r>
  <r>
    <x v="300"/>
    <d v="2025-08-06T00:00:00"/>
    <s v="Nava Sheva"/>
    <s v="Hyderabad"/>
    <x v="6"/>
    <x v="1"/>
    <x v="6"/>
    <n v="10.24"/>
    <n v="1985"/>
    <n v="92.23"/>
    <n v="6"/>
    <x v="2"/>
    <x v="0"/>
    <n v="62603.6"/>
    <x v="106"/>
    <x v="6"/>
    <n v="81.23"/>
    <n v="4379.6000000000004"/>
    <n v="1594.75"/>
    <n v="5900.05"/>
    <x v="2"/>
    <n v="2025"/>
    <s v="Q3"/>
    <s v="High"/>
    <s v="Average"/>
    <s v="Good"/>
    <x v="6"/>
    <n v="5900.05"/>
  </r>
  <r>
    <x v="301"/>
    <d v="2025-11-25T00:00:00"/>
    <s v="Chennai"/>
    <s v="Lucknow"/>
    <x v="4"/>
    <x v="0"/>
    <x v="4"/>
    <n v="11.52"/>
    <n v="2558"/>
    <n v="102.41"/>
    <n v="7"/>
    <x v="2"/>
    <x v="1"/>
    <n v="57353.2"/>
    <x v="67"/>
    <x v="2"/>
    <n v="83.53"/>
    <n v="5576.8"/>
    <n v="2969.53"/>
    <n v="9709.15"/>
    <x v="11"/>
    <n v="2025"/>
    <s v="Q4"/>
    <s v="High"/>
    <s v="Average"/>
    <s v="Good"/>
    <x v="4"/>
    <n v="9709.15"/>
  </r>
  <r>
    <x v="302"/>
    <d v="2025-04-17T00:00:00"/>
    <s v="Kandla"/>
    <s v="Lucknow"/>
    <x v="4"/>
    <x v="0"/>
    <x v="0"/>
    <n v="20.38"/>
    <n v="1794"/>
    <n v="103.84"/>
    <n v="4"/>
    <x v="1"/>
    <x v="1"/>
    <n v="53830.8"/>
    <x v="34"/>
    <x v="3"/>
    <n v="88.13"/>
    <n v="4403.2"/>
    <n v="4610.1899999999996"/>
    <n v="9322.5400000000009"/>
    <x v="5"/>
    <n v="2025"/>
    <s v="Q2"/>
    <s v="High"/>
    <s v="Average"/>
    <s v="Excellent"/>
    <x v="4"/>
    <n v="9322.5400000000009"/>
  </r>
  <r>
    <x v="303"/>
    <d v="2026-05-09T00:00:00"/>
    <s v="Vizag"/>
    <s v="Pune"/>
    <x v="2"/>
    <x v="1"/>
    <x v="3"/>
    <n v="24.91"/>
    <n v="2603"/>
    <n v="102.63"/>
    <n v="7"/>
    <x v="1"/>
    <x v="1"/>
    <n v="79470.600000000006"/>
    <x v="107"/>
    <x v="3"/>
    <n v="83.91"/>
    <n v="6202.4"/>
    <n v="2915.94"/>
    <n v="9064.24"/>
    <x v="4"/>
    <n v="2026"/>
    <s v="Q2"/>
    <s v="High"/>
    <s v="Average"/>
    <s v="Good"/>
    <x v="2"/>
    <n v="9064.24"/>
  </r>
  <r>
    <x v="304"/>
    <d v="2024-04-11T00:00:00"/>
    <s v="Kolkata"/>
    <s v="Bengaluru"/>
    <x v="1"/>
    <x v="1"/>
    <x v="6"/>
    <n v="15.51"/>
    <n v="657"/>
    <n v="88.73"/>
    <n v="2"/>
    <x v="2"/>
    <x v="1"/>
    <n v="48490.6"/>
    <x v="9"/>
    <x v="5"/>
    <n v="81.599999999999994"/>
    <n v="1934.4"/>
    <n v="4652.22"/>
    <n v="8418.81"/>
    <x v="5"/>
    <n v="2024"/>
    <s v="Q2"/>
    <s v="Low"/>
    <s v="Average"/>
    <s v="Excellent"/>
    <x v="1"/>
    <n v="8418.81"/>
  </r>
  <r>
    <x v="305"/>
    <d v="2024-03-06T00:00:00"/>
    <s v="Mumbai"/>
    <s v="Delhi ICD"/>
    <x v="5"/>
    <x v="0"/>
    <x v="1"/>
    <n v="15.44"/>
    <n v="762"/>
    <n v="86.39"/>
    <n v="2"/>
    <x v="0"/>
    <x v="0"/>
    <n v="42406.8"/>
    <x v="58"/>
    <x v="3"/>
    <n v="81.760000000000005"/>
    <n v="2141.6"/>
    <n v="2823.59"/>
    <n v="4826.99"/>
    <x v="10"/>
    <n v="2024"/>
    <s v="Q1"/>
    <s v="Low"/>
    <s v="Average"/>
    <s v="Excellent"/>
    <x v="5"/>
    <n v="4826.99"/>
  </r>
  <r>
    <x v="306"/>
    <d v="2025-02-27T00:00:00"/>
    <s v="Mundra"/>
    <s v="Delhi ICD"/>
    <x v="3"/>
    <x v="0"/>
    <x v="1"/>
    <n v="23.21"/>
    <n v="2267"/>
    <n v="99.72"/>
    <n v="7"/>
    <x v="1"/>
    <x v="0"/>
    <n v="64059.4"/>
    <x v="69"/>
    <x v="3"/>
    <n v="84.19"/>
    <n v="5462.4"/>
    <n v="4296.97"/>
    <n v="7910.26"/>
    <x v="3"/>
    <n v="2025"/>
    <s v="Q1"/>
    <s v="High"/>
    <s v="Average"/>
    <s v="Good"/>
    <x v="3"/>
    <n v="7910.26"/>
  </r>
  <r>
    <x v="307"/>
    <d v="2024-05-25T00:00:00"/>
    <s v="Kandla"/>
    <s v="Ahmedabad"/>
    <x v="3"/>
    <x v="0"/>
    <x v="0"/>
    <n v="21.07"/>
    <n v="2153"/>
    <n v="104.14"/>
    <n v="6"/>
    <x v="2"/>
    <x v="2"/>
    <n v="59795.8"/>
    <x v="6"/>
    <x v="3"/>
    <n v="83.59"/>
    <n v="5148.8"/>
    <n v="2499.58"/>
    <n v="10318.76"/>
    <x v="4"/>
    <n v="2024"/>
    <s v="Q2"/>
    <s v="High"/>
    <s v="Good"/>
    <s v="Good"/>
    <x v="3"/>
    <n v="10318.76"/>
  </r>
  <r>
    <x v="308"/>
    <d v="2025-01-04T00:00:00"/>
    <s v="Vizag"/>
    <s v="Jaipur"/>
    <x v="3"/>
    <x v="1"/>
    <x v="0"/>
    <n v="23.05"/>
    <n v="2098"/>
    <n v="88.32"/>
    <n v="6"/>
    <x v="0"/>
    <x v="0"/>
    <n v="77519.399999999994"/>
    <x v="90"/>
    <x v="6"/>
    <n v="81.84"/>
    <n v="5118"/>
    <n v="3660.78"/>
    <n v="7622.8"/>
    <x v="0"/>
    <n v="2025"/>
    <s v="Q1"/>
    <s v="High"/>
    <s v="Average"/>
    <s v="Good"/>
    <x v="3"/>
    <n v="7622.8"/>
  </r>
  <r>
    <x v="309"/>
    <d v="2024-11-14T00:00:00"/>
    <s v="Vizag"/>
    <s v="Jaipur"/>
    <x v="1"/>
    <x v="0"/>
    <x v="4"/>
    <n v="25.92"/>
    <n v="1186"/>
    <n v="103.71"/>
    <n v="4"/>
    <x v="1"/>
    <x v="0"/>
    <n v="54005.2"/>
    <x v="49"/>
    <x v="2"/>
    <n v="84"/>
    <n v="3408.8"/>
    <n v="4737.17"/>
    <n v="8529.77"/>
    <x v="11"/>
    <n v="2024"/>
    <s v="Q4"/>
    <s v="High"/>
    <s v="Average"/>
    <s v="Excellent"/>
    <x v="1"/>
    <n v="8529.77"/>
  </r>
  <r>
    <x v="310"/>
    <d v="2026-03-23T00:00:00"/>
    <s v="Kolkata"/>
    <s v="Delhi ICD"/>
    <x v="6"/>
    <x v="0"/>
    <x v="3"/>
    <n v="16.64"/>
    <n v="936"/>
    <n v="100.82"/>
    <n v="4"/>
    <x v="0"/>
    <x v="2"/>
    <n v="43306.400000000001"/>
    <x v="63"/>
    <x v="1"/>
    <n v="81.569999999999993"/>
    <n v="2537.6"/>
    <n v="2088.16"/>
    <n v="5403.15"/>
    <x v="10"/>
    <n v="2026"/>
    <s v="Q1"/>
    <s v="Low"/>
    <s v="Average"/>
    <s v="Excellent"/>
    <x v="6"/>
    <n v="5403.15"/>
  </r>
  <r>
    <x v="311"/>
    <d v="2025-06-19T00:00:00"/>
    <s v="Mumbai"/>
    <s v="Jaipur"/>
    <x v="3"/>
    <x v="1"/>
    <x v="3"/>
    <n v="12.53"/>
    <n v="1511"/>
    <n v="102.97"/>
    <n v="5"/>
    <x v="0"/>
    <x v="1"/>
    <n v="60265.4"/>
    <x v="47"/>
    <x v="2"/>
    <n v="87.16"/>
    <n v="3523.2"/>
    <n v="3546.19"/>
    <n v="5955.17"/>
    <x v="6"/>
    <n v="2025"/>
    <s v="Q2"/>
    <s v="High"/>
    <s v="Average"/>
    <s v="Excellent"/>
    <x v="3"/>
    <n v="5955.17"/>
  </r>
  <r>
    <x v="312"/>
    <d v="2024-05-31T00:00:00"/>
    <s v="Kandla"/>
    <s v="Ahmedabad"/>
    <x v="1"/>
    <x v="0"/>
    <x v="4"/>
    <n v="24.94"/>
    <n v="1170"/>
    <n v="87.78"/>
    <n v="4"/>
    <x v="2"/>
    <x v="0"/>
    <n v="53519.6"/>
    <x v="3"/>
    <x v="5"/>
    <n v="85.5"/>
    <n v="3337.6"/>
    <n v="4288.22"/>
    <n v="8799.11"/>
    <x v="4"/>
    <n v="2024"/>
    <s v="Q2"/>
    <s v="High"/>
    <s v="Average"/>
    <s v="Excellent"/>
    <x v="1"/>
    <n v="8799.11"/>
  </r>
  <r>
    <x v="313"/>
    <d v="2025-10-01T00:00:00"/>
    <s v="Mumbai"/>
    <s v="Nagpur"/>
    <x v="1"/>
    <x v="0"/>
    <x v="6"/>
    <n v="25.36"/>
    <n v="2731"/>
    <n v="94.56"/>
    <n v="6"/>
    <x v="2"/>
    <x v="1"/>
    <n v="70943.199999999997"/>
    <x v="62"/>
    <x v="4"/>
    <n v="85.17"/>
    <n v="6476.4"/>
    <n v="3816.34"/>
    <n v="6375.65"/>
    <x v="7"/>
    <n v="2025"/>
    <s v="Q4"/>
    <s v="High"/>
    <s v="Average"/>
    <s v="Good"/>
    <x v="1"/>
    <n v="6375.65"/>
  </r>
  <r>
    <x v="314"/>
    <d v="2025-03-30T00:00:00"/>
    <s v="Vizag"/>
    <s v="Pune"/>
    <x v="2"/>
    <x v="0"/>
    <x v="6"/>
    <n v="14.69"/>
    <n v="1404"/>
    <n v="91.31"/>
    <n v="3"/>
    <x v="1"/>
    <x v="0"/>
    <n v="45026.2"/>
    <x v="57"/>
    <x v="2"/>
    <n v="85.38"/>
    <n v="3395.6"/>
    <n v="2728.19"/>
    <n v="5237.2299999999996"/>
    <x v="10"/>
    <n v="2025"/>
    <s v="Q1"/>
    <s v="Low"/>
    <s v="Average"/>
    <s v="Excellent"/>
    <x v="2"/>
    <n v="5237.2299999999996"/>
  </r>
  <r>
    <x v="315"/>
    <d v="2025-06-07T00:00:00"/>
    <s v="Mundra"/>
    <s v="Delhi ICD"/>
    <x v="0"/>
    <x v="0"/>
    <x v="5"/>
    <n v="11.84"/>
    <n v="1922"/>
    <n v="86.58"/>
    <n v="4"/>
    <x v="1"/>
    <x v="2"/>
    <n v="44109.599999999999"/>
    <x v="67"/>
    <x v="3"/>
    <n v="85.57"/>
    <n v="4317.6000000000004"/>
    <n v="2501.15"/>
    <n v="4854.3"/>
    <x v="6"/>
    <n v="2025"/>
    <s v="Q2"/>
    <s v="Low"/>
    <s v="Average"/>
    <s v="Excellent"/>
    <x v="0"/>
    <n v="4854.3"/>
  </r>
  <r>
    <x v="316"/>
    <d v="2025-08-09T00:00:00"/>
    <s v="Kolkata"/>
    <s v="Hyderabad"/>
    <x v="2"/>
    <x v="1"/>
    <x v="6"/>
    <n v="22.65"/>
    <n v="1444"/>
    <n v="85.21"/>
    <n v="3"/>
    <x v="0"/>
    <x v="1"/>
    <n v="66438.2"/>
    <x v="92"/>
    <x v="6"/>
    <n v="88.63"/>
    <n v="3794"/>
    <n v="2699.14"/>
    <n v="8378.9500000000007"/>
    <x v="2"/>
    <n v="2025"/>
    <s v="Q3"/>
    <s v="High"/>
    <s v="Average"/>
    <s v="Excellent"/>
    <x v="2"/>
    <n v="8378.9500000000007"/>
  </r>
  <r>
    <x v="317"/>
    <d v="2024-12-10T00:00:00"/>
    <s v="Chennai"/>
    <s v="Bengaluru"/>
    <x v="6"/>
    <x v="1"/>
    <x v="6"/>
    <n v="25.01"/>
    <n v="1833"/>
    <n v="88.66"/>
    <n v="4"/>
    <x v="2"/>
    <x v="0"/>
    <n v="73644.2"/>
    <x v="41"/>
    <x v="6"/>
    <n v="82.63"/>
    <n v="4666.3999999999996"/>
    <n v="4342.0600000000004"/>
    <n v="11360.63"/>
    <x v="9"/>
    <n v="2024"/>
    <s v="Q4"/>
    <s v="High"/>
    <s v="Good"/>
    <s v="Excellent"/>
    <x v="6"/>
    <n v="11360.63"/>
  </r>
  <r>
    <x v="318"/>
    <d v="2024-06-23T00:00:00"/>
    <s v="Nava Sheva"/>
    <s v="Bengaluru"/>
    <x v="1"/>
    <x v="1"/>
    <x v="5"/>
    <n v="14.66"/>
    <n v="1133"/>
    <n v="104.79"/>
    <n v="2"/>
    <x v="1"/>
    <x v="1"/>
    <n v="52864.800000000003"/>
    <x v="55"/>
    <x v="1"/>
    <n v="87.52"/>
    <n v="2852.4"/>
    <n v="2953.68"/>
    <n v="6128.5"/>
    <x v="6"/>
    <n v="2024"/>
    <s v="Q2"/>
    <s v="High"/>
    <s v="Average"/>
    <s v="Excellent"/>
    <x v="1"/>
    <n v="6128.5"/>
  </r>
  <r>
    <x v="319"/>
    <d v="2024-01-01T00:00:00"/>
    <s v="Kandla"/>
    <s v="Bengaluru"/>
    <x v="0"/>
    <x v="0"/>
    <x v="1"/>
    <n v="10.33"/>
    <n v="943"/>
    <n v="100.01"/>
    <n v="3"/>
    <x v="1"/>
    <x v="2"/>
    <n v="32614.2"/>
    <x v="39"/>
    <x v="3"/>
    <n v="82.79"/>
    <n v="2299.1999999999998"/>
    <n v="2999.87"/>
    <n v="3518.51"/>
    <x v="0"/>
    <n v="2024"/>
    <s v="Q1"/>
    <s v="Low"/>
    <s v="Average"/>
    <s v="Excellent"/>
    <x v="0"/>
    <n v="3518.51"/>
  </r>
  <r>
    <x v="320"/>
    <d v="2025-03-20T00:00:00"/>
    <s v="Kandla"/>
    <s v="Lucknow"/>
    <x v="0"/>
    <x v="0"/>
    <x v="2"/>
    <n v="23.94"/>
    <n v="648"/>
    <n v="92.41"/>
    <n v="2"/>
    <x v="2"/>
    <x v="2"/>
    <n v="42911.199999999997"/>
    <x v="43"/>
    <x v="4"/>
    <n v="86.1"/>
    <n v="2253.6"/>
    <n v="3771.39"/>
    <n v="6265.85"/>
    <x v="10"/>
    <n v="2025"/>
    <s v="Q1"/>
    <s v="Low"/>
    <s v="Average"/>
    <s v="Excellent"/>
    <x v="0"/>
    <n v="6265.85"/>
  </r>
  <r>
    <x v="321"/>
    <d v="2024-01-06T00:00:00"/>
    <s v="Kolkata"/>
    <s v="Delhi ICD"/>
    <x v="0"/>
    <x v="1"/>
    <x v="0"/>
    <n v="18.079999999999998"/>
    <n v="1030"/>
    <n v="92.71"/>
    <n v="4"/>
    <x v="2"/>
    <x v="2"/>
    <n v="54257.2"/>
    <x v="45"/>
    <x v="6"/>
    <n v="88.25"/>
    <n v="2783.2"/>
    <n v="4782.74"/>
    <n v="4408.6099999999997"/>
    <x v="0"/>
    <n v="2024"/>
    <s v="Q1"/>
    <s v="High"/>
    <s v="Average"/>
    <s v="Excellent"/>
    <x v="0"/>
    <n v="4408.6099999999997"/>
  </r>
  <r>
    <x v="322"/>
    <d v="2025-01-12T00:00:00"/>
    <s v="Chennai"/>
    <s v="Jaipur"/>
    <x v="3"/>
    <x v="1"/>
    <x v="4"/>
    <n v="20.81"/>
    <n v="2241"/>
    <n v="102.76"/>
    <n v="7"/>
    <x v="2"/>
    <x v="0"/>
    <n v="76452.2"/>
    <x v="108"/>
    <x v="2"/>
    <n v="86.86"/>
    <n v="5314.4"/>
    <n v="2696.44"/>
    <n v="9576.99"/>
    <x v="0"/>
    <n v="2025"/>
    <s v="Q1"/>
    <s v="High"/>
    <s v="Average"/>
    <s v="Good"/>
    <x v="3"/>
    <n v="9576.99"/>
  </r>
  <r>
    <x v="323"/>
    <d v="2024-10-14T00:00:00"/>
    <s v="Kandla"/>
    <s v="Jaipur"/>
    <x v="3"/>
    <x v="0"/>
    <x v="1"/>
    <n v="10.68"/>
    <n v="2734"/>
    <n v="90.45"/>
    <n v="6"/>
    <x v="2"/>
    <x v="2"/>
    <n v="55774"/>
    <x v="21"/>
    <x v="4"/>
    <n v="82.99"/>
    <n v="5895.2"/>
    <n v="1601.86"/>
    <n v="9725.0400000000009"/>
    <x v="7"/>
    <n v="2024"/>
    <s v="Q4"/>
    <s v="High"/>
    <s v="Average"/>
    <s v="Good"/>
    <x v="3"/>
    <n v="9725.0400000000009"/>
  </r>
  <r>
    <x v="324"/>
    <d v="2026-05-18T00:00:00"/>
    <s v="Mundra"/>
    <s v="Delhi ICD"/>
    <x v="5"/>
    <x v="0"/>
    <x v="5"/>
    <n v="12.44"/>
    <n v="762"/>
    <n v="90.3"/>
    <n v="2"/>
    <x v="2"/>
    <x v="2"/>
    <n v="33676"/>
    <x v="1"/>
    <x v="3"/>
    <n v="83.21"/>
    <n v="2021.6"/>
    <n v="3038.51"/>
    <n v="3489"/>
    <x v="4"/>
    <n v="2026"/>
    <s v="Q2"/>
    <s v="Low"/>
    <s v="Average"/>
    <s v="Excellent"/>
    <x v="5"/>
    <n v="3489"/>
  </r>
  <r>
    <x v="325"/>
    <d v="2026-01-03T00:00:00"/>
    <s v="Mundra"/>
    <s v="Delhi ICD"/>
    <x v="0"/>
    <x v="0"/>
    <x v="6"/>
    <n v="16.39"/>
    <n v="1723"/>
    <n v="99.41"/>
    <n v="5"/>
    <x v="2"/>
    <x v="0"/>
    <n v="53856.2"/>
    <x v="56"/>
    <x v="5"/>
    <n v="84.35"/>
    <n v="4101.6000000000004"/>
    <n v="1557.83"/>
    <n v="5709.23"/>
    <x v="0"/>
    <n v="2026"/>
    <s v="Q1"/>
    <s v="High"/>
    <s v="Average"/>
    <s v="Excellent"/>
    <x v="0"/>
    <n v="5709.23"/>
  </r>
  <r>
    <x v="326"/>
    <d v="2025-08-06T00:00:00"/>
    <s v="Mundra"/>
    <s v="Pune"/>
    <x v="6"/>
    <x v="0"/>
    <x v="6"/>
    <n v="15.07"/>
    <n v="517"/>
    <n v="104.55"/>
    <n v="3"/>
    <x v="0"/>
    <x v="0"/>
    <n v="41313"/>
    <x v="12"/>
    <x v="6"/>
    <n v="82.64"/>
    <n v="1636.8"/>
    <n v="2710.22"/>
    <n v="5605.92"/>
    <x v="2"/>
    <n v="2025"/>
    <s v="Q3"/>
    <s v="Low"/>
    <s v="Average"/>
    <s v="Excellent"/>
    <x v="6"/>
    <n v="5605.92"/>
  </r>
  <r>
    <x v="327"/>
    <d v="2024-06-05T00:00:00"/>
    <s v="Nava Sheva"/>
    <s v="Delhi ICD"/>
    <x v="0"/>
    <x v="0"/>
    <x v="5"/>
    <n v="12.14"/>
    <n v="1105"/>
    <n v="91.52"/>
    <n v="2"/>
    <x v="2"/>
    <x v="2"/>
    <n v="37668.400000000001"/>
    <x v="45"/>
    <x v="4"/>
    <n v="86.83"/>
    <n v="2695.6"/>
    <n v="1512.54"/>
    <n v="4419.8999999999996"/>
    <x v="6"/>
    <n v="2024"/>
    <s v="Q2"/>
    <s v="Low"/>
    <s v="Average"/>
    <s v="Excellent"/>
    <x v="0"/>
    <n v="4419.8999999999996"/>
  </r>
  <r>
    <x v="328"/>
    <d v="2026-01-18T00:00:00"/>
    <s v="Nava Sheva"/>
    <s v="Delhi ICD"/>
    <x v="6"/>
    <x v="0"/>
    <x v="3"/>
    <n v="22.64"/>
    <n v="2486"/>
    <n v="89.8"/>
    <n v="6"/>
    <x v="2"/>
    <x v="1"/>
    <n v="64984"/>
    <x v="109"/>
    <x v="1"/>
    <n v="88.65"/>
    <n v="5877.6"/>
    <n v="2053.34"/>
    <n v="5766.35"/>
    <x v="0"/>
    <n v="2026"/>
    <s v="Q1"/>
    <s v="High"/>
    <s v="Average"/>
    <s v="Good"/>
    <x v="6"/>
    <n v="5766.35"/>
  </r>
  <r>
    <x v="329"/>
    <d v="2024-02-15T00:00:00"/>
    <s v="Mundra"/>
    <s v="Pune"/>
    <x v="4"/>
    <x v="1"/>
    <x v="5"/>
    <n v="20.83"/>
    <n v="415"/>
    <n v="99.3"/>
    <n v="3"/>
    <x v="1"/>
    <x v="1"/>
    <n v="49143"/>
    <x v="73"/>
    <x v="0"/>
    <n v="87.72"/>
    <n v="1663.2"/>
    <n v="1558.48"/>
    <n v="4473.8500000000004"/>
    <x v="3"/>
    <n v="2024"/>
    <s v="Q1"/>
    <s v="Low"/>
    <s v="Average"/>
    <s v="Excellent"/>
    <x v="4"/>
    <n v="4473.8500000000004"/>
  </r>
  <r>
    <x v="330"/>
    <d v="2024-07-19T00:00:00"/>
    <s v="Mundra"/>
    <s v="Delhi ICD"/>
    <x v="5"/>
    <x v="1"/>
    <x v="4"/>
    <n v="24.19"/>
    <n v="783"/>
    <n v="100.59"/>
    <n v="2"/>
    <x v="1"/>
    <x v="2"/>
    <n v="55237.8"/>
    <x v="88"/>
    <x v="1"/>
    <n v="86.69"/>
    <n v="2533.6"/>
    <n v="4209.8599999999997"/>
    <n v="5698.32"/>
    <x v="1"/>
    <n v="2024"/>
    <s v="Q3"/>
    <s v="High"/>
    <s v="Average"/>
    <s v="Excellent"/>
    <x v="5"/>
    <n v="5698.32"/>
  </r>
  <r>
    <x v="331"/>
    <d v="2024-08-05T00:00:00"/>
    <s v="Mundra"/>
    <s v="Hyderabad"/>
    <x v="1"/>
    <x v="0"/>
    <x v="3"/>
    <n v="15.05"/>
    <n v="1447"/>
    <n v="88.83"/>
    <n v="3"/>
    <x v="2"/>
    <x v="0"/>
    <n v="48068.6"/>
    <x v="110"/>
    <x v="6"/>
    <n v="88.5"/>
    <n v="3496"/>
    <n v="2224.4699999999998"/>
    <n v="7434.56"/>
    <x v="2"/>
    <n v="2024"/>
    <s v="Q3"/>
    <s v="Low"/>
    <s v="Average"/>
    <s v="Excellent"/>
    <x v="1"/>
    <n v="7434.56"/>
  </r>
  <r>
    <x v="332"/>
    <d v="2024-11-25T00:00:00"/>
    <s v="Mundra"/>
    <s v="Bengaluru"/>
    <x v="6"/>
    <x v="1"/>
    <x v="1"/>
    <n v="27.9"/>
    <n v="1530"/>
    <n v="102.65"/>
    <n v="4"/>
    <x v="2"/>
    <x v="2"/>
    <n v="70288"/>
    <x v="75"/>
    <x v="4"/>
    <n v="81.17"/>
    <n v="4176"/>
    <n v="2618.0100000000002"/>
    <n v="10903.8"/>
    <x v="11"/>
    <n v="2024"/>
    <s v="Q4"/>
    <s v="High"/>
    <s v="Good"/>
    <s v="Excellent"/>
    <x v="6"/>
    <n v="10903.8"/>
  </r>
  <r>
    <x v="333"/>
    <d v="2026-01-17T00:00:00"/>
    <s v="Mundra"/>
    <s v="Bengaluru"/>
    <x v="0"/>
    <x v="1"/>
    <x v="5"/>
    <n v="25.02"/>
    <n v="2210"/>
    <n v="92.65"/>
    <n v="6"/>
    <x v="2"/>
    <x v="2"/>
    <n v="74656"/>
    <x v="61"/>
    <x v="0"/>
    <n v="88.77"/>
    <n v="5420.8"/>
    <n v="3347.45"/>
    <n v="13009.37"/>
    <x v="0"/>
    <n v="2026"/>
    <s v="Q1"/>
    <s v="High"/>
    <s v="Good"/>
    <s v="Good"/>
    <x v="0"/>
    <n v="13009.37"/>
  </r>
  <r>
    <x v="334"/>
    <d v="2024-06-03T00:00:00"/>
    <s v="Kolkata"/>
    <s v="Pune"/>
    <x v="3"/>
    <x v="1"/>
    <x v="3"/>
    <n v="25.45"/>
    <n v="1143"/>
    <n v="100.58"/>
    <n v="2"/>
    <x v="0"/>
    <x v="2"/>
    <n v="65690.600000000006"/>
    <x v="67"/>
    <x v="2"/>
    <n v="82.53"/>
    <n v="3304"/>
    <n v="3780.29"/>
    <n v="8559.06"/>
    <x v="6"/>
    <n v="2024"/>
    <s v="Q2"/>
    <s v="High"/>
    <s v="Average"/>
    <s v="Excellent"/>
    <x v="3"/>
    <n v="8559.06"/>
  </r>
  <r>
    <x v="335"/>
    <d v="2024-02-01T00:00:00"/>
    <s v="Mundra"/>
    <s v="Ahmedabad"/>
    <x v="2"/>
    <x v="1"/>
    <x v="3"/>
    <n v="21.18"/>
    <n v="2668"/>
    <n v="94.73"/>
    <n v="7"/>
    <x v="0"/>
    <x v="1"/>
    <n v="80945.600000000006"/>
    <x v="88"/>
    <x v="0"/>
    <n v="86.41"/>
    <n v="6183.2"/>
    <n v="4319.01"/>
    <n v="11395.28"/>
    <x v="3"/>
    <n v="2024"/>
    <s v="Q1"/>
    <s v="High"/>
    <s v="Good"/>
    <s v="Good"/>
    <x v="2"/>
    <n v="11395.28"/>
  </r>
  <r>
    <x v="336"/>
    <d v="2026-02-17T00:00:00"/>
    <s v="Mundra"/>
    <s v="Jaipur"/>
    <x v="1"/>
    <x v="1"/>
    <x v="3"/>
    <n v="12.97"/>
    <n v="567"/>
    <n v="98.41"/>
    <n v="2"/>
    <x v="0"/>
    <x v="0"/>
    <n v="51286.2"/>
    <x v="4"/>
    <x v="0"/>
    <n v="83.67"/>
    <n v="1652.8"/>
    <n v="3750.17"/>
    <n v="5419.58"/>
    <x v="3"/>
    <n v="2026"/>
    <s v="Q1"/>
    <s v="High"/>
    <s v="Average"/>
    <s v="Excellent"/>
    <x v="1"/>
    <n v="5419.58"/>
  </r>
  <r>
    <x v="337"/>
    <d v="2024-07-30T00:00:00"/>
    <s v="Kolkata"/>
    <s v="Jaipur"/>
    <x v="6"/>
    <x v="1"/>
    <x v="2"/>
    <n v="17.739999999999998"/>
    <n v="2168"/>
    <n v="104.44"/>
    <n v="7"/>
    <x v="2"/>
    <x v="2"/>
    <n v="69014.8"/>
    <x v="49"/>
    <x v="1"/>
    <n v="85.55"/>
    <n v="5045.6000000000004"/>
    <n v="2955.28"/>
    <n v="11388.93"/>
    <x v="1"/>
    <n v="2024"/>
    <s v="Q3"/>
    <s v="High"/>
    <s v="Good"/>
    <s v="Good"/>
    <x v="6"/>
    <n v="11388.93"/>
  </r>
  <r>
    <x v="338"/>
    <d v="2024-01-22T00:00:00"/>
    <s v="Kandla"/>
    <s v="Pune"/>
    <x v="5"/>
    <x v="0"/>
    <x v="1"/>
    <n v="14.24"/>
    <n v="688"/>
    <n v="100.62"/>
    <n v="3"/>
    <x v="2"/>
    <x v="0"/>
    <n v="39646.400000000001"/>
    <x v="22"/>
    <x v="3"/>
    <n v="84.42"/>
    <n v="1945.6"/>
    <n v="2708.89"/>
    <n v="5962.1"/>
    <x v="0"/>
    <n v="2024"/>
    <s v="Q1"/>
    <s v="Low"/>
    <s v="Average"/>
    <s v="Excellent"/>
    <x v="5"/>
    <n v="5962.1"/>
  </r>
  <r>
    <x v="339"/>
    <d v="2024-06-02T00:00:00"/>
    <s v="Kolkata"/>
    <s v="Bengaluru"/>
    <x v="5"/>
    <x v="0"/>
    <x v="1"/>
    <n v="17.079999999999998"/>
    <n v="1726"/>
    <n v="94.82"/>
    <n v="6"/>
    <x v="1"/>
    <x v="2"/>
    <n v="47462.400000000001"/>
    <x v="111"/>
    <x v="5"/>
    <n v="88.68"/>
    <n v="4135.2"/>
    <n v="3041.14"/>
    <n v="4095.2"/>
    <x v="6"/>
    <n v="2024"/>
    <s v="Q2"/>
    <s v="Low"/>
    <s v="Average"/>
    <s v="Good"/>
    <x v="5"/>
    <n v="4095.2"/>
  </r>
  <r>
    <x v="340"/>
    <d v="2025-08-14T00:00:00"/>
    <s v="Chennai"/>
    <s v="Hyderabad"/>
    <x v="1"/>
    <x v="0"/>
    <x v="5"/>
    <n v="27.47"/>
    <n v="2739"/>
    <n v="91.15"/>
    <n v="8"/>
    <x v="0"/>
    <x v="1"/>
    <n v="75029"/>
    <x v="17"/>
    <x v="2"/>
    <n v="81.3"/>
    <n v="6576.8"/>
    <n v="4580.2299999999996"/>
    <n v="10008.19"/>
    <x v="2"/>
    <n v="2025"/>
    <s v="Q3"/>
    <s v="High"/>
    <s v="Good"/>
    <s v="Good"/>
    <x v="1"/>
    <n v="10008.19"/>
  </r>
  <r>
    <x v="341"/>
    <d v="2025-06-13T00:00:00"/>
    <s v="Nava Sheva"/>
    <s v="Delhi ICD"/>
    <x v="3"/>
    <x v="1"/>
    <x v="2"/>
    <n v="15.22"/>
    <n v="857"/>
    <n v="101.97"/>
    <n v="3"/>
    <x v="1"/>
    <x v="0"/>
    <n v="52218.400000000001"/>
    <x v="62"/>
    <x v="2"/>
    <n v="86.96"/>
    <n v="2322.8000000000002"/>
    <n v="1994.96"/>
    <n v="5764.72"/>
    <x v="6"/>
    <n v="2025"/>
    <s v="Q2"/>
    <s v="High"/>
    <s v="Average"/>
    <s v="Excellent"/>
    <x v="3"/>
    <n v="5764.72"/>
  </r>
  <r>
    <x v="342"/>
    <d v="2025-03-18T00:00:00"/>
    <s v="Mumbai"/>
    <s v="Jaipur"/>
    <x v="2"/>
    <x v="1"/>
    <x v="0"/>
    <n v="23.42"/>
    <n v="1871"/>
    <n v="90.24"/>
    <n v="4"/>
    <x v="1"/>
    <x v="2"/>
    <n v="66358.8"/>
    <x v="112"/>
    <x v="4"/>
    <n v="86.15"/>
    <n v="4678.8"/>
    <n v="2971.52"/>
    <n v="6375.36"/>
    <x v="10"/>
    <n v="2025"/>
    <s v="Q1"/>
    <s v="High"/>
    <s v="Average"/>
    <s v="Excellent"/>
    <x v="2"/>
    <n v="6375.36"/>
  </r>
  <r>
    <x v="343"/>
    <d v="2024-03-18T00:00:00"/>
    <s v="Kandla"/>
    <s v="Nagpur"/>
    <x v="0"/>
    <x v="1"/>
    <x v="4"/>
    <n v="13.46"/>
    <n v="377"/>
    <n v="88.89"/>
    <n v="2"/>
    <x v="1"/>
    <x v="0"/>
    <n v="43304.800000000003"/>
    <x v="85"/>
    <x v="2"/>
    <n v="83.13"/>
    <n v="1292.4000000000001"/>
    <n v="2872.54"/>
    <n v="4547.38"/>
    <x v="10"/>
    <n v="2024"/>
    <s v="Q1"/>
    <s v="Low"/>
    <s v="Average"/>
    <s v="Excellent"/>
    <x v="0"/>
    <n v="4547.38"/>
  </r>
  <r>
    <x v="344"/>
    <d v="2025-04-02T00:00:00"/>
    <s v="Kandla"/>
    <s v="Jaipur"/>
    <x v="4"/>
    <x v="1"/>
    <x v="0"/>
    <n v="24.38"/>
    <n v="1577"/>
    <n v="102.78"/>
    <n v="4"/>
    <x v="0"/>
    <x v="1"/>
    <n v="71699.600000000006"/>
    <x v="102"/>
    <x v="0"/>
    <n v="81.23"/>
    <n v="4129.2"/>
    <n v="3886.25"/>
    <n v="7464.32"/>
    <x v="5"/>
    <n v="2025"/>
    <s v="Q2"/>
    <s v="High"/>
    <s v="Average"/>
    <s v="Excellent"/>
    <x v="4"/>
    <n v="7464.32"/>
  </r>
  <r>
    <x v="345"/>
    <d v="2024-07-21T00:00:00"/>
    <s v="Vizag"/>
    <s v="Nagpur"/>
    <x v="4"/>
    <x v="0"/>
    <x v="2"/>
    <n v="18.18"/>
    <n v="593"/>
    <n v="97.99"/>
    <n v="2"/>
    <x v="1"/>
    <x v="2"/>
    <n v="35236.800000000003"/>
    <x v="113"/>
    <x v="6"/>
    <n v="81.150000000000006"/>
    <n v="1913.2"/>
    <n v="3423.89"/>
    <n v="3647.76"/>
    <x v="1"/>
    <n v="2024"/>
    <s v="Q3"/>
    <s v="Low"/>
    <s v="Average"/>
    <s v="Excellent"/>
    <x v="4"/>
    <n v="3647.76"/>
  </r>
  <r>
    <x v="346"/>
    <d v="2025-08-22T00:00:00"/>
    <s v="Mumbai"/>
    <s v="Lucknow"/>
    <x v="4"/>
    <x v="1"/>
    <x v="2"/>
    <n v="27.81"/>
    <n v="2562"/>
    <n v="94.22"/>
    <n v="8"/>
    <x v="2"/>
    <x v="0"/>
    <n v="85579.4"/>
    <x v="40"/>
    <x v="2"/>
    <n v="88.6"/>
    <n v="6236.4"/>
    <n v="2101.4899999999998"/>
    <n v="14658.33"/>
    <x v="2"/>
    <n v="2025"/>
    <s v="Q3"/>
    <s v="High"/>
    <s v="Good"/>
    <s v="Good"/>
    <x v="4"/>
    <n v="14658.33"/>
  </r>
  <r>
    <x v="347"/>
    <d v="2024-08-01T00:00:00"/>
    <s v="Kolkata"/>
    <s v="Hyderabad"/>
    <x v="2"/>
    <x v="0"/>
    <x v="5"/>
    <n v="26.58"/>
    <n v="787"/>
    <n v="86.55"/>
    <n v="3"/>
    <x v="2"/>
    <x v="0"/>
    <n v="50252"/>
    <x v="85"/>
    <x v="0"/>
    <n v="87.95"/>
    <n v="2637.2"/>
    <n v="3223.67"/>
    <n v="8291.2800000000007"/>
    <x v="2"/>
    <n v="2024"/>
    <s v="Q3"/>
    <s v="High"/>
    <s v="Average"/>
    <s v="Excellent"/>
    <x v="2"/>
    <n v="8291.2800000000007"/>
  </r>
  <r>
    <x v="348"/>
    <d v="2026-05-29T00:00:00"/>
    <s v="Kandla"/>
    <s v="Jaipur"/>
    <x v="5"/>
    <x v="1"/>
    <x v="6"/>
    <n v="26.71"/>
    <n v="2096"/>
    <n v="101.46"/>
    <n v="7"/>
    <x v="0"/>
    <x v="2"/>
    <n v="78366.2"/>
    <x v="99"/>
    <x v="6"/>
    <n v="88.76"/>
    <n v="5260.4"/>
    <n v="1831.74"/>
    <n v="7007.47"/>
    <x v="4"/>
    <n v="2026"/>
    <s v="Q2"/>
    <s v="High"/>
    <s v="Average"/>
    <s v="Good"/>
    <x v="5"/>
    <n v="7007.47"/>
  </r>
  <r>
    <x v="349"/>
    <d v="2024-02-20T00:00:00"/>
    <s v="Chennai"/>
    <s v="Jaipur"/>
    <x v="2"/>
    <x v="1"/>
    <x v="1"/>
    <n v="17.61"/>
    <n v="423"/>
    <n v="86.12"/>
    <n v="3"/>
    <x v="1"/>
    <x v="0"/>
    <n v="47259.4"/>
    <x v="11"/>
    <x v="4"/>
    <n v="87.49"/>
    <n v="1550.4"/>
    <n v="1560.53"/>
    <n v="6841.52"/>
    <x v="3"/>
    <n v="2024"/>
    <s v="Q1"/>
    <s v="Low"/>
    <s v="Average"/>
    <s v="Excellent"/>
    <x v="2"/>
    <n v="6841.52"/>
  </r>
  <r>
    <x v="350"/>
    <d v="2024-09-07T00:00:00"/>
    <s v="Vizag"/>
    <s v="Hyderabad"/>
    <x v="2"/>
    <x v="1"/>
    <x v="4"/>
    <n v="13.25"/>
    <n v="1804"/>
    <n v="87.01"/>
    <n v="6"/>
    <x v="2"/>
    <x v="2"/>
    <n v="58514.2"/>
    <x v="37"/>
    <x v="2"/>
    <n v="83.6"/>
    <n v="4138"/>
    <n v="2100.88"/>
    <n v="7048.76"/>
    <x v="8"/>
    <n v="2024"/>
    <s v="Q3"/>
    <s v="High"/>
    <s v="Average"/>
    <s v="Good"/>
    <x v="2"/>
    <n v="7048.76"/>
  </r>
  <r>
    <x v="351"/>
    <d v="2024-04-20T00:00:00"/>
    <s v="Kandla"/>
    <s v="Lucknow"/>
    <x v="2"/>
    <x v="0"/>
    <x v="0"/>
    <n v="15.11"/>
    <n v="2633"/>
    <n v="86.95"/>
    <n v="8"/>
    <x v="1"/>
    <x v="1"/>
    <n v="57129"/>
    <x v="44"/>
    <x v="5"/>
    <n v="86.67"/>
    <n v="5870.4"/>
    <n v="4823.1899999999996"/>
    <n v="10226.17"/>
    <x v="5"/>
    <n v="2024"/>
    <s v="Q2"/>
    <s v="High"/>
    <s v="Good"/>
    <s v="Good"/>
    <x v="2"/>
    <n v="10226.17"/>
  </r>
  <r>
    <x v="352"/>
    <d v="2025-02-03T00:00:00"/>
    <s v="Nava Sheva"/>
    <s v="Lucknow"/>
    <x v="6"/>
    <x v="1"/>
    <x v="0"/>
    <n v="12.09"/>
    <n v="2746"/>
    <n v="96.76"/>
    <n v="6"/>
    <x v="2"/>
    <x v="0"/>
    <n v="73944.2"/>
    <x v="108"/>
    <x v="5"/>
    <n v="85.67"/>
    <n v="5975.6"/>
    <n v="1853.69"/>
    <n v="7903.84"/>
    <x v="3"/>
    <n v="2025"/>
    <s v="Q1"/>
    <s v="High"/>
    <s v="Average"/>
    <s v="Good"/>
    <x v="6"/>
    <n v="7903.84"/>
  </r>
  <r>
    <x v="353"/>
    <d v="2026-02-20T00:00:00"/>
    <s v="Mundra"/>
    <s v="Nagpur"/>
    <x v="5"/>
    <x v="1"/>
    <x v="4"/>
    <n v="23.53"/>
    <n v="1429"/>
    <n v="92.05"/>
    <n v="5"/>
    <x v="0"/>
    <x v="2"/>
    <n v="66371"/>
    <x v="112"/>
    <x v="5"/>
    <n v="88.73"/>
    <n v="3799.2"/>
    <n v="2659.64"/>
    <n v="6470.79"/>
    <x v="3"/>
    <n v="2026"/>
    <s v="Q1"/>
    <s v="High"/>
    <s v="Average"/>
    <s v="Excellent"/>
    <x v="5"/>
    <n v="6470.79"/>
  </r>
  <r>
    <x v="354"/>
    <d v="2026-03-26T00:00:00"/>
    <s v="Chennai"/>
    <s v="Delhi ICD"/>
    <x v="2"/>
    <x v="1"/>
    <x v="0"/>
    <n v="21.95"/>
    <n v="317"/>
    <n v="101.09"/>
    <n v="2"/>
    <x v="1"/>
    <x v="1"/>
    <n v="49189.8"/>
    <x v="89"/>
    <x v="0"/>
    <n v="81.78"/>
    <n v="1512"/>
    <n v="3689.44"/>
    <n v="6620.69"/>
    <x v="10"/>
    <n v="2026"/>
    <s v="Q1"/>
    <s v="Low"/>
    <s v="Average"/>
    <s v="Excellent"/>
    <x v="2"/>
    <n v="6620.69"/>
  </r>
  <r>
    <x v="355"/>
    <d v="2026-05-17T00:00:00"/>
    <s v="Nava Sheva"/>
    <s v="Nagpur"/>
    <x v="4"/>
    <x v="0"/>
    <x v="5"/>
    <n v="21.71"/>
    <n v="604"/>
    <n v="86.41"/>
    <n v="3"/>
    <x v="0"/>
    <x v="0"/>
    <n v="46156.2"/>
    <x v="28"/>
    <x v="5"/>
    <n v="84.61"/>
    <n v="2076.4"/>
    <n v="4961.62"/>
    <n v="6071.4"/>
    <x v="4"/>
    <n v="2026"/>
    <s v="Q2"/>
    <s v="Low"/>
    <s v="Average"/>
    <s v="Excellent"/>
    <x v="4"/>
    <n v="6071.4"/>
  </r>
  <r>
    <x v="356"/>
    <d v="2025-01-11T00:00:00"/>
    <s v="Vizag"/>
    <s v="Lucknow"/>
    <x v="6"/>
    <x v="1"/>
    <x v="5"/>
    <n v="13.94"/>
    <n v="2664"/>
    <n v="103.37"/>
    <n v="7"/>
    <x v="1"/>
    <x v="0"/>
    <n v="72918.399999999994"/>
    <x v="73"/>
    <x v="6"/>
    <n v="85.15"/>
    <n v="5885.6"/>
    <n v="2127.46"/>
    <n v="10936.59"/>
    <x v="0"/>
    <n v="2025"/>
    <s v="Q1"/>
    <s v="High"/>
    <s v="Good"/>
    <s v="Good"/>
    <x v="6"/>
    <n v="10936.59"/>
  </r>
  <r>
    <x v="357"/>
    <d v="2025-01-20T00:00:00"/>
    <s v="Mumbai"/>
    <s v="Bengaluru"/>
    <x v="2"/>
    <x v="1"/>
    <x v="3"/>
    <n v="12.67"/>
    <n v="705"/>
    <n v="91.02"/>
    <n v="2"/>
    <x v="2"/>
    <x v="2"/>
    <n v="45285.4"/>
    <x v="14"/>
    <x v="6"/>
    <n v="88.24"/>
    <n v="1916.8"/>
    <n v="4770.82"/>
    <n v="7151.05"/>
    <x v="0"/>
    <n v="2025"/>
    <s v="Q1"/>
    <s v="Low"/>
    <s v="Average"/>
    <s v="Excellent"/>
    <x v="2"/>
    <n v="7151.05"/>
  </r>
  <r>
    <x v="358"/>
    <d v="2024-09-02T00:00:00"/>
    <s v="Vizag"/>
    <s v="Lucknow"/>
    <x v="0"/>
    <x v="1"/>
    <x v="0"/>
    <n v="27.61"/>
    <n v="550"/>
    <n v="94.43"/>
    <n v="3"/>
    <x v="1"/>
    <x v="0"/>
    <n v="58780.6"/>
    <x v="10"/>
    <x v="0"/>
    <n v="86.31"/>
    <n v="2204.4"/>
    <n v="4856.1899999999996"/>
    <n v="5216.93"/>
    <x v="8"/>
    <n v="2024"/>
    <s v="Q3"/>
    <s v="High"/>
    <s v="Average"/>
    <s v="Excellent"/>
    <x v="0"/>
    <n v="5216.93"/>
  </r>
  <r>
    <x v="359"/>
    <d v="2024-11-22T00:00:00"/>
    <s v="Mumbai"/>
    <s v="Lucknow"/>
    <x v="2"/>
    <x v="1"/>
    <x v="6"/>
    <n v="16.010000000000002"/>
    <n v="1721"/>
    <n v="97.73"/>
    <n v="6"/>
    <x v="1"/>
    <x v="1"/>
    <n v="60288.6"/>
    <x v="91"/>
    <x v="6"/>
    <n v="87.64"/>
    <n v="4082.4"/>
    <n v="2064.5"/>
    <n v="8374.26"/>
    <x v="11"/>
    <n v="2024"/>
    <s v="Q4"/>
    <s v="High"/>
    <s v="Average"/>
    <s v="Good"/>
    <x v="2"/>
    <n v="8374.26"/>
  </r>
  <r>
    <x v="360"/>
    <d v="2025-09-22T00:00:00"/>
    <s v="Mundra"/>
    <s v="Jaipur"/>
    <x v="3"/>
    <x v="0"/>
    <x v="6"/>
    <n v="16.45"/>
    <n v="2152"/>
    <n v="98.96"/>
    <n v="5"/>
    <x v="2"/>
    <x v="1"/>
    <n v="56504.2"/>
    <x v="41"/>
    <x v="0"/>
    <n v="87.94"/>
    <n v="4962"/>
    <n v="1643.3"/>
    <n v="8849.7900000000009"/>
    <x v="8"/>
    <n v="2025"/>
    <s v="Q3"/>
    <s v="High"/>
    <s v="Average"/>
    <s v="Excellent"/>
    <x v="3"/>
    <n v="8849.7900000000009"/>
  </r>
  <r>
    <x v="361"/>
    <d v="2025-05-22T00:00:00"/>
    <s v="Nava Sheva"/>
    <s v="Pune"/>
    <x v="5"/>
    <x v="0"/>
    <x v="1"/>
    <n v="17.86"/>
    <n v="2649"/>
    <n v="85.85"/>
    <n v="6"/>
    <x v="2"/>
    <x v="2"/>
    <n v="60664"/>
    <x v="8"/>
    <x v="6"/>
    <n v="82.44"/>
    <n v="6012.4"/>
    <n v="1676.55"/>
    <n v="8367.58"/>
    <x v="4"/>
    <n v="2025"/>
    <s v="Q2"/>
    <s v="High"/>
    <s v="Average"/>
    <s v="Good"/>
    <x v="5"/>
    <n v="8367.58"/>
  </r>
  <r>
    <x v="362"/>
    <d v="2024-10-22T00:00:00"/>
    <s v="Mundra"/>
    <s v="Delhi ICD"/>
    <x v="1"/>
    <x v="0"/>
    <x v="2"/>
    <n v="10.68"/>
    <n v="1273"/>
    <n v="103.92"/>
    <n v="4"/>
    <x v="2"/>
    <x v="2"/>
    <n v="39858.400000000001"/>
    <x v="4"/>
    <x v="5"/>
    <n v="87.48"/>
    <n v="2973.2"/>
    <n v="2795.64"/>
    <n v="3719.31"/>
    <x v="7"/>
    <n v="2024"/>
    <s v="Q4"/>
    <s v="Low"/>
    <s v="Average"/>
    <s v="Excellent"/>
    <x v="1"/>
    <n v="3719.31"/>
  </r>
  <r>
    <x v="363"/>
    <d v="2024-03-23T00:00:00"/>
    <s v="Chennai"/>
    <s v="Pune"/>
    <x v="1"/>
    <x v="0"/>
    <x v="6"/>
    <n v="19.04"/>
    <n v="2377"/>
    <n v="92.8"/>
    <n v="5"/>
    <x v="1"/>
    <x v="2"/>
    <n v="56796"/>
    <x v="29"/>
    <x v="4"/>
    <n v="85.9"/>
    <n v="5515.6"/>
    <n v="4516.24"/>
    <n v="7326.79"/>
    <x v="10"/>
    <n v="2024"/>
    <s v="Q1"/>
    <s v="High"/>
    <s v="Average"/>
    <s v="Excellent"/>
    <x v="1"/>
    <n v="7326.79"/>
  </r>
  <r>
    <x v="364"/>
    <d v="2025-04-14T00:00:00"/>
    <s v="Kolkata"/>
    <s v="Hyderabad"/>
    <x v="5"/>
    <x v="1"/>
    <x v="6"/>
    <n v="10.52"/>
    <n v="1753"/>
    <n v="102.18"/>
    <n v="4"/>
    <x v="0"/>
    <x v="0"/>
    <n v="63765.599999999999"/>
    <x v="21"/>
    <x v="6"/>
    <n v="83.93"/>
    <n v="3926.8"/>
    <n v="1950.15"/>
    <n v="8547.48"/>
    <x v="5"/>
    <n v="2025"/>
    <s v="Q2"/>
    <s v="High"/>
    <s v="Average"/>
    <s v="Excellent"/>
    <x v="5"/>
    <n v="8547.48"/>
  </r>
  <r>
    <x v="365"/>
    <d v="2024-02-06T00:00:00"/>
    <s v="Chennai"/>
    <s v="Delhi ICD"/>
    <x v="4"/>
    <x v="0"/>
    <x v="5"/>
    <n v="11.49"/>
    <n v="1024"/>
    <n v="89.49"/>
    <n v="2"/>
    <x v="1"/>
    <x v="0"/>
    <n v="37367.800000000003"/>
    <x v="56"/>
    <x v="2"/>
    <n v="86.78"/>
    <n v="2507.6"/>
    <n v="4046.32"/>
    <n v="4270.55"/>
    <x v="3"/>
    <n v="2024"/>
    <s v="Q1"/>
    <s v="Low"/>
    <s v="Average"/>
    <s v="Excellent"/>
    <x v="4"/>
    <n v="4270.55"/>
  </r>
  <r>
    <x v="366"/>
    <d v="2025-12-06T00:00:00"/>
    <s v="Kandla"/>
    <s v="Hyderabad"/>
    <x v="0"/>
    <x v="0"/>
    <x v="3"/>
    <n v="16.32"/>
    <n v="1706"/>
    <n v="93.93"/>
    <n v="5"/>
    <x v="0"/>
    <x v="0"/>
    <n v="55431.6"/>
    <x v="99"/>
    <x v="0"/>
    <n v="87.95"/>
    <n v="4064.8"/>
    <n v="1606.11"/>
    <n v="6633.09"/>
    <x v="9"/>
    <n v="2025"/>
    <s v="Q4"/>
    <s v="High"/>
    <s v="Average"/>
    <s v="Excellent"/>
    <x v="0"/>
    <n v="6633.09"/>
  </r>
  <r>
    <x v="367"/>
    <d v="2025-04-16T00:00:00"/>
    <s v="Nava Sheva"/>
    <s v="Jaipur"/>
    <x v="0"/>
    <x v="1"/>
    <x v="1"/>
    <n v="19.97"/>
    <n v="1676"/>
    <n v="85.89"/>
    <n v="6"/>
    <x v="2"/>
    <x v="0"/>
    <n v="66891.8"/>
    <x v="86"/>
    <x v="4"/>
    <n v="81.77"/>
    <n v="4150.8"/>
    <n v="2850.54"/>
    <n v="9232.8799999999992"/>
    <x v="5"/>
    <n v="2025"/>
    <s v="Q2"/>
    <s v="High"/>
    <s v="Average"/>
    <s v="Good"/>
    <x v="0"/>
    <n v="9232.8799999999992"/>
  </r>
  <r>
    <x v="368"/>
    <d v="2024-05-07T00:00:00"/>
    <s v="Mundra"/>
    <s v="Hyderabad"/>
    <x v="1"/>
    <x v="0"/>
    <x v="4"/>
    <n v="14.97"/>
    <n v="1090"/>
    <n v="93.45"/>
    <n v="2"/>
    <x v="2"/>
    <x v="2"/>
    <n v="40267"/>
    <x v="59"/>
    <x v="4"/>
    <n v="84.24"/>
    <n v="2778.8"/>
    <n v="1979.85"/>
    <n v="4937.7299999999996"/>
    <x v="4"/>
    <n v="2024"/>
    <s v="Q2"/>
    <s v="Low"/>
    <s v="Average"/>
    <s v="Excellent"/>
    <x v="1"/>
    <n v="4937.7299999999996"/>
  </r>
  <r>
    <x v="369"/>
    <d v="2025-07-03T00:00:00"/>
    <s v="Nava Sheva"/>
    <s v="Hyderabad"/>
    <x v="1"/>
    <x v="1"/>
    <x v="0"/>
    <n v="15.49"/>
    <n v="2083"/>
    <n v="89.89"/>
    <n v="7"/>
    <x v="1"/>
    <x v="2"/>
    <n v="61723.8"/>
    <x v="95"/>
    <x v="6"/>
    <n v="83.7"/>
    <n v="4785.6000000000004"/>
    <n v="3290.83"/>
    <n v="5989.26"/>
    <x v="1"/>
    <n v="2025"/>
    <s v="Q3"/>
    <s v="High"/>
    <s v="Average"/>
    <s v="Good"/>
    <x v="1"/>
    <n v="5989.26"/>
  </r>
  <r>
    <x v="370"/>
    <d v="2025-11-27T00:00:00"/>
    <s v="Kandla"/>
    <s v="Nagpur"/>
    <x v="4"/>
    <x v="1"/>
    <x v="1"/>
    <n v="18.079999999999998"/>
    <n v="1354"/>
    <n v="100.18"/>
    <n v="5"/>
    <x v="1"/>
    <x v="0"/>
    <n v="60541.599999999999"/>
    <x v="75"/>
    <x v="2"/>
    <n v="88.28"/>
    <n v="3431.2"/>
    <n v="2205.5300000000002"/>
    <n v="10510.78"/>
    <x v="11"/>
    <n v="2025"/>
    <s v="Q4"/>
    <s v="High"/>
    <s v="Good"/>
    <s v="Excellent"/>
    <x v="4"/>
    <n v="10510.78"/>
  </r>
  <r>
    <x v="371"/>
    <d v="2026-02-27T00:00:00"/>
    <s v="Mundra"/>
    <s v="Pune"/>
    <x v="3"/>
    <x v="1"/>
    <x v="1"/>
    <n v="27.72"/>
    <n v="1313"/>
    <n v="103.88"/>
    <n v="5"/>
    <x v="2"/>
    <x v="0"/>
    <n v="71669.600000000006"/>
    <x v="24"/>
    <x v="5"/>
    <n v="87.83"/>
    <n v="3734.8"/>
    <n v="1697.42"/>
    <n v="5798.69"/>
    <x v="3"/>
    <n v="2026"/>
    <s v="Q1"/>
    <s v="High"/>
    <s v="Average"/>
    <s v="Excellent"/>
    <x v="3"/>
    <n v="5798.69"/>
  </r>
  <r>
    <x v="372"/>
    <d v="2024-04-23T00:00:00"/>
    <s v="Nava Sheva"/>
    <s v="Ahmedabad"/>
    <x v="4"/>
    <x v="0"/>
    <x v="5"/>
    <n v="11.65"/>
    <n v="1193"/>
    <n v="98.63"/>
    <n v="2"/>
    <x v="1"/>
    <x v="2"/>
    <n v="36636.6"/>
    <x v="62"/>
    <x v="1"/>
    <n v="81.709999999999994"/>
    <n v="2852"/>
    <n v="1803.91"/>
    <n v="5041.53"/>
    <x v="5"/>
    <n v="2024"/>
    <s v="Q2"/>
    <s v="Low"/>
    <s v="Average"/>
    <s v="Excellent"/>
    <x v="4"/>
    <n v="5041.53"/>
  </r>
  <r>
    <x v="373"/>
    <d v="2025-11-07T00:00:00"/>
    <s v="Mumbai"/>
    <s v="Bengaluru"/>
    <x v="4"/>
    <x v="0"/>
    <x v="6"/>
    <n v="13.12"/>
    <n v="2759"/>
    <n v="98.4"/>
    <n v="7"/>
    <x v="1"/>
    <x v="0"/>
    <n v="60724"/>
    <x v="114"/>
    <x v="0"/>
    <n v="85.08"/>
    <n v="6042.8"/>
    <n v="2811.98"/>
    <n v="5451.48"/>
    <x v="11"/>
    <n v="2025"/>
    <s v="Q4"/>
    <s v="High"/>
    <s v="Average"/>
    <s v="Good"/>
    <x v="4"/>
    <n v="5451.48"/>
  </r>
  <r>
    <x v="374"/>
    <d v="2024-02-25T00:00:00"/>
    <s v="Mundra"/>
    <s v="Hyderabad"/>
    <x v="0"/>
    <x v="1"/>
    <x v="6"/>
    <n v="18.100000000000001"/>
    <n v="2315"/>
    <n v="85.58"/>
    <n v="5"/>
    <x v="2"/>
    <x v="2"/>
    <n v="68839.600000000006"/>
    <x v="28"/>
    <x v="2"/>
    <n v="87.9"/>
    <n v="5354"/>
    <n v="4968.97"/>
    <n v="6218.79"/>
    <x v="3"/>
    <n v="2024"/>
    <s v="Q1"/>
    <s v="High"/>
    <s v="Average"/>
    <s v="Excellent"/>
    <x v="0"/>
    <n v="6218.79"/>
  </r>
  <r>
    <x v="375"/>
    <d v="2025-10-16T00:00:00"/>
    <s v="Mundra"/>
    <s v="Delhi ICD"/>
    <x v="5"/>
    <x v="1"/>
    <x v="0"/>
    <n v="24.93"/>
    <n v="1064"/>
    <n v="88.5"/>
    <n v="3"/>
    <x v="1"/>
    <x v="2"/>
    <n v="57825"/>
    <x v="34"/>
    <x v="5"/>
    <n v="81.099999999999994"/>
    <n v="3125.2"/>
    <n v="3903.47"/>
    <n v="5815.37"/>
    <x v="7"/>
    <n v="2025"/>
    <s v="Q4"/>
    <s v="High"/>
    <s v="Average"/>
    <s v="Excellent"/>
    <x v="5"/>
    <n v="5815.37"/>
  </r>
  <r>
    <x v="376"/>
    <d v="2025-10-25T00:00:00"/>
    <s v="Nava Sheva"/>
    <s v="Pune"/>
    <x v="2"/>
    <x v="1"/>
    <x v="3"/>
    <n v="17.66"/>
    <n v="1718"/>
    <n v="87.66"/>
    <n v="5"/>
    <x v="0"/>
    <x v="2"/>
    <n v="64029.2"/>
    <x v="99"/>
    <x v="6"/>
    <n v="88.09"/>
    <n v="4142.3999999999996"/>
    <n v="3344.52"/>
    <n v="7103.15"/>
    <x v="7"/>
    <n v="2025"/>
    <s v="Q4"/>
    <s v="High"/>
    <s v="Average"/>
    <s v="Excellent"/>
    <x v="2"/>
    <n v="7103.15"/>
  </r>
  <r>
    <x v="377"/>
    <d v="2024-10-27T00:00:00"/>
    <s v="Vizag"/>
    <s v="Delhi ICD"/>
    <x v="6"/>
    <x v="1"/>
    <x v="5"/>
    <n v="25.91"/>
    <n v="1585"/>
    <n v="89.18"/>
    <n v="3"/>
    <x v="2"/>
    <x v="0"/>
    <n v="71540.600000000006"/>
    <x v="112"/>
    <x v="4"/>
    <n v="83.34"/>
    <n v="4206.3999999999996"/>
    <n v="2356.9899999999998"/>
    <n v="11686.2"/>
    <x v="7"/>
    <n v="2024"/>
    <s v="Q4"/>
    <s v="High"/>
    <s v="Good"/>
    <s v="Excellent"/>
    <x v="6"/>
    <n v="11686.2"/>
  </r>
  <r>
    <x v="378"/>
    <d v="2024-06-27T00:00:00"/>
    <s v="Vizag"/>
    <s v="Delhi ICD"/>
    <x v="4"/>
    <x v="1"/>
    <x v="4"/>
    <n v="19.57"/>
    <n v="1924"/>
    <n v="104.47"/>
    <n v="4"/>
    <x v="2"/>
    <x v="2"/>
    <n v="67737.399999999994"/>
    <x v="40"/>
    <x v="3"/>
    <n v="84.7"/>
    <n v="4630.8"/>
    <n v="1910.09"/>
    <n v="8733.85"/>
    <x v="6"/>
    <n v="2024"/>
    <s v="Q2"/>
    <s v="High"/>
    <s v="Average"/>
    <s v="Excellent"/>
    <x v="4"/>
    <n v="8733.85"/>
  </r>
  <r>
    <x v="379"/>
    <d v="2024-07-18T00:00:00"/>
    <s v="Vizag"/>
    <s v="Nagpur"/>
    <x v="4"/>
    <x v="0"/>
    <x v="4"/>
    <n v="11.71"/>
    <n v="1607"/>
    <n v="93.78"/>
    <n v="5"/>
    <x v="0"/>
    <x v="1"/>
    <n v="47576.6"/>
    <x v="105"/>
    <x v="2"/>
    <n v="88.04"/>
    <n v="3682.4"/>
    <n v="3105.66"/>
    <n v="7178.8"/>
    <x v="1"/>
    <n v="2024"/>
    <s v="Q3"/>
    <s v="Low"/>
    <s v="Average"/>
    <s v="Excellent"/>
    <x v="4"/>
    <n v="7178.8"/>
  </r>
  <r>
    <x v="380"/>
    <d v="2024-06-04T00:00:00"/>
    <s v="Chennai"/>
    <s v="Jaipur"/>
    <x v="2"/>
    <x v="0"/>
    <x v="6"/>
    <n v="19.62"/>
    <n v="850"/>
    <n v="97.82"/>
    <n v="4"/>
    <x v="2"/>
    <x v="1"/>
    <n v="43596.4"/>
    <x v="75"/>
    <x v="0"/>
    <n v="85"/>
    <n v="2484.8000000000002"/>
    <n v="4724.3100000000004"/>
    <n v="7352.05"/>
    <x v="6"/>
    <n v="2024"/>
    <s v="Q2"/>
    <s v="Low"/>
    <s v="Average"/>
    <s v="Excellent"/>
    <x v="2"/>
    <n v="7352.05"/>
  </r>
  <r>
    <x v="381"/>
    <d v="2024-05-05T00:00:00"/>
    <s v="Chennai"/>
    <s v="Bengaluru"/>
    <x v="6"/>
    <x v="0"/>
    <x v="3"/>
    <n v="12.65"/>
    <n v="1770"/>
    <n v="100.76"/>
    <n v="4"/>
    <x v="2"/>
    <x v="0"/>
    <n v="51216.2"/>
    <x v="23"/>
    <x v="2"/>
    <n v="88.78"/>
    <n v="4046"/>
    <n v="2648.69"/>
    <n v="4891.43"/>
    <x v="4"/>
    <n v="2024"/>
    <s v="Q2"/>
    <s v="High"/>
    <s v="Average"/>
    <s v="Excellent"/>
    <x v="6"/>
    <n v="4891.43"/>
  </r>
  <r>
    <x v="382"/>
    <d v="2025-11-27T00:00:00"/>
    <s v="Nava Sheva"/>
    <s v="Nagpur"/>
    <x v="3"/>
    <x v="1"/>
    <x v="5"/>
    <n v="11.23"/>
    <n v="432"/>
    <n v="88.13"/>
    <n v="3"/>
    <x v="1"/>
    <x v="1"/>
    <n v="39366.6"/>
    <x v="33"/>
    <x v="4"/>
    <n v="87.36"/>
    <n v="1313.2"/>
    <n v="3498.84"/>
    <n v="3263.56"/>
    <x v="11"/>
    <n v="2025"/>
    <s v="Q4"/>
    <s v="Low"/>
    <s v="Average"/>
    <s v="Excellent"/>
    <x v="3"/>
    <n v="3263.56"/>
  </r>
  <r>
    <x v="383"/>
    <d v="2024-03-06T00:00:00"/>
    <s v="Kandla"/>
    <s v="Nagpur"/>
    <x v="2"/>
    <x v="1"/>
    <x v="2"/>
    <n v="10.48"/>
    <n v="2479"/>
    <n v="91.71"/>
    <n v="8"/>
    <x v="2"/>
    <x v="2"/>
    <n v="64685.2"/>
    <x v="76"/>
    <x v="0"/>
    <n v="87.95"/>
    <n v="5377.2"/>
    <n v="2048.41"/>
    <n v="10427.459999999999"/>
    <x v="10"/>
    <n v="2024"/>
    <s v="Q1"/>
    <s v="High"/>
    <s v="Good"/>
    <s v="Good"/>
    <x v="2"/>
    <n v="10427.459999999999"/>
  </r>
  <r>
    <x v="384"/>
    <d v="2024-10-31T00:00:00"/>
    <s v="Nava Sheva"/>
    <s v="Jaipur"/>
    <x v="3"/>
    <x v="1"/>
    <x v="4"/>
    <n v="24.63"/>
    <n v="1357"/>
    <n v="90.33"/>
    <n v="5"/>
    <x v="0"/>
    <x v="2"/>
    <n v="66290.600000000006"/>
    <x v="10"/>
    <x v="6"/>
    <n v="85.55"/>
    <n v="3699.2"/>
    <n v="4789.95"/>
    <n v="5613.92"/>
    <x v="7"/>
    <n v="2024"/>
    <s v="Q4"/>
    <s v="High"/>
    <s v="Average"/>
    <s v="Excellent"/>
    <x v="3"/>
    <n v="5613.92"/>
  </r>
  <r>
    <x v="385"/>
    <d v="2025-10-30T00:00:00"/>
    <s v="Mumbai"/>
    <s v="Jaipur"/>
    <x v="6"/>
    <x v="0"/>
    <x v="4"/>
    <n v="25.64"/>
    <n v="2252"/>
    <n v="91.87"/>
    <n v="7"/>
    <x v="2"/>
    <x v="2"/>
    <n v="63624.4"/>
    <x v="12"/>
    <x v="4"/>
    <n v="82.17"/>
    <n v="5529.6"/>
    <n v="4419.76"/>
    <n v="7996.07"/>
    <x v="7"/>
    <n v="2025"/>
    <s v="Q4"/>
    <s v="High"/>
    <s v="Average"/>
    <s v="Good"/>
    <x v="6"/>
    <n v="7996.07"/>
  </r>
  <r>
    <x v="386"/>
    <d v="2024-10-07T00:00:00"/>
    <s v="Mundra"/>
    <s v="Jaipur"/>
    <x v="0"/>
    <x v="0"/>
    <x v="4"/>
    <n v="11.46"/>
    <n v="1889"/>
    <n v="85.84"/>
    <n v="5"/>
    <x v="2"/>
    <x v="1"/>
    <n v="47282.8"/>
    <x v="45"/>
    <x v="1"/>
    <n v="85.29"/>
    <n v="4236.3999999999996"/>
    <n v="1973.88"/>
    <n v="4013.15"/>
    <x v="7"/>
    <n v="2024"/>
    <s v="Q4"/>
    <s v="Low"/>
    <s v="Average"/>
    <s v="Excellent"/>
    <x v="0"/>
    <n v="4013.15"/>
  </r>
  <r>
    <x v="387"/>
    <d v="2025-09-06T00:00:00"/>
    <s v="Mumbai"/>
    <s v="Nagpur"/>
    <x v="3"/>
    <x v="0"/>
    <x v="2"/>
    <n v="18.32"/>
    <n v="1437"/>
    <n v="97.72"/>
    <n v="4"/>
    <x v="0"/>
    <x v="0"/>
    <n v="54458.400000000001"/>
    <x v="81"/>
    <x v="5"/>
    <n v="88.5"/>
    <n v="3606.8"/>
    <n v="4513.47"/>
    <n v="6634.17"/>
    <x v="8"/>
    <n v="2025"/>
    <s v="Q3"/>
    <s v="High"/>
    <s v="Average"/>
    <s v="Excellent"/>
    <x v="3"/>
    <n v="6634.17"/>
  </r>
  <r>
    <x v="388"/>
    <d v="2024-06-17T00:00:00"/>
    <s v="Kolkata"/>
    <s v="Lucknow"/>
    <x v="0"/>
    <x v="1"/>
    <x v="1"/>
    <n v="26.06"/>
    <n v="2756"/>
    <n v="85.44"/>
    <n v="7"/>
    <x v="0"/>
    <x v="0"/>
    <n v="87778.8"/>
    <x v="10"/>
    <x v="5"/>
    <n v="84.01"/>
    <n v="6554.4"/>
    <n v="2300.2199999999998"/>
    <n v="9903.7000000000007"/>
    <x v="6"/>
    <n v="2024"/>
    <s v="Q2"/>
    <s v="High"/>
    <s v="Average"/>
    <s v="Good"/>
    <x v="0"/>
    <n v="9903.7000000000007"/>
  </r>
  <r>
    <x v="389"/>
    <d v="2024-02-13T00:00:00"/>
    <s v="Mumbai"/>
    <s v="Ahmedabad"/>
    <x v="1"/>
    <x v="0"/>
    <x v="6"/>
    <n v="27.02"/>
    <n v="1516"/>
    <n v="91.25"/>
    <n v="3"/>
    <x v="2"/>
    <x v="2"/>
    <n v="55960"/>
    <x v="11"/>
    <x v="4"/>
    <n v="88.29"/>
    <n v="4112.8"/>
    <n v="3839.46"/>
    <n v="8629.0400000000009"/>
    <x v="3"/>
    <n v="2024"/>
    <s v="Q1"/>
    <s v="High"/>
    <s v="Average"/>
    <s v="Excellent"/>
    <x v="1"/>
    <n v="8629.0400000000009"/>
  </r>
  <r>
    <x v="390"/>
    <d v="2024-09-13T00:00:00"/>
    <s v="Chennai"/>
    <s v="Nagpur"/>
    <x v="1"/>
    <x v="1"/>
    <x v="2"/>
    <n v="27.09"/>
    <n v="1805"/>
    <n v="88.42"/>
    <n v="6"/>
    <x v="0"/>
    <x v="0"/>
    <n v="77651.399999999994"/>
    <x v="31"/>
    <x v="3"/>
    <n v="83.3"/>
    <n v="4693.6000000000004"/>
    <n v="2513.73"/>
    <n v="9043.4699999999993"/>
    <x v="8"/>
    <n v="2024"/>
    <s v="Q3"/>
    <s v="High"/>
    <s v="Average"/>
    <s v="Good"/>
    <x v="1"/>
    <n v="9043.4699999999993"/>
  </r>
  <r>
    <x v="391"/>
    <d v="2026-03-25T00:00:00"/>
    <s v="Chennai"/>
    <s v="Nagpur"/>
    <x v="1"/>
    <x v="0"/>
    <x v="4"/>
    <n v="23.71"/>
    <n v="945"/>
    <n v="96.38"/>
    <n v="4"/>
    <x v="0"/>
    <x v="2"/>
    <n v="49244.6"/>
    <x v="82"/>
    <x v="2"/>
    <n v="83.12"/>
    <n v="2838.4"/>
    <n v="3034.25"/>
    <n v="5282.82"/>
    <x v="10"/>
    <n v="2026"/>
    <s v="Q1"/>
    <s v="Low"/>
    <s v="Average"/>
    <s v="Excellent"/>
    <x v="1"/>
    <n v="5282.82"/>
  </r>
  <r>
    <x v="392"/>
    <d v="2026-02-15T00:00:00"/>
    <s v="Mumbai"/>
    <s v="Lucknow"/>
    <x v="2"/>
    <x v="0"/>
    <x v="6"/>
    <n v="26.12"/>
    <n v="815"/>
    <n v="104.02"/>
    <n v="2"/>
    <x v="0"/>
    <x v="1"/>
    <n v="52270.400000000001"/>
    <x v="89"/>
    <x v="3"/>
    <n v="84.71"/>
    <n v="2674.8"/>
    <n v="4692.2"/>
    <n v="4869.43"/>
    <x v="3"/>
    <n v="2026"/>
    <s v="Q1"/>
    <s v="High"/>
    <s v="Average"/>
    <s v="Excellent"/>
    <x v="2"/>
    <n v="4869.43"/>
  </r>
  <r>
    <x v="393"/>
    <d v="2025-12-04T00:00:00"/>
    <s v="Mumbai"/>
    <s v="Jaipur"/>
    <x v="2"/>
    <x v="0"/>
    <x v="4"/>
    <n v="14.42"/>
    <n v="991"/>
    <n v="90.01"/>
    <n v="3"/>
    <x v="2"/>
    <x v="2"/>
    <n v="38171.199999999997"/>
    <x v="33"/>
    <x v="2"/>
    <n v="88.72"/>
    <n v="2558.8000000000002"/>
    <n v="3368.99"/>
    <n v="4853.49"/>
    <x v="9"/>
    <n v="2025"/>
    <s v="Q4"/>
    <s v="Low"/>
    <s v="Average"/>
    <s v="Excellent"/>
    <x v="2"/>
    <n v="4853.49"/>
  </r>
  <r>
    <x v="394"/>
    <d v="2025-09-28T00:00:00"/>
    <s v="Mundra"/>
    <s v="Delhi ICD"/>
    <x v="0"/>
    <x v="0"/>
    <x v="2"/>
    <n v="22.35"/>
    <n v="2415"/>
    <n v="87.97"/>
    <n v="8"/>
    <x v="0"/>
    <x v="2"/>
    <n v="64651.4"/>
    <x v="103"/>
    <x v="6"/>
    <n v="83.61"/>
    <n v="5724"/>
    <n v="1860.39"/>
    <n v="9517.1200000000008"/>
    <x v="8"/>
    <n v="2025"/>
    <s v="Q3"/>
    <s v="High"/>
    <s v="Average"/>
    <s v="Good"/>
    <x v="0"/>
    <n v="9517.1200000000008"/>
  </r>
  <r>
    <x v="395"/>
    <d v="2024-05-05T00:00:00"/>
    <s v="Kolkata"/>
    <s v="Lucknow"/>
    <x v="5"/>
    <x v="0"/>
    <x v="0"/>
    <n v="14.89"/>
    <n v="1252"/>
    <n v="104.56"/>
    <n v="3"/>
    <x v="2"/>
    <x v="0"/>
    <n v="47472.2"/>
    <x v="15"/>
    <x v="4"/>
    <n v="83.49"/>
    <n v="3099.6"/>
    <n v="1957.65"/>
    <n v="6794.42"/>
    <x v="4"/>
    <n v="2024"/>
    <s v="Q2"/>
    <s v="Low"/>
    <s v="Average"/>
    <s v="Excellent"/>
    <x v="5"/>
    <n v="6794.42"/>
  </r>
  <r>
    <x v="396"/>
    <d v="2024-04-13T00:00:00"/>
    <s v="Kandla"/>
    <s v="Ahmedabad"/>
    <x v="0"/>
    <x v="1"/>
    <x v="0"/>
    <n v="24.97"/>
    <n v="869"/>
    <n v="97.69"/>
    <n v="3"/>
    <x v="1"/>
    <x v="0"/>
    <n v="60623.8"/>
    <x v="25"/>
    <x v="2"/>
    <n v="86.57"/>
    <n v="2736.8"/>
    <n v="4731.07"/>
    <n v="10591.19"/>
    <x v="5"/>
    <n v="2024"/>
    <s v="Q2"/>
    <s v="High"/>
    <s v="Good"/>
    <s v="Excellent"/>
    <x v="0"/>
    <n v="10591.19"/>
  </r>
  <r>
    <x v="397"/>
    <d v="2026-02-12T00:00:00"/>
    <s v="Mumbai"/>
    <s v="Pune"/>
    <x v="4"/>
    <x v="1"/>
    <x v="3"/>
    <n v="12.76"/>
    <n v="1921"/>
    <n v="103.06"/>
    <n v="4"/>
    <x v="2"/>
    <x v="2"/>
    <n v="61403.199999999997"/>
    <x v="44"/>
    <x v="6"/>
    <n v="85.01"/>
    <n v="4352.3999999999996"/>
    <n v="4431.8999999999996"/>
    <n v="5234.8500000000004"/>
    <x v="3"/>
    <n v="2026"/>
    <s v="Q1"/>
    <s v="High"/>
    <s v="Average"/>
    <s v="Excellent"/>
    <x v="4"/>
    <n v="5234.8500000000004"/>
  </r>
  <r>
    <x v="398"/>
    <d v="2024-11-03T00:00:00"/>
    <s v="Kandla"/>
    <s v="Pune"/>
    <x v="1"/>
    <x v="1"/>
    <x v="2"/>
    <n v="15.27"/>
    <n v="2195"/>
    <n v="100.54"/>
    <n v="7"/>
    <x v="0"/>
    <x v="0"/>
    <n v="73147.8"/>
    <x v="108"/>
    <x v="6"/>
    <n v="84.08"/>
    <n v="5000.8"/>
    <n v="4170.62"/>
    <n v="11152.88"/>
    <x v="11"/>
    <n v="2024"/>
    <s v="Q4"/>
    <s v="High"/>
    <s v="Good"/>
    <s v="Good"/>
    <x v="1"/>
    <n v="11152.88"/>
  </r>
  <r>
    <x v="399"/>
    <d v="2024-05-09T00:00:00"/>
    <s v="Mundra"/>
    <s v="Bengaluru"/>
    <x v="5"/>
    <x v="0"/>
    <x v="1"/>
    <n v="12.68"/>
    <n v="2726"/>
    <n v="87.71"/>
    <n v="6"/>
    <x v="0"/>
    <x v="2"/>
    <n v="59649.2"/>
    <x v="71"/>
    <x v="3"/>
    <n v="85.46"/>
    <n v="5959.2"/>
    <n v="3417.79"/>
    <n v="7985.73"/>
    <x v="4"/>
    <n v="2024"/>
    <s v="Q2"/>
    <s v="High"/>
    <s v="Average"/>
    <s v="Good"/>
    <x v="5"/>
    <n v="7985.73"/>
  </r>
  <r>
    <x v="400"/>
    <d v="2024-04-02T00:00:00"/>
    <s v="Kandla"/>
    <s v="Pune"/>
    <x v="5"/>
    <x v="0"/>
    <x v="2"/>
    <n v="25.97"/>
    <n v="1585"/>
    <n v="104.52"/>
    <n v="4"/>
    <x v="0"/>
    <x v="0"/>
    <n v="63935.4"/>
    <x v="65"/>
    <x v="1"/>
    <n v="82.72"/>
    <n v="4208.8"/>
    <n v="4308.3599999999997"/>
    <n v="5560.67"/>
    <x v="5"/>
    <n v="2024"/>
    <s v="Q2"/>
    <s v="High"/>
    <s v="Average"/>
    <s v="Excellent"/>
    <x v="5"/>
    <n v="5560.67"/>
  </r>
  <r>
    <x v="401"/>
    <d v="2025-11-15T00:00:00"/>
    <s v="Vizag"/>
    <s v="Lucknow"/>
    <x v="6"/>
    <x v="0"/>
    <x v="5"/>
    <n v="17.34"/>
    <n v="1895"/>
    <n v="103.38"/>
    <n v="4"/>
    <x v="0"/>
    <x v="2"/>
    <n v="55751.6"/>
    <x v="115"/>
    <x v="3"/>
    <n v="85.51"/>
    <n v="4483.6000000000004"/>
    <n v="4131.18"/>
    <n v="7970.26"/>
    <x v="11"/>
    <n v="2025"/>
    <s v="Q4"/>
    <s v="High"/>
    <s v="Average"/>
    <s v="Excellent"/>
    <x v="6"/>
    <n v="7970.26"/>
  </r>
  <r>
    <x v="402"/>
    <d v="2026-05-17T00:00:00"/>
    <s v="Chennai"/>
    <s v="Jaipur"/>
    <x v="2"/>
    <x v="0"/>
    <x v="2"/>
    <n v="15.31"/>
    <n v="998"/>
    <n v="104.7"/>
    <n v="3"/>
    <x v="2"/>
    <x v="0"/>
    <n v="44819"/>
    <x v="99"/>
    <x v="2"/>
    <n v="86.65"/>
    <n v="2608.4"/>
    <n v="2982.24"/>
    <n v="5775.48"/>
    <x v="4"/>
    <n v="2026"/>
    <s v="Q2"/>
    <s v="Low"/>
    <s v="Average"/>
    <s v="Excellent"/>
    <x v="2"/>
    <n v="5775.48"/>
  </r>
  <r>
    <x v="403"/>
    <d v="2025-06-15T00:00:00"/>
    <s v="Vizag"/>
    <s v="Pune"/>
    <x v="6"/>
    <x v="0"/>
    <x v="3"/>
    <n v="17.14"/>
    <n v="1635"/>
    <n v="101.27"/>
    <n v="4"/>
    <x v="2"/>
    <x v="0"/>
    <n v="53698.400000000001"/>
    <x v="68"/>
    <x v="2"/>
    <n v="81.83"/>
    <n v="3955.6"/>
    <n v="1768.81"/>
    <n v="9115.61"/>
    <x v="6"/>
    <n v="2025"/>
    <s v="Q2"/>
    <s v="High"/>
    <s v="Average"/>
    <s v="Excellent"/>
    <x v="6"/>
    <n v="9115.61"/>
  </r>
  <r>
    <x v="404"/>
    <d v="2025-01-25T00:00:00"/>
    <s v="Kolkata"/>
    <s v="Ahmedabad"/>
    <x v="1"/>
    <x v="1"/>
    <x v="1"/>
    <n v="15.33"/>
    <n v="1185"/>
    <n v="97.96"/>
    <n v="4"/>
    <x v="0"/>
    <x v="2"/>
    <n v="56772.2"/>
    <x v="40"/>
    <x v="3"/>
    <n v="86.03"/>
    <n v="2983.2"/>
    <n v="2451.4899999999998"/>
    <n v="4772.5"/>
    <x v="0"/>
    <n v="2025"/>
    <s v="Q1"/>
    <s v="High"/>
    <s v="Average"/>
    <s v="Excellent"/>
    <x v="1"/>
    <n v="4772.5"/>
  </r>
  <r>
    <x v="405"/>
    <d v="2025-05-23T00:00:00"/>
    <s v="Kandla"/>
    <s v="Nagpur"/>
    <x v="5"/>
    <x v="1"/>
    <x v="2"/>
    <n v="16.71"/>
    <n v="1708"/>
    <n v="101.62"/>
    <n v="5"/>
    <x v="0"/>
    <x v="2"/>
    <n v="64729.4"/>
    <x v="116"/>
    <x v="3"/>
    <n v="86.65"/>
    <n v="4084.4"/>
    <n v="2396.83"/>
    <n v="5650.48"/>
    <x v="4"/>
    <n v="2025"/>
    <s v="Q2"/>
    <s v="High"/>
    <s v="Average"/>
    <s v="Excellent"/>
    <x v="5"/>
    <n v="5650.48"/>
  </r>
  <r>
    <x v="406"/>
    <d v="2024-09-02T00:00:00"/>
    <s v="Mumbai"/>
    <s v="Nagpur"/>
    <x v="2"/>
    <x v="0"/>
    <x v="0"/>
    <n v="24.86"/>
    <n v="1869"/>
    <n v="102.65"/>
    <n v="5"/>
    <x v="2"/>
    <x v="0"/>
    <n v="63620"/>
    <x v="98"/>
    <x v="2"/>
    <n v="81.48"/>
    <n v="4732.3999999999996"/>
    <n v="4391.3900000000003"/>
    <n v="7408.71"/>
    <x v="8"/>
    <n v="2024"/>
    <s v="Q3"/>
    <s v="High"/>
    <s v="Average"/>
    <s v="Excellent"/>
    <x v="2"/>
    <n v="7408.71"/>
  </r>
  <r>
    <x v="407"/>
    <d v="2024-08-16T00:00:00"/>
    <s v="Chennai"/>
    <s v="Hyderabad"/>
    <x v="5"/>
    <x v="0"/>
    <x v="5"/>
    <n v="13.4"/>
    <n v="2257"/>
    <n v="92.93"/>
    <n v="6"/>
    <x v="0"/>
    <x v="2"/>
    <n v="55295.6"/>
    <x v="61"/>
    <x v="4"/>
    <n v="81.73"/>
    <n v="5050"/>
    <n v="3928.47"/>
    <n v="8130.69"/>
    <x v="2"/>
    <n v="2024"/>
    <s v="Q3"/>
    <s v="High"/>
    <s v="Average"/>
    <s v="Good"/>
    <x v="5"/>
    <n v="8130.69"/>
  </r>
  <r>
    <x v="408"/>
    <d v="2026-05-27T00:00:00"/>
    <s v="Vizag"/>
    <s v="Ahmedabad"/>
    <x v="5"/>
    <x v="1"/>
    <x v="0"/>
    <n v="27.67"/>
    <n v="507"/>
    <n v="95.72"/>
    <n v="2"/>
    <x v="0"/>
    <x v="1"/>
    <n v="60973.4"/>
    <x v="62"/>
    <x v="0"/>
    <n v="83.29"/>
    <n v="2120.8000000000002"/>
    <n v="1549.94"/>
    <n v="10091.450000000001"/>
    <x v="4"/>
    <n v="2026"/>
    <s v="Q2"/>
    <s v="High"/>
    <s v="Good"/>
    <s v="Excellent"/>
    <x v="5"/>
    <n v="10091.450000000001"/>
  </r>
  <r>
    <x v="409"/>
    <d v="2024-08-19T00:00:00"/>
    <s v="Chennai"/>
    <s v="Bengaluru"/>
    <x v="6"/>
    <x v="0"/>
    <x v="1"/>
    <n v="19.36"/>
    <n v="473"/>
    <n v="102.03"/>
    <n v="2"/>
    <x v="2"/>
    <x v="1"/>
    <n v="39343.599999999999"/>
    <x v="13"/>
    <x v="2"/>
    <n v="87.1"/>
    <n v="1720.4"/>
    <n v="2639.42"/>
    <n v="4142.8"/>
    <x v="2"/>
    <n v="2024"/>
    <s v="Q3"/>
    <s v="Low"/>
    <s v="Average"/>
    <s v="Excellent"/>
    <x v="6"/>
    <n v="4142.8"/>
  </r>
  <r>
    <x v="410"/>
    <d v="2024-11-05T00:00:00"/>
    <s v="Chennai"/>
    <s v="Bengaluru"/>
    <x v="5"/>
    <x v="1"/>
    <x v="6"/>
    <n v="26.88"/>
    <n v="1186"/>
    <n v="90.47"/>
    <n v="2"/>
    <x v="1"/>
    <x v="2"/>
    <n v="61280.4"/>
    <x v="32"/>
    <x v="2"/>
    <n v="87.27"/>
    <n v="3447.2"/>
    <n v="2962.38"/>
    <n v="5094.7700000000004"/>
    <x v="11"/>
    <n v="2024"/>
    <s v="Q4"/>
    <s v="High"/>
    <s v="Average"/>
    <s v="Excellent"/>
    <x v="5"/>
    <n v="5094.7700000000004"/>
  </r>
  <r>
    <x v="411"/>
    <d v="2026-03-01T00:00:00"/>
    <s v="Mundra"/>
    <s v="Jaipur"/>
    <x v="1"/>
    <x v="0"/>
    <x v="3"/>
    <n v="23.58"/>
    <n v="2535"/>
    <n v="102.43"/>
    <n v="7"/>
    <x v="1"/>
    <x v="1"/>
    <n v="65433.599999999999"/>
    <x v="16"/>
    <x v="1"/>
    <n v="85.85"/>
    <n v="6013.2"/>
    <n v="4576.01"/>
    <n v="5889.08"/>
    <x v="10"/>
    <n v="2026"/>
    <s v="Q1"/>
    <s v="High"/>
    <s v="Average"/>
    <s v="Good"/>
    <x v="1"/>
    <n v="5889.08"/>
  </r>
  <r>
    <x v="412"/>
    <d v="2024-12-04T00:00:00"/>
    <s v="Kandla"/>
    <s v="Ahmedabad"/>
    <x v="0"/>
    <x v="1"/>
    <x v="5"/>
    <n v="27.47"/>
    <n v="420"/>
    <n v="94.8"/>
    <n v="3"/>
    <x v="2"/>
    <x v="2"/>
    <n v="55639"/>
    <x v="55"/>
    <x v="4"/>
    <n v="86.91"/>
    <n v="1938.8"/>
    <n v="3467.04"/>
    <n v="5628.7"/>
    <x v="9"/>
    <n v="2024"/>
    <s v="Q4"/>
    <s v="High"/>
    <s v="Average"/>
    <s v="Excellent"/>
    <x v="0"/>
    <n v="5628.7"/>
  </r>
  <r>
    <x v="413"/>
    <d v="2024-05-22T00:00:00"/>
    <s v="Kolkata"/>
    <s v="Lucknow"/>
    <x v="4"/>
    <x v="0"/>
    <x v="4"/>
    <n v="21.42"/>
    <n v="630"/>
    <n v="104.06"/>
    <n v="3"/>
    <x v="1"/>
    <x v="1"/>
    <n v="40825.199999999997"/>
    <x v="78"/>
    <x v="6"/>
    <n v="83.21"/>
    <n v="2116.8000000000002"/>
    <n v="3024.06"/>
    <n v="4540.09"/>
    <x v="4"/>
    <n v="2024"/>
    <s v="Q2"/>
    <s v="Low"/>
    <s v="Average"/>
    <s v="Excellent"/>
    <x v="4"/>
    <n v="4540.09"/>
  </r>
  <r>
    <x v="414"/>
    <d v="2026-05-25T00:00:00"/>
    <s v="Nava Sheva"/>
    <s v="Pune"/>
    <x v="2"/>
    <x v="0"/>
    <x v="4"/>
    <n v="11.82"/>
    <n v="1968"/>
    <n v="104.47"/>
    <n v="6"/>
    <x v="1"/>
    <x v="0"/>
    <n v="50790.400000000001"/>
    <x v="83"/>
    <x v="1"/>
    <n v="83.76"/>
    <n v="4408.8"/>
    <n v="3774.33"/>
    <n v="5393.53"/>
    <x v="4"/>
    <n v="2026"/>
    <s v="Q2"/>
    <s v="High"/>
    <s v="Average"/>
    <s v="Good"/>
    <x v="2"/>
    <n v="5393.53"/>
  </r>
  <r>
    <x v="415"/>
    <d v="2024-06-09T00:00:00"/>
    <s v="Mumbai"/>
    <s v="Ahmedabad"/>
    <x v="2"/>
    <x v="1"/>
    <x v="0"/>
    <n v="26.53"/>
    <n v="1919"/>
    <n v="94.47"/>
    <n v="6"/>
    <x v="1"/>
    <x v="0"/>
    <n v="74241.399999999994"/>
    <x v="67"/>
    <x v="0"/>
    <n v="82.81"/>
    <n v="4899.2"/>
    <n v="1927.42"/>
    <n v="11808.49"/>
    <x v="6"/>
    <n v="2024"/>
    <s v="Q2"/>
    <s v="High"/>
    <s v="Good"/>
    <s v="Good"/>
    <x v="2"/>
    <n v="11808.49"/>
  </r>
  <r>
    <x v="416"/>
    <d v="2026-02-28T00:00:00"/>
    <s v="Kolkata"/>
    <s v="Hyderabad"/>
    <x v="5"/>
    <x v="1"/>
    <x v="0"/>
    <n v="27.93"/>
    <n v="2583"/>
    <n v="104.52"/>
    <n v="8"/>
    <x v="0"/>
    <x v="2"/>
    <n v="85675.4"/>
    <x v="80"/>
    <x v="4"/>
    <n v="82.37"/>
    <n v="6283.2"/>
    <n v="4175.97"/>
    <n v="10906.93"/>
    <x v="3"/>
    <n v="2026"/>
    <s v="Q1"/>
    <s v="High"/>
    <s v="Good"/>
    <s v="Good"/>
    <x v="5"/>
    <n v="10906.93"/>
  </r>
  <r>
    <x v="417"/>
    <d v="2025-03-22T00:00:00"/>
    <s v="Kandla"/>
    <s v="Pune"/>
    <x v="0"/>
    <x v="1"/>
    <x v="4"/>
    <n v="16.829999999999998"/>
    <n v="335"/>
    <n v="104.95"/>
    <n v="2"/>
    <x v="1"/>
    <x v="1"/>
    <n v="45261"/>
    <x v="109"/>
    <x v="1"/>
    <n v="85.51"/>
    <n v="1343.2"/>
    <n v="3298.09"/>
    <n v="5352.85"/>
    <x v="10"/>
    <n v="2025"/>
    <s v="Q1"/>
    <s v="Low"/>
    <s v="Average"/>
    <s v="Excellent"/>
    <x v="0"/>
    <n v="5352.85"/>
  </r>
  <r>
    <x v="418"/>
    <d v="2024-10-02T00:00:00"/>
    <s v="Chennai"/>
    <s v="Jaipur"/>
    <x v="4"/>
    <x v="1"/>
    <x v="1"/>
    <n v="26.67"/>
    <n v="307"/>
    <n v="102.96"/>
    <n v="2"/>
    <x v="2"/>
    <x v="1"/>
    <n v="56042.2"/>
    <x v="29"/>
    <x v="5"/>
    <n v="88.41"/>
    <n v="1680.8"/>
    <n v="2827.87"/>
    <n v="5940.55"/>
    <x v="7"/>
    <n v="2024"/>
    <s v="Q4"/>
    <s v="High"/>
    <s v="Average"/>
    <s v="Excellent"/>
    <x v="4"/>
    <n v="5940.55"/>
  </r>
  <r>
    <x v="419"/>
    <d v="2026-02-17T00:00:00"/>
    <s v="Kolkata"/>
    <s v="Bengaluru"/>
    <x v="4"/>
    <x v="0"/>
    <x v="6"/>
    <n v="11.62"/>
    <n v="1868"/>
    <n v="96.98"/>
    <n v="6"/>
    <x v="0"/>
    <x v="2"/>
    <n v="49511.6"/>
    <x v="45"/>
    <x v="2"/>
    <n v="83.08"/>
    <n v="4200.8"/>
    <n v="1625.31"/>
    <n v="8069.54"/>
    <x v="3"/>
    <n v="2026"/>
    <s v="Q1"/>
    <s v="Low"/>
    <s v="Average"/>
    <s v="Good"/>
    <x v="4"/>
    <n v="8069.54"/>
  </r>
  <r>
    <x v="420"/>
    <d v="2025-11-06T00:00:00"/>
    <s v="Mumbai"/>
    <s v="Delhi ICD"/>
    <x v="0"/>
    <x v="1"/>
    <x v="1"/>
    <n v="17.09"/>
    <n v="2521"/>
    <n v="100.29"/>
    <n v="8"/>
    <x v="0"/>
    <x v="0"/>
    <n v="78667.8"/>
    <x v="46"/>
    <x v="3"/>
    <n v="83.03"/>
    <n v="5725.6"/>
    <n v="1857.54"/>
    <n v="13210.84"/>
    <x v="11"/>
    <n v="2025"/>
    <s v="Q4"/>
    <s v="High"/>
    <s v="Good"/>
    <s v="Good"/>
    <x v="0"/>
    <n v="13210.84"/>
  </r>
  <r>
    <x v="421"/>
    <d v="2025-09-01T00:00:00"/>
    <s v="Mundra"/>
    <s v="Delhi ICD"/>
    <x v="0"/>
    <x v="0"/>
    <x v="4"/>
    <n v="24.56"/>
    <n v="2340"/>
    <n v="86.58"/>
    <n v="7"/>
    <x v="2"/>
    <x v="0"/>
    <n v="67073.600000000006"/>
    <x v="12"/>
    <x v="5"/>
    <n v="86.66"/>
    <n v="5662.4"/>
    <n v="1928.36"/>
    <n v="7178.88"/>
    <x v="8"/>
    <n v="2025"/>
    <s v="Q3"/>
    <s v="High"/>
    <s v="Average"/>
    <s v="Good"/>
    <x v="0"/>
    <n v="7178.88"/>
  </r>
  <r>
    <x v="422"/>
    <d v="2025-12-12T00:00:00"/>
    <s v="Kandla"/>
    <s v="Ahmedabad"/>
    <x v="3"/>
    <x v="1"/>
    <x v="6"/>
    <n v="25.01"/>
    <n v="1741"/>
    <n v="104.85"/>
    <n v="6"/>
    <x v="1"/>
    <x v="1"/>
    <n v="69483"/>
    <x v="101"/>
    <x v="1"/>
    <n v="86.37"/>
    <n v="4482.3999999999996"/>
    <n v="3779.09"/>
    <n v="8992.58"/>
    <x v="9"/>
    <n v="2025"/>
    <s v="Q4"/>
    <s v="High"/>
    <s v="Average"/>
    <s v="Good"/>
    <x v="3"/>
    <n v="8992.58"/>
  </r>
  <r>
    <x v="423"/>
    <d v="2026-04-20T00:00:00"/>
    <s v="Nava Sheva"/>
    <s v="Delhi ICD"/>
    <x v="0"/>
    <x v="0"/>
    <x v="6"/>
    <n v="17.16"/>
    <n v="2119"/>
    <n v="98.69"/>
    <n v="7"/>
    <x v="1"/>
    <x v="1"/>
    <n v="54214.8"/>
    <x v="12"/>
    <x v="1"/>
    <n v="82.81"/>
    <n v="4924.3999999999996"/>
    <n v="2605.5700000000002"/>
    <n v="4855.83"/>
    <x v="5"/>
    <n v="2026"/>
    <s v="Q2"/>
    <s v="High"/>
    <s v="Average"/>
    <s v="Good"/>
    <x v="0"/>
    <n v="4855.83"/>
  </r>
  <r>
    <x v="424"/>
    <d v="2024-04-06T00:00:00"/>
    <s v="Kandla"/>
    <s v="Delhi ICD"/>
    <x v="6"/>
    <x v="1"/>
    <x v="6"/>
    <n v="16.66"/>
    <n v="1080"/>
    <n v="90.72"/>
    <n v="2"/>
    <x v="0"/>
    <x v="0"/>
    <n v="59840.4"/>
    <x v="41"/>
    <x v="2"/>
    <n v="84.6"/>
    <n v="2826.4"/>
    <n v="4341.57"/>
    <n v="8239.84"/>
    <x v="5"/>
    <n v="2024"/>
    <s v="Q2"/>
    <s v="High"/>
    <s v="Average"/>
    <s v="Excellent"/>
    <x v="6"/>
    <n v="8239.84"/>
  </r>
  <r>
    <x v="425"/>
    <d v="2026-03-16T00:00:00"/>
    <s v="Mumbai"/>
    <s v="Ahmedabad"/>
    <x v="0"/>
    <x v="1"/>
    <x v="1"/>
    <n v="18.12"/>
    <n v="2448"/>
    <n v="94.97"/>
    <n v="7"/>
    <x v="0"/>
    <x v="0"/>
    <n v="78080.399999999994"/>
    <x v="44"/>
    <x v="5"/>
    <n v="82.02"/>
    <n v="5620.8"/>
    <n v="4602.95"/>
    <n v="10619.06"/>
    <x v="10"/>
    <n v="2026"/>
    <s v="Q1"/>
    <s v="High"/>
    <s v="Good"/>
    <s v="Good"/>
    <x v="0"/>
    <n v="10619.06"/>
  </r>
  <r>
    <x v="426"/>
    <d v="2025-08-26T00:00:00"/>
    <s v="Mumbai"/>
    <s v="Jaipur"/>
    <x v="4"/>
    <x v="0"/>
    <x v="4"/>
    <n v="20.54"/>
    <n v="2778"/>
    <n v="94.49"/>
    <n v="8"/>
    <x v="2"/>
    <x v="0"/>
    <n v="69660.800000000003"/>
    <x v="52"/>
    <x v="5"/>
    <n v="81.52"/>
    <n v="6377.6"/>
    <n v="4780.6000000000004"/>
    <n v="5659.69"/>
    <x v="2"/>
    <n v="2025"/>
    <s v="Q3"/>
    <s v="High"/>
    <s v="Average"/>
    <s v="Good"/>
    <x v="4"/>
    <n v="5659.69"/>
  </r>
  <r>
    <x v="427"/>
    <d v="2025-02-09T00:00:00"/>
    <s v="Kolkata"/>
    <s v="Pune"/>
    <x v="5"/>
    <x v="1"/>
    <x v="2"/>
    <n v="10.28"/>
    <n v="667"/>
    <n v="94.37"/>
    <n v="2"/>
    <x v="0"/>
    <x v="1"/>
    <n v="47080.4"/>
    <x v="56"/>
    <x v="4"/>
    <n v="84.73"/>
    <n v="1745.2"/>
    <n v="2540.44"/>
    <n v="5959.72"/>
    <x v="3"/>
    <n v="2025"/>
    <s v="Q1"/>
    <s v="Low"/>
    <s v="Average"/>
    <s v="Excellent"/>
    <x v="5"/>
    <n v="5959.72"/>
  </r>
  <r>
    <x v="428"/>
    <d v="2025-10-15T00:00:00"/>
    <s v="Chennai"/>
    <s v="Ahmedabad"/>
    <x v="5"/>
    <x v="1"/>
    <x v="3"/>
    <n v="15.9"/>
    <n v="1719"/>
    <n v="101.56"/>
    <n v="5"/>
    <x v="0"/>
    <x v="1"/>
    <n v="65625.2"/>
    <x v="85"/>
    <x v="3"/>
    <n v="88.59"/>
    <n v="4074"/>
    <n v="2841.18"/>
    <n v="9091.43"/>
    <x v="7"/>
    <n v="2025"/>
    <s v="Q4"/>
    <s v="High"/>
    <s v="Average"/>
    <s v="Excellent"/>
    <x v="5"/>
    <n v="9091.43"/>
  </r>
  <r>
    <x v="429"/>
    <d v="2026-06-04T00:00:00"/>
    <s v="Chennai"/>
    <s v="Nagpur"/>
    <x v="0"/>
    <x v="0"/>
    <x v="0"/>
    <n v="20.010000000000002"/>
    <n v="1427"/>
    <n v="96.82"/>
    <n v="5"/>
    <x v="1"/>
    <x v="1"/>
    <n v="48251.4"/>
    <x v="45"/>
    <x v="2"/>
    <n v="82.61"/>
    <n v="3654.4"/>
    <n v="3279.26"/>
    <n v="7304.75"/>
    <x v="6"/>
    <n v="2026"/>
    <s v="Q2"/>
    <s v="Low"/>
    <s v="Average"/>
    <s v="Excellent"/>
    <x v="0"/>
    <n v="7304.75"/>
  </r>
  <r>
    <x v="430"/>
    <d v="2026-01-09T00:00:00"/>
    <s v="Kandla"/>
    <s v="Jaipur"/>
    <x v="3"/>
    <x v="0"/>
    <x v="0"/>
    <n v="24.92"/>
    <n v="2553"/>
    <n v="102.45"/>
    <n v="7"/>
    <x v="1"/>
    <x v="0"/>
    <n v="69358"/>
    <x v="85"/>
    <x v="4"/>
    <n v="84.13"/>
    <n v="6102.8"/>
    <n v="3317.34"/>
    <n v="12142.55"/>
    <x v="0"/>
    <n v="2026"/>
    <s v="Q1"/>
    <s v="High"/>
    <s v="Good"/>
    <s v="Good"/>
    <x v="3"/>
    <n v="12142.55"/>
  </r>
  <r>
    <x v="431"/>
    <d v="2025-05-21T00:00:00"/>
    <s v="Mundra"/>
    <s v="Delhi ICD"/>
    <x v="4"/>
    <x v="1"/>
    <x v="0"/>
    <n v="19.100000000000001"/>
    <n v="1707"/>
    <n v="89.13"/>
    <n v="5"/>
    <x v="0"/>
    <x v="1"/>
    <n v="66869.600000000006"/>
    <x v="88"/>
    <x v="5"/>
    <n v="83.21"/>
    <n v="4178"/>
    <n v="2851.2"/>
    <n v="6815.03"/>
    <x v="4"/>
    <n v="2025"/>
    <s v="Q2"/>
    <s v="High"/>
    <s v="Average"/>
    <s v="Excellent"/>
    <x v="4"/>
    <n v="6815.03"/>
  </r>
  <r>
    <x v="432"/>
    <d v="2024-06-14T00:00:00"/>
    <s v="Mumbai"/>
    <s v="Nagpur"/>
    <x v="4"/>
    <x v="0"/>
    <x v="3"/>
    <n v="17.52"/>
    <n v="792"/>
    <n v="93.57"/>
    <n v="3"/>
    <x v="2"/>
    <x v="0"/>
    <n v="43000.4"/>
    <x v="57"/>
    <x v="5"/>
    <n v="81.72"/>
    <n v="2284.8000000000002"/>
    <n v="3877.37"/>
    <n v="3832.75"/>
    <x v="6"/>
    <n v="2024"/>
    <s v="Q2"/>
    <s v="Low"/>
    <s v="Average"/>
    <s v="Excellent"/>
    <x v="4"/>
    <n v="3832.75"/>
  </r>
  <r>
    <x v="433"/>
    <d v="2024-09-03T00:00:00"/>
    <s v="Mundra"/>
    <s v="Jaipur"/>
    <x v="1"/>
    <x v="1"/>
    <x v="0"/>
    <n v="16.72"/>
    <n v="2139"/>
    <n v="104.32"/>
    <n v="7"/>
    <x v="1"/>
    <x v="0"/>
    <n v="69234.399999999994"/>
    <x v="9"/>
    <x v="1"/>
    <n v="84.73"/>
    <n v="4946.8"/>
    <n v="2035.77"/>
    <n v="6681"/>
    <x v="8"/>
    <n v="2024"/>
    <s v="Q3"/>
    <s v="High"/>
    <s v="Average"/>
    <s v="Good"/>
    <x v="1"/>
    <n v="6681"/>
  </r>
  <r>
    <x v="434"/>
    <d v="2026-03-11T00:00:00"/>
    <s v="Chennai"/>
    <s v="Pune"/>
    <x v="4"/>
    <x v="1"/>
    <x v="1"/>
    <n v="14.78"/>
    <n v="1421"/>
    <n v="87.21"/>
    <n v="4"/>
    <x v="1"/>
    <x v="1"/>
    <n v="54319.199999999997"/>
    <x v="98"/>
    <x v="4"/>
    <n v="85.84"/>
    <n v="3433.2"/>
    <n v="3158.58"/>
    <n v="5521.78"/>
    <x v="10"/>
    <n v="2026"/>
    <s v="Q1"/>
    <s v="High"/>
    <s v="Average"/>
    <s v="Excellent"/>
    <x v="4"/>
    <n v="5521.78"/>
  </r>
  <r>
    <x v="435"/>
    <d v="2026-03-02T00:00:00"/>
    <s v="Chennai"/>
    <s v="Jaipur"/>
    <x v="5"/>
    <x v="0"/>
    <x v="3"/>
    <n v="25.62"/>
    <n v="2271"/>
    <n v="93.06"/>
    <n v="5"/>
    <x v="2"/>
    <x v="1"/>
    <n v="65477.2"/>
    <x v="38"/>
    <x v="0"/>
    <n v="84.37"/>
    <n v="5566.8"/>
    <n v="4860.53"/>
    <n v="9361.24"/>
    <x v="10"/>
    <n v="2026"/>
    <s v="Q1"/>
    <s v="High"/>
    <s v="Average"/>
    <s v="Excellent"/>
    <x v="5"/>
    <n v="9361.24"/>
  </r>
  <r>
    <x v="436"/>
    <d v="2024-05-23T00:00:00"/>
    <s v="Vizag"/>
    <s v="Lucknow"/>
    <x v="5"/>
    <x v="1"/>
    <x v="3"/>
    <n v="16.89"/>
    <n v="1124"/>
    <n v="88.77"/>
    <n v="4"/>
    <x v="2"/>
    <x v="1"/>
    <n v="55341.4"/>
    <x v="88"/>
    <x v="0"/>
    <n v="88.3"/>
    <n v="2923.6"/>
    <n v="1808.53"/>
    <n v="4436.18"/>
    <x v="4"/>
    <n v="2024"/>
    <s v="Q2"/>
    <s v="High"/>
    <s v="Average"/>
    <s v="Excellent"/>
    <x v="5"/>
    <n v="4436.18"/>
  </r>
  <r>
    <x v="437"/>
    <d v="2024-12-16T00:00:00"/>
    <s v="Mumbai"/>
    <s v="Pune"/>
    <x v="5"/>
    <x v="1"/>
    <x v="1"/>
    <n v="27.25"/>
    <n v="1862"/>
    <n v="90.42"/>
    <n v="4"/>
    <x v="0"/>
    <x v="0"/>
    <n v="78719.399999999994"/>
    <x v="45"/>
    <x v="0"/>
    <n v="88.8"/>
    <n v="4814"/>
    <n v="4879.58"/>
    <n v="9230.0300000000007"/>
    <x v="9"/>
    <n v="2024"/>
    <s v="Q4"/>
    <s v="High"/>
    <s v="Average"/>
    <s v="Excellent"/>
    <x v="5"/>
    <n v="9230.0300000000007"/>
  </r>
  <r>
    <x v="438"/>
    <d v="2025-10-06T00:00:00"/>
    <s v="Mundra"/>
    <s v="Bengaluru"/>
    <x v="5"/>
    <x v="1"/>
    <x v="5"/>
    <n v="26.4"/>
    <n v="2217"/>
    <n v="91.83"/>
    <n v="7"/>
    <x v="1"/>
    <x v="2"/>
    <n v="73383.600000000006"/>
    <x v="6"/>
    <x v="3"/>
    <n v="84.34"/>
    <n v="5490"/>
    <n v="2779.78"/>
    <n v="5950.43"/>
    <x v="7"/>
    <n v="2025"/>
    <s v="Q4"/>
    <s v="High"/>
    <s v="Average"/>
    <s v="Good"/>
    <x v="5"/>
    <n v="5950.43"/>
  </r>
  <r>
    <x v="439"/>
    <d v="2024-07-15T00:00:00"/>
    <s v="Nava Sheva"/>
    <s v="Lucknow"/>
    <x v="4"/>
    <x v="1"/>
    <x v="1"/>
    <n v="27.57"/>
    <n v="1330"/>
    <n v="100.57"/>
    <n v="5"/>
    <x v="0"/>
    <x v="0"/>
    <n v="73841.399999999994"/>
    <x v="18"/>
    <x v="6"/>
    <n v="81.22"/>
    <n v="3762.8"/>
    <n v="1560.89"/>
    <n v="8028.43"/>
    <x v="1"/>
    <n v="2024"/>
    <s v="Q3"/>
    <s v="High"/>
    <s v="Average"/>
    <s v="Excellent"/>
    <x v="4"/>
    <n v="8028.43"/>
  </r>
  <r>
    <x v="440"/>
    <d v="2024-11-18T00:00:00"/>
    <s v="Mundra"/>
    <s v="Ahmedabad"/>
    <x v="5"/>
    <x v="1"/>
    <x v="1"/>
    <n v="12.38"/>
    <n v="1865"/>
    <n v="89.92"/>
    <n v="4"/>
    <x v="2"/>
    <x v="2"/>
    <n v="58812.4"/>
    <x v="46"/>
    <x v="0"/>
    <n v="84.99"/>
    <n v="4225.2"/>
    <n v="2749.1"/>
    <n v="9732.75"/>
    <x v="11"/>
    <n v="2024"/>
    <s v="Q4"/>
    <s v="High"/>
    <s v="Average"/>
    <s v="Excellent"/>
    <x v="5"/>
    <n v="9732.75"/>
  </r>
  <r>
    <x v="441"/>
    <d v="2025-06-26T00:00:00"/>
    <s v="Mumbai"/>
    <s v="Nagpur"/>
    <x v="5"/>
    <x v="1"/>
    <x v="5"/>
    <n v="23.52"/>
    <n v="651"/>
    <n v="103.23"/>
    <n v="3"/>
    <x v="0"/>
    <x v="2"/>
    <n v="58367.6"/>
    <x v="35"/>
    <x v="2"/>
    <n v="84.34"/>
    <n v="2242.8000000000002"/>
    <n v="3999.19"/>
    <n v="9937.7099999999991"/>
    <x v="6"/>
    <n v="2025"/>
    <s v="Q2"/>
    <s v="High"/>
    <s v="Average"/>
    <s v="Excellent"/>
    <x v="5"/>
    <n v="9937.7099999999991"/>
  </r>
  <r>
    <x v="442"/>
    <d v="2025-05-14T00:00:00"/>
    <s v="Kandla"/>
    <s v="Bengaluru"/>
    <x v="4"/>
    <x v="0"/>
    <x v="4"/>
    <n v="23.85"/>
    <n v="1304"/>
    <n v="95.42"/>
    <n v="4"/>
    <x v="1"/>
    <x v="2"/>
    <n v="48563.4"/>
    <x v="100"/>
    <x v="1"/>
    <n v="83.49"/>
    <n v="3562"/>
    <n v="2688.67"/>
    <n v="6990.68"/>
    <x v="4"/>
    <n v="2025"/>
    <s v="Q2"/>
    <s v="Low"/>
    <s v="Average"/>
    <s v="Excellent"/>
    <x v="4"/>
    <n v="6990.68"/>
  </r>
  <r>
    <x v="443"/>
    <d v="2025-10-20T00:00:00"/>
    <s v="Kandla"/>
    <s v="Delhi ICD"/>
    <x v="4"/>
    <x v="0"/>
    <x v="2"/>
    <n v="26.15"/>
    <n v="534"/>
    <n v="104.36"/>
    <n v="2"/>
    <x v="2"/>
    <x v="0"/>
    <n v="48966.2"/>
    <x v="48"/>
    <x v="0"/>
    <n v="86.57"/>
    <n v="2114"/>
    <n v="2983.46"/>
    <n v="6831.88"/>
    <x v="7"/>
    <n v="2025"/>
    <s v="Q4"/>
    <s v="Low"/>
    <s v="Average"/>
    <s v="Excellent"/>
    <x v="4"/>
    <n v="6831.88"/>
  </r>
  <r>
    <x v="444"/>
    <d v="2024-10-23T00:00:00"/>
    <s v="Mumbai"/>
    <s v="Nagpur"/>
    <x v="1"/>
    <x v="0"/>
    <x v="6"/>
    <n v="15.67"/>
    <n v="2482"/>
    <n v="86.57"/>
    <n v="8"/>
    <x v="2"/>
    <x v="2"/>
    <n v="56775.4"/>
    <x v="86"/>
    <x v="3"/>
    <n v="82.73"/>
    <n v="5590.8"/>
    <n v="3580.82"/>
    <n v="4909.91"/>
    <x v="7"/>
    <n v="2024"/>
    <s v="Q4"/>
    <s v="High"/>
    <s v="Average"/>
    <s v="Good"/>
    <x v="1"/>
    <n v="4909.91"/>
  </r>
  <r>
    <x v="445"/>
    <d v="2026-06-19T00:00:00"/>
    <s v="Nava Sheva"/>
    <s v="Jaipur"/>
    <x v="1"/>
    <x v="1"/>
    <x v="1"/>
    <n v="17.670000000000002"/>
    <n v="1995"/>
    <n v="90.05"/>
    <n v="6"/>
    <x v="1"/>
    <x v="0"/>
    <n v="66649"/>
    <x v="54"/>
    <x v="1"/>
    <n v="87.86"/>
    <n v="4696.8"/>
    <n v="1508.83"/>
    <n v="9231.75"/>
    <x v="6"/>
    <n v="2026"/>
    <s v="Q2"/>
    <s v="High"/>
    <s v="Average"/>
    <s v="Good"/>
    <x v="1"/>
    <n v="9231.75"/>
  </r>
  <r>
    <x v="446"/>
    <d v="2026-01-01T00:00:00"/>
    <s v="Mundra"/>
    <s v="Delhi ICD"/>
    <x v="4"/>
    <x v="1"/>
    <x v="3"/>
    <n v="12.61"/>
    <n v="1892"/>
    <n v="90.29"/>
    <n v="4"/>
    <x v="0"/>
    <x v="2"/>
    <n v="61887.8"/>
    <x v="24"/>
    <x v="0"/>
    <n v="83.56"/>
    <n v="4288.3999999999996"/>
    <n v="4660.3599999999997"/>
    <n v="10891.35"/>
    <x v="0"/>
    <n v="2026"/>
    <s v="Q1"/>
    <s v="High"/>
    <s v="Good"/>
    <s v="Excellent"/>
    <x v="4"/>
    <n v="10891.35"/>
  </r>
  <r>
    <x v="447"/>
    <d v="2025-03-28T00:00:00"/>
    <s v="Vizag"/>
    <s v="Ahmedabad"/>
    <x v="6"/>
    <x v="0"/>
    <x v="0"/>
    <n v="12.78"/>
    <n v="532"/>
    <n v="102.61"/>
    <n v="2"/>
    <x v="1"/>
    <x v="0"/>
    <n v="34199.199999999997"/>
    <x v="24"/>
    <x v="6"/>
    <n v="86.47"/>
    <n v="1575.2"/>
    <n v="4770.55"/>
    <n v="3480.28"/>
    <x v="10"/>
    <n v="2025"/>
    <s v="Q1"/>
    <s v="Low"/>
    <s v="Average"/>
    <s v="Excellent"/>
    <x v="6"/>
    <n v="3480.28"/>
  </r>
  <r>
    <x v="448"/>
    <d v="2025-09-14T00:00:00"/>
    <s v="Mundra"/>
    <s v="Nagpur"/>
    <x v="1"/>
    <x v="0"/>
    <x v="0"/>
    <n v="13.76"/>
    <n v="949"/>
    <n v="93.83"/>
    <n v="2"/>
    <x v="0"/>
    <x v="0"/>
    <n v="44031.6"/>
    <x v="65"/>
    <x v="6"/>
    <n v="84.98"/>
    <n v="2448.4"/>
    <n v="4234.59"/>
    <n v="6479.53"/>
    <x v="8"/>
    <n v="2025"/>
    <s v="Q3"/>
    <s v="Low"/>
    <s v="Average"/>
    <s v="Excellent"/>
    <x v="1"/>
    <n v="6479.53"/>
  </r>
  <r>
    <x v="449"/>
    <d v="2026-03-20T00:00:00"/>
    <s v="Vizag"/>
    <s v="Bengaluru"/>
    <x v="6"/>
    <x v="0"/>
    <x v="5"/>
    <n v="22.39"/>
    <n v="787"/>
    <n v="90.76"/>
    <n v="2"/>
    <x v="1"/>
    <x v="0"/>
    <n v="44486.2"/>
    <x v="94"/>
    <x v="4"/>
    <n v="87.83"/>
    <n v="2469.6"/>
    <n v="1987.37"/>
    <n v="5712.28"/>
    <x v="10"/>
    <n v="2026"/>
    <s v="Q1"/>
    <s v="Low"/>
    <s v="Average"/>
    <s v="Excellent"/>
    <x v="6"/>
    <n v="5712.28"/>
  </r>
  <r>
    <x v="450"/>
    <d v="2025-07-10T00:00:00"/>
    <s v="Chennai"/>
    <s v="Bengaluru"/>
    <x v="4"/>
    <x v="0"/>
    <x v="3"/>
    <n v="11.08"/>
    <n v="2656"/>
    <n v="95.35"/>
    <n v="7"/>
    <x v="0"/>
    <x v="0"/>
    <n v="62286"/>
    <x v="55"/>
    <x v="4"/>
    <n v="86.96"/>
    <n v="5755.2"/>
    <n v="4759.63"/>
    <n v="5493.4"/>
    <x v="1"/>
    <n v="2025"/>
    <s v="Q3"/>
    <s v="High"/>
    <s v="Average"/>
    <s v="Good"/>
    <x v="4"/>
    <n v="5493.4"/>
  </r>
  <r>
    <x v="451"/>
    <d v="2025-04-01T00:00:00"/>
    <s v="Nava Sheva"/>
    <s v="Lucknow"/>
    <x v="5"/>
    <x v="1"/>
    <x v="4"/>
    <n v="24.04"/>
    <n v="472"/>
    <n v="95.95"/>
    <n v="2"/>
    <x v="1"/>
    <x v="0"/>
    <n v="54814"/>
    <x v="54"/>
    <x v="1"/>
    <n v="87.84"/>
    <n v="1905.6"/>
    <n v="3227.92"/>
    <n v="8134.48"/>
    <x v="5"/>
    <n v="2025"/>
    <s v="Q2"/>
    <s v="High"/>
    <s v="Average"/>
    <s v="Excellent"/>
    <x v="5"/>
    <n v="8134.48"/>
  </r>
  <r>
    <x v="452"/>
    <d v="2025-04-23T00:00:00"/>
    <s v="Chennai"/>
    <s v="Bengaluru"/>
    <x v="2"/>
    <x v="1"/>
    <x v="3"/>
    <n v="26.93"/>
    <n v="2135"/>
    <n v="92.31"/>
    <n v="7"/>
    <x v="0"/>
    <x v="1"/>
    <n v="79434.2"/>
    <x v="70"/>
    <x v="0"/>
    <n v="88.72"/>
    <n v="5347.2"/>
    <n v="2930.02"/>
    <n v="13272.69"/>
    <x v="5"/>
    <n v="2025"/>
    <s v="Q2"/>
    <s v="High"/>
    <s v="Good"/>
    <s v="Good"/>
    <x v="2"/>
    <n v="13272.69"/>
  </r>
  <r>
    <x v="453"/>
    <d v="2024-08-02T00:00:00"/>
    <s v="Mundra"/>
    <s v="Jaipur"/>
    <x v="4"/>
    <x v="1"/>
    <x v="1"/>
    <n v="10.14"/>
    <n v="565"/>
    <n v="88.49"/>
    <n v="2"/>
    <x v="1"/>
    <x v="2"/>
    <n v="38524.800000000003"/>
    <x v="60"/>
    <x v="5"/>
    <n v="83.78"/>
    <n v="1535.6"/>
    <n v="2812"/>
    <n v="6062.31"/>
    <x v="2"/>
    <n v="2024"/>
    <s v="Q3"/>
    <s v="Low"/>
    <s v="Average"/>
    <s v="Excellent"/>
    <x v="4"/>
    <n v="6062.31"/>
  </r>
  <r>
    <x v="454"/>
    <d v="2025-03-08T00:00:00"/>
    <s v="Nava Sheva"/>
    <s v="Bengaluru"/>
    <x v="6"/>
    <x v="0"/>
    <x v="3"/>
    <n v="18.739999999999998"/>
    <n v="996"/>
    <n v="92.02"/>
    <n v="3"/>
    <x v="2"/>
    <x v="1"/>
    <n v="43860.4"/>
    <x v="4"/>
    <x v="5"/>
    <n v="82.79"/>
    <n v="2741.6"/>
    <n v="2887.74"/>
    <n v="5620.36"/>
    <x v="10"/>
    <n v="2025"/>
    <s v="Q1"/>
    <s v="Low"/>
    <s v="Average"/>
    <s v="Excellent"/>
    <x v="6"/>
    <n v="5620.36"/>
  </r>
  <r>
    <x v="455"/>
    <d v="2025-06-22T00:00:00"/>
    <s v="Mundra"/>
    <s v="Lucknow"/>
    <x v="6"/>
    <x v="0"/>
    <x v="3"/>
    <n v="20.440000000000001"/>
    <n v="1529"/>
    <n v="101.64"/>
    <n v="4"/>
    <x v="2"/>
    <x v="0"/>
    <n v="55440.800000000003"/>
    <x v="89"/>
    <x v="1"/>
    <n v="88.99"/>
    <n v="3875.6"/>
    <n v="3443.35"/>
    <n v="9710.61"/>
    <x v="6"/>
    <n v="2025"/>
    <s v="Q2"/>
    <s v="High"/>
    <s v="Average"/>
    <s v="Excellent"/>
    <x v="6"/>
    <n v="9710.61"/>
  </r>
  <r>
    <x v="456"/>
    <d v="2025-12-01T00:00:00"/>
    <s v="Mumbai"/>
    <s v="Bengaluru"/>
    <x v="6"/>
    <x v="1"/>
    <x v="0"/>
    <n v="20.7"/>
    <n v="2079"/>
    <n v="103.82"/>
    <n v="6"/>
    <x v="2"/>
    <x v="0"/>
    <n v="74536.399999999994"/>
    <x v="30"/>
    <x v="5"/>
    <n v="83.79"/>
    <n v="4986"/>
    <n v="3950.18"/>
    <n v="11524.44"/>
    <x v="9"/>
    <n v="2025"/>
    <s v="Q4"/>
    <s v="High"/>
    <s v="Good"/>
    <s v="Good"/>
    <x v="6"/>
    <n v="11524.44"/>
  </r>
  <r>
    <x v="457"/>
    <d v="2024-10-11T00:00:00"/>
    <s v="Kandla"/>
    <s v="Nagpur"/>
    <x v="1"/>
    <x v="1"/>
    <x v="6"/>
    <n v="18.11"/>
    <n v="2637"/>
    <n v="102.33"/>
    <n v="6"/>
    <x v="0"/>
    <x v="0"/>
    <n v="81222.600000000006"/>
    <x v="79"/>
    <x v="2"/>
    <n v="85.44"/>
    <n v="5998.4"/>
    <n v="3884.31"/>
    <n v="9450.1299999999992"/>
    <x v="7"/>
    <n v="2024"/>
    <s v="Q4"/>
    <s v="High"/>
    <s v="Average"/>
    <s v="Good"/>
    <x v="1"/>
    <n v="9450.1299999999992"/>
  </r>
  <r>
    <x v="458"/>
    <d v="2024-05-08T00:00:00"/>
    <s v="Chennai"/>
    <s v="Nagpur"/>
    <x v="5"/>
    <x v="1"/>
    <x v="0"/>
    <n v="22.61"/>
    <n v="2169"/>
    <n v="85.66"/>
    <n v="5"/>
    <x v="0"/>
    <x v="1"/>
    <n v="75156.2"/>
    <x v="22"/>
    <x v="3"/>
    <n v="88.11"/>
    <n v="5242.3999999999996"/>
    <n v="3820.91"/>
    <n v="9903.7099999999991"/>
    <x v="4"/>
    <n v="2024"/>
    <s v="Q2"/>
    <s v="High"/>
    <s v="Average"/>
    <s v="Excellent"/>
    <x v="5"/>
    <n v="9903.7099999999991"/>
  </r>
  <r>
    <x v="459"/>
    <d v="2026-03-24T00:00:00"/>
    <s v="Mumbai"/>
    <s v="Jaipur"/>
    <x v="4"/>
    <x v="1"/>
    <x v="6"/>
    <n v="14.96"/>
    <n v="1915"/>
    <n v="101.92"/>
    <n v="6"/>
    <x v="2"/>
    <x v="0"/>
    <n v="67174.399999999994"/>
    <x v="46"/>
    <x v="1"/>
    <n v="86.47"/>
    <n v="4428.3999999999996"/>
    <n v="3161.51"/>
    <n v="6980.63"/>
    <x v="10"/>
    <n v="2026"/>
    <s v="Q1"/>
    <s v="High"/>
    <s v="Average"/>
    <s v="Good"/>
    <x v="4"/>
    <n v="6980.63"/>
  </r>
  <r>
    <x v="460"/>
    <d v="2025-08-29T00:00:00"/>
    <s v="Chennai"/>
    <s v="Jaipur"/>
    <x v="2"/>
    <x v="1"/>
    <x v="0"/>
    <n v="24.8"/>
    <n v="2219"/>
    <n v="99.59"/>
    <n v="5"/>
    <x v="2"/>
    <x v="1"/>
    <n v="76898.8"/>
    <x v="79"/>
    <x v="0"/>
    <n v="84.86"/>
    <n v="5430"/>
    <n v="2256.48"/>
    <n v="9118.75"/>
    <x v="2"/>
    <n v="2025"/>
    <s v="Q3"/>
    <s v="High"/>
    <s v="Average"/>
    <s v="Excellent"/>
    <x v="2"/>
    <n v="9118.75"/>
  </r>
  <r>
    <x v="461"/>
    <d v="2024-04-28T00:00:00"/>
    <s v="Kandla"/>
    <s v="Nagpur"/>
    <x v="0"/>
    <x v="0"/>
    <x v="1"/>
    <n v="13.82"/>
    <n v="2191"/>
    <n v="86.62"/>
    <n v="7"/>
    <x v="1"/>
    <x v="1"/>
    <n v="50624.4"/>
    <x v="78"/>
    <x v="0"/>
    <n v="87.05"/>
    <n v="4934.8"/>
    <n v="2211.65"/>
    <n v="4100.96"/>
    <x v="5"/>
    <n v="2024"/>
    <s v="Q2"/>
    <s v="High"/>
    <s v="Average"/>
    <s v="Good"/>
    <x v="0"/>
    <n v="4100.96"/>
  </r>
  <r>
    <x v="462"/>
    <d v="2024-11-16T00:00:00"/>
    <s v="Kolkata"/>
    <s v="Bengaluru"/>
    <x v="3"/>
    <x v="1"/>
    <x v="2"/>
    <n v="21.3"/>
    <n v="900"/>
    <n v="89.11"/>
    <n v="3"/>
    <x v="1"/>
    <x v="1"/>
    <n v="54163.199999999997"/>
    <x v="29"/>
    <x v="4"/>
    <n v="83.03"/>
    <n v="2652"/>
    <n v="3754.46"/>
    <n v="6183.18"/>
    <x v="11"/>
    <n v="2024"/>
    <s v="Q4"/>
    <s v="High"/>
    <s v="Average"/>
    <s v="Excellent"/>
    <x v="3"/>
    <n v="6183.18"/>
  </r>
  <r>
    <x v="463"/>
    <d v="2025-11-21T00:00:00"/>
    <s v="Vizag"/>
    <s v="Lucknow"/>
    <x v="4"/>
    <x v="0"/>
    <x v="6"/>
    <n v="26.85"/>
    <n v="1493"/>
    <n v="91.05"/>
    <n v="3"/>
    <x v="0"/>
    <x v="1"/>
    <n v="59507"/>
    <x v="98"/>
    <x v="1"/>
    <n v="87.91"/>
    <n v="4060"/>
    <n v="1654.56"/>
    <n v="9609.91"/>
    <x v="11"/>
    <n v="2025"/>
    <s v="Q4"/>
    <s v="High"/>
    <s v="Average"/>
    <s v="Excellent"/>
    <x v="4"/>
    <n v="9609.91"/>
  </r>
  <r>
    <x v="464"/>
    <d v="2025-07-26T00:00:00"/>
    <s v="Kolkata"/>
    <s v="Bengaluru"/>
    <x v="4"/>
    <x v="1"/>
    <x v="4"/>
    <n v="10.91"/>
    <n v="1868"/>
    <n v="98.12"/>
    <n v="4"/>
    <x v="0"/>
    <x v="1"/>
    <n v="62509.4"/>
    <x v="95"/>
    <x v="4"/>
    <n v="87.21"/>
    <n v="4172.3999999999996"/>
    <n v="4921.8100000000004"/>
    <n v="8659.8799999999992"/>
    <x v="1"/>
    <n v="2025"/>
    <s v="Q3"/>
    <s v="High"/>
    <s v="Average"/>
    <s v="Excellent"/>
    <x v="4"/>
    <n v="8659.8799999999992"/>
  </r>
  <r>
    <x v="465"/>
    <d v="2025-05-24T00:00:00"/>
    <s v="Mundra"/>
    <s v="Ahmedabad"/>
    <x v="6"/>
    <x v="1"/>
    <x v="6"/>
    <n v="17.02"/>
    <n v="496"/>
    <n v="91.42"/>
    <n v="2"/>
    <x v="2"/>
    <x v="0"/>
    <n v="50740.4"/>
    <x v="30"/>
    <x v="2"/>
    <n v="82.81"/>
    <n v="1672.8"/>
    <n v="4572.7"/>
    <n v="8837.86"/>
    <x v="4"/>
    <n v="2025"/>
    <s v="Q2"/>
    <s v="High"/>
    <s v="Average"/>
    <s v="Excellent"/>
    <x v="6"/>
    <n v="8837.86"/>
  </r>
  <r>
    <x v="466"/>
    <d v="2024-03-07T00:00:00"/>
    <s v="Mumbai"/>
    <s v="Delhi ICD"/>
    <x v="3"/>
    <x v="1"/>
    <x v="0"/>
    <n v="27.8"/>
    <n v="2678"/>
    <n v="87.57"/>
    <n v="7"/>
    <x v="1"/>
    <x v="2"/>
    <n v="79664.399999999994"/>
    <x v="109"/>
    <x v="4"/>
    <n v="84.29"/>
    <n v="6468"/>
    <n v="4543.1000000000004"/>
    <n v="7816.57"/>
    <x v="10"/>
    <n v="2024"/>
    <s v="Q1"/>
    <s v="High"/>
    <s v="Average"/>
    <s v="Good"/>
    <x v="3"/>
    <n v="7816.57"/>
  </r>
  <r>
    <x v="467"/>
    <d v="2025-12-29T00:00:00"/>
    <s v="Mumbai"/>
    <s v="Pune"/>
    <x v="3"/>
    <x v="0"/>
    <x v="3"/>
    <n v="22.1"/>
    <n v="535"/>
    <n v="93.12"/>
    <n v="2"/>
    <x v="0"/>
    <x v="0"/>
    <n v="46484.4"/>
    <x v="12"/>
    <x v="6"/>
    <n v="83.91"/>
    <n v="1954"/>
    <n v="4636.83"/>
    <n v="5649.28"/>
    <x v="9"/>
    <n v="2025"/>
    <s v="Q4"/>
    <s v="Low"/>
    <s v="Average"/>
    <s v="Excellent"/>
    <x v="3"/>
    <n v="5649.28"/>
  </r>
  <r>
    <x v="468"/>
    <d v="2024-01-18T00:00:00"/>
    <s v="Vizag"/>
    <s v="Lucknow"/>
    <x v="3"/>
    <x v="0"/>
    <x v="3"/>
    <n v="11.82"/>
    <n v="2053"/>
    <n v="91.61"/>
    <n v="6"/>
    <x v="2"/>
    <x v="2"/>
    <n v="48767.199999999997"/>
    <x v="99"/>
    <x v="4"/>
    <n v="81.739999999999995"/>
    <n v="4578.8"/>
    <n v="1714.36"/>
    <n v="5982.73"/>
    <x v="0"/>
    <n v="2024"/>
    <s v="Q1"/>
    <s v="Low"/>
    <s v="Average"/>
    <s v="Good"/>
    <x v="3"/>
    <n v="5982.73"/>
  </r>
  <r>
    <x v="469"/>
    <d v="2025-11-30T00:00:00"/>
    <s v="Mundra"/>
    <s v="Jaipur"/>
    <x v="3"/>
    <x v="1"/>
    <x v="1"/>
    <n v="25.4"/>
    <n v="1404"/>
    <n v="89.73"/>
    <n v="5"/>
    <x v="0"/>
    <x v="0"/>
    <n v="71475.600000000006"/>
    <x v="28"/>
    <x v="6"/>
    <n v="85"/>
    <n v="3824"/>
    <n v="3768.98"/>
    <n v="9060.0400000000009"/>
    <x v="11"/>
    <n v="2025"/>
    <s v="Q4"/>
    <s v="High"/>
    <s v="Average"/>
    <s v="Excellent"/>
    <x v="3"/>
    <n v="9060.0400000000009"/>
  </r>
  <r>
    <x v="470"/>
    <d v="2025-10-11T00:00:00"/>
    <s v="Mundra"/>
    <s v="Hyderabad"/>
    <x v="3"/>
    <x v="1"/>
    <x v="0"/>
    <n v="18.04"/>
    <n v="648"/>
    <n v="104.75"/>
    <n v="2"/>
    <x v="1"/>
    <x v="0"/>
    <n v="52582"/>
    <x v="9"/>
    <x v="5"/>
    <n v="84.36"/>
    <n v="2017.6"/>
    <n v="4746.03"/>
    <n v="8127.41"/>
    <x v="7"/>
    <n v="2025"/>
    <s v="Q4"/>
    <s v="High"/>
    <s v="Average"/>
    <s v="Excellent"/>
    <x v="3"/>
    <n v="8127.41"/>
  </r>
  <r>
    <x v="471"/>
    <d v="2025-03-18T00:00:00"/>
    <s v="Kandla"/>
    <s v="Bengaluru"/>
    <x v="2"/>
    <x v="1"/>
    <x v="6"/>
    <n v="23.6"/>
    <n v="2150"/>
    <n v="93.74"/>
    <n v="6"/>
    <x v="1"/>
    <x v="2"/>
    <n v="70288.800000000003"/>
    <x v="52"/>
    <x v="2"/>
    <n v="86.54"/>
    <n v="5244"/>
    <n v="3913.29"/>
    <n v="9948.91"/>
    <x v="10"/>
    <n v="2025"/>
    <s v="Q1"/>
    <s v="High"/>
    <s v="Average"/>
    <s v="Good"/>
    <x v="2"/>
    <n v="9948.91"/>
  </r>
  <r>
    <x v="472"/>
    <d v="2026-01-21T00:00:00"/>
    <s v="Kolkata"/>
    <s v="Hyderabad"/>
    <x v="5"/>
    <x v="1"/>
    <x v="5"/>
    <n v="10.19"/>
    <n v="2232"/>
    <n v="92.97"/>
    <n v="7"/>
    <x v="2"/>
    <x v="0"/>
    <n v="65611.399999999994"/>
    <x v="97"/>
    <x v="3"/>
    <n v="85.64"/>
    <n v="4871.6000000000004"/>
    <n v="2088.5300000000002"/>
    <n v="5942.8"/>
    <x v="0"/>
    <n v="2026"/>
    <s v="Q1"/>
    <s v="High"/>
    <s v="Average"/>
    <s v="Good"/>
    <x v="5"/>
    <n v="5942.8"/>
  </r>
  <r>
    <x v="473"/>
    <d v="2024-12-10T00:00:00"/>
    <s v="Kolkata"/>
    <s v="Delhi ICD"/>
    <x v="3"/>
    <x v="0"/>
    <x v="4"/>
    <n v="15.49"/>
    <n v="986"/>
    <n v="103.48"/>
    <n v="2"/>
    <x v="1"/>
    <x v="2"/>
    <n v="38190.6"/>
    <x v="21"/>
    <x v="2"/>
    <n v="81.84"/>
    <n v="2591.6"/>
    <n v="4226.91"/>
    <n v="3531.97"/>
    <x v="9"/>
    <n v="2024"/>
    <s v="Q4"/>
    <s v="Low"/>
    <s v="Average"/>
    <s v="Excellent"/>
    <x v="3"/>
    <n v="3531.97"/>
  </r>
  <r>
    <x v="474"/>
    <d v="2025-05-02T00:00:00"/>
    <s v="Chennai"/>
    <s v="Delhi ICD"/>
    <x v="1"/>
    <x v="0"/>
    <x v="3"/>
    <n v="22.34"/>
    <n v="1198"/>
    <n v="99.16"/>
    <n v="2"/>
    <x v="1"/>
    <x v="0"/>
    <n v="50381.2"/>
    <x v="35"/>
    <x v="1"/>
    <n v="85.87"/>
    <n v="3289.6"/>
    <n v="3917.19"/>
    <n v="5891.08"/>
    <x v="4"/>
    <n v="2025"/>
    <s v="Q2"/>
    <s v="High"/>
    <s v="Average"/>
    <s v="Excellent"/>
    <x v="1"/>
    <n v="5891.08"/>
  </r>
  <r>
    <x v="475"/>
    <d v="2025-09-28T00:00:00"/>
    <s v="Nava Sheva"/>
    <s v="Ahmedabad"/>
    <x v="6"/>
    <x v="1"/>
    <x v="6"/>
    <n v="27.29"/>
    <n v="690"/>
    <n v="102.19"/>
    <n v="2"/>
    <x v="0"/>
    <x v="2"/>
    <n v="62103.8"/>
    <x v="100"/>
    <x v="1"/>
    <n v="88.48"/>
    <n v="2471.6"/>
    <n v="4865.04"/>
    <n v="6006.42"/>
    <x v="8"/>
    <n v="2025"/>
    <s v="Q3"/>
    <s v="High"/>
    <s v="Average"/>
    <s v="Excellent"/>
    <x v="6"/>
    <n v="6006.42"/>
  </r>
  <r>
    <x v="476"/>
    <d v="2024-12-22T00:00:00"/>
    <s v="Vizag"/>
    <s v="Nagpur"/>
    <x v="4"/>
    <x v="1"/>
    <x v="3"/>
    <n v="20.28"/>
    <n v="565"/>
    <n v="88.83"/>
    <n v="2"/>
    <x v="0"/>
    <x v="1"/>
    <n v="54191.6"/>
    <x v="67"/>
    <x v="2"/>
    <n v="87.14"/>
    <n v="1941.2"/>
    <n v="3390"/>
    <n v="7330.19"/>
    <x v="9"/>
    <n v="2024"/>
    <s v="Q4"/>
    <s v="High"/>
    <s v="Average"/>
    <s v="Excellent"/>
    <x v="4"/>
    <n v="7330.19"/>
  </r>
  <r>
    <x v="477"/>
    <d v="2024-07-25T00:00:00"/>
    <s v="Kolkata"/>
    <s v="Lucknow"/>
    <x v="0"/>
    <x v="1"/>
    <x v="1"/>
    <n v="20.29"/>
    <n v="2750"/>
    <n v="87.57"/>
    <n v="7"/>
    <x v="1"/>
    <x v="1"/>
    <n v="75269.399999999994"/>
    <x v="111"/>
    <x v="0"/>
    <n v="83.24"/>
    <n v="6311.6"/>
    <n v="4235.91"/>
    <n v="7102.04"/>
    <x v="1"/>
    <n v="2024"/>
    <s v="Q3"/>
    <s v="High"/>
    <s v="Average"/>
    <s v="Good"/>
    <x v="0"/>
    <n v="7102.04"/>
  </r>
  <r>
    <x v="478"/>
    <d v="2024-03-02T00:00:00"/>
    <s v="Kolkata"/>
    <s v="Nagpur"/>
    <x v="1"/>
    <x v="0"/>
    <x v="4"/>
    <n v="19.64"/>
    <n v="1358"/>
    <n v="93.12"/>
    <n v="4"/>
    <x v="1"/>
    <x v="1"/>
    <n v="46646.400000000001"/>
    <x v="70"/>
    <x v="2"/>
    <n v="86.14"/>
    <n v="3501.6"/>
    <n v="2674.44"/>
    <n v="6614.05"/>
    <x v="10"/>
    <n v="2024"/>
    <s v="Q1"/>
    <s v="Low"/>
    <s v="Average"/>
    <s v="Excellent"/>
    <x v="1"/>
    <n v="6614.05"/>
  </r>
  <r>
    <x v="479"/>
    <d v="2024-01-17T00:00:00"/>
    <s v="Nava Sheva"/>
    <s v="Hyderabad"/>
    <x v="3"/>
    <x v="1"/>
    <x v="0"/>
    <n v="20.83"/>
    <n v="2018"/>
    <n v="86.99"/>
    <n v="5"/>
    <x v="0"/>
    <x v="2"/>
    <n v="70401.8"/>
    <x v="2"/>
    <x v="1"/>
    <n v="83.74"/>
    <n v="4869.2"/>
    <n v="1740.28"/>
    <n v="10803.28"/>
    <x v="0"/>
    <n v="2024"/>
    <s v="Q1"/>
    <s v="High"/>
    <s v="Good"/>
    <s v="Excellent"/>
    <x v="3"/>
    <n v="10803.28"/>
  </r>
  <r>
    <x v="480"/>
    <d v="2026-06-14T00:00:00"/>
    <s v="Kandla"/>
    <s v="Hyderabad"/>
    <x v="3"/>
    <x v="0"/>
    <x v="4"/>
    <n v="26.68"/>
    <n v="1451"/>
    <n v="102.78"/>
    <n v="3"/>
    <x v="2"/>
    <x v="0"/>
    <n v="60257.599999999999"/>
    <x v="103"/>
    <x v="5"/>
    <n v="83.44"/>
    <n v="3969.2"/>
    <n v="4317.8599999999997"/>
    <n v="9398.39"/>
    <x v="6"/>
    <n v="2026"/>
    <s v="Q2"/>
    <s v="High"/>
    <s v="Average"/>
    <s v="Excellent"/>
    <x v="3"/>
    <n v="9398.39"/>
  </r>
  <r>
    <x v="481"/>
    <d v="2025-04-22T00:00:00"/>
    <s v="Chennai"/>
    <s v="Lucknow"/>
    <x v="4"/>
    <x v="0"/>
    <x v="2"/>
    <n v="13.26"/>
    <n v="915"/>
    <n v="93.16"/>
    <n v="2"/>
    <x v="2"/>
    <x v="2"/>
    <n v="36593.199999999997"/>
    <x v="38"/>
    <x v="1"/>
    <n v="88.38"/>
    <n v="2360.4"/>
    <n v="4252.32"/>
    <n v="4730.1000000000004"/>
    <x v="5"/>
    <n v="2025"/>
    <s v="Q2"/>
    <s v="Low"/>
    <s v="Average"/>
    <s v="Excellent"/>
    <x v="4"/>
    <n v="4730.1000000000004"/>
  </r>
  <r>
    <x v="482"/>
    <d v="2024-10-13T00:00:00"/>
    <s v="Nava Sheva"/>
    <s v="Pune"/>
    <x v="2"/>
    <x v="0"/>
    <x v="3"/>
    <n v="19.47"/>
    <n v="2586"/>
    <n v="98.03"/>
    <n v="6"/>
    <x v="0"/>
    <x v="0"/>
    <n v="69318.600000000006"/>
    <x v="5"/>
    <x v="2"/>
    <n v="84.99"/>
    <n v="5950.8"/>
    <n v="4292.74"/>
    <n v="5876.99"/>
    <x v="7"/>
    <n v="2024"/>
    <s v="Q4"/>
    <s v="High"/>
    <s v="Average"/>
    <s v="Good"/>
    <x v="2"/>
    <n v="5876.99"/>
  </r>
  <r>
    <x v="483"/>
    <d v="2024-06-23T00:00:00"/>
    <s v="Nava Sheva"/>
    <s v="Hyderabad"/>
    <x v="4"/>
    <x v="1"/>
    <x v="0"/>
    <n v="16.7"/>
    <n v="1052"/>
    <n v="87.36"/>
    <n v="2"/>
    <x v="2"/>
    <x v="0"/>
    <n v="56637.2"/>
    <x v="57"/>
    <x v="5"/>
    <n v="88.65"/>
    <n v="2772"/>
    <n v="2672.6"/>
    <n v="8656.1"/>
    <x v="6"/>
    <n v="2024"/>
    <s v="Q2"/>
    <s v="High"/>
    <s v="Average"/>
    <s v="Excellent"/>
    <x v="4"/>
    <n v="8656.1"/>
  </r>
  <r>
    <x v="484"/>
    <d v="2025-07-12T00:00:00"/>
    <s v="Chennai"/>
    <s v="Hyderabad"/>
    <x v="1"/>
    <x v="1"/>
    <x v="3"/>
    <n v="27.46"/>
    <n v="790"/>
    <n v="101.33"/>
    <n v="3"/>
    <x v="2"/>
    <x v="0"/>
    <n v="64853.599999999999"/>
    <x v="67"/>
    <x v="4"/>
    <n v="88.7"/>
    <n v="2678.4"/>
    <n v="4058.73"/>
    <n v="10734.22"/>
    <x v="1"/>
    <n v="2025"/>
    <s v="Q3"/>
    <s v="High"/>
    <s v="Good"/>
    <s v="Excellent"/>
    <x v="1"/>
    <n v="10734.22"/>
  </r>
  <r>
    <x v="485"/>
    <d v="2024-10-17T00:00:00"/>
    <s v="Mundra"/>
    <s v="Delhi ICD"/>
    <x v="4"/>
    <x v="1"/>
    <x v="5"/>
    <n v="13.2"/>
    <n v="1946"/>
    <n v="96.41"/>
    <n v="5"/>
    <x v="1"/>
    <x v="0"/>
    <n v="62801.2"/>
    <x v="24"/>
    <x v="4"/>
    <n v="87.9"/>
    <n v="4420"/>
    <n v="2153.48"/>
    <n v="6103.9"/>
    <x v="7"/>
    <n v="2024"/>
    <s v="Q4"/>
    <s v="High"/>
    <s v="Average"/>
    <s v="Excellent"/>
    <x v="4"/>
    <n v="6103.9"/>
  </r>
  <r>
    <x v="486"/>
    <d v="2024-04-06T00:00:00"/>
    <s v="Vizag"/>
    <s v="Lucknow"/>
    <x v="5"/>
    <x v="1"/>
    <x v="3"/>
    <n v="15.5"/>
    <n v="744"/>
    <n v="103.49"/>
    <n v="2"/>
    <x v="0"/>
    <x v="0"/>
    <n v="56296.800000000003"/>
    <x v="114"/>
    <x v="5"/>
    <n v="88.71"/>
    <n v="2108"/>
    <n v="2938.6"/>
    <n v="5646.05"/>
    <x v="5"/>
    <n v="2024"/>
    <s v="Q2"/>
    <s v="High"/>
    <s v="Average"/>
    <s v="Excellent"/>
    <x v="5"/>
    <n v="5646.05"/>
  </r>
  <r>
    <x v="487"/>
    <d v="2026-01-08T00:00:00"/>
    <s v="Chennai"/>
    <s v="Hyderabad"/>
    <x v="2"/>
    <x v="1"/>
    <x v="1"/>
    <n v="16.16"/>
    <n v="1863"/>
    <n v="101.1"/>
    <n v="6"/>
    <x v="1"/>
    <x v="2"/>
    <n v="61032"/>
    <x v="116"/>
    <x v="0"/>
    <n v="84.95"/>
    <n v="4372.3999999999996"/>
    <n v="1849.97"/>
    <n v="5208.12"/>
    <x v="0"/>
    <n v="2026"/>
    <s v="Q1"/>
    <s v="High"/>
    <s v="Average"/>
    <s v="Good"/>
    <x v="2"/>
    <n v="5208.12"/>
  </r>
  <r>
    <x v="488"/>
    <d v="2025-01-19T00:00:00"/>
    <s v="Mundra"/>
    <s v="Bengaluru"/>
    <x v="1"/>
    <x v="1"/>
    <x v="3"/>
    <n v="15.69"/>
    <n v="2185"/>
    <n v="87.72"/>
    <n v="7"/>
    <x v="1"/>
    <x v="0"/>
    <n v="66867.399999999994"/>
    <x v="56"/>
    <x v="4"/>
    <n v="83.65"/>
    <n v="4997.6000000000004"/>
    <n v="1949.14"/>
    <n v="11378.95"/>
    <x v="0"/>
    <n v="2025"/>
    <s v="Q1"/>
    <s v="High"/>
    <s v="Good"/>
    <s v="Good"/>
    <x v="1"/>
    <n v="11378.95"/>
  </r>
  <r>
    <x v="489"/>
    <d v="2024-10-07T00:00:00"/>
    <s v="Kandla"/>
    <s v="Jaipur"/>
    <x v="4"/>
    <x v="0"/>
    <x v="4"/>
    <n v="22.7"/>
    <n v="2349"/>
    <n v="102.34"/>
    <n v="5"/>
    <x v="0"/>
    <x v="2"/>
    <n v="65898.8"/>
    <x v="77"/>
    <x v="3"/>
    <n v="87.71"/>
    <n v="5606"/>
    <n v="3056.12"/>
    <n v="9751.7999999999993"/>
    <x v="7"/>
    <n v="2024"/>
    <s v="Q4"/>
    <s v="High"/>
    <s v="Average"/>
    <s v="Excellent"/>
    <x v="4"/>
    <n v="9751.7999999999993"/>
  </r>
  <r>
    <x v="490"/>
    <d v="2024-10-21T00:00:00"/>
    <s v="Mumbai"/>
    <s v="Jaipur"/>
    <x v="1"/>
    <x v="0"/>
    <x v="5"/>
    <n v="15.86"/>
    <n v="964"/>
    <n v="91.48"/>
    <n v="3"/>
    <x v="1"/>
    <x v="2"/>
    <n v="36819.599999999999"/>
    <x v="94"/>
    <x v="0"/>
    <n v="88.57"/>
    <n v="2562.4"/>
    <n v="4743.04"/>
    <n v="3849.75"/>
    <x v="7"/>
    <n v="2024"/>
    <s v="Q4"/>
    <s v="Low"/>
    <s v="Average"/>
    <s v="Excellent"/>
    <x v="1"/>
    <n v="3849.75"/>
  </r>
  <r>
    <x v="491"/>
    <d v="2024-01-23T00:00:00"/>
    <s v="Chennai"/>
    <s v="Pune"/>
    <x v="4"/>
    <x v="1"/>
    <x v="2"/>
    <n v="19.23"/>
    <n v="1009"/>
    <n v="99.21"/>
    <n v="2"/>
    <x v="2"/>
    <x v="1"/>
    <n v="57320.2"/>
    <x v="114"/>
    <x v="6"/>
    <n v="86.58"/>
    <n v="2787.2"/>
    <n v="4040.91"/>
    <n v="10174.950000000001"/>
    <x v="0"/>
    <n v="2024"/>
    <s v="Q1"/>
    <s v="High"/>
    <s v="Good"/>
    <s v="Excellent"/>
    <x v="4"/>
    <n v="10174.950000000001"/>
  </r>
  <r>
    <x v="492"/>
    <d v="2026-05-16T00:00:00"/>
    <s v="Kolkata"/>
    <s v="Hyderabad"/>
    <x v="4"/>
    <x v="0"/>
    <x v="4"/>
    <n v="11"/>
    <n v="1603"/>
    <n v="94.18"/>
    <n v="5"/>
    <x v="1"/>
    <x v="1"/>
    <n v="41937.599999999999"/>
    <x v="117"/>
    <x v="3"/>
    <n v="84.94"/>
    <n v="3646"/>
    <n v="3364.92"/>
    <n v="5130.2700000000004"/>
    <x v="4"/>
    <n v="2026"/>
    <s v="Q2"/>
    <s v="Low"/>
    <s v="Average"/>
    <s v="Excellent"/>
    <x v="4"/>
    <n v="5130.2700000000004"/>
  </r>
  <r>
    <x v="493"/>
    <d v="2026-06-14T00:00:00"/>
    <s v="Kolkata"/>
    <s v="Nagpur"/>
    <x v="1"/>
    <x v="1"/>
    <x v="1"/>
    <n v="17.52"/>
    <n v="803"/>
    <n v="88.31"/>
    <n v="2"/>
    <x v="0"/>
    <x v="1"/>
    <n v="54501.2"/>
    <x v="88"/>
    <x v="5"/>
    <n v="88.26"/>
    <n v="2306.8000000000002"/>
    <n v="3051.81"/>
    <n v="4610.4799999999996"/>
    <x v="6"/>
    <n v="2026"/>
    <s v="Q2"/>
    <s v="High"/>
    <s v="Average"/>
    <s v="Excellent"/>
    <x v="1"/>
    <n v="4610.4799999999996"/>
  </r>
  <r>
    <x v="494"/>
    <d v="2025-10-14T00:00:00"/>
    <s v="Mumbai"/>
    <s v="Ahmedabad"/>
    <x v="4"/>
    <x v="0"/>
    <x v="2"/>
    <n v="18.440000000000001"/>
    <n v="691"/>
    <n v="97.66"/>
    <n v="3"/>
    <x v="0"/>
    <x v="2"/>
    <n v="41607.199999999997"/>
    <x v="17"/>
    <x v="4"/>
    <n v="81.83"/>
    <n v="2119.6"/>
    <n v="4006.89"/>
    <n v="6578.99"/>
    <x v="7"/>
    <n v="2025"/>
    <s v="Q4"/>
    <s v="Low"/>
    <s v="Average"/>
    <s v="Excellent"/>
    <x v="4"/>
    <n v="6578.99"/>
  </r>
  <r>
    <x v="495"/>
    <d v="2026-03-06T00:00:00"/>
    <s v="Chennai"/>
    <s v="Bengaluru"/>
    <x v="2"/>
    <x v="0"/>
    <x v="0"/>
    <n v="12.39"/>
    <n v="1604"/>
    <n v="91.56"/>
    <n v="4"/>
    <x v="1"/>
    <x v="1"/>
    <n v="42886.2"/>
    <x v="95"/>
    <x v="5"/>
    <n v="81.819999999999993"/>
    <n v="3703.6"/>
    <n v="4691.78"/>
    <n v="3912.95"/>
    <x v="10"/>
    <n v="2026"/>
    <s v="Q1"/>
    <s v="Low"/>
    <s v="Average"/>
    <s v="Excellent"/>
    <x v="2"/>
    <n v="3912.95"/>
  </r>
  <r>
    <x v="496"/>
    <d v="2026-04-02T00:00:00"/>
    <s v="Mundra"/>
    <s v="Jaipur"/>
    <x v="5"/>
    <x v="1"/>
    <x v="3"/>
    <n v="21.02"/>
    <n v="2788"/>
    <n v="92.01"/>
    <n v="7"/>
    <x v="2"/>
    <x v="0"/>
    <n v="81915.199999999997"/>
    <x v="46"/>
    <x v="4"/>
    <n v="83.66"/>
    <n v="6416.8"/>
    <n v="3638.39"/>
    <n v="10322.15"/>
    <x v="5"/>
    <n v="2026"/>
    <s v="Q2"/>
    <s v="High"/>
    <s v="Good"/>
    <s v="Good"/>
    <x v="5"/>
    <n v="10322.15"/>
  </r>
  <r>
    <x v="497"/>
    <d v="2024-02-21T00:00:00"/>
    <s v="Chennai"/>
    <s v="Ahmedabad"/>
    <x v="3"/>
    <x v="1"/>
    <x v="0"/>
    <n v="13.24"/>
    <n v="1440"/>
    <n v="86.28"/>
    <n v="4"/>
    <x v="2"/>
    <x v="1"/>
    <n v="55549.599999999999"/>
    <x v="6"/>
    <x v="5"/>
    <n v="88.88"/>
    <n v="3409.6"/>
    <n v="2570.83"/>
    <n v="5812.5"/>
    <x v="3"/>
    <n v="2024"/>
    <s v="Q1"/>
    <s v="High"/>
    <s v="Average"/>
    <s v="Excellent"/>
    <x v="3"/>
    <n v="5812.5"/>
  </r>
  <r>
    <x v="498"/>
    <d v="2025-06-06T00:00:00"/>
    <s v="Chennai"/>
    <s v="Lucknow"/>
    <x v="3"/>
    <x v="0"/>
    <x v="1"/>
    <n v="14.41"/>
    <n v="744"/>
    <n v="99.35"/>
    <n v="2"/>
    <x v="0"/>
    <x v="1"/>
    <n v="40319"/>
    <x v="85"/>
    <x v="3"/>
    <n v="85.09"/>
    <n v="2064.4"/>
    <n v="2380.9699999999998"/>
    <n v="4763.07"/>
    <x v="6"/>
    <n v="2025"/>
    <s v="Q2"/>
    <s v="Low"/>
    <s v="Average"/>
    <s v="Excellent"/>
    <x v="3"/>
    <n v="4763.07"/>
  </r>
  <r>
    <x v="499"/>
    <d v="2026-01-22T00:00:00"/>
    <s v="Kolkata"/>
    <s v="Pune"/>
    <x v="3"/>
    <x v="1"/>
    <x v="6"/>
    <n v="22.22"/>
    <n v="2463"/>
    <n v="88.92"/>
    <n v="8"/>
    <x v="2"/>
    <x v="1"/>
    <n v="76224.399999999994"/>
    <x v="88"/>
    <x v="6"/>
    <n v="85.71"/>
    <n v="5814.8"/>
    <n v="4398.46"/>
    <n v="9393.66"/>
    <x v="0"/>
    <n v="2026"/>
    <s v="Q1"/>
    <s v="High"/>
    <s v="Average"/>
    <s v="Good"/>
    <x v="3"/>
    <n v="9393.66"/>
  </r>
  <r>
    <x v="500"/>
    <d v="2025-09-04T00:00:00"/>
    <s v="Chennai"/>
    <s v="Lucknow"/>
    <x v="0"/>
    <x v="1"/>
    <x v="0"/>
    <n v="13.51"/>
    <n v="1116"/>
    <n v="89.72"/>
    <n v="3"/>
    <x v="0"/>
    <x v="0"/>
    <n v="57317.4"/>
    <x v="84"/>
    <x v="6"/>
    <n v="87"/>
    <n v="2772.4"/>
    <n v="4803.79"/>
    <n v="8745.15"/>
    <x v="8"/>
    <n v="2025"/>
    <s v="Q3"/>
    <s v="High"/>
    <s v="Average"/>
    <s v="Excellent"/>
    <x v="0"/>
    <n v="8745.15"/>
  </r>
  <r>
    <x v="501"/>
    <d v="2024-04-27T00:00:00"/>
    <s v="Mundra"/>
    <s v="Bengaluru"/>
    <x v="1"/>
    <x v="1"/>
    <x v="2"/>
    <n v="12.88"/>
    <n v="2152"/>
    <n v="104.97"/>
    <n v="6"/>
    <x v="1"/>
    <x v="2"/>
    <n v="62012.4"/>
    <x v="62"/>
    <x v="0"/>
    <n v="84.47"/>
    <n v="4819.2"/>
    <n v="2812.64"/>
    <n v="5426.01"/>
    <x v="5"/>
    <n v="2024"/>
    <s v="Q2"/>
    <s v="High"/>
    <s v="Average"/>
    <s v="Good"/>
    <x v="1"/>
    <n v="5426.01"/>
  </r>
  <r>
    <x v="502"/>
    <d v="2026-03-07T00:00:00"/>
    <s v="Kolkata"/>
    <s v="Bengaluru"/>
    <x v="1"/>
    <x v="1"/>
    <x v="1"/>
    <n v="10.06"/>
    <n v="446"/>
    <n v="86.29"/>
    <n v="2"/>
    <x v="1"/>
    <x v="0"/>
    <n v="40760.800000000003"/>
    <x v="42"/>
    <x v="4"/>
    <n v="87.55"/>
    <n v="1294.4000000000001"/>
    <n v="4538.62"/>
    <n v="6499.26"/>
    <x v="10"/>
    <n v="2026"/>
    <s v="Q1"/>
    <s v="Low"/>
    <s v="Average"/>
    <s v="Excellent"/>
    <x v="1"/>
    <n v="6499.26"/>
  </r>
  <r>
    <x v="503"/>
    <d v="2025-03-18T00:00:00"/>
    <s v="Nava Sheva"/>
    <s v="Delhi ICD"/>
    <x v="6"/>
    <x v="0"/>
    <x v="4"/>
    <n v="11.46"/>
    <n v="2081"/>
    <n v="100.87"/>
    <n v="6"/>
    <x v="2"/>
    <x v="0"/>
    <n v="53890.400000000001"/>
    <x v="77"/>
    <x v="1"/>
    <n v="87.01"/>
    <n v="4620.3999999999996"/>
    <n v="1901.78"/>
    <n v="6046.51"/>
    <x v="10"/>
    <n v="2025"/>
    <s v="Q1"/>
    <s v="High"/>
    <s v="Average"/>
    <s v="Good"/>
    <x v="6"/>
    <n v="6046.51"/>
  </r>
  <r>
    <x v="504"/>
    <d v="2025-04-10T00:00:00"/>
    <s v="Mundra"/>
    <s v="Delhi ICD"/>
    <x v="2"/>
    <x v="0"/>
    <x v="3"/>
    <n v="18.309999999999999"/>
    <n v="1799"/>
    <n v="92.26"/>
    <n v="6"/>
    <x v="0"/>
    <x v="0"/>
    <n v="58138.2"/>
    <x v="8"/>
    <x v="3"/>
    <n v="84.59"/>
    <n v="4330.3999999999996"/>
    <n v="3324.79"/>
    <n v="9947.36"/>
    <x v="5"/>
    <n v="2025"/>
    <s v="Q2"/>
    <s v="High"/>
    <s v="Average"/>
    <s v="Good"/>
    <x v="2"/>
    <n v="9947.36"/>
  </r>
  <r>
    <x v="505"/>
    <d v="2024-09-01T00:00:00"/>
    <s v="Nava Sheva"/>
    <s v="Bengaluru"/>
    <x v="6"/>
    <x v="0"/>
    <x v="1"/>
    <n v="27.68"/>
    <n v="2750"/>
    <n v="94.33"/>
    <n v="7"/>
    <x v="2"/>
    <x v="0"/>
    <n v="75731.600000000006"/>
    <x v="68"/>
    <x v="6"/>
    <n v="82.5"/>
    <n v="6607.2"/>
    <n v="4975.32"/>
    <n v="11719.98"/>
    <x v="8"/>
    <n v="2024"/>
    <s v="Q3"/>
    <s v="High"/>
    <s v="Good"/>
    <s v="Good"/>
    <x v="6"/>
    <n v="11719.98"/>
  </r>
  <r>
    <x v="506"/>
    <d v="2024-01-24T00:00:00"/>
    <s v="Nava Sheva"/>
    <s v="Pune"/>
    <x v="4"/>
    <x v="1"/>
    <x v="5"/>
    <n v="23.23"/>
    <n v="1105"/>
    <n v="91.4"/>
    <n v="2"/>
    <x v="2"/>
    <x v="0"/>
    <n v="63635"/>
    <x v="23"/>
    <x v="6"/>
    <n v="84.31"/>
    <n v="3139.2"/>
    <n v="4061.1"/>
    <n v="7007.61"/>
    <x v="0"/>
    <n v="2024"/>
    <s v="Q1"/>
    <s v="High"/>
    <s v="Average"/>
    <s v="Excellent"/>
    <x v="4"/>
    <n v="7007.61"/>
  </r>
  <r>
    <x v="507"/>
    <d v="2025-09-21T00:00:00"/>
    <s v="Mundra"/>
    <s v="Delhi ICD"/>
    <x v="5"/>
    <x v="0"/>
    <x v="3"/>
    <n v="24.31"/>
    <n v="1815"/>
    <n v="95.18"/>
    <n v="5"/>
    <x v="0"/>
    <x v="2"/>
    <n v="60080.6"/>
    <x v="88"/>
    <x v="3"/>
    <n v="83.95"/>
    <n v="4602.3999999999996"/>
    <n v="3696.57"/>
    <n v="8701.34"/>
    <x v="8"/>
    <n v="2025"/>
    <s v="Q3"/>
    <s v="High"/>
    <s v="Average"/>
    <s v="Excellent"/>
    <x v="5"/>
    <n v="8701.34"/>
  </r>
  <r>
    <x v="508"/>
    <d v="2026-04-18T00:00:00"/>
    <s v="Mumbai"/>
    <s v="Delhi ICD"/>
    <x v="3"/>
    <x v="0"/>
    <x v="1"/>
    <n v="10.69"/>
    <n v="489"/>
    <n v="104.19"/>
    <n v="2"/>
    <x v="2"/>
    <x v="0"/>
    <n v="34491.800000000003"/>
    <x v="30"/>
    <x v="3"/>
    <n v="85.82"/>
    <n v="1405.6"/>
    <n v="3029.41"/>
    <n v="2930.43"/>
    <x v="5"/>
    <n v="2026"/>
    <s v="Q2"/>
    <s v="Low"/>
    <s v="Average"/>
    <s v="Excellent"/>
    <x v="3"/>
    <n v="2930.43"/>
  </r>
  <r>
    <x v="509"/>
    <d v="2025-08-27T00:00:00"/>
    <s v="Vizag"/>
    <s v="Bengaluru"/>
    <x v="3"/>
    <x v="1"/>
    <x v="0"/>
    <n v="10.44"/>
    <n v="1571"/>
    <n v="103.29"/>
    <n v="5"/>
    <x v="1"/>
    <x v="1"/>
    <n v="54142.8"/>
    <x v="76"/>
    <x v="6"/>
    <n v="86.72"/>
    <n v="3559.6"/>
    <n v="1854.26"/>
    <n v="4621.09"/>
    <x v="2"/>
    <n v="2025"/>
    <s v="Q3"/>
    <s v="High"/>
    <s v="Average"/>
    <s v="Excellent"/>
    <x v="3"/>
    <n v="4621.09"/>
  </r>
  <r>
    <x v="510"/>
    <d v="2025-02-05T00:00:00"/>
    <s v="Mumbai"/>
    <s v="Lucknow"/>
    <x v="2"/>
    <x v="1"/>
    <x v="4"/>
    <n v="17.2"/>
    <n v="2060"/>
    <n v="103.4"/>
    <n v="6"/>
    <x v="2"/>
    <x v="2"/>
    <n v="67108"/>
    <x v="74"/>
    <x v="6"/>
    <n v="84.71"/>
    <n v="4808"/>
    <n v="1568.68"/>
    <n v="5949.06"/>
    <x v="3"/>
    <n v="2025"/>
    <s v="Q1"/>
    <s v="High"/>
    <s v="Average"/>
    <s v="Good"/>
    <x v="2"/>
    <n v="5949.06"/>
  </r>
  <r>
    <x v="511"/>
    <d v="2025-05-07T00:00:00"/>
    <s v="Chennai"/>
    <s v="Pune"/>
    <x v="3"/>
    <x v="0"/>
    <x v="0"/>
    <n v="11.36"/>
    <n v="1498"/>
    <n v="104.23"/>
    <n v="5"/>
    <x v="1"/>
    <x v="2"/>
    <n v="40707.599999999999"/>
    <x v="69"/>
    <x v="0"/>
    <n v="81.59"/>
    <n v="3450.4"/>
    <n v="4289.49"/>
    <n v="5088.4399999999996"/>
    <x v="4"/>
    <n v="2025"/>
    <s v="Q2"/>
    <s v="Low"/>
    <s v="Average"/>
    <s v="Excellent"/>
    <x v="3"/>
    <n v="5088.4399999999996"/>
  </r>
  <r>
    <x v="512"/>
    <d v="2025-06-06T00:00:00"/>
    <s v="Kolkata"/>
    <s v="Pune"/>
    <x v="3"/>
    <x v="1"/>
    <x v="4"/>
    <n v="19.97"/>
    <n v="2144"/>
    <n v="89.39"/>
    <n v="5"/>
    <x v="1"/>
    <x v="2"/>
    <n v="66427.8"/>
    <x v="94"/>
    <x v="0"/>
    <n v="83.64"/>
    <n v="5086.8"/>
    <n v="4292.53"/>
    <n v="7455.22"/>
    <x v="6"/>
    <n v="2025"/>
    <s v="Q2"/>
    <s v="High"/>
    <s v="Average"/>
    <s v="Excellent"/>
    <x v="3"/>
    <n v="7455.22"/>
  </r>
  <r>
    <x v="513"/>
    <d v="2024-03-30T00:00:00"/>
    <s v="Mumbai"/>
    <s v="Nagpur"/>
    <x v="3"/>
    <x v="1"/>
    <x v="4"/>
    <n v="25.26"/>
    <n v="2743"/>
    <n v="85.09"/>
    <n v="7"/>
    <x v="2"/>
    <x v="1"/>
    <n v="81860.800000000003"/>
    <x v="7"/>
    <x v="2"/>
    <n v="84.47"/>
    <n v="6496.4"/>
    <n v="4753.1099999999997"/>
    <n v="9348.9500000000007"/>
    <x v="10"/>
    <n v="2024"/>
    <s v="Q1"/>
    <s v="High"/>
    <s v="Average"/>
    <s v="Good"/>
    <x v="3"/>
    <n v="9348.9500000000007"/>
  </r>
  <r>
    <x v="514"/>
    <d v="2024-02-09T00:00:00"/>
    <s v="Kandla"/>
    <s v="Jaipur"/>
    <x v="3"/>
    <x v="0"/>
    <x v="4"/>
    <n v="15.99"/>
    <n v="460"/>
    <n v="102.87"/>
    <n v="3"/>
    <x v="0"/>
    <x v="1"/>
    <n v="38755.4"/>
    <x v="11"/>
    <x v="4"/>
    <n v="82.12"/>
    <n v="1559.6"/>
    <n v="4071.2"/>
    <n v="6773.91"/>
    <x v="3"/>
    <n v="2024"/>
    <s v="Q1"/>
    <s v="Low"/>
    <s v="Average"/>
    <s v="Excellent"/>
    <x v="3"/>
    <n v="6773.91"/>
  </r>
  <r>
    <x v="515"/>
    <d v="2025-06-30T00:00:00"/>
    <s v="Kolkata"/>
    <s v="Pune"/>
    <x v="1"/>
    <x v="1"/>
    <x v="4"/>
    <n v="18.989999999999998"/>
    <n v="2152"/>
    <n v="101.79"/>
    <n v="7"/>
    <x v="0"/>
    <x v="0"/>
    <n v="76129.8"/>
    <x v="110"/>
    <x v="2"/>
    <n v="81.45"/>
    <n v="5063.6000000000004"/>
    <n v="3352.08"/>
    <n v="6986.68"/>
    <x v="6"/>
    <n v="2025"/>
    <s v="Q2"/>
    <s v="High"/>
    <s v="Average"/>
    <s v="Good"/>
    <x v="1"/>
    <n v="6986.68"/>
  </r>
  <r>
    <x v="516"/>
    <d v="2025-10-15T00:00:00"/>
    <s v="Kandla"/>
    <s v="Hyderabad"/>
    <x v="0"/>
    <x v="1"/>
    <x v="4"/>
    <n v="25.24"/>
    <n v="2405"/>
    <n v="101.73"/>
    <n v="6"/>
    <x v="1"/>
    <x v="1"/>
    <n v="77283.600000000006"/>
    <x v="85"/>
    <x v="3"/>
    <n v="86.67"/>
    <n v="5819.6"/>
    <n v="2664.96"/>
    <n v="9180.74"/>
    <x v="7"/>
    <n v="2025"/>
    <s v="Q4"/>
    <s v="High"/>
    <s v="Average"/>
    <s v="Good"/>
    <x v="0"/>
    <n v="9180.74"/>
  </r>
  <r>
    <x v="517"/>
    <d v="2024-07-29T00:00:00"/>
    <s v="Mundra"/>
    <s v="Bengaluru"/>
    <x v="4"/>
    <x v="0"/>
    <x v="4"/>
    <n v="18.37"/>
    <n v="366"/>
    <n v="87.36"/>
    <n v="2"/>
    <x v="0"/>
    <x v="2"/>
    <n v="36408.199999999997"/>
    <x v="110"/>
    <x v="0"/>
    <n v="87.35"/>
    <n v="1466.8"/>
    <n v="2728.19"/>
    <n v="6008.52"/>
    <x v="1"/>
    <n v="2024"/>
    <s v="Q3"/>
    <s v="Low"/>
    <s v="Average"/>
    <s v="Excellent"/>
    <x v="4"/>
    <n v="6008.52"/>
  </r>
  <r>
    <x v="518"/>
    <d v="2024-11-05T00:00:00"/>
    <s v="Mundra"/>
    <s v="Hyderabad"/>
    <x v="0"/>
    <x v="1"/>
    <x v="3"/>
    <n v="21.96"/>
    <n v="306"/>
    <n v="89.55"/>
    <n v="2"/>
    <x v="0"/>
    <x v="0"/>
    <n v="55182"/>
    <x v="59"/>
    <x v="6"/>
    <n v="87.6"/>
    <n v="1490.4"/>
    <n v="1865.34"/>
    <n v="8781.09"/>
    <x v="11"/>
    <n v="2024"/>
    <s v="Q4"/>
    <s v="High"/>
    <s v="Average"/>
    <s v="Excellent"/>
    <x v="0"/>
    <n v="8781.09"/>
  </r>
  <r>
    <x v="519"/>
    <d v="2024-08-11T00:00:00"/>
    <s v="Mundra"/>
    <s v="Nagpur"/>
    <x v="6"/>
    <x v="0"/>
    <x v="6"/>
    <n v="24.98"/>
    <n v="2240"/>
    <n v="93.6"/>
    <n v="5"/>
    <x v="0"/>
    <x v="1"/>
    <n v="67094"/>
    <x v="27"/>
    <x v="6"/>
    <n v="84.92"/>
    <n v="5479.2"/>
    <n v="2819.46"/>
    <n v="9471.9500000000007"/>
    <x v="2"/>
    <n v="2024"/>
    <s v="Q3"/>
    <s v="High"/>
    <s v="Average"/>
    <s v="Excellent"/>
    <x v="6"/>
    <n v="9471.9500000000007"/>
  </r>
  <r>
    <x v="520"/>
    <d v="2024-05-07T00:00:00"/>
    <s v="Vizag"/>
    <s v="Nagpur"/>
    <x v="2"/>
    <x v="0"/>
    <x v="5"/>
    <n v="22.02"/>
    <n v="1317"/>
    <n v="89.45"/>
    <n v="4"/>
    <x v="2"/>
    <x v="0"/>
    <n v="52856"/>
    <x v="37"/>
    <x v="6"/>
    <n v="82.07"/>
    <n v="3514.8"/>
    <n v="4596.71"/>
    <n v="6691.72"/>
    <x v="4"/>
    <n v="2024"/>
    <s v="Q2"/>
    <s v="High"/>
    <s v="Average"/>
    <s v="Excellent"/>
    <x v="2"/>
    <n v="6691.72"/>
  </r>
  <r>
    <x v="521"/>
    <d v="2026-04-24T00:00:00"/>
    <s v="Vizag"/>
    <s v="Bengaluru"/>
    <x v="4"/>
    <x v="1"/>
    <x v="5"/>
    <n v="11.73"/>
    <n v="1029"/>
    <n v="97.14"/>
    <n v="4"/>
    <x v="0"/>
    <x v="1"/>
    <n v="53061.8"/>
    <x v="110"/>
    <x v="2"/>
    <n v="83.66"/>
    <n v="2527.1999999999998"/>
    <n v="3889.99"/>
    <n v="7945.8"/>
    <x v="5"/>
    <n v="2026"/>
    <s v="Q2"/>
    <s v="High"/>
    <s v="Average"/>
    <s v="Excellent"/>
    <x v="4"/>
    <n v="7945.8"/>
  </r>
  <r>
    <x v="522"/>
    <d v="2024-04-23T00:00:00"/>
    <s v="Kolkata"/>
    <s v="Hyderabad"/>
    <x v="6"/>
    <x v="0"/>
    <x v="5"/>
    <n v="17.12"/>
    <n v="1214"/>
    <n v="99.86"/>
    <n v="3"/>
    <x v="1"/>
    <x v="1"/>
    <n v="43459.199999999997"/>
    <x v="7"/>
    <x v="2"/>
    <n v="86.6"/>
    <n v="3112.8"/>
    <n v="3548.08"/>
    <n v="6780.41"/>
    <x v="5"/>
    <n v="2024"/>
    <s v="Q2"/>
    <s v="Low"/>
    <s v="Average"/>
    <s v="Excellent"/>
    <x v="6"/>
    <n v="6780.41"/>
  </r>
  <r>
    <x v="523"/>
    <d v="2025-12-31T00:00:00"/>
    <s v="Mumbai"/>
    <s v="Jaipur"/>
    <x v="6"/>
    <x v="0"/>
    <x v="6"/>
    <n v="20.03"/>
    <n v="597"/>
    <n v="102.8"/>
    <n v="3"/>
    <x v="2"/>
    <x v="1"/>
    <n v="41527"/>
    <x v="62"/>
    <x v="6"/>
    <n v="87.17"/>
    <n v="1995.2"/>
    <n v="4525.41"/>
    <n v="7442.91"/>
    <x v="9"/>
    <n v="2025"/>
    <s v="Q4"/>
    <s v="Low"/>
    <s v="Average"/>
    <s v="Excellent"/>
    <x v="6"/>
    <n v="7442.91"/>
  </r>
  <r>
    <x v="524"/>
    <d v="2024-06-09T00:00:00"/>
    <s v="Mumbai"/>
    <s v="Bengaluru"/>
    <x v="1"/>
    <x v="0"/>
    <x v="4"/>
    <n v="24.73"/>
    <n v="2234"/>
    <n v="98.09"/>
    <n v="5"/>
    <x v="2"/>
    <x v="2"/>
    <n v="63335.8"/>
    <x v="71"/>
    <x v="2"/>
    <n v="84.9"/>
    <n v="5457.2"/>
    <n v="4079.69"/>
    <n v="7302.76"/>
    <x v="6"/>
    <n v="2024"/>
    <s v="Q2"/>
    <s v="High"/>
    <s v="Average"/>
    <s v="Excellent"/>
    <x v="1"/>
    <n v="7302.76"/>
  </r>
  <r>
    <x v="525"/>
    <d v="2025-07-08T00:00:00"/>
    <s v="Kandla"/>
    <s v="Lucknow"/>
    <x v="0"/>
    <x v="0"/>
    <x v="6"/>
    <n v="14.48"/>
    <n v="1061"/>
    <n v="104.09"/>
    <n v="3"/>
    <x v="1"/>
    <x v="1"/>
    <n v="39754.800000000003"/>
    <x v="110"/>
    <x v="6"/>
    <n v="87.12"/>
    <n v="2701.2"/>
    <n v="1531.25"/>
    <n v="3579.25"/>
    <x v="1"/>
    <n v="2025"/>
    <s v="Q3"/>
    <s v="Low"/>
    <s v="Average"/>
    <s v="Excellent"/>
    <x v="0"/>
    <n v="3579.25"/>
  </r>
  <r>
    <x v="526"/>
    <d v="2025-07-18T00:00:00"/>
    <s v="Vizag"/>
    <s v="Pune"/>
    <x v="3"/>
    <x v="0"/>
    <x v="5"/>
    <n v="13.54"/>
    <n v="515"/>
    <n v="103.98"/>
    <n v="2"/>
    <x v="1"/>
    <x v="0"/>
    <n v="34843.599999999999"/>
    <x v="75"/>
    <x v="6"/>
    <n v="83.02"/>
    <n v="1571.6"/>
    <n v="1839.16"/>
    <n v="4463.95"/>
    <x v="1"/>
    <n v="2025"/>
    <s v="Q3"/>
    <s v="Low"/>
    <s v="Average"/>
    <s v="Excellent"/>
    <x v="3"/>
    <n v="4463.95"/>
  </r>
  <r>
    <x v="527"/>
    <d v="2024-07-11T00:00:00"/>
    <s v="Kandla"/>
    <s v="Bengaluru"/>
    <x v="3"/>
    <x v="0"/>
    <x v="5"/>
    <n v="26.85"/>
    <n v="1856"/>
    <n v="94.52"/>
    <n v="5"/>
    <x v="1"/>
    <x v="2"/>
    <n v="57779.4"/>
    <x v="76"/>
    <x v="2"/>
    <n v="85.77"/>
    <n v="4786"/>
    <n v="1604.74"/>
    <n v="8404.9699999999993"/>
    <x v="1"/>
    <n v="2024"/>
    <s v="Q3"/>
    <s v="High"/>
    <s v="Average"/>
    <s v="Excellent"/>
    <x v="3"/>
    <n v="8404.9699999999993"/>
  </r>
  <r>
    <x v="528"/>
    <d v="2025-06-29T00:00:00"/>
    <s v="Kolkata"/>
    <s v="Nagpur"/>
    <x v="2"/>
    <x v="0"/>
    <x v="4"/>
    <n v="26.28"/>
    <n v="2629"/>
    <n v="85.79"/>
    <n v="8"/>
    <x v="1"/>
    <x v="2"/>
    <n v="65494.8"/>
    <x v="89"/>
    <x v="2"/>
    <n v="81.45"/>
    <n v="6309.2"/>
    <n v="4570.6400000000003"/>
    <n v="8823.86"/>
    <x v="6"/>
    <n v="2025"/>
    <s v="Q2"/>
    <s v="High"/>
    <s v="Average"/>
    <s v="Good"/>
    <x v="2"/>
    <n v="8823.86"/>
  </r>
  <r>
    <x v="529"/>
    <d v="2026-01-15T00:00:00"/>
    <s v="Nava Sheva"/>
    <s v="Delhi ICD"/>
    <x v="6"/>
    <x v="1"/>
    <x v="1"/>
    <n v="21.49"/>
    <n v="2517"/>
    <n v="85.87"/>
    <n v="6"/>
    <x v="1"/>
    <x v="1"/>
    <n v="73349.399999999994"/>
    <x v="71"/>
    <x v="5"/>
    <n v="88.23"/>
    <n v="5893.6"/>
    <n v="2052.1799999999998"/>
    <n v="7004.58"/>
    <x v="0"/>
    <n v="2026"/>
    <s v="Q1"/>
    <s v="High"/>
    <s v="Average"/>
    <s v="Good"/>
    <x v="6"/>
    <n v="7004.58"/>
  </r>
  <r>
    <x v="530"/>
    <d v="2024-09-15T00:00:00"/>
    <s v="Kandla"/>
    <s v="Nagpur"/>
    <x v="2"/>
    <x v="0"/>
    <x v="6"/>
    <n v="10.97"/>
    <n v="312"/>
    <n v="100.26"/>
    <n v="2"/>
    <x v="2"/>
    <x v="0"/>
    <n v="32148.2"/>
    <x v="37"/>
    <x v="5"/>
    <n v="82.37"/>
    <n v="1062.8"/>
    <n v="3832.39"/>
    <n v="2976.97"/>
    <x v="8"/>
    <n v="2024"/>
    <s v="Q3"/>
    <s v="Low"/>
    <s v="Average"/>
    <s v="Excellent"/>
    <x v="2"/>
    <n v="2976.97"/>
  </r>
  <r>
    <x v="531"/>
    <d v="2024-03-21T00:00:00"/>
    <s v="Nava Sheva"/>
    <s v="Hyderabad"/>
    <x v="3"/>
    <x v="1"/>
    <x v="5"/>
    <n v="26.25"/>
    <n v="2023"/>
    <n v="99.38"/>
    <n v="6"/>
    <x v="2"/>
    <x v="2"/>
    <n v="74326.600000000006"/>
    <x v="14"/>
    <x v="2"/>
    <n v="83.44"/>
    <n v="5096"/>
    <n v="3712.02"/>
    <n v="7725.28"/>
    <x v="10"/>
    <n v="2024"/>
    <s v="Q1"/>
    <s v="High"/>
    <s v="Average"/>
    <s v="Good"/>
    <x v="3"/>
    <n v="7725.28"/>
  </r>
  <r>
    <x v="532"/>
    <d v="2024-08-10T00:00:00"/>
    <s v="Nava Sheva"/>
    <s v="Nagpur"/>
    <x v="1"/>
    <x v="0"/>
    <x v="2"/>
    <n v="24.38"/>
    <n v="1828"/>
    <n v="102.89"/>
    <n v="6"/>
    <x v="2"/>
    <x v="1"/>
    <n v="60224.800000000003"/>
    <x v="63"/>
    <x v="5"/>
    <n v="86"/>
    <n v="4631.2"/>
    <n v="2920.63"/>
    <n v="6651.61"/>
    <x v="2"/>
    <n v="2024"/>
    <s v="Q3"/>
    <s v="High"/>
    <s v="Average"/>
    <s v="Good"/>
    <x v="1"/>
    <n v="6651.61"/>
  </r>
  <r>
    <x v="533"/>
    <d v="2024-05-18T00:00:00"/>
    <s v="Mumbai"/>
    <s v="Delhi ICD"/>
    <x v="1"/>
    <x v="1"/>
    <x v="5"/>
    <n v="11.19"/>
    <n v="1898"/>
    <n v="97.44"/>
    <n v="4"/>
    <x v="2"/>
    <x v="0"/>
    <n v="63039.8"/>
    <x v="112"/>
    <x v="6"/>
    <n v="82.94"/>
    <n v="4243.6000000000004"/>
    <n v="4413.76"/>
    <n v="6718.77"/>
    <x v="4"/>
    <n v="2024"/>
    <s v="Q2"/>
    <s v="High"/>
    <s v="Average"/>
    <s v="Excellent"/>
    <x v="1"/>
    <n v="6718.77"/>
  </r>
  <r>
    <x v="534"/>
    <d v="2024-09-29T00:00:00"/>
    <s v="Nava Sheva"/>
    <s v="Pune"/>
    <x v="5"/>
    <x v="1"/>
    <x v="1"/>
    <n v="17.29"/>
    <n v="300"/>
    <n v="85.9"/>
    <n v="2"/>
    <x v="2"/>
    <x v="1"/>
    <n v="45469"/>
    <x v="109"/>
    <x v="3"/>
    <n v="82.79"/>
    <n v="1291.5999999999999"/>
    <n v="3440.51"/>
    <n v="7570.12"/>
    <x v="8"/>
    <n v="2024"/>
    <s v="Q3"/>
    <s v="Low"/>
    <s v="Average"/>
    <s v="Excellent"/>
    <x v="5"/>
    <n v="7570.12"/>
  </r>
  <r>
    <x v="535"/>
    <d v="2024-10-03T00:00:00"/>
    <s v="Kandla"/>
    <s v="Jaipur"/>
    <x v="5"/>
    <x v="0"/>
    <x v="3"/>
    <n v="26.78"/>
    <n v="1739"/>
    <n v="89.29"/>
    <n v="6"/>
    <x v="2"/>
    <x v="2"/>
    <n v="58184.800000000003"/>
    <x v="13"/>
    <x v="3"/>
    <n v="87.97"/>
    <n v="4549.2"/>
    <n v="1779.13"/>
    <n v="9562.2800000000007"/>
    <x v="7"/>
    <n v="2024"/>
    <s v="Q4"/>
    <s v="High"/>
    <s v="Average"/>
    <s v="Good"/>
    <x v="5"/>
    <n v="9562.2800000000007"/>
  </r>
  <r>
    <x v="536"/>
    <d v="2024-04-12T00:00:00"/>
    <s v="Chennai"/>
    <s v="Jaipur"/>
    <x v="6"/>
    <x v="1"/>
    <x v="2"/>
    <n v="13.66"/>
    <n v="668"/>
    <n v="89.14"/>
    <n v="2"/>
    <x v="0"/>
    <x v="0"/>
    <n v="52006.8"/>
    <x v="1"/>
    <x v="2"/>
    <n v="81.7"/>
    <n v="1882.4"/>
    <n v="3835.32"/>
    <n v="4580.92"/>
    <x v="5"/>
    <n v="2024"/>
    <s v="Q2"/>
    <s v="High"/>
    <s v="Average"/>
    <s v="Excellent"/>
    <x v="6"/>
    <n v="4580.92"/>
  </r>
  <r>
    <x v="537"/>
    <d v="2024-01-13T00:00:00"/>
    <s v="Nava Sheva"/>
    <s v="Delhi ICD"/>
    <x v="4"/>
    <x v="1"/>
    <x v="2"/>
    <n v="13.72"/>
    <n v="1740"/>
    <n v="86.6"/>
    <n v="5"/>
    <x v="2"/>
    <x v="1"/>
    <n v="59620"/>
    <x v="117"/>
    <x v="0"/>
    <n v="86.59"/>
    <n v="4028.8"/>
    <n v="2856.85"/>
    <n v="7022.27"/>
    <x v="0"/>
    <n v="2024"/>
    <s v="Q1"/>
    <s v="High"/>
    <s v="Average"/>
    <s v="Excellent"/>
    <x v="4"/>
    <n v="7022.27"/>
  </r>
  <r>
    <x v="538"/>
    <d v="2024-07-21T00:00:00"/>
    <s v="Mumbai"/>
    <s v="Pune"/>
    <x v="6"/>
    <x v="1"/>
    <x v="4"/>
    <n v="26.82"/>
    <n v="1865"/>
    <n v="104.76"/>
    <n v="4"/>
    <x v="0"/>
    <x v="1"/>
    <n v="77589.2"/>
    <x v="94"/>
    <x v="4"/>
    <n v="83.05"/>
    <n v="4802.8"/>
    <n v="2465.34"/>
    <n v="6288.28"/>
    <x v="1"/>
    <n v="2024"/>
    <s v="Q3"/>
    <s v="High"/>
    <s v="Average"/>
    <s v="Excellent"/>
    <x v="6"/>
    <n v="6288.28"/>
  </r>
  <r>
    <x v="539"/>
    <d v="2026-05-26T00:00:00"/>
    <s v="Mundra"/>
    <s v="Bengaluru"/>
    <x v="3"/>
    <x v="1"/>
    <x v="4"/>
    <n v="13.63"/>
    <n v="2514"/>
    <n v="96.35"/>
    <n v="6"/>
    <x v="2"/>
    <x v="2"/>
    <n v="68497"/>
    <x v="60"/>
    <x v="3"/>
    <n v="82.2"/>
    <n v="5573.2"/>
    <n v="2322.64"/>
    <n v="12087.89"/>
    <x v="4"/>
    <n v="2026"/>
    <s v="Q2"/>
    <s v="High"/>
    <s v="Good"/>
    <s v="Good"/>
    <x v="3"/>
    <n v="12087.89"/>
  </r>
  <r>
    <x v="540"/>
    <d v="2026-01-17T00:00:00"/>
    <s v="Mumbai"/>
    <s v="Nagpur"/>
    <x v="2"/>
    <x v="0"/>
    <x v="1"/>
    <n v="26.85"/>
    <n v="1490"/>
    <n v="91.54"/>
    <n v="5"/>
    <x v="2"/>
    <x v="1"/>
    <n v="57029.8"/>
    <x v="104"/>
    <x v="4"/>
    <n v="87.42"/>
    <n v="4054"/>
    <n v="3302.44"/>
    <n v="7893.95"/>
    <x v="0"/>
    <n v="2026"/>
    <s v="Q1"/>
    <s v="High"/>
    <s v="Average"/>
    <s v="Excellent"/>
    <x v="2"/>
    <n v="7893.95"/>
  </r>
  <r>
    <x v="541"/>
    <d v="2026-01-07T00:00:00"/>
    <s v="Kandla"/>
    <s v="Nagpur"/>
    <x v="6"/>
    <x v="0"/>
    <x v="0"/>
    <n v="17.440000000000001"/>
    <n v="1408"/>
    <n v="90.72"/>
    <n v="4"/>
    <x v="1"/>
    <x v="1"/>
    <n v="44978.400000000001"/>
    <x v="34"/>
    <x v="3"/>
    <n v="85.51"/>
    <n v="3513.6"/>
    <n v="4494.1400000000003"/>
    <n v="4156.37"/>
    <x v="0"/>
    <n v="2026"/>
    <s v="Q1"/>
    <s v="Low"/>
    <s v="Average"/>
    <s v="Excellent"/>
    <x v="6"/>
    <n v="4156.37"/>
  </r>
  <r>
    <x v="542"/>
    <d v="2024-07-27T00:00:00"/>
    <s v="Kolkata"/>
    <s v="Hyderabad"/>
    <x v="0"/>
    <x v="1"/>
    <x v="3"/>
    <n v="12.75"/>
    <n v="1831"/>
    <n v="88.5"/>
    <n v="4"/>
    <x v="2"/>
    <x v="2"/>
    <n v="58567"/>
    <x v="14"/>
    <x v="4"/>
    <n v="87.58"/>
    <n v="4172"/>
    <n v="1844.18"/>
    <n v="4873.6099999999997"/>
    <x v="1"/>
    <n v="2024"/>
    <s v="Q3"/>
    <s v="High"/>
    <s v="Average"/>
    <s v="Excellent"/>
    <x v="0"/>
    <n v="4873.6099999999997"/>
  </r>
  <r>
    <x v="543"/>
    <d v="2025-05-07T00:00:00"/>
    <s v="Kandla"/>
    <s v="Lucknow"/>
    <x v="5"/>
    <x v="1"/>
    <x v="5"/>
    <n v="14.08"/>
    <n v="1951"/>
    <n v="85.5"/>
    <n v="6"/>
    <x v="0"/>
    <x v="2"/>
    <n v="63344"/>
    <x v="62"/>
    <x v="4"/>
    <n v="86.46"/>
    <n v="4465.2"/>
    <n v="4541.24"/>
    <n v="7735.06"/>
    <x v="4"/>
    <n v="2025"/>
    <s v="Q2"/>
    <s v="High"/>
    <s v="Average"/>
    <s v="Good"/>
    <x v="5"/>
    <n v="7735.06"/>
  </r>
  <r>
    <x v="544"/>
    <d v="2024-02-22T00:00:00"/>
    <s v="Mundra"/>
    <s v="Ahmedabad"/>
    <x v="3"/>
    <x v="0"/>
    <x v="3"/>
    <n v="16.86"/>
    <n v="1923"/>
    <n v="101.15"/>
    <n v="4"/>
    <x v="2"/>
    <x v="0"/>
    <n v="56888"/>
    <x v="39"/>
    <x v="5"/>
    <n v="83.43"/>
    <n v="4520.3999999999996"/>
    <n v="4342.87"/>
    <n v="9377.64"/>
    <x v="3"/>
    <n v="2024"/>
    <s v="Q1"/>
    <s v="High"/>
    <s v="Average"/>
    <s v="Excellent"/>
    <x v="3"/>
    <n v="9377.64"/>
  </r>
  <r>
    <x v="545"/>
    <d v="2025-12-18T00:00:00"/>
    <s v="Nava Sheva"/>
    <s v="Pune"/>
    <x v="4"/>
    <x v="0"/>
    <x v="3"/>
    <n v="23.31"/>
    <n v="1736"/>
    <n v="86.04"/>
    <n v="4"/>
    <x v="0"/>
    <x v="0"/>
    <n v="61135.8"/>
    <x v="94"/>
    <x v="2"/>
    <n v="86.94"/>
    <n v="4404.3999999999996"/>
    <n v="3383.6"/>
    <n v="10400.290000000001"/>
    <x v="9"/>
    <n v="2025"/>
    <s v="Q4"/>
    <s v="High"/>
    <s v="Good"/>
    <s v="Excellent"/>
    <x v="4"/>
    <n v="10400.290000000001"/>
  </r>
  <r>
    <x v="546"/>
    <d v="2025-04-03T00:00:00"/>
    <s v="Mundra"/>
    <s v="Delhi ICD"/>
    <x v="4"/>
    <x v="0"/>
    <x v="1"/>
    <n v="26.71"/>
    <n v="1331"/>
    <n v="92.45"/>
    <n v="5"/>
    <x v="2"/>
    <x v="1"/>
    <n v="55105"/>
    <x v="92"/>
    <x v="2"/>
    <n v="86.45"/>
    <n v="3730.4"/>
    <n v="4648.2"/>
    <n v="8182.85"/>
    <x v="5"/>
    <n v="2025"/>
    <s v="Q2"/>
    <s v="High"/>
    <s v="Average"/>
    <s v="Excellent"/>
    <x v="4"/>
    <n v="8182.85"/>
  </r>
  <r>
    <x v="547"/>
    <d v="2024-08-16T00:00:00"/>
    <s v="Kandla"/>
    <s v="Hyderabad"/>
    <x v="3"/>
    <x v="0"/>
    <x v="5"/>
    <n v="25.89"/>
    <n v="1597"/>
    <n v="88.83"/>
    <n v="5"/>
    <x v="0"/>
    <x v="1"/>
    <n v="59624.6"/>
    <x v="56"/>
    <x v="6"/>
    <n v="85.18"/>
    <n v="4229.6000000000004"/>
    <n v="4551.46"/>
    <n v="8099.01"/>
    <x v="2"/>
    <n v="2024"/>
    <s v="Q3"/>
    <s v="High"/>
    <s v="Average"/>
    <s v="Excellent"/>
    <x v="3"/>
    <n v="8099.01"/>
  </r>
  <r>
    <x v="548"/>
    <d v="2024-03-11T00:00:00"/>
    <s v="Kandla"/>
    <s v="Jaipur"/>
    <x v="1"/>
    <x v="1"/>
    <x v="3"/>
    <n v="21.7"/>
    <n v="738"/>
    <n v="103.32"/>
    <n v="2"/>
    <x v="2"/>
    <x v="2"/>
    <n v="55284.4"/>
    <x v="79"/>
    <x v="5"/>
    <n v="82.86"/>
    <n v="2344"/>
    <n v="3675.7"/>
    <n v="7215.54"/>
    <x v="10"/>
    <n v="2024"/>
    <s v="Q1"/>
    <s v="High"/>
    <s v="Average"/>
    <s v="Excellent"/>
    <x v="1"/>
    <n v="7215.54"/>
  </r>
  <r>
    <x v="549"/>
    <d v="2026-04-30T00:00:00"/>
    <s v="Kandla"/>
    <s v="Delhi ICD"/>
    <x v="2"/>
    <x v="0"/>
    <x v="5"/>
    <n v="26.73"/>
    <n v="2698"/>
    <n v="92.71"/>
    <n v="7"/>
    <x v="2"/>
    <x v="0"/>
    <n v="74058.2"/>
    <x v="117"/>
    <x v="3"/>
    <n v="82.79"/>
    <n v="6465.2"/>
    <n v="1868.55"/>
    <n v="11683.22"/>
    <x v="5"/>
    <n v="2026"/>
    <s v="Q2"/>
    <s v="High"/>
    <s v="Good"/>
    <s v="Good"/>
    <x v="2"/>
    <n v="11683.22"/>
  </r>
  <r>
    <x v="550"/>
    <d v="2024-12-28T00:00:00"/>
    <s v="Vizag"/>
    <s v="Jaipur"/>
    <x v="0"/>
    <x v="1"/>
    <x v="3"/>
    <n v="27.97"/>
    <n v="1600"/>
    <n v="104.9"/>
    <n v="6"/>
    <x v="1"/>
    <x v="1"/>
    <n v="70461"/>
    <x v="45"/>
    <x v="0"/>
    <n v="81.77"/>
    <n v="4318.8"/>
    <n v="2473.88"/>
    <n v="10040"/>
    <x v="9"/>
    <n v="2024"/>
    <s v="Q4"/>
    <s v="High"/>
    <s v="Good"/>
    <s v="Good"/>
    <x v="0"/>
    <n v="10040"/>
  </r>
  <r>
    <x v="551"/>
    <d v="2024-02-19T00:00:00"/>
    <s v="Kandla"/>
    <s v="Ahmedabad"/>
    <x v="4"/>
    <x v="0"/>
    <x v="4"/>
    <n v="12.4"/>
    <n v="743"/>
    <n v="97.99"/>
    <n v="2"/>
    <x v="1"/>
    <x v="2"/>
    <n v="31834.799999999999"/>
    <x v="99"/>
    <x v="1"/>
    <n v="81.08"/>
    <n v="1982"/>
    <n v="2490.83"/>
    <n v="4614.58"/>
    <x v="3"/>
    <n v="2024"/>
    <s v="Q1"/>
    <s v="Low"/>
    <s v="Average"/>
    <s v="Excellent"/>
    <x v="4"/>
    <n v="4614.58"/>
  </r>
  <r>
    <x v="552"/>
    <d v="2024-04-03T00:00:00"/>
    <s v="Chennai"/>
    <s v="Bengaluru"/>
    <x v="4"/>
    <x v="1"/>
    <x v="0"/>
    <n v="14.59"/>
    <n v="526"/>
    <n v="96.22"/>
    <n v="2"/>
    <x v="0"/>
    <x v="2"/>
    <n v="47989.4"/>
    <x v="11"/>
    <x v="6"/>
    <n v="82.29"/>
    <n v="1635.6"/>
    <n v="3369.34"/>
    <n v="8384.36"/>
    <x v="5"/>
    <n v="2024"/>
    <s v="Q2"/>
    <s v="Low"/>
    <s v="Average"/>
    <s v="Excellent"/>
    <x v="4"/>
    <n v="8384.36"/>
  </r>
  <r>
    <x v="553"/>
    <d v="2025-07-20T00:00:00"/>
    <s v="Mundra"/>
    <s v="Bengaluru"/>
    <x v="2"/>
    <x v="1"/>
    <x v="6"/>
    <n v="10"/>
    <n v="2284"/>
    <n v="91.61"/>
    <n v="5"/>
    <x v="1"/>
    <x v="1"/>
    <n v="60901.2"/>
    <x v="90"/>
    <x v="5"/>
    <n v="88.72"/>
    <n v="4968"/>
    <n v="4354.25"/>
    <n v="10760.24"/>
    <x v="1"/>
    <n v="2025"/>
    <s v="Q3"/>
    <s v="High"/>
    <s v="Good"/>
    <s v="Excellent"/>
    <x v="2"/>
    <n v="10760.24"/>
  </r>
  <r>
    <x v="554"/>
    <d v="2024-01-29T00:00:00"/>
    <s v="Chennai"/>
    <s v="Ahmedabad"/>
    <x v="0"/>
    <x v="0"/>
    <x v="1"/>
    <n v="15.79"/>
    <n v="1665"/>
    <n v="87.81"/>
    <n v="5"/>
    <x v="1"/>
    <x v="0"/>
    <n v="48728.2"/>
    <x v="38"/>
    <x v="6"/>
    <n v="85.05"/>
    <n v="3961.6"/>
    <n v="3281.55"/>
    <n v="8445.49"/>
    <x v="0"/>
    <n v="2024"/>
    <s v="Q1"/>
    <s v="Low"/>
    <s v="Average"/>
    <s v="Excellent"/>
    <x v="0"/>
    <n v="8445.49"/>
  </r>
  <r>
    <x v="555"/>
    <d v="2026-01-22T00:00:00"/>
    <s v="Kandla"/>
    <s v="Pune"/>
    <x v="2"/>
    <x v="0"/>
    <x v="0"/>
    <n v="21.64"/>
    <n v="1754"/>
    <n v="85.54"/>
    <n v="4"/>
    <x v="2"/>
    <x v="0"/>
    <n v="57288.800000000003"/>
    <x v="84"/>
    <x v="0"/>
    <n v="88.76"/>
    <n v="4373.6000000000004"/>
    <n v="1547.14"/>
    <n v="6232.38"/>
    <x v="0"/>
    <n v="2026"/>
    <s v="Q1"/>
    <s v="High"/>
    <s v="Average"/>
    <s v="Excellent"/>
    <x v="2"/>
    <n v="6232.38"/>
  </r>
  <r>
    <x v="556"/>
    <d v="2025-08-24T00:00:00"/>
    <s v="Nava Sheva"/>
    <s v="Bengaluru"/>
    <x v="2"/>
    <x v="1"/>
    <x v="4"/>
    <n v="19.260000000000002"/>
    <n v="1823"/>
    <n v="92.6"/>
    <n v="4"/>
    <x v="1"/>
    <x v="2"/>
    <n v="62322"/>
    <x v="110"/>
    <x v="2"/>
    <n v="85.76"/>
    <n v="4416.3999999999996"/>
    <n v="2347.7800000000002"/>
    <n v="9189.0499999999993"/>
    <x v="2"/>
    <n v="2025"/>
    <s v="Q3"/>
    <s v="High"/>
    <s v="Average"/>
    <s v="Excellent"/>
    <x v="2"/>
    <n v="9189.0499999999993"/>
  </r>
  <r>
    <x v="557"/>
    <d v="2024-05-19T00:00:00"/>
    <s v="Mumbai"/>
    <s v="Bengaluru"/>
    <x v="1"/>
    <x v="1"/>
    <x v="3"/>
    <n v="22.68"/>
    <n v="2341"/>
    <n v="104.46"/>
    <n v="7"/>
    <x v="2"/>
    <x v="0"/>
    <n v="79539.199999999997"/>
    <x v="43"/>
    <x v="3"/>
    <n v="81.58"/>
    <n v="5589.2"/>
    <n v="2958.66"/>
    <n v="6507.06"/>
    <x v="4"/>
    <n v="2024"/>
    <s v="Q2"/>
    <s v="High"/>
    <s v="Average"/>
    <s v="Good"/>
    <x v="1"/>
    <n v="6507.06"/>
  </r>
  <r>
    <x v="558"/>
    <d v="2026-02-10T00:00:00"/>
    <s v="Vizag"/>
    <s v="Bengaluru"/>
    <x v="1"/>
    <x v="0"/>
    <x v="0"/>
    <n v="20.5"/>
    <n v="809"/>
    <n v="102.67"/>
    <n v="2"/>
    <x v="2"/>
    <x v="0"/>
    <n v="46978.400000000001"/>
    <x v="111"/>
    <x v="0"/>
    <n v="87.67"/>
    <n v="2438"/>
    <n v="4422.45"/>
    <n v="7373.48"/>
    <x v="3"/>
    <n v="2026"/>
    <s v="Q1"/>
    <s v="Low"/>
    <s v="Average"/>
    <s v="Excellent"/>
    <x v="1"/>
    <n v="7373.48"/>
  </r>
  <r>
    <x v="559"/>
    <d v="2026-04-19T00:00:00"/>
    <s v="Mundra"/>
    <s v="Delhi ICD"/>
    <x v="4"/>
    <x v="1"/>
    <x v="4"/>
    <n v="19.04"/>
    <n v="1978"/>
    <n v="102.36"/>
    <n v="4"/>
    <x v="0"/>
    <x v="1"/>
    <n v="71655.199999999997"/>
    <x v="13"/>
    <x v="3"/>
    <n v="88.15"/>
    <n v="4717.6000000000004"/>
    <n v="2497.9899999999998"/>
    <n v="8145.67"/>
    <x v="5"/>
    <n v="2026"/>
    <s v="Q2"/>
    <s v="High"/>
    <s v="Average"/>
    <s v="Excellent"/>
    <x v="4"/>
    <n v="8145.67"/>
  </r>
  <r>
    <x v="560"/>
    <d v="2026-03-21T00:00:00"/>
    <s v="Vizag"/>
    <s v="Bengaluru"/>
    <x v="1"/>
    <x v="0"/>
    <x v="4"/>
    <n v="27.98"/>
    <n v="335"/>
    <n v="102.36"/>
    <n v="2"/>
    <x v="1"/>
    <x v="0"/>
    <n v="45485.2"/>
    <x v="36"/>
    <x v="6"/>
    <n v="83.77"/>
    <n v="1789.2"/>
    <n v="1610"/>
    <n v="5843.95"/>
    <x v="10"/>
    <n v="2026"/>
    <s v="Q1"/>
    <s v="Low"/>
    <s v="Average"/>
    <s v="Excellent"/>
    <x v="1"/>
    <n v="5843.95"/>
  </r>
  <r>
    <x v="561"/>
    <d v="2024-07-12T00:00:00"/>
    <s v="Kandla"/>
    <s v="Pune"/>
    <x v="1"/>
    <x v="0"/>
    <x v="4"/>
    <n v="21.29"/>
    <n v="1624"/>
    <n v="97.06"/>
    <n v="5"/>
    <x v="0"/>
    <x v="2"/>
    <n v="55296.2"/>
    <x v="50"/>
    <x v="4"/>
    <n v="86.77"/>
    <n v="4099.6000000000004"/>
    <n v="3038.45"/>
    <n v="6266.74"/>
    <x v="1"/>
    <n v="2024"/>
    <s v="Q3"/>
    <s v="High"/>
    <s v="Average"/>
    <s v="Excellent"/>
    <x v="1"/>
    <n v="6266.74"/>
  </r>
  <r>
    <x v="562"/>
    <d v="2024-07-30T00:00:00"/>
    <s v="Mundra"/>
    <s v="Delhi ICD"/>
    <x v="2"/>
    <x v="0"/>
    <x v="3"/>
    <n v="19.25"/>
    <n v="2085"/>
    <n v="99.03"/>
    <n v="7"/>
    <x v="0"/>
    <x v="1"/>
    <n v="60728.6"/>
    <x v="108"/>
    <x v="3"/>
    <n v="83.5"/>
    <n v="4940"/>
    <n v="2504"/>
    <n v="10516.42"/>
    <x v="1"/>
    <n v="2024"/>
    <s v="Q3"/>
    <s v="High"/>
    <s v="Good"/>
    <s v="Good"/>
    <x v="2"/>
    <n v="10516.42"/>
  </r>
  <r>
    <x v="563"/>
    <d v="2026-04-17T00:00:00"/>
    <s v="Chennai"/>
    <s v="Hyderabad"/>
    <x v="3"/>
    <x v="0"/>
    <x v="3"/>
    <n v="17.37"/>
    <n v="1845"/>
    <n v="87.56"/>
    <n v="4"/>
    <x v="0"/>
    <x v="2"/>
    <n v="53280.2"/>
    <x v="116"/>
    <x v="1"/>
    <n v="85.9"/>
    <n v="4384.8"/>
    <n v="3052.26"/>
    <n v="7644.05"/>
    <x v="5"/>
    <n v="2026"/>
    <s v="Q2"/>
    <s v="High"/>
    <s v="Average"/>
    <s v="Excellent"/>
    <x v="3"/>
    <n v="7644.05"/>
  </r>
  <r>
    <x v="564"/>
    <d v="2026-01-12T00:00:00"/>
    <s v="Nava Sheva"/>
    <s v="Nagpur"/>
    <x v="5"/>
    <x v="1"/>
    <x v="0"/>
    <n v="20.53"/>
    <n v="677"/>
    <n v="97.57"/>
    <n v="2"/>
    <x v="2"/>
    <x v="0"/>
    <n v="56809.4"/>
    <x v="33"/>
    <x v="3"/>
    <n v="85.58"/>
    <n v="2175.1999999999998"/>
    <n v="2163.15"/>
    <n v="7713.65"/>
    <x v="0"/>
    <n v="2026"/>
    <s v="Q1"/>
    <s v="High"/>
    <s v="Average"/>
    <s v="Excellent"/>
    <x v="5"/>
    <n v="7713.65"/>
  </r>
  <r>
    <x v="565"/>
    <d v="2025-02-14T00:00:00"/>
    <s v="Chennai"/>
    <s v="Bengaluru"/>
    <x v="2"/>
    <x v="0"/>
    <x v="2"/>
    <n v="15.14"/>
    <n v="447"/>
    <n v="104.76"/>
    <n v="2"/>
    <x v="2"/>
    <x v="0"/>
    <n v="38061.199999999997"/>
    <x v="117"/>
    <x v="3"/>
    <n v="84.77"/>
    <n v="1499.6"/>
    <n v="4654.1899999999996"/>
    <n v="5106.7"/>
    <x v="3"/>
    <n v="2025"/>
    <s v="Q1"/>
    <s v="Low"/>
    <s v="Average"/>
    <s v="Excellent"/>
    <x v="2"/>
    <n v="5106.7"/>
  </r>
  <r>
    <x v="566"/>
    <d v="2025-05-22T00:00:00"/>
    <s v="Nava Sheva"/>
    <s v="Jaipur"/>
    <x v="2"/>
    <x v="1"/>
    <x v="2"/>
    <n v="16.920000000000002"/>
    <n v="1775"/>
    <n v="103.98"/>
    <n v="4"/>
    <x v="0"/>
    <x v="2"/>
    <n v="66005.600000000006"/>
    <x v="113"/>
    <x v="6"/>
    <n v="88.4"/>
    <n v="4226.8"/>
    <n v="3493.94"/>
    <n v="7906.15"/>
    <x v="4"/>
    <n v="2025"/>
    <s v="Q2"/>
    <s v="High"/>
    <s v="Average"/>
    <s v="Excellent"/>
    <x v="2"/>
    <n v="7906.15"/>
  </r>
  <r>
    <x v="567"/>
    <d v="2025-04-14T00:00:00"/>
    <s v="Mumbai"/>
    <s v="Ahmedabad"/>
    <x v="3"/>
    <x v="0"/>
    <x v="0"/>
    <n v="24.28"/>
    <n v="448"/>
    <n v="90.75"/>
    <n v="2"/>
    <x v="0"/>
    <x v="0"/>
    <n v="47118"/>
    <x v="44"/>
    <x v="1"/>
    <n v="86.85"/>
    <n v="1867.2"/>
    <n v="2704.75"/>
    <n v="8339.17"/>
    <x v="5"/>
    <n v="2025"/>
    <s v="Q2"/>
    <s v="Low"/>
    <s v="Average"/>
    <s v="Excellent"/>
    <x v="3"/>
    <n v="8339.17"/>
  </r>
  <r>
    <x v="568"/>
    <d v="2025-11-11T00:00:00"/>
    <s v="Chennai"/>
    <s v="Nagpur"/>
    <x v="0"/>
    <x v="1"/>
    <x v="6"/>
    <n v="25.21"/>
    <n v="1374"/>
    <n v="86.16"/>
    <n v="5"/>
    <x v="2"/>
    <x v="1"/>
    <n v="65516.2"/>
    <x v="53"/>
    <x v="0"/>
    <n v="87.71"/>
    <n v="3756.4"/>
    <n v="1536.3"/>
    <n v="6895.36"/>
    <x v="11"/>
    <n v="2025"/>
    <s v="Q4"/>
    <s v="High"/>
    <s v="Average"/>
    <s v="Excellent"/>
    <x v="0"/>
    <n v="6895.36"/>
  </r>
  <r>
    <x v="569"/>
    <d v="2025-10-21T00:00:00"/>
    <s v="Kandla"/>
    <s v="Pune"/>
    <x v="3"/>
    <x v="0"/>
    <x v="3"/>
    <n v="18.89"/>
    <n v="406"/>
    <n v="90.36"/>
    <n v="2"/>
    <x v="0"/>
    <x v="1"/>
    <n v="39216.199999999997"/>
    <x v="25"/>
    <x v="6"/>
    <n v="86.6"/>
    <n v="1567.6"/>
    <n v="1551.61"/>
    <n v="3682.02"/>
    <x v="7"/>
    <n v="2025"/>
    <s v="Q4"/>
    <s v="Low"/>
    <s v="Average"/>
    <s v="Excellent"/>
    <x v="3"/>
    <n v="3682.02"/>
  </r>
  <r>
    <x v="570"/>
    <d v="2025-03-02T00:00:00"/>
    <s v="Chennai"/>
    <s v="Bengaluru"/>
    <x v="2"/>
    <x v="0"/>
    <x v="2"/>
    <n v="16.38"/>
    <n v="1480"/>
    <n v="93.63"/>
    <n v="3"/>
    <x v="1"/>
    <x v="2"/>
    <n v="43737.599999999999"/>
    <x v="106"/>
    <x v="0"/>
    <n v="82.19"/>
    <n v="3615.2"/>
    <n v="2815.34"/>
    <n v="4979.1899999999996"/>
    <x v="10"/>
    <n v="2025"/>
    <s v="Q1"/>
    <s v="Low"/>
    <s v="Average"/>
    <s v="Excellent"/>
    <x v="2"/>
    <n v="4979.1899999999996"/>
  </r>
  <r>
    <x v="571"/>
    <d v="2024-06-16T00:00:00"/>
    <s v="Chennai"/>
    <s v="Pune"/>
    <x v="5"/>
    <x v="1"/>
    <x v="0"/>
    <n v="24.34"/>
    <n v="2019"/>
    <n v="92.6"/>
    <n v="6"/>
    <x v="2"/>
    <x v="0"/>
    <n v="75746"/>
    <x v="29"/>
    <x v="6"/>
    <n v="87.82"/>
    <n v="5011.6000000000004"/>
    <n v="4402.03"/>
    <n v="7360.99"/>
    <x v="6"/>
    <n v="2024"/>
    <s v="Q2"/>
    <s v="High"/>
    <s v="Average"/>
    <s v="Good"/>
    <x v="5"/>
    <n v="7360.99"/>
  </r>
  <r>
    <x v="572"/>
    <d v="2024-09-24T00:00:00"/>
    <s v="Vizag"/>
    <s v="Nagpur"/>
    <x v="3"/>
    <x v="0"/>
    <x v="1"/>
    <n v="27.59"/>
    <n v="2168"/>
    <n v="97.92"/>
    <n v="5"/>
    <x v="2"/>
    <x v="0"/>
    <n v="69097.399999999994"/>
    <x v="91"/>
    <x v="5"/>
    <n v="86.12"/>
    <n v="5439.6"/>
    <n v="2238.02"/>
    <n v="11449.75"/>
    <x v="8"/>
    <n v="2024"/>
    <s v="Q3"/>
    <s v="High"/>
    <s v="Good"/>
    <s v="Excellent"/>
    <x v="3"/>
    <n v="11449.75"/>
  </r>
  <r>
    <x v="573"/>
    <d v="2025-11-08T00:00:00"/>
    <s v="Vizag"/>
    <s v="Nagpur"/>
    <x v="1"/>
    <x v="1"/>
    <x v="0"/>
    <n v="14.9"/>
    <n v="2446"/>
    <n v="94.7"/>
    <n v="7"/>
    <x v="1"/>
    <x v="0"/>
    <n v="70126"/>
    <x v="10"/>
    <x v="4"/>
    <n v="88.24"/>
    <n v="5488"/>
    <n v="2445.58"/>
    <n v="8803.2800000000007"/>
    <x v="11"/>
    <n v="2025"/>
    <s v="Q4"/>
    <s v="High"/>
    <s v="Average"/>
    <s v="Good"/>
    <x v="1"/>
    <n v="8803.2800000000007"/>
  </r>
  <r>
    <x v="574"/>
    <d v="2024-04-22T00:00:00"/>
    <s v="Kolkata"/>
    <s v="Lucknow"/>
    <x v="6"/>
    <x v="0"/>
    <x v="3"/>
    <n v="23.03"/>
    <n v="2106"/>
    <n v="89.89"/>
    <n v="6"/>
    <x v="0"/>
    <x v="1"/>
    <n v="63285.8"/>
    <x v="96"/>
    <x v="0"/>
    <n v="85.94"/>
    <n v="5133.2"/>
    <n v="3612.59"/>
    <n v="10152.75"/>
    <x v="5"/>
    <n v="2024"/>
    <s v="Q2"/>
    <s v="High"/>
    <s v="Good"/>
    <s v="Good"/>
    <x v="6"/>
    <n v="10152.75"/>
  </r>
  <r>
    <x v="575"/>
    <d v="2024-09-21T00:00:00"/>
    <s v="Chennai"/>
    <s v="Nagpur"/>
    <x v="5"/>
    <x v="0"/>
    <x v="2"/>
    <n v="12.9"/>
    <n v="804"/>
    <n v="96.94"/>
    <n v="3"/>
    <x v="1"/>
    <x v="0"/>
    <n v="36890.800000000003"/>
    <x v="15"/>
    <x v="3"/>
    <n v="88.21"/>
    <n v="2124"/>
    <n v="4747.58"/>
    <n v="6156.35"/>
    <x v="8"/>
    <n v="2024"/>
    <s v="Q3"/>
    <s v="Low"/>
    <s v="Average"/>
    <s v="Excellent"/>
    <x v="5"/>
    <n v="6156.35"/>
  </r>
  <r>
    <x v="576"/>
    <d v="2026-02-21T00:00:00"/>
    <s v="Vizag"/>
    <s v="Bengaluru"/>
    <x v="5"/>
    <x v="1"/>
    <x v="1"/>
    <n v="17.809999999999999"/>
    <n v="644"/>
    <n v="86.9"/>
    <n v="2"/>
    <x v="0"/>
    <x v="0"/>
    <n v="55185"/>
    <x v="46"/>
    <x v="3"/>
    <n v="87.72"/>
    <n v="2000.4"/>
    <n v="2683.53"/>
    <n v="5348.15"/>
    <x v="3"/>
    <n v="2026"/>
    <s v="Q1"/>
    <s v="High"/>
    <s v="Average"/>
    <s v="Excellent"/>
    <x v="5"/>
    <n v="5348.15"/>
  </r>
  <r>
    <x v="577"/>
    <d v="2025-11-08T00:00:00"/>
    <s v="Vizag"/>
    <s v="Hyderabad"/>
    <x v="5"/>
    <x v="1"/>
    <x v="0"/>
    <n v="26.16"/>
    <n v="569"/>
    <n v="103.68"/>
    <n v="3"/>
    <x v="0"/>
    <x v="2"/>
    <n v="59813.599999999999"/>
    <x v="51"/>
    <x v="6"/>
    <n v="81.069999999999993"/>
    <n v="2184.4"/>
    <n v="4216.26"/>
    <n v="10225.35"/>
    <x v="11"/>
    <n v="2025"/>
    <s v="Q4"/>
    <s v="High"/>
    <s v="Good"/>
    <s v="Excellent"/>
    <x v="5"/>
    <n v="10225.35"/>
  </r>
  <r>
    <x v="578"/>
    <d v="2024-11-27T00:00:00"/>
    <s v="Mumbai"/>
    <s v="Delhi ICD"/>
    <x v="1"/>
    <x v="1"/>
    <x v="0"/>
    <n v="17.79"/>
    <n v="1843"/>
    <n v="87.24"/>
    <n v="6"/>
    <x v="0"/>
    <x v="1"/>
    <n v="67095.8"/>
    <x v="114"/>
    <x v="5"/>
    <n v="85.14"/>
    <n v="4397.6000000000004"/>
    <n v="4705.3999999999996"/>
    <n v="5928.51"/>
    <x v="11"/>
    <n v="2024"/>
    <s v="Q4"/>
    <s v="High"/>
    <s v="Average"/>
    <s v="Good"/>
    <x v="1"/>
    <n v="5928.51"/>
  </r>
  <r>
    <x v="579"/>
    <d v="2024-09-24T00:00:00"/>
    <s v="Nava Sheva"/>
    <s v="Nagpur"/>
    <x v="2"/>
    <x v="0"/>
    <x v="1"/>
    <n v="20.99"/>
    <n v="935"/>
    <n v="91.47"/>
    <n v="4"/>
    <x v="1"/>
    <x v="0"/>
    <n v="45087.4"/>
    <x v="0"/>
    <x v="5"/>
    <n v="88.01"/>
    <n v="2709.6"/>
    <n v="2289.06"/>
    <n v="7831.48"/>
    <x v="8"/>
    <n v="2024"/>
    <s v="Q3"/>
    <s v="Low"/>
    <s v="Average"/>
    <s v="Excellent"/>
    <x v="2"/>
    <n v="7831.48"/>
  </r>
  <r>
    <x v="580"/>
    <d v="2025-10-30T00:00:00"/>
    <s v="Kandla"/>
    <s v="Hyderabad"/>
    <x v="0"/>
    <x v="1"/>
    <x v="3"/>
    <n v="15.92"/>
    <n v="2091"/>
    <n v="87.87"/>
    <n v="7"/>
    <x v="2"/>
    <x v="0"/>
    <n v="68464.399999999994"/>
    <x v="24"/>
    <x v="5"/>
    <n v="83.06"/>
    <n v="4818.8"/>
    <n v="3589.02"/>
    <n v="10356.31"/>
    <x v="7"/>
    <n v="2025"/>
    <s v="Q4"/>
    <s v="High"/>
    <s v="Good"/>
    <s v="Good"/>
    <x v="0"/>
    <n v="10356.31"/>
  </r>
  <r>
    <x v="581"/>
    <d v="2024-12-20T00:00:00"/>
    <s v="Mumbai"/>
    <s v="Jaipur"/>
    <x v="5"/>
    <x v="1"/>
    <x v="1"/>
    <n v="20.74"/>
    <n v="588"/>
    <n v="100.36"/>
    <n v="2"/>
    <x v="2"/>
    <x v="1"/>
    <n v="53765.2"/>
    <x v="55"/>
    <x v="1"/>
    <n v="88.38"/>
    <n v="2005.6"/>
    <n v="2097.16"/>
    <n v="7162.88"/>
    <x v="9"/>
    <n v="2024"/>
    <s v="Q4"/>
    <s v="High"/>
    <s v="Average"/>
    <s v="Excellent"/>
    <x v="5"/>
    <n v="7162.88"/>
  </r>
  <r>
    <x v="582"/>
    <d v="2024-03-24T00:00:00"/>
    <s v="Nava Sheva"/>
    <s v="Bengaluru"/>
    <x v="2"/>
    <x v="1"/>
    <x v="3"/>
    <n v="20.53"/>
    <n v="469"/>
    <n v="100.07"/>
    <n v="3"/>
    <x v="0"/>
    <x v="1"/>
    <n v="54613.4"/>
    <x v="22"/>
    <x v="4"/>
    <n v="83.2"/>
    <n v="1759.2"/>
    <n v="3086.73"/>
    <n v="8820.3799999999992"/>
    <x v="10"/>
    <n v="2024"/>
    <s v="Q1"/>
    <s v="High"/>
    <s v="Average"/>
    <s v="Excellent"/>
    <x v="2"/>
    <n v="8820.3799999999992"/>
  </r>
  <r>
    <x v="583"/>
    <d v="2024-08-26T00:00:00"/>
    <s v="Chennai"/>
    <s v="Hyderabad"/>
    <x v="2"/>
    <x v="1"/>
    <x v="1"/>
    <n v="21.95"/>
    <n v="1912"/>
    <n v="98.8"/>
    <n v="6"/>
    <x v="1"/>
    <x v="0"/>
    <n v="70555"/>
    <x v="94"/>
    <x v="2"/>
    <n v="84"/>
    <n v="4702"/>
    <n v="4410.47"/>
    <n v="11679.69"/>
    <x v="2"/>
    <n v="2024"/>
    <s v="Q3"/>
    <s v="High"/>
    <s v="Good"/>
    <s v="Good"/>
    <x v="2"/>
    <n v="11679.69"/>
  </r>
  <r>
    <x v="584"/>
    <d v="2025-12-25T00:00:00"/>
    <s v="Mumbai"/>
    <s v="Lucknow"/>
    <x v="4"/>
    <x v="0"/>
    <x v="2"/>
    <n v="15.91"/>
    <n v="2237"/>
    <n v="87.12"/>
    <n v="6"/>
    <x v="1"/>
    <x v="1"/>
    <n v="53117.4"/>
    <x v="16"/>
    <x v="0"/>
    <n v="82.86"/>
    <n v="5110.3999999999996"/>
    <n v="2533.0500000000002"/>
    <n v="8541.85"/>
    <x v="9"/>
    <n v="2025"/>
    <s v="Q4"/>
    <s v="High"/>
    <s v="Average"/>
    <s v="Good"/>
    <x v="4"/>
    <n v="8541.85"/>
  </r>
  <r>
    <x v="585"/>
    <d v="2025-06-09T00:00:00"/>
    <s v="Nava Sheva"/>
    <s v="Ahmedabad"/>
    <x v="5"/>
    <x v="1"/>
    <x v="6"/>
    <n v="15.96"/>
    <n v="2427"/>
    <n v="87.11"/>
    <n v="6"/>
    <x v="2"/>
    <x v="0"/>
    <n v="72441.2"/>
    <x v="106"/>
    <x v="5"/>
    <n v="87.25"/>
    <n v="5492.4"/>
    <n v="2858.08"/>
    <n v="11464.94"/>
    <x v="6"/>
    <n v="2025"/>
    <s v="Q2"/>
    <s v="High"/>
    <s v="Good"/>
    <s v="Good"/>
    <x v="5"/>
    <n v="11464.94"/>
  </r>
  <r>
    <x v="586"/>
    <d v="2024-03-04T00:00:00"/>
    <s v="Vizag"/>
    <s v="Ahmedabad"/>
    <x v="5"/>
    <x v="0"/>
    <x v="3"/>
    <n v="26.17"/>
    <n v="2021"/>
    <n v="103.16"/>
    <n v="6"/>
    <x v="2"/>
    <x v="1"/>
    <n v="64184.2"/>
    <x v="1"/>
    <x v="5"/>
    <n v="83.48"/>
    <n v="5088.8"/>
    <n v="3668.28"/>
    <n v="7970.52"/>
    <x v="10"/>
    <n v="2024"/>
    <s v="Q1"/>
    <s v="High"/>
    <s v="Average"/>
    <s v="Good"/>
    <x v="5"/>
    <n v="7970.52"/>
  </r>
  <r>
    <x v="587"/>
    <d v="2025-02-09T00:00:00"/>
    <s v="Nava Sheva"/>
    <s v="Nagpur"/>
    <x v="2"/>
    <x v="1"/>
    <x v="1"/>
    <n v="21.71"/>
    <n v="1874"/>
    <n v="88.86"/>
    <n v="5"/>
    <x v="2"/>
    <x v="1"/>
    <n v="68690.2"/>
    <x v="39"/>
    <x v="3"/>
    <n v="84.07"/>
    <n v="4616.3999999999996"/>
    <n v="3399.22"/>
    <n v="10797.87"/>
    <x v="3"/>
    <n v="2025"/>
    <s v="Q1"/>
    <s v="High"/>
    <s v="Good"/>
    <s v="Excellent"/>
    <x v="2"/>
    <n v="10797.87"/>
  </r>
  <r>
    <x v="588"/>
    <d v="2025-11-26T00:00:00"/>
    <s v="Chennai"/>
    <s v="Bengaluru"/>
    <x v="6"/>
    <x v="0"/>
    <x v="6"/>
    <n v="19.54"/>
    <n v="2419"/>
    <n v="98.2"/>
    <n v="6"/>
    <x v="2"/>
    <x v="2"/>
    <n v="60898"/>
    <x v="105"/>
    <x v="2"/>
    <n v="88.44"/>
    <n v="5619.6"/>
    <n v="2893.56"/>
    <n v="7556.89"/>
    <x v="11"/>
    <n v="2025"/>
    <s v="Q4"/>
    <s v="High"/>
    <s v="Average"/>
    <s v="Good"/>
    <x v="6"/>
    <n v="7556.89"/>
  </r>
  <r>
    <x v="589"/>
    <d v="2024-09-25T00:00:00"/>
    <s v="Nava Sheva"/>
    <s v="Delhi ICD"/>
    <x v="6"/>
    <x v="1"/>
    <x v="5"/>
    <n v="26.21"/>
    <n v="1895"/>
    <n v="87.62"/>
    <n v="4"/>
    <x v="2"/>
    <x v="2"/>
    <n v="71343.399999999994"/>
    <x v="90"/>
    <x v="0"/>
    <n v="86.9"/>
    <n v="4838.3999999999996"/>
    <n v="3863.46"/>
    <n v="9967.09"/>
    <x v="8"/>
    <n v="2024"/>
    <s v="Q3"/>
    <s v="High"/>
    <s v="Average"/>
    <s v="Excellent"/>
    <x v="6"/>
    <n v="9967.09"/>
  </r>
  <r>
    <x v="590"/>
    <d v="2024-08-02T00:00:00"/>
    <s v="Chennai"/>
    <s v="Lucknow"/>
    <x v="5"/>
    <x v="1"/>
    <x v="5"/>
    <n v="25.76"/>
    <n v="960"/>
    <n v="101.02"/>
    <n v="3"/>
    <x v="0"/>
    <x v="0"/>
    <n v="67826.399999999994"/>
    <x v="5"/>
    <x v="5"/>
    <n v="85.6"/>
    <n v="2950.4"/>
    <n v="2533.19"/>
    <n v="7625.58"/>
    <x v="2"/>
    <n v="2024"/>
    <s v="Q3"/>
    <s v="High"/>
    <s v="Average"/>
    <s v="Excellent"/>
    <x v="5"/>
    <n v="7625.58"/>
  </r>
  <r>
    <x v="591"/>
    <d v="2024-07-02T00:00:00"/>
    <s v="Mumbai"/>
    <s v="Jaipur"/>
    <x v="4"/>
    <x v="0"/>
    <x v="5"/>
    <n v="22.76"/>
    <n v="840"/>
    <n v="89.98"/>
    <n v="3"/>
    <x v="0"/>
    <x v="2"/>
    <n v="46361.599999999999"/>
    <x v="65"/>
    <x v="4"/>
    <n v="83.72"/>
    <n v="2590.4"/>
    <n v="2368.5500000000002"/>
    <n v="7944.85"/>
    <x v="1"/>
    <n v="2024"/>
    <s v="Q3"/>
    <s v="Low"/>
    <s v="Average"/>
    <s v="Excellent"/>
    <x v="4"/>
    <n v="7944.85"/>
  </r>
  <r>
    <x v="592"/>
    <d v="2025-12-01T00:00:00"/>
    <s v="Mumbai"/>
    <s v="Delhi ICD"/>
    <x v="2"/>
    <x v="1"/>
    <x v="4"/>
    <n v="19.61"/>
    <n v="2617"/>
    <n v="85.99"/>
    <n v="8"/>
    <x v="2"/>
    <x v="0"/>
    <n v="77871.8"/>
    <x v="96"/>
    <x v="4"/>
    <n v="82.91"/>
    <n v="6018.4"/>
    <n v="3312.38"/>
    <n v="6412.71"/>
    <x v="9"/>
    <n v="2025"/>
    <s v="Q4"/>
    <s v="High"/>
    <s v="Average"/>
    <s v="Good"/>
    <x v="2"/>
    <n v="6412.71"/>
  </r>
  <r>
    <x v="593"/>
    <d v="2025-02-08T00:00:00"/>
    <s v="Chennai"/>
    <s v="Jaipur"/>
    <x v="4"/>
    <x v="1"/>
    <x v="5"/>
    <n v="10.62"/>
    <n v="2682"/>
    <n v="104.05"/>
    <n v="6"/>
    <x v="0"/>
    <x v="1"/>
    <n v="72728"/>
    <x v="90"/>
    <x v="6"/>
    <n v="87.71"/>
    <n v="5788.8"/>
    <n v="2643.27"/>
    <n v="12933.04"/>
    <x v="3"/>
    <n v="2025"/>
    <s v="Q1"/>
    <s v="High"/>
    <s v="Good"/>
    <s v="Good"/>
    <x v="4"/>
    <n v="12933.04"/>
  </r>
  <r>
    <x v="594"/>
    <d v="2026-06-16T00:00:00"/>
    <s v="Kolkata"/>
    <s v="Hyderabad"/>
    <x v="6"/>
    <x v="0"/>
    <x v="0"/>
    <n v="21.04"/>
    <n v="1960"/>
    <n v="92.4"/>
    <n v="4"/>
    <x v="2"/>
    <x v="0"/>
    <n v="60044"/>
    <x v="73"/>
    <x v="1"/>
    <n v="84.96"/>
    <n v="4761.6000000000004"/>
    <n v="2515.56"/>
    <n v="6903.83"/>
    <x v="6"/>
    <n v="2026"/>
    <s v="Q2"/>
    <s v="High"/>
    <s v="Average"/>
    <s v="Excellent"/>
    <x v="6"/>
    <n v="6903.83"/>
  </r>
  <r>
    <x v="595"/>
    <d v="2024-09-22T00:00:00"/>
    <s v="Mumbai"/>
    <s v="Nagpur"/>
    <x v="2"/>
    <x v="0"/>
    <x v="6"/>
    <n v="15.58"/>
    <n v="522"/>
    <n v="87.32"/>
    <n v="2"/>
    <x v="1"/>
    <x v="2"/>
    <n v="30764.400000000001"/>
    <x v="82"/>
    <x v="1"/>
    <n v="86.72"/>
    <n v="1667.2"/>
    <n v="4540.05"/>
    <n v="3014.24"/>
    <x v="8"/>
    <n v="2024"/>
    <s v="Q3"/>
    <s v="Low"/>
    <s v="Average"/>
    <s v="Excellent"/>
    <x v="2"/>
    <n v="3014.24"/>
  </r>
  <r>
    <x v="596"/>
    <d v="2026-01-30T00:00:00"/>
    <s v="Mumbai"/>
    <s v="Pune"/>
    <x v="2"/>
    <x v="1"/>
    <x v="0"/>
    <n v="20.47"/>
    <n v="2712"/>
    <n v="99.3"/>
    <n v="6"/>
    <x v="2"/>
    <x v="2"/>
    <n v="77383"/>
    <x v="106"/>
    <x v="2"/>
    <n v="85.32"/>
    <n v="6242.8"/>
    <n v="4027.62"/>
    <n v="10654.45"/>
    <x v="0"/>
    <n v="2026"/>
    <s v="Q1"/>
    <s v="High"/>
    <s v="Good"/>
    <s v="Good"/>
    <x v="2"/>
    <n v="10654.45"/>
  </r>
  <r>
    <x v="597"/>
    <d v="2024-01-01T00:00:00"/>
    <s v="Kolkata"/>
    <s v="Jaipur"/>
    <x v="1"/>
    <x v="0"/>
    <x v="3"/>
    <n v="21.38"/>
    <n v="2543"/>
    <n v="104.67"/>
    <n v="6"/>
    <x v="0"/>
    <x v="0"/>
    <n v="71318.399999999994"/>
    <x v="118"/>
    <x v="5"/>
    <n v="81.55"/>
    <n v="5941.2"/>
    <n v="4220.21"/>
    <n v="11870.04"/>
    <x v="0"/>
    <n v="2024"/>
    <s v="Q1"/>
    <s v="High"/>
    <s v="Good"/>
    <s v="Good"/>
    <x v="1"/>
    <n v="11870.04"/>
  </r>
  <r>
    <x v="598"/>
    <d v="2024-11-03T00:00:00"/>
    <s v="Vizag"/>
    <s v="Lucknow"/>
    <x v="3"/>
    <x v="1"/>
    <x v="3"/>
    <n v="17.03"/>
    <n v="1506"/>
    <n v="96.31"/>
    <n v="5"/>
    <x v="1"/>
    <x v="2"/>
    <n v="56956.2"/>
    <x v="50"/>
    <x v="5"/>
    <n v="82.02"/>
    <n v="3693.2"/>
    <n v="4041.1"/>
    <n v="9964.2199999999993"/>
    <x v="11"/>
    <n v="2024"/>
    <s v="Q4"/>
    <s v="High"/>
    <s v="Average"/>
    <s v="Excellent"/>
    <x v="3"/>
    <n v="9964.2199999999993"/>
  </r>
  <r>
    <x v="599"/>
    <d v="2024-03-31T00:00:00"/>
    <s v="Chennai"/>
    <s v="Bengaluru"/>
    <x v="0"/>
    <x v="1"/>
    <x v="3"/>
    <n v="25.44"/>
    <n v="2498"/>
    <n v="100.28"/>
    <n v="7"/>
    <x v="0"/>
    <x v="1"/>
    <n v="83405.600000000006"/>
    <x v="113"/>
    <x v="4"/>
    <n v="85.2"/>
    <n v="6013.6"/>
    <n v="3182.71"/>
    <n v="11628.6"/>
    <x v="10"/>
    <n v="2024"/>
    <s v="Q1"/>
    <s v="High"/>
    <s v="Good"/>
    <s v="Good"/>
    <x v="0"/>
    <n v="11628.6"/>
  </r>
  <r>
    <x v="600"/>
    <d v="2024-07-23T00:00:00"/>
    <s v="Mundra"/>
    <s v="Delhi ICD"/>
    <x v="4"/>
    <x v="0"/>
    <x v="4"/>
    <n v="22.3"/>
    <n v="1366"/>
    <n v="92.12"/>
    <n v="5"/>
    <x v="0"/>
    <x v="0"/>
    <n v="56516.4"/>
    <x v="3"/>
    <x v="3"/>
    <n v="81.48"/>
    <n v="3624"/>
    <n v="3037.07"/>
    <n v="9931.92"/>
    <x v="1"/>
    <n v="2024"/>
    <s v="Q3"/>
    <s v="High"/>
    <s v="Average"/>
    <s v="Excellent"/>
    <x v="4"/>
    <n v="9931.92"/>
  </r>
  <r>
    <x v="601"/>
    <d v="2026-04-23T00:00:00"/>
    <s v="Vizag"/>
    <s v="Pune"/>
    <x v="4"/>
    <x v="1"/>
    <x v="0"/>
    <n v="19.16"/>
    <n v="1337"/>
    <n v="93.8"/>
    <n v="5"/>
    <x v="2"/>
    <x v="1"/>
    <n v="60544"/>
    <x v="43"/>
    <x v="0"/>
    <n v="83.27"/>
    <n v="3440.4"/>
    <n v="4523.2700000000004"/>
    <n v="8189.93"/>
    <x v="5"/>
    <n v="2026"/>
    <s v="Q2"/>
    <s v="High"/>
    <s v="Average"/>
    <s v="Excellent"/>
    <x v="4"/>
    <n v="8189.93"/>
  </r>
  <r>
    <x v="602"/>
    <d v="2026-03-23T00:00:00"/>
    <s v="Mumbai"/>
    <s v="Jaipur"/>
    <x v="5"/>
    <x v="0"/>
    <x v="2"/>
    <n v="24.43"/>
    <n v="577"/>
    <n v="100.26"/>
    <n v="2"/>
    <x v="1"/>
    <x v="1"/>
    <n v="42442.2"/>
    <x v="67"/>
    <x v="0"/>
    <n v="85.77"/>
    <n v="2131.1999999999998"/>
    <n v="2808.79"/>
    <n v="3830.39"/>
    <x v="10"/>
    <n v="2026"/>
    <s v="Q1"/>
    <s v="Low"/>
    <s v="Average"/>
    <s v="Excellent"/>
    <x v="5"/>
    <n v="3830.39"/>
  </r>
  <r>
    <x v="603"/>
    <d v="2024-02-20T00:00:00"/>
    <s v="Nava Sheva"/>
    <s v="Pune"/>
    <x v="4"/>
    <x v="1"/>
    <x v="6"/>
    <n v="12.59"/>
    <n v="1968"/>
    <n v="88.95"/>
    <n v="5"/>
    <x v="2"/>
    <x v="2"/>
    <n v="60121"/>
    <x v="103"/>
    <x v="6"/>
    <n v="85.46"/>
    <n v="4439.6000000000004"/>
    <n v="2952.28"/>
    <n v="8685.27"/>
    <x v="3"/>
    <n v="2024"/>
    <s v="Q1"/>
    <s v="High"/>
    <s v="Average"/>
    <s v="Excellent"/>
    <x v="4"/>
    <n v="8685.27"/>
  </r>
  <r>
    <x v="604"/>
    <d v="2024-12-15T00:00:00"/>
    <s v="Mumbai"/>
    <s v="Jaipur"/>
    <x v="2"/>
    <x v="0"/>
    <x v="2"/>
    <n v="18.760000000000002"/>
    <n v="927"/>
    <n v="96.43"/>
    <n v="2"/>
    <x v="1"/>
    <x v="0"/>
    <n v="43579.6"/>
    <x v="97"/>
    <x v="5"/>
    <n v="88.46"/>
    <n v="2604.4"/>
    <n v="1967.79"/>
    <n v="7263.09"/>
    <x v="9"/>
    <n v="2024"/>
    <s v="Q4"/>
    <s v="Low"/>
    <s v="Average"/>
    <s v="Excellent"/>
    <x v="2"/>
    <n v="7263.09"/>
  </r>
  <r>
    <x v="605"/>
    <d v="2026-05-12T00:00:00"/>
    <s v="Nava Sheva"/>
    <s v="Ahmedabad"/>
    <x v="4"/>
    <x v="1"/>
    <x v="3"/>
    <n v="13.48"/>
    <n v="828"/>
    <n v="96.31"/>
    <n v="4"/>
    <x v="1"/>
    <x v="0"/>
    <n v="49625.2"/>
    <x v="68"/>
    <x v="1"/>
    <n v="88.16"/>
    <n v="2195.1999999999998"/>
    <n v="1935.76"/>
    <n v="8663.68"/>
    <x v="4"/>
    <n v="2026"/>
    <s v="Q2"/>
    <s v="Low"/>
    <s v="Average"/>
    <s v="Excellent"/>
    <x v="4"/>
    <n v="8663.68"/>
  </r>
  <r>
    <x v="606"/>
    <d v="2025-03-20T00:00:00"/>
    <s v="Kandla"/>
    <s v="Pune"/>
    <x v="4"/>
    <x v="1"/>
    <x v="4"/>
    <n v="18.190000000000001"/>
    <n v="1728"/>
    <n v="104.46"/>
    <n v="5"/>
    <x v="0"/>
    <x v="2"/>
    <n v="66642.2"/>
    <x v="15"/>
    <x v="4"/>
    <n v="81.36"/>
    <n v="4183.6000000000004"/>
    <n v="2905.55"/>
    <n v="8147.45"/>
    <x v="10"/>
    <n v="2025"/>
    <s v="Q1"/>
    <s v="High"/>
    <s v="Average"/>
    <s v="Excellent"/>
    <x v="4"/>
    <n v="8147.45"/>
  </r>
  <r>
    <x v="607"/>
    <d v="2024-09-07T00:00:00"/>
    <s v="Kolkata"/>
    <s v="Delhi ICD"/>
    <x v="4"/>
    <x v="1"/>
    <x v="5"/>
    <n v="27.08"/>
    <n v="1954"/>
    <n v="87.06"/>
    <n v="6"/>
    <x v="1"/>
    <x v="1"/>
    <n v="71767.199999999997"/>
    <x v="14"/>
    <x v="1"/>
    <n v="82.94"/>
    <n v="4991.2"/>
    <n v="2331.79"/>
    <n v="7689.83"/>
    <x v="8"/>
    <n v="2024"/>
    <s v="Q3"/>
    <s v="High"/>
    <s v="Average"/>
    <s v="Good"/>
    <x v="4"/>
    <n v="7689.83"/>
  </r>
  <r>
    <x v="608"/>
    <d v="2025-05-07T00:00:00"/>
    <s v="Nava Sheva"/>
    <s v="Pune"/>
    <x v="1"/>
    <x v="1"/>
    <x v="3"/>
    <n v="16.989999999999998"/>
    <n v="858"/>
    <n v="89.67"/>
    <n v="2"/>
    <x v="2"/>
    <x v="2"/>
    <n v="50847.4"/>
    <x v="17"/>
    <x v="1"/>
    <n v="86.79"/>
    <n v="2395.6"/>
    <n v="3514.93"/>
    <n v="7700.86"/>
    <x v="4"/>
    <n v="2025"/>
    <s v="Q2"/>
    <s v="High"/>
    <s v="Average"/>
    <s v="Excellent"/>
    <x v="1"/>
    <n v="7700.86"/>
  </r>
  <r>
    <x v="609"/>
    <d v="2024-08-22T00:00:00"/>
    <s v="Kolkata"/>
    <s v="Bengaluru"/>
    <x v="5"/>
    <x v="0"/>
    <x v="3"/>
    <n v="25.66"/>
    <n v="1225"/>
    <n v="92.02"/>
    <n v="5"/>
    <x v="0"/>
    <x v="0"/>
    <n v="57836.4"/>
    <x v="46"/>
    <x v="1"/>
    <n v="87.98"/>
    <n v="3476.4"/>
    <n v="3940.46"/>
    <n v="7329.02"/>
    <x v="2"/>
    <n v="2024"/>
    <s v="Q3"/>
    <s v="High"/>
    <s v="Average"/>
    <s v="Excellent"/>
    <x v="5"/>
    <n v="7329.02"/>
  </r>
  <r>
    <x v="610"/>
    <d v="2024-12-17T00:00:00"/>
    <s v="Kolkata"/>
    <s v="Bengaluru"/>
    <x v="3"/>
    <x v="0"/>
    <x v="5"/>
    <n v="25.13"/>
    <n v="1390"/>
    <n v="100.79"/>
    <n v="5"/>
    <x v="0"/>
    <x v="1"/>
    <n v="57891.8"/>
    <x v="70"/>
    <x v="1"/>
    <n v="82.51"/>
    <n v="3785.2"/>
    <n v="2794.66"/>
    <n v="5701.88"/>
    <x v="9"/>
    <n v="2024"/>
    <s v="Q4"/>
    <s v="High"/>
    <s v="Average"/>
    <s v="Excellent"/>
    <x v="3"/>
    <n v="5701.88"/>
  </r>
  <r>
    <x v="611"/>
    <d v="2026-03-09T00:00:00"/>
    <s v="Vizag"/>
    <s v="Bengaluru"/>
    <x v="5"/>
    <x v="0"/>
    <x v="2"/>
    <n v="15.96"/>
    <n v="2219"/>
    <n v="104.21"/>
    <n v="6"/>
    <x v="1"/>
    <x v="1"/>
    <n v="54997.2"/>
    <x v="112"/>
    <x v="0"/>
    <n v="87.17"/>
    <n v="5076.3999999999996"/>
    <n v="3767.02"/>
    <n v="5500.57"/>
    <x v="10"/>
    <n v="2026"/>
    <s v="Q1"/>
    <s v="High"/>
    <s v="Average"/>
    <s v="Good"/>
    <x v="5"/>
    <n v="5500.57"/>
  </r>
  <r>
    <x v="612"/>
    <d v="2025-09-24T00:00:00"/>
    <s v="Mumbai"/>
    <s v="Lucknow"/>
    <x v="1"/>
    <x v="1"/>
    <x v="1"/>
    <n v="15.18"/>
    <n v="2083"/>
    <n v="104.38"/>
    <n v="6"/>
    <x v="1"/>
    <x v="0"/>
    <n v="67183.600000000006"/>
    <x v="10"/>
    <x v="0"/>
    <n v="83.79"/>
    <n v="4773.2"/>
    <n v="4203.1499999999996"/>
    <n v="8681.33"/>
    <x v="8"/>
    <n v="2025"/>
    <s v="Q3"/>
    <s v="High"/>
    <s v="Average"/>
    <s v="Good"/>
    <x v="1"/>
    <n v="8681.33"/>
  </r>
  <r>
    <x v="613"/>
    <d v="2025-01-17T00:00:00"/>
    <s v="Kolkata"/>
    <s v="Lucknow"/>
    <x v="2"/>
    <x v="1"/>
    <x v="5"/>
    <n v="17.97"/>
    <n v="1295"/>
    <n v="85.81"/>
    <n v="3"/>
    <x v="2"/>
    <x v="2"/>
    <n v="56510.2"/>
    <x v="15"/>
    <x v="5"/>
    <n v="84.28"/>
    <n v="3308.8"/>
    <n v="2935.03"/>
    <n v="6078.74"/>
    <x v="0"/>
    <n v="2025"/>
    <s v="Q1"/>
    <s v="High"/>
    <s v="Average"/>
    <s v="Excellent"/>
    <x v="2"/>
    <n v="6078.74"/>
  </r>
  <r>
    <x v="614"/>
    <d v="2024-08-25T00:00:00"/>
    <s v="Mundra"/>
    <s v="Pune"/>
    <x v="5"/>
    <x v="1"/>
    <x v="6"/>
    <n v="14.37"/>
    <n v="1943"/>
    <n v="87.69"/>
    <n v="5"/>
    <x v="2"/>
    <x v="1"/>
    <n v="62771.8"/>
    <x v="22"/>
    <x v="0"/>
    <n v="85.45"/>
    <n v="4460.8"/>
    <n v="2189.34"/>
    <n v="5188.09"/>
    <x v="2"/>
    <n v="2024"/>
    <s v="Q3"/>
    <s v="High"/>
    <s v="Average"/>
    <s v="Excellent"/>
    <x v="5"/>
    <n v="5188.09"/>
  </r>
  <r>
    <x v="615"/>
    <d v="2024-05-16T00:00:00"/>
    <s v="Mumbai"/>
    <s v="Pune"/>
    <x v="4"/>
    <x v="0"/>
    <x v="3"/>
    <n v="11.5"/>
    <n v="2479"/>
    <n v="101.45"/>
    <n v="8"/>
    <x v="0"/>
    <x v="1"/>
    <n v="58772"/>
    <x v="49"/>
    <x v="6"/>
    <n v="84.51"/>
    <n v="5418"/>
    <n v="3301.86"/>
    <n v="8493.31"/>
    <x v="4"/>
    <n v="2024"/>
    <s v="Q2"/>
    <s v="High"/>
    <s v="Average"/>
    <s v="Good"/>
    <x v="4"/>
    <n v="8493.31"/>
  </r>
  <r>
    <x v="616"/>
    <d v="2025-01-06T00:00:00"/>
    <s v="Mundra"/>
    <s v="Hyderabad"/>
    <x v="2"/>
    <x v="0"/>
    <x v="0"/>
    <n v="20.23"/>
    <n v="2617"/>
    <n v="87.27"/>
    <n v="6"/>
    <x v="0"/>
    <x v="1"/>
    <n v="66583.399999999994"/>
    <x v="74"/>
    <x v="1"/>
    <n v="85.86"/>
    <n v="6043.2"/>
    <n v="2413.61"/>
    <n v="8515.1200000000008"/>
    <x v="0"/>
    <n v="2025"/>
    <s v="Q1"/>
    <s v="High"/>
    <s v="Average"/>
    <s v="Good"/>
    <x v="2"/>
    <n v="8515.1200000000008"/>
  </r>
  <r>
    <x v="617"/>
    <d v="2025-09-22T00:00:00"/>
    <s v="Mumbai"/>
    <s v="Delhi ICD"/>
    <x v="4"/>
    <x v="0"/>
    <x v="2"/>
    <n v="17.28"/>
    <n v="1834"/>
    <n v="102.83"/>
    <n v="6"/>
    <x v="0"/>
    <x v="2"/>
    <n v="54899.6"/>
    <x v="76"/>
    <x v="6"/>
    <n v="88.22"/>
    <n v="4359.2"/>
    <n v="3595.87"/>
    <n v="9218.33"/>
    <x v="8"/>
    <n v="2025"/>
    <s v="Q3"/>
    <s v="High"/>
    <s v="Average"/>
    <s v="Good"/>
    <x v="4"/>
    <n v="9218.33"/>
  </r>
  <r>
    <x v="618"/>
    <d v="2025-03-14T00:00:00"/>
    <s v="Kolkata"/>
    <s v="Nagpur"/>
    <x v="1"/>
    <x v="0"/>
    <x v="0"/>
    <n v="24.56"/>
    <n v="1362"/>
    <n v="103.92"/>
    <n v="3"/>
    <x v="2"/>
    <x v="0"/>
    <n v="57418.400000000001"/>
    <x v="8"/>
    <x v="2"/>
    <n v="85.3"/>
    <n v="3706.4"/>
    <n v="2387.4499999999998"/>
    <n v="7166.52"/>
    <x v="10"/>
    <n v="2025"/>
    <s v="Q1"/>
    <s v="High"/>
    <s v="Average"/>
    <s v="Excellent"/>
    <x v="1"/>
    <n v="7166.52"/>
  </r>
  <r>
    <x v="619"/>
    <d v="2026-01-20T00:00:00"/>
    <s v="Vizag"/>
    <s v="Ahmedabad"/>
    <x v="4"/>
    <x v="0"/>
    <x v="1"/>
    <n v="27.84"/>
    <n v="2482"/>
    <n v="93.14"/>
    <n v="6"/>
    <x v="1"/>
    <x v="1"/>
    <n v="67516.800000000003"/>
    <x v="33"/>
    <x v="6"/>
    <n v="87.11"/>
    <n v="6077.6"/>
    <n v="3383.38"/>
    <n v="9289.6299999999992"/>
    <x v="0"/>
    <n v="2026"/>
    <s v="Q1"/>
    <s v="High"/>
    <s v="Average"/>
    <s v="Good"/>
    <x v="4"/>
    <n v="9289.6299999999992"/>
  </r>
  <r>
    <x v="620"/>
    <d v="2025-10-29T00:00:00"/>
    <s v="Vizag"/>
    <s v="Delhi ICD"/>
    <x v="5"/>
    <x v="1"/>
    <x v="0"/>
    <n v="10"/>
    <n v="400"/>
    <n v="85.19"/>
    <n v="3"/>
    <x v="2"/>
    <x v="2"/>
    <n v="38522.800000000003"/>
    <x v="84"/>
    <x v="6"/>
    <n v="84.61"/>
    <n v="1200"/>
    <n v="3214.64"/>
    <n v="6789.36"/>
    <x v="7"/>
    <n v="2025"/>
    <s v="Q4"/>
    <s v="Low"/>
    <s v="Average"/>
    <s v="Excellent"/>
    <x v="5"/>
    <n v="6789.36"/>
  </r>
  <r>
    <x v="621"/>
    <d v="2025-12-07T00:00:00"/>
    <s v="Mumbai"/>
    <s v="Hyderabad"/>
    <x v="6"/>
    <x v="0"/>
    <x v="6"/>
    <n v="20.309999999999999"/>
    <n v="1825"/>
    <n v="85.42"/>
    <n v="6"/>
    <x v="2"/>
    <x v="1"/>
    <n v="54429.4"/>
    <x v="52"/>
    <x v="5"/>
    <n v="81.459999999999994"/>
    <n v="4462.3999999999996"/>
    <n v="2107.67"/>
    <n v="7047.97"/>
    <x v="9"/>
    <n v="2025"/>
    <s v="Q4"/>
    <s v="High"/>
    <s v="Average"/>
    <s v="Good"/>
    <x v="6"/>
    <n v="7047.97"/>
  </r>
  <r>
    <x v="622"/>
    <d v="2024-05-10T00:00:00"/>
    <s v="Kandla"/>
    <s v="Pune"/>
    <x v="4"/>
    <x v="0"/>
    <x v="0"/>
    <n v="22.01"/>
    <n v="2367"/>
    <n v="94.68"/>
    <n v="6"/>
    <x v="1"/>
    <x v="0"/>
    <n v="63574.6"/>
    <x v="89"/>
    <x v="4"/>
    <n v="88.18"/>
    <n v="5614.4"/>
    <n v="4710.1899999999996"/>
    <n v="6273.44"/>
    <x v="4"/>
    <n v="2024"/>
    <s v="Q2"/>
    <s v="High"/>
    <s v="Average"/>
    <s v="Good"/>
    <x v="4"/>
    <n v="6273.44"/>
  </r>
  <r>
    <x v="623"/>
    <d v="2024-03-14T00:00:00"/>
    <s v="Mumbai"/>
    <s v="Jaipur"/>
    <x v="2"/>
    <x v="0"/>
    <x v="3"/>
    <n v="27.8"/>
    <n v="2686"/>
    <n v="103.82"/>
    <n v="8"/>
    <x v="2"/>
    <x v="0"/>
    <n v="76210.399999999994"/>
    <x v="111"/>
    <x v="4"/>
    <n v="85.96"/>
    <n v="6484"/>
    <n v="4006.34"/>
    <n v="9298.36"/>
    <x v="10"/>
    <n v="2024"/>
    <s v="Q1"/>
    <s v="High"/>
    <s v="Average"/>
    <s v="Good"/>
    <x v="2"/>
    <n v="9298.36"/>
  </r>
  <r>
    <x v="624"/>
    <d v="2024-09-01T00:00:00"/>
    <s v="Chennai"/>
    <s v="Nagpur"/>
    <x v="5"/>
    <x v="0"/>
    <x v="4"/>
    <n v="21.39"/>
    <n v="2570"/>
    <n v="94.87"/>
    <n v="8"/>
    <x v="0"/>
    <x v="1"/>
    <n v="67975.399999999994"/>
    <x v="57"/>
    <x v="6"/>
    <n v="85.23"/>
    <n v="5995.6"/>
    <n v="3061.82"/>
    <n v="9700.85"/>
    <x v="8"/>
    <n v="2024"/>
    <s v="Q3"/>
    <s v="High"/>
    <s v="Average"/>
    <s v="Good"/>
    <x v="5"/>
    <n v="9700.85"/>
  </r>
  <r>
    <x v="625"/>
    <d v="2024-03-26T00:00:00"/>
    <s v="Kolkata"/>
    <s v="Lucknow"/>
    <x v="0"/>
    <x v="1"/>
    <x v="0"/>
    <n v="24.29"/>
    <n v="1646"/>
    <n v="90.25"/>
    <n v="6"/>
    <x v="1"/>
    <x v="0"/>
    <n v="68443"/>
    <x v="69"/>
    <x v="0"/>
    <n v="81.48"/>
    <n v="4263.6000000000004"/>
    <n v="2268.04"/>
    <n v="5797.17"/>
    <x v="10"/>
    <n v="2024"/>
    <s v="Q1"/>
    <s v="High"/>
    <s v="Average"/>
    <s v="Good"/>
    <x v="0"/>
    <n v="5797.17"/>
  </r>
  <r>
    <x v="626"/>
    <d v="2025-08-31T00:00:00"/>
    <s v="Mumbai"/>
    <s v="Lucknow"/>
    <x v="3"/>
    <x v="0"/>
    <x v="0"/>
    <n v="21.62"/>
    <n v="969"/>
    <n v="92.72"/>
    <n v="2"/>
    <x v="2"/>
    <x v="2"/>
    <n v="44712.4"/>
    <x v="116"/>
    <x v="5"/>
    <n v="87"/>
    <n v="2802.8"/>
    <n v="1675.88"/>
    <n v="5238.76"/>
    <x v="2"/>
    <n v="2025"/>
    <s v="Q3"/>
    <s v="Low"/>
    <s v="Average"/>
    <s v="Excellent"/>
    <x v="3"/>
    <n v="5238.76"/>
  </r>
  <r>
    <x v="627"/>
    <d v="2024-11-20T00:00:00"/>
    <s v="Vizag"/>
    <s v="Jaipur"/>
    <x v="1"/>
    <x v="0"/>
    <x v="1"/>
    <n v="17.07"/>
    <n v="1188"/>
    <n v="85.21"/>
    <n v="3"/>
    <x v="0"/>
    <x v="2"/>
    <n v="44844.2"/>
    <x v="63"/>
    <x v="6"/>
    <n v="81.17"/>
    <n v="3058.8"/>
    <n v="2448.2800000000002"/>
    <n v="4712.0600000000004"/>
    <x v="11"/>
    <n v="2024"/>
    <s v="Q4"/>
    <s v="Low"/>
    <s v="Average"/>
    <s v="Excellent"/>
    <x v="1"/>
    <n v="4712.0600000000004"/>
  </r>
  <r>
    <x v="628"/>
    <d v="2026-04-26T00:00:00"/>
    <s v="Nava Sheva"/>
    <s v="Jaipur"/>
    <x v="5"/>
    <x v="0"/>
    <x v="1"/>
    <n v="19.29"/>
    <n v="2367"/>
    <n v="95.68"/>
    <n v="6"/>
    <x v="0"/>
    <x v="2"/>
    <n v="62246.6"/>
    <x v="95"/>
    <x v="1"/>
    <n v="88.7"/>
    <n v="5505.6"/>
    <n v="2095.37"/>
    <n v="7623.15"/>
    <x v="5"/>
    <n v="2026"/>
    <s v="Q2"/>
    <s v="High"/>
    <s v="Average"/>
    <s v="Good"/>
    <x v="5"/>
    <n v="7623.15"/>
  </r>
  <r>
    <x v="629"/>
    <d v="2024-04-03T00:00:00"/>
    <s v="Kolkata"/>
    <s v="Hyderabad"/>
    <x v="2"/>
    <x v="0"/>
    <x v="0"/>
    <n v="20.36"/>
    <n v="343"/>
    <n v="101.43"/>
    <n v="2"/>
    <x v="1"/>
    <x v="2"/>
    <n v="34611.599999999999"/>
    <x v="23"/>
    <x v="3"/>
    <n v="85.75"/>
    <n v="1500.4"/>
    <n v="4634.3999999999996"/>
    <n v="4835.58"/>
    <x v="5"/>
    <n v="2024"/>
    <s v="Q2"/>
    <s v="Low"/>
    <s v="Average"/>
    <s v="Excellent"/>
    <x v="2"/>
    <n v="4835.58"/>
  </r>
  <r>
    <x v="630"/>
    <d v="2026-01-25T00:00:00"/>
    <s v="Nava Sheva"/>
    <s v="Pune"/>
    <x v="4"/>
    <x v="0"/>
    <x v="4"/>
    <n v="12.67"/>
    <n v="2361"/>
    <n v="93.8"/>
    <n v="5"/>
    <x v="1"/>
    <x v="0"/>
    <n v="54991"/>
    <x v="12"/>
    <x v="2"/>
    <n v="88.27"/>
    <n v="5228.8"/>
    <n v="4421.8100000000004"/>
    <n v="9737.14"/>
    <x v="0"/>
    <n v="2026"/>
    <s v="Q1"/>
    <s v="High"/>
    <s v="Average"/>
    <s v="Excellent"/>
    <x v="4"/>
    <n v="9737.14"/>
  </r>
  <r>
    <x v="631"/>
    <d v="2024-10-21T00:00:00"/>
    <s v="Kolkata"/>
    <s v="Delhi ICD"/>
    <x v="6"/>
    <x v="1"/>
    <x v="5"/>
    <n v="10.68"/>
    <n v="2210"/>
    <n v="90.54"/>
    <n v="6"/>
    <x v="1"/>
    <x v="2"/>
    <n v="58996.800000000003"/>
    <x v="24"/>
    <x v="3"/>
    <n v="88.39"/>
    <n v="4847.2"/>
    <n v="3900.41"/>
    <n v="7671.36"/>
    <x v="7"/>
    <n v="2024"/>
    <s v="Q4"/>
    <s v="High"/>
    <s v="Average"/>
    <s v="Good"/>
    <x v="6"/>
    <n v="7671.36"/>
  </r>
  <r>
    <x v="632"/>
    <d v="2024-08-18T00:00:00"/>
    <s v="Mumbai"/>
    <s v="Lucknow"/>
    <x v="6"/>
    <x v="0"/>
    <x v="4"/>
    <n v="14.85"/>
    <n v="2712"/>
    <n v="86.51"/>
    <n v="7"/>
    <x v="1"/>
    <x v="0"/>
    <n v="60290.2"/>
    <x v="107"/>
    <x v="6"/>
    <n v="85.94"/>
    <n v="6018"/>
    <n v="2255.46"/>
    <n v="9981.16"/>
    <x v="2"/>
    <n v="2024"/>
    <s v="Q3"/>
    <s v="High"/>
    <s v="Average"/>
    <s v="Good"/>
    <x v="6"/>
    <n v="9981.16"/>
  </r>
  <r>
    <x v="633"/>
    <d v="2026-01-14T00:00:00"/>
    <s v="Vizag"/>
    <s v="Hyderabad"/>
    <x v="5"/>
    <x v="1"/>
    <x v="6"/>
    <n v="12.4"/>
    <n v="349"/>
    <n v="86.91"/>
    <n v="2"/>
    <x v="2"/>
    <x v="0"/>
    <n v="44277.2"/>
    <x v="66"/>
    <x v="3"/>
    <n v="83.33"/>
    <n v="1194"/>
    <n v="1959.57"/>
    <n v="6220.85"/>
    <x v="0"/>
    <n v="2026"/>
    <s v="Q1"/>
    <s v="Low"/>
    <s v="Average"/>
    <s v="Excellent"/>
    <x v="5"/>
    <n v="6220.85"/>
  </r>
  <r>
    <x v="634"/>
    <d v="2024-01-12T00:00:00"/>
    <s v="Chennai"/>
    <s v="Lucknow"/>
    <x v="2"/>
    <x v="1"/>
    <x v="4"/>
    <n v="27.98"/>
    <n v="540"/>
    <n v="88.03"/>
    <n v="2"/>
    <x v="0"/>
    <x v="2"/>
    <n v="59225.599999999999"/>
    <x v="30"/>
    <x v="1"/>
    <n v="85.24"/>
    <n v="2199.1999999999998"/>
    <n v="3273.6"/>
    <n v="5179.8999999999996"/>
    <x v="0"/>
    <n v="2024"/>
    <s v="Q1"/>
    <s v="High"/>
    <s v="Average"/>
    <s v="Excellent"/>
    <x v="2"/>
    <n v="5179.8999999999996"/>
  </r>
  <r>
    <x v="635"/>
    <d v="2026-04-12T00:00:00"/>
    <s v="Kolkata"/>
    <s v="Hyderabad"/>
    <x v="4"/>
    <x v="1"/>
    <x v="6"/>
    <n v="21.66"/>
    <n v="1483"/>
    <n v="100.95"/>
    <n v="3"/>
    <x v="1"/>
    <x v="2"/>
    <n v="61404"/>
    <x v="10"/>
    <x v="6"/>
    <n v="87.47"/>
    <n v="3832.4"/>
    <n v="1642.36"/>
    <n v="8909.0400000000009"/>
    <x v="5"/>
    <n v="2026"/>
    <s v="Q2"/>
    <s v="High"/>
    <s v="Average"/>
    <s v="Excellent"/>
    <x v="4"/>
    <n v="8909.0400000000009"/>
  </r>
  <r>
    <x v="636"/>
    <d v="2024-08-22T00:00:00"/>
    <s v="Kandla"/>
    <s v="Pune"/>
    <x v="6"/>
    <x v="1"/>
    <x v="6"/>
    <n v="16.22"/>
    <n v="1043"/>
    <n v="100.63"/>
    <n v="3"/>
    <x v="1"/>
    <x v="2"/>
    <n v="51189.599999999999"/>
    <x v="10"/>
    <x v="3"/>
    <n v="82.03"/>
    <n v="2734.8"/>
    <n v="2879.94"/>
    <n v="7579.55"/>
    <x v="2"/>
    <n v="2024"/>
    <s v="Q3"/>
    <s v="High"/>
    <s v="Average"/>
    <s v="Excellent"/>
    <x v="6"/>
    <n v="7579.55"/>
  </r>
  <r>
    <x v="637"/>
    <d v="2025-02-18T00:00:00"/>
    <s v="Kandla"/>
    <s v="Jaipur"/>
    <x v="5"/>
    <x v="1"/>
    <x v="2"/>
    <n v="20.23"/>
    <n v="1204"/>
    <n v="94.48"/>
    <n v="3"/>
    <x v="2"/>
    <x v="0"/>
    <n v="62492.6"/>
    <x v="52"/>
    <x v="3"/>
    <n v="86.41"/>
    <n v="3217.2"/>
    <n v="3966.38"/>
    <n v="8507.08"/>
    <x v="3"/>
    <n v="2025"/>
    <s v="Q1"/>
    <s v="High"/>
    <s v="Average"/>
    <s v="Excellent"/>
    <x v="5"/>
    <n v="8507.08"/>
  </r>
  <r>
    <x v="638"/>
    <d v="2024-02-07T00:00:00"/>
    <s v="Chennai"/>
    <s v="Bengaluru"/>
    <x v="6"/>
    <x v="1"/>
    <x v="2"/>
    <n v="11.47"/>
    <n v="2651"/>
    <n v="93.27"/>
    <n v="6"/>
    <x v="1"/>
    <x v="1"/>
    <n v="66827.399999999994"/>
    <x v="12"/>
    <x v="0"/>
    <n v="88.42"/>
    <n v="5760.8"/>
    <n v="1748.07"/>
    <n v="7119.13"/>
    <x v="3"/>
    <n v="2024"/>
    <s v="Q1"/>
    <s v="High"/>
    <s v="Average"/>
    <s v="Good"/>
    <x v="6"/>
    <n v="7119.13"/>
  </r>
  <r>
    <x v="639"/>
    <d v="2025-10-17T00:00:00"/>
    <s v="Kolkata"/>
    <s v="Hyderabad"/>
    <x v="2"/>
    <x v="0"/>
    <x v="6"/>
    <n v="24.91"/>
    <n v="2064"/>
    <n v="95.88"/>
    <n v="6"/>
    <x v="0"/>
    <x v="1"/>
    <n v="65192.6"/>
    <x v="0"/>
    <x v="2"/>
    <n v="81.97"/>
    <n v="5124.3999999999996"/>
    <n v="4507.96"/>
    <n v="11203.38"/>
    <x v="7"/>
    <n v="2025"/>
    <s v="Q4"/>
    <s v="High"/>
    <s v="Good"/>
    <s v="Good"/>
    <x v="2"/>
    <n v="11203.38"/>
  </r>
  <r>
    <x v="640"/>
    <d v="2025-03-27T00:00:00"/>
    <s v="Vizag"/>
    <s v="Lucknow"/>
    <x v="6"/>
    <x v="1"/>
    <x v="2"/>
    <n v="10.69"/>
    <n v="710"/>
    <n v="85.83"/>
    <n v="2"/>
    <x v="2"/>
    <x v="2"/>
    <n v="42940.6"/>
    <x v="41"/>
    <x v="2"/>
    <n v="88.79"/>
    <n v="1847.6"/>
    <n v="2968.99"/>
    <n v="3742.32"/>
    <x v="10"/>
    <n v="2025"/>
    <s v="Q1"/>
    <s v="Low"/>
    <s v="Average"/>
    <s v="Excellent"/>
    <x v="6"/>
    <n v="3742.32"/>
  </r>
  <r>
    <x v="641"/>
    <d v="2025-11-26T00:00:00"/>
    <s v="Vizag"/>
    <s v="Ahmedabad"/>
    <x v="0"/>
    <x v="0"/>
    <x v="5"/>
    <n v="20.23"/>
    <n v="1747"/>
    <n v="100.48"/>
    <n v="6"/>
    <x v="0"/>
    <x v="0"/>
    <n v="60228.6"/>
    <x v="37"/>
    <x v="1"/>
    <n v="83.81"/>
    <n v="4303.2"/>
    <n v="4964.87"/>
    <n v="7543.3"/>
    <x v="11"/>
    <n v="2025"/>
    <s v="Q4"/>
    <s v="High"/>
    <s v="Average"/>
    <s v="Good"/>
    <x v="0"/>
    <n v="7543.3"/>
  </r>
  <r>
    <x v="642"/>
    <d v="2025-10-07T00:00:00"/>
    <s v="Vizag"/>
    <s v="Lucknow"/>
    <x v="2"/>
    <x v="1"/>
    <x v="2"/>
    <n v="19.14"/>
    <n v="2493"/>
    <n v="87.96"/>
    <n v="7"/>
    <x v="0"/>
    <x v="2"/>
    <n v="74697.2"/>
    <x v="68"/>
    <x v="5"/>
    <n v="85.48"/>
    <n v="5751.6"/>
    <n v="2798.44"/>
    <n v="13314"/>
    <x v="7"/>
    <n v="2025"/>
    <s v="Q4"/>
    <s v="High"/>
    <s v="Good"/>
    <s v="Good"/>
    <x v="2"/>
    <n v="13314"/>
  </r>
  <r>
    <x v="643"/>
    <d v="2025-06-10T00:00:00"/>
    <s v="Nava Sheva"/>
    <s v="Pune"/>
    <x v="2"/>
    <x v="1"/>
    <x v="6"/>
    <n v="10.43"/>
    <n v="1326"/>
    <n v="97.65"/>
    <n v="5"/>
    <x v="0"/>
    <x v="0"/>
    <n v="58017"/>
    <x v="71"/>
    <x v="5"/>
    <n v="87.46"/>
    <n v="3069.2"/>
    <n v="4359.8500000000004"/>
    <n v="4947.68"/>
    <x v="6"/>
    <n v="2025"/>
    <s v="Q2"/>
    <s v="High"/>
    <s v="Average"/>
    <s v="Excellent"/>
    <x v="2"/>
    <n v="4947.68"/>
  </r>
  <r>
    <x v="644"/>
    <d v="2024-12-07T00:00:00"/>
    <s v="Kandla"/>
    <s v="Nagpur"/>
    <x v="4"/>
    <x v="1"/>
    <x v="4"/>
    <n v="25.34"/>
    <n v="1218"/>
    <n v="101.25"/>
    <n v="5"/>
    <x v="2"/>
    <x v="2"/>
    <n v="64072"/>
    <x v="79"/>
    <x v="6"/>
    <n v="88.07"/>
    <n v="3449.6"/>
    <n v="2799.01"/>
    <n v="6025.47"/>
    <x v="9"/>
    <n v="2024"/>
    <s v="Q4"/>
    <s v="High"/>
    <s v="Average"/>
    <s v="Excellent"/>
    <x v="4"/>
    <n v="6025.47"/>
  </r>
  <r>
    <x v="645"/>
    <d v="2024-06-13T00:00:00"/>
    <s v="Chennai"/>
    <s v="Nagpur"/>
    <x v="6"/>
    <x v="0"/>
    <x v="3"/>
    <n v="10.72"/>
    <n v="1526"/>
    <n v="98.92"/>
    <n v="5"/>
    <x v="2"/>
    <x v="1"/>
    <n v="43830.400000000001"/>
    <x v="74"/>
    <x v="0"/>
    <n v="85.68"/>
    <n v="3480.8"/>
    <n v="4991.16"/>
    <n v="4892.22"/>
    <x v="6"/>
    <n v="2024"/>
    <s v="Q2"/>
    <s v="Low"/>
    <s v="Average"/>
    <s v="Excellent"/>
    <x v="6"/>
    <n v="4892.22"/>
  </r>
  <r>
    <x v="646"/>
    <d v="2025-11-20T00:00:00"/>
    <s v="Mumbai"/>
    <s v="Delhi ICD"/>
    <x v="1"/>
    <x v="1"/>
    <x v="0"/>
    <n v="15.54"/>
    <n v="1789"/>
    <n v="91.57"/>
    <n v="5"/>
    <x v="0"/>
    <x v="1"/>
    <n v="64942.400000000001"/>
    <x v="52"/>
    <x v="0"/>
    <n v="88.06"/>
    <n v="4199.6000000000004"/>
    <n v="3891.66"/>
    <n v="6870.41"/>
    <x v="11"/>
    <n v="2025"/>
    <s v="Q4"/>
    <s v="High"/>
    <s v="Average"/>
    <s v="Excellent"/>
    <x v="1"/>
    <n v="6870.41"/>
  </r>
  <r>
    <x v="647"/>
    <d v="2024-06-29T00:00:00"/>
    <s v="Chennai"/>
    <s v="Lucknow"/>
    <x v="3"/>
    <x v="1"/>
    <x v="3"/>
    <n v="24.23"/>
    <n v="2385"/>
    <n v="89.59"/>
    <n v="6"/>
    <x v="2"/>
    <x v="1"/>
    <n v="77177.8"/>
    <x v="21"/>
    <x v="0"/>
    <n v="87.56"/>
    <n v="5739.2"/>
    <n v="3918.49"/>
    <n v="11748.8"/>
    <x v="6"/>
    <n v="2024"/>
    <s v="Q2"/>
    <s v="High"/>
    <s v="Good"/>
    <s v="Good"/>
    <x v="3"/>
    <n v="11748.8"/>
  </r>
  <r>
    <x v="648"/>
    <d v="2024-04-11T00:00:00"/>
    <s v="Nava Sheva"/>
    <s v="Lucknow"/>
    <x v="1"/>
    <x v="1"/>
    <x v="1"/>
    <n v="14.36"/>
    <n v="2256"/>
    <n v="102.49"/>
    <n v="7"/>
    <x v="0"/>
    <x v="2"/>
    <n v="69294.8"/>
    <x v="74"/>
    <x v="4"/>
    <n v="88.41"/>
    <n v="5086.3999999999996"/>
    <n v="4823.24"/>
    <n v="8868.4599999999991"/>
    <x v="5"/>
    <n v="2024"/>
    <s v="Q2"/>
    <s v="High"/>
    <s v="Average"/>
    <s v="Good"/>
    <x v="1"/>
    <n v="8868.4599999999991"/>
  </r>
  <r>
    <x v="649"/>
    <d v="2025-07-08T00:00:00"/>
    <s v="Mundra"/>
    <s v="Bengaluru"/>
    <x v="0"/>
    <x v="0"/>
    <x v="5"/>
    <n v="12.33"/>
    <n v="2588"/>
    <n v="100.61"/>
    <n v="7"/>
    <x v="0"/>
    <x v="2"/>
    <n v="59226.2"/>
    <x v="91"/>
    <x v="4"/>
    <n v="83.66"/>
    <n v="5669.2"/>
    <n v="4400.6000000000004"/>
    <n v="10537.92"/>
    <x v="1"/>
    <n v="2025"/>
    <s v="Q3"/>
    <s v="High"/>
    <s v="Good"/>
    <s v="Good"/>
    <x v="0"/>
    <n v="10537.92"/>
  </r>
  <r>
    <x v="650"/>
    <d v="2025-11-17T00:00:00"/>
    <s v="Vizag"/>
    <s v="Ahmedabad"/>
    <x v="1"/>
    <x v="1"/>
    <x v="6"/>
    <n v="13.88"/>
    <n v="1810"/>
    <n v="99.11"/>
    <n v="6"/>
    <x v="1"/>
    <x v="1"/>
    <n v="59605.2"/>
    <x v="65"/>
    <x v="2"/>
    <n v="87.43"/>
    <n v="4175.2"/>
    <n v="4095.32"/>
    <n v="8158.75"/>
    <x v="11"/>
    <n v="2025"/>
    <s v="Q4"/>
    <s v="High"/>
    <s v="Average"/>
    <s v="Good"/>
    <x v="1"/>
    <n v="8158.75"/>
  </r>
  <r>
    <x v="651"/>
    <d v="2024-07-13T00:00:00"/>
    <s v="Nava Sheva"/>
    <s v="Hyderabad"/>
    <x v="2"/>
    <x v="0"/>
    <x v="0"/>
    <n v="26.84"/>
    <n v="1803"/>
    <n v="100.83"/>
    <n v="5"/>
    <x v="0"/>
    <x v="1"/>
    <n v="64391.6"/>
    <x v="83"/>
    <x v="6"/>
    <n v="81.400000000000006"/>
    <n v="4679.6000000000004"/>
    <n v="2418.69"/>
    <n v="6859.66"/>
    <x v="1"/>
    <n v="2024"/>
    <s v="Q3"/>
    <s v="High"/>
    <s v="Average"/>
    <s v="Excellent"/>
    <x v="2"/>
    <n v="6859.66"/>
  </r>
  <r>
    <x v="652"/>
    <d v="2025-03-28T00:00:00"/>
    <s v="Mundra"/>
    <s v="Pune"/>
    <x v="4"/>
    <x v="0"/>
    <x v="6"/>
    <n v="21.96"/>
    <n v="536"/>
    <n v="91.4"/>
    <n v="2"/>
    <x v="1"/>
    <x v="1"/>
    <n v="38664"/>
    <x v="26"/>
    <x v="6"/>
    <n v="81.760000000000005"/>
    <n v="1950.4"/>
    <n v="2843.34"/>
    <n v="4646.4799999999996"/>
    <x v="10"/>
    <n v="2025"/>
    <s v="Q1"/>
    <s v="Low"/>
    <s v="Average"/>
    <s v="Excellent"/>
    <x v="4"/>
    <n v="4646.4799999999996"/>
  </r>
  <r>
    <x v="653"/>
    <d v="2025-07-15T00:00:00"/>
    <s v="Kandla"/>
    <s v="Hyderabad"/>
    <x v="4"/>
    <x v="1"/>
    <x v="4"/>
    <n v="24.49"/>
    <n v="1483"/>
    <n v="97.56"/>
    <n v="5"/>
    <x v="0"/>
    <x v="1"/>
    <n v="70044.2"/>
    <x v="19"/>
    <x v="2"/>
    <n v="83.58"/>
    <n v="3945.6"/>
    <n v="4276.7"/>
    <n v="9467.36"/>
    <x v="1"/>
    <n v="2025"/>
    <s v="Q3"/>
    <s v="High"/>
    <s v="Average"/>
    <s v="Excellent"/>
    <x v="4"/>
    <n v="9467.36"/>
  </r>
  <r>
    <x v="654"/>
    <d v="2024-02-02T00:00:00"/>
    <s v="Vizag"/>
    <s v="Pune"/>
    <x v="5"/>
    <x v="1"/>
    <x v="3"/>
    <n v="20"/>
    <n v="1538"/>
    <n v="95.78"/>
    <n v="3"/>
    <x v="1"/>
    <x v="2"/>
    <n v="59949.599999999999"/>
    <x v="114"/>
    <x v="5"/>
    <n v="81.400000000000006"/>
    <n v="3876"/>
    <n v="2842.05"/>
    <n v="5815.64"/>
    <x v="3"/>
    <n v="2024"/>
    <s v="Q1"/>
    <s v="High"/>
    <s v="Average"/>
    <s v="Excellent"/>
    <x v="5"/>
    <n v="5815.64"/>
  </r>
  <r>
    <x v="655"/>
    <d v="2025-06-05T00:00:00"/>
    <s v="Chennai"/>
    <s v="Bengaluru"/>
    <x v="5"/>
    <x v="1"/>
    <x v="2"/>
    <n v="12.09"/>
    <n v="2219"/>
    <n v="89.5"/>
    <n v="6"/>
    <x v="0"/>
    <x v="1"/>
    <n v="66749"/>
    <x v="7"/>
    <x v="1"/>
    <n v="85.21"/>
    <n v="4921.6000000000004"/>
    <n v="3901.23"/>
    <n v="10905.89"/>
    <x v="6"/>
    <n v="2025"/>
    <s v="Q2"/>
    <s v="High"/>
    <s v="Good"/>
    <s v="Good"/>
    <x v="5"/>
    <n v="10905.89"/>
  </r>
  <r>
    <x v="656"/>
    <d v="2024-07-02T00:00:00"/>
    <s v="Mumbai"/>
    <s v="Bengaluru"/>
    <x v="4"/>
    <x v="0"/>
    <x v="5"/>
    <n v="15.13"/>
    <n v="1869"/>
    <n v="103.45"/>
    <n v="6"/>
    <x v="0"/>
    <x v="2"/>
    <n v="53459"/>
    <x v="65"/>
    <x v="4"/>
    <n v="83.3"/>
    <n v="4343.2"/>
    <n v="3169.77"/>
    <n v="7780.54"/>
    <x v="1"/>
    <n v="2024"/>
    <s v="Q3"/>
    <s v="High"/>
    <s v="Average"/>
    <s v="Good"/>
    <x v="4"/>
    <n v="7780.54"/>
  </r>
  <r>
    <x v="657"/>
    <d v="2024-07-12T00:00:00"/>
    <s v="Kandla"/>
    <s v="Hyderabad"/>
    <x v="0"/>
    <x v="0"/>
    <x v="5"/>
    <n v="22.97"/>
    <n v="1807"/>
    <n v="104.21"/>
    <n v="6"/>
    <x v="1"/>
    <x v="1"/>
    <n v="56362.2"/>
    <x v="83"/>
    <x v="1"/>
    <n v="82.78"/>
    <n v="4532.8"/>
    <n v="1826.79"/>
    <n v="8003.27"/>
    <x v="1"/>
    <n v="2024"/>
    <s v="Q3"/>
    <s v="High"/>
    <s v="Average"/>
    <s v="Good"/>
    <x v="0"/>
    <n v="8003.27"/>
  </r>
  <r>
    <x v="658"/>
    <d v="2024-05-10T00:00:00"/>
    <s v="Kolkata"/>
    <s v="Nagpur"/>
    <x v="2"/>
    <x v="0"/>
    <x v="0"/>
    <n v="24.99"/>
    <n v="1865"/>
    <n v="89.98"/>
    <n v="5"/>
    <x v="0"/>
    <x v="2"/>
    <n v="60668.6"/>
    <x v="91"/>
    <x v="3"/>
    <n v="83.7"/>
    <n v="4729.6000000000004"/>
    <n v="4022.51"/>
    <n v="10639.92"/>
    <x v="4"/>
    <n v="2024"/>
    <s v="Q2"/>
    <s v="High"/>
    <s v="Good"/>
    <s v="Excellent"/>
    <x v="2"/>
    <n v="10639.92"/>
  </r>
  <r>
    <x v="659"/>
    <d v="2025-07-10T00:00:00"/>
    <s v="Kolkata"/>
    <s v="Nagpur"/>
    <x v="1"/>
    <x v="0"/>
    <x v="3"/>
    <n v="19.72"/>
    <n v="1685"/>
    <n v="100.03"/>
    <n v="4"/>
    <x v="1"/>
    <x v="1"/>
    <n v="51471.6"/>
    <x v="78"/>
    <x v="2"/>
    <n v="87.36"/>
    <n v="4158.8"/>
    <n v="2946.07"/>
    <n v="5007.6899999999996"/>
    <x v="1"/>
    <n v="2025"/>
    <s v="Q3"/>
    <s v="High"/>
    <s v="Average"/>
    <s v="Excellent"/>
    <x v="1"/>
    <n v="5007.6899999999996"/>
  </r>
  <r>
    <x v="660"/>
    <d v="2024-01-24T00:00:00"/>
    <s v="Chennai"/>
    <s v="Ahmedabad"/>
    <x v="2"/>
    <x v="1"/>
    <x v="2"/>
    <n v="18.8"/>
    <n v="2151"/>
    <n v="90.11"/>
    <n v="7"/>
    <x v="0"/>
    <x v="0"/>
    <n v="74545.2"/>
    <x v="90"/>
    <x v="1"/>
    <n v="87.54"/>
    <n v="5054"/>
    <n v="3238.3"/>
    <n v="7702.95"/>
    <x v="0"/>
    <n v="2024"/>
    <s v="Q1"/>
    <s v="High"/>
    <s v="Average"/>
    <s v="Good"/>
    <x v="2"/>
    <n v="7702.95"/>
  </r>
  <r>
    <x v="661"/>
    <d v="2025-07-17T00:00:00"/>
    <s v="Mumbai"/>
    <s v="Lucknow"/>
    <x v="3"/>
    <x v="1"/>
    <x v="5"/>
    <n v="22.34"/>
    <n v="1679"/>
    <n v="101.93"/>
    <n v="6"/>
    <x v="0"/>
    <x v="2"/>
    <n v="69485.600000000006"/>
    <x v="64"/>
    <x v="6"/>
    <n v="82.63"/>
    <n v="4251.6000000000004"/>
    <n v="3820.33"/>
    <n v="8675.3700000000008"/>
    <x v="1"/>
    <n v="2025"/>
    <s v="Q3"/>
    <s v="High"/>
    <s v="Average"/>
    <s v="Good"/>
    <x v="3"/>
    <n v="8675.3700000000008"/>
  </r>
  <r>
    <x v="662"/>
    <d v="2024-08-29T00:00:00"/>
    <s v="Nava Sheva"/>
    <s v="Delhi ICD"/>
    <x v="0"/>
    <x v="0"/>
    <x v="6"/>
    <n v="14.49"/>
    <n v="2222"/>
    <n v="101.66"/>
    <n v="6"/>
    <x v="1"/>
    <x v="2"/>
    <n v="51904.2"/>
    <x v="21"/>
    <x v="5"/>
    <n v="82.33"/>
    <n v="5023.6000000000004"/>
    <n v="3593.62"/>
    <n v="9133.0400000000009"/>
    <x v="2"/>
    <n v="2024"/>
    <s v="Q3"/>
    <s v="High"/>
    <s v="Average"/>
    <s v="Good"/>
    <x v="0"/>
    <n v="9133.0400000000009"/>
  </r>
  <r>
    <x v="663"/>
    <d v="2025-10-21T00:00:00"/>
    <s v="Chennai"/>
    <s v="Lucknow"/>
    <x v="2"/>
    <x v="0"/>
    <x v="1"/>
    <n v="14.25"/>
    <n v="2224"/>
    <n v="100.21"/>
    <n v="7"/>
    <x v="2"/>
    <x v="0"/>
    <n v="58038.2"/>
    <x v="83"/>
    <x v="5"/>
    <n v="88.75"/>
    <n v="5018"/>
    <n v="2659.63"/>
    <n v="5335.07"/>
    <x v="7"/>
    <n v="2025"/>
    <s v="Q4"/>
    <s v="High"/>
    <s v="Average"/>
    <s v="Good"/>
    <x v="2"/>
    <n v="5335.07"/>
  </r>
  <r>
    <x v="664"/>
    <d v="2024-03-03T00:00:00"/>
    <s v="Mundra"/>
    <s v="Nagpur"/>
    <x v="6"/>
    <x v="0"/>
    <x v="2"/>
    <n v="10.98"/>
    <n v="1512"/>
    <n v="86.01"/>
    <n v="5"/>
    <x v="1"/>
    <x v="0"/>
    <n v="42347.199999999997"/>
    <x v="21"/>
    <x v="3"/>
    <n v="83.54"/>
    <n v="3463.2"/>
    <n v="3040.78"/>
    <n v="5753"/>
    <x v="10"/>
    <n v="2024"/>
    <s v="Q1"/>
    <s v="Low"/>
    <s v="Average"/>
    <s v="Excellent"/>
    <x v="6"/>
    <n v="5753"/>
  </r>
  <r>
    <x v="665"/>
    <d v="2024-02-05T00:00:00"/>
    <s v="Kolkata"/>
    <s v="Ahmedabad"/>
    <x v="6"/>
    <x v="0"/>
    <x v="6"/>
    <n v="25.58"/>
    <n v="2551"/>
    <n v="99.34"/>
    <n v="7"/>
    <x v="0"/>
    <x v="1"/>
    <n v="72054.8"/>
    <x v="40"/>
    <x v="0"/>
    <n v="85.48"/>
    <n v="6125.2"/>
    <n v="4820.13"/>
    <n v="7666.24"/>
    <x v="3"/>
    <n v="2024"/>
    <s v="Q1"/>
    <s v="High"/>
    <s v="Average"/>
    <s v="Good"/>
    <x v="6"/>
    <n v="7666.24"/>
  </r>
  <r>
    <x v="666"/>
    <d v="2024-07-24T00:00:00"/>
    <s v="Chennai"/>
    <s v="Nagpur"/>
    <x v="6"/>
    <x v="1"/>
    <x v="0"/>
    <n v="19.53"/>
    <n v="2117"/>
    <n v="97.29"/>
    <n v="5"/>
    <x v="2"/>
    <x v="2"/>
    <n v="69155.8"/>
    <x v="52"/>
    <x v="4"/>
    <n v="85.74"/>
    <n v="5015.2"/>
    <n v="3326.58"/>
    <n v="7975.79"/>
    <x v="1"/>
    <n v="2024"/>
    <s v="Q3"/>
    <s v="High"/>
    <s v="Average"/>
    <s v="Excellent"/>
    <x v="6"/>
    <n v="7975.79"/>
  </r>
  <r>
    <x v="667"/>
    <d v="2024-04-27T00:00:00"/>
    <s v="Mundra"/>
    <s v="Nagpur"/>
    <x v="6"/>
    <x v="0"/>
    <x v="0"/>
    <n v="16.399999999999999"/>
    <n v="2190"/>
    <n v="89.55"/>
    <n v="7"/>
    <x v="1"/>
    <x v="2"/>
    <n v="51786"/>
    <x v="66"/>
    <x v="2"/>
    <n v="87.8"/>
    <n v="5036"/>
    <n v="2395.9899999999998"/>
    <n v="8040.44"/>
    <x v="5"/>
    <n v="2024"/>
    <s v="Q2"/>
    <s v="High"/>
    <s v="Average"/>
    <s v="Good"/>
    <x v="6"/>
    <n v="8040.44"/>
  </r>
  <r>
    <x v="668"/>
    <d v="2025-01-30T00:00:00"/>
    <s v="Kandla"/>
    <s v="Pune"/>
    <x v="3"/>
    <x v="0"/>
    <x v="0"/>
    <n v="26.59"/>
    <n v="2516"/>
    <n v="89.05"/>
    <n v="7"/>
    <x v="2"/>
    <x v="0"/>
    <n v="71309"/>
    <x v="36"/>
    <x v="4"/>
    <n v="83.47"/>
    <n v="6095.6"/>
    <n v="2749.01"/>
    <n v="9732.0300000000007"/>
    <x v="0"/>
    <n v="2025"/>
    <s v="Q1"/>
    <s v="High"/>
    <s v="Average"/>
    <s v="Good"/>
    <x v="3"/>
    <n v="9732.0300000000007"/>
  </r>
  <r>
    <x v="669"/>
    <d v="2025-06-25T00:00:00"/>
    <s v="Mundra"/>
    <s v="Ahmedabad"/>
    <x v="6"/>
    <x v="0"/>
    <x v="2"/>
    <n v="25.35"/>
    <n v="1102"/>
    <n v="94.57"/>
    <n v="3"/>
    <x v="2"/>
    <x v="1"/>
    <n v="51387.4"/>
    <x v="35"/>
    <x v="2"/>
    <n v="84.18"/>
    <n v="3218"/>
    <n v="2643.62"/>
    <n v="7089.61"/>
    <x v="6"/>
    <n v="2025"/>
    <s v="Q2"/>
    <s v="High"/>
    <s v="Average"/>
    <s v="Excellent"/>
    <x v="6"/>
    <n v="7089.61"/>
  </r>
  <r>
    <x v="670"/>
    <d v="2025-06-10T00:00:00"/>
    <s v="Mumbai"/>
    <s v="Lucknow"/>
    <x v="3"/>
    <x v="0"/>
    <x v="3"/>
    <n v="24.43"/>
    <n v="318"/>
    <n v="91.2"/>
    <n v="2"/>
    <x v="2"/>
    <x v="1"/>
    <n v="40747"/>
    <x v="87"/>
    <x v="2"/>
    <n v="81.760000000000005"/>
    <n v="1613.2"/>
    <n v="3816.6"/>
    <n v="3759.31"/>
    <x v="6"/>
    <n v="2025"/>
    <s v="Q2"/>
    <s v="Low"/>
    <s v="Average"/>
    <s v="Excellent"/>
    <x v="3"/>
    <n v="3759.31"/>
  </r>
  <r>
    <x v="671"/>
    <d v="2025-10-25T00:00:00"/>
    <s v="Nava Sheva"/>
    <s v="Delhi ICD"/>
    <x v="1"/>
    <x v="1"/>
    <x v="2"/>
    <n v="14.69"/>
    <n v="1926"/>
    <n v="103.38"/>
    <n v="5"/>
    <x v="1"/>
    <x v="2"/>
    <n v="60738.6"/>
    <x v="34"/>
    <x v="3"/>
    <n v="84.57"/>
    <n v="4439.6000000000004"/>
    <n v="1958.03"/>
    <n v="6181.58"/>
    <x v="7"/>
    <n v="2025"/>
    <s v="Q4"/>
    <s v="High"/>
    <s v="Average"/>
    <s v="Excellent"/>
    <x v="1"/>
    <n v="6181.58"/>
  </r>
  <r>
    <x v="672"/>
    <d v="2024-04-26T00:00:00"/>
    <s v="Kandla"/>
    <s v="Bengaluru"/>
    <x v="1"/>
    <x v="0"/>
    <x v="4"/>
    <n v="26.68"/>
    <n v="420"/>
    <n v="94.14"/>
    <n v="2"/>
    <x v="2"/>
    <x v="1"/>
    <n v="44348.800000000003"/>
    <x v="102"/>
    <x v="3"/>
    <n v="85.31"/>
    <n v="1907.2"/>
    <n v="1621.57"/>
    <n v="7559.66"/>
    <x v="5"/>
    <n v="2024"/>
    <s v="Q2"/>
    <s v="Low"/>
    <s v="Average"/>
    <s v="Excellent"/>
    <x v="1"/>
    <n v="7559.66"/>
  </r>
  <r>
    <x v="673"/>
    <d v="2026-02-23T00:00:00"/>
    <s v="Kolkata"/>
    <s v="Pune"/>
    <x v="1"/>
    <x v="0"/>
    <x v="1"/>
    <n v="15.13"/>
    <n v="2263"/>
    <n v="96.75"/>
    <n v="5"/>
    <x v="2"/>
    <x v="0"/>
    <n v="58883"/>
    <x v="2"/>
    <x v="6"/>
    <n v="81.52"/>
    <n v="5131.2"/>
    <n v="4405.3"/>
    <n v="10403"/>
    <x v="3"/>
    <n v="2026"/>
    <s v="Q1"/>
    <s v="High"/>
    <s v="Good"/>
    <s v="Excellent"/>
    <x v="1"/>
    <n v="10403"/>
  </r>
  <r>
    <x v="674"/>
    <d v="2025-10-01T00:00:00"/>
    <s v="Mumbai"/>
    <s v="Lucknow"/>
    <x v="4"/>
    <x v="0"/>
    <x v="6"/>
    <n v="26.21"/>
    <n v="2653"/>
    <n v="93.38"/>
    <n v="6"/>
    <x v="1"/>
    <x v="2"/>
    <n v="66630.600000000006"/>
    <x v="106"/>
    <x v="5"/>
    <n v="87.57"/>
    <n v="6354.4"/>
    <n v="3270.87"/>
    <n v="8077.54"/>
    <x v="7"/>
    <n v="2025"/>
    <s v="Q4"/>
    <s v="High"/>
    <s v="Average"/>
    <s v="Good"/>
    <x v="4"/>
    <n v="8077.54"/>
  </r>
  <r>
    <x v="675"/>
    <d v="2024-12-10T00:00:00"/>
    <s v="Nava Sheva"/>
    <s v="Bengaluru"/>
    <x v="3"/>
    <x v="0"/>
    <x v="0"/>
    <n v="14.09"/>
    <n v="2166"/>
    <n v="89.52"/>
    <n v="6"/>
    <x v="1"/>
    <x v="0"/>
    <n v="53415.4"/>
    <x v="34"/>
    <x v="5"/>
    <n v="88.5"/>
    <n v="4895.6000000000004"/>
    <n v="3573.37"/>
    <n v="6667.76"/>
    <x v="9"/>
    <n v="2024"/>
    <s v="Q4"/>
    <s v="High"/>
    <s v="Average"/>
    <s v="Good"/>
    <x v="3"/>
    <n v="6667.76"/>
  </r>
  <r>
    <x v="676"/>
    <d v="2024-06-26T00:00:00"/>
    <s v="Vizag"/>
    <s v="Delhi ICD"/>
    <x v="3"/>
    <x v="1"/>
    <x v="0"/>
    <n v="17.52"/>
    <n v="1856"/>
    <n v="95.27"/>
    <n v="4"/>
    <x v="1"/>
    <x v="1"/>
    <n v="62972.4"/>
    <x v="45"/>
    <x v="4"/>
    <n v="87.06"/>
    <n v="4412.8"/>
    <n v="1637.4"/>
    <n v="11068.57"/>
    <x v="6"/>
    <n v="2024"/>
    <s v="Q2"/>
    <s v="High"/>
    <s v="Good"/>
    <s v="Excellent"/>
    <x v="3"/>
    <n v="11068.57"/>
  </r>
  <r>
    <x v="677"/>
    <d v="2024-04-01T00:00:00"/>
    <s v="Vizag"/>
    <s v="Jaipur"/>
    <x v="0"/>
    <x v="1"/>
    <x v="6"/>
    <n v="11.65"/>
    <n v="731"/>
    <n v="97.29"/>
    <n v="2"/>
    <x v="1"/>
    <x v="2"/>
    <n v="42931.8"/>
    <x v="37"/>
    <x v="5"/>
    <n v="81.7"/>
    <n v="1928"/>
    <n v="4211.29"/>
    <n v="5327.23"/>
    <x v="5"/>
    <n v="2024"/>
    <s v="Q2"/>
    <s v="Low"/>
    <s v="Average"/>
    <s v="Excellent"/>
    <x v="0"/>
    <n v="5327.23"/>
  </r>
  <r>
    <x v="678"/>
    <d v="2025-05-09T00:00:00"/>
    <s v="Vizag"/>
    <s v="Bengaluru"/>
    <x v="1"/>
    <x v="1"/>
    <x v="0"/>
    <n v="20.37"/>
    <n v="796"/>
    <n v="91.83"/>
    <n v="2"/>
    <x v="1"/>
    <x v="0"/>
    <n v="54904.6"/>
    <x v="29"/>
    <x v="6"/>
    <n v="82.78"/>
    <n v="2406.8000000000002"/>
    <n v="4760.26"/>
    <n v="8743.8700000000008"/>
    <x v="4"/>
    <n v="2025"/>
    <s v="Q2"/>
    <s v="High"/>
    <s v="Average"/>
    <s v="Excellent"/>
    <x v="1"/>
    <n v="8743.8700000000008"/>
  </r>
  <r>
    <x v="679"/>
    <d v="2025-07-06T00:00:00"/>
    <s v="Vizag"/>
    <s v="Ahmedabad"/>
    <x v="6"/>
    <x v="1"/>
    <x v="2"/>
    <n v="10.5"/>
    <n v="1997"/>
    <n v="99.98"/>
    <n v="5"/>
    <x v="2"/>
    <x v="2"/>
    <n v="59911.6"/>
    <x v="26"/>
    <x v="5"/>
    <n v="83.84"/>
    <n v="4414"/>
    <n v="2721.68"/>
    <n v="7708.16"/>
    <x v="1"/>
    <n v="2025"/>
    <s v="Q3"/>
    <s v="High"/>
    <s v="Average"/>
    <s v="Excellent"/>
    <x v="6"/>
    <n v="7708.16"/>
  </r>
  <r>
    <x v="680"/>
    <d v="2025-02-11T00:00:00"/>
    <s v="Mumbai"/>
    <s v="Bengaluru"/>
    <x v="6"/>
    <x v="0"/>
    <x v="6"/>
    <n v="24.96"/>
    <n v="313"/>
    <n v="97.8"/>
    <n v="2"/>
    <x v="2"/>
    <x v="1"/>
    <n v="41956"/>
    <x v="115"/>
    <x v="4"/>
    <n v="84.92"/>
    <n v="1624.4"/>
    <n v="1855.84"/>
    <n v="7033.66"/>
    <x v="3"/>
    <n v="2025"/>
    <s v="Q1"/>
    <s v="Low"/>
    <s v="Average"/>
    <s v="Excellent"/>
    <x v="6"/>
    <n v="7033.66"/>
  </r>
  <r>
    <x v="681"/>
    <d v="2025-12-29T00:00:00"/>
    <s v="Kandla"/>
    <s v="Jaipur"/>
    <x v="0"/>
    <x v="1"/>
    <x v="1"/>
    <n v="26.94"/>
    <n v="2382"/>
    <n v="101.14"/>
    <n v="7"/>
    <x v="2"/>
    <x v="2"/>
    <n v="79466.8"/>
    <x v="97"/>
    <x v="0"/>
    <n v="83.25"/>
    <n v="5841.6"/>
    <n v="2720.37"/>
    <n v="8589.0300000000007"/>
    <x v="9"/>
    <n v="2025"/>
    <s v="Q4"/>
    <s v="High"/>
    <s v="Average"/>
    <s v="Good"/>
    <x v="0"/>
    <n v="8589.0300000000007"/>
  </r>
  <r>
    <x v="682"/>
    <d v="2025-09-07T00:00:00"/>
    <s v="Mumbai"/>
    <s v="Hyderabad"/>
    <x v="6"/>
    <x v="1"/>
    <x v="6"/>
    <n v="13.34"/>
    <n v="719"/>
    <n v="90.94"/>
    <n v="2"/>
    <x v="1"/>
    <x v="2"/>
    <n v="43546.8"/>
    <x v="36"/>
    <x v="0"/>
    <n v="83.12"/>
    <n v="1971.6"/>
    <n v="4284.63"/>
    <n v="7014.13"/>
    <x v="8"/>
    <n v="2025"/>
    <s v="Q3"/>
    <s v="Low"/>
    <s v="Average"/>
    <s v="Excellent"/>
    <x v="6"/>
    <n v="7014.13"/>
  </r>
  <r>
    <x v="683"/>
    <d v="2025-11-05T00:00:00"/>
    <s v="Nava Sheva"/>
    <s v="Lucknow"/>
    <x v="6"/>
    <x v="1"/>
    <x v="2"/>
    <n v="27.77"/>
    <n v="805"/>
    <n v="96.66"/>
    <n v="4"/>
    <x v="2"/>
    <x v="1"/>
    <n v="62252.2"/>
    <x v="54"/>
    <x v="3"/>
    <n v="87.48"/>
    <n v="2720.8"/>
    <n v="3423.86"/>
    <n v="5098.74"/>
    <x v="11"/>
    <n v="2025"/>
    <s v="Q4"/>
    <s v="High"/>
    <s v="Average"/>
    <s v="Excellent"/>
    <x v="6"/>
    <n v="5098.74"/>
  </r>
  <r>
    <x v="684"/>
    <d v="2025-06-30T00:00:00"/>
    <s v="Kandla"/>
    <s v="Hyderabad"/>
    <x v="2"/>
    <x v="1"/>
    <x v="3"/>
    <n v="10.38"/>
    <n v="1672"/>
    <n v="98.02"/>
    <n v="5"/>
    <x v="2"/>
    <x v="0"/>
    <n v="59668.4"/>
    <x v="18"/>
    <x v="1"/>
    <n v="83.77"/>
    <n v="3759.2"/>
    <n v="4578.68"/>
    <n v="8832.41"/>
    <x v="6"/>
    <n v="2025"/>
    <s v="Q2"/>
    <s v="High"/>
    <s v="Average"/>
    <s v="Excellent"/>
    <x v="2"/>
    <n v="8832.41"/>
  </r>
  <r>
    <x v="685"/>
    <d v="2025-04-28T00:00:00"/>
    <s v="Kandla"/>
    <s v="Lucknow"/>
    <x v="5"/>
    <x v="0"/>
    <x v="6"/>
    <n v="26.22"/>
    <n v="2789"/>
    <n v="90.1"/>
    <n v="6"/>
    <x v="1"/>
    <x v="2"/>
    <n v="67878"/>
    <x v="88"/>
    <x v="0"/>
    <n v="86.34"/>
    <n v="6626.8"/>
    <n v="4063.51"/>
    <n v="7289.77"/>
    <x v="5"/>
    <n v="2025"/>
    <s v="Q2"/>
    <s v="High"/>
    <s v="Average"/>
    <s v="Good"/>
    <x v="5"/>
    <n v="7289.77"/>
  </r>
  <r>
    <x v="686"/>
    <d v="2025-04-06T00:00:00"/>
    <s v="Mundra"/>
    <s v="Jaipur"/>
    <x v="5"/>
    <x v="0"/>
    <x v="4"/>
    <n v="25.09"/>
    <n v="1772"/>
    <n v="85.02"/>
    <n v="5"/>
    <x v="2"/>
    <x v="0"/>
    <n v="60547.4"/>
    <x v="84"/>
    <x v="6"/>
    <n v="81.790000000000006"/>
    <n v="4547.6000000000004"/>
    <n v="1507.6"/>
    <n v="10507.11"/>
    <x v="5"/>
    <n v="2025"/>
    <s v="Q2"/>
    <s v="High"/>
    <s v="Good"/>
    <s v="Excellent"/>
    <x v="5"/>
    <n v="10507.11"/>
  </r>
  <r>
    <x v="687"/>
    <d v="2024-10-16T00:00:00"/>
    <s v="Mundra"/>
    <s v="Ahmedabad"/>
    <x v="4"/>
    <x v="0"/>
    <x v="1"/>
    <n v="12.89"/>
    <n v="1558"/>
    <n v="88.55"/>
    <n v="5"/>
    <x v="2"/>
    <x v="2"/>
    <n v="43423"/>
    <x v="104"/>
    <x v="3"/>
    <n v="83.76"/>
    <n v="3631.6"/>
    <n v="2392.46"/>
    <n v="7149.43"/>
    <x v="7"/>
    <n v="2024"/>
    <s v="Q4"/>
    <s v="Low"/>
    <s v="Average"/>
    <s v="Excellent"/>
    <x v="4"/>
    <n v="7149.43"/>
  </r>
  <r>
    <x v="688"/>
    <d v="2026-04-28T00:00:00"/>
    <s v="Kolkata"/>
    <s v="Pune"/>
    <x v="3"/>
    <x v="0"/>
    <x v="5"/>
    <n v="24.6"/>
    <n v="2674"/>
    <n v="102.38"/>
    <n v="6"/>
    <x v="2"/>
    <x v="2"/>
    <n v="69013.600000000006"/>
    <x v="71"/>
    <x v="3"/>
    <n v="83.3"/>
    <n v="6332"/>
    <n v="2126.5500000000002"/>
    <n v="10548.4"/>
    <x v="5"/>
    <n v="2026"/>
    <s v="Q2"/>
    <s v="High"/>
    <s v="Good"/>
    <s v="Good"/>
    <x v="3"/>
    <n v="10548.4"/>
  </r>
  <r>
    <x v="689"/>
    <d v="2025-10-06T00:00:00"/>
    <s v="Mumbai"/>
    <s v="Lucknow"/>
    <x v="3"/>
    <x v="0"/>
    <x v="3"/>
    <n v="19.87"/>
    <n v="2640"/>
    <n v="93.39"/>
    <n v="6"/>
    <x v="2"/>
    <x v="1"/>
    <n v="64769.8"/>
    <x v="19"/>
    <x v="3"/>
    <n v="82.79"/>
    <n v="6074.8"/>
    <n v="4833.1099999999997"/>
    <n v="7036.79"/>
    <x v="7"/>
    <n v="2025"/>
    <s v="Q4"/>
    <s v="High"/>
    <s v="Average"/>
    <s v="Good"/>
    <x v="3"/>
    <n v="7036.79"/>
  </r>
  <r>
    <x v="690"/>
    <d v="2024-07-09T00:00:00"/>
    <s v="Kolkata"/>
    <s v="Nagpur"/>
    <x v="0"/>
    <x v="1"/>
    <x v="4"/>
    <n v="22.93"/>
    <n v="351"/>
    <n v="88.97"/>
    <n v="2"/>
    <x v="1"/>
    <x v="2"/>
    <n v="47525.4"/>
    <x v="9"/>
    <x v="2"/>
    <n v="86.57"/>
    <n v="1619.2"/>
    <n v="4752.41"/>
    <n v="6779.99"/>
    <x v="1"/>
    <n v="2024"/>
    <s v="Q3"/>
    <s v="Low"/>
    <s v="Average"/>
    <s v="Excellent"/>
    <x v="0"/>
    <n v="6779.99"/>
  </r>
  <r>
    <x v="691"/>
    <d v="2024-01-11T00:00:00"/>
    <s v="Chennai"/>
    <s v="Hyderabad"/>
    <x v="4"/>
    <x v="1"/>
    <x v="0"/>
    <n v="21.66"/>
    <n v="1093"/>
    <n v="103.43"/>
    <n v="2"/>
    <x v="1"/>
    <x v="0"/>
    <n v="61021.599999999999"/>
    <x v="49"/>
    <x v="3"/>
    <n v="84.18"/>
    <n v="3052.4"/>
    <n v="3955.26"/>
    <n v="7197.86"/>
    <x v="0"/>
    <n v="2024"/>
    <s v="Q1"/>
    <s v="High"/>
    <s v="Average"/>
    <s v="Excellent"/>
    <x v="4"/>
    <n v="7197.86"/>
  </r>
  <r>
    <x v="692"/>
    <d v="2025-05-08T00:00:00"/>
    <s v="Chennai"/>
    <s v="Ahmedabad"/>
    <x v="3"/>
    <x v="1"/>
    <x v="3"/>
    <n v="20.78"/>
    <n v="972"/>
    <n v="94.39"/>
    <n v="3"/>
    <x v="2"/>
    <x v="2"/>
    <n v="56192.800000000003"/>
    <x v="28"/>
    <x v="5"/>
    <n v="85.2"/>
    <n v="2775.2"/>
    <n v="1701.35"/>
    <n v="9172.86"/>
    <x v="4"/>
    <n v="2025"/>
    <s v="Q2"/>
    <s v="High"/>
    <s v="Average"/>
    <s v="Excellent"/>
    <x v="3"/>
    <n v="9172.86"/>
  </r>
  <r>
    <x v="693"/>
    <d v="2024-09-15T00:00:00"/>
    <s v="Kandla"/>
    <s v="Pune"/>
    <x v="6"/>
    <x v="0"/>
    <x v="6"/>
    <n v="26.22"/>
    <n v="1768"/>
    <n v="97.12"/>
    <n v="4"/>
    <x v="0"/>
    <x v="1"/>
    <n v="62968.4"/>
    <x v="72"/>
    <x v="4"/>
    <n v="84.36"/>
    <n v="4584.8"/>
    <n v="3485.93"/>
    <n v="8060.56"/>
    <x v="8"/>
    <n v="2024"/>
    <s v="Q3"/>
    <s v="High"/>
    <s v="Average"/>
    <s v="Excellent"/>
    <x v="6"/>
    <n v="8060.56"/>
  </r>
  <r>
    <x v="694"/>
    <d v="2025-11-27T00:00:00"/>
    <s v="Mumbai"/>
    <s v="Delhi ICD"/>
    <x v="6"/>
    <x v="1"/>
    <x v="5"/>
    <n v="11.99"/>
    <n v="1314"/>
    <n v="88.91"/>
    <n v="4"/>
    <x v="2"/>
    <x v="0"/>
    <n v="55728.2"/>
    <x v="7"/>
    <x v="0"/>
    <n v="82.2"/>
    <n v="3107.6"/>
    <n v="4325.8999999999996"/>
    <n v="5663.91"/>
    <x v="11"/>
    <n v="2025"/>
    <s v="Q4"/>
    <s v="High"/>
    <s v="Average"/>
    <s v="Excellent"/>
    <x v="6"/>
    <n v="5663.91"/>
  </r>
  <r>
    <x v="695"/>
    <d v="2025-01-24T00:00:00"/>
    <s v="Mundra"/>
    <s v="Bengaluru"/>
    <x v="3"/>
    <x v="1"/>
    <x v="5"/>
    <n v="16.2"/>
    <n v="1533"/>
    <n v="93.02"/>
    <n v="5"/>
    <x v="2"/>
    <x v="1"/>
    <n v="60138.400000000001"/>
    <x v="12"/>
    <x v="1"/>
    <n v="88.15"/>
    <n v="3714"/>
    <n v="1962.39"/>
    <n v="9969.31"/>
    <x v="0"/>
    <n v="2025"/>
    <s v="Q1"/>
    <s v="High"/>
    <s v="Average"/>
    <s v="Excellent"/>
    <x v="3"/>
    <n v="9969.31"/>
  </r>
  <r>
    <x v="696"/>
    <d v="2024-08-08T00:00:00"/>
    <s v="Kolkata"/>
    <s v="Bengaluru"/>
    <x v="0"/>
    <x v="1"/>
    <x v="6"/>
    <n v="15.86"/>
    <n v="1130"/>
    <n v="103.89"/>
    <n v="4"/>
    <x v="1"/>
    <x v="1"/>
    <n v="53800.800000000003"/>
    <x v="74"/>
    <x v="1"/>
    <n v="82.82"/>
    <n v="2894.4"/>
    <n v="3310.24"/>
    <n v="7950.34"/>
    <x v="2"/>
    <n v="2024"/>
    <s v="Q3"/>
    <s v="High"/>
    <s v="Average"/>
    <s v="Excellent"/>
    <x v="0"/>
    <n v="7950.34"/>
  </r>
  <r>
    <x v="697"/>
    <d v="2024-12-25T00:00:00"/>
    <s v="Mundra"/>
    <s v="Lucknow"/>
    <x v="1"/>
    <x v="0"/>
    <x v="3"/>
    <n v="18.68"/>
    <n v="2495"/>
    <n v="92.59"/>
    <n v="8"/>
    <x v="0"/>
    <x v="1"/>
    <n v="64362.8"/>
    <x v="103"/>
    <x v="6"/>
    <n v="81.48"/>
    <n v="5737.2"/>
    <n v="3665.83"/>
    <n v="9262.1"/>
    <x v="9"/>
    <n v="2024"/>
    <s v="Q4"/>
    <s v="High"/>
    <s v="Average"/>
    <s v="Good"/>
    <x v="1"/>
    <n v="9262.1"/>
  </r>
  <r>
    <x v="698"/>
    <d v="2025-09-17T00:00:00"/>
    <s v="Chennai"/>
    <s v="Jaipur"/>
    <x v="5"/>
    <x v="1"/>
    <x v="5"/>
    <n v="18.48"/>
    <n v="1201"/>
    <n v="93.58"/>
    <n v="4"/>
    <x v="0"/>
    <x v="1"/>
    <n v="60773.599999999999"/>
    <x v="10"/>
    <x v="3"/>
    <n v="84.09"/>
    <n v="3141.2"/>
    <n v="3376.77"/>
    <n v="8681.84"/>
    <x v="8"/>
    <n v="2025"/>
    <s v="Q3"/>
    <s v="High"/>
    <s v="Average"/>
    <s v="Excellent"/>
    <x v="5"/>
    <n v="8681.84"/>
  </r>
  <r>
    <x v="699"/>
    <d v="2025-11-28T00:00:00"/>
    <s v="Mundra"/>
    <s v="Bengaluru"/>
    <x v="5"/>
    <x v="0"/>
    <x v="4"/>
    <n v="10.69"/>
    <n v="706"/>
    <n v="99.19"/>
    <n v="2"/>
    <x v="1"/>
    <x v="1"/>
    <n v="31495.8"/>
    <x v="14"/>
    <x v="1"/>
    <n v="85.56"/>
    <n v="1839.6"/>
    <n v="4416.09"/>
    <n v="4426.33"/>
    <x v="11"/>
    <n v="2025"/>
    <s v="Q4"/>
    <s v="Low"/>
    <s v="Average"/>
    <s v="Excellent"/>
    <x v="5"/>
    <n v="4426.33"/>
  </r>
  <r>
    <x v="700"/>
    <d v="2024-10-06T00:00:00"/>
    <s v="Kolkata"/>
    <s v="Delhi ICD"/>
    <x v="6"/>
    <x v="1"/>
    <x v="4"/>
    <n v="14.72"/>
    <n v="953"/>
    <n v="96.46"/>
    <n v="3"/>
    <x v="2"/>
    <x v="0"/>
    <n v="54759.199999999997"/>
    <x v="90"/>
    <x v="0"/>
    <n v="87.2"/>
    <n v="2494.8000000000002"/>
    <n v="4809.0200000000004"/>
    <n v="5422.41"/>
    <x v="7"/>
    <n v="2024"/>
    <s v="Q4"/>
    <s v="High"/>
    <s v="Average"/>
    <s v="Excellent"/>
    <x v="6"/>
    <n v="5422.41"/>
  </r>
  <r>
    <x v="701"/>
    <d v="2024-09-28T00:00:00"/>
    <s v="Kandla"/>
    <s v="Nagpur"/>
    <x v="5"/>
    <x v="0"/>
    <x v="3"/>
    <n v="18.12"/>
    <n v="2769"/>
    <n v="103.33"/>
    <n v="8"/>
    <x v="1"/>
    <x v="1"/>
    <n v="63435.6"/>
    <x v="60"/>
    <x v="5"/>
    <n v="83.43"/>
    <n v="6262.8"/>
    <n v="4129.47"/>
    <n v="9687.0400000000009"/>
    <x v="8"/>
    <n v="2024"/>
    <s v="Q3"/>
    <s v="High"/>
    <s v="Average"/>
    <s v="Good"/>
    <x v="5"/>
    <n v="9687.0400000000009"/>
  </r>
  <r>
    <x v="702"/>
    <d v="2024-12-12T00:00:00"/>
    <s v="Nava Sheva"/>
    <s v="Pune"/>
    <x v="4"/>
    <x v="0"/>
    <x v="4"/>
    <n v="12.19"/>
    <n v="2735"/>
    <n v="94.34"/>
    <n v="7"/>
    <x v="2"/>
    <x v="2"/>
    <n v="57611.8"/>
    <x v="42"/>
    <x v="0"/>
    <n v="86.75"/>
    <n v="5957.6"/>
    <n v="2987.52"/>
    <n v="6493.54"/>
    <x v="9"/>
    <n v="2024"/>
    <s v="Q4"/>
    <s v="High"/>
    <s v="Average"/>
    <s v="Good"/>
    <x v="4"/>
    <n v="6493.54"/>
  </r>
  <r>
    <x v="703"/>
    <d v="2025-10-12T00:00:00"/>
    <s v="Mundra"/>
    <s v="Ahmedabad"/>
    <x v="3"/>
    <x v="0"/>
    <x v="4"/>
    <n v="19.46"/>
    <n v="2415"/>
    <n v="90.88"/>
    <n v="6"/>
    <x v="2"/>
    <x v="2"/>
    <n v="59899.6"/>
    <x v="110"/>
    <x v="3"/>
    <n v="87.21"/>
    <n v="5608.4"/>
    <n v="3392.81"/>
    <n v="8810.7800000000007"/>
    <x v="7"/>
    <n v="2025"/>
    <s v="Q4"/>
    <s v="High"/>
    <s v="Average"/>
    <s v="Good"/>
    <x v="3"/>
    <n v="8810.7800000000007"/>
  </r>
  <r>
    <x v="704"/>
    <d v="2024-11-11T00:00:00"/>
    <s v="Kolkata"/>
    <s v="Ahmedabad"/>
    <x v="5"/>
    <x v="1"/>
    <x v="2"/>
    <n v="21.9"/>
    <n v="2794"/>
    <n v="90.09"/>
    <n v="8"/>
    <x v="0"/>
    <x v="1"/>
    <n v="82548.800000000003"/>
    <x v="102"/>
    <x v="6"/>
    <n v="86"/>
    <n v="6464"/>
    <n v="1615.89"/>
    <n v="10874.71"/>
    <x v="11"/>
    <n v="2024"/>
    <s v="Q4"/>
    <s v="High"/>
    <s v="Good"/>
    <s v="Good"/>
    <x v="5"/>
    <n v="10874.71"/>
  </r>
  <r>
    <x v="705"/>
    <d v="2024-09-15T00:00:00"/>
    <s v="Kolkata"/>
    <s v="Bengaluru"/>
    <x v="4"/>
    <x v="0"/>
    <x v="4"/>
    <n v="19.14"/>
    <n v="1776"/>
    <n v="92.83"/>
    <n v="6"/>
    <x v="1"/>
    <x v="2"/>
    <n v="49677.599999999999"/>
    <x v="106"/>
    <x v="0"/>
    <n v="82.55"/>
    <n v="4317.6000000000004"/>
    <n v="2731.58"/>
    <n v="8933.48"/>
    <x v="8"/>
    <n v="2024"/>
    <s v="Q3"/>
    <s v="Low"/>
    <s v="Average"/>
    <s v="Good"/>
    <x v="4"/>
    <n v="8933.48"/>
  </r>
  <r>
    <x v="706"/>
    <d v="2025-02-05T00:00:00"/>
    <s v="Chennai"/>
    <s v="Bengaluru"/>
    <x v="6"/>
    <x v="0"/>
    <x v="2"/>
    <n v="17.96"/>
    <n v="2271"/>
    <n v="101.78"/>
    <n v="7"/>
    <x v="0"/>
    <x v="2"/>
    <n v="60629.599999999999"/>
    <x v="101"/>
    <x v="1"/>
    <n v="84.45"/>
    <n v="5260.4"/>
    <n v="1629.99"/>
    <n v="8307.42"/>
    <x v="3"/>
    <n v="2025"/>
    <s v="Q1"/>
    <s v="High"/>
    <s v="Average"/>
    <s v="Good"/>
    <x v="6"/>
    <n v="8307.42"/>
  </r>
  <r>
    <x v="707"/>
    <d v="2026-05-23T00:00:00"/>
    <s v="Nava Sheva"/>
    <s v="Hyderabad"/>
    <x v="1"/>
    <x v="1"/>
    <x v="6"/>
    <n v="26.99"/>
    <n v="818"/>
    <n v="102.83"/>
    <n v="3"/>
    <x v="1"/>
    <x v="1"/>
    <n v="59946.6"/>
    <x v="57"/>
    <x v="3"/>
    <n v="87.08"/>
    <n v="2715.6"/>
    <n v="3629.96"/>
    <n v="6613.19"/>
    <x v="4"/>
    <n v="2026"/>
    <s v="Q2"/>
    <s v="High"/>
    <s v="Average"/>
    <s v="Excellent"/>
    <x v="1"/>
    <n v="6613.19"/>
  </r>
  <r>
    <x v="708"/>
    <d v="2025-04-16T00:00:00"/>
    <s v="Vizag"/>
    <s v="Lucknow"/>
    <x v="4"/>
    <x v="1"/>
    <x v="6"/>
    <n v="27.74"/>
    <n v="1751"/>
    <n v="87.52"/>
    <n v="5"/>
    <x v="1"/>
    <x v="0"/>
    <n v="72480.399999999994"/>
    <x v="78"/>
    <x v="1"/>
    <n v="82.93"/>
    <n v="4611.6000000000004"/>
    <n v="4887.53"/>
    <n v="10078.549999999999"/>
    <x v="5"/>
    <n v="2025"/>
    <s v="Q2"/>
    <s v="High"/>
    <s v="Good"/>
    <s v="Excellent"/>
    <x v="4"/>
    <n v="10078.549999999999"/>
  </r>
  <r>
    <x v="709"/>
    <d v="2025-09-05T00:00:00"/>
    <s v="Kolkata"/>
    <s v="Hyderabad"/>
    <x v="1"/>
    <x v="1"/>
    <x v="2"/>
    <n v="24.64"/>
    <n v="1132"/>
    <n v="89.27"/>
    <n v="4"/>
    <x v="2"/>
    <x v="2"/>
    <n v="60972.4"/>
    <x v="107"/>
    <x v="3"/>
    <n v="85.28"/>
    <n v="3249.6"/>
    <n v="4452.24"/>
    <n v="10914.75"/>
    <x v="8"/>
    <n v="2025"/>
    <s v="Q3"/>
    <s v="High"/>
    <s v="Good"/>
    <s v="Excellent"/>
    <x v="1"/>
    <n v="10914.75"/>
  </r>
  <r>
    <x v="710"/>
    <d v="2024-03-31T00:00:00"/>
    <s v="Mumbai"/>
    <s v="Jaipur"/>
    <x v="1"/>
    <x v="1"/>
    <x v="5"/>
    <n v="10.3"/>
    <n v="2440"/>
    <n v="100.88"/>
    <n v="6"/>
    <x v="1"/>
    <x v="1"/>
    <n v="64155.6"/>
    <x v="12"/>
    <x v="4"/>
    <n v="83.89"/>
    <n v="5292"/>
    <n v="3977.99"/>
    <n v="6745.29"/>
    <x v="10"/>
    <n v="2024"/>
    <s v="Q1"/>
    <s v="High"/>
    <s v="Average"/>
    <s v="Good"/>
    <x v="1"/>
    <n v="6745.29"/>
  </r>
  <r>
    <x v="711"/>
    <d v="2025-10-14T00:00:00"/>
    <s v="Chennai"/>
    <s v="Lucknow"/>
    <x v="6"/>
    <x v="1"/>
    <x v="6"/>
    <n v="14.26"/>
    <n v="1944"/>
    <n v="89.06"/>
    <n v="4"/>
    <x v="2"/>
    <x v="0"/>
    <n v="65349.2"/>
    <x v="82"/>
    <x v="5"/>
    <n v="83.66"/>
    <n v="4458.3999999999996"/>
    <n v="1615.8"/>
    <n v="5900.71"/>
    <x v="7"/>
    <n v="2025"/>
    <s v="Q4"/>
    <s v="High"/>
    <s v="Average"/>
    <s v="Excellent"/>
    <x v="6"/>
    <n v="5900.71"/>
  </r>
  <r>
    <x v="712"/>
    <d v="2025-08-13T00:00:00"/>
    <s v="Nava Sheva"/>
    <s v="Pune"/>
    <x v="2"/>
    <x v="0"/>
    <x v="1"/>
    <n v="15.02"/>
    <n v="1140"/>
    <n v="94.86"/>
    <n v="2"/>
    <x v="0"/>
    <x v="0"/>
    <n v="47581.2"/>
    <x v="20"/>
    <x v="3"/>
    <n v="81.489999999999995"/>
    <n v="2880.8"/>
    <n v="4397.07"/>
    <n v="5572.87"/>
    <x v="2"/>
    <n v="2025"/>
    <s v="Q3"/>
    <s v="Low"/>
    <s v="Average"/>
    <s v="Excellent"/>
    <x v="2"/>
    <n v="5572.87"/>
  </r>
  <r>
    <x v="713"/>
    <d v="2024-11-10T00:00:00"/>
    <s v="Nava Sheva"/>
    <s v="Jaipur"/>
    <x v="1"/>
    <x v="0"/>
    <x v="2"/>
    <n v="22.45"/>
    <n v="1244"/>
    <n v="94.87"/>
    <n v="5"/>
    <x v="2"/>
    <x v="0"/>
    <n v="53017.4"/>
    <x v="27"/>
    <x v="2"/>
    <n v="82.84"/>
    <n v="3386"/>
    <n v="4993.93"/>
    <n v="6687.2"/>
    <x v="11"/>
    <n v="2024"/>
    <s v="Q4"/>
    <s v="High"/>
    <s v="Average"/>
    <s v="Excellent"/>
    <x v="1"/>
    <n v="6687.2"/>
  </r>
  <r>
    <x v="714"/>
    <d v="2024-06-16T00:00:00"/>
    <s v="Kolkata"/>
    <s v="Delhi ICD"/>
    <x v="6"/>
    <x v="0"/>
    <x v="0"/>
    <n v="23.22"/>
    <n v="1766"/>
    <n v="87.2"/>
    <n v="6"/>
    <x v="2"/>
    <x v="1"/>
    <n v="56554"/>
    <x v="89"/>
    <x v="2"/>
    <n v="84.61"/>
    <n v="4460.8"/>
    <n v="2976.58"/>
    <n v="7050.67"/>
    <x v="6"/>
    <n v="2024"/>
    <s v="Q2"/>
    <s v="High"/>
    <s v="Average"/>
    <s v="Good"/>
    <x v="6"/>
    <n v="7050.67"/>
  </r>
  <r>
    <x v="715"/>
    <d v="2025-06-24T00:00:00"/>
    <s v="Nava Sheva"/>
    <s v="Lucknow"/>
    <x v="5"/>
    <x v="0"/>
    <x v="0"/>
    <n v="11.55"/>
    <n v="1163"/>
    <n v="88.26"/>
    <n v="2"/>
    <x v="0"/>
    <x v="2"/>
    <n v="39942.199999999997"/>
    <x v="115"/>
    <x v="4"/>
    <n v="82.93"/>
    <n v="2788"/>
    <n v="2682.04"/>
    <n v="4920.54"/>
    <x v="6"/>
    <n v="2025"/>
    <s v="Q2"/>
    <s v="Low"/>
    <s v="Average"/>
    <s v="Excellent"/>
    <x v="5"/>
    <n v="4920.54"/>
  </r>
  <r>
    <x v="716"/>
    <d v="2025-05-19T00:00:00"/>
    <s v="Nava Sheva"/>
    <s v="Bengaluru"/>
    <x v="3"/>
    <x v="1"/>
    <x v="6"/>
    <n v="17.78"/>
    <n v="1325"/>
    <n v="91.23"/>
    <n v="3"/>
    <x v="0"/>
    <x v="0"/>
    <n v="63849.599999999999"/>
    <x v="98"/>
    <x v="1"/>
    <n v="82.93"/>
    <n v="3361.2"/>
    <n v="1651.42"/>
    <n v="8234.9"/>
    <x v="4"/>
    <n v="2025"/>
    <s v="Q2"/>
    <s v="High"/>
    <s v="Average"/>
    <s v="Excellent"/>
    <x v="3"/>
    <n v="8234.9"/>
  </r>
  <r>
    <x v="717"/>
    <d v="2025-02-21T00:00:00"/>
    <s v="Nava Sheva"/>
    <s v="Lucknow"/>
    <x v="5"/>
    <x v="0"/>
    <x v="6"/>
    <n v="17.559999999999999"/>
    <n v="2205"/>
    <n v="102.66"/>
    <n v="6"/>
    <x v="0"/>
    <x v="2"/>
    <n v="59583.199999999997"/>
    <x v="99"/>
    <x v="4"/>
    <n v="84.1"/>
    <n v="5112.3999999999996"/>
    <n v="3470.82"/>
    <n v="7662.2"/>
    <x v="3"/>
    <n v="2025"/>
    <s v="Q1"/>
    <s v="High"/>
    <s v="Average"/>
    <s v="Good"/>
    <x v="5"/>
    <n v="7662.2"/>
  </r>
  <r>
    <x v="718"/>
    <d v="2025-04-17T00:00:00"/>
    <s v="Kandla"/>
    <s v="Delhi ICD"/>
    <x v="1"/>
    <x v="1"/>
    <x v="3"/>
    <n v="13.67"/>
    <n v="2341"/>
    <n v="92"/>
    <n v="6"/>
    <x v="1"/>
    <x v="1"/>
    <n v="64935"/>
    <x v="59"/>
    <x v="0"/>
    <n v="86.77"/>
    <n v="5228.8"/>
    <n v="4221.97"/>
    <n v="7460.58"/>
    <x v="5"/>
    <n v="2025"/>
    <s v="Q2"/>
    <s v="High"/>
    <s v="Average"/>
    <s v="Good"/>
    <x v="1"/>
    <n v="7460.58"/>
  </r>
  <r>
    <x v="719"/>
    <d v="2024-04-10T00:00:00"/>
    <s v="Kolkata"/>
    <s v="Hyderabad"/>
    <x v="6"/>
    <x v="0"/>
    <x v="0"/>
    <n v="16.95"/>
    <n v="1173"/>
    <n v="92.63"/>
    <n v="3"/>
    <x v="2"/>
    <x v="0"/>
    <n v="46946.6"/>
    <x v="88"/>
    <x v="6"/>
    <n v="88.56"/>
    <n v="3024"/>
    <n v="3019.75"/>
    <n v="4150.12"/>
    <x v="5"/>
    <n v="2024"/>
    <s v="Q2"/>
    <s v="Low"/>
    <s v="Average"/>
    <s v="Excellent"/>
    <x v="6"/>
    <n v="4150.12"/>
  </r>
  <r>
    <x v="720"/>
    <d v="2024-08-02T00:00:00"/>
    <s v="Kolkata"/>
    <s v="Nagpur"/>
    <x v="2"/>
    <x v="1"/>
    <x v="6"/>
    <n v="22.51"/>
    <n v="770"/>
    <n v="98.29"/>
    <n v="2"/>
    <x v="1"/>
    <x v="1"/>
    <n v="54793.8"/>
    <x v="24"/>
    <x v="2"/>
    <n v="83.33"/>
    <n v="2440.4"/>
    <n v="3441.16"/>
    <n v="5232.62"/>
    <x v="2"/>
    <n v="2024"/>
    <s v="Q3"/>
    <s v="High"/>
    <s v="Average"/>
    <s v="Excellent"/>
    <x v="2"/>
    <n v="5232.62"/>
  </r>
  <r>
    <x v="721"/>
    <d v="2025-10-30T00:00:00"/>
    <s v="Kandla"/>
    <s v="Lucknow"/>
    <x v="4"/>
    <x v="0"/>
    <x v="3"/>
    <n v="21.48"/>
    <n v="492"/>
    <n v="100.51"/>
    <n v="3"/>
    <x v="1"/>
    <x v="1"/>
    <n v="38797.199999999997"/>
    <x v="37"/>
    <x v="1"/>
    <n v="82.03"/>
    <n v="1843.2"/>
    <n v="4372.53"/>
    <n v="5459.49"/>
    <x v="7"/>
    <n v="2025"/>
    <s v="Q4"/>
    <s v="Low"/>
    <s v="Average"/>
    <s v="Excellent"/>
    <x v="4"/>
    <n v="5459.49"/>
  </r>
  <r>
    <x v="722"/>
    <d v="2024-03-31T00:00:00"/>
    <s v="Chennai"/>
    <s v="Delhi ICD"/>
    <x v="1"/>
    <x v="0"/>
    <x v="6"/>
    <n v="24.23"/>
    <n v="2222"/>
    <n v="93.92"/>
    <n v="6"/>
    <x v="0"/>
    <x v="2"/>
    <n v="64741.4"/>
    <x v="40"/>
    <x v="1"/>
    <n v="81.31"/>
    <n v="5413.2"/>
    <n v="3022.93"/>
    <n v="9491.19"/>
    <x v="10"/>
    <n v="2024"/>
    <s v="Q1"/>
    <s v="High"/>
    <s v="Average"/>
    <s v="Good"/>
    <x v="1"/>
    <n v="9491.19"/>
  </r>
  <r>
    <x v="723"/>
    <d v="2024-11-29T00:00:00"/>
    <s v="Chennai"/>
    <s v="Lucknow"/>
    <x v="2"/>
    <x v="0"/>
    <x v="0"/>
    <n v="14.55"/>
    <n v="1570"/>
    <n v="104.65"/>
    <n v="5"/>
    <x v="0"/>
    <x v="1"/>
    <n v="50993"/>
    <x v="115"/>
    <x v="6"/>
    <n v="84.72"/>
    <n v="3722"/>
    <n v="1906.75"/>
    <n v="6786.7"/>
    <x v="11"/>
    <n v="2024"/>
    <s v="Q4"/>
    <s v="High"/>
    <s v="Average"/>
    <s v="Excellent"/>
    <x v="2"/>
    <n v="6786.7"/>
  </r>
  <r>
    <x v="724"/>
    <d v="2025-03-26T00:00:00"/>
    <s v="Kolkata"/>
    <s v="Lucknow"/>
    <x v="5"/>
    <x v="0"/>
    <x v="2"/>
    <n v="19.13"/>
    <n v="2098"/>
    <n v="101.84"/>
    <n v="5"/>
    <x v="2"/>
    <x v="1"/>
    <n v="58613.8"/>
    <x v="38"/>
    <x v="0"/>
    <n v="81.27"/>
    <n v="4961.2"/>
    <n v="2624.49"/>
    <n v="8710.16"/>
    <x v="10"/>
    <n v="2025"/>
    <s v="Q1"/>
    <s v="High"/>
    <s v="Average"/>
    <s v="Excellent"/>
    <x v="5"/>
    <n v="8710.16"/>
  </r>
  <r>
    <x v="725"/>
    <d v="2024-08-12T00:00:00"/>
    <s v="Nava Sheva"/>
    <s v="Hyderabad"/>
    <x v="3"/>
    <x v="1"/>
    <x v="0"/>
    <n v="24.28"/>
    <n v="883"/>
    <n v="86.47"/>
    <n v="3"/>
    <x v="2"/>
    <x v="1"/>
    <n v="58824.4"/>
    <x v="20"/>
    <x v="0"/>
    <n v="83.34"/>
    <n v="2737.2"/>
    <n v="4891.57"/>
    <n v="7914.31"/>
    <x v="2"/>
    <n v="2024"/>
    <s v="Q3"/>
    <s v="High"/>
    <s v="Average"/>
    <s v="Excellent"/>
    <x v="3"/>
    <n v="7914.31"/>
  </r>
  <r>
    <x v="726"/>
    <d v="2025-10-04T00:00:00"/>
    <s v="Mundra"/>
    <s v="Jaipur"/>
    <x v="2"/>
    <x v="0"/>
    <x v="0"/>
    <n v="18.07"/>
    <n v="855"/>
    <n v="100.71"/>
    <n v="4"/>
    <x v="0"/>
    <x v="2"/>
    <n v="43608.2"/>
    <x v="47"/>
    <x v="3"/>
    <n v="81.5"/>
    <n v="2432.8000000000002"/>
    <n v="1674.36"/>
    <n v="3788.77"/>
    <x v="7"/>
    <n v="2025"/>
    <s v="Q4"/>
    <s v="Low"/>
    <s v="Average"/>
    <s v="Excellent"/>
    <x v="2"/>
    <n v="3788.77"/>
  </r>
  <r>
    <x v="727"/>
    <d v="2025-08-10T00:00:00"/>
    <s v="Mundra"/>
    <s v="Pune"/>
    <x v="2"/>
    <x v="1"/>
    <x v="4"/>
    <n v="24.21"/>
    <n v="2748"/>
    <n v="93.85"/>
    <n v="6"/>
    <x v="0"/>
    <x v="2"/>
    <n v="83027"/>
    <x v="57"/>
    <x v="1"/>
    <n v="82.08"/>
    <n v="6464.4"/>
    <n v="3585.69"/>
    <n v="10371.6"/>
    <x v="2"/>
    <n v="2025"/>
    <s v="Q3"/>
    <s v="High"/>
    <s v="Good"/>
    <s v="Good"/>
    <x v="2"/>
    <n v="10371.6"/>
  </r>
  <r>
    <x v="728"/>
    <d v="2025-02-27T00:00:00"/>
    <s v="Kolkata"/>
    <s v="Hyderabad"/>
    <x v="0"/>
    <x v="0"/>
    <x v="5"/>
    <n v="22.99"/>
    <n v="943"/>
    <n v="96.64"/>
    <n v="4"/>
    <x v="2"/>
    <x v="1"/>
    <n v="47603.8"/>
    <x v="49"/>
    <x v="5"/>
    <n v="88.09"/>
    <n v="2805.6"/>
    <n v="2130.69"/>
    <n v="4067.07"/>
    <x v="3"/>
    <n v="2025"/>
    <s v="Q1"/>
    <s v="Low"/>
    <s v="Average"/>
    <s v="Excellent"/>
    <x v="0"/>
    <n v="4067.07"/>
  </r>
  <r>
    <x v="729"/>
    <d v="2026-05-02T00:00:00"/>
    <s v="Mumbai"/>
    <s v="Hyderabad"/>
    <x v="5"/>
    <x v="0"/>
    <x v="5"/>
    <n v="19.28"/>
    <n v="700"/>
    <n v="95.61"/>
    <n v="2"/>
    <x v="0"/>
    <x v="0"/>
    <n v="46225.2"/>
    <x v="7"/>
    <x v="5"/>
    <n v="82.07"/>
    <n v="2171.1999999999998"/>
    <n v="2974.17"/>
    <n v="4536.24"/>
    <x v="4"/>
    <n v="2026"/>
    <s v="Q2"/>
    <s v="Low"/>
    <s v="Average"/>
    <s v="Excellent"/>
    <x v="5"/>
    <n v="4536.24"/>
  </r>
  <r>
    <x v="730"/>
    <d v="2025-10-12T00:00:00"/>
    <s v="Kolkata"/>
    <s v="Hyderabad"/>
    <x v="1"/>
    <x v="1"/>
    <x v="1"/>
    <n v="12.82"/>
    <n v="629"/>
    <n v="91.17"/>
    <n v="2"/>
    <x v="2"/>
    <x v="2"/>
    <n v="44526.400000000001"/>
    <x v="75"/>
    <x v="1"/>
    <n v="84.65"/>
    <n v="1770.8"/>
    <n v="3847.15"/>
    <n v="7044.93"/>
    <x v="7"/>
    <n v="2025"/>
    <s v="Q4"/>
    <s v="Low"/>
    <s v="Average"/>
    <s v="Excellent"/>
    <x v="1"/>
    <n v="7044.93"/>
  </r>
  <r>
    <x v="731"/>
    <d v="2025-09-21T00:00:00"/>
    <s v="Nava Sheva"/>
    <s v="Bengaluru"/>
    <x v="5"/>
    <x v="0"/>
    <x v="0"/>
    <n v="12.96"/>
    <n v="2515"/>
    <n v="95.63"/>
    <n v="8"/>
    <x v="2"/>
    <x v="1"/>
    <n v="57319.6"/>
    <x v="49"/>
    <x v="3"/>
    <n v="85.51"/>
    <n v="5548.4"/>
    <n v="2949.94"/>
    <n v="5884.83"/>
    <x v="8"/>
    <n v="2025"/>
    <s v="Q3"/>
    <s v="High"/>
    <s v="Average"/>
    <s v="Good"/>
    <x v="5"/>
    <n v="5884.83"/>
  </r>
  <r>
    <x v="732"/>
    <d v="2024-06-24T00:00:00"/>
    <s v="Kandla"/>
    <s v="Jaipur"/>
    <x v="1"/>
    <x v="1"/>
    <x v="1"/>
    <n v="10.79"/>
    <n v="1616"/>
    <n v="94.6"/>
    <n v="6"/>
    <x v="1"/>
    <x v="2"/>
    <n v="52455"/>
    <x v="65"/>
    <x v="3"/>
    <n v="81.92"/>
    <n v="3663.6"/>
    <n v="2192.04"/>
    <n v="4375.9399999999996"/>
    <x v="6"/>
    <n v="2024"/>
    <s v="Q2"/>
    <s v="High"/>
    <s v="Average"/>
    <s v="Good"/>
    <x v="1"/>
    <n v="4375.9399999999996"/>
  </r>
  <r>
    <x v="733"/>
    <d v="2026-05-26T00:00:00"/>
    <s v="Mumbai"/>
    <s v="Jaipur"/>
    <x v="3"/>
    <x v="1"/>
    <x v="0"/>
    <n v="21.77"/>
    <n v="1876"/>
    <n v="93.49"/>
    <n v="5"/>
    <x v="1"/>
    <x v="2"/>
    <n v="65323.8"/>
    <x v="27"/>
    <x v="1"/>
    <n v="83.82"/>
    <n v="4622.8"/>
    <n v="1927.01"/>
    <n v="9949.92"/>
    <x v="4"/>
    <n v="2026"/>
    <s v="Q2"/>
    <s v="High"/>
    <s v="Average"/>
    <s v="Excellent"/>
    <x v="3"/>
    <n v="9949.92"/>
  </r>
  <r>
    <x v="734"/>
    <d v="2025-04-18T00:00:00"/>
    <s v="Vizag"/>
    <s v="Delhi ICD"/>
    <x v="4"/>
    <x v="0"/>
    <x v="6"/>
    <n v="25.96"/>
    <n v="985"/>
    <n v="94.01"/>
    <n v="3"/>
    <x v="2"/>
    <x v="2"/>
    <n v="48965.2"/>
    <x v="92"/>
    <x v="5"/>
    <n v="81.34"/>
    <n v="3008.4"/>
    <n v="2539.58"/>
    <n v="7622.29"/>
    <x v="5"/>
    <n v="2025"/>
    <s v="Q2"/>
    <s v="Low"/>
    <s v="Average"/>
    <s v="Excellent"/>
    <x v="4"/>
    <n v="7622.29"/>
  </r>
  <r>
    <x v="735"/>
    <d v="2025-07-30T00:00:00"/>
    <s v="Vizag"/>
    <s v="Lucknow"/>
    <x v="0"/>
    <x v="1"/>
    <x v="5"/>
    <n v="20.55"/>
    <n v="1709"/>
    <n v="93.55"/>
    <n v="6"/>
    <x v="2"/>
    <x v="0"/>
    <n v="68729"/>
    <x v="69"/>
    <x v="2"/>
    <n v="86.23"/>
    <n v="4240"/>
    <n v="2496.56"/>
    <n v="9554.2199999999993"/>
    <x v="1"/>
    <n v="2025"/>
    <s v="Q3"/>
    <s v="High"/>
    <s v="Average"/>
    <s v="Good"/>
    <x v="0"/>
    <n v="9554.2199999999993"/>
  </r>
  <r>
    <x v="736"/>
    <d v="2025-06-19T00:00:00"/>
    <s v="Mundra"/>
    <s v="Jaipur"/>
    <x v="4"/>
    <x v="1"/>
    <x v="0"/>
    <n v="18.68"/>
    <n v="1044"/>
    <n v="95.58"/>
    <n v="4"/>
    <x v="0"/>
    <x v="0"/>
    <n v="61809.599999999999"/>
    <x v="59"/>
    <x v="2"/>
    <n v="87.31"/>
    <n v="2835.2"/>
    <n v="4085.19"/>
    <n v="6099.18"/>
    <x v="6"/>
    <n v="2025"/>
    <s v="Q2"/>
    <s v="High"/>
    <s v="Average"/>
    <s v="Excellent"/>
    <x v="4"/>
    <n v="6099.18"/>
  </r>
  <r>
    <x v="737"/>
    <d v="2024-07-04T00:00:00"/>
    <s v="Mundra"/>
    <s v="Jaipur"/>
    <x v="6"/>
    <x v="1"/>
    <x v="1"/>
    <n v="13.62"/>
    <n v="949"/>
    <n v="91.01"/>
    <n v="3"/>
    <x v="1"/>
    <x v="1"/>
    <n v="48067.199999999997"/>
    <x v="37"/>
    <x v="1"/>
    <n v="88.14"/>
    <n v="2442.8000000000002"/>
    <n v="2390.5"/>
    <n v="7690.99"/>
    <x v="1"/>
    <n v="2024"/>
    <s v="Q3"/>
    <s v="Low"/>
    <s v="Average"/>
    <s v="Excellent"/>
    <x v="6"/>
    <n v="7690.99"/>
  </r>
  <r>
    <x v="738"/>
    <d v="2025-02-15T00:00:00"/>
    <s v="Kandla"/>
    <s v="Hyderabad"/>
    <x v="4"/>
    <x v="1"/>
    <x v="0"/>
    <n v="22.21"/>
    <n v="1349"/>
    <n v="85.83"/>
    <n v="4"/>
    <x v="0"/>
    <x v="0"/>
    <n v="67476.600000000006"/>
    <x v="86"/>
    <x v="5"/>
    <n v="88.14"/>
    <n v="3586.4"/>
    <n v="1671.15"/>
    <n v="6327"/>
    <x v="3"/>
    <n v="2025"/>
    <s v="Q1"/>
    <s v="High"/>
    <s v="Average"/>
    <s v="Excellent"/>
    <x v="4"/>
    <n v="6327"/>
  </r>
  <r>
    <x v="739"/>
    <d v="2026-03-03T00:00:00"/>
    <s v="Chennai"/>
    <s v="Jaipur"/>
    <x v="3"/>
    <x v="1"/>
    <x v="3"/>
    <n v="21.88"/>
    <n v="2709"/>
    <n v="92.07"/>
    <n v="7"/>
    <x v="0"/>
    <x v="2"/>
    <n v="80248.399999999994"/>
    <x v="46"/>
    <x v="4"/>
    <n v="83.09"/>
    <n v="6293.2"/>
    <n v="1771.07"/>
    <n v="10677.94"/>
    <x v="10"/>
    <n v="2026"/>
    <s v="Q1"/>
    <s v="High"/>
    <s v="Good"/>
    <s v="Good"/>
    <x v="3"/>
    <n v="10677.94"/>
  </r>
  <r>
    <x v="740"/>
    <d v="2024-07-14T00:00:00"/>
    <s v="Mundra"/>
    <s v="Ahmedabad"/>
    <x v="0"/>
    <x v="1"/>
    <x v="4"/>
    <n v="16.059999999999999"/>
    <n v="1741"/>
    <n v="104.49"/>
    <n v="4"/>
    <x v="0"/>
    <x v="0"/>
    <n v="68884.800000000003"/>
    <x v="30"/>
    <x v="1"/>
    <n v="86.77"/>
    <n v="4124.3999999999996"/>
    <n v="1508.72"/>
    <n v="7043.08"/>
    <x v="1"/>
    <n v="2024"/>
    <s v="Q3"/>
    <s v="High"/>
    <s v="Average"/>
    <s v="Excellent"/>
    <x v="0"/>
    <n v="7043.08"/>
  </r>
  <r>
    <x v="741"/>
    <d v="2026-01-09T00:00:00"/>
    <s v="Mumbai"/>
    <s v="Nagpur"/>
    <x v="2"/>
    <x v="1"/>
    <x v="1"/>
    <n v="14.03"/>
    <n v="954"/>
    <n v="102.08"/>
    <n v="2"/>
    <x v="0"/>
    <x v="1"/>
    <n v="54824.6"/>
    <x v="17"/>
    <x v="0"/>
    <n v="82.5"/>
    <n v="2469.1999999999998"/>
    <n v="3239.56"/>
    <n v="5222.34"/>
    <x v="0"/>
    <n v="2026"/>
    <s v="Q1"/>
    <s v="High"/>
    <s v="Average"/>
    <s v="Excellent"/>
    <x v="2"/>
    <n v="5222.34"/>
  </r>
  <r>
    <x v="742"/>
    <d v="2026-05-17T00:00:00"/>
    <s v="Mundra"/>
    <s v="Lucknow"/>
    <x v="3"/>
    <x v="0"/>
    <x v="6"/>
    <n v="12.46"/>
    <n v="1512"/>
    <n v="94.87"/>
    <n v="4"/>
    <x v="1"/>
    <x v="0"/>
    <n v="44742.400000000001"/>
    <x v="39"/>
    <x v="0"/>
    <n v="85.13"/>
    <n v="3522.4"/>
    <n v="4932.87"/>
    <n v="3893.14"/>
    <x v="4"/>
    <n v="2026"/>
    <s v="Q2"/>
    <s v="Low"/>
    <s v="Average"/>
    <s v="Excellent"/>
    <x v="3"/>
    <n v="3893.14"/>
  </r>
  <r>
    <x v="743"/>
    <d v="2026-01-29T00:00:00"/>
    <s v="Mumbai"/>
    <s v="Ahmedabad"/>
    <x v="4"/>
    <x v="0"/>
    <x v="2"/>
    <n v="27.16"/>
    <n v="2218"/>
    <n v="104.74"/>
    <n v="5"/>
    <x v="0"/>
    <x v="1"/>
    <n v="70128.800000000003"/>
    <x v="39"/>
    <x v="2"/>
    <n v="85.84"/>
    <n v="5522.4"/>
    <n v="1869.13"/>
    <n v="7822.68"/>
    <x v="0"/>
    <n v="2026"/>
    <s v="Q1"/>
    <s v="High"/>
    <s v="Average"/>
    <s v="Excellent"/>
    <x v="4"/>
    <n v="7822.68"/>
  </r>
  <r>
    <x v="744"/>
    <d v="2025-08-10T00:00:00"/>
    <s v="Nava Sheva"/>
    <s v="Pune"/>
    <x v="0"/>
    <x v="1"/>
    <x v="6"/>
    <n v="22.01"/>
    <n v="2040"/>
    <n v="103.71"/>
    <n v="6"/>
    <x v="2"/>
    <x v="0"/>
    <n v="75234.2"/>
    <x v="48"/>
    <x v="6"/>
    <n v="88.57"/>
    <n v="4960.3999999999996"/>
    <n v="2567.4499999999998"/>
    <n v="12289.45"/>
    <x v="2"/>
    <n v="2025"/>
    <s v="Q3"/>
    <s v="High"/>
    <s v="Good"/>
    <s v="Good"/>
    <x v="0"/>
    <n v="12289.45"/>
  </r>
  <r>
    <x v="745"/>
    <d v="2025-10-28T00:00:00"/>
    <s v="Chennai"/>
    <s v="Ahmedabad"/>
    <x v="2"/>
    <x v="1"/>
    <x v="0"/>
    <n v="14.67"/>
    <n v="2785"/>
    <n v="90.57"/>
    <n v="7"/>
    <x v="1"/>
    <x v="0"/>
    <n v="73491.399999999994"/>
    <x v="59"/>
    <x v="3"/>
    <n v="81.97"/>
    <n v="6156.8"/>
    <n v="4417.0200000000004"/>
    <n v="9234"/>
    <x v="7"/>
    <n v="2025"/>
    <s v="Q4"/>
    <s v="High"/>
    <s v="Average"/>
    <s v="Good"/>
    <x v="2"/>
    <n v="9234"/>
  </r>
  <r>
    <x v="746"/>
    <d v="2024-03-01T00:00:00"/>
    <s v="Mundra"/>
    <s v="Nagpur"/>
    <x v="6"/>
    <x v="0"/>
    <x v="1"/>
    <n v="23.14"/>
    <n v="931"/>
    <n v="90.7"/>
    <n v="4"/>
    <x v="0"/>
    <x v="0"/>
    <n v="51882"/>
    <x v="104"/>
    <x v="3"/>
    <n v="82.69"/>
    <n v="2787.6"/>
    <n v="2417.48"/>
    <n v="7901.86"/>
    <x v="10"/>
    <n v="2024"/>
    <s v="Q1"/>
    <s v="High"/>
    <s v="Average"/>
    <s v="Excellent"/>
    <x v="6"/>
    <n v="7901.86"/>
  </r>
  <r>
    <x v="747"/>
    <d v="2024-11-08T00:00:00"/>
    <s v="Mundra"/>
    <s v="Pune"/>
    <x v="3"/>
    <x v="0"/>
    <x v="2"/>
    <n v="11.02"/>
    <n v="1447"/>
    <n v="102.8"/>
    <n v="4"/>
    <x v="1"/>
    <x v="2"/>
    <n v="39618"/>
    <x v="104"/>
    <x v="1"/>
    <n v="83.95"/>
    <n v="3334.8"/>
    <n v="4903.6000000000004"/>
    <n v="3975.71"/>
    <x v="11"/>
    <n v="2024"/>
    <s v="Q4"/>
    <s v="Low"/>
    <s v="Average"/>
    <s v="Excellent"/>
    <x v="3"/>
    <n v="3975.71"/>
  </r>
  <r>
    <x v="748"/>
    <d v="2024-08-06T00:00:00"/>
    <s v="Chennai"/>
    <s v="Delhi ICD"/>
    <x v="0"/>
    <x v="0"/>
    <x v="1"/>
    <n v="16.739999999999998"/>
    <n v="572"/>
    <n v="99.4"/>
    <n v="2"/>
    <x v="2"/>
    <x v="2"/>
    <n v="36358"/>
    <x v="16"/>
    <x v="4"/>
    <n v="81.63"/>
    <n v="1813.6"/>
    <n v="4346.08"/>
    <n v="6033.19"/>
    <x v="2"/>
    <n v="2024"/>
    <s v="Q3"/>
    <s v="Low"/>
    <s v="Average"/>
    <s v="Excellent"/>
    <x v="0"/>
    <n v="6033.19"/>
  </r>
  <r>
    <x v="749"/>
    <d v="2025-11-12T00:00:00"/>
    <s v="Mundra"/>
    <s v="Lucknow"/>
    <x v="0"/>
    <x v="0"/>
    <x v="0"/>
    <n v="24.9"/>
    <n v="2711"/>
    <n v="103.42"/>
    <n v="8"/>
    <x v="0"/>
    <x v="1"/>
    <n v="73852.399999999994"/>
    <x v="9"/>
    <x v="4"/>
    <n v="82.26"/>
    <n v="6418"/>
    <n v="3445.04"/>
    <n v="9375.35"/>
    <x v="11"/>
    <n v="2025"/>
    <s v="Q4"/>
    <s v="High"/>
    <s v="Average"/>
    <s v="Good"/>
    <x v="0"/>
    <n v="9375.35"/>
  </r>
  <r>
    <x v="750"/>
    <d v="2025-07-06T00:00:00"/>
    <s v="Kolkata"/>
    <s v="Delhi ICD"/>
    <x v="1"/>
    <x v="1"/>
    <x v="3"/>
    <n v="20.14"/>
    <n v="684"/>
    <n v="100.32"/>
    <n v="2"/>
    <x v="1"/>
    <x v="2"/>
    <n v="50372.4"/>
    <x v="88"/>
    <x v="1"/>
    <n v="84.54"/>
    <n v="2173.6"/>
    <n v="4891.07"/>
    <n v="6758.85"/>
    <x v="1"/>
    <n v="2025"/>
    <s v="Q3"/>
    <s v="High"/>
    <s v="Average"/>
    <s v="Excellent"/>
    <x v="1"/>
    <n v="6758.85"/>
  </r>
  <r>
    <x v="751"/>
    <d v="2025-01-06T00:00:00"/>
    <s v="Nava Sheva"/>
    <s v="Ahmedabad"/>
    <x v="2"/>
    <x v="0"/>
    <x v="0"/>
    <n v="22.56"/>
    <n v="794"/>
    <n v="91.74"/>
    <n v="2"/>
    <x v="2"/>
    <x v="0"/>
    <n v="47340.800000000003"/>
    <x v="21"/>
    <x v="2"/>
    <n v="85.19"/>
    <n v="2490.4"/>
    <n v="3400.39"/>
    <n v="3878.69"/>
    <x v="0"/>
    <n v="2025"/>
    <s v="Q1"/>
    <s v="Low"/>
    <s v="Average"/>
    <s v="Excellent"/>
    <x v="2"/>
    <n v="3878.69"/>
  </r>
  <r>
    <x v="752"/>
    <d v="2024-08-24T00:00:00"/>
    <s v="Kolkata"/>
    <s v="Bengaluru"/>
    <x v="0"/>
    <x v="0"/>
    <x v="3"/>
    <n v="22.43"/>
    <n v="617"/>
    <n v="103.8"/>
    <n v="2"/>
    <x v="1"/>
    <x v="2"/>
    <n v="40047"/>
    <x v="48"/>
    <x v="1"/>
    <n v="84.48"/>
    <n v="2131.1999999999998"/>
    <n v="3308.74"/>
    <n v="6813.17"/>
    <x v="2"/>
    <n v="2024"/>
    <s v="Q3"/>
    <s v="Low"/>
    <s v="Average"/>
    <s v="Excellent"/>
    <x v="0"/>
    <n v="6813.17"/>
  </r>
  <r>
    <x v="753"/>
    <d v="2026-06-09T00:00:00"/>
    <s v="Vizag"/>
    <s v="Hyderabad"/>
    <x v="4"/>
    <x v="1"/>
    <x v="2"/>
    <n v="27"/>
    <n v="1634"/>
    <n v="103.24"/>
    <n v="4"/>
    <x v="2"/>
    <x v="2"/>
    <n v="70796.800000000003"/>
    <x v="3"/>
    <x v="1"/>
    <n v="82.26"/>
    <n v="4348"/>
    <n v="2207.44"/>
    <n v="7845.17"/>
    <x v="6"/>
    <n v="2026"/>
    <s v="Q2"/>
    <s v="High"/>
    <s v="Average"/>
    <s v="Excellent"/>
    <x v="4"/>
    <n v="7845.17"/>
  </r>
  <r>
    <x v="754"/>
    <d v="2026-02-08T00:00:00"/>
    <s v="Kandla"/>
    <s v="Bengaluru"/>
    <x v="4"/>
    <x v="0"/>
    <x v="5"/>
    <n v="16.440000000000001"/>
    <n v="2726"/>
    <n v="86.77"/>
    <n v="6"/>
    <x v="1"/>
    <x v="2"/>
    <n v="57920.4"/>
    <x v="16"/>
    <x v="3"/>
    <n v="88.49"/>
    <n v="6109.6"/>
    <n v="1977.28"/>
    <n v="9800"/>
    <x v="3"/>
    <n v="2026"/>
    <s v="Q1"/>
    <s v="High"/>
    <s v="Average"/>
    <s v="Good"/>
    <x v="4"/>
    <n v="9800"/>
  </r>
  <r>
    <x v="755"/>
    <d v="2024-02-17T00:00:00"/>
    <s v="Chennai"/>
    <s v="Delhi ICD"/>
    <x v="4"/>
    <x v="1"/>
    <x v="2"/>
    <n v="12.56"/>
    <n v="1972"/>
    <n v="87.71"/>
    <n v="4"/>
    <x v="2"/>
    <x v="1"/>
    <n v="61493.2"/>
    <x v="58"/>
    <x v="5"/>
    <n v="87.74"/>
    <n v="4446.3999999999996"/>
    <n v="3830.79"/>
    <n v="5500.02"/>
    <x v="3"/>
    <n v="2024"/>
    <s v="Q1"/>
    <s v="High"/>
    <s v="Average"/>
    <s v="Excellent"/>
    <x v="4"/>
    <n v="5500.02"/>
  </r>
  <r>
    <x v="756"/>
    <d v="2025-12-30T00:00:00"/>
    <s v="Mundra"/>
    <s v="Hyderabad"/>
    <x v="3"/>
    <x v="1"/>
    <x v="1"/>
    <n v="17.010000000000002"/>
    <n v="907"/>
    <n v="98.5"/>
    <n v="4"/>
    <x v="0"/>
    <x v="1"/>
    <n v="56513"/>
    <x v="113"/>
    <x v="5"/>
    <n v="81.06"/>
    <n v="2494.4"/>
    <n v="3998.78"/>
    <n v="6484.37"/>
    <x v="9"/>
    <n v="2025"/>
    <s v="Q4"/>
    <s v="High"/>
    <s v="Average"/>
    <s v="Excellent"/>
    <x v="3"/>
    <n v="6484.37"/>
  </r>
  <r>
    <x v="757"/>
    <d v="2024-10-02T00:00:00"/>
    <s v="Vizag"/>
    <s v="Pune"/>
    <x v="6"/>
    <x v="1"/>
    <x v="3"/>
    <n v="15.44"/>
    <n v="1192"/>
    <n v="99.97"/>
    <n v="4"/>
    <x v="2"/>
    <x v="1"/>
    <n v="56196.4"/>
    <x v="60"/>
    <x v="0"/>
    <n v="83.92"/>
    <n v="3001.6"/>
    <n v="4362.8"/>
    <n v="8589.2900000000009"/>
    <x v="7"/>
    <n v="2024"/>
    <s v="Q4"/>
    <s v="High"/>
    <s v="Average"/>
    <s v="Excellent"/>
    <x v="6"/>
    <n v="8589.2900000000009"/>
  </r>
  <r>
    <x v="758"/>
    <d v="2025-12-28T00:00:00"/>
    <s v="Vizag"/>
    <s v="Hyderabad"/>
    <x v="1"/>
    <x v="1"/>
    <x v="6"/>
    <n v="11.47"/>
    <n v="1002"/>
    <n v="104.78"/>
    <n v="2"/>
    <x v="1"/>
    <x v="2"/>
    <n v="46920.6"/>
    <x v="37"/>
    <x v="4"/>
    <n v="81.31"/>
    <n v="2462.8000000000002"/>
    <n v="2412.64"/>
    <n v="6872.45"/>
    <x v="9"/>
    <n v="2025"/>
    <s v="Q4"/>
    <s v="Low"/>
    <s v="Average"/>
    <s v="Excellent"/>
    <x v="1"/>
    <n v="6872.45"/>
  </r>
  <r>
    <x v="759"/>
    <d v="2024-02-11T00:00:00"/>
    <s v="Mundra"/>
    <s v="Ahmedabad"/>
    <x v="5"/>
    <x v="0"/>
    <x v="2"/>
    <n v="23.84"/>
    <n v="790"/>
    <n v="90.43"/>
    <n v="3"/>
    <x v="2"/>
    <x v="0"/>
    <n v="48287.6"/>
    <x v="91"/>
    <x v="2"/>
    <n v="87.36"/>
    <n v="2533.6"/>
    <n v="4907.6400000000003"/>
    <n v="8360.94"/>
    <x v="3"/>
    <n v="2024"/>
    <s v="Q1"/>
    <s v="Low"/>
    <s v="Average"/>
    <s v="Excellent"/>
    <x v="5"/>
    <n v="8360.94"/>
  </r>
  <r>
    <x v="760"/>
    <d v="2025-07-09T00:00:00"/>
    <s v="Mumbai"/>
    <s v="Delhi ICD"/>
    <x v="6"/>
    <x v="0"/>
    <x v="4"/>
    <n v="17.8"/>
    <n v="1861"/>
    <n v="104.8"/>
    <n v="5"/>
    <x v="0"/>
    <x v="0"/>
    <n v="59928"/>
    <x v="79"/>
    <x v="6"/>
    <n v="83.98"/>
    <n v="4434"/>
    <n v="3342.11"/>
    <n v="5271.13"/>
    <x v="1"/>
    <n v="2025"/>
    <s v="Q3"/>
    <s v="High"/>
    <s v="Average"/>
    <s v="Excellent"/>
    <x v="6"/>
    <n v="5271.13"/>
  </r>
  <r>
    <x v="761"/>
    <d v="2026-01-07T00:00:00"/>
    <s v="Nava Sheva"/>
    <s v="Lucknow"/>
    <x v="5"/>
    <x v="0"/>
    <x v="0"/>
    <n v="15.26"/>
    <n v="881"/>
    <n v="87.82"/>
    <n v="3"/>
    <x v="0"/>
    <x v="1"/>
    <n v="41344.400000000001"/>
    <x v="64"/>
    <x v="0"/>
    <n v="85.21"/>
    <n v="2372.4"/>
    <n v="4604.17"/>
    <n v="4861.51"/>
    <x v="0"/>
    <n v="2026"/>
    <s v="Q1"/>
    <s v="Low"/>
    <s v="Average"/>
    <s v="Excellent"/>
    <x v="5"/>
    <n v="4861.51"/>
  </r>
  <r>
    <x v="762"/>
    <d v="2026-01-22T00:00:00"/>
    <s v="Vizag"/>
    <s v="Bengaluru"/>
    <x v="4"/>
    <x v="1"/>
    <x v="5"/>
    <n v="25.37"/>
    <n v="2050"/>
    <n v="104.9"/>
    <n v="5"/>
    <x v="0"/>
    <x v="0"/>
    <n v="81021"/>
    <x v="109"/>
    <x v="3"/>
    <n v="82.79"/>
    <n v="5114.8"/>
    <n v="3120.86"/>
    <n v="12120.91"/>
    <x v="0"/>
    <n v="2026"/>
    <s v="Q1"/>
    <s v="High"/>
    <s v="Good"/>
    <s v="Excellent"/>
    <x v="4"/>
    <n v="12120.91"/>
  </r>
  <r>
    <x v="763"/>
    <d v="2024-12-16T00:00:00"/>
    <s v="Kolkata"/>
    <s v="Bengaluru"/>
    <x v="4"/>
    <x v="1"/>
    <x v="5"/>
    <n v="12.06"/>
    <n v="1020"/>
    <n v="104.74"/>
    <n v="2"/>
    <x v="0"/>
    <x v="1"/>
    <n v="54162.8"/>
    <x v="49"/>
    <x v="1"/>
    <n v="87.04"/>
    <n v="2522.4"/>
    <n v="3414.98"/>
    <n v="4827.8500000000004"/>
    <x v="9"/>
    <n v="2024"/>
    <s v="Q4"/>
    <s v="High"/>
    <s v="Average"/>
    <s v="Excellent"/>
    <x v="4"/>
    <n v="4827.8500000000004"/>
  </r>
  <r>
    <x v="764"/>
    <d v="2024-07-04T00:00:00"/>
    <s v="Kandla"/>
    <s v="Jaipur"/>
    <x v="4"/>
    <x v="1"/>
    <x v="5"/>
    <n v="27.23"/>
    <n v="1634"/>
    <n v="87.49"/>
    <n v="6"/>
    <x v="2"/>
    <x v="1"/>
    <n v="70613.8"/>
    <x v="84"/>
    <x v="6"/>
    <n v="86.74"/>
    <n v="4357.2"/>
    <n v="4985.41"/>
    <n v="10136.700000000001"/>
    <x v="1"/>
    <n v="2024"/>
    <s v="Q3"/>
    <s v="High"/>
    <s v="Good"/>
    <s v="Good"/>
    <x v="4"/>
    <n v="10136.700000000001"/>
  </r>
  <r>
    <x v="765"/>
    <d v="2024-07-24T00:00:00"/>
    <s v="Nava Sheva"/>
    <s v="Hyderabad"/>
    <x v="5"/>
    <x v="1"/>
    <x v="1"/>
    <n v="12.13"/>
    <n v="310"/>
    <n v="87.75"/>
    <n v="2"/>
    <x v="2"/>
    <x v="2"/>
    <n v="39667"/>
    <x v="67"/>
    <x v="5"/>
    <n v="82.29"/>
    <n v="1105.2"/>
    <n v="1725.48"/>
    <n v="3850.99"/>
    <x v="1"/>
    <n v="2024"/>
    <s v="Q3"/>
    <s v="Low"/>
    <s v="Average"/>
    <s v="Excellent"/>
    <x v="5"/>
    <n v="3850.99"/>
  </r>
  <r>
    <x v="766"/>
    <d v="2025-07-05T00:00:00"/>
    <s v="Kandla"/>
    <s v="Pune"/>
    <x v="0"/>
    <x v="0"/>
    <x v="0"/>
    <n v="25.61"/>
    <n v="2009"/>
    <n v="86.58"/>
    <n v="6"/>
    <x v="0"/>
    <x v="2"/>
    <n v="62546.6"/>
    <x v="9"/>
    <x v="6"/>
    <n v="88.21"/>
    <n v="5042.3999999999996"/>
    <n v="1776.74"/>
    <n v="10614.99"/>
    <x v="1"/>
    <n v="2025"/>
    <s v="Q3"/>
    <s v="High"/>
    <s v="Good"/>
    <s v="Good"/>
    <x v="0"/>
    <n v="10614.99"/>
  </r>
  <r>
    <x v="767"/>
    <d v="2024-06-24T00:00:00"/>
    <s v="Mundra"/>
    <s v="Jaipur"/>
    <x v="0"/>
    <x v="0"/>
    <x v="6"/>
    <n v="15.89"/>
    <n v="2302"/>
    <n v="95.16"/>
    <n v="7"/>
    <x v="2"/>
    <x v="1"/>
    <n v="57344.2"/>
    <x v="84"/>
    <x v="2"/>
    <n v="86.03"/>
    <n v="5239.6000000000004"/>
    <n v="2710.1"/>
    <n v="10141.33"/>
    <x v="6"/>
    <n v="2024"/>
    <s v="Q2"/>
    <s v="High"/>
    <s v="Good"/>
    <s v="Good"/>
    <x v="0"/>
    <n v="10141.33"/>
  </r>
  <r>
    <x v="768"/>
    <d v="2025-06-11T00:00:00"/>
    <s v="Mundra"/>
    <s v="Delhi ICD"/>
    <x v="0"/>
    <x v="0"/>
    <x v="0"/>
    <n v="11.69"/>
    <n v="660"/>
    <n v="88.37"/>
    <n v="2"/>
    <x v="1"/>
    <x v="2"/>
    <n v="29045.4"/>
    <x v="63"/>
    <x v="2"/>
    <n v="85.49"/>
    <n v="1787.6"/>
    <n v="4643.8"/>
    <n v="3128.01"/>
    <x v="6"/>
    <n v="2025"/>
    <s v="Q2"/>
    <s v="Low"/>
    <s v="Average"/>
    <s v="Excellent"/>
    <x v="0"/>
    <n v="3128.01"/>
  </r>
  <r>
    <x v="769"/>
    <d v="2026-01-13T00:00:00"/>
    <s v="Kandla"/>
    <s v="Delhi ICD"/>
    <x v="0"/>
    <x v="0"/>
    <x v="5"/>
    <n v="15.17"/>
    <n v="1683"/>
    <n v="91.63"/>
    <n v="6"/>
    <x v="2"/>
    <x v="1"/>
    <n v="48844.6"/>
    <x v="20"/>
    <x v="2"/>
    <n v="83.32"/>
    <n v="3972.8"/>
    <n v="1792.4"/>
    <n v="4827.3"/>
    <x v="0"/>
    <n v="2026"/>
    <s v="Q1"/>
    <s v="Low"/>
    <s v="Average"/>
    <s v="Good"/>
    <x v="0"/>
    <n v="4827.3"/>
  </r>
  <r>
    <x v="770"/>
    <d v="2025-02-26T00:00:00"/>
    <s v="Mundra"/>
    <s v="Nagpur"/>
    <x v="4"/>
    <x v="0"/>
    <x v="2"/>
    <n v="10.51"/>
    <n v="2120"/>
    <n v="91.86"/>
    <n v="5"/>
    <x v="0"/>
    <x v="0"/>
    <n v="54922.2"/>
    <x v="54"/>
    <x v="5"/>
    <n v="87.51"/>
    <n v="4660.3999999999996"/>
    <n v="4646.17"/>
    <n v="5638.45"/>
    <x v="3"/>
    <n v="2025"/>
    <s v="Q1"/>
    <s v="High"/>
    <s v="Average"/>
    <s v="Excellent"/>
    <x v="4"/>
    <n v="5638.45"/>
  </r>
  <r>
    <x v="771"/>
    <d v="2024-07-10T00:00:00"/>
    <s v="Kolkata"/>
    <s v="Nagpur"/>
    <x v="6"/>
    <x v="0"/>
    <x v="6"/>
    <n v="14.9"/>
    <n v="2067"/>
    <n v="92.84"/>
    <n v="7"/>
    <x v="1"/>
    <x v="2"/>
    <n v="49354.8"/>
    <x v="80"/>
    <x v="2"/>
    <n v="84.74"/>
    <n v="4730"/>
    <n v="4434.01"/>
    <n v="6558.07"/>
    <x v="1"/>
    <n v="2024"/>
    <s v="Q3"/>
    <s v="Low"/>
    <s v="Average"/>
    <s v="Good"/>
    <x v="6"/>
    <n v="6558.07"/>
  </r>
  <r>
    <x v="772"/>
    <d v="2025-02-26T00:00:00"/>
    <s v="Vizag"/>
    <s v="Hyderabad"/>
    <x v="5"/>
    <x v="0"/>
    <x v="1"/>
    <n v="10.16"/>
    <n v="1953"/>
    <n v="102.31"/>
    <n v="5"/>
    <x v="1"/>
    <x v="0"/>
    <n v="48857.2"/>
    <x v="78"/>
    <x v="0"/>
    <n v="82.12"/>
    <n v="4312.3999999999996"/>
    <n v="2856.95"/>
    <n v="5186.2"/>
    <x v="3"/>
    <n v="2025"/>
    <s v="Q1"/>
    <s v="Low"/>
    <s v="Average"/>
    <s v="Excellent"/>
    <x v="5"/>
    <n v="5186.2"/>
  </r>
  <r>
    <x v="773"/>
    <d v="2024-12-08T00:00:00"/>
    <s v="Mumbai"/>
    <s v="Hyderabad"/>
    <x v="2"/>
    <x v="0"/>
    <x v="3"/>
    <n v="21.2"/>
    <n v="2361"/>
    <n v="91.9"/>
    <n v="5"/>
    <x v="2"/>
    <x v="2"/>
    <n v="60940"/>
    <x v="46"/>
    <x v="6"/>
    <n v="87.52"/>
    <n v="5570"/>
    <n v="2846.49"/>
    <n v="7661.92"/>
    <x v="9"/>
    <n v="2024"/>
    <s v="Q4"/>
    <s v="High"/>
    <s v="Average"/>
    <s v="Excellent"/>
    <x v="2"/>
    <n v="7661.92"/>
  </r>
  <r>
    <x v="774"/>
    <d v="2024-04-13T00:00:00"/>
    <s v="Chennai"/>
    <s v="Bengaluru"/>
    <x v="3"/>
    <x v="1"/>
    <x v="6"/>
    <n v="25.12"/>
    <n v="1475"/>
    <n v="86.62"/>
    <n v="4"/>
    <x v="0"/>
    <x v="1"/>
    <n v="69202.399999999994"/>
    <x v="97"/>
    <x v="1"/>
    <n v="85.95"/>
    <n v="3954.8"/>
    <n v="2389.9699999999998"/>
    <n v="8179.05"/>
    <x v="5"/>
    <n v="2024"/>
    <s v="Q2"/>
    <s v="High"/>
    <s v="Average"/>
    <s v="Excellent"/>
    <x v="3"/>
    <n v="8179.05"/>
  </r>
  <r>
    <x v="775"/>
    <d v="2025-10-10T00:00:00"/>
    <s v="Kandla"/>
    <s v="Ahmedabad"/>
    <x v="2"/>
    <x v="1"/>
    <x v="3"/>
    <n v="12.5"/>
    <n v="2176"/>
    <n v="93.06"/>
    <n v="7"/>
    <x v="1"/>
    <x v="1"/>
    <n v="62029.2"/>
    <x v="0"/>
    <x v="2"/>
    <n v="83.28"/>
    <n v="4852"/>
    <n v="4576.3500000000004"/>
    <n v="8199.7000000000007"/>
    <x v="7"/>
    <n v="2025"/>
    <s v="Q4"/>
    <s v="High"/>
    <s v="Average"/>
    <s v="Good"/>
    <x v="2"/>
    <n v="8199.7000000000007"/>
  </r>
  <r>
    <x v="776"/>
    <d v="2025-06-21T00:00:00"/>
    <s v="Mundra"/>
    <s v="Ahmedabad"/>
    <x v="4"/>
    <x v="0"/>
    <x v="0"/>
    <n v="21.66"/>
    <n v="1080"/>
    <n v="98.82"/>
    <n v="2"/>
    <x v="0"/>
    <x v="1"/>
    <n v="50812.4"/>
    <x v="35"/>
    <x v="2"/>
    <n v="81.180000000000007"/>
    <n v="3026.4"/>
    <n v="2998.44"/>
    <n v="7051.89"/>
    <x v="6"/>
    <n v="2025"/>
    <s v="Q2"/>
    <s v="High"/>
    <s v="Average"/>
    <s v="Excellent"/>
    <x v="4"/>
    <n v="7051.89"/>
  </r>
  <r>
    <x v="777"/>
    <d v="2025-02-20T00:00:00"/>
    <s v="Mumbai"/>
    <s v="Lucknow"/>
    <x v="5"/>
    <x v="0"/>
    <x v="3"/>
    <n v="27.62"/>
    <n v="2281"/>
    <n v="97.09"/>
    <n v="6"/>
    <x v="1"/>
    <x v="1"/>
    <n v="65380.800000000003"/>
    <x v="31"/>
    <x v="3"/>
    <n v="81.61"/>
    <n v="5666.8"/>
    <n v="3848.6"/>
    <n v="7582.64"/>
    <x v="3"/>
    <n v="2025"/>
    <s v="Q1"/>
    <s v="High"/>
    <s v="Average"/>
    <s v="Good"/>
    <x v="5"/>
    <n v="7582.64"/>
  </r>
  <r>
    <x v="778"/>
    <d v="2025-09-18T00:00:00"/>
    <s v="Kandla"/>
    <s v="Ahmedabad"/>
    <x v="2"/>
    <x v="0"/>
    <x v="5"/>
    <n v="17.57"/>
    <n v="2743"/>
    <n v="87.63"/>
    <n v="8"/>
    <x v="2"/>
    <x v="1"/>
    <n v="63244.6"/>
    <x v="23"/>
    <x v="5"/>
    <n v="85.96"/>
    <n v="6188.8"/>
    <n v="2456.77"/>
    <n v="7934.39"/>
    <x v="8"/>
    <n v="2025"/>
    <s v="Q3"/>
    <s v="High"/>
    <s v="Average"/>
    <s v="Good"/>
    <x v="2"/>
    <n v="7934.39"/>
  </r>
  <r>
    <x v="779"/>
    <d v="2026-05-01T00:00:00"/>
    <s v="Kandla"/>
    <s v="Ahmedabad"/>
    <x v="0"/>
    <x v="0"/>
    <x v="0"/>
    <n v="14.3"/>
    <n v="1815"/>
    <n v="102.9"/>
    <n v="4"/>
    <x v="0"/>
    <x v="0"/>
    <n v="55998"/>
    <x v="88"/>
    <x v="2"/>
    <n v="88.5"/>
    <n v="4202"/>
    <n v="3668.78"/>
    <n v="7622.23"/>
    <x v="4"/>
    <n v="2026"/>
    <s v="Q2"/>
    <s v="High"/>
    <s v="Average"/>
    <s v="Excellent"/>
    <x v="0"/>
    <n v="7622.23"/>
  </r>
  <r>
    <x v="780"/>
    <d v="2026-04-30T00:00:00"/>
    <s v="Chennai"/>
    <s v="Pune"/>
    <x v="6"/>
    <x v="1"/>
    <x v="6"/>
    <n v="24.96"/>
    <n v="1861"/>
    <n v="99.06"/>
    <n v="5"/>
    <x v="2"/>
    <x v="2"/>
    <n v="71183.199999999997"/>
    <x v="20"/>
    <x v="1"/>
    <n v="83.54"/>
    <n v="4720.3999999999996"/>
    <n v="2232.62"/>
    <n v="12259.94"/>
    <x v="5"/>
    <n v="2026"/>
    <s v="Q2"/>
    <s v="High"/>
    <s v="Good"/>
    <s v="Excellent"/>
    <x v="6"/>
    <n v="12259.94"/>
  </r>
  <r>
    <x v="781"/>
    <d v="2024-09-18T00:00:00"/>
    <s v="Mundra"/>
    <s v="Nagpur"/>
    <x v="5"/>
    <x v="1"/>
    <x v="3"/>
    <n v="18.04"/>
    <n v="1509"/>
    <n v="103.7"/>
    <n v="3"/>
    <x v="1"/>
    <x v="2"/>
    <n v="58788"/>
    <x v="55"/>
    <x v="6"/>
    <n v="81.7"/>
    <n v="3739.6"/>
    <n v="2970.16"/>
    <n v="7474.55"/>
    <x v="8"/>
    <n v="2024"/>
    <s v="Q3"/>
    <s v="High"/>
    <s v="Average"/>
    <s v="Excellent"/>
    <x v="5"/>
    <n v="7474.55"/>
  </r>
  <r>
    <x v="782"/>
    <d v="2024-07-08T00:00:00"/>
    <s v="Kolkata"/>
    <s v="Lucknow"/>
    <x v="3"/>
    <x v="1"/>
    <x v="5"/>
    <n v="14.62"/>
    <n v="892"/>
    <n v="95.58"/>
    <n v="2"/>
    <x v="2"/>
    <x v="2"/>
    <n v="49831.6"/>
    <x v="39"/>
    <x v="3"/>
    <n v="82.78"/>
    <n v="2368.8000000000002"/>
    <n v="4793.13"/>
    <n v="6547.5"/>
    <x v="1"/>
    <n v="2024"/>
    <s v="Q3"/>
    <s v="Low"/>
    <s v="Average"/>
    <s v="Excellent"/>
    <x v="3"/>
    <n v="6547.5"/>
  </r>
  <r>
    <x v="783"/>
    <d v="2024-10-16T00:00:00"/>
    <s v="Kandla"/>
    <s v="Nagpur"/>
    <x v="5"/>
    <x v="1"/>
    <x v="4"/>
    <n v="13.12"/>
    <n v="2034"/>
    <n v="90.83"/>
    <n v="5"/>
    <x v="0"/>
    <x v="2"/>
    <n v="64115.6"/>
    <x v="117"/>
    <x v="6"/>
    <n v="81.83"/>
    <n v="4592.8"/>
    <n v="4682.68"/>
    <n v="9127.8799999999992"/>
    <x v="7"/>
    <n v="2024"/>
    <s v="Q4"/>
    <s v="High"/>
    <s v="Average"/>
    <s v="Excellent"/>
    <x v="5"/>
    <n v="9127.8799999999992"/>
  </r>
  <r>
    <x v="784"/>
    <d v="2024-05-02T00:00:00"/>
    <s v="Kandla"/>
    <s v="Lucknow"/>
    <x v="1"/>
    <x v="0"/>
    <x v="1"/>
    <n v="17.2"/>
    <n v="2778"/>
    <n v="102.78"/>
    <n v="7"/>
    <x v="2"/>
    <x v="2"/>
    <n v="63649.599999999999"/>
    <x v="88"/>
    <x v="3"/>
    <n v="86.54"/>
    <n v="6244"/>
    <n v="2580.0700000000002"/>
    <n v="7447.32"/>
    <x v="4"/>
    <n v="2024"/>
    <s v="Q2"/>
    <s v="High"/>
    <s v="Average"/>
    <s v="Good"/>
    <x v="1"/>
    <n v="7447.32"/>
  </r>
  <r>
    <x v="785"/>
    <d v="2024-02-20T00:00:00"/>
    <s v="Mundra"/>
    <s v="Ahmedabad"/>
    <x v="2"/>
    <x v="1"/>
    <x v="5"/>
    <n v="15.18"/>
    <n v="653"/>
    <n v="92.55"/>
    <n v="2"/>
    <x v="0"/>
    <x v="1"/>
    <n v="51104"/>
    <x v="92"/>
    <x v="6"/>
    <n v="82.1"/>
    <n v="1913.2"/>
    <n v="4565.3500000000004"/>
    <n v="7437.44"/>
    <x v="3"/>
    <n v="2024"/>
    <s v="Q1"/>
    <s v="High"/>
    <s v="Average"/>
    <s v="Excellent"/>
    <x v="2"/>
    <n v="7437.44"/>
  </r>
  <r>
    <x v="786"/>
    <d v="2024-03-11T00:00:00"/>
    <s v="Kandla"/>
    <s v="Ahmedabad"/>
    <x v="6"/>
    <x v="1"/>
    <x v="5"/>
    <n v="10.94"/>
    <n v="2541"/>
    <n v="91.62"/>
    <n v="6"/>
    <x v="0"/>
    <x v="2"/>
    <n v="68332.399999999994"/>
    <x v="27"/>
    <x v="3"/>
    <n v="83.01"/>
    <n v="5519.6"/>
    <n v="3539.92"/>
    <n v="10534.62"/>
    <x v="10"/>
    <n v="2024"/>
    <s v="Q1"/>
    <s v="High"/>
    <s v="Good"/>
    <s v="Good"/>
    <x v="6"/>
    <n v="10534.62"/>
  </r>
  <r>
    <x v="787"/>
    <d v="2024-07-11T00:00:00"/>
    <s v="Chennai"/>
    <s v="Jaipur"/>
    <x v="6"/>
    <x v="1"/>
    <x v="5"/>
    <n v="23.13"/>
    <n v="2384"/>
    <n v="103.66"/>
    <n v="6"/>
    <x v="1"/>
    <x v="2"/>
    <n v="73864.2"/>
    <x v="57"/>
    <x v="5"/>
    <n v="85.61"/>
    <n v="5693.2"/>
    <n v="2869.74"/>
    <n v="6794.73"/>
    <x v="1"/>
    <n v="2024"/>
    <s v="Q3"/>
    <s v="High"/>
    <s v="Average"/>
    <s v="Good"/>
    <x v="6"/>
    <n v="6794.73"/>
  </r>
  <r>
    <x v="788"/>
    <d v="2024-07-17T00:00:00"/>
    <s v="Nava Sheva"/>
    <s v="Nagpur"/>
    <x v="1"/>
    <x v="0"/>
    <x v="1"/>
    <n v="20.18"/>
    <n v="1091"/>
    <n v="97.19"/>
    <n v="2"/>
    <x v="0"/>
    <x v="1"/>
    <n v="49416.800000000003"/>
    <x v="52"/>
    <x v="1"/>
    <n v="85.96"/>
    <n v="2989.2"/>
    <n v="2132.36"/>
    <n v="7430.26"/>
    <x v="1"/>
    <n v="2024"/>
    <s v="Q3"/>
    <s v="Low"/>
    <s v="Average"/>
    <s v="Excellent"/>
    <x v="1"/>
    <n v="7430.26"/>
  </r>
  <r>
    <x v="789"/>
    <d v="2025-02-26T00:00:00"/>
    <s v="Chennai"/>
    <s v="Lucknow"/>
    <x v="6"/>
    <x v="0"/>
    <x v="0"/>
    <n v="14.09"/>
    <n v="301"/>
    <n v="91.95"/>
    <n v="2"/>
    <x v="1"/>
    <x v="1"/>
    <n v="28827"/>
    <x v="86"/>
    <x v="5"/>
    <n v="88.32"/>
    <n v="1165.5999999999999"/>
    <n v="3893.14"/>
    <n v="4598.1099999999997"/>
    <x v="3"/>
    <n v="2025"/>
    <s v="Q1"/>
    <s v="Low"/>
    <s v="Average"/>
    <s v="Excellent"/>
    <x v="6"/>
    <n v="4598.1099999999997"/>
  </r>
  <r>
    <x v="790"/>
    <d v="2026-03-02T00:00:00"/>
    <s v="Mundra"/>
    <s v="Ahmedabad"/>
    <x v="2"/>
    <x v="1"/>
    <x v="4"/>
    <n v="23.46"/>
    <n v="890"/>
    <n v="91.43"/>
    <n v="3"/>
    <x v="0"/>
    <x v="2"/>
    <n v="59765.599999999999"/>
    <x v="18"/>
    <x v="0"/>
    <n v="83.16"/>
    <n v="2718.4"/>
    <n v="4441.6099999999997"/>
    <n v="9668.09"/>
    <x v="10"/>
    <n v="2026"/>
    <s v="Q1"/>
    <s v="High"/>
    <s v="Average"/>
    <s v="Excellent"/>
    <x v="2"/>
    <n v="9668.09"/>
  </r>
  <r>
    <x v="791"/>
    <d v="2025-10-30T00:00:00"/>
    <s v="Mundra"/>
    <s v="Nagpur"/>
    <x v="2"/>
    <x v="1"/>
    <x v="1"/>
    <n v="27.57"/>
    <n v="495"/>
    <n v="85.86"/>
    <n v="2"/>
    <x v="0"/>
    <x v="1"/>
    <n v="59556.2"/>
    <x v="33"/>
    <x v="1"/>
    <n v="84.29"/>
    <n v="2092.8000000000002"/>
    <n v="1941.42"/>
    <n v="10229.43"/>
    <x v="7"/>
    <n v="2025"/>
    <s v="Q4"/>
    <s v="High"/>
    <s v="Good"/>
    <s v="Excellent"/>
    <x v="2"/>
    <n v="10229.43"/>
  </r>
  <r>
    <x v="792"/>
    <d v="2024-11-01T00:00:00"/>
    <s v="Kolkata"/>
    <s v="Hyderabad"/>
    <x v="6"/>
    <x v="0"/>
    <x v="2"/>
    <n v="20.059999999999999"/>
    <n v="2681"/>
    <n v="95.97"/>
    <n v="6"/>
    <x v="2"/>
    <x v="1"/>
    <n v="65742.399999999994"/>
    <x v="23"/>
    <x v="2"/>
    <n v="81.25"/>
    <n v="6164.4"/>
    <n v="3567"/>
    <n v="5806"/>
    <x v="11"/>
    <n v="2024"/>
    <s v="Q4"/>
    <s v="High"/>
    <s v="Average"/>
    <s v="Good"/>
    <x v="6"/>
    <n v="5806"/>
  </r>
  <r>
    <x v="793"/>
    <d v="2024-02-08T00:00:00"/>
    <s v="Kandla"/>
    <s v="Lucknow"/>
    <x v="6"/>
    <x v="1"/>
    <x v="5"/>
    <n v="22.39"/>
    <n v="1874"/>
    <n v="96.27"/>
    <n v="4"/>
    <x v="2"/>
    <x v="2"/>
    <n v="68691.399999999994"/>
    <x v="119"/>
    <x v="0"/>
    <n v="81.17"/>
    <n v="4643.6000000000004"/>
    <n v="2578.65"/>
    <n v="10795.72"/>
    <x v="3"/>
    <n v="2024"/>
    <s v="Q1"/>
    <s v="High"/>
    <s v="Good"/>
    <s v="Excellent"/>
    <x v="6"/>
    <n v="10795.72"/>
  </r>
  <r>
    <x v="794"/>
    <d v="2024-10-21T00:00:00"/>
    <s v="Vizag"/>
    <s v="Jaipur"/>
    <x v="3"/>
    <x v="0"/>
    <x v="5"/>
    <n v="11.97"/>
    <n v="994"/>
    <n v="101.81"/>
    <n v="4"/>
    <x v="0"/>
    <x v="2"/>
    <n v="39918.199999999997"/>
    <x v="108"/>
    <x v="6"/>
    <n v="84.04"/>
    <n v="2466.8000000000002"/>
    <n v="3812.32"/>
    <n v="4562.25"/>
    <x v="7"/>
    <n v="2024"/>
    <s v="Q4"/>
    <s v="Low"/>
    <s v="Average"/>
    <s v="Excellent"/>
    <x v="3"/>
    <n v="4562.25"/>
  </r>
  <r>
    <x v="795"/>
    <d v="2024-06-19T00:00:00"/>
    <s v="Chennai"/>
    <s v="Bengaluru"/>
    <x v="1"/>
    <x v="0"/>
    <x v="6"/>
    <n v="16.64"/>
    <n v="619"/>
    <n v="97.11"/>
    <n v="2"/>
    <x v="0"/>
    <x v="2"/>
    <n v="39057.199999999997"/>
    <x v="39"/>
    <x v="4"/>
    <n v="88.81"/>
    <n v="1903.6"/>
    <n v="4139.54"/>
    <n v="5047.45"/>
    <x v="6"/>
    <n v="2024"/>
    <s v="Q2"/>
    <s v="Low"/>
    <s v="Average"/>
    <s v="Excellent"/>
    <x v="1"/>
    <n v="5047.45"/>
  </r>
  <r>
    <x v="796"/>
    <d v="2026-05-15T00:00:00"/>
    <s v="Vizag"/>
    <s v="Bengaluru"/>
    <x v="2"/>
    <x v="1"/>
    <x v="5"/>
    <n v="26.1"/>
    <n v="703"/>
    <n v="85.84"/>
    <n v="3"/>
    <x v="1"/>
    <x v="2"/>
    <n v="54226.8"/>
    <x v="45"/>
    <x v="0"/>
    <n v="87.88"/>
    <n v="2450"/>
    <n v="2562.17"/>
    <n v="9017.01"/>
    <x v="4"/>
    <n v="2026"/>
    <s v="Q2"/>
    <s v="High"/>
    <s v="Average"/>
    <s v="Excellent"/>
    <x v="2"/>
    <n v="9017.01"/>
  </r>
  <r>
    <x v="797"/>
    <d v="2024-07-23T00:00:00"/>
    <s v="Kandla"/>
    <s v="Nagpur"/>
    <x v="4"/>
    <x v="1"/>
    <x v="2"/>
    <n v="19.97"/>
    <n v="952"/>
    <n v="103.8"/>
    <n v="4"/>
    <x v="2"/>
    <x v="0"/>
    <n v="60353"/>
    <x v="10"/>
    <x v="0"/>
    <n v="84.46"/>
    <n v="2702.8"/>
    <n v="4789.8599999999997"/>
    <n v="8828.0400000000009"/>
    <x v="1"/>
    <n v="2024"/>
    <s v="Q3"/>
    <s v="High"/>
    <s v="Average"/>
    <s v="Excellent"/>
    <x v="4"/>
    <n v="8828.0400000000009"/>
  </r>
  <r>
    <x v="798"/>
    <d v="2024-02-01T00:00:00"/>
    <s v="Chennai"/>
    <s v="Bengaluru"/>
    <x v="4"/>
    <x v="1"/>
    <x v="2"/>
    <n v="12.7"/>
    <n v="1240"/>
    <n v="86.31"/>
    <n v="3"/>
    <x v="1"/>
    <x v="2"/>
    <n v="48667.199999999997"/>
    <x v="1"/>
    <x v="1"/>
    <n v="82.44"/>
    <n v="2988"/>
    <n v="1989.68"/>
    <n v="4923.03"/>
    <x v="3"/>
    <n v="2024"/>
    <s v="Q1"/>
    <s v="Low"/>
    <s v="Average"/>
    <s v="Excellent"/>
    <x v="4"/>
    <n v="4923.03"/>
  </r>
  <r>
    <x v="799"/>
    <d v="2024-03-07T00:00:00"/>
    <s v="Nava Sheva"/>
    <s v="Nagpur"/>
    <x v="4"/>
    <x v="1"/>
    <x v="3"/>
    <n v="25.8"/>
    <n v="2085"/>
    <n v="86.73"/>
    <n v="6"/>
    <x v="1"/>
    <x v="1"/>
    <n v="72147.600000000006"/>
    <x v="70"/>
    <x v="4"/>
    <n v="85.93"/>
    <n v="5202"/>
    <n v="1969.84"/>
    <n v="10993.61"/>
    <x v="10"/>
    <n v="2024"/>
    <s v="Q1"/>
    <s v="High"/>
    <s v="Good"/>
    <s v="Good"/>
    <x v="4"/>
    <n v="10993.61"/>
  </r>
  <r>
    <x v="800"/>
    <d v="2025-01-29T00:00:00"/>
    <s v="Mumbai"/>
    <s v="Jaipur"/>
    <x v="2"/>
    <x v="1"/>
    <x v="0"/>
    <n v="26.63"/>
    <n v="1107"/>
    <n v="95.4"/>
    <n v="4"/>
    <x v="2"/>
    <x v="0"/>
    <n v="67199"/>
    <x v="27"/>
    <x v="2"/>
    <n v="88.12"/>
    <n v="3279.2"/>
    <n v="4216.25"/>
    <n v="10603.58"/>
    <x v="0"/>
    <n v="2025"/>
    <s v="Q1"/>
    <s v="High"/>
    <s v="Good"/>
    <s v="Excellent"/>
    <x v="2"/>
    <n v="10603.58"/>
  </r>
  <r>
    <x v="801"/>
    <d v="2024-04-26T00:00:00"/>
    <s v="Kolkata"/>
    <s v="Lucknow"/>
    <x v="5"/>
    <x v="0"/>
    <x v="0"/>
    <n v="22.79"/>
    <n v="1567"/>
    <n v="104.5"/>
    <n v="3"/>
    <x v="0"/>
    <x v="0"/>
    <n v="60855"/>
    <x v="36"/>
    <x v="1"/>
    <n v="88.64"/>
    <n v="4045.6"/>
    <n v="2137.6799999999998"/>
    <n v="9712.24"/>
    <x v="5"/>
    <n v="2024"/>
    <s v="Q2"/>
    <s v="High"/>
    <s v="Average"/>
    <s v="Excellent"/>
    <x v="5"/>
    <n v="9712.24"/>
  </r>
  <r>
    <x v="802"/>
    <d v="2025-08-17T00:00:00"/>
    <s v="Kolkata"/>
    <s v="Bengaluru"/>
    <x v="6"/>
    <x v="0"/>
    <x v="6"/>
    <n v="21.72"/>
    <n v="2522"/>
    <n v="93.27"/>
    <n v="7"/>
    <x v="0"/>
    <x v="2"/>
    <n v="66004.399999999994"/>
    <x v="56"/>
    <x v="3"/>
    <n v="85.17"/>
    <n v="5912.8"/>
    <n v="3710.58"/>
    <n v="9281.61"/>
    <x v="2"/>
    <n v="2025"/>
    <s v="Q3"/>
    <s v="High"/>
    <s v="Average"/>
    <s v="Good"/>
    <x v="6"/>
    <n v="9281.61"/>
  </r>
  <r>
    <x v="803"/>
    <d v="2025-12-30T00:00:00"/>
    <s v="Vizag"/>
    <s v="Ahmedabad"/>
    <x v="1"/>
    <x v="0"/>
    <x v="1"/>
    <n v="17.62"/>
    <n v="1918"/>
    <n v="99.22"/>
    <n v="4"/>
    <x v="0"/>
    <x v="2"/>
    <n v="55780.4"/>
    <x v="51"/>
    <x v="6"/>
    <n v="84.24"/>
    <n v="4540.8"/>
    <n v="2513.5"/>
    <n v="8985.89"/>
    <x v="9"/>
    <n v="2025"/>
    <s v="Q4"/>
    <s v="High"/>
    <s v="Average"/>
    <s v="Excellent"/>
    <x v="1"/>
    <n v="8985.89"/>
  </r>
  <r>
    <x v="804"/>
    <d v="2025-10-11T00:00:00"/>
    <s v="Mundra"/>
    <s v="Delhi ICD"/>
    <x v="5"/>
    <x v="1"/>
    <x v="5"/>
    <n v="23.26"/>
    <n v="835"/>
    <n v="99.39"/>
    <n v="3"/>
    <x v="0"/>
    <x v="1"/>
    <n v="61380.800000000003"/>
    <x v="25"/>
    <x v="6"/>
    <n v="83.58"/>
    <n v="2600.4"/>
    <n v="3934.7"/>
    <n v="7702.63"/>
    <x v="7"/>
    <n v="2025"/>
    <s v="Q4"/>
    <s v="High"/>
    <s v="Average"/>
    <s v="Excellent"/>
    <x v="5"/>
    <n v="7702.63"/>
  </r>
  <r>
    <x v="805"/>
    <d v="2025-04-05T00:00:00"/>
    <s v="Mumbai"/>
    <s v="Hyderabad"/>
    <x v="2"/>
    <x v="1"/>
    <x v="0"/>
    <n v="23.81"/>
    <n v="1239"/>
    <n v="98.46"/>
    <n v="5"/>
    <x v="0"/>
    <x v="1"/>
    <n v="66612.2"/>
    <x v="51"/>
    <x v="6"/>
    <n v="82.07"/>
    <n v="3430.4"/>
    <n v="2803.43"/>
    <n v="8225.26"/>
    <x v="5"/>
    <n v="2025"/>
    <s v="Q2"/>
    <s v="High"/>
    <s v="Average"/>
    <s v="Excellent"/>
    <x v="2"/>
    <n v="8225.26"/>
  </r>
  <r>
    <x v="806"/>
    <d v="2026-02-08T00:00:00"/>
    <s v="Vizag"/>
    <s v="Jaipur"/>
    <x v="3"/>
    <x v="0"/>
    <x v="0"/>
    <n v="22.64"/>
    <n v="2366"/>
    <n v="104.59"/>
    <n v="6"/>
    <x v="2"/>
    <x v="0"/>
    <n v="67818.8"/>
    <x v="27"/>
    <x v="2"/>
    <n v="82.25"/>
    <n v="5637.6"/>
    <n v="1932.56"/>
    <n v="8519.9699999999993"/>
    <x v="3"/>
    <n v="2026"/>
    <s v="Q1"/>
    <s v="High"/>
    <s v="Average"/>
    <s v="Good"/>
    <x v="3"/>
    <n v="8519.9699999999993"/>
  </r>
  <r>
    <x v="807"/>
    <d v="2024-06-18T00:00:00"/>
    <s v="Vizag"/>
    <s v="Delhi ICD"/>
    <x v="1"/>
    <x v="1"/>
    <x v="1"/>
    <n v="21.04"/>
    <n v="791"/>
    <n v="94.22"/>
    <n v="2"/>
    <x v="1"/>
    <x v="2"/>
    <n v="51734.400000000001"/>
    <x v="100"/>
    <x v="6"/>
    <n v="83.9"/>
    <n v="2423.6"/>
    <n v="1711.86"/>
    <n v="4367.43"/>
    <x v="6"/>
    <n v="2024"/>
    <s v="Q2"/>
    <s v="High"/>
    <s v="Average"/>
    <s v="Excellent"/>
    <x v="1"/>
    <n v="4367.43"/>
  </r>
  <r>
    <x v="808"/>
    <d v="2024-03-03T00:00:00"/>
    <s v="Kolkata"/>
    <s v="Lucknow"/>
    <x v="1"/>
    <x v="0"/>
    <x v="5"/>
    <n v="10.49"/>
    <n v="2006"/>
    <n v="87.14"/>
    <n v="7"/>
    <x v="0"/>
    <x v="0"/>
    <n v="52969.8"/>
    <x v="68"/>
    <x v="0"/>
    <n v="86.77"/>
    <n v="4431.6000000000004"/>
    <n v="3537.79"/>
    <n v="6139.45"/>
    <x v="10"/>
    <n v="2024"/>
    <s v="Q1"/>
    <s v="High"/>
    <s v="Average"/>
    <s v="Good"/>
    <x v="1"/>
    <n v="6139.45"/>
  </r>
  <r>
    <x v="809"/>
    <d v="2025-06-13T00:00:00"/>
    <s v="Nava Sheva"/>
    <s v="Bengaluru"/>
    <x v="5"/>
    <x v="0"/>
    <x v="2"/>
    <n v="18.71"/>
    <n v="511"/>
    <n v="97.81"/>
    <n v="3"/>
    <x v="1"/>
    <x v="1"/>
    <n v="36208.199999999997"/>
    <x v="2"/>
    <x v="4"/>
    <n v="83.53"/>
    <n v="1770.4"/>
    <n v="3243.82"/>
    <n v="4469.55"/>
    <x v="6"/>
    <n v="2025"/>
    <s v="Q2"/>
    <s v="Low"/>
    <s v="Average"/>
    <s v="Excellent"/>
    <x v="5"/>
    <n v="4469.55"/>
  </r>
  <r>
    <x v="810"/>
    <d v="2024-06-11T00:00:00"/>
    <s v="Chennai"/>
    <s v="Pune"/>
    <x v="5"/>
    <x v="0"/>
    <x v="3"/>
    <n v="20.190000000000001"/>
    <n v="1700"/>
    <n v="96.21"/>
    <n v="6"/>
    <x v="2"/>
    <x v="2"/>
    <n v="52616.2"/>
    <x v="35"/>
    <x v="0"/>
    <n v="81.34"/>
    <n v="4207.6000000000004"/>
    <n v="1768.93"/>
    <n v="8852.77"/>
    <x v="6"/>
    <n v="2024"/>
    <s v="Q2"/>
    <s v="High"/>
    <s v="Average"/>
    <s v="Good"/>
    <x v="5"/>
    <n v="8852.77"/>
  </r>
  <r>
    <x v="811"/>
    <d v="2025-08-28T00:00:00"/>
    <s v="Mumbai"/>
    <s v="Pune"/>
    <x v="5"/>
    <x v="1"/>
    <x v="0"/>
    <n v="12.68"/>
    <n v="1213"/>
    <n v="102.11"/>
    <n v="3"/>
    <x v="0"/>
    <x v="1"/>
    <n v="56721.2"/>
    <x v="25"/>
    <x v="5"/>
    <n v="83.79"/>
    <n v="2933.2"/>
    <n v="2421.3200000000002"/>
    <n v="4551.72"/>
    <x v="2"/>
    <n v="2025"/>
    <s v="Q3"/>
    <s v="High"/>
    <s v="Average"/>
    <s v="Excellent"/>
    <x v="5"/>
    <n v="4551.72"/>
  </r>
  <r>
    <x v="812"/>
    <d v="2024-09-12T00:00:00"/>
    <s v="Vizag"/>
    <s v="Bengaluru"/>
    <x v="3"/>
    <x v="1"/>
    <x v="2"/>
    <n v="20.94"/>
    <n v="1376"/>
    <n v="92.11"/>
    <n v="3"/>
    <x v="0"/>
    <x v="1"/>
    <n v="64911.199999999997"/>
    <x v="59"/>
    <x v="6"/>
    <n v="86.84"/>
    <n v="3589.6"/>
    <n v="3177.63"/>
    <n v="9828.3700000000008"/>
    <x v="8"/>
    <n v="2024"/>
    <s v="Q3"/>
    <s v="High"/>
    <s v="Average"/>
    <s v="Excellent"/>
    <x v="3"/>
    <n v="9828.3700000000008"/>
  </r>
  <r>
    <x v="813"/>
    <d v="2024-04-12T00:00:00"/>
    <s v="Nava Sheva"/>
    <s v="Delhi ICD"/>
    <x v="2"/>
    <x v="1"/>
    <x v="2"/>
    <n v="15.48"/>
    <n v="1038"/>
    <n v="91.85"/>
    <n v="2"/>
    <x v="0"/>
    <x v="2"/>
    <n v="54410"/>
    <x v="6"/>
    <x v="4"/>
    <n v="81.5"/>
    <n v="2695.2"/>
    <n v="4784.71"/>
    <n v="8385.6"/>
    <x v="5"/>
    <n v="2024"/>
    <s v="Q2"/>
    <s v="High"/>
    <s v="Average"/>
    <s v="Excellent"/>
    <x v="2"/>
    <n v="8385.6"/>
  </r>
  <r>
    <x v="814"/>
    <d v="2024-04-28T00:00:00"/>
    <s v="Chennai"/>
    <s v="Hyderabad"/>
    <x v="3"/>
    <x v="1"/>
    <x v="3"/>
    <n v="12.04"/>
    <n v="1173"/>
    <n v="93.16"/>
    <n v="2"/>
    <x v="1"/>
    <x v="1"/>
    <n v="49591.199999999997"/>
    <x v="44"/>
    <x v="1"/>
    <n v="87.94"/>
    <n v="2827.6"/>
    <n v="2097.4899999999998"/>
    <n v="5544.4"/>
    <x v="5"/>
    <n v="2024"/>
    <s v="Q2"/>
    <s v="Low"/>
    <s v="Average"/>
    <s v="Excellent"/>
    <x v="3"/>
    <n v="5544.4"/>
  </r>
  <r>
    <x v="815"/>
    <d v="2024-07-04T00:00:00"/>
    <s v="Kolkata"/>
    <s v="Jaipur"/>
    <x v="3"/>
    <x v="0"/>
    <x v="1"/>
    <n v="26.78"/>
    <n v="2427"/>
    <n v="85.72"/>
    <n v="8"/>
    <x v="1"/>
    <x v="0"/>
    <n v="67512.399999999994"/>
    <x v="104"/>
    <x v="0"/>
    <n v="83.1"/>
    <n v="5925.2"/>
    <n v="4279.5"/>
    <n v="9128.93"/>
    <x v="1"/>
    <n v="2024"/>
    <s v="Q3"/>
    <s v="High"/>
    <s v="Average"/>
    <s v="Good"/>
    <x v="3"/>
    <n v="9128.93"/>
  </r>
  <r>
    <x v="816"/>
    <d v="2026-01-31T00:00:00"/>
    <s v="Mundra"/>
    <s v="Lucknow"/>
    <x v="2"/>
    <x v="0"/>
    <x v="4"/>
    <n v="11.48"/>
    <n v="1313"/>
    <n v="93.36"/>
    <n v="5"/>
    <x v="0"/>
    <x v="0"/>
    <n v="46291.199999999997"/>
    <x v="12"/>
    <x v="4"/>
    <n v="87.78"/>
    <n v="3085.2"/>
    <n v="4480.7700000000004"/>
    <n v="5567.97"/>
    <x v="0"/>
    <n v="2026"/>
    <s v="Q1"/>
    <s v="Low"/>
    <s v="Average"/>
    <s v="Excellent"/>
    <x v="2"/>
    <n v="5567.97"/>
  </r>
  <r>
    <x v="817"/>
    <d v="2025-03-13T00:00:00"/>
    <s v="Kolkata"/>
    <s v="Nagpur"/>
    <x v="4"/>
    <x v="1"/>
    <x v="0"/>
    <n v="13.85"/>
    <n v="694"/>
    <n v="93.17"/>
    <n v="2"/>
    <x v="2"/>
    <x v="1"/>
    <n v="47973.4"/>
    <x v="57"/>
    <x v="0"/>
    <n v="88.49"/>
    <n v="1942"/>
    <n v="4554.7700000000004"/>
    <n v="5723.81"/>
    <x v="10"/>
    <n v="2025"/>
    <s v="Q1"/>
    <s v="Low"/>
    <s v="Average"/>
    <s v="Excellent"/>
    <x v="4"/>
    <n v="5723.81"/>
  </r>
  <r>
    <x v="818"/>
    <d v="2026-05-25T00:00:00"/>
    <s v="Kandla"/>
    <s v="Ahmedabad"/>
    <x v="4"/>
    <x v="0"/>
    <x v="0"/>
    <n v="16.11"/>
    <n v="2087"/>
    <n v="95.55"/>
    <n v="5"/>
    <x v="0"/>
    <x v="1"/>
    <n v="57509"/>
    <x v="113"/>
    <x v="3"/>
    <n v="81.849999999999994"/>
    <n v="4818.3999999999996"/>
    <n v="3000.09"/>
    <n v="8291.41"/>
    <x v="4"/>
    <n v="2026"/>
    <s v="Q2"/>
    <s v="High"/>
    <s v="Average"/>
    <s v="Excellent"/>
    <x v="4"/>
    <n v="8291.41"/>
  </r>
  <r>
    <x v="819"/>
    <d v="2024-03-01T00:00:00"/>
    <s v="Vizag"/>
    <s v="Delhi ICD"/>
    <x v="3"/>
    <x v="0"/>
    <x v="3"/>
    <n v="16.59"/>
    <n v="1751"/>
    <n v="98.13"/>
    <n v="4"/>
    <x v="0"/>
    <x v="0"/>
    <n v="56718.6"/>
    <x v="6"/>
    <x v="6"/>
    <n v="84.8"/>
    <n v="4165.6000000000004"/>
    <n v="1841.34"/>
    <n v="9824.81"/>
    <x v="10"/>
    <n v="2024"/>
    <s v="Q1"/>
    <s v="High"/>
    <s v="Average"/>
    <s v="Excellent"/>
    <x v="3"/>
    <n v="9824.81"/>
  </r>
  <r>
    <x v="820"/>
    <d v="2025-07-01T00:00:00"/>
    <s v="Kandla"/>
    <s v="Lucknow"/>
    <x v="6"/>
    <x v="1"/>
    <x v="4"/>
    <n v="10.210000000000001"/>
    <n v="2480"/>
    <n v="90.94"/>
    <n v="7"/>
    <x v="2"/>
    <x v="1"/>
    <n v="65861.8"/>
    <x v="7"/>
    <x v="2"/>
    <n v="82.19"/>
    <n v="5368.4"/>
    <n v="2735.81"/>
    <n v="10251.76"/>
    <x v="1"/>
    <n v="2025"/>
    <s v="Q3"/>
    <s v="High"/>
    <s v="Good"/>
    <s v="Good"/>
    <x v="6"/>
    <n v="10251.76"/>
  </r>
  <r>
    <x v="821"/>
    <d v="2025-11-05T00:00:00"/>
    <s v="Chennai"/>
    <s v="Delhi ICD"/>
    <x v="6"/>
    <x v="0"/>
    <x v="2"/>
    <n v="12.1"/>
    <n v="557"/>
    <n v="92.22"/>
    <n v="2"/>
    <x v="1"/>
    <x v="2"/>
    <n v="28640.400000000001"/>
    <x v="110"/>
    <x v="3"/>
    <n v="81.650000000000006"/>
    <n v="1598"/>
    <n v="2993.7"/>
    <n v="4496.01"/>
    <x v="11"/>
    <n v="2025"/>
    <s v="Q4"/>
    <s v="Low"/>
    <s v="Average"/>
    <s v="Excellent"/>
    <x v="6"/>
    <n v="4496.01"/>
  </r>
  <r>
    <x v="822"/>
    <d v="2024-06-11T00:00:00"/>
    <s v="Mundra"/>
    <s v="Delhi ICD"/>
    <x v="4"/>
    <x v="0"/>
    <x v="6"/>
    <n v="11.18"/>
    <n v="1808"/>
    <n v="98.56"/>
    <n v="5"/>
    <x v="1"/>
    <x v="0"/>
    <n v="47585.2"/>
    <x v="103"/>
    <x v="4"/>
    <n v="85"/>
    <n v="4063.2"/>
    <n v="4281.58"/>
    <n v="7926.77"/>
    <x v="6"/>
    <n v="2024"/>
    <s v="Q2"/>
    <s v="Low"/>
    <s v="Average"/>
    <s v="Excellent"/>
    <x v="4"/>
    <n v="7926.77"/>
  </r>
  <r>
    <x v="823"/>
    <d v="2024-03-12T00:00:00"/>
    <s v="Mundra"/>
    <s v="Jaipur"/>
    <x v="3"/>
    <x v="1"/>
    <x v="2"/>
    <n v="27.19"/>
    <n v="1697"/>
    <n v="103.93"/>
    <n v="5"/>
    <x v="0"/>
    <x v="0"/>
    <n v="78306.600000000006"/>
    <x v="90"/>
    <x v="0"/>
    <n v="82.46"/>
    <n v="4481.6000000000004"/>
    <n v="2415.85"/>
    <n v="8720.26"/>
    <x v="10"/>
    <n v="2024"/>
    <s v="Q1"/>
    <s v="High"/>
    <s v="Average"/>
    <s v="Excellent"/>
    <x v="3"/>
    <n v="8720.26"/>
  </r>
  <r>
    <x v="824"/>
    <d v="2024-07-10T00:00:00"/>
    <s v="Mumbai"/>
    <s v="Bengaluru"/>
    <x v="5"/>
    <x v="1"/>
    <x v="4"/>
    <n v="14.18"/>
    <n v="598"/>
    <n v="104.93"/>
    <n v="2"/>
    <x v="1"/>
    <x v="1"/>
    <n v="46029.599999999999"/>
    <x v="99"/>
    <x v="3"/>
    <n v="82.02"/>
    <n v="1763.2"/>
    <n v="4825.78"/>
    <n v="5232.58"/>
    <x v="1"/>
    <n v="2024"/>
    <s v="Q3"/>
    <s v="Low"/>
    <s v="Average"/>
    <s v="Excellent"/>
    <x v="5"/>
    <n v="5232.58"/>
  </r>
  <r>
    <x v="825"/>
    <d v="2025-12-09T00:00:00"/>
    <s v="Chennai"/>
    <s v="Jaipur"/>
    <x v="3"/>
    <x v="0"/>
    <x v="5"/>
    <n v="23.74"/>
    <n v="2217"/>
    <n v="102.07"/>
    <n v="6"/>
    <x v="2"/>
    <x v="1"/>
    <n v="64218.400000000001"/>
    <x v="44"/>
    <x v="6"/>
    <n v="84.11"/>
    <n v="5383.6"/>
    <n v="2222.7600000000002"/>
    <n v="10945.82"/>
    <x v="9"/>
    <n v="2025"/>
    <s v="Q4"/>
    <s v="High"/>
    <s v="Good"/>
    <s v="Good"/>
    <x v="3"/>
    <n v="10945.82"/>
  </r>
  <r>
    <x v="826"/>
    <d v="2024-07-04T00:00:00"/>
    <s v="Vizag"/>
    <s v="Pune"/>
    <x v="6"/>
    <x v="0"/>
    <x v="0"/>
    <n v="10.1"/>
    <n v="1722"/>
    <n v="100.91"/>
    <n v="6"/>
    <x v="2"/>
    <x v="2"/>
    <n v="44363.199999999997"/>
    <x v="106"/>
    <x v="0"/>
    <n v="87.23"/>
    <n v="3848"/>
    <n v="3762.71"/>
    <n v="5919.37"/>
    <x v="1"/>
    <n v="2024"/>
    <s v="Q3"/>
    <s v="Low"/>
    <s v="Average"/>
    <s v="Good"/>
    <x v="6"/>
    <n v="5919.37"/>
  </r>
  <r>
    <x v="827"/>
    <d v="2025-03-27T00:00:00"/>
    <s v="Mundra"/>
    <s v="Bengaluru"/>
    <x v="4"/>
    <x v="1"/>
    <x v="1"/>
    <n v="22.02"/>
    <n v="1293"/>
    <n v="96.17"/>
    <n v="5"/>
    <x v="2"/>
    <x v="0"/>
    <n v="65374.400000000001"/>
    <x v="20"/>
    <x v="3"/>
    <n v="84.01"/>
    <n v="3466.8"/>
    <n v="3023.59"/>
    <n v="5979.28"/>
    <x v="10"/>
    <n v="2025"/>
    <s v="Q1"/>
    <s v="High"/>
    <s v="Average"/>
    <s v="Excellent"/>
    <x v="4"/>
    <n v="5979.28"/>
  </r>
  <r>
    <x v="828"/>
    <d v="2024-08-16T00:00:00"/>
    <s v="Mumbai"/>
    <s v="Hyderabad"/>
    <x v="1"/>
    <x v="1"/>
    <x v="3"/>
    <n v="10.029999999999999"/>
    <n v="808"/>
    <n v="98.83"/>
    <n v="2"/>
    <x v="0"/>
    <x v="0"/>
    <n v="51582.6"/>
    <x v="36"/>
    <x v="0"/>
    <n v="88.57"/>
    <n v="2017.2"/>
    <n v="2450.85"/>
    <n v="8646.91"/>
    <x v="2"/>
    <n v="2024"/>
    <s v="Q3"/>
    <s v="High"/>
    <s v="Average"/>
    <s v="Excellent"/>
    <x v="1"/>
    <n v="8646.91"/>
  </r>
  <r>
    <x v="829"/>
    <d v="2024-06-30T00:00:00"/>
    <s v="Mumbai"/>
    <s v="Delhi ICD"/>
    <x v="2"/>
    <x v="0"/>
    <x v="4"/>
    <n v="12.37"/>
    <n v="1630"/>
    <n v="101.34"/>
    <n v="4"/>
    <x v="0"/>
    <x v="2"/>
    <n v="47853.8"/>
    <x v="66"/>
    <x v="6"/>
    <n v="83.02"/>
    <n v="3754.8"/>
    <n v="4317.6899999999996"/>
    <n v="6579.68"/>
    <x v="6"/>
    <n v="2024"/>
    <s v="Q2"/>
    <s v="Low"/>
    <s v="Average"/>
    <s v="Excellent"/>
    <x v="2"/>
    <n v="6579.68"/>
  </r>
  <r>
    <x v="830"/>
    <d v="2025-09-10T00:00:00"/>
    <s v="Kolkata"/>
    <s v="Ahmedabad"/>
    <x v="2"/>
    <x v="0"/>
    <x v="2"/>
    <n v="22"/>
    <n v="2450"/>
    <n v="101.02"/>
    <n v="8"/>
    <x v="1"/>
    <x v="0"/>
    <n v="65322.400000000001"/>
    <x v="36"/>
    <x v="5"/>
    <n v="85.96"/>
    <n v="5780"/>
    <n v="4108.54"/>
    <n v="10484.99"/>
    <x v="8"/>
    <n v="2025"/>
    <s v="Q3"/>
    <s v="High"/>
    <s v="Good"/>
    <s v="Good"/>
    <x v="2"/>
    <n v="10484.99"/>
  </r>
  <r>
    <x v="831"/>
    <d v="2024-02-23T00:00:00"/>
    <s v="Vizag"/>
    <s v="Jaipur"/>
    <x v="5"/>
    <x v="1"/>
    <x v="0"/>
    <n v="10.61"/>
    <n v="2301"/>
    <n v="92.64"/>
    <n v="6"/>
    <x v="1"/>
    <x v="0"/>
    <n v="64277.8"/>
    <x v="20"/>
    <x v="1"/>
    <n v="84.33"/>
    <n v="5026.3999999999996"/>
    <n v="3127.77"/>
    <n v="10720.68"/>
    <x v="3"/>
    <n v="2024"/>
    <s v="Q1"/>
    <s v="High"/>
    <s v="Good"/>
    <s v="Good"/>
    <x v="5"/>
    <n v="10720.68"/>
  </r>
  <r>
    <x v="832"/>
    <d v="2026-05-10T00:00:00"/>
    <s v="Kolkata"/>
    <s v="Hyderabad"/>
    <x v="6"/>
    <x v="0"/>
    <x v="4"/>
    <n v="13.87"/>
    <n v="797"/>
    <n v="98.31"/>
    <n v="3"/>
    <x v="2"/>
    <x v="1"/>
    <n v="37844.199999999997"/>
    <x v="15"/>
    <x v="6"/>
    <n v="86.73"/>
    <n v="2148.8000000000002"/>
    <n v="3432.31"/>
    <n v="4483.91"/>
    <x v="4"/>
    <n v="2026"/>
    <s v="Q2"/>
    <s v="Low"/>
    <s v="Average"/>
    <s v="Excellent"/>
    <x v="6"/>
    <n v="4483.91"/>
  </r>
  <r>
    <x v="833"/>
    <d v="2026-02-27T00:00:00"/>
    <s v="Mundra"/>
    <s v="Ahmedabad"/>
    <x v="1"/>
    <x v="1"/>
    <x v="1"/>
    <n v="19.670000000000002"/>
    <n v="1044"/>
    <n v="88.26"/>
    <n v="4"/>
    <x v="0"/>
    <x v="2"/>
    <n v="57822.2"/>
    <x v="78"/>
    <x v="3"/>
    <n v="83.28"/>
    <n v="2874.8"/>
    <n v="3864.66"/>
    <n v="7047.68"/>
    <x v="3"/>
    <n v="2026"/>
    <s v="Q1"/>
    <s v="High"/>
    <s v="Average"/>
    <s v="Excellent"/>
    <x v="1"/>
    <n v="7047.68"/>
  </r>
  <r>
    <x v="834"/>
    <d v="2024-10-17T00:00:00"/>
    <s v="Nava Sheva"/>
    <s v="Jaipur"/>
    <x v="1"/>
    <x v="1"/>
    <x v="1"/>
    <n v="17.190000000000001"/>
    <n v="2534"/>
    <n v="92.43"/>
    <n v="6"/>
    <x v="0"/>
    <x v="0"/>
    <n v="77970.600000000006"/>
    <x v="63"/>
    <x v="2"/>
    <n v="83.27"/>
    <n v="5755.6"/>
    <n v="3826.81"/>
    <n v="7276.18"/>
    <x v="7"/>
    <n v="2024"/>
    <s v="Q4"/>
    <s v="High"/>
    <s v="Average"/>
    <s v="Good"/>
    <x v="1"/>
    <n v="7276.18"/>
  </r>
  <r>
    <x v="835"/>
    <d v="2024-12-29T00:00:00"/>
    <s v="Vizag"/>
    <s v="Pune"/>
    <x v="6"/>
    <x v="0"/>
    <x v="0"/>
    <n v="26.39"/>
    <n v="960"/>
    <n v="88.22"/>
    <n v="3"/>
    <x v="1"/>
    <x v="0"/>
    <n v="49857.4"/>
    <x v="53"/>
    <x v="0"/>
    <n v="81.31"/>
    <n v="2975.6"/>
    <n v="4411.37"/>
    <n v="6299.88"/>
    <x v="9"/>
    <n v="2024"/>
    <s v="Q4"/>
    <s v="Low"/>
    <s v="Average"/>
    <s v="Excellent"/>
    <x v="6"/>
    <n v="6299.88"/>
  </r>
  <r>
    <x v="836"/>
    <d v="2025-04-24T00:00:00"/>
    <s v="Kolkata"/>
    <s v="Pune"/>
    <x v="5"/>
    <x v="0"/>
    <x v="5"/>
    <n v="12.68"/>
    <n v="843"/>
    <n v="94.11"/>
    <n v="2"/>
    <x v="1"/>
    <x v="2"/>
    <n v="32821.199999999997"/>
    <x v="68"/>
    <x v="6"/>
    <n v="87.65"/>
    <n v="2193.1999999999998"/>
    <n v="3511.93"/>
    <n v="4913.34"/>
    <x v="5"/>
    <n v="2025"/>
    <s v="Q2"/>
    <s v="Low"/>
    <s v="Average"/>
    <s v="Excellent"/>
    <x v="5"/>
    <n v="4913.34"/>
  </r>
  <r>
    <x v="837"/>
    <d v="2026-05-31T00:00:00"/>
    <s v="Vizag"/>
    <s v="Lucknow"/>
    <x v="5"/>
    <x v="1"/>
    <x v="3"/>
    <n v="23"/>
    <n v="708"/>
    <n v="101.25"/>
    <n v="2"/>
    <x v="2"/>
    <x v="0"/>
    <n v="59846"/>
    <x v="75"/>
    <x v="1"/>
    <n v="82.17"/>
    <n v="2336"/>
    <n v="2486.4699999999998"/>
    <n v="10760.19"/>
    <x v="4"/>
    <n v="2026"/>
    <s v="Q2"/>
    <s v="High"/>
    <s v="Good"/>
    <s v="Excellent"/>
    <x v="5"/>
    <n v="10760.19"/>
  </r>
  <r>
    <x v="838"/>
    <d v="2025-02-24T00:00:00"/>
    <s v="Chennai"/>
    <s v="Bengaluru"/>
    <x v="1"/>
    <x v="1"/>
    <x v="6"/>
    <n v="23.56"/>
    <n v="506"/>
    <n v="99.11"/>
    <n v="2"/>
    <x v="1"/>
    <x v="1"/>
    <n v="52669.2"/>
    <x v="106"/>
    <x v="1"/>
    <n v="88.53"/>
    <n v="1954.4"/>
    <n v="3414.5"/>
    <n v="7859.77"/>
    <x v="3"/>
    <n v="2025"/>
    <s v="Q1"/>
    <s v="High"/>
    <s v="Average"/>
    <s v="Excellent"/>
    <x v="1"/>
    <n v="7859.77"/>
  </r>
  <r>
    <x v="839"/>
    <d v="2025-08-10T00:00:00"/>
    <s v="Nava Sheva"/>
    <s v="Ahmedabad"/>
    <x v="3"/>
    <x v="1"/>
    <x v="3"/>
    <n v="15.59"/>
    <n v="2039"/>
    <n v="90.12"/>
    <n v="6"/>
    <x v="2"/>
    <x v="0"/>
    <n v="67813.399999999994"/>
    <x v="68"/>
    <x v="4"/>
    <n v="85.58"/>
    <n v="4701.6000000000004"/>
    <n v="1772.75"/>
    <n v="7516.9"/>
    <x v="2"/>
    <n v="2025"/>
    <s v="Q3"/>
    <s v="High"/>
    <s v="Average"/>
    <s v="Good"/>
    <x v="3"/>
    <n v="7516.9"/>
  </r>
  <r>
    <x v="840"/>
    <d v="2026-03-25T00:00:00"/>
    <s v="Mumbai"/>
    <s v="Pune"/>
    <x v="4"/>
    <x v="0"/>
    <x v="0"/>
    <n v="24.27"/>
    <n v="1885"/>
    <n v="98.59"/>
    <n v="5"/>
    <x v="1"/>
    <x v="1"/>
    <n v="57793.8"/>
    <x v="91"/>
    <x v="0"/>
    <n v="87.66"/>
    <n v="4740.8"/>
    <n v="3615.56"/>
    <n v="9735.2900000000009"/>
    <x v="10"/>
    <n v="2026"/>
    <s v="Q1"/>
    <s v="High"/>
    <s v="Average"/>
    <s v="Excellent"/>
    <x v="4"/>
    <n v="9735.2900000000009"/>
  </r>
  <r>
    <x v="841"/>
    <d v="2024-10-02T00:00:00"/>
    <s v="Mundra"/>
    <s v="Ahmedabad"/>
    <x v="0"/>
    <x v="1"/>
    <x v="2"/>
    <n v="12.02"/>
    <n v="766"/>
    <n v="96.17"/>
    <n v="3"/>
    <x v="2"/>
    <x v="1"/>
    <n v="47550.400000000001"/>
    <x v="82"/>
    <x v="2"/>
    <n v="84.85"/>
    <n v="2012.8"/>
    <n v="1906.04"/>
    <n v="5575.73"/>
    <x v="7"/>
    <n v="2024"/>
    <s v="Q4"/>
    <s v="Low"/>
    <s v="Average"/>
    <s v="Excellent"/>
    <x v="0"/>
    <n v="5575.73"/>
  </r>
  <r>
    <x v="842"/>
    <d v="2024-11-10T00:00:00"/>
    <s v="Kandla"/>
    <s v="Jaipur"/>
    <x v="5"/>
    <x v="1"/>
    <x v="1"/>
    <n v="11.96"/>
    <n v="473"/>
    <n v="94.39"/>
    <n v="2"/>
    <x v="0"/>
    <x v="1"/>
    <n v="46266.8"/>
    <x v="112"/>
    <x v="4"/>
    <n v="84.73"/>
    <n v="1424.4"/>
    <n v="2731.06"/>
    <n v="8198.7800000000007"/>
    <x v="11"/>
    <n v="2024"/>
    <s v="Q4"/>
    <s v="Low"/>
    <s v="Average"/>
    <s v="Excellent"/>
    <x v="5"/>
    <n v="8198.7800000000007"/>
  </r>
  <r>
    <x v="843"/>
    <d v="2025-05-16T00:00:00"/>
    <s v="Vizag"/>
    <s v="Hyderabad"/>
    <x v="2"/>
    <x v="0"/>
    <x v="2"/>
    <n v="27.35"/>
    <n v="2661"/>
    <n v="104.12"/>
    <n v="8"/>
    <x v="1"/>
    <x v="2"/>
    <n v="69041.399999999994"/>
    <x v="116"/>
    <x v="5"/>
    <n v="82.02"/>
    <n v="6416"/>
    <n v="3660.82"/>
    <n v="9790.08"/>
    <x v="4"/>
    <n v="2025"/>
    <s v="Q2"/>
    <s v="High"/>
    <s v="Average"/>
    <s v="Good"/>
    <x v="2"/>
    <n v="9790.08"/>
  </r>
  <r>
    <x v="844"/>
    <d v="2025-03-31T00:00:00"/>
    <s v="Kolkata"/>
    <s v="Jaipur"/>
    <x v="2"/>
    <x v="0"/>
    <x v="2"/>
    <n v="14.48"/>
    <n v="1861"/>
    <n v="99.95"/>
    <n v="4"/>
    <x v="1"/>
    <x v="2"/>
    <n v="47358"/>
    <x v="110"/>
    <x v="6"/>
    <n v="81.89"/>
    <n v="4301.2"/>
    <n v="2338.7199999999998"/>
    <n v="7569.71"/>
    <x v="10"/>
    <n v="2025"/>
    <s v="Q1"/>
    <s v="Low"/>
    <s v="Average"/>
    <s v="Excellent"/>
    <x v="2"/>
    <n v="7569.71"/>
  </r>
  <r>
    <x v="845"/>
    <d v="2025-10-05T00:00:00"/>
    <s v="Kolkata"/>
    <s v="Hyderabad"/>
    <x v="1"/>
    <x v="0"/>
    <x v="4"/>
    <n v="17.7"/>
    <n v="1351"/>
    <n v="85.5"/>
    <n v="4"/>
    <x v="1"/>
    <x v="0"/>
    <n v="46402"/>
    <x v="18"/>
    <x v="0"/>
    <n v="87.4"/>
    <n v="3410"/>
    <n v="2019.94"/>
    <n v="3723.76"/>
    <x v="7"/>
    <n v="2025"/>
    <s v="Q4"/>
    <s v="Low"/>
    <s v="Average"/>
    <s v="Excellent"/>
    <x v="1"/>
    <n v="3723.76"/>
  </r>
  <r>
    <x v="846"/>
    <d v="2026-05-08T00:00:00"/>
    <s v="Vizag"/>
    <s v="Ahmedabad"/>
    <x v="3"/>
    <x v="1"/>
    <x v="0"/>
    <n v="19.39"/>
    <n v="418"/>
    <n v="96.9"/>
    <n v="3"/>
    <x v="1"/>
    <x v="2"/>
    <n v="46095"/>
    <x v="34"/>
    <x v="0"/>
    <n v="87.49"/>
    <n v="1611.6"/>
    <n v="4577.8100000000004"/>
    <n v="5087.1400000000003"/>
    <x v="4"/>
    <n v="2026"/>
    <s v="Q2"/>
    <s v="Low"/>
    <s v="Average"/>
    <s v="Excellent"/>
    <x v="3"/>
    <n v="5087.1400000000003"/>
  </r>
  <r>
    <x v="847"/>
    <d v="2024-05-02T00:00:00"/>
    <s v="Vizag"/>
    <s v="Jaipur"/>
    <x v="1"/>
    <x v="1"/>
    <x v="5"/>
    <n v="10.74"/>
    <n v="993"/>
    <n v="103.8"/>
    <n v="3"/>
    <x v="0"/>
    <x v="0"/>
    <n v="55038"/>
    <x v="64"/>
    <x v="5"/>
    <n v="88.7"/>
    <n v="2415.6"/>
    <n v="2002.97"/>
    <n v="8462.48"/>
    <x v="4"/>
    <n v="2024"/>
    <s v="Q2"/>
    <s v="High"/>
    <s v="Average"/>
    <s v="Excellent"/>
    <x v="1"/>
    <n v="8462.48"/>
  </r>
  <r>
    <x v="848"/>
    <d v="2025-01-28T00:00:00"/>
    <s v="Mundra"/>
    <s v="Ahmedabad"/>
    <x v="5"/>
    <x v="0"/>
    <x v="3"/>
    <n v="23.21"/>
    <n v="2181"/>
    <n v="95.93"/>
    <n v="6"/>
    <x v="1"/>
    <x v="2"/>
    <n v="58572.6"/>
    <x v="8"/>
    <x v="5"/>
    <n v="84.23"/>
    <n v="5290.4"/>
    <n v="1756.69"/>
    <n v="7138.73"/>
    <x v="0"/>
    <n v="2025"/>
    <s v="Q1"/>
    <s v="High"/>
    <s v="Average"/>
    <s v="Good"/>
    <x v="5"/>
    <n v="7138.73"/>
  </r>
  <r>
    <x v="849"/>
    <d v="2024-06-29T00:00:00"/>
    <s v="Chennai"/>
    <s v="Nagpur"/>
    <x v="4"/>
    <x v="1"/>
    <x v="2"/>
    <n v="11.59"/>
    <n v="952"/>
    <n v="104.78"/>
    <n v="3"/>
    <x v="0"/>
    <x v="1"/>
    <n v="52928.6"/>
    <x v="54"/>
    <x v="2"/>
    <n v="88.44"/>
    <n v="2367.6"/>
    <n v="4993.6000000000004"/>
    <n v="6051.72"/>
    <x v="6"/>
    <n v="2024"/>
    <s v="Q2"/>
    <s v="High"/>
    <s v="Average"/>
    <s v="Excellent"/>
    <x v="4"/>
    <n v="6051.72"/>
  </r>
  <r>
    <x v="850"/>
    <d v="2025-03-09T00:00:00"/>
    <s v="Mundra"/>
    <s v="Ahmedabad"/>
    <x v="1"/>
    <x v="0"/>
    <x v="1"/>
    <n v="12.98"/>
    <n v="1244"/>
    <n v="89.52"/>
    <n v="4"/>
    <x v="0"/>
    <x v="0"/>
    <n v="46352.4"/>
    <x v="37"/>
    <x v="2"/>
    <n v="87.42"/>
    <n v="3007.2"/>
    <n v="1600.9"/>
    <n v="8065.19"/>
    <x v="10"/>
    <n v="2025"/>
    <s v="Q1"/>
    <s v="Low"/>
    <s v="Average"/>
    <s v="Excellent"/>
    <x v="1"/>
    <n v="8065.19"/>
  </r>
  <r>
    <x v="851"/>
    <d v="2024-05-12T00:00:00"/>
    <s v="Nava Sheva"/>
    <s v="Lucknow"/>
    <x v="5"/>
    <x v="1"/>
    <x v="1"/>
    <n v="15.42"/>
    <n v="1082"/>
    <n v="97.59"/>
    <n v="4"/>
    <x v="2"/>
    <x v="2"/>
    <n v="53072.800000000003"/>
    <x v="17"/>
    <x v="2"/>
    <n v="85.6"/>
    <n v="2780.8"/>
    <n v="1694.76"/>
    <n v="5619.87"/>
    <x v="4"/>
    <n v="2024"/>
    <s v="Q2"/>
    <s v="High"/>
    <s v="Average"/>
    <s v="Excellent"/>
    <x v="5"/>
    <n v="5619.87"/>
  </r>
  <r>
    <x v="852"/>
    <d v="2025-11-20T00:00:00"/>
    <s v="Kandla"/>
    <s v="Bengaluru"/>
    <x v="2"/>
    <x v="0"/>
    <x v="4"/>
    <n v="27.64"/>
    <n v="2067"/>
    <n v="100.33"/>
    <n v="7"/>
    <x v="1"/>
    <x v="2"/>
    <n v="61719.6"/>
    <x v="74"/>
    <x v="2"/>
    <n v="82.59"/>
    <n v="5239.6000000000004"/>
    <n v="2266.7199999999998"/>
    <n v="5722.46"/>
    <x v="11"/>
    <n v="2025"/>
    <s v="Q4"/>
    <s v="High"/>
    <s v="Average"/>
    <s v="Good"/>
    <x v="2"/>
    <n v="5722.46"/>
  </r>
  <r>
    <x v="853"/>
    <d v="2025-07-24T00:00:00"/>
    <s v="Kolkata"/>
    <s v="Jaipur"/>
    <x v="5"/>
    <x v="1"/>
    <x v="6"/>
    <n v="15.75"/>
    <n v="1026"/>
    <n v="103.29"/>
    <n v="4"/>
    <x v="2"/>
    <x v="1"/>
    <n v="54881.8"/>
    <x v="116"/>
    <x v="0"/>
    <n v="88.84"/>
    <n v="2682"/>
    <n v="2040.34"/>
    <n v="8164.68"/>
    <x v="1"/>
    <n v="2025"/>
    <s v="Q3"/>
    <s v="High"/>
    <s v="Average"/>
    <s v="Excellent"/>
    <x v="5"/>
    <n v="8164.68"/>
  </r>
  <r>
    <x v="854"/>
    <d v="2024-10-31T00:00:00"/>
    <s v="Mumbai"/>
    <s v="Bengaluru"/>
    <x v="2"/>
    <x v="1"/>
    <x v="4"/>
    <n v="11.08"/>
    <n v="1058"/>
    <n v="98.76"/>
    <n v="4"/>
    <x v="0"/>
    <x v="0"/>
    <n v="55519.199999999997"/>
    <x v="19"/>
    <x v="5"/>
    <n v="85.64"/>
    <n v="2559.1999999999998"/>
    <n v="3415.21"/>
    <n v="8519.26"/>
    <x v="7"/>
    <n v="2024"/>
    <s v="Q4"/>
    <s v="High"/>
    <s v="Average"/>
    <s v="Excellent"/>
    <x v="2"/>
    <n v="8519.26"/>
  </r>
  <r>
    <x v="855"/>
    <d v="2024-02-23T00:00:00"/>
    <s v="Chennai"/>
    <s v="Bengaluru"/>
    <x v="1"/>
    <x v="0"/>
    <x v="6"/>
    <n v="21.01"/>
    <n v="2071"/>
    <n v="98.57"/>
    <n v="5"/>
    <x v="2"/>
    <x v="0"/>
    <n v="62089.4"/>
    <x v="86"/>
    <x v="2"/>
    <n v="86.92"/>
    <n v="4982.3999999999996"/>
    <n v="3162.22"/>
    <n v="10422.629999999999"/>
    <x v="3"/>
    <n v="2024"/>
    <s v="Q1"/>
    <s v="High"/>
    <s v="Good"/>
    <s v="Excellent"/>
    <x v="1"/>
    <n v="10422.629999999999"/>
  </r>
  <r>
    <x v="856"/>
    <d v="2025-01-24T00:00:00"/>
    <s v="Kolkata"/>
    <s v="Lucknow"/>
    <x v="4"/>
    <x v="1"/>
    <x v="2"/>
    <n v="23"/>
    <n v="1942"/>
    <n v="88.21"/>
    <n v="4"/>
    <x v="1"/>
    <x v="2"/>
    <n v="66589.2"/>
    <x v="106"/>
    <x v="0"/>
    <n v="87.95"/>
    <n v="4804"/>
    <n v="3623.98"/>
    <n v="7233.83"/>
    <x v="0"/>
    <n v="2025"/>
    <s v="Q1"/>
    <s v="High"/>
    <s v="Average"/>
    <s v="Excellent"/>
    <x v="4"/>
    <n v="7233.83"/>
  </r>
  <r>
    <x v="857"/>
    <d v="2025-03-21T00:00:00"/>
    <s v="Nava Sheva"/>
    <s v="Jaipur"/>
    <x v="5"/>
    <x v="1"/>
    <x v="1"/>
    <n v="24.77"/>
    <n v="652"/>
    <n v="103.34"/>
    <n v="2"/>
    <x v="1"/>
    <x v="1"/>
    <n v="56017.8"/>
    <x v="1"/>
    <x v="4"/>
    <n v="86.24"/>
    <n v="2294.8000000000002"/>
    <n v="4325.8500000000004"/>
    <n v="4528.1400000000003"/>
    <x v="10"/>
    <n v="2025"/>
    <s v="Q1"/>
    <s v="High"/>
    <s v="Average"/>
    <s v="Excellent"/>
    <x v="5"/>
    <n v="4528.1400000000003"/>
  </r>
  <r>
    <x v="858"/>
    <d v="2024-07-23T00:00:00"/>
    <s v="Kandla"/>
    <s v="Jaipur"/>
    <x v="3"/>
    <x v="0"/>
    <x v="5"/>
    <n v="14.13"/>
    <n v="2526"/>
    <n v="96.7"/>
    <n v="6"/>
    <x v="2"/>
    <x v="1"/>
    <n v="58633"/>
    <x v="96"/>
    <x v="4"/>
    <n v="88.48"/>
    <n v="5617.2"/>
    <n v="3515.75"/>
    <n v="6773.27"/>
    <x v="1"/>
    <n v="2024"/>
    <s v="Q3"/>
    <s v="High"/>
    <s v="Average"/>
    <s v="Good"/>
    <x v="3"/>
    <n v="6773.27"/>
  </r>
  <r>
    <x v="859"/>
    <d v="2025-10-05T00:00:00"/>
    <s v="Kandla"/>
    <s v="Lucknow"/>
    <x v="4"/>
    <x v="1"/>
    <x v="5"/>
    <n v="23.49"/>
    <n v="1273"/>
    <n v="90.96"/>
    <n v="5"/>
    <x v="0"/>
    <x v="2"/>
    <n v="64332.2"/>
    <x v="55"/>
    <x v="3"/>
    <n v="86.94"/>
    <n v="3485.6"/>
    <n v="3939.1"/>
    <n v="7133.25"/>
    <x v="7"/>
    <n v="2025"/>
    <s v="Q4"/>
    <s v="High"/>
    <s v="Average"/>
    <s v="Excellent"/>
    <x v="4"/>
    <n v="7133.25"/>
  </r>
  <r>
    <x v="860"/>
    <d v="2024-03-11T00:00:00"/>
    <s v="Kandla"/>
    <s v="Nagpur"/>
    <x v="3"/>
    <x v="0"/>
    <x v="0"/>
    <n v="22.96"/>
    <n v="609"/>
    <n v="94.53"/>
    <n v="3"/>
    <x v="2"/>
    <x v="1"/>
    <n v="43315.6"/>
    <x v="36"/>
    <x v="3"/>
    <n v="83.36"/>
    <n v="2136.4"/>
    <n v="3396.91"/>
    <n v="5776.18"/>
    <x v="10"/>
    <n v="2024"/>
    <s v="Q1"/>
    <s v="Low"/>
    <s v="Average"/>
    <s v="Excellent"/>
    <x v="3"/>
    <n v="5776.18"/>
  </r>
  <r>
    <x v="861"/>
    <d v="2024-04-08T00:00:00"/>
    <s v="Nava Sheva"/>
    <s v="Nagpur"/>
    <x v="1"/>
    <x v="0"/>
    <x v="3"/>
    <n v="11.29"/>
    <n v="304"/>
    <n v="91.1"/>
    <n v="2"/>
    <x v="2"/>
    <x v="1"/>
    <n v="28741"/>
    <x v="98"/>
    <x v="4"/>
    <n v="86.32"/>
    <n v="1059.5999999999999"/>
    <n v="2580.06"/>
    <n v="3045.52"/>
    <x v="5"/>
    <n v="2024"/>
    <s v="Q2"/>
    <s v="Low"/>
    <s v="Average"/>
    <s v="Excellent"/>
    <x v="1"/>
    <n v="3045.52"/>
  </r>
  <r>
    <x v="862"/>
    <d v="2024-01-10T00:00:00"/>
    <s v="Nava Sheva"/>
    <s v="Bengaluru"/>
    <x v="2"/>
    <x v="0"/>
    <x v="4"/>
    <n v="17.09"/>
    <n v="2763"/>
    <n v="96.75"/>
    <n v="6"/>
    <x v="0"/>
    <x v="0"/>
    <n v="69147"/>
    <x v="87"/>
    <x v="2"/>
    <n v="88.52"/>
    <n v="6209.6"/>
    <n v="4038.17"/>
    <n v="12184.64"/>
    <x v="0"/>
    <n v="2024"/>
    <s v="Q1"/>
    <s v="High"/>
    <s v="Good"/>
    <s v="Good"/>
    <x v="2"/>
    <n v="12184.64"/>
  </r>
  <r>
    <x v="863"/>
    <d v="2025-05-30T00:00:00"/>
    <s v="Mundra"/>
    <s v="Nagpur"/>
    <x v="6"/>
    <x v="0"/>
    <x v="3"/>
    <n v="17.510000000000002"/>
    <n v="524"/>
    <n v="99.56"/>
    <n v="3"/>
    <x v="2"/>
    <x v="1"/>
    <n v="37994.199999999997"/>
    <x v="92"/>
    <x v="0"/>
    <n v="85.42"/>
    <n v="1748.4"/>
    <n v="2322.96"/>
    <n v="6425.19"/>
    <x v="4"/>
    <n v="2025"/>
    <s v="Q2"/>
    <s v="Low"/>
    <s v="Average"/>
    <s v="Excellent"/>
    <x v="6"/>
    <n v="6425.19"/>
  </r>
  <r>
    <x v="864"/>
    <d v="2024-11-26T00:00:00"/>
    <s v="Kandla"/>
    <s v="Hyderabad"/>
    <x v="3"/>
    <x v="0"/>
    <x v="4"/>
    <n v="17.68"/>
    <n v="2755"/>
    <n v="97.54"/>
    <n v="6"/>
    <x v="0"/>
    <x v="2"/>
    <n v="65676.800000000003"/>
    <x v="108"/>
    <x v="2"/>
    <n v="88"/>
    <n v="6217.2"/>
    <n v="3280.37"/>
    <n v="9883.9500000000007"/>
    <x v="11"/>
    <n v="2024"/>
    <s v="Q4"/>
    <s v="High"/>
    <s v="Average"/>
    <s v="Good"/>
    <x v="3"/>
    <n v="9883.9500000000007"/>
  </r>
  <r>
    <x v="865"/>
    <d v="2025-11-12T00:00:00"/>
    <s v="Chennai"/>
    <s v="Bengaluru"/>
    <x v="3"/>
    <x v="1"/>
    <x v="5"/>
    <n v="19.100000000000001"/>
    <n v="2062"/>
    <n v="92.03"/>
    <n v="7"/>
    <x v="0"/>
    <x v="1"/>
    <n v="71477.600000000006"/>
    <x v="119"/>
    <x v="6"/>
    <n v="85.97"/>
    <n v="4888"/>
    <n v="4945.12"/>
    <n v="10917.1"/>
    <x v="11"/>
    <n v="2025"/>
    <s v="Q4"/>
    <s v="High"/>
    <s v="Good"/>
    <s v="Good"/>
    <x v="3"/>
    <n v="10917.1"/>
  </r>
  <r>
    <x v="866"/>
    <d v="2025-06-20T00:00:00"/>
    <s v="Kandla"/>
    <s v="Jaipur"/>
    <x v="3"/>
    <x v="1"/>
    <x v="1"/>
    <n v="17.260000000000002"/>
    <n v="523"/>
    <n v="99.33"/>
    <n v="3"/>
    <x v="0"/>
    <x v="2"/>
    <n v="50729.599999999999"/>
    <x v="69"/>
    <x v="1"/>
    <n v="87.49"/>
    <n v="1736.4"/>
    <n v="4268.18"/>
    <n v="5542.88"/>
    <x v="6"/>
    <n v="2025"/>
    <s v="Q2"/>
    <s v="High"/>
    <s v="Average"/>
    <s v="Excellent"/>
    <x v="3"/>
    <n v="5542.88"/>
  </r>
  <r>
    <x v="867"/>
    <d v="2025-02-14T00:00:00"/>
    <s v="Nava Sheva"/>
    <s v="Delhi ICD"/>
    <x v="1"/>
    <x v="1"/>
    <x v="2"/>
    <n v="21.19"/>
    <n v="2051"/>
    <n v="101.3"/>
    <n v="7"/>
    <x v="0"/>
    <x v="0"/>
    <n v="76839"/>
    <x v="12"/>
    <x v="3"/>
    <n v="87.83"/>
    <n v="4949.6000000000004"/>
    <n v="2772.8"/>
    <n v="13769.4"/>
    <x v="3"/>
    <n v="2025"/>
    <s v="Q1"/>
    <s v="High"/>
    <s v="Good"/>
    <s v="Good"/>
    <x v="1"/>
    <n v="13769.4"/>
  </r>
  <r>
    <x v="868"/>
    <d v="2025-08-18T00:00:00"/>
    <s v="Kolkata"/>
    <s v="Nagpur"/>
    <x v="1"/>
    <x v="1"/>
    <x v="2"/>
    <n v="19.28"/>
    <n v="1679"/>
    <n v="95.28"/>
    <n v="6"/>
    <x v="0"/>
    <x v="1"/>
    <n v="67433.600000000006"/>
    <x v="52"/>
    <x v="6"/>
    <n v="81.069999999999993"/>
    <n v="4129.2"/>
    <n v="4516.12"/>
    <n v="9957.09"/>
    <x v="2"/>
    <n v="2025"/>
    <s v="Q3"/>
    <s v="High"/>
    <s v="Average"/>
    <s v="Good"/>
    <x v="1"/>
    <n v="9957.09"/>
  </r>
  <r>
    <x v="869"/>
    <d v="2026-04-02T00:00:00"/>
    <s v="Kandla"/>
    <s v="Pune"/>
    <x v="6"/>
    <x v="1"/>
    <x v="0"/>
    <n v="27.74"/>
    <n v="2096"/>
    <n v="99.94"/>
    <n v="7"/>
    <x v="1"/>
    <x v="0"/>
    <n v="78110.8"/>
    <x v="1"/>
    <x v="4"/>
    <n v="86.5"/>
    <n v="5301.6"/>
    <n v="4367.8500000000004"/>
    <n v="7946.37"/>
    <x v="5"/>
    <n v="2026"/>
    <s v="Q2"/>
    <s v="High"/>
    <s v="Average"/>
    <s v="Good"/>
    <x v="6"/>
    <n v="7946.37"/>
  </r>
  <r>
    <x v="870"/>
    <d v="2024-04-28T00:00:00"/>
    <s v="Kandla"/>
    <s v="Ahmedabad"/>
    <x v="5"/>
    <x v="0"/>
    <x v="2"/>
    <n v="11.67"/>
    <n v="968"/>
    <n v="85.72"/>
    <n v="2"/>
    <x v="2"/>
    <x v="0"/>
    <n v="38905.4"/>
    <x v="42"/>
    <x v="3"/>
    <n v="86.06"/>
    <n v="2402.8000000000002"/>
    <n v="3229.97"/>
    <n v="6869.01"/>
    <x v="5"/>
    <n v="2024"/>
    <s v="Q2"/>
    <s v="Low"/>
    <s v="Average"/>
    <s v="Excellent"/>
    <x v="5"/>
    <n v="6869.01"/>
  </r>
  <r>
    <x v="871"/>
    <d v="2024-06-24T00:00:00"/>
    <s v="Nava Sheva"/>
    <s v="Nagpur"/>
    <x v="1"/>
    <x v="1"/>
    <x v="2"/>
    <n v="21.82"/>
    <n v="2146"/>
    <n v="93.99"/>
    <n v="5"/>
    <x v="2"/>
    <x v="2"/>
    <n v="71168.800000000003"/>
    <x v="43"/>
    <x v="6"/>
    <n v="81.64"/>
    <n v="5164.8"/>
    <n v="4567.54"/>
    <n v="11519.98"/>
    <x v="6"/>
    <n v="2024"/>
    <s v="Q2"/>
    <s v="High"/>
    <s v="Good"/>
    <s v="Excellent"/>
    <x v="1"/>
    <n v="11519.98"/>
  </r>
  <r>
    <x v="872"/>
    <d v="2026-02-09T00:00:00"/>
    <s v="Kolkata"/>
    <s v="Delhi ICD"/>
    <x v="3"/>
    <x v="0"/>
    <x v="4"/>
    <n v="27.43"/>
    <n v="2640"/>
    <n v="91.77"/>
    <n v="7"/>
    <x v="0"/>
    <x v="0"/>
    <n v="76379.399999999994"/>
    <x v="15"/>
    <x v="3"/>
    <n v="82.97"/>
    <n v="6377.2"/>
    <n v="2910.01"/>
    <n v="13021.35"/>
    <x v="3"/>
    <n v="2026"/>
    <s v="Q1"/>
    <s v="High"/>
    <s v="Good"/>
    <s v="Good"/>
    <x v="3"/>
    <n v="13021.35"/>
  </r>
  <r>
    <x v="873"/>
    <d v="2025-04-08T00:00:00"/>
    <s v="Chennai"/>
    <s v="Lucknow"/>
    <x v="3"/>
    <x v="1"/>
    <x v="1"/>
    <n v="27.03"/>
    <n v="1252"/>
    <n v="89.47"/>
    <n v="4"/>
    <x v="0"/>
    <x v="1"/>
    <n v="68587.399999999994"/>
    <x v="45"/>
    <x v="5"/>
    <n v="88.11"/>
    <n v="3585.2"/>
    <n v="4225.16"/>
    <n v="12258.06"/>
    <x v="5"/>
    <n v="2025"/>
    <s v="Q2"/>
    <s v="High"/>
    <s v="Good"/>
    <s v="Excellent"/>
    <x v="3"/>
    <n v="12258.06"/>
  </r>
  <r>
    <x v="874"/>
    <d v="2025-05-29T00:00:00"/>
    <s v="Kandla"/>
    <s v="Bengaluru"/>
    <x v="2"/>
    <x v="0"/>
    <x v="0"/>
    <n v="25.86"/>
    <n v="679"/>
    <n v="85.35"/>
    <n v="2"/>
    <x v="0"/>
    <x v="2"/>
    <n v="46664"/>
    <x v="62"/>
    <x v="2"/>
    <n v="88.61"/>
    <n v="2392.4"/>
    <n v="3618.31"/>
    <n v="6433.57"/>
    <x v="4"/>
    <n v="2025"/>
    <s v="Q2"/>
    <s v="Low"/>
    <s v="Average"/>
    <s v="Excellent"/>
    <x v="2"/>
    <n v="6433.57"/>
  </r>
  <r>
    <x v="875"/>
    <d v="2025-11-01T00:00:00"/>
    <s v="Chennai"/>
    <s v="Pune"/>
    <x v="0"/>
    <x v="1"/>
    <x v="0"/>
    <n v="17.82"/>
    <n v="1083"/>
    <n v="90.19"/>
    <n v="2"/>
    <x v="0"/>
    <x v="1"/>
    <n v="58356.800000000003"/>
    <x v="1"/>
    <x v="4"/>
    <n v="82.26"/>
    <n v="2878.8"/>
    <n v="1527.25"/>
    <n v="9253.2999999999993"/>
    <x v="11"/>
    <n v="2025"/>
    <s v="Q4"/>
    <s v="High"/>
    <s v="Average"/>
    <s v="Excellent"/>
    <x v="0"/>
    <n v="9253.2999999999993"/>
  </r>
  <r>
    <x v="876"/>
    <d v="2025-02-28T00:00:00"/>
    <s v="Kolkata"/>
    <s v="Delhi ICD"/>
    <x v="6"/>
    <x v="1"/>
    <x v="5"/>
    <n v="21.43"/>
    <n v="1827"/>
    <n v="88.65"/>
    <n v="6"/>
    <x v="1"/>
    <x v="0"/>
    <n v="67849"/>
    <x v="81"/>
    <x v="1"/>
    <n v="81.48"/>
    <n v="4511.2"/>
    <n v="3628.37"/>
    <n v="11105.39"/>
    <x v="3"/>
    <n v="2025"/>
    <s v="Q1"/>
    <s v="High"/>
    <s v="Good"/>
    <s v="Good"/>
    <x v="6"/>
    <n v="11105.39"/>
  </r>
  <r>
    <x v="877"/>
    <d v="2024-01-26T00:00:00"/>
    <s v="Chennai"/>
    <s v="Nagpur"/>
    <x v="1"/>
    <x v="0"/>
    <x v="5"/>
    <n v="14.39"/>
    <n v="791"/>
    <n v="101.47"/>
    <n v="2"/>
    <x v="1"/>
    <x v="2"/>
    <n v="34619.4"/>
    <x v="109"/>
    <x v="5"/>
    <n v="88.78"/>
    <n v="2157.6"/>
    <n v="4138.6099999999997"/>
    <n v="3748.36"/>
    <x v="0"/>
    <n v="2024"/>
    <s v="Q1"/>
    <s v="Low"/>
    <s v="Average"/>
    <s v="Excellent"/>
    <x v="1"/>
    <n v="3748.36"/>
  </r>
  <r>
    <x v="878"/>
    <d v="2025-02-12T00:00:00"/>
    <s v="Mumbai"/>
    <s v="Delhi ICD"/>
    <x v="1"/>
    <x v="0"/>
    <x v="6"/>
    <n v="20.52"/>
    <n v="2236"/>
    <n v="91.76"/>
    <n v="5"/>
    <x v="0"/>
    <x v="0"/>
    <n v="65311.199999999997"/>
    <x v="73"/>
    <x v="3"/>
    <n v="81.81"/>
    <n v="5292.8"/>
    <n v="2526.29"/>
    <n v="11169.45"/>
    <x v="3"/>
    <n v="2025"/>
    <s v="Q1"/>
    <s v="High"/>
    <s v="Good"/>
    <s v="Excellent"/>
    <x v="1"/>
    <n v="11169.45"/>
  </r>
  <r>
    <x v="879"/>
    <d v="2024-06-18T00:00:00"/>
    <s v="Kandla"/>
    <s v="Bengaluru"/>
    <x v="4"/>
    <x v="1"/>
    <x v="2"/>
    <n v="22.15"/>
    <n v="660"/>
    <n v="92.09"/>
    <n v="2"/>
    <x v="2"/>
    <x v="0"/>
    <n v="57405.8"/>
    <x v="71"/>
    <x v="3"/>
    <n v="82.14"/>
    <n v="2206"/>
    <n v="2565.3000000000002"/>
    <n v="5131.74"/>
    <x v="6"/>
    <n v="2024"/>
    <s v="Q2"/>
    <s v="High"/>
    <s v="Average"/>
    <s v="Excellent"/>
    <x v="4"/>
    <n v="5131.74"/>
  </r>
  <r>
    <x v="880"/>
    <d v="2025-04-25T00:00:00"/>
    <s v="Mumbai"/>
    <s v="Ahmedabad"/>
    <x v="0"/>
    <x v="0"/>
    <x v="4"/>
    <n v="25.61"/>
    <n v="1284"/>
    <n v="87.64"/>
    <n v="4"/>
    <x v="2"/>
    <x v="0"/>
    <n v="55473.8"/>
    <x v="31"/>
    <x v="1"/>
    <n v="83.26"/>
    <n v="3592.4"/>
    <n v="3845.84"/>
    <n v="6328.27"/>
    <x v="5"/>
    <n v="2025"/>
    <s v="Q2"/>
    <s v="High"/>
    <s v="Average"/>
    <s v="Excellent"/>
    <x v="0"/>
    <n v="6328.27"/>
  </r>
  <r>
    <x v="881"/>
    <d v="2026-03-17T00:00:00"/>
    <s v="Nava Sheva"/>
    <s v="Ahmedabad"/>
    <x v="5"/>
    <x v="1"/>
    <x v="5"/>
    <n v="20.02"/>
    <n v="2403"/>
    <n v="88.34"/>
    <n v="6"/>
    <x v="1"/>
    <x v="0"/>
    <n v="73454.8"/>
    <x v="77"/>
    <x v="2"/>
    <n v="85.68"/>
    <n v="5606.8"/>
    <n v="4528.93"/>
    <n v="9762.23"/>
    <x v="10"/>
    <n v="2026"/>
    <s v="Q1"/>
    <s v="High"/>
    <s v="Average"/>
    <s v="Good"/>
    <x v="5"/>
    <n v="9762.23"/>
  </r>
  <r>
    <x v="882"/>
    <d v="2024-05-26T00:00:00"/>
    <s v="Kolkata"/>
    <s v="Pune"/>
    <x v="1"/>
    <x v="0"/>
    <x v="1"/>
    <n v="23.03"/>
    <n v="2285"/>
    <n v="91.92"/>
    <n v="6"/>
    <x v="2"/>
    <x v="1"/>
    <n v="63177.4"/>
    <x v="83"/>
    <x v="3"/>
    <n v="87.8"/>
    <n v="5491.2"/>
    <n v="1860.43"/>
    <n v="6061.38"/>
    <x v="4"/>
    <n v="2024"/>
    <s v="Q2"/>
    <s v="High"/>
    <s v="Average"/>
    <s v="Good"/>
    <x v="1"/>
    <n v="6061.38"/>
  </r>
  <r>
    <x v="883"/>
    <d v="2025-07-18T00:00:00"/>
    <s v="Nava Sheva"/>
    <s v="Jaipur"/>
    <x v="2"/>
    <x v="0"/>
    <x v="4"/>
    <n v="11.03"/>
    <n v="406"/>
    <n v="91.68"/>
    <n v="3"/>
    <x v="1"/>
    <x v="1"/>
    <n v="27300.6"/>
    <x v="87"/>
    <x v="3"/>
    <n v="86.14"/>
    <n v="1253.2"/>
    <n v="4926.3999999999996"/>
    <n v="4655.8500000000004"/>
    <x v="1"/>
    <n v="2025"/>
    <s v="Q3"/>
    <s v="Low"/>
    <s v="Average"/>
    <s v="Excellent"/>
    <x v="2"/>
    <n v="4655.8500000000004"/>
  </r>
  <r>
    <x v="884"/>
    <d v="2024-04-30T00:00:00"/>
    <s v="Mumbai"/>
    <s v="Pune"/>
    <x v="2"/>
    <x v="0"/>
    <x v="6"/>
    <n v="26.77"/>
    <n v="1375"/>
    <n v="94.57"/>
    <n v="4"/>
    <x v="0"/>
    <x v="2"/>
    <n v="56941.4"/>
    <x v="88"/>
    <x v="0"/>
    <n v="82.89"/>
    <n v="3820.8"/>
    <n v="4291.8900000000003"/>
    <n v="8370.06"/>
    <x v="5"/>
    <n v="2024"/>
    <s v="Q2"/>
    <s v="High"/>
    <s v="Average"/>
    <s v="Excellent"/>
    <x v="2"/>
    <n v="8370.06"/>
  </r>
  <r>
    <x v="885"/>
    <d v="2024-10-13T00:00:00"/>
    <s v="Kolkata"/>
    <s v="Hyderabad"/>
    <x v="5"/>
    <x v="1"/>
    <x v="2"/>
    <n v="16.61"/>
    <n v="1026"/>
    <n v="103.27"/>
    <n v="3"/>
    <x v="1"/>
    <x v="0"/>
    <n v="55653.4"/>
    <x v="72"/>
    <x v="5"/>
    <n v="82.89"/>
    <n v="2716.4"/>
    <n v="4018.54"/>
    <n v="8837.6299999999992"/>
    <x v="7"/>
    <n v="2024"/>
    <s v="Q4"/>
    <s v="High"/>
    <s v="Average"/>
    <s v="Excellent"/>
    <x v="5"/>
    <n v="8837.6299999999992"/>
  </r>
  <r>
    <x v="886"/>
    <d v="2025-04-03T00:00:00"/>
    <s v="Kolkata"/>
    <s v="Nagpur"/>
    <x v="2"/>
    <x v="0"/>
    <x v="3"/>
    <n v="24.17"/>
    <n v="1643"/>
    <n v="104"/>
    <n v="6"/>
    <x v="2"/>
    <x v="2"/>
    <n v="56449"/>
    <x v="87"/>
    <x v="5"/>
    <n v="85.62"/>
    <n v="4252.8"/>
    <n v="4262.6099999999997"/>
    <n v="9223.56"/>
    <x v="5"/>
    <n v="2025"/>
    <s v="Q2"/>
    <s v="High"/>
    <s v="Average"/>
    <s v="Good"/>
    <x v="2"/>
    <n v="9223.56"/>
  </r>
  <r>
    <x v="887"/>
    <d v="2024-10-21T00:00:00"/>
    <s v="Kandla"/>
    <s v="Ahmedabad"/>
    <x v="6"/>
    <x v="0"/>
    <x v="4"/>
    <n v="11.63"/>
    <n v="624"/>
    <n v="92.32"/>
    <n v="2"/>
    <x v="1"/>
    <x v="1"/>
    <n v="30533.4"/>
    <x v="23"/>
    <x v="6"/>
    <n v="82.39"/>
    <n v="1713.2"/>
    <n v="2733.3"/>
    <n v="4221.1499999999996"/>
    <x v="7"/>
    <n v="2024"/>
    <s v="Q4"/>
    <s v="Low"/>
    <s v="Average"/>
    <s v="Excellent"/>
    <x v="6"/>
    <n v="4221.1499999999996"/>
  </r>
  <r>
    <x v="888"/>
    <d v="2024-04-29T00:00:00"/>
    <s v="Mumbai"/>
    <s v="Lucknow"/>
    <x v="6"/>
    <x v="1"/>
    <x v="6"/>
    <n v="13.52"/>
    <n v="1689"/>
    <n v="99.01"/>
    <n v="5"/>
    <x v="1"/>
    <x v="1"/>
    <n v="57817.2"/>
    <x v="81"/>
    <x v="4"/>
    <n v="88.44"/>
    <n v="3918.8"/>
    <n v="3014"/>
    <n v="9236.6"/>
    <x v="5"/>
    <n v="2024"/>
    <s v="Q2"/>
    <s v="High"/>
    <s v="Average"/>
    <s v="Excellent"/>
    <x v="6"/>
    <n v="9236.6"/>
  </r>
  <r>
    <x v="889"/>
    <d v="2025-05-04T00:00:00"/>
    <s v="Nava Sheva"/>
    <s v="Delhi ICD"/>
    <x v="3"/>
    <x v="1"/>
    <x v="0"/>
    <n v="11.39"/>
    <n v="1631"/>
    <n v="104.6"/>
    <n v="4"/>
    <x v="1"/>
    <x v="1"/>
    <n v="55875"/>
    <x v="5"/>
    <x v="0"/>
    <n v="84.4"/>
    <n v="3717.6"/>
    <n v="3321.45"/>
    <n v="7276.22"/>
    <x v="4"/>
    <n v="2025"/>
    <s v="Q2"/>
    <s v="High"/>
    <s v="Average"/>
    <s v="Excellent"/>
    <x v="3"/>
    <n v="7276.22"/>
  </r>
  <r>
    <x v="890"/>
    <d v="2026-04-14T00:00:00"/>
    <s v="Mumbai"/>
    <s v="Ahmedabad"/>
    <x v="6"/>
    <x v="0"/>
    <x v="0"/>
    <n v="22.82"/>
    <n v="332"/>
    <n v="95.82"/>
    <n v="2"/>
    <x v="2"/>
    <x v="1"/>
    <n v="40020.400000000001"/>
    <x v="3"/>
    <x v="6"/>
    <n v="81.36"/>
    <n v="1576.8"/>
    <n v="2697.6"/>
    <n v="4119.54"/>
    <x v="5"/>
    <n v="2026"/>
    <s v="Q2"/>
    <s v="Low"/>
    <s v="Average"/>
    <s v="Excellent"/>
    <x v="6"/>
    <n v="4119.54"/>
  </r>
  <r>
    <x v="891"/>
    <d v="2024-08-17T00:00:00"/>
    <s v="Chennai"/>
    <s v="Lucknow"/>
    <x v="5"/>
    <x v="0"/>
    <x v="6"/>
    <n v="16.149999999999999"/>
    <n v="1103"/>
    <n v="103.18"/>
    <n v="4"/>
    <x v="2"/>
    <x v="1"/>
    <n v="44152.6"/>
    <x v="70"/>
    <x v="5"/>
    <n v="82.77"/>
    <n v="2852"/>
    <n v="3730.37"/>
    <n v="5242.92"/>
    <x v="2"/>
    <n v="2024"/>
    <s v="Q3"/>
    <s v="Low"/>
    <s v="Average"/>
    <s v="Excellent"/>
    <x v="5"/>
    <n v="5242.92"/>
  </r>
  <r>
    <x v="892"/>
    <d v="2025-03-20T00:00:00"/>
    <s v="Kolkata"/>
    <s v="Jaipur"/>
    <x v="6"/>
    <x v="0"/>
    <x v="4"/>
    <n v="23.45"/>
    <n v="1578"/>
    <n v="102.65"/>
    <n v="3"/>
    <x v="1"/>
    <x v="1"/>
    <n v="53859"/>
    <x v="88"/>
    <x v="4"/>
    <n v="86.75"/>
    <n v="4094"/>
    <n v="1611.68"/>
    <n v="5613.39"/>
    <x v="10"/>
    <n v="2025"/>
    <s v="Q1"/>
    <s v="High"/>
    <s v="Average"/>
    <s v="Excellent"/>
    <x v="6"/>
    <n v="5613.39"/>
  </r>
  <r>
    <x v="893"/>
    <d v="2025-11-03T00:00:00"/>
    <s v="Mumbai"/>
    <s v="Bengaluru"/>
    <x v="4"/>
    <x v="0"/>
    <x v="0"/>
    <n v="24.89"/>
    <n v="2315"/>
    <n v="102.01"/>
    <n v="7"/>
    <x v="1"/>
    <x v="1"/>
    <n v="63922.2"/>
    <x v="28"/>
    <x v="4"/>
    <n v="87.76"/>
    <n v="5625.6"/>
    <n v="3409.83"/>
    <n v="7326.79"/>
    <x v="11"/>
    <n v="2025"/>
    <s v="Q4"/>
    <s v="High"/>
    <s v="Average"/>
    <s v="Good"/>
    <x v="4"/>
    <n v="7326.79"/>
  </r>
  <r>
    <x v="894"/>
    <d v="2024-11-20T00:00:00"/>
    <s v="Chennai"/>
    <s v="Delhi ICD"/>
    <x v="3"/>
    <x v="0"/>
    <x v="2"/>
    <n v="10.56"/>
    <n v="931"/>
    <n v="93.05"/>
    <n v="4"/>
    <x v="2"/>
    <x v="1"/>
    <n v="35842"/>
    <x v="34"/>
    <x v="4"/>
    <n v="86.12"/>
    <n v="2284.4"/>
    <n v="2282.08"/>
    <n v="3969.77"/>
    <x v="11"/>
    <n v="2024"/>
    <s v="Q4"/>
    <s v="Low"/>
    <s v="Average"/>
    <s v="Excellent"/>
    <x v="3"/>
    <n v="3969.77"/>
  </r>
  <r>
    <x v="895"/>
    <d v="2025-05-03T00:00:00"/>
    <s v="Mumbai"/>
    <s v="Delhi ICD"/>
    <x v="6"/>
    <x v="1"/>
    <x v="6"/>
    <n v="27.36"/>
    <n v="2356"/>
    <n v="98.64"/>
    <n v="7"/>
    <x v="0"/>
    <x v="2"/>
    <n v="81732.800000000003"/>
    <x v="37"/>
    <x v="2"/>
    <n v="85.16"/>
    <n v="5806.4"/>
    <n v="4887.5200000000004"/>
    <n v="12833.7"/>
    <x v="4"/>
    <n v="2025"/>
    <s v="Q2"/>
    <s v="High"/>
    <s v="Good"/>
    <s v="Good"/>
    <x v="6"/>
    <n v="12833.7"/>
  </r>
  <r>
    <x v="896"/>
    <d v="2025-07-20T00:00:00"/>
    <s v="Kandla"/>
    <s v="Delhi ICD"/>
    <x v="3"/>
    <x v="1"/>
    <x v="0"/>
    <n v="20.32"/>
    <n v="1923"/>
    <n v="95.57"/>
    <n v="6"/>
    <x v="0"/>
    <x v="2"/>
    <n v="69832.399999999994"/>
    <x v="45"/>
    <x v="2"/>
    <n v="83.39"/>
    <n v="4658.8"/>
    <n v="4858.7"/>
    <n v="6801.76"/>
    <x v="1"/>
    <n v="2025"/>
    <s v="Q3"/>
    <s v="High"/>
    <s v="Average"/>
    <s v="Good"/>
    <x v="3"/>
    <n v="6801.76"/>
  </r>
  <r>
    <x v="897"/>
    <d v="2026-02-21T00:00:00"/>
    <s v="Mumbai"/>
    <s v="Ahmedabad"/>
    <x v="2"/>
    <x v="1"/>
    <x v="5"/>
    <n v="21.6"/>
    <n v="1509"/>
    <n v="99.4"/>
    <n v="3"/>
    <x v="0"/>
    <x v="0"/>
    <n v="70476"/>
    <x v="83"/>
    <x v="5"/>
    <n v="83.81"/>
    <n v="3882"/>
    <n v="3736.45"/>
    <n v="11500.03"/>
    <x v="3"/>
    <n v="2026"/>
    <s v="Q1"/>
    <s v="High"/>
    <s v="Good"/>
    <s v="Excellent"/>
    <x v="2"/>
    <n v="11500.03"/>
  </r>
  <r>
    <x v="898"/>
    <d v="2025-06-28T00:00:00"/>
    <s v="Chennai"/>
    <s v="Nagpur"/>
    <x v="2"/>
    <x v="1"/>
    <x v="3"/>
    <n v="13.94"/>
    <n v="663"/>
    <n v="96.13"/>
    <n v="2"/>
    <x v="2"/>
    <x v="2"/>
    <n v="46537.599999999999"/>
    <x v="38"/>
    <x v="1"/>
    <n v="83.85"/>
    <n v="1883.6"/>
    <n v="1787.76"/>
    <n v="4988.41"/>
    <x v="6"/>
    <n v="2025"/>
    <s v="Q2"/>
    <s v="Low"/>
    <s v="Average"/>
    <s v="Excellent"/>
    <x v="2"/>
    <n v="4988.41"/>
  </r>
  <r>
    <x v="899"/>
    <d v="2025-01-15T00:00:00"/>
    <s v="Mumbai"/>
    <s v="Ahmedabad"/>
    <x v="5"/>
    <x v="1"/>
    <x v="6"/>
    <n v="27.39"/>
    <n v="2774"/>
    <n v="94.98"/>
    <n v="6"/>
    <x v="1"/>
    <x v="2"/>
    <n v="81336.600000000006"/>
    <x v="73"/>
    <x v="3"/>
    <n v="87.6"/>
    <n v="6643.6"/>
    <n v="2167.17"/>
    <n v="12821.6"/>
    <x v="0"/>
    <n v="2025"/>
    <s v="Q1"/>
    <s v="High"/>
    <s v="Good"/>
    <s v="Good"/>
    <x v="5"/>
    <n v="12821.6"/>
  </r>
  <r>
    <x v="900"/>
    <d v="2025-10-08T00:00:00"/>
    <s v="Nava Sheva"/>
    <s v="Nagpur"/>
    <x v="3"/>
    <x v="0"/>
    <x v="4"/>
    <n v="25.41"/>
    <n v="779"/>
    <n v="102.54"/>
    <n v="3"/>
    <x v="2"/>
    <x v="0"/>
    <n v="51021.8"/>
    <x v="39"/>
    <x v="3"/>
    <n v="81.98"/>
    <n v="2574.4"/>
    <n v="4370.41"/>
    <n v="8469.8799999999992"/>
    <x v="7"/>
    <n v="2025"/>
    <s v="Q4"/>
    <s v="High"/>
    <s v="Average"/>
    <s v="Excellent"/>
    <x v="3"/>
    <n v="8469.8799999999992"/>
  </r>
  <r>
    <x v="901"/>
    <d v="2026-06-16T00:00:00"/>
    <s v="Kandla"/>
    <s v="Lucknow"/>
    <x v="0"/>
    <x v="0"/>
    <x v="6"/>
    <n v="23.06"/>
    <n v="1759"/>
    <n v="97.33"/>
    <n v="4"/>
    <x v="1"/>
    <x v="0"/>
    <n v="57541.599999999999"/>
    <x v="70"/>
    <x v="5"/>
    <n v="87.07"/>
    <n v="4440.3999999999996"/>
    <n v="1978.99"/>
    <n v="8274.1"/>
    <x v="6"/>
    <n v="2026"/>
    <s v="Q2"/>
    <s v="High"/>
    <s v="Average"/>
    <s v="Excellent"/>
    <x v="0"/>
    <n v="8274.1"/>
  </r>
  <r>
    <x v="902"/>
    <d v="2026-03-30T00:00:00"/>
    <s v="Nava Sheva"/>
    <s v="Lucknow"/>
    <x v="4"/>
    <x v="1"/>
    <x v="4"/>
    <n v="18.48"/>
    <n v="1605"/>
    <n v="89.22"/>
    <n v="4"/>
    <x v="0"/>
    <x v="2"/>
    <n v="63598.400000000001"/>
    <x v="54"/>
    <x v="2"/>
    <n v="87.29"/>
    <n v="3949.2"/>
    <n v="3645.87"/>
    <n v="11033.63"/>
    <x v="10"/>
    <n v="2026"/>
    <s v="Q1"/>
    <s v="High"/>
    <s v="Good"/>
    <s v="Excellent"/>
    <x v="4"/>
    <n v="11033.63"/>
  </r>
  <r>
    <x v="903"/>
    <d v="2024-02-04T00:00:00"/>
    <s v="Mundra"/>
    <s v="Nagpur"/>
    <x v="5"/>
    <x v="1"/>
    <x v="5"/>
    <n v="22.25"/>
    <n v="1337"/>
    <n v="85.62"/>
    <n v="5"/>
    <x v="1"/>
    <x v="0"/>
    <n v="62343.4"/>
    <x v="11"/>
    <x v="6"/>
    <n v="85.54"/>
    <n v="3564"/>
    <n v="1538.54"/>
    <n v="11000.87"/>
    <x v="3"/>
    <n v="2024"/>
    <s v="Q1"/>
    <s v="High"/>
    <s v="Good"/>
    <s v="Excellent"/>
    <x v="5"/>
    <n v="11000.87"/>
  </r>
  <r>
    <x v="904"/>
    <d v="2024-10-06T00:00:00"/>
    <s v="Mumbai"/>
    <s v="Jaipur"/>
    <x v="4"/>
    <x v="0"/>
    <x v="4"/>
    <n v="20.8"/>
    <n v="1150"/>
    <n v="95.33"/>
    <n v="4"/>
    <x v="1"/>
    <x v="2"/>
    <n v="43959.6"/>
    <x v="55"/>
    <x v="6"/>
    <n v="81.44"/>
    <n v="3132"/>
    <n v="2128.36"/>
    <n v="4309.71"/>
    <x v="7"/>
    <n v="2024"/>
    <s v="Q4"/>
    <s v="Low"/>
    <s v="Average"/>
    <s v="Excellent"/>
    <x v="4"/>
    <n v="4309.71"/>
  </r>
  <r>
    <x v="905"/>
    <d v="2026-05-22T00:00:00"/>
    <s v="Mumbai"/>
    <s v="Delhi ICD"/>
    <x v="0"/>
    <x v="0"/>
    <x v="0"/>
    <n v="22.19"/>
    <n v="485"/>
    <n v="95.82"/>
    <n v="3"/>
    <x v="1"/>
    <x v="1"/>
    <n v="38789.4"/>
    <x v="68"/>
    <x v="3"/>
    <n v="81.08"/>
    <n v="1857.6"/>
    <n v="3766.14"/>
    <n v="5440.89"/>
    <x v="4"/>
    <n v="2026"/>
    <s v="Q2"/>
    <s v="Low"/>
    <s v="Average"/>
    <s v="Excellent"/>
    <x v="0"/>
    <n v="5440.89"/>
  </r>
  <r>
    <x v="906"/>
    <d v="2026-06-18T00:00:00"/>
    <s v="Chennai"/>
    <s v="Pune"/>
    <x v="5"/>
    <x v="1"/>
    <x v="1"/>
    <n v="10.36"/>
    <n v="2719"/>
    <n v="97.38"/>
    <n v="7"/>
    <x v="2"/>
    <x v="0"/>
    <n v="72137.600000000006"/>
    <x v="119"/>
    <x v="1"/>
    <n v="85.8"/>
    <n v="5852.4"/>
    <n v="3053.72"/>
    <n v="7232.04"/>
    <x v="6"/>
    <n v="2026"/>
    <s v="Q2"/>
    <s v="High"/>
    <s v="Average"/>
    <s v="Good"/>
    <x v="5"/>
    <n v="7232.04"/>
  </r>
  <r>
    <x v="907"/>
    <d v="2024-11-17T00:00:00"/>
    <s v="Vizag"/>
    <s v="Nagpur"/>
    <x v="5"/>
    <x v="0"/>
    <x v="2"/>
    <n v="16.12"/>
    <n v="1682"/>
    <n v="95.95"/>
    <n v="4"/>
    <x v="2"/>
    <x v="2"/>
    <n v="48706"/>
    <x v="51"/>
    <x v="2"/>
    <n v="86"/>
    <n v="4008.8"/>
    <n v="2266.6"/>
    <n v="5917.26"/>
    <x v="11"/>
    <n v="2024"/>
    <s v="Q4"/>
    <s v="Low"/>
    <s v="Average"/>
    <s v="Excellent"/>
    <x v="5"/>
    <n v="5917.26"/>
  </r>
  <r>
    <x v="908"/>
    <d v="2026-01-11T00:00:00"/>
    <s v="Kandla"/>
    <s v="Hyderabad"/>
    <x v="5"/>
    <x v="1"/>
    <x v="4"/>
    <n v="25.41"/>
    <n v="2775"/>
    <n v="89.32"/>
    <n v="7"/>
    <x v="0"/>
    <x v="1"/>
    <n v="85387.4"/>
    <x v="109"/>
    <x v="3"/>
    <n v="82.18"/>
    <n v="6566.4"/>
    <n v="4071.99"/>
    <n v="13085"/>
    <x v="0"/>
    <n v="2026"/>
    <s v="Q1"/>
    <s v="High"/>
    <s v="Good"/>
    <s v="Good"/>
    <x v="5"/>
    <n v="13085"/>
  </r>
  <r>
    <x v="909"/>
    <d v="2026-06-13T00:00:00"/>
    <s v="Nava Sheva"/>
    <s v="Pune"/>
    <x v="6"/>
    <x v="0"/>
    <x v="4"/>
    <n v="18.95"/>
    <n v="401"/>
    <n v="100.41"/>
    <n v="2"/>
    <x v="2"/>
    <x v="2"/>
    <n v="36416.199999999997"/>
    <x v="30"/>
    <x v="1"/>
    <n v="86.63"/>
    <n v="1560"/>
    <n v="3151.66"/>
    <n v="5865.96"/>
    <x v="6"/>
    <n v="2026"/>
    <s v="Q2"/>
    <s v="Low"/>
    <s v="Average"/>
    <s v="Excellent"/>
    <x v="6"/>
    <n v="5865.96"/>
  </r>
  <r>
    <x v="910"/>
    <d v="2025-05-26T00:00:00"/>
    <s v="Chennai"/>
    <s v="Bengaluru"/>
    <x v="1"/>
    <x v="0"/>
    <x v="4"/>
    <n v="12.58"/>
    <n v="666"/>
    <n v="87.02"/>
    <n v="2"/>
    <x v="0"/>
    <x v="2"/>
    <n v="34756.400000000001"/>
    <x v="92"/>
    <x v="0"/>
    <n v="82.63"/>
    <n v="1835.2"/>
    <n v="2835.38"/>
    <n v="6156.78"/>
    <x v="4"/>
    <n v="2025"/>
    <s v="Q2"/>
    <s v="Low"/>
    <s v="Average"/>
    <s v="Excellent"/>
    <x v="1"/>
    <n v="6156.78"/>
  </r>
  <r>
    <x v="911"/>
    <d v="2025-09-30T00:00:00"/>
    <s v="Chennai"/>
    <s v="Jaipur"/>
    <x v="2"/>
    <x v="0"/>
    <x v="2"/>
    <n v="15.48"/>
    <n v="2201"/>
    <n v="100.05"/>
    <n v="6"/>
    <x v="1"/>
    <x v="0"/>
    <n v="56350"/>
    <x v="1"/>
    <x v="6"/>
    <n v="81.12"/>
    <n v="5021.2"/>
    <n v="4256.05"/>
    <n v="5385.43"/>
    <x v="8"/>
    <n v="2025"/>
    <s v="Q3"/>
    <s v="High"/>
    <s v="Average"/>
    <s v="Good"/>
    <x v="2"/>
    <n v="5385.43"/>
  </r>
  <r>
    <x v="912"/>
    <d v="2025-01-25T00:00:00"/>
    <s v="Chennai"/>
    <s v="Hyderabad"/>
    <x v="3"/>
    <x v="0"/>
    <x v="0"/>
    <n v="13.83"/>
    <n v="1999"/>
    <n v="91.34"/>
    <n v="4"/>
    <x v="2"/>
    <x v="0"/>
    <n v="53895.8"/>
    <x v="74"/>
    <x v="2"/>
    <n v="88.96"/>
    <n v="4551.2"/>
    <n v="2259.04"/>
    <n v="6612.84"/>
    <x v="0"/>
    <n v="2025"/>
    <s v="Q1"/>
    <s v="High"/>
    <s v="Average"/>
    <s v="Excellent"/>
    <x v="3"/>
    <n v="6612.84"/>
  </r>
  <r>
    <x v="913"/>
    <d v="2025-06-16T00:00:00"/>
    <s v="Mundra"/>
    <s v="Hyderabad"/>
    <x v="2"/>
    <x v="1"/>
    <x v="2"/>
    <n v="22.9"/>
    <n v="1445"/>
    <n v="94.84"/>
    <n v="3"/>
    <x v="2"/>
    <x v="1"/>
    <n v="65330.8"/>
    <x v="16"/>
    <x v="3"/>
    <n v="86.72"/>
    <n v="3806"/>
    <n v="1658.77"/>
    <n v="7855.7"/>
    <x v="6"/>
    <n v="2025"/>
    <s v="Q2"/>
    <s v="High"/>
    <s v="Average"/>
    <s v="Excellent"/>
    <x v="2"/>
    <n v="7855.7"/>
  </r>
  <r>
    <x v="914"/>
    <d v="2025-02-01T00:00:00"/>
    <s v="Vizag"/>
    <s v="Lucknow"/>
    <x v="0"/>
    <x v="1"/>
    <x v="6"/>
    <n v="12.32"/>
    <n v="991"/>
    <n v="91.26"/>
    <n v="4"/>
    <x v="0"/>
    <x v="1"/>
    <n v="52431.199999999997"/>
    <x v="117"/>
    <x v="1"/>
    <n v="81.34"/>
    <n v="2474.8000000000002"/>
    <n v="4786.6000000000004"/>
    <n v="5614.59"/>
    <x v="3"/>
    <n v="2025"/>
    <s v="Q1"/>
    <s v="High"/>
    <s v="Average"/>
    <s v="Excellent"/>
    <x v="0"/>
    <n v="5614.59"/>
  </r>
  <r>
    <x v="915"/>
    <d v="2026-05-30T00:00:00"/>
    <s v="Chennai"/>
    <s v="Bengaluru"/>
    <x v="2"/>
    <x v="0"/>
    <x v="2"/>
    <n v="13.75"/>
    <n v="2749"/>
    <n v="94.26"/>
    <n v="8"/>
    <x v="2"/>
    <x v="2"/>
    <n v="59174.2"/>
    <x v="20"/>
    <x v="5"/>
    <n v="84.84"/>
    <n v="6048"/>
    <n v="1839.02"/>
    <n v="9638.67"/>
    <x v="4"/>
    <n v="2026"/>
    <s v="Q2"/>
    <s v="High"/>
    <s v="Average"/>
    <s v="Good"/>
    <x v="2"/>
    <n v="9638.67"/>
  </r>
  <r>
    <x v="916"/>
    <d v="2025-07-21T00:00:00"/>
    <s v="Mumbai"/>
    <s v="Bengaluru"/>
    <x v="3"/>
    <x v="1"/>
    <x v="6"/>
    <n v="12.98"/>
    <n v="2709"/>
    <n v="88.49"/>
    <n v="6"/>
    <x v="0"/>
    <x v="2"/>
    <n v="71808.800000000003"/>
    <x v="47"/>
    <x v="3"/>
    <n v="88.7"/>
    <n v="5937.2"/>
    <n v="2023.7"/>
    <n v="7413.52"/>
    <x v="1"/>
    <n v="2025"/>
    <s v="Q3"/>
    <s v="High"/>
    <s v="Average"/>
    <s v="Good"/>
    <x v="3"/>
    <n v="7413.52"/>
  </r>
  <r>
    <x v="917"/>
    <d v="2025-05-07T00:00:00"/>
    <s v="Vizag"/>
    <s v="Pune"/>
    <x v="3"/>
    <x v="1"/>
    <x v="6"/>
    <n v="23.86"/>
    <n v="791"/>
    <n v="95.36"/>
    <n v="3"/>
    <x v="2"/>
    <x v="1"/>
    <n v="58409.2"/>
    <x v="61"/>
    <x v="1"/>
    <n v="82.05"/>
    <n v="2536.4"/>
    <n v="1661.09"/>
    <n v="5738.11"/>
    <x v="4"/>
    <n v="2025"/>
    <s v="Q2"/>
    <s v="High"/>
    <s v="Average"/>
    <s v="Excellent"/>
    <x v="3"/>
    <n v="5738.11"/>
  </r>
  <r>
    <x v="918"/>
    <d v="2025-09-26T00:00:00"/>
    <s v="Mumbai"/>
    <s v="Bengaluru"/>
    <x v="6"/>
    <x v="1"/>
    <x v="1"/>
    <n v="21.71"/>
    <n v="2216"/>
    <n v="102.2"/>
    <n v="7"/>
    <x v="1"/>
    <x v="1"/>
    <n v="71895"/>
    <x v="97"/>
    <x v="3"/>
    <n v="85.96"/>
    <n v="5300.4"/>
    <n v="4346.37"/>
    <n v="12399.23"/>
    <x v="8"/>
    <n v="2025"/>
    <s v="Q3"/>
    <s v="High"/>
    <s v="Good"/>
    <s v="Good"/>
    <x v="6"/>
    <n v="12399.23"/>
  </r>
  <r>
    <x v="919"/>
    <d v="2025-10-16T00:00:00"/>
    <s v="Kandla"/>
    <s v="Jaipur"/>
    <x v="1"/>
    <x v="1"/>
    <x v="1"/>
    <n v="21.7"/>
    <n v="901"/>
    <n v="91.86"/>
    <n v="3"/>
    <x v="0"/>
    <x v="0"/>
    <n v="62365.2"/>
    <x v="93"/>
    <x v="2"/>
    <n v="83.55"/>
    <n v="2670"/>
    <n v="4116.88"/>
    <n v="8083.17"/>
    <x v="7"/>
    <n v="2025"/>
    <s v="Q4"/>
    <s v="High"/>
    <s v="Average"/>
    <s v="Excellent"/>
    <x v="1"/>
    <n v="8083.17"/>
  </r>
  <r>
    <x v="920"/>
    <d v="2025-10-18T00:00:00"/>
    <s v="Chennai"/>
    <s v="Delhi ICD"/>
    <x v="1"/>
    <x v="0"/>
    <x v="1"/>
    <n v="26.26"/>
    <n v="2392"/>
    <n v="100.54"/>
    <n v="5"/>
    <x v="2"/>
    <x v="0"/>
    <n v="70902.8"/>
    <x v="76"/>
    <x v="4"/>
    <n v="81.099999999999994"/>
    <n v="5834.4"/>
    <n v="2658.13"/>
    <n v="10474.879999999999"/>
    <x v="7"/>
    <n v="2025"/>
    <s v="Q4"/>
    <s v="High"/>
    <s v="Good"/>
    <s v="Excellent"/>
    <x v="1"/>
    <n v="10474.879999999999"/>
  </r>
  <r>
    <x v="921"/>
    <d v="2024-10-13T00:00:00"/>
    <s v="Nava Sheva"/>
    <s v="Lucknow"/>
    <x v="1"/>
    <x v="1"/>
    <x v="5"/>
    <n v="10.41"/>
    <n v="428"/>
    <n v="102.27"/>
    <n v="3"/>
    <x v="0"/>
    <x v="1"/>
    <n v="45277.4"/>
    <x v="104"/>
    <x v="5"/>
    <n v="87.84"/>
    <n v="1272.4000000000001"/>
    <n v="1680.3"/>
    <n v="5352.82"/>
    <x v="7"/>
    <n v="2024"/>
    <s v="Q4"/>
    <s v="Low"/>
    <s v="Average"/>
    <s v="Excellent"/>
    <x v="1"/>
    <n v="5352.82"/>
  </r>
  <r>
    <x v="922"/>
    <d v="2024-04-28T00:00:00"/>
    <s v="Mumbai"/>
    <s v="Nagpur"/>
    <x v="1"/>
    <x v="1"/>
    <x v="0"/>
    <n v="22.47"/>
    <n v="2402"/>
    <n v="101.18"/>
    <n v="8"/>
    <x v="0"/>
    <x v="1"/>
    <n v="79688.600000000006"/>
    <x v="71"/>
    <x v="2"/>
    <n v="81.3"/>
    <n v="5702.8"/>
    <n v="3117.94"/>
    <n v="7319.43"/>
    <x v="5"/>
    <n v="2024"/>
    <s v="Q2"/>
    <s v="High"/>
    <s v="Average"/>
    <s v="Good"/>
    <x v="1"/>
    <n v="7319.43"/>
  </r>
  <r>
    <x v="923"/>
    <d v="2024-05-31T00:00:00"/>
    <s v="Nava Sheva"/>
    <s v="Jaipur"/>
    <x v="2"/>
    <x v="0"/>
    <x v="0"/>
    <n v="13.21"/>
    <n v="1794"/>
    <n v="90.68"/>
    <n v="5"/>
    <x v="1"/>
    <x v="1"/>
    <n v="45798.6"/>
    <x v="71"/>
    <x v="3"/>
    <n v="86.76"/>
    <n v="4116.3999999999996"/>
    <n v="2232.13"/>
    <n v="4565.66"/>
    <x v="4"/>
    <n v="2024"/>
    <s v="Q2"/>
    <s v="Low"/>
    <s v="Average"/>
    <s v="Excellent"/>
    <x v="2"/>
    <n v="4565.66"/>
  </r>
  <r>
    <x v="924"/>
    <d v="2025-02-13T00:00:00"/>
    <s v="Vizag"/>
    <s v="Nagpur"/>
    <x v="0"/>
    <x v="1"/>
    <x v="2"/>
    <n v="11.77"/>
    <n v="1001"/>
    <n v="93.97"/>
    <n v="4"/>
    <x v="2"/>
    <x v="2"/>
    <n v="48381.4"/>
    <x v="54"/>
    <x v="5"/>
    <n v="84.72"/>
    <n v="2472.8000000000002"/>
    <n v="2791.91"/>
    <n v="5512.92"/>
    <x v="3"/>
    <n v="2025"/>
    <s v="Q1"/>
    <s v="Low"/>
    <s v="Average"/>
    <s v="Excellent"/>
    <x v="0"/>
    <n v="5512.92"/>
  </r>
  <r>
    <x v="925"/>
    <d v="2024-07-07T00:00:00"/>
    <s v="Kolkata"/>
    <s v="Nagpur"/>
    <x v="2"/>
    <x v="0"/>
    <x v="0"/>
    <n v="13.62"/>
    <n v="2440"/>
    <n v="90.85"/>
    <n v="8"/>
    <x v="0"/>
    <x v="2"/>
    <n v="57440"/>
    <x v="106"/>
    <x v="3"/>
    <n v="88.29"/>
    <n v="5424.8"/>
    <n v="2293.58"/>
    <n v="8067.33"/>
    <x v="1"/>
    <n v="2024"/>
    <s v="Q3"/>
    <s v="High"/>
    <s v="Average"/>
    <s v="Good"/>
    <x v="2"/>
    <n v="8067.33"/>
  </r>
  <r>
    <x v="926"/>
    <d v="2025-10-21T00:00:00"/>
    <s v="Chennai"/>
    <s v="Bengaluru"/>
    <x v="3"/>
    <x v="1"/>
    <x v="5"/>
    <n v="27.91"/>
    <n v="2749"/>
    <n v="101.9"/>
    <n v="8"/>
    <x v="0"/>
    <x v="0"/>
    <n v="91335"/>
    <x v="93"/>
    <x v="2"/>
    <n v="84.98"/>
    <n v="6614.4"/>
    <n v="4557.91"/>
    <n v="8228.01"/>
    <x v="7"/>
    <n v="2025"/>
    <s v="Q4"/>
    <s v="High"/>
    <s v="Average"/>
    <s v="Good"/>
    <x v="3"/>
    <n v="8228.01"/>
  </r>
  <r>
    <x v="927"/>
    <d v="2024-08-11T00:00:00"/>
    <s v="Mumbai"/>
    <s v="Nagpur"/>
    <x v="4"/>
    <x v="1"/>
    <x v="0"/>
    <n v="11.03"/>
    <n v="976"/>
    <n v="96.55"/>
    <n v="3"/>
    <x v="2"/>
    <x v="2"/>
    <n v="47725"/>
    <x v="109"/>
    <x v="0"/>
    <n v="85.89"/>
    <n v="2393.1999999999998"/>
    <n v="2216.86"/>
    <n v="6235.21"/>
    <x v="2"/>
    <n v="2024"/>
    <s v="Q3"/>
    <s v="Low"/>
    <s v="Average"/>
    <s v="Excellent"/>
    <x v="4"/>
    <n v="6235.21"/>
  </r>
  <r>
    <x v="928"/>
    <d v="2025-05-15T00:00:00"/>
    <s v="Kandla"/>
    <s v="Jaipur"/>
    <x v="1"/>
    <x v="0"/>
    <x v="4"/>
    <n v="22.23"/>
    <n v="1726"/>
    <n v="99.61"/>
    <n v="4"/>
    <x v="2"/>
    <x v="2"/>
    <n v="55172.2"/>
    <x v="36"/>
    <x v="6"/>
    <n v="85.51"/>
    <n v="4341.2"/>
    <n v="4880.18"/>
    <n v="5088.6400000000003"/>
    <x v="4"/>
    <n v="2025"/>
    <s v="Q2"/>
    <s v="High"/>
    <s v="Average"/>
    <s v="Excellent"/>
    <x v="1"/>
    <n v="5088.6400000000003"/>
  </r>
  <r>
    <x v="929"/>
    <d v="2025-03-13T00:00:00"/>
    <s v="Kandla"/>
    <s v="Pune"/>
    <x v="1"/>
    <x v="1"/>
    <x v="1"/>
    <n v="14.66"/>
    <n v="1224"/>
    <n v="86.03"/>
    <n v="5"/>
    <x v="1"/>
    <x v="0"/>
    <n v="54205.599999999999"/>
    <x v="26"/>
    <x v="3"/>
    <n v="85.81"/>
    <n v="3034.4"/>
    <n v="3386.25"/>
    <n v="7203.69"/>
    <x v="10"/>
    <n v="2025"/>
    <s v="Q1"/>
    <s v="High"/>
    <s v="Average"/>
    <s v="Excellent"/>
    <x v="1"/>
    <n v="7203.69"/>
  </r>
  <r>
    <x v="930"/>
    <d v="2024-11-24T00:00:00"/>
    <s v="Chennai"/>
    <s v="Nagpur"/>
    <x v="3"/>
    <x v="1"/>
    <x v="1"/>
    <n v="20.440000000000001"/>
    <n v="1664"/>
    <n v="103.16"/>
    <n v="4"/>
    <x v="0"/>
    <x v="1"/>
    <n v="69243.199999999997"/>
    <x v="11"/>
    <x v="3"/>
    <n v="83.21"/>
    <n v="4145.6000000000004"/>
    <n v="2688.66"/>
    <n v="8496.4500000000007"/>
    <x v="11"/>
    <n v="2024"/>
    <s v="Q4"/>
    <s v="High"/>
    <s v="Average"/>
    <s v="Excellent"/>
    <x v="3"/>
    <n v="8496.4500000000007"/>
  </r>
  <r>
    <x v="931"/>
    <d v="2025-03-10T00:00:00"/>
    <s v="Nava Sheva"/>
    <s v="Delhi ICD"/>
    <x v="3"/>
    <x v="0"/>
    <x v="5"/>
    <n v="11.91"/>
    <n v="2203"/>
    <n v="87"/>
    <n v="7"/>
    <x v="2"/>
    <x v="1"/>
    <n v="51595"/>
    <x v="62"/>
    <x v="3"/>
    <n v="87.85"/>
    <n v="4882.3999999999996"/>
    <n v="4140.9799999999996"/>
    <n v="4784.09"/>
    <x v="10"/>
    <n v="2025"/>
    <s v="Q1"/>
    <s v="High"/>
    <s v="Average"/>
    <s v="Good"/>
    <x v="3"/>
    <n v="4784.09"/>
  </r>
  <r>
    <x v="932"/>
    <d v="2024-10-06T00:00:00"/>
    <s v="Chennai"/>
    <s v="Delhi ICD"/>
    <x v="2"/>
    <x v="1"/>
    <x v="5"/>
    <n v="12.38"/>
    <n v="826"/>
    <n v="89.03"/>
    <n v="2"/>
    <x v="1"/>
    <x v="2"/>
    <n v="43737.599999999999"/>
    <x v="4"/>
    <x v="0"/>
    <n v="82.35"/>
    <n v="2147.1999999999998"/>
    <n v="2940.75"/>
    <n v="4745.7"/>
    <x v="7"/>
    <n v="2024"/>
    <s v="Q4"/>
    <s v="Low"/>
    <s v="Average"/>
    <s v="Excellent"/>
    <x v="2"/>
    <n v="4745.7"/>
  </r>
  <r>
    <x v="933"/>
    <d v="2025-08-01T00:00:00"/>
    <s v="Mumbai"/>
    <s v="Ahmedabad"/>
    <x v="6"/>
    <x v="0"/>
    <x v="1"/>
    <n v="11.4"/>
    <n v="2137"/>
    <n v="103.35"/>
    <n v="7"/>
    <x v="2"/>
    <x v="2"/>
    <n v="50806"/>
    <x v="91"/>
    <x v="5"/>
    <n v="81.209999999999994"/>
    <n v="4730"/>
    <n v="3595.4"/>
    <n v="6189.56"/>
    <x v="2"/>
    <n v="2025"/>
    <s v="Q3"/>
    <s v="High"/>
    <s v="Average"/>
    <s v="Good"/>
    <x v="6"/>
    <n v="6189.56"/>
  </r>
  <r>
    <x v="934"/>
    <d v="2025-04-28T00:00:00"/>
    <s v="Kolkata"/>
    <s v="Bengaluru"/>
    <x v="5"/>
    <x v="0"/>
    <x v="0"/>
    <n v="13.43"/>
    <n v="1842"/>
    <n v="94.16"/>
    <n v="6"/>
    <x v="0"/>
    <x v="1"/>
    <n v="51990.2"/>
    <x v="65"/>
    <x v="2"/>
    <n v="83.44"/>
    <n v="4221.2"/>
    <n v="2406.61"/>
    <n v="9319.3799999999992"/>
    <x v="5"/>
    <n v="2025"/>
    <s v="Q2"/>
    <s v="High"/>
    <s v="Average"/>
    <s v="Good"/>
    <x v="5"/>
    <n v="9319.3799999999992"/>
  </r>
  <r>
    <x v="935"/>
    <d v="2024-06-06T00:00:00"/>
    <s v="Mundra"/>
    <s v="Ahmedabad"/>
    <x v="4"/>
    <x v="0"/>
    <x v="6"/>
    <n v="19.55"/>
    <n v="2687"/>
    <n v="95.92"/>
    <n v="7"/>
    <x v="2"/>
    <x v="0"/>
    <n v="67849.399999999994"/>
    <x v="38"/>
    <x v="2"/>
    <n v="81.8"/>
    <n v="6156"/>
    <n v="1522.64"/>
    <n v="10273.69"/>
    <x v="6"/>
    <n v="2024"/>
    <s v="Q2"/>
    <s v="High"/>
    <s v="Good"/>
    <s v="Good"/>
    <x v="4"/>
    <n v="10273.69"/>
  </r>
  <r>
    <x v="936"/>
    <d v="2025-05-31T00:00:00"/>
    <s v="Nava Sheva"/>
    <s v="Jaipur"/>
    <x v="0"/>
    <x v="0"/>
    <x v="6"/>
    <n v="15.69"/>
    <n v="1773"/>
    <n v="99.48"/>
    <n v="5"/>
    <x v="1"/>
    <x v="0"/>
    <n v="51334.6"/>
    <x v="25"/>
    <x v="1"/>
    <n v="85.28"/>
    <n v="4173.6000000000004"/>
    <n v="2601.85"/>
    <n v="5572.78"/>
    <x v="4"/>
    <n v="2025"/>
    <s v="Q2"/>
    <s v="High"/>
    <s v="Average"/>
    <s v="Excellent"/>
    <x v="0"/>
    <n v="5572.78"/>
  </r>
  <r>
    <x v="937"/>
    <d v="2026-06-06T00:00:00"/>
    <s v="Nava Sheva"/>
    <s v="Ahmedabad"/>
    <x v="3"/>
    <x v="1"/>
    <x v="0"/>
    <n v="19.239999999999998"/>
    <n v="1345"/>
    <n v="102.08"/>
    <n v="3"/>
    <x v="1"/>
    <x v="2"/>
    <n v="57705.599999999999"/>
    <x v="50"/>
    <x v="2"/>
    <n v="81.58"/>
    <n v="3459.6"/>
    <n v="4781.28"/>
    <n v="10171.26"/>
    <x v="6"/>
    <n v="2026"/>
    <s v="Q2"/>
    <s v="High"/>
    <s v="Good"/>
    <s v="Excellent"/>
    <x v="3"/>
    <n v="10171.26"/>
  </r>
  <r>
    <x v="938"/>
    <d v="2025-07-03T00:00:00"/>
    <s v="Mumbai"/>
    <s v="Nagpur"/>
    <x v="3"/>
    <x v="0"/>
    <x v="2"/>
    <n v="17.510000000000002"/>
    <n v="1055"/>
    <n v="92.63"/>
    <n v="4"/>
    <x v="1"/>
    <x v="0"/>
    <n v="43534.6"/>
    <x v="63"/>
    <x v="6"/>
    <n v="81.17"/>
    <n v="2810.4"/>
    <n v="2846.12"/>
    <n v="4117.16"/>
    <x v="1"/>
    <n v="2025"/>
    <s v="Q3"/>
    <s v="Low"/>
    <s v="Average"/>
    <s v="Excellent"/>
    <x v="3"/>
    <n v="4117.16"/>
  </r>
  <r>
    <x v="939"/>
    <d v="2024-04-06T00:00:00"/>
    <s v="Chennai"/>
    <s v="Bengaluru"/>
    <x v="0"/>
    <x v="1"/>
    <x v="2"/>
    <n v="19.8"/>
    <n v="2122"/>
    <n v="94.86"/>
    <n v="7"/>
    <x v="0"/>
    <x v="2"/>
    <n v="71667.199999999997"/>
    <x v="42"/>
    <x v="2"/>
    <n v="87.13"/>
    <n v="5036"/>
    <n v="4862.78"/>
    <n v="6337.12"/>
    <x v="5"/>
    <n v="2024"/>
    <s v="Q2"/>
    <s v="High"/>
    <s v="Average"/>
    <s v="Good"/>
    <x v="0"/>
    <n v="6337.12"/>
  </r>
  <r>
    <x v="940"/>
    <d v="2024-12-19T00:00:00"/>
    <s v="Mumbai"/>
    <s v="Hyderabad"/>
    <x v="5"/>
    <x v="0"/>
    <x v="3"/>
    <n v="23.46"/>
    <n v="759"/>
    <n v="100.98"/>
    <n v="3"/>
    <x v="1"/>
    <x v="2"/>
    <n v="42339.6"/>
    <x v="52"/>
    <x v="0"/>
    <n v="85.61"/>
    <n v="2456.4"/>
    <n v="4081.9"/>
    <n v="4026.92"/>
    <x v="9"/>
    <n v="2024"/>
    <s v="Q4"/>
    <s v="Low"/>
    <s v="Average"/>
    <s v="Excellent"/>
    <x v="5"/>
    <n v="4026.92"/>
  </r>
  <r>
    <x v="941"/>
    <d v="2026-03-11T00:00:00"/>
    <s v="Mundra"/>
    <s v="Ahmedabad"/>
    <x v="6"/>
    <x v="1"/>
    <x v="0"/>
    <n v="25.29"/>
    <n v="1705"/>
    <n v="100.2"/>
    <n v="5"/>
    <x v="0"/>
    <x v="0"/>
    <n v="76245"/>
    <x v="11"/>
    <x v="5"/>
    <n v="82.61"/>
    <n v="4421.6000000000004"/>
    <n v="2074.36"/>
    <n v="12448.26"/>
    <x v="10"/>
    <n v="2026"/>
    <s v="Q1"/>
    <s v="High"/>
    <s v="Good"/>
    <s v="Excellent"/>
    <x v="6"/>
    <n v="12448.26"/>
  </r>
  <r>
    <x v="942"/>
    <d v="2024-10-16T00:00:00"/>
    <s v="Kolkata"/>
    <s v="Bengaluru"/>
    <x v="5"/>
    <x v="0"/>
    <x v="3"/>
    <n v="26.37"/>
    <n v="582"/>
    <n v="89.9"/>
    <n v="2"/>
    <x v="1"/>
    <x v="0"/>
    <n v="45505"/>
    <x v="1"/>
    <x v="0"/>
    <n v="86.13"/>
    <n v="2218.8000000000002"/>
    <n v="4886.29"/>
    <n v="4722.46"/>
    <x v="7"/>
    <n v="2024"/>
    <s v="Q4"/>
    <s v="Low"/>
    <s v="Average"/>
    <s v="Excellent"/>
    <x v="5"/>
    <n v="4722.46"/>
  </r>
  <r>
    <x v="943"/>
    <d v="2024-10-27T00:00:00"/>
    <s v="Mundra"/>
    <s v="Pune"/>
    <x v="1"/>
    <x v="0"/>
    <x v="4"/>
    <n v="26.55"/>
    <n v="1678"/>
    <n v="102.47"/>
    <n v="4"/>
    <x v="2"/>
    <x v="1"/>
    <n v="60327.4"/>
    <x v="31"/>
    <x v="3"/>
    <n v="84.41"/>
    <n v="4418"/>
    <n v="1646.68"/>
    <n v="10417.120000000001"/>
    <x v="7"/>
    <n v="2024"/>
    <s v="Q4"/>
    <s v="High"/>
    <s v="Good"/>
    <s v="Excellent"/>
    <x v="1"/>
    <n v="10417.120000000001"/>
  </r>
  <r>
    <x v="944"/>
    <d v="2025-12-06T00:00:00"/>
    <s v="Nava Sheva"/>
    <s v="Bengaluru"/>
    <x v="3"/>
    <x v="1"/>
    <x v="4"/>
    <n v="12.88"/>
    <n v="2003"/>
    <n v="97.87"/>
    <n v="6"/>
    <x v="2"/>
    <x v="0"/>
    <n v="65872.399999999994"/>
    <x v="88"/>
    <x v="3"/>
    <n v="81.849999999999994"/>
    <n v="4521.2"/>
    <n v="2808.82"/>
    <n v="6900.42"/>
    <x v="9"/>
    <n v="2025"/>
    <s v="Q4"/>
    <s v="High"/>
    <s v="Average"/>
    <s v="Good"/>
    <x v="3"/>
    <n v="6900.42"/>
  </r>
  <r>
    <x v="945"/>
    <d v="2024-08-03T00:00:00"/>
    <s v="Nava Sheva"/>
    <s v="Nagpur"/>
    <x v="5"/>
    <x v="1"/>
    <x v="0"/>
    <n v="24.54"/>
    <n v="1775"/>
    <n v="104.75"/>
    <n v="5"/>
    <x v="2"/>
    <x v="1"/>
    <n v="71956"/>
    <x v="98"/>
    <x v="0"/>
    <n v="83.8"/>
    <n v="4531.6000000000004"/>
    <n v="3067.59"/>
    <n v="8322.67"/>
    <x v="2"/>
    <n v="2024"/>
    <s v="Q3"/>
    <s v="High"/>
    <s v="Average"/>
    <s v="Excellent"/>
    <x v="5"/>
    <n v="8322.67"/>
  </r>
  <r>
    <x v="946"/>
    <d v="2025-06-24T00:00:00"/>
    <s v="Nava Sheva"/>
    <s v="Pune"/>
    <x v="6"/>
    <x v="0"/>
    <x v="1"/>
    <n v="25.34"/>
    <n v="2217"/>
    <n v="86.57"/>
    <n v="7"/>
    <x v="0"/>
    <x v="1"/>
    <n v="66298.399999999994"/>
    <x v="25"/>
    <x v="2"/>
    <n v="88.92"/>
    <n v="5447.6"/>
    <n v="3331.57"/>
    <n v="5555.86"/>
    <x v="6"/>
    <n v="2025"/>
    <s v="Q2"/>
    <s v="High"/>
    <s v="Average"/>
    <s v="Good"/>
    <x v="6"/>
    <n v="5555.86"/>
  </r>
  <r>
    <x v="947"/>
    <d v="2026-04-12T00:00:00"/>
    <s v="Vizag"/>
    <s v="Lucknow"/>
    <x v="0"/>
    <x v="1"/>
    <x v="5"/>
    <n v="15.05"/>
    <n v="2677"/>
    <n v="89.83"/>
    <n v="6"/>
    <x v="1"/>
    <x v="0"/>
    <n v="72448.600000000006"/>
    <x v="96"/>
    <x v="6"/>
    <n v="88.99"/>
    <n v="5956"/>
    <n v="4813.42"/>
    <n v="8520.94"/>
    <x v="5"/>
    <n v="2026"/>
    <s v="Q2"/>
    <s v="High"/>
    <s v="Average"/>
    <s v="Good"/>
    <x v="0"/>
    <n v="8520.94"/>
  </r>
  <r>
    <x v="948"/>
    <d v="2024-10-10T00:00:00"/>
    <s v="Mumbai"/>
    <s v="Hyderabad"/>
    <x v="0"/>
    <x v="0"/>
    <x v="2"/>
    <n v="27.44"/>
    <n v="2141"/>
    <n v="101.29"/>
    <n v="5"/>
    <x v="2"/>
    <x v="0"/>
    <n v="69042.8"/>
    <x v="0"/>
    <x v="6"/>
    <n v="85.28"/>
    <n v="5379.6"/>
    <n v="3845.48"/>
    <n v="6566.35"/>
    <x v="7"/>
    <n v="2024"/>
    <s v="Q4"/>
    <s v="High"/>
    <s v="Average"/>
    <s v="Excellent"/>
    <x v="0"/>
    <n v="6566.35"/>
  </r>
  <r>
    <x v="949"/>
    <d v="2026-03-12T00:00:00"/>
    <s v="Kandla"/>
    <s v="Nagpur"/>
    <x v="4"/>
    <x v="0"/>
    <x v="5"/>
    <n v="24.06"/>
    <n v="1813"/>
    <n v="96.79"/>
    <n v="5"/>
    <x v="0"/>
    <x v="0"/>
    <n v="64024.800000000003"/>
    <x v="68"/>
    <x v="4"/>
    <n v="85.35"/>
    <n v="4588.3999999999996"/>
    <n v="2469.92"/>
    <n v="5272.89"/>
    <x v="10"/>
    <n v="2026"/>
    <s v="Q1"/>
    <s v="High"/>
    <s v="Average"/>
    <s v="Excellent"/>
    <x v="4"/>
    <n v="5272.89"/>
  </r>
  <r>
    <x v="950"/>
    <d v="2024-06-20T00:00:00"/>
    <s v="Kandla"/>
    <s v="Hyderabad"/>
    <x v="0"/>
    <x v="1"/>
    <x v="5"/>
    <n v="23.43"/>
    <n v="2013"/>
    <n v="101.19"/>
    <n v="7"/>
    <x v="1"/>
    <x v="0"/>
    <n v="73385.8"/>
    <x v="21"/>
    <x v="0"/>
    <n v="88.2"/>
    <n v="4963.2"/>
    <n v="2799.76"/>
    <n v="10257.040000000001"/>
    <x v="6"/>
    <n v="2024"/>
    <s v="Q2"/>
    <s v="High"/>
    <s v="Good"/>
    <s v="Good"/>
    <x v="0"/>
    <n v="10257.040000000001"/>
  </r>
  <r>
    <x v="951"/>
    <d v="2024-10-28T00:00:00"/>
    <s v="Kandla"/>
    <s v="Pune"/>
    <x v="2"/>
    <x v="0"/>
    <x v="3"/>
    <n v="26.78"/>
    <n v="943"/>
    <n v="100.51"/>
    <n v="3"/>
    <x v="1"/>
    <x v="2"/>
    <n v="47479.199999999997"/>
    <x v="76"/>
    <x v="2"/>
    <n v="81"/>
    <n v="2957.2"/>
    <n v="2599.37"/>
    <n v="4172.22"/>
    <x v="7"/>
    <n v="2024"/>
    <s v="Q4"/>
    <s v="Low"/>
    <s v="Average"/>
    <s v="Excellent"/>
    <x v="2"/>
    <n v="4172.22"/>
  </r>
  <r>
    <x v="952"/>
    <d v="2025-11-08T00:00:00"/>
    <s v="Mumbai"/>
    <s v="Jaipur"/>
    <x v="0"/>
    <x v="1"/>
    <x v="5"/>
    <n v="24.04"/>
    <n v="993"/>
    <n v="99.32"/>
    <n v="2"/>
    <x v="2"/>
    <x v="1"/>
    <n v="61470.400000000001"/>
    <x v="94"/>
    <x v="0"/>
    <n v="87.38"/>
    <n v="2947.6"/>
    <n v="3897.49"/>
    <n v="6930.17"/>
    <x v="11"/>
    <n v="2025"/>
    <s v="Q4"/>
    <s v="High"/>
    <s v="Average"/>
    <s v="Excellent"/>
    <x v="0"/>
    <n v="6930.17"/>
  </r>
  <r>
    <x v="953"/>
    <d v="2025-06-27T00:00:00"/>
    <s v="Nava Sheva"/>
    <s v="Pune"/>
    <x v="3"/>
    <x v="0"/>
    <x v="0"/>
    <n v="12.7"/>
    <n v="1089"/>
    <n v="90.36"/>
    <n v="4"/>
    <x v="2"/>
    <x v="2"/>
    <n v="37841.199999999997"/>
    <x v="75"/>
    <x v="3"/>
    <n v="83.64"/>
    <n v="2686"/>
    <n v="4576.6899999999996"/>
    <n v="4484.83"/>
    <x v="6"/>
    <n v="2025"/>
    <s v="Q2"/>
    <s v="Low"/>
    <s v="Average"/>
    <s v="Excellent"/>
    <x v="3"/>
    <n v="4484.83"/>
  </r>
  <r>
    <x v="954"/>
    <d v="2025-04-24T00:00:00"/>
    <s v="Mundra"/>
    <s v="Bengaluru"/>
    <x v="6"/>
    <x v="1"/>
    <x v="5"/>
    <n v="24.57"/>
    <n v="1220"/>
    <n v="99.47"/>
    <n v="3"/>
    <x v="1"/>
    <x v="0"/>
    <n v="64689.4"/>
    <x v="37"/>
    <x v="6"/>
    <n v="88.62"/>
    <n v="3422.8"/>
    <n v="1622.36"/>
    <n v="5822.91"/>
    <x v="5"/>
    <n v="2025"/>
    <s v="Q2"/>
    <s v="High"/>
    <s v="Average"/>
    <s v="Excellent"/>
    <x v="6"/>
    <n v="5822.91"/>
  </r>
  <r>
    <x v="955"/>
    <d v="2026-06-04T00:00:00"/>
    <s v="Mundra"/>
    <s v="Jaipur"/>
    <x v="1"/>
    <x v="1"/>
    <x v="4"/>
    <n v="25.32"/>
    <n v="1088"/>
    <n v="99.52"/>
    <n v="3"/>
    <x v="1"/>
    <x v="1"/>
    <n v="61286.400000000001"/>
    <x v="35"/>
    <x v="5"/>
    <n v="87.8"/>
    <n v="3188.8"/>
    <n v="3971.17"/>
    <n v="7307.46"/>
    <x v="6"/>
    <n v="2026"/>
    <s v="Q2"/>
    <s v="High"/>
    <s v="Average"/>
    <s v="Excellent"/>
    <x v="1"/>
    <n v="7307.46"/>
  </r>
  <r>
    <x v="956"/>
    <d v="2026-05-18T00:00:00"/>
    <s v="Kolkata"/>
    <s v="Delhi ICD"/>
    <x v="6"/>
    <x v="0"/>
    <x v="1"/>
    <n v="15.77"/>
    <n v="2307"/>
    <n v="88.74"/>
    <n v="7"/>
    <x v="2"/>
    <x v="0"/>
    <n v="59025.8"/>
    <x v="56"/>
    <x v="4"/>
    <n v="81.739999999999995"/>
    <n v="5244.8"/>
    <n v="1864.91"/>
    <n v="8961.74"/>
    <x v="4"/>
    <n v="2026"/>
    <s v="Q2"/>
    <s v="High"/>
    <s v="Average"/>
    <s v="Good"/>
    <x v="6"/>
    <n v="8961.74"/>
  </r>
  <r>
    <x v="957"/>
    <d v="2025-06-23T00:00:00"/>
    <s v="Chennai"/>
    <s v="Delhi ICD"/>
    <x v="3"/>
    <x v="1"/>
    <x v="4"/>
    <n v="27.28"/>
    <n v="1541"/>
    <n v="100.01"/>
    <n v="4"/>
    <x v="2"/>
    <x v="0"/>
    <n v="73545.2"/>
    <x v="68"/>
    <x v="0"/>
    <n v="85.56"/>
    <n v="4173.2"/>
    <n v="1542.07"/>
    <n v="6849.97"/>
    <x v="6"/>
    <n v="2025"/>
    <s v="Q2"/>
    <s v="High"/>
    <s v="Average"/>
    <s v="Excellent"/>
    <x v="3"/>
    <n v="6849.97"/>
  </r>
  <r>
    <x v="958"/>
    <d v="2026-01-22T00:00:00"/>
    <s v="Kolkata"/>
    <s v="Pune"/>
    <x v="1"/>
    <x v="1"/>
    <x v="5"/>
    <n v="16.88"/>
    <n v="1495"/>
    <n v="85.5"/>
    <n v="4"/>
    <x v="1"/>
    <x v="1"/>
    <n v="56892"/>
    <x v="81"/>
    <x v="5"/>
    <n v="83.61"/>
    <n v="3665.2"/>
    <n v="3186.58"/>
    <n v="6069.65"/>
    <x v="0"/>
    <n v="2026"/>
    <s v="Q1"/>
    <s v="High"/>
    <s v="Average"/>
    <s v="Excellent"/>
    <x v="1"/>
    <n v="6069.65"/>
  </r>
  <r>
    <x v="959"/>
    <d v="2025-06-09T00:00:00"/>
    <s v="Kolkata"/>
    <s v="Ahmedabad"/>
    <x v="3"/>
    <x v="1"/>
    <x v="4"/>
    <n v="17.77"/>
    <n v="1298"/>
    <n v="90.95"/>
    <n v="5"/>
    <x v="1"/>
    <x v="2"/>
    <n v="54483"/>
    <x v="76"/>
    <x v="2"/>
    <n v="86.16"/>
    <n v="3306.8"/>
    <n v="2889.84"/>
    <n v="5629.91"/>
    <x v="6"/>
    <n v="2025"/>
    <s v="Q2"/>
    <s v="High"/>
    <s v="Average"/>
    <s v="Excellent"/>
    <x v="3"/>
    <n v="5629.91"/>
  </r>
  <r>
    <x v="960"/>
    <d v="2024-10-30T00:00:00"/>
    <s v="Nava Sheva"/>
    <s v="Delhi ICD"/>
    <x v="1"/>
    <x v="1"/>
    <x v="1"/>
    <n v="27.55"/>
    <n v="536"/>
    <n v="98.24"/>
    <n v="2"/>
    <x v="0"/>
    <x v="2"/>
    <n v="60015.8"/>
    <x v="119"/>
    <x v="4"/>
    <n v="83.65"/>
    <n v="2174"/>
    <n v="2380.5700000000002"/>
    <n v="9364.08"/>
    <x v="7"/>
    <n v="2024"/>
    <s v="Q4"/>
    <s v="High"/>
    <s v="Average"/>
    <s v="Excellent"/>
    <x v="1"/>
    <n v="9364.08"/>
  </r>
  <r>
    <x v="961"/>
    <d v="2025-09-06T00:00:00"/>
    <s v="Chennai"/>
    <s v="Pune"/>
    <x v="4"/>
    <x v="0"/>
    <x v="5"/>
    <n v="13.12"/>
    <n v="2302"/>
    <n v="101"/>
    <n v="6"/>
    <x v="2"/>
    <x v="2"/>
    <n v="54052"/>
    <x v="71"/>
    <x v="2"/>
    <n v="85.92"/>
    <n v="5128.8"/>
    <n v="4891.91"/>
    <n v="8879.57"/>
    <x v="8"/>
    <n v="2025"/>
    <s v="Q3"/>
    <s v="High"/>
    <s v="Average"/>
    <s v="Good"/>
    <x v="4"/>
    <n v="8879.57"/>
  </r>
  <r>
    <x v="962"/>
    <d v="2024-07-06T00:00:00"/>
    <s v="Kolkata"/>
    <s v="Nagpur"/>
    <x v="5"/>
    <x v="0"/>
    <x v="6"/>
    <n v="26.97"/>
    <n v="676"/>
    <n v="85.93"/>
    <n v="3"/>
    <x v="0"/>
    <x v="1"/>
    <n v="49196.6"/>
    <x v="39"/>
    <x v="5"/>
    <n v="87.36"/>
    <n v="2430.8000000000002"/>
    <n v="3701.13"/>
    <n v="8000.45"/>
    <x v="1"/>
    <n v="2024"/>
    <s v="Q3"/>
    <s v="Low"/>
    <s v="Average"/>
    <s v="Excellent"/>
    <x v="5"/>
    <n v="8000.45"/>
  </r>
  <r>
    <x v="963"/>
    <d v="2025-10-20T00:00:00"/>
    <s v="Kolkata"/>
    <s v="Pune"/>
    <x v="3"/>
    <x v="1"/>
    <x v="1"/>
    <n v="13.55"/>
    <n v="2647"/>
    <n v="104.24"/>
    <n v="6"/>
    <x v="0"/>
    <x v="1"/>
    <n v="74967.8"/>
    <x v="62"/>
    <x v="5"/>
    <n v="81.58"/>
    <n v="5836"/>
    <n v="3965.3"/>
    <n v="8160.25"/>
    <x v="7"/>
    <n v="2025"/>
    <s v="Q4"/>
    <s v="High"/>
    <s v="Average"/>
    <s v="Good"/>
    <x v="3"/>
    <n v="8160.25"/>
  </r>
  <r>
    <x v="964"/>
    <d v="2026-06-11T00:00:00"/>
    <s v="Mundra"/>
    <s v="Ahmedabad"/>
    <x v="4"/>
    <x v="0"/>
    <x v="4"/>
    <n v="17.09"/>
    <n v="2136"/>
    <n v="101.33"/>
    <n v="5"/>
    <x v="2"/>
    <x v="0"/>
    <n v="59672.6"/>
    <x v="114"/>
    <x v="4"/>
    <n v="85.54"/>
    <n v="4955.6000000000004"/>
    <n v="2863.85"/>
    <n v="7144.61"/>
    <x v="6"/>
    <n v="2026"/>
    <s v="Q2"/>
    <s v="High"/>
    <s v="Average"/>
    <s v="Excellent"/>
    <x v="4"/>
    <n v="7144.61"/>
  </r>
  <r>
    <x v="965"/>
    <d v="2025-06-24T00:00:00"/>
    <s v="Mundra"/>
    <s v="Hyderabad"/>
    <x v="2"/>
    <x v="0"/>
    <x v="5"/>
    <n v="26.76"/>
    <n v="1748"/>
    <n v="94.81"/>
    <n v="5"/>
    <x v="2"/>
    <x v="1"/>
    <n v="60437.2"/>
    <x v="98"/>
    <x v="6"/>
    <n v="88.07"/>
    <n v="4566.3999999999996"/>
    <n v="3548.76"/>
    <n v="10461"/>
    <x v="6"/>
    <n v="2025"/>
    <s v="Q2"/>
    <s v="High"/>
    <s v="Good"/>
    <s v="Excellent"/>
    <x v="2"/>
    <n v="10461"/>
  </r>
  <r>
    <x v="966"/>
    <d v="2025-07-11T00:00:00"/>
    <s v="Nava Sheva"/>
    <s v="Ahmedabad"/>
    <x v="3"/>
    <x v="1"/>
    <x v="0"/>
    <n v="27.76"/>
    <n v="1447"/>
    <n v="101.58"/>
    <n v="3"/>
    <x v="0"/>
    <x v="1"/>
    <n v="73037.600000000006"/>
    <x v="75"/>
    <x v="5"/>
    <n v="87.28"/>
    <n v="4004.4"/>
    <n v="2851.95"/>
    <n v="9946.7099999999991"/>
    <x v="1"/>
    <n v="2025"/>
    <s v="Q3"/>
    <s v="High"/>
    <s v="Average"/>
    <s v="Excellent"/>
    <x v="3"/>
    <n v="9946.7099999999991"/>
  </r>
  <r>
    <x v="967"/>
    <d v="2026-05-30T00:00:00"/>
    <s v="Kandla"/>
    <s v="Delhi ICD"/>
    <x v="2"/>
    <x v="1"/>
    <x v="4"/>
    <n v="27.17"/>
    <n v="1548"/>
    <n v="90.56"/>
    <n v="5"/>
    <x v="0"/>
    <x v="1"/>
    <n v="72396.2"/>
    <x v="25"/>
    <x v="6"/>
    <n v="81.31"/>
    <n v="4182.8"/>
    <n v="3751.47"/>
    <n v="8419.02"/>
    <x v="4"/>
    <n v="2026"/>
    <s v="Q2"/>
    <s v="High"/>
    <s v="Average"/>
    <s v="Excellent"/>
    <x v="2"/>
    <n v="8419.02"/>
  </r>
  <r>
    <x v="968"/>
    <d v="2024-04-10T00:00:00"/>
    <s v="Mundra"/>
    <s v="Lucknow"/>
    <x v="4"/>
    <x v="1"/>
    <x v="1"/>
    <n v="26.34"/>
    <n v="1707"/>
    <n v="104.56"/>
    <n v="4"/>
    <x v="2"/>
    <x v="1"/>
    <n v="72737.2"/>
    <x v="96"/>
    <x v="0"/>
    <n v="81.98"/>
    <n v="4467.6000000000004"/>
    <n v="3933.48"/>
    <n v="7921.58"/>
    <x v="5"/>
    <n v="2024"/>
    <s v="Q2"/>
    <s v="High"/>
    <s v="Average"/>
    <s v="Excellent"/>
    <x v="4"/>
    <n v="7921.58"/>
  </r>
  <r>
    <x v="969"/>
    <d v="2025-07-01T00:00:00"/>
    <s v="Vizag"/>
    <s v="Delhi ICD"/>
    <x v="1"/>
    <x v="0"/>
    <x v="0"/>
    <n v="16.55"/>
    <n v="944"/>
    <n v="96.99"/>
    <n v="3"/>
    <x v="2"/>
    <x v="1"/>
    <n v="41861.800000000003"/>
    <x v="110"/>
    <x v="4"/>
    <n v="88.48"/>
    <n v="2550"/>
    <n v="3772.76"/>
    <n v="6022.63"/>
    <x v="1"/>
    <n v="2025"/>
    <s v="Q3"/>
    <s v="Low"/>
    <s v="Average"/>
    <s v="Excellent"/>
    <x v="1"/>
    <n v="6022.63"/>
  </r>
  <r>
    <x v="970"/>
    <d v="2024-11-13T00:00:00"/>
    <s v="Mundra"/>
    <s v="Jaipur"/>
    <x v="6"/>
    <x v="1"/>
    <x v="5"/>
    <n v="10.75"/>
    <n v="427"/>
    <n v="85.53"/>
    <n v="2"/>
    <x v="1"/>
    <x v="2"/>
    <n v="37062.6"/>
    <x v="81"/>
    <x v="2"/>
    <n v="88.02"/>
    <n v="1284"/>
    <n v="2877.18"/>
    <n v="3440.09"/>
    <x v="11"/>
    <n v="2024"/>
    <s v="Q4"/>
    <s v="Low"/>
    <s v="Average"/>
    <s v="Excellent"/>
    <x v="6"/>
    <n v="3440.09"/>
  </r>
  <r>
    <x v="971"/>
    <d v="2024-05-01T00:00:00"/>
    <s v="Kolkata"/>
    <s v="Lucknow"/>
    <x v="1"/>
    <x v="0"/>
    <x v="4"/>
    <n v="22.18"/>
    <n v="328"/>
    <n v="104.2"/>
    <n v="2"/>
    <x v="0"/>
    <x v="0"/>
    <n v="45402"/>
    <x v="100"/>
    <x v="0"/>
    <n v="85.55"/>
    <n v="1543.2"/>
    <n v="2578.7199999999998"/>
    <n v="4759.07"/>
    <x v="4"/>
    <n v="2024"/>
    <s v="Q2"/>
    <s v="Low"/>
    <s v="Average"/>
    <s v="Excellent"/>
    <x v="1"/>
    <n v="4759.07"/>
  </r>
  <r>
    <x v="972"/>
    <d v="2024-07-30T00:00:00"/>
    <s v="Nava Sheva"/>
    <s v="Jaipur"/>
    <x v="1"/>
    <x v="1"/>
    <x v="1"/>
    <n v="14.85"/>
    <n v="1423"/>
    <n v="94.43"/>
    <n v="5"/>
    <x v="1"/>
    <x v="2"/>
    <n v="53772.6"/>
    <x v="20"/>
    <x v="2"/>
    <n v="81.150000000000006"/>
    <n v="3440"/>
    <n v="2405.25"/>
    <n v="5711.12"/>
    <x v="1"/>
    <n v="2024"/>
    <s v="Q3"/>
    <s v="High"/>
    <s v="Average"/>
    <s v="Excellent"/>
    <x v="1"/>
    <n v="5711.12"/>
  </r>
  <r>
    <x v="973"/>
    <d v="2025-05-23T00:00:00"/>
    <s v="Nava Sheva"/>
    <s v="Bengaluru"/>
    <x v="2"/>
    <x v="1"/>
    <x v="2"/>
    <n v="18.61"/>
    <n v="2023"/>
    <n v="102.45"/>
    <n v="5"/>
    <x v="0"/>
    <x v="2"/>
    <n v="70319"/>
    <x v="78"/>
    <x v="1"/>
    <n v="86.45"/>
    <n v="4790.3999999999996"/>
    <n v="2256.84"/>
    <n v="5886.85"/>
    <x v="4"/>
    <n v="2025"/>
    <s v="Q2"/>
    <s v="High"/>
    <s v="Average"/>
    <s v="Excellent"/>
    <x v="2"/>
    <n v="5886.85"/>
  </r>
  <r>
    <x v="974"/>
    <d v="2024-07-12T00:00:00"/>
    <s v="Mumbai"/>
    <s v="Jaipur"/>
    <x v="1"/>
    <x v="0"/>
    <x v="0"/>
    <n v="21.62"/>
    <n v="1859"/>
    <n v="99.28"/>
    <n v="4"/>
    <x v="0"/>
    <x v="0"/>
    <n v="62679.6"/>
    <x v="102"/>
    <x v="0"/>
    <n v="84.73"/>
    <n v="4582.8"/>
    <n v="4531.8100000000004"/>
    <n v="9355.2999999999993"/>
    <x v="1"/>
    <n v="2024"/>
    <s v="Q3"/>
    <s v="High"/>
    <s v="Average"/>
    <s v="Excellent"/>
    <x v="1"/>
    <n v="9355.2999999999993"/>
  </r>
  <r>
    <x v="975"/>
    <d v="2024-12-26T00:00:00"/>
    <s v="Kolkata"/>
    <s v="Lucknow"/>
    <x v="6"/>
    <x v="0"/>
    <x v="6"/>
    <n v="25.28"/>
    <n v="439"/>
    <n v="92.79"/>
    <n v="3"/>
    <x v="1"/>
    <x v="1"/>
    <n v="40654.800000000003"/>
    <x v="100"/>
    <x v="3"/>
    <n v="82.51"/>
    <n v="1889.2"/>
    <n v="3727.98"/>
    <n v="3769.77"/>
    <x v="9"/>
    <n v="2024"/>
    <s v="Q4"/>
    <s v="Low"/>
    <s v="Average"/>
    <s v="Excellent"/>
    <x v="6"/>
    <n v="3769.77"/>
  </r>
  <r>
    <x v="976"/>
    <d v="2026-05-02T00:00:00"/>
    <s v="Mundra"/>
    <s v="Hyderabad"/>
    <x v="6"/>
    <x v="0"/>
    <x v="1"/>
    <n v="11.86"/>
    <n v="1100"/>
    <n v="96.22"/>
    <n v="4"/>
    <x v="2"/>
    <x v="0"/>
    <n v="41920.400000000001"/>
    <x v="43"/>
    <x v="3"/>
    <n v="86.37"/>
    <n v="2674.4"/>
    <n v="1922.15"/>
    <n v="4142.2299999999996"/>
    <x v="4"/>
    <n v="2026"/>
    <s v="Q2"/>
    <s v="Low"/>
    <s v="Average"/>
    <s v="Excellent"/>
    <x v="6"/>
    <n v="4142.2299999999996"/>
  </r>
  <r>
    <x v="977"/>
    <d v="2026-04-08T00:00:00"/>
    <s v="Kolkata"/>
    <s v="Lucknow"/>
    <x v="3"/>
    <x v="1"/>
    <x v="0"/>
    <n v="22.99"/>
    <n v="2532"/>
    <n v="94.43"/>
    <n v="7"/>
    <x v="2"/>
    <x v="1"/>
    <n v="78406.600000000006"/>
    <x v="18"/>
    <x v="6"/>
    <n v="87.2"/>
    <n v="5983.6"/>
    <n v="3184.73"/>
    <n v="6597.98"/>
    <x v="5"/>
    <n v="2026"/>
    <s v="Q2"/>
    <s v="High"/>
    <s v="Average"/>
    <s v="Good"/>
    <x v="3"/>
    <n v="6597.98"/>
  </r>
  <r>
    <x v="978"/>
    <d v="2025-05-16T00:00:00"/>
    <s v="Vizag"/>
    <s v="Delhi ICD"/>
    <x v="4"/>
    <x v="0"/>
    <x v="5"/>
    <n v="24.31"/>
    <n v="1366"/>
    <n v="97.78"/>
    <n v="4"/>
    <x v="0"/>
    <x v="1"/>
    <n v="56504.6"/>
    <x v="75"/>
    <x v="2"/>
    <n v="81.52"/>
    <n v="3704.4"/>
    <n v="1781.22"/>
    <n v="9778.77"/>
    <x v="4"/>
    <n v="2025"/>
    <s v="Q2"/>
    <s v="High"/>
    <s v="Average"/>
    <s v="Excellent"/>
    <x v="4"/>
    <n v="9778.77"/>
  </r>
  <r>
    <x v="979"/>
    <d v="2025-04-11T00:00:00"/>
    <s v="Kolkata"/>
    <s v="Nagpur"/>
    <x v="0"/>
    <x v="0"/>
    <x v="6"/>
    <n v="20.97"/>
    <n v="2183"/>
    <n v="102.61"/>
    <n v="7"/>
    <x v="0"/>
    <x v="1"/>
    <n v="63882.2"/>
    <x v="112"/>
    <x v="2"/>
    <n v="87.26"/>
    <n v="5204.8"/>
    <n v="1570.04"/>
    <n v="10336.02"/>
    <x v="5"/>
    <n v="2025"/>
    <s v="Q2"/>
    <s v="High"/>
    <s v="Good"/>
    <s v="Good"/>
    <x v="0"/>
    <n v="10336.02"/>
  </r>
  <r>
    <x v="980"/>
    <d v="2024-04-26T00:00:00"/>
    <s v="Kolkata"/>
    <s v="Jaipur"/>
    <x v="5"/>
    <x v="1"/>
    <x v="2"/>
    <n v="24.42"/>
    <n v="2493"/>
    <n v="89.98"/>
    <n v="8"/>
    <x v="0"/>
    <x v="2"/>
    <n v="79691.600000000006"/>
    <x v="9"/>
    <x v="4"/>
    <n v="84.03"/>
    <n v="5962.8"/>
    <n v="4821.24"/>
    <n v="12338.43"/>
    <x v="5"/>
    <n v="2024"/>
    <s v="Q2"/>
    <s v="High"/>
    <s v="Good"/>
    <s v="Good"/>
    <x v="5"/>
    <n v="12338.43"/>
  </r>
  <r>
    <x v="981"/>
    <d v="2024-06-08T00:00:00"/>
    <s v="Mumbai"/>
    <s v="Ahmedabad"/>
    <x v="3"/>
    <x v="0"/>
    <x v="0"/>
    <n v="17.47"/>
    <n v="1923"/>
    <n v="92.29"/>
    <n v="5"/>
    <x v="0"/>
    <x v="1"/>
    <n v="56373.8"/>
    <x v="13"/>
    <x v="2"/>
    <n v="83.48"/>
    <n v="4544.8"/>
    <n v="3079.96"/>
    <n v="9206.85"/>
    <x v="6"/>
    <n v="2024"/>
    <s v="Q2"/>
    <s v="High"/>
    <s v="Average"/>
    <s v="Excellent"/>
    <x v="3"/>
    <n v="9206.85"/>
  </r>
  <r>
    <x v="982"/>
    <d v="2025-07-31T00:00:00"/>
    <s v="Vizag"/>
    <s v="Jaipur"/>
    <x v="5"/>
    <x v="0"/>
    <x v="6"/>
    <n v="18.16"/>
    <n v="2580"/>
    <n v="102.18"/>
    <n v="7"/>
    <x v="2"/>
    <x v="2"/>
    <n v="62065.599999999999"/>
    <x v="110"/>
    <x v="3"/>
    <n v="84.82"/>
    <n v="5886.4"/>
    <n v="3273.32"/>
    <n v="9012.7800000000007"/>
    <x v="1"/>
    <n v="2025"/>
    <s v="Q3"/>
    <s v="High"/>
    <s v="Average"/>
    <s v="Good"/>
    <x v="5"/>
    <n v="9012.7800000000007"/>
  </r>
  <r>
    <x v="983"/>
    <d v="2026-03-15T00:00:00"/>
    <s v="Mundra"/>
    <s v="Bengaluru"/>
    <x v="5"/>
    <x v="0"/>
    <x v="6"/>
    <n v="15.21"/>
    <n v="998"/>
    <n v="94.89"/>
    <n v="4"/>
    <x v="2"/>
    <x v="1"/>
    <n v="41051.800000000003"/>
    <x v="28"/>
    <x v="0"/>
    <n v="82.31"/>
    <n v="2604.4"/>
    <n v="3401.18"/>
    <n v="6029.68"/>
    <x v="10"/>
    <n v="2026"/>
    <s v="Q1"/>
    <s v="Low"/>
    <s v="Average"/>
    <s v="Excellent"/>
    <x v="5"/>
    <n v="6029.68"/>
  </r>
  <r>
    <x v="984"/>
    <d v="2024-10-30T00:00:00"/>
    <s v="Kolkata"/>
    <s v="Hyderabad"/>
    <x v="3"/>
    <x v="0"/>
    <x v="6"/>
    <n v="22.14"/>
    <n v="416"/>
    <n v="97.56"/>
    <n v="2"/>
    <x v="2"/>
    <x v="2"/>
    <n v="39125.199999999997"/>
    <x v="102"/>
    <x v="2"/>
    <n v="82.98"/>
    <n v="1717.6"/>
    <n v="2903.91"/>
    <n v="6520.2"/>
    <x v="7"/>
    <n v="2024"/>
    <s v="Q4"/>
    <s v="Low"/>
    <s v="Average"/>
    <s v="Excellent"/>
    <x v="3"/>
    <n v="6520.2"/>
  </r>
  <r>
    <x v="985"/>
    <d v="2024-01-24T00:00:00"/>
    <s v="Kandla"/>
    <s v="Pune"/>
    <x v="3"/>
    <x v="1"/>
    <x v="3"/>
    <n v="11.39"/>
    <n v="380"/>
    <n v="95.15"/>
    <n v="2"/>
    <x v="0"/>
    <x v="0"/>
    <n v="47229"/>
    <x v="71"/>
    <x v="5"/>
    <n v="87.29"/>
    <n v="1215.5999999999999"/>
    <n v="4146.41"/>
    <n v="4495.5200000000004"/>
    <x v="0"/>
    <n v="2024"/>
    <s v="Q1"/>
    <s v="Low"/>
    <s v="Average"/>
    <s v="Excellent"/>
    <x v="3"/>
    <n v="4495.5200000000004"/>
  </r>
  <r>
    <x v="986"/>
    <d v="2025-04-08T00:00:00"/>
    <s v="Kandla"/>
    <s v="Bengaluru"/>
    <x v="2"/>
    <x v="1"/>
    <x v="5"/>
    <n v="13.15"/>
    <n v="2261"/>
    <n v="90.64"/>
    <n v="5"/>
    <x v="0"/>
    <x v="2"/>
    <n v="66843.8"/>
    <x v="114"/>
    <x v="4"/>
    <n v="87.29"/>
    <n v="5048"/>
    <n v="2819.77"/>
    <n v="10524.85"/>
    <x v="5"/>
    <n v="2025"/>
    <s v="Q2"/>
    <s v="High"/>
    <s v="Good"/>
    <s v="Excellent"/>
    <x v="2"/>
    <n v="10524.85"/>
  </r>
  <r>
    <x v="987"/>
    <d v="2025-02-10T00:00:00"/>
    <s v="Kolkata"/>
    <s v="Lucknow"/>
    <x v="1"/>
    <x v="0"/>
    <x v="0"/>
    <n v="22.81"/>
    <n v="1036"/>
    <n v="90.31"/>
    <n v="4"/>
    <x v="1"/>
    <x v="2"/>
    <n v="43798.2"/>
    <x v="100"/>
    <x v="1"/>
    <n v="85.61"/>
    <n v="2984.4"/>
    <n v="2665.01"/>
    <n v="6952.9"/>
    <x v="3"/>
    <n v="2025"/>
    <s v="Q1"/>
    <s v="Low"/>
    <s v="Average"/>
    <s v="Excellent"/>
    <x v="1"/>
    <n v="6952.9"/>
  </r>
  <r>
    <x v="988"/>
    <d v="2025-09-24T00:00:00"/>
    <s v="Kandla"/>
    <s v="Hyderabad"/>
    <x v="6"/>
    <x v="1"/>
    <x v="2"/>
    <n v="16.09"/>
    <n v="1422"/>
    <n v="91.3"/>
    <n v="5"/>
    <x v="1"/>
    <x v="0"/>
    <n v="58501"/>
    <x v="71"/>
    <x v="2"/>
    <n v="87.57"/>
    <n v="3487.6"/>
    <n v="1768.61"/>
    <n v="10088.93"/>
    <x v="8"/>
    <n v="2025"/>
    <s v="Q3"/>
    <s v="High"/>
    <s v="Good"/>
    <s v="Excellent"/>
    <x v="6"/>
    <n v="10088.93"/>
  </r>
  <r>
    <x v="989"/>
    <d v="2026-04-14T00:00:00"/>
    <s v="Kandla"/>
    <s v="Ahmedabad"/>
    <x v="2"/>
    <x v="1"/>
    <x v="0"/>
    <n v="14.57"/>
    <n v="708"/>
    <n v="96.11"/>
    <n v="3"/>
    <x v="2"/>
    <x v="1"/>
    <n v="49142.2"/>
    <x v="31"/>
    <x v="4"/>
    <n v="83.83"/>
    <n v="1998.8"/>
    <n v="3534.59"/>
    <n v="5380.96"/>
    <x v="5"/>
    <n v="2026"/>
    <s v="Q2"/>
    <s v="Low"/>
    <s v="Average"/>
    <s v="Excellent"/>
    <x v="2"/>
    <n v="5380.96"/>
  </r>
  <r>
    <x v="990"/>
    <d v="2025-10-23T00:00:00"/>
    <s v="Vizag"/>
    <s v="Ahmedabad"/>
    <x v="3"/>
    <x v="0"/>
    <x v="6"/>
    <n v="25.63"/>
    <n v="1466"/>
    <n v="93.4"/>
    <n v="3"/>
    <x v="0"/>
    <x v="1"/>
    <n v="58367"/>
    <x v="14"/>
    <x v="6"/>
    <n v="81.59"/>
    <n v="3957.2"/>
    <n v="3355.39"/>
    <n v="6746.41"/>
    <x v="7"/>
    <n v="2025"/>
    <s v="Q4"/>
    <s v="High"/>
    <s v="Average"/>
    <s v="Excellent"/>
    <x v="3"/>
    <n v="6746.41"/>
  </r>
  <r>
    <x v="991"/>
    <d v="2025-10-26T00:00:00"/>
    <s v="Kolkata"/>
    <s v="Nagpur"/>
    <x v="3"/>
    <x v="0"/>
    <x v="1"/>
    <n v="27.46"/>
    <n v="2310"/>
    <n v="95.65"/>
    <n v="5"/>
    <x v="1"/>
    <x v="2"/>
    <n v="63912"/>
    <x v="30"/>
    <x v="5"/>
    <n v="85.14"/>
    <n v="5718.4"/>
    <n v="4876.05"/>
    <n v="8390.41"/>
    <x v="7"/>
    <n v="2025"/>
    <s v="Q4"/>
    <s v="High"/>
    <s v="Average"/>
    <s v="Excellent"/>
    <x v="3"/>
    <n v="8390.41"/>
  </r>
  <r>
    <x v="992"/>
    <d v="2026-03-28T00:00:00"/>
    <s v="Mundra"/>
    <s v="Nagpur"/>
    <x v="0"/>
    <x v="1"/>
    <x v="1"/>
    <n v="18.64"/>
    <n v="2554"/>
    <n v="87.12"/>
    <n v="8"/>
    <x v="0"/>
    <x v="2"/>
    <n v="74878.399999999994"/>
    <x v="20"/>
    <x v="1"/>
    <n v="88.69"/>
    <n v="5853.6"/>
    <n v="2038.48"/>
    <n v="9866.15"/>
    <x v="10"/>
    <n v="2026"/>
    <s v="Q1"/>
    <s v="High"/>
    <s v="Average"/>
    <s v="Good"/>
    <x v="0"/>
    <n v="9866.15"/>
  </r>
  <r>
    <x v="993"/>
    <d v="2024-07-21T00:00:00"/>
    <s v="Kolkata"/>
    <s v="Bengaluru"/>
    <x v="1"/>
    <x v="1"/>
    <x v="0"/>
    <n v="21.96"/>
    <n v="1618"/>
    <n v="95.32"/>
    <n v="6"/>
    <x v="2"/>
    <x v="0"/>
    <n v="69118.399999999994"/>
    <x v="81"/>
    <x v="1"/>
    <n v="83.81"/>
    <n v="4114.3999999999996"/>
    <n v="2308.41"/>
    <n v="9350.4599999999991"/>
    <x v="1"/>
    <n v="2024"/>
    <s v="Q3"/>
    <s v="High"/>
    <s v="Average"/>
    <s v="Good"/>
    <x v="1"/>
    <n v="9350.4599999999991"/>
  </r>
  <r>
    <x v="994"/>
    <d v="2026-03-31T00:00:00"/>
    <s v="Kandla"/>
    <s v="Bengaluru"/>
    <x v="6"/>
    <x v="1"/>
    <x v="6"/>
    <n v="16.79"/>
    <n v="1430"/>
    <n v="102.52"/>
    <n v="3"/>
    <x v="1"/>
    <x v="0"/>
    <n v="60573.4"/>
    <x v="86"/>
    <x v="5"/>
    <n v="85.2"/>
    <n v="3531.6"/>
    <n v="1870.19"/>
    <n v="8464.98"/>
    <x v="10"/>
    <n v="2026"/>
    <s v="Q1"/>
    <s v="High"/>
    <s v="Average"/>
    <s v="Excellent"/>
    <x v="6"/>
    <n v="8464.98"/>
  </r>
  <r>
    <x v="995"/>
    <d v="2026-01-21T00:00:00"/>
    <s v="Mundra"/>
    <s v="Jaipur"/>
    <x v="0"/>
    <x v="0"/>
    <x v="5"/>
    <n v="26.25"/>
    <n v="2187"/>
    <n v="89.67"/>
    <n v="7"/>
    <x v="0"/>
    <x v="0"/>
    <n v="69629.399999999994"/>
    <x v="103"/>
    <x v="6"/>
    <n v="82.17"/>
    <n v="5424"/>
    <n v="1558.52"/>
    <n v="8867.33"/>
    <x v="0"/>
    <n v="2026"/>
    <s v="Q1"/>
    <s v="High"/>
    <s v="Average"/>
    <s v="Good"/>
    <x v="0"/>
    <n v="8867.33"/>
  </r>
  <r>
    <x v="996"/>
    <d v="2024-03-04T00:00:00"/>
    <s v="Chennai"/>
    <s v="Lucknow"/>
    <x v="3"/>
    <x v="0"/>
    <x v="4"/>
    <n v="21.24"/>
    <n v="691"/>
    <n v="93.62"/>
    <n v="3"/>
    <x v="1"/>
    <x v="1"/>
    <n v="40142.400000000001"/>
    <x v="51"/>
    <x v="6"/>
    <n v="85.64"/>
    <n v="2231.6"/>
    <n v="4255.5600000000004"/>
    <n v="4132.54"/>
    <x v="10"/>
    <n v="2024"/>
    <s v="Q1"/>
    <s v="Low"/>
    <s v="Average"/>
    <s v="Excellent"/>
    <x v="3"/>
    <n v="4132.54"/>
  </r>
  <r>
    <x v="997"/>
    <d v="2025-02-10T00:00:00"/>
    <s v="Kolkata"/>
    <s v="Ahmedabad"/>
    <x v="5"/>
    <x v="0"/>
    <x v="5"/>
    <n v="23.71"/>
    <n v="2654"/>
    <n v="93.85"/>
    <n v="7"/>
    <x v="0"/>
    <x v="0"/>
    <n v="73449"/>
    <x v="35"/>
    <x v="3"/>
    <n v="87.79"/>
    <n v="6256.4"/>
    <n v="2806.39"/>
    <n v="7888.08"/>
    <x v="3"/>
    <n v="2025"/>
    <s v="Q1"/>
    <s v="High"/>
    <s v="Average"/>
    <s v="Good"/>
    <x v="5"/>
    <n v="7888.08"/>
  </r>
  <r>
    <x v="998"/>
    <d v="2025-12-14T00:00:00"/>
    <s v="Kolkata"/>
    <s v="Jaipur"/>
    <x v="4"/>
    <x v="1"/>
    <x v="0"/>
    <n v="16.43"/>
    <n v="528"/>
    <n v="97.68"/>
    <n v="3"/>
    <x v="2"/>
    <x v="1"/>
    <n v="48844.6"/>
    <x v="13"/>
    <x v="4"/>
    <n v="85.03"/>
    <n v="1713.2"/>
    <n v="3664.64"/>
    <n v="6866.22"/>
    <x v="9"/>
    <n v="2025"/>
    <s v="Q4"/>
    <s v="Low"/>
    <s v="Average"/>
    <s v="Excellent"/>
    <x v="4"/>
    <n v="6866.22"/>
  </r>
  <r>
    <x v="999"/>
    <d v="2024-12-15T00:00:00"/>
    <s v="Nava Sheva"/>
    <s v="Bengaluru"/>
    <x v="5"/>
    <x v="0"/>
    <x v="2"/>
    <n v="16.100000000000001"/>
    <n v="750"/>
    <n v="94.66"/>
    <n v="2"/>
    <x v="2"/>
    <x v="0"/>
    <n v="41349.199999999997"/>
    <x v="99"/>
    <x v="4"/>
    <n v="85.73"/>
    <n v="2144"/>
    <n v="2604.2399999999998"/>
    <n v="7114.93"/>
    <x v="9"/>
    <n v="2024"/>
    <s v="Q4"/>
    <s v="Low"/>
    <s v="Average"/>
    <s v="Excellent"/>
    <x v="5"/>
    <n v="7114.93"/>
  </r>
  <r>
    <x v="1000"/>
    <d v="2025-05-05T00:00:00"/>
    <s v="Vizag"/>
    <s v="Delhi ICD"/>
    <x v="1"/>
    <x v="0"/>
    <x v="5"/>
    <n v="11.22"/>
    <n v="1034"/>
    <n v="90.28"/>
    <n v="2"/>
    <x v="1"/>
    <x v="0"/>
    <n v="37339.599999999999"/>
    <x v="9"/>
    <x v="1"/>
    <n v="85.91"/>
    <n v="2516.8000000000002"/>
    <n v="4105.25"/>
    <n v="3833.67"/>
    <x v="4"/>
    <n v="2025"/>
    <s v="Q2"/>
    <s v="Low"/>
    <s v="Average"/>
    <s v="Excellent"/>
    <x v="1"/>
    <n v="3833.67"/>
  </r>
  <r>
    <x v="1001"/>
    <d v="2025-02-20T00:00:00"/>
    <s v="Mumbai"/>
    <s v="Jaipur"/>
    <x v="3"/>
    <x v="0"/>
    <x v="1"/>
    <n v="27.52"/>
    <n v="2250"/>
    <n v="100.58"/>
    <n v="7"/>
    <x v="1"/>
    <x v="2"/>
    <n v="63837.599999999999"/>
    <x v="73"/>
    <x v="5"/>
    <n v="88.69"/>
    <n v="5600.8"/>
    <n v="2633.38"/>
    <n v="5789.99"/>
    <x v="3"/>
    <n v="2025"/>
    <s v="Q1"/>
    <s v="High"/>
    <s v="Average"/>
    <s v="Good"/>
    <x v="3"/>
    <n v="5789.99"/>
  </r>
  <r>
    <x v="1002"/>
    <d v="2026-01-05T00:00:00"/>
    <s v="Kolkata"/>
    <s v="Jaipur"/>
    <x v="5"/>
    <x v="1"/>
    <x v="4"/>
    <n v="16.93"/>
    <n v="1823"/>
    <n v="89.45"/>
    <n v="4"/>
    <x v="0"/>
    <x v="2"/>
    <n v="64847"/>
    <x v="16"/>
    <x v="1"/>
    <n v="82.4"/>
    <n v="4323.2"/>
    <n v="3410.97"/>
    <n v="5261.22"/>
    <x v="0"/>
    <n v="2026"/>
    <s v="Q1"/>
    <s v="High"/>
    <s v="Average"/>
    <s v="Excellent"/>
    <x v="5"/>
    <n v="5261.22"/>
  </r>
  <r>
    <x v="1003"/>
    <d v="2024-04-21T00:00:00"/>
    <s v="Chennai"/>
    <s v="Lucknow"/>
    <x v="6"/>
    <x v="0"/>
    <x v="0"/>
    <n v="10.7"/>
    <n v="2319"/>
    <n v="89.81"/>
    <n v="5"/>
    <x v="0"/>
    <x v="2"/>
    <n v="53235.199999999997"/>
    <x v="114"/>
    <x v="4"/>
    <n v="88.78"/>
    <n v="5066"/>
    <n v="1705.35"/>
    <n v="8976.9"/>
    <x v="5"/>
    <n v="2024"/>
    <s v="Q2"/>
    <s v="High"/>
    <s v="Average"/>
    <s v="Excellent"/>
    <x v="6"/>
    <n v="8976.9"/>
  </r>
  <r>
    <x v="1004"/>
    <d v="2024-11-19T00:00:00"/>
    <s v="Mundra"/>
    <s v="Jaipur"/>
    <x v="6"/>
    <x v="0"/>
    <x v="1"/>
    <n v="20.440000000000001"/>
    <n v="676"/>
    <n v="98.79"/>
    <n v="3"/>
    <x v="1"/>
    <x v="1"/>
    <n v="39862.800000000003"/>
    <x v="94"/>
    <x v="5"/>
    <n v="82.79"/>
    <n v="2169.6"/>
    <n v="1654.31"/>
    <n v="6498.51"/>
    <x v="11"/>
    <n v="2024"/>
    <s v="Q4"/>
    <s v="Low"/>
    <s v="Average"/>
    <s v="Excellent"/>
    <x v="6"/>
    <n v="6498.51"/>
  </r>
  <r>
    <x v="1005"/>
    <d v="2026-05-21T00:00:00"/>
    <s v="Mumbai"/>
    <s v="Hyderabad"/>
    <x v="6"/>
    <x v="0"/>
    <x v="1"/>
    <n v="18.760000000000002"/>
    <n v="639"/>
    <n v="87.71"/>
    <n v="2"/>
    <x v="0"/>
    <x v="0"/>
    <n v="44077.2"/>
    <x v="87"/>
    <x v="2"/>
    <n v="83.2"/>
    <n v="2028.4"/>
    <n v="2090.14"/>
    <n v="5369.44"/>
    <x v="4"/>
    <n v="2026"/>
    <s v="Q2"/>
    <s v="Low"/>
    <s v="Average"/>
    <s v="Excellent"/>
    <x v="6"/>
    <n v="5369.44"/>
  </r>
  <r>
    <x v="1006"/>
    <d v="2024-03-27T00:00:00"/>
    <s v="Kandla"/>
    <s v="Jaipur"/>
    <x v="2"/>
    <x v="1"/>
    <x v="4"/>
    <n v="21.14"/>
    <n v="767"/>
    <n v="88.13"/>
    <n v="2"/>
    <x v="1"/>
    <x v="2"/>
    <n v="50805.599999999999"/>
    <x v="35"/>
    <x v="3"/>
    <n v="87.87"/>
    <n v="2379.6"/>
    <n v="4631.28"/>
    <n v="9003.73"/>
    <x v="10"/>
    <n v="2024"/>
    <s v="Q1"/>
    <s v="High"/>
    <s v="Average"/>
    <s v="Excellent"/>
    <x v="2"/>
    <n v="9003.73"/>
  </r>
  <r>
    <x v="1007"/>
    <d v="2024-02-07T00:00:00"/>
    <s v="Kandla"/>
    <s v="Delhi ICD"/>
    <x v="2"/>
    <x v="0"/>
    <x v="6"/>
    <n v="19.98"/>
    <n v="1442"/>
    <n v="102.07"/>
    <n v="4"/>
    <x v="1"/>
    <x v="1"/>
    <n v="49034.400000000001"/>
    <x v="72"/>
    <x v="5"/>
    <n v="83.14"/>
    <n v="3683.2"/>
    <n v="4165.42"/>
    <n v="4660.58"/>
    <x v="3"/>
    <n v="2024"/>
    <s v="Q1"/>
    <s v="Low"/>
    <s v="Average"/>
    <s v="Excellent"/>
    <x v="2"/>
    <n v="4660.58"/>
  </r>
  <r>
    <x v="1008"/>
    <d v="2025-05-01T00:00:00"/>
    <s v="Mumbai"/>
    <s v="Bengaluru"/>
    <x v="6"/>
    <x v="0"/>
    <x v="1"/>
    <n v="12.08"/>
    <n v="851"/>
    <n v="91.41"/>
    <n v="2"/>
    <x v="0"/>
    <x v="2"/>
    <n v="37053.199999999997"/>
    <x v="55"/>
    <x v="2"/>
    <n v="86.03"/>
    <n v="2185.1999999999998"/>
    <n v="3348.26"/>
    <n v="6188.24"/>
    <x v="4"/>
    <n v="2025"/>
    <s v="Q2"/>
    <s v="Low"/>
    <s v="Average"/>
    <s v="Excellent"/>
    <x v="6"/>
    <n v="6188.24"/>
  </r>
  <r>
    <x v="1009"/>
    <d v="2025-07-05T00:00:00"/>
    <s v="Kolkata"/>
    <s v="Bengaluru"/>
    <x v="2"/>
    <x v="0"/>
    <x v="4"/>
    <n v="14.03"/>
    <n v="1649"/>
    <n v="96.97"/>
    <n v="4"/>
    <x v="0"/>
    <x v="0"/>
    <n v="53051.4"/>
    <x v="98"/>
    <x v="2"/>
    <n v="85.04"/>
    <n v="3859.2"/>
    <n v="4228.22"/>
    <n v="9328.2099999999991"/>
    <x v="1"/>
    <n v="2025"/>
    <s v="Q3"/>
    <s v="High"/>
    <s v="Average"/>
    <s v="Excellent"/>
    <x v="2"/>
    <n v="9328.2099999999991"/>
  </r>
  <r>
    <x v="1010"/>
    <d v="2025-12-20T00:00:00"/>
    <s v="Mundra"/>
    <s v="Delhi ICD"/>
    <x v="6"/>
    <x v="1"/>
    <x v="5"/>
    <n v="12.2"/>
    <n v="2447"/>
    <n v="98.76"/>
    <n v="6"/>
    <x v="1"/>
    <x v="2"/>
    <n v="64195.199999999997"/>
    <x v="102"/>
    <x v="5"/>
    <n v="85.54"/>
    <n v="5382"/>
    <n v="4606.33"/>
    <n v="11188.89"/>
    <x v="9"/>
    <n v="2025"/>
    <s v="Q4"/>
    <s v="High"/>
    <s v="Good"/>
    <s v="Good"/>
    <x v="6"/>
    <n v="11188.89"/>
  </r>
  <r>
    <x v="1011"/>
    <d v="2025-02-01T00:00:00"/>
    <s v="Vizag"/>
    <s v="Lucknow"/>
    <x v="1"/>
    <x v="0"/>
    <x v="0"/>
    <n v="25.08"/>
    <n v="303"/>
    <n v="86.19"/>
    <n v="2"/>
    <x v="1"/>
    <x v="0"/>
    <n v="40550.800000000003"/>
    <x v="40"/>
    <x v="2"/>
    <n v="84.7"/>
    <n v="1609.2"/>
    <n v="2495.92"/>
    <n v="4710.32"/>
    <x v="3"/>
    <n v="2025"/>
    <s v="Q1"/>
    <s v="Low"/>
    <s v="Average"/>
    <s v="Excellent"/>
    <x v="1"/>
    <n v="4710.32"/>
  </r>
  <r>
    <x v="1012"/>
    <d v="2024-07-20T00:00:00"/>
    <s v="Mundra"/>
    <s v="Jaipur"/>
    <x v="3"/>
    <x v="1"/>
    <x v="2"/>
    <n v="22.69"/>
    <n v="1075"/>
    <n v="92.66"/>
    <n v="4"/>
    <x v="0"/>
    <x v="1"/>
    <n v="62940.2"/>
    <x v="85"/>
    <x v="5"/>
    <n v="84.55"/>
    <n v="3057.6"/>
    <n v="2931.81"/>
    <n v="8313.35"/>
    <x v="1"/>
    <n v="2024"/>
    <s v="Q3"/>
    <s v="High"/>
    <s v="Average"/>
    <s v="Excellent"/>
    <x v="3"/>
    <n v="8313.35"/>
  </r>
  <r>
    <x v="1013"/>
    <d v="2024-10-22T00:00:00"/>
    <s v="Kolkata"/>
    <s v="Lucknow"/>
    <x v="6"/>
    <x v="0"/>
    <x v="3"/>
    <n v="22.77"/>
    <n v="613"/>
    <n v="88.91"/>
    <n v="3"/>
    <x v="0"/>
    <x v="1"/>
    <n v="45018.2"/>
    <x v="61"/>
    <x v="5"/>
    <n v="87.81"/>
    <n v="2136.8000000000002"/>
    <n v="2428.64"/>
    <n v="7477.16"/>
    <x v="7"/>
    <n v="2024"/>
    <s v="Q4"/>
    <s v="Low"/>
    <s v="Average"/>
    <s v="Excellent"/>
    <x v="6"/>
    <n v="7477.16"/>
  </r>
  <r>
    <x v="1014"/>
    <d v="2026-04-12T00:00:00"/>
    <s v="Kolkata"/>
    <s v="Nagpur"/>
    <x v="5"/>
    <x v="1"/>
    <x v="3"/>
    <n v="26.35"/>
    <n v="709"/>
    <n v="102.14"/>
    <n v="3"/>
    <x v="1"/>
    <x v="0"/>
    <n v="60479.8"/>
    <x v="26"/>
    <x v="1"/>
    <n v="84.97"/>
    <n v="2472"/>
    <n v="3299.32"/>
    <n v="6310.5"/>
    <x v="5"/>
    <n v="2026"/>
    <s v="Q2"/>
    <s v="High"/>
    <s v="Average"/>
    <s v="Excellent"/>
    <x v="5"/>
    <n v="6310.5"/>
  </r>
  <r>
    <x v="1015"/>
    <d v="2025-09-24T00:00:00"/>
    <s v="Kolkata"/>
    <s v="Ahmedabad"/>
    <x v="1"/>
    <x v="0"/>
    <x v="6"/>
    <n v="12.66"/>
    <n v="2482"/>
    <n v="86.43"/>
    <n v="6"/>
    <x v="1"/>
    <x v="0"/>
    <n v="55549.599999999999"/>
    <x v="37"/>
    <x v="0"/>
    <n v="81.36"/>
    <n v="5470.4"/>
    <n v="2351.54"/>
    <n v="4843.6899999999996"/>
    <x v="8"/>
    <n v="2025"/>
    <s v="Q3"/>
    <s v="High"/>
    <s v="Average"/>
    <s v="Good"/>
    <x v="1"/>
    <n v="4843.6899999999996"/>
  </r>
  <r>
    <x v="1016"/>
    <d v="2025-05-19T00:00:00"/>
    <s v="Mundra"/>
    <s v="Bengaluru"/>
    <x v="4"/>
    <x v="0"/>
    <x v="1"/>
    <n v="16.62"/>
    <n v="1110"/>
    <n v="96.19"/>
    <n v="3"/>
    <x v="0"/>
    <x v="0"/>
    <n v="48820.800000000003"/>
    <x v="19"/>
    <x v="4"/>
    <n v="83.78"/>
    <n v="2884.8"/>
    <n v="2726.81"/>
    <n v="8606.69"/>
    <x v="4"/>
    <n v="2025"/>
    <s v="Q2"/>
    <s v="Low"/>
    <s v="Average"/>
    <s v="Excellent"/>
    <x v="4"/>
    <n v="8606.69"/>
  </r>
  <r>
    <x v="1017"/>
    <d v="2026-04-20T00:00:00"/>
    <s v="Kolkata"/>
    <s v="Hyderabad"/>
    <x v="4"/>
    <x v="1"/>
    <x v="3"/>
    <n v="25.15"/>
    <n v="346"/>
    <n v="104.66"/>
    <n v="2"/>
    <x v="0"/>
    <x v="1"/>
    <n v="57846.2"/>
    <x v="33"/>
    <x v="0"/>
    <n v="85.15"/>
    <n v="1698"/>
    <n v="1626.2"/>
    <n v="9899.32"/>
    <x v="5"/>
    <n v="2026"/>
    <s v="Q2"/>
    <s v="High"/>
    <s v="Average"/>
    <s v="Excellent"/>
    <x v="4"/>
    <n v="9899.32"/>
  </r>
  <r>
    <x v="1018"/>
    <d v="2024-07-10T00:00:00"/>
    <s v="Kolkata"/>
    <s v="Delhi ICD"/>
    <x v="6"/>
    <x v="0"/>
    <x v="3"/>
    <n v="19.059999999999999"/>
    <n v="1747"/>
    <n v="88.32"/>
    <n v="6"/>
    <x v="0"/>
    <x v="2"/>
    <n v="53716.4"/>
    <x v="68"/>
    <x v="3"/>
    <n v="86.5"/>
    <n v="4256.3999999999996"/>
    <n v="3024.78"/>
    <n v="8836.32"/>
    <x v="1"/>
    <n v="2024"/>
    <s v="Q3"/>
    <s v="High"/>
    <s v="Average"/>
    <s v="Good"/>
    <x v="6"/>
    <n v="8836.32"/>
  </r>
  <r>
    <x v="1019"/>
    <d v="2024-08-06T00:00:00"/>
    <s v="Kolkata"/>
    <s v="Nagpur"/>
    <x v="5"/>
    <x v="1"/>
    <x v="0"/>
    <n v="10.56"/>
    <n v="711"/>
    <n v="86.84"/>
    <n v="2"/>
    <x v="0"/>
    <x v="1"/>
    <n v="46956.800000000003"/>
    <x v="37"/>
    <x v="3"/>
    <n v="82.28"/>
    <n v="1844.4"/>
    <n v="1919.09"/>
    <n v="5425.95"/>
    <x v="2"/>
    <n v="2024"/>
    <s v="Q3"/>
    <s v="Low"/>
    <s v="Average"/>
    <s v="Excellent"/>
    <x v="5"/>
    <n v="5425.95"/>
  </r>
  <r>
    <x v="1020"/>
    <d v="2025-05-25T00:00:00"/>
    <s v="Mumbai"/>
    <s v="Delhi ICD"/>
    <x v="1"/>
    <x v="0"/>
    <x v="2"/>
    <n v="20.25"/>
    <n v="1666"/>
    <n v="93.95"/>
    <n v="5"/>
    <x v="1"/>
    <x v="1"/>
    <n v="50991"/>
    <x v="49"/>
    <x v="4"/>
    <n v="85.66"/>
    <n v="4142"/>
    <n v="4207.16"/>
    <n v="4513.5600000000004"/>
    <x v="4"/>
    <n v="2025"/>
    <s v="Q2"/>
    <s v="High"/>
    <s v="Average"/>
    <s v="Excellent"/>
    <x v="1"/>
    <n v="4513.5600000000004"/>
  </r>
  <r>
    <x v="1021"/>
    <d v="2026-03-15T00:00:00"/>
    <s v="Chennai"/>
    <s v="Lucknow"/>
    <x v="5"/>
    <x v="0"/>
    <x v="2"/>
    <n v="10.68"/>
    <n v="1771"/>
    <n v="91.73"/>
    <n v="4"/>
    <x v="0"/>
    <x v="0"/>
    <n v="50871.6"/>
    <x v="39"/>
    <x v="4"/>
    <n v="84.6"/>
    <n v="3969.2"/>
    <n v="4732.09"/>
    <n v="6636.07"/>
    <x v="10"/>
    <n v="2026"/>
    <s v="Q1"/>
    <s v="High"/>
    <s v="Average"/>
    <s v="Excellent"/>
    <x v="5"/>
    <n v="6636.07"/>
  </r>
  <r>
    <x v="1022"/>
    <d v="2026-03-15T00:00:00"/>
    <s v="Nava Sheva"/>
    <s v="Pune"/>
    <x v="6"/>
    <x v="0"/>
    <x v="0"/>
    <n v="11.52"/>
    <n v="2746"/>
    <n v="101.25"/>
    <n v="6"/>
    <x v="2"/>
    <x v="0"/>
    <n v="61970"/>
    <x v="103"/>
    <x v="1"/>
    <n v="85.4"/>
    <n v="5952.8"/>
    <n v="3589.57"/>
    <n v="9886.85"/>
    <x v="10"/>
    <n v="2026"/>
    <s v="Q1"/>
    <s v="High"/>
    <s v="Average"/>
    <s v="Good"/>
    <x v="6"/>
    <n v="9886.85"/>
  </r>
  <r>
    <x v="1023"/>
    <d v="2026-05-05T00:00:00"/>
    <s v="Mumbai"/>
    <s v="Bengaluru"/>
    <x v="0"/>
    <x v="1"/>
    <x v="1"/>
    <n v="21.02"/>
    <n v="330"/>
    <n v="85.08"/>
    <n v="2"/>
    <x v="2"/>
    <x v="2"/>
    <n v="47587.6"/>
    <x v="88"/>
    <x v="0"/>
    <n v="84.28"/>
    <n v="1500.8"/>
    <n v="2267.46"/>
    <n v="5881.4"/>
    <x v="4"/>
    <n v="2026"/>
    <s v="Q2"/>
    <s v="Low"/>
    <s v="Average"/>
    <s v="Excellent"/>
    <x v="0"/>
    <n v="5881.4"/>
  </r>
  <r>
    <x v="1024"/>
    <d v="2026-04-13T00:00:00"/>
    <s v="Kandla"/>
    <s v="Nagpur"/>
    <x v="4"/>
    <x v="1"/>
    <x v="3"/>
    <n v="21.88"/>
    <n v="397"/>
    <n v="100.76"/>
    <n v="2"/>
    <x v="1"/>
    <x v="1"/>
    <n v="50047.199999999997"/>
    <x v="71"/>
    <x v="6"/>
    <n v="81.38"/>
    <n v="1669.2"/>
    <n v="3737.06"/>
    <n v="6002.44"/>
    <x v="5"/>
    <n v="2026"/>
    <s v="Q2"/>
    <s v="High"/>
    <s v="Average"/>
    <s v="Excellent"/>
    <x v="4"/>
    <n v="6002.44"/>
  </r>
  <r>
    <x v="1025"/>
    <d v="2025-08-15T00:00:00"/>
    <s v="Kolkata"/>
    <s v="Ahmedabad"/>
    <x v="2"/>
    <x v="0"/>
    <x v="0"/>
    <n v="24.32"/>
    <n v="2701"/>
    <n v="88.75"/>
    <n v="6"/>
    <x v="0"/>
    <x v="1"/>
    <n v="71450"/>
    <x v="94"/>
    <x v="4"/>
    <n v="88.68"/>
    <n v="6374.8"/>
    <n v="2454.4299999999998"/>
    <n v="8435.4699999999993"/>
    <x v="2"/>
    <n v="2025"/>
    <s v="Q3"/>
    <s v="High"/>
    <s v="Average"/>
    <s v="Good"/>
    <x v="2"/>
    <n v="8435.4699999999993"/>
  </r>
  <r>
    <x v="1026"/>
    <d v="2024-02-20T00:00:00"/>
    <s v="Vizag"/>
    <s v="Nagpur"/>
    <x v="1"/>
    <x v="0"/>
    <x v="1"/>
    <n v="13.44"/>
    <n v="2450"/>
    <n v="87.06"/>
    <n v="7"/>
    <x v="0"/>
    <x v="1"/>
    <n v="58443.199999999997"/>
    <x v="57"/>
    <x v="3"/>
    <n v="87.89"/>
    <n v="5437.6"/>
    <n v="4753.16"/>
    <n v="7191.5"/>
    <x v="3"/>
    <n v="2024"/>
    <s v="Q1"/>
    <s v="High"/>
    <s v="Average"/>
    <s v="Good"/>
    <x v="1"/>
    <n v="7191.5"/>
  </r>
  <r>
    <x v="1027"/>
    <d v="2024-12-18T00:00:00"/>
    <s v="Chennai"/>
    <s v="Hyderabad"/>
    <x v="6"/>
    <x v="0"/>
    <x v="2"/>
    <n v="20.11"/>
    <n v="1826"/>
    <n v="91.67"/>
    <n v="5"/>
    <x v="1"/>
    <x v="2"/>
    <n v="51011.4"/>
    <x v="91"/>
    <x v="6"/>
    <n v="82.76"/>
    <n v="4456.3999999999996"/>
    <n v="2495"/>
    <n v="4257.21"/>
    <x v="9"/>
    <n v="2024"/>
    <s v="Q4"/>
    <s v="High"/>
    <s v="Average"/>
    <s v="Excellent"/>
    <x v="6"/>
    <n v="4257.21"/>
  </r>
  <r>
    <x v="1028"/>
    <d v="2025-06-24T00:00:00"/>
    <s v="Kandla"/>
    <s v="Pune"/>
    <x v="5"/>
    <x v="1"/>
    <x v="5"/>
    <n v="21.8"/>
    <n v="844"/>
    <n v="97.13"/>
    <n v="4"/>
    <x v="0"/>
    <x v="2"/>
    <n v="58403.6"/>
    <x v="73"/>
    <x v="4"/>
    <n v="88.63"/>
    <n v="2560"/>
    <n v="3915.78"/>
    <n v="7784.54"/>
    <x v="6"/>
    <n v="2025"/>
    <s v="Q2"/>
    <s v="High"/>
    <s v="Average"/>
    <s v="Excellent"/>
    <x v="5"/>
    <n v="7784.54"/>
  </r>
  <r>
    <x v="1029"/>
    <d v="2026-01-04T00:00:00"/>
    <s v="Chennai"/>
    <s v="Bengaluru"/>
    <x v="5"/>
    <x v="0"/>
    <x v="4"/>
    <n v="14.36"/>
    <n v="1115"/>
    <n v="94.31"/>
    <n v="4"/>
    <x v="1"/>
    <x v="1"/>
    <n v="39121.199999999997"/>
    <x v="29"/>
    <x v="6"/>
    <n v="82.4"/>
    <n v="2804.4"/>
    <n v="3087.38"/>
    <n v="5784.55"/>
    <x v="0"/>
    <n v="2026"/>
    <s v="Q1"/>
    <s v="Low"/>
    <s v="Average"/>
    <s v="Excellent"/>
    <x v="5"/>
    <n v="5784.55"/>
  </r>
  <r>
    <x v="1030"/>
    <d v="2024-03-26T00:00:00"/>
    <s v="Nava Sheva"/>
    <s v="Delhi ICD"/>
    <x v="2"/>
    <x v="1"/>
    <x v="2"/>
    <n v="25.93"/>
    <n v="2005"/>
    <n v="89.11"/>
    <n v="5"/>
    <x v="1"/>
    <x v="2"/>
    <n v="70090.2"/>
    <x v="29"/>
    <x v="6"/>
    <n v="85.35"/>
    <n v="5047.2"/>
    <n v="4817.3500000000004"/>
    <n v="9002.19"/>
    <x v="10"/>
    <n v="2024"/>
    <s v="Q1"/>
    <s v="High"/>
    <s v="Average"/>
    <s v="Excellent"/>
    <x v="2"/>
    <n v="9002.19"/>
  </r>
  <r>
    <x v="1031"/>
    <d v="2024-07-04T00:00:00"/>
    <s v="Kolkata"/>
    <s v="Ahmedabad"/>
    <x v="4"/>
    <x v="1"/>
    <x v="1"/>
    <n v="22.36"/>
    <n v="829"/>
    <n v="99.24"/>
    <n v="3"/>
    <x v="0"/>
    <x v="2"/>
    <n v="58980.800000000003"/>
    <x v="76"/>
    <x v="3"/>
    <n v="87.23"/>
    <n v="2552.4"/>
    <n v="3379.12"/>
    <n v="6281.87"/>
    <x v="1"/>
    <n v="2024"/>
    <s v="Q3"/>
    <s v="High"/>
    <s v="Average"/>
    <s v="Excellent"/>
    <x v="4"/>
    <n v="6281.87"/>
  </r>
  <r>
    <x v="1032"/>
    <d v="2024-12-20T00:00:00"/>
    <s v="Mumbai"/>
    <s v="Delhi ICD"/>
    <x v="3"/>
    <x v="0"/>
    <x v="1"/>
    <n v="11.62"/>
    <n v="772"/>
    <n v="94.37"/>
    <n v="3"/>
    <x v="2"/>
    <x v="1"/>
    <n v="35046.400000000001"/>
    <x v="36"/>
    <x v="6"/>
    <n v="85.98"/>
    <n v="2008.8"/>
    <n v="3233.03"/>
    <n v="6184.37"/>
    <x v="9"/>
    <n v="2024"/>
    <s v="Q4"/>
    <s v="Low"/>
    <s v="Average"/>
    <s v="Excellent"/>
    <x v="3"/>
    <n v="6184.37"/>
  </r>
  <r>
    <x v="1033"/>
    <d v="2025-01-07T00:00:00"/>
    <s v="Vizag"/>
    <s v="Ahmedabad"/>
    <x v="3"/>
    <x v="1"/>
    <x v="3"/>
    <n v="27.77"/>
    <n v="1248"/>
    <n v="94.75"/>
    <n v="4"/>
    <x v="1"/>
    <x v="2"/>
    <n v="63339"/>
    <x v="75"/>
    <x v="5"/>
    <n v="87.01"/>
    <n v="3606.8"/>
    <n v="2527.35"/>
    <n v="7007.21"/>
    <x v="0"/>
    <n v="2025"/>
    <s v="Q1"/>
    <s v="High"/>
    <s v="Average"/>
    <s v="Excellent"/>
    <x v="3"/>
    <n v="7007.21"/>
  </r>
  <r>
    <x v="1034"/>
    <d v="2024-02-10T00:00:00"/>
    <s v="Mundra"/>
    <s v="Delhi ICD"/>
    <x v="1"/>
    <x v="0"/>
    <x v="4"/>
    <n v="27.41"/>
    <n v="836"/>
    <n v="101.34"/>
    <n v="3"/>
    <x v="1"/>
    <x v="1"/>
    <n v="48361.8"/>
    <x v="29"/>
    <x v="6"/>
    <n v="84.26"/>
    <n v="2768.4"/>
    <n v="2994.38"/>
    <n v="4649.46"/>
    <x v="3"/>
    <n v="2024"/>
    <s v="Q1"/>
    <s v="Low"/>
    <s v="Average"/>
    <s v="Excellent"/>
    <x v="1"/>
    <n v="4649.46"/>
  </r>
  <r>
    <x v="1035"/>
    <d v="2024-10-19T00:00:00"/>
    <s v="Kolkata"/>
    <s v="Pune"/>
    <x v="5"/>
    <x v="0"/>
    <x v="1"/>
    <n v="16.22"/>
    <n v="984"/>
    <n v="91.2"/>
    <n v="4"/>
    <x v="0"/>
    <x v="0"/>
    <n v="46350"/>
    <x v="45"/>
    <x v="5"/>
    <n v="81.87"/>
    <n v="2616.8000000000002"/>
    <n v="2146.17"/>
    <n v="5179.71"/>
    <x v="7"/>
    <n v="2024"/>
    <s v="Q4"/>
    <s v="Low"/>
    <s v="Average"/>
    <s v="Excellent"/>
    <x v="5"/>
    <n v="5179.71"/>
  </r>
  <r>
    <x v="1036"/>
    <d v="2024-02-16T00:00:00"/>
    <s v="Chennai"/>
    <s v="Lucknow"/>
    <x v="6"/>
    <x v="1"/>
    <x v="0"/>
    <n v="17.649999999999999"/>
    <n v="2060"/>
    <n v="88.77"/>
    <n v="6"/>
    <x v="0"/>
    <x v="0"/>
    <n v="72257.399999999994"/>
    <x v="87"/>
    <x v="1"/>
    <n v="85.09"/>
    <n v="4826"/>
    <n v="2906.5"/>
    <n v="12474.03"/>
    <x v="3"/>
    <n v="2024"/>
    <s v="Q1"/>
    <s v="High"/>
    <s v="Good"/>
    <s v="Good"/>
    <x v="6"/>
    <n v="12474.03"/>
  </r>
  <r>
    <x v="1037"/>
    <d v="2024-09-09T00:00:00"/>
    <s v="Nava Sheva"/>
    <s v="Pune"/>
    <x v="1"/>
    <x v="0"/>
    <x v="1"/>
    <n v="27.73"/>
    <n v="2316"/>
    <n v="101.55"/>
    <n v="7"/>
    <x v="1"/>
    <x v="1"/>
    <n v="66435"/>
    <x v="109"/>
    <x v="6"/>
    <n v="83.99"/>
    <n v="5741.2"/>
    <n v="2258.39"/>
    <n v="8806.92"/>
    <x v="8"/>
    <n v="2024"/>
    <s v="Q3"/>
    <s v="High"/>
    <s v="Average"/>
    <s v="Good"/>
    <x v="1"/>
    <n v="8806.92"/>
  </r>
  <r>
    <x v="1038"/>
    <d v="2024-11-26T00:00:00"/>
    <s v="Mumbai"/>
    <s v="Delhi ICD"/>
    <x v="4"/>
    <x v="0"/>
    <x v="2"/>
    <n v="12.38"/>
    <n v="1665"/>
    <n v="92.12"/>
    <n v="6"/>
    <x v="2"/>
    <x v="0"/>
    <n v="48676.4"/>
    <x v="21"/>
    <x v="4"/>
    <n v="85.06"/>
    <n v="3825.2"/>
    <n v="2785.6"/>
    <n v="4638.9799999999996"/>
    <x v="11"/>
    <n v="2024"/>
    <s v="Q4"/>
    <s v="Low"/>
    <s v="Average"/>
    <s v="Good"/>
    <x v="4"/>
    <n v="4638.9799999999996"/>
  </r>
  <r>
    <x v="1039"/>
    <d v="2024-07-08T00:00:00"/>
    <s v="Nava Sheva"/>
    <s v="Hyderabad"/>
    <x v="0"/>
    <x v="1"/>
    <x v="3"/>
    <n v="11.29"/>
    <n v="1252"/>
    <n v="89.43"/>
    <n v="3"/>
    <x v="2"/>
    <x v="1"/>
    <n v="51916.6"/>
    <x v="31"/>
    <x v="2"/>
    <n v="81.040000000000006"/>
    <n v="2955.6"/>
    <n v="3547.87"/>
    <n v="5788.82"/>
    <x v="1"/>
    <n v="2024"/>
    <s v="Q3"/>
    <s v="High"/>
    <s v="Average"/>
    <s v="Excellent"/>
    <x v="0"/>
    <n v="5788.82"/>
  </r>
  <r>
    <x v="1040"/>
    <d v="2024-01-18T00:00:00"/>
    <s v="Mumbai"/>
    <s v="Hyderabad"/>
    <x v="5"/>
    <x v="1"/>
    <x v="2"/>
    <n v="24.81"/>
    <n v="375"/>
    <n v="96.06"/>
    <n v="2"/>
    <x v="0"/>
    <x v="0"/>
    <n v="59356.2"/>
    <x v="112"/>
    <x v="5"/>
    <n v="88.96"/>
    <n v="1742.4"/>
    <n v="2717.55"/>
    <n v="6192.31"/>
    <x v="0"/>
    <n v="2024"/>
    <s v="Q1"/>
    <s v="High"/>
    <s v="Average"/>
    <s v="Excellent"/>
    <x v="5"/>
    <n v="6192.31"/>
  </r>
  <r>
    <x v="1041"/>
    <d v="2024-05-01T00:00:00"/>
    <s v="Chennai"/>
    <s v="Hyderabad"/>
    <x v="4"/>
    <x v="0"/>
    <x v="4"/>
    <n v="15.55"/>
    <n v="2737"/>
    <n v="94.75"/>
    <n v="7"/>
    <x v="0"/>
    <x v="2"/>
    <n v="63209"/>
    <x v="10"/>
    <x v="5"/>
    <n v="81.42"/>
    <n v="6096"/>
    <n v="4888.8500000000004"/>
    <n v="7291.73"/>
    <x v="4"/>
    <n v="2024"/>
    <s v="Q2"/>
    <s v="High"/>
    <s v="Average"/>
    <s v="Good"/>
    <x v="4"/>
    <n v="7291.73"/>
  </r>
  <r>
    <x v="1042"/>
    <d v="2024-05-31T00:00:00"/>
    <s v="Mundra"/>
    <s v="Jaipur"/>
    <x v="1"/>
    <x v="0"/>
    <x v="4"/>
    <n v="13.36"/>
    <n v="679"/>
    <n v="98.36"/>
    <n v="2"/>
    <x v="2"/>
    <x v="1"/>
    <n v="35975.199999999997"/>
    <x v="14"/>
    <x v="0"/>
    <n v="85.32"/>
    <n v="1892.4"/>
    <n v="1663.7"/>
    <n v="3721.62"/>
    <x v="4"/>
    <n v="2024"/>
    <s v="Q2"/>
    <s v="Low"/>
    <s v="Average"/>
    <s v="Excellent"/>
    <x v="1"/>
    <n v="3721.62"/>
  </r>
  <r>
    <x v="1043"/>
    <d v="2024-08-06T00:00:00"/>
    <s v="Kandla"/>
    <s v="Pune"/>
    <x v="4"/>
    <x v="1"/>
    <x v="3"/>
    <n v="17.399999999999999"/>
    <n v="367"/>
    <n v="93.91"/>
    <n v="2"/>
    <x v="0"/>
    <x v="1"/>
    <n v="49833.2"/>
    <x v="10"/>
    <x v="5"/>
    <n v="82.63"/>
    <n v="1430"/>
    <n v="3237.8"/>
    <n v="8664.02"/>
    <x v="2"/>
    <n v="2024"/>
    <s v="Q3"/>
    <s v="Low"/>
    <s v="Average"/>
    <s v="Excellent"/>
    <x v="4"/>
    <n v="8664.02"/>
  </r>
  <r>
    <x v="1044"/>
    <d v="2025-04-13T00:00:00"/>
    <s v="Mumbai"/>
    <s v="Ahmedabad"/>
    <x v="1"/>
    <x v="1"/>
    <x v="6"/>
    <n v="11.51"/>
    <n v="833"/>
    <n v="88.68"/>
    <n v="2"/>
    <x v="1"/>
    <x v="2"/>
    <n v="42996.6"/>
    <x v="87"/>
    <x v="0"/>
    <n v="84.79"/>
    <n v="2126.4"/>
    <n v="3672.07"/>
    <n v="6762.54"/>
    <x v="5"/>
    <n v="2025"/>
    <s v="Q2"/>
    <s v="Low"/>
    <s v="Average"/>
    <s v="Excellent"/>
    <x v="1"/>
    <n v="6762.54"/>
  </r>
  <r>
    <x v="1045"/>
    <d v="2026-05-29T00:00:00"/>
    <s v="Vizag"/>
    <s v="Delhi ICD"/>
    <x v="3"/>
    <x v="0"/>
    <x v="2"/>
    <n v="14.2"/>
    <n v="596"/>
    <n v="102.88"/>
    <n v="3"/>
    <x v="0"/>
    <x v="0"/>
    <n v="41277.599999999999"/>
    <x v="74"/>
    <x v="0"/>
    <n v="88.43"/>
    <n v="1760"/>
    <n v="4155.72"/>
    <n v="5264.67"/>
    <x v="4"/>
    <n v="2026"/>
    <s v="Q2"/>
    <s v="Low"/>
    <s v="Average"/>
    <s v="Excellent"/>
    <x v="3"/>
    <n v="5264.67"/>
  </r>
  <r>
    <x v="1046"/>
    <d v="2025-07-31T00:00:00"/>
    <s v="Kolkata"/>
    <s v="Lucknow"/>
    <x v="3"/>
    <x v="0"/>
    <x v="2"/>
    <n v="19.78"/>
    <n v="2118"/>
    <n v="98.68"/>
    <n v="7"/>
    <x v="1"/>
    <x v="1"/>
    <n v="56559.6"/>
    <x v="86"/>
    <x v="1"/>
    <n v="81.349999999999994"/>
    <n v="5027.2"/>
    <n v="4826.66"/>
    <n v="6005.19"/>
    <x v="1"/>
    <n v="2025"/>
    <s v="Q3"/>
    <s v="High"/>
    <s v="Average"/>
    <s v="Good"/>
    <x v="3"/>
    <n v="6005.19"/>
  </r>
  <r>
    <x v="1047"/>
    <d v="2026-03-01T00:00:00"/>
    <s v="Mundra"/>
    <s v="Pune"/>
    <x v="6"/>
    <x v="1"/>
    <x v="4"/>
    <n v="18.72"/>
    <n v="634"/>
    <n v="93.82"/>
    <n v="3"/>
    <x v="1"/>
    <x v="1"/>
    <n v="49214.400000000001"/>
    <x v="22"/>
    <x v="4"/>
    <n v="81.08"/>
    <n v="2016.8"/>
    <n v="2768.79"/>
    <n v="8757.82"/>
    <x v="10"/>
    <n v="2026"/>
    <s v="Q1"/>
    <s v="Low"/>
    <s v="Average"/>
    <s v="Excellent"/>
    <x v="6"/>
    <n v="8757.82"/>
  </r>
  <r>
    <x v="1048"/>
    <d v="2025-09-06T00:00:00"/>
    <s v="Mumbai"/>
    <s v="Nagpur"/>
    <x v="5"/>
    <x v="1"/>
    <x v="0"/>
    <n v="26.58"/>
    <n v="1097"/>
    <n v="97.52"/>
    <n v="3"/>
    <x v="2"/>
    <x v="1"/>
    <n v="64788.4"/>
    <x v="11"/>
    <x v="1"/>
    <n v="86.68"/>
    <n v="3257.2"/>
    <n v="3135.88"/>
    <n v="11179.44"/>
    <x v="8"/>
    <n v="2025"/>
    <s v="Q3"/>
    <s v="High"/>
    <s v="Good"/>
    <s v="Excellent"/>
    <x v="5"/>
    <n v="11179.44"/>
  </r>
  <r>
    <x v="1049"/>
    <d v="2025-03-28T00:00:00"/>
    <s v="Mundra"/>
    <s v="Hyderabad"/>
    <x v="2"/>
    <x v="1"/>
    <x v="0"/>
    <n v="19.579999999999998"/>
    <n v="405"/>
    <n v="89.54"/>
    <n v="2"/>
    <x v="1"/>
    <x v="0"/>
    <n v="49226.8"/>
    <x v="70"/>
    <x v="0"/>
    <n v="86.9"/>
    <n v="1593.2"/>
    <n v="3761.32"/>
    <n v="7767.61"/>
    <x v="10"/>
    <n v="2025"/>
    <s v="Q1"/>
    <s v="Low"/>
    <s v="Average"/>
    <s v="Excellent"/>
    <x v="2"/>
    <n v="7767.61"/>
  </r>
  <r>
    <x v="1050"/>
    <d v="2025-11-20T00:00:00"/>
    <s v="Nava Sheva"/>
    <s v="Ahmedabad"/>
    <x v="6"/>
    <x v="1"/>
    <x v="3"/>
    <n v="20.170000000000002"/>
    <n v="1994"/>
    <n v="102.36"/>
    <n v="4"/>
    <x v="2"/>
    <x v="0"/>
    <n v="72864.2"/>
    <x v="10"/>
    <x v="0"/>
    <n v="83.52"/>
    <n v="4794.8"/>
    <n v="3034.04"/>
    <n v="9478.7999999999993"/>
    <x v="11"/>
    <n v="2025"/>
    <s v="Q4"/>
    <s v="High"/>
    <s v="Average"/>
    <s v="Excellent"/>
    <x v="6"/>
    <n v="9478.7999999999993"/>
  </r>
  <r>
    <x v="1051"/>
    <d v="2025-06-16T00:00:00"/>
    <s v="Vizag"/>
    <s v="Bengaluru"/>
    <x v="5"/>
    <x v="0"/>
    <x v="4"/>
    <n v="26.76"/>
    <n v="1886"/>
    <n v="94.74"/>
    <n v="5"/>
    <x v="0"/>
    <x v="0"/>
    <n v="67084.800000000003"/>
    <x v="5"/>
    <x v="5"/>
    <n v="81.849999999999994"/>
    <n v="4842.3999999999996"/>
    <n v="2442.41"/>
    <n v="11358.64"/>
    <x v="6"/>
    <n v="2025"/>
    <s v="Q2"/>
    <s v="High"/>
    <s v="Good"/>
    <s v="Excellent"/>
    <x v="5"/>
    <n v="11358.64"/>
  </r>
  <r>
    <x v="1052"/>
    <d v="2025-05-10T00:00:00"/>
    <s v="Kolkata"/>
    <s v="Ahmedabad"/>
    <x v="4"/>
    <x v="0"/>
    <x v="3"/>
    <n v="11.29"/>
    <n v="1776"/>
    <n v="93.99"/>
    <n v="4"/>
    <x v="1"/>
    <x v="2"/>
    <n v="42751.8"/>
    <x v="26"/>
    <x v="5"/>
    <n v="82.63"/>
    <n v="4003.6"/>
    <n v="3508.84"/>
    <n v="4115.75"/>
    <x v="4"/>
    <n v="2025"/>
    <s v="Q2"/>
    <s v="Low"/>
    <s v="Average"/>
    <s v="Excellent"/>
    <x v="4"/>
    <n v="4115.75"/>
  </r>
  <r>
    <x v="1053"/>
    <d v="2024-02-23T00:00:00"/>
    <s v="Mundra"/>
    <s v="Hyderabad"/>
    <x v="1"/>
    <x v="0"/>
    <x v="0"/>
    <n v="21.9"/>
    <n v="2087"/>
    <n v="91.23"/>
    <n v="6"/>
    <x v="2"/>
    <x v="1"/>
    <n v="59701.599999999999"/>
    <x v="115"/>
    <x v="1"/>
    <n v="83.55"/>
    <n v="5050"/>
    <n v="1839.26"/>
    <n v="8160.16"/>
    <x v="3"/>
    <n v="2024"/>
    <s v="Q1"/>
    <s v="High"/>
    <s v="Average"/>
    <s v="Good"/>
    <x v="1"/>
    <n v="8160.16"/>
  </r>
  <r>
    <x v="1054"/>
    <d v="2025-04-16T00:00:00"/>
    <s v="Mundra"/>
    <s v="Nagpur"/>
    <x v="0"/>
    <x v="0"/>
    <x v="0"/>
    <n v="23.63"/>
    <n v="952"/>
    <n v="102.57"/>
    <n v="4"/>
    <x v="0"/>
    <x v="0"/>
    <n v="53999.4"/>
    <x v="118"/>
    <x v="2"/>
    <n v="83.72"/>
    <n v="2849.2"/>
    <n v="2910.23"/>
    <n v="8824.99"/>
    <x v="5"/>
    <n v="2025"/>
    <s v="Q2"/>
    <s v="High"/>
    <s v="Average"/>
    <s v="Excellent"/>
    <x v="0"/>
    <n v="8824.99"/>
  </r>
  <r>
    <x v="1055"/>
    <d v="2024-01-30T00:00:00"/>
    <s v="Kolkata"/>
    <s v="Ahmedabad"/>
    <x v="4"/>
    <x v="0"/>
    <x v="6"/>
    <n v="25.24"/>
    <n v="1991"/>
    <n v="93.84"/>
    <n v="6"/>
    <x v="2"/>
    <x v="2"/>
    <n v="60368.800000000003"/>
    <x v="83"/>
    <x v="3"/>
    <n v="83.5"/>
    <n v="4991.6000000000004"/>
    <n v="3829.16"/>
    <n v="9807.2999999999993"/>
    <x v="0"/>
    <n v="2024"/>
    <s v="Q1"/>
    <s v="High"/>
    <s v="Average"/>
    <s v="Good"/>
    <x v="4"/>
    <n v="9807.2999999999993"/>
  </r>
  <r>
    <x v="1056"/>
    <d v="2024-02-26T00:00:00"/>
    <s v="Kandla"/>
    <s v="Jaipur"/>
    <x v="5"/>
    <x v="0"/>
    <x v="3"/>
    <n v="12.56"/>
    <n v="2606"/>
    <n v="87.8"/>
    <n v="7"/>
    <x v="0"/>
    <x v="0"/>
    <n v="62112"/>
    <x v="99"/>
    <x v="1"/>
    <n v="86.56"/>
    <n v="5714.4"/>
    <n v="2189.75"/>
    <n v="10051.07"/>
    <x v="3"/>
    <n v="2024"/>
    <s v="Q1"/>
    <s v="High"/>
    <s v="Good"/>
    <s v="Good"/>
    <x v="5"/>
    <n v="10051.07"/>
  </r>
  <r>
    <x v="1057"/>
    <d v="2024-08-09T00:00:00"/>
    <s v="Nava Sheva"/>
    <s v="Ahmedabad"/>
    <x v="1"/>
    <x v="0"/>
    <x v="5"/>
    <n v="12.42"/>
    <n v="2294"/>
    <n v="99.99"/>
    <n v="6"/>
    <x v="0"/>
    <x v="0"/>
    <n v="59704.800000000003"/>
    <x v="100"/>
    <x v="0"/>
    <n v="86.48"/>
    <n v="5084.8"/>
    <n v="1692.57"/>
    <n v="9857.61"/>
    <x v="2"/>
    <n v="2024"/>
    <s v="Q3"/>
    <s v="High"/>
    <s v="Average"/>
    <s v="Good"/>
    <x v="1"/>
    <n v="9857.61"/>
  </r>
  <r>
    <x v="1058"/>
    <d v="2025-05-22T00:00:00"/>
    <s v="Mumbai"/>
    <s v="Delhi ICD"/>
    <x v="2"/>
    <x v="0"/>
    <x v="4"/>
    <n v="10.23"/>
    <n v="706"/>
    <n v="91.87"/>
    <n v="3"/>
    <x v="2"/>
    <x v="1"/>
    <n v="32703.4"/>
    <x v="115"/>
    <x v="3"/>
    <n v="86.74"/>
    <n v="1821.2"/>
    <n v="1889.89"/>
    <n v="5792.35"/>
    <x v="4"/>
    <n v="2025"/>
    <s v="Q2"/>
    <s v="Low"/>
    <s v="Average"/>
    <s v="Excellent"/>
    <x v="2"/>
    <n v="5792.35"/>
  </r>
  <r>
    <x v="1059"/>
    <d v="2024-03-04T00:00:00"/>
    <s v="Mumbai"/>
    <s v="Hyderabad"/>
    <x v="6"/>
    <x v="1"/>
    <x v="3"/>
    <n v="22.14"/>
    <n v="2400"/>
    <n v="104.57"/>
    <n v="8"/>
    <x v="1"/>
    <x v="1"/>
    <n v="74774.399999999994"/>
    <x v="27"/>
    <x v="0"/>
    <n v="82.15"/>
    <n v="5685.6"/>
    <n v="2821.66"/>
    <n v="10272.26"/>
    <x v="10"/>
    <n v="2024"/>
    <s v="Q1"/>
    <s v="High"/>
    <s v="Good"/>
    <s v="Good"/>
    <x v="6"/>
    <n v="10272.26"/>
  </r>
  <r>
    <x v="1060"/>
    <d v="2025-04-03T00:00:00"/>
    <s v="Kolkata"/>
    <s v="Hyderabad"/>
    <x v="4"/>
    <x v="1"/>
    <x v="4"/>
    <n v="27.72"/>
    <n v="1287"/>
    <n v="104.78"/>
    <n v="4"/>
    <x v="2"/>
    <x v="0"/>
    <n v="71465.600000000006"/>
    <x v="58"/>
    <x v="2"/>
    <n v="81.81"/>
    <n v="3682.8"/>
    <n v="4287.58"/>
    <n v="11114.3"/>
    <x v="5"/>
    <n v="2025"/>
    <s v="Q2"/>
    <s v="High"/>
    <s v="Good"/>
    <s v="Excellent"/>
    <x v="4"/>
    <n v="11114.3"/>
  </r>
  <r>
    <x v="1061"/>
    <d v="2025-09-24T00:00:00"/>
    <s v="Mundra"/>
    <s v="Hyderabad"/>
    <x v="0"/>
    <x v="1"/>
    <x v="1"/>
    <n v="25.68"/>
    <n v="1709"/>
    <n v="102.08"/>
    <n v="6"/>
    <x v="0"/>
    <x v="2"/>
    <n v="72869.600000000006"/>
    <x v="81"/>
    <x v="2"/>
    <n v="85.2"/>
    <n v="4445.2"/>
    <n v="3439.03"/>
    <n v="7355.54"/>
    <x v="8"/>
    <n v="2025"/>
    <s v="Q3"/>
    <s v="High"/>
    <s v="Average"/>
    <s v="Good"/>
    <x v="0"/>
    <n v="7355.54"/>
  </r>
  <r>
    <x v="1062"/>
    <d v="2025-08-13T00:00:00"/>
    <s v="Kolkata"/>
    <s v="Jaipur"/>
    <x v="5"/>
    <x v="0"/>
    <x v="0"/>
    <n v="16.559999999999999"/>
    <n v="1706"/>
    <n v="97.92"/>
    <n v="5"/>
    <x v="1"/>
    <x v="1"/>
    <n v="48626.400000000001"/>
    <x v="108"/>
    <x v="4"/>
    <n v="83.88"/>
    <n v="4074.4"/>
    <n v="3918.66"/>
    <n v="5786.97"/>
    <x v="2"/>
    <n v="2025"/>
    <s v="Q3"/>
    <s v="Low"/>
    <s v="Average"/>
    <s v="Excellent"/>
    <x v="5"/>
    <n v="5786.97"/>
  </r>
  <r>
    <x v="1063"/>
    <d v="2024-06-07T00:00:00"/>
    <s v="Mumbai"/>
    <s v="Hyderabad"/>
    <x v="0"/>
    <x v="1"/>
    <x v="0"/>
    <n v="17.04"/>
    <n v="1925"/>
    <n v="102.05"/>
    <n v="6"/>
    <x v="0"/>
    <x v="0"/>
    <n v="71682"/>
    <x v="12"/>
    <x v="5"/>
    <n v="83.83"/>
    <n v="4531.6000000000004"/>
    <n v="4295.17"/>
    <n v="10549.95"/>
    <x v="6"/>
    <n v="2024"/>
    <s v="Q2"/>
    <s v="High"/>
    <s v="Good"/>
    <s v="Good"/>
    <x v="0"/>
    <n v="10549.95"/>
  </r>
  <r>
    <x v="1064"/>
    <d v="2025-02-24T00:00:00"/>
    <s v="Mumbai"/>
    <s v="Delhi ICD"/>
    <x v="1"/>
    <x v="1"/>
    <x v="2"/>
    <n v="10.210000000000001"/>
    <n v="2582"/>
    <n v="85.34"/>
    <n v="6"/>
    <x v="0"/>
    <x v="2"/>
    <n v="67413.8"/>
    <x v="35"/>
    <x v="3"/>
    <n v="83.28"/>
    <n v="5572.4"/>
    <n v="1988.59"/>
    <n v="6146.79"/>
    <x v="3"/>
    <n v="2025"/>
    <s v="Q1"/>
    <s v="High"/>
    <s v="Average"/>
    <s v="Good"/>
    <x v="1"/>
    <n v="6146.79"/>
  </r>
  <r>
    <x v="1065"/>
    <d v="2026-02-21T00:00:00"/>
    <s v="Mundra"/>
    <s v="Hyderabad"/>
    <x v="1"/>
    <x v="1"/>
    <x v="1"/>
    <n v="24.79"/>
    <n v="1770"/>
    <n v="92.42"/>
    <n v="4"/>
    <x v="1"/>
    <x v="2"/>
    <n v="66641.399999999994"/>
    <x v="87"/>
    <x v="3"/>
    <n v="87.45"/>
    <n v="4531.6000000000004"/>
    <n v="2225.6999999999998"/>
    <n v="10857.91"/>
    <x v="3"/>
    <n v="2026"/>
    <s v="Q1"/>
    <s v="High"/>
    <s v="Good"/>
    <s v="Excellent"/>
    <x v="1"/>
    <n v="10857.91"/>
  </r>
  <r>
    <x v="1066"/>
    <d v="2024-08-19T00:00:00"/>
    <s v="Chennai"/>
    <s v="Bengaluru"/>
    <x v="1"/>
    <x v="0"/>
    <x v="1"/>
    <n v="16.93"/>
    <n v="436"/>
    <n v="88.36"/>
    <n v="2"/>
    <x v="2"/>
    <x v="0"/>
    <n v="37572.199999999997"/>
    <x v="0"/>
    <x v="1"/>
    <n v="81.760000000000005"/>
    <n v="1549.2"/>
    <n v="3929.04"/>
    <n v="3277.42"/>
    <x v="2"/>
    <n v="2024"/>
    <s v="Q3"/>
    <s v="Low"/>
    <s v="Average"/>
    <s v="Excellent"/>
    <x v="1"/>
    <n v="3277.42"/>
  </r>
  <r>
    <x v="1067"/>
    <d v="2024-08-08T00:00:00"/>
    <s v="Chennai"/>
    <s v="Nagpur"/>
    <x v="3"/>
    <x v="0"/>
    <x v="2"/>
    <n v="14.61"/>
    <n v="839"/>
    <n v="91.09"/>
    <n v="4"/>
    <x v="1"/>
    <x v="1"/>
    <n v="35647.800000000003"/>
    <x v="2"/>
    <x v="5"/>
    <n v="87.3"/>
    <n v="2262.4"/>
    <n v="2508.77"/>
    <n v="5826.34"/>
    <x v="2"/>
    <n v="2024"/>
    <s v="Q3"/>
    <s v="Low"/>
    <s v="Average"/>
    <s v="Excellent"/>
    <x v="3"/>
    <n v="5826.34"/>
  </r>
  <r>
    <x v="1068"/>
    <d v="2024-09-22T00:00:00"/>
    <s v="Chennai"/>
    <s v="Pune"/>
    <x v="6"/>
    <x v="1"/>
    <x v="5"/>
    <n v="13.2"/>
    <n v="1107"/>
    <n v="92.52"/>
    <n v="4"/>
    <x v="1"/>
    <x v="2"/>
    <n v="48266.400000000001"/>
    <x v="43"/>
    <x v="1"/>
    <n v="86.12"/>
    <n v="2742"/>
    <n v="3581.69"/>
    <n v="7690.48"/>
    <x v="8"/>
    <n v="2024"/>
    <s v="Q3"/>
    <s v="Low"/>
    <s v="Average"/>
    <s v="Excellent"/>
    <x v="6"/>
    <n v="7690.48"/>
  </r>
  <r>
    <x v="1069"/>
    <d v="2025-08-21T00:00:00"/>
    <s v="Mundra"/>
    <s v="Ahmedabad"/>
    <x v="1"/>
    <x v="0"/>
    <x v="0"/>
    <n v="27.54"/>
    <n v="1778"/>
    <n v="99.63"/>
    <n v="4"/>
    <x v="1"/>
    <x v="2"/>
    <n v="58077.599999999999"/>
    <x v="19"/>
    <x v="5"/>
    <n v="87.4"/>
    <n v="4657.6000000000004"/>
    <n v="3904.24"/>
    <n v="8826.57"/>
    <x v="2"/>
    <n v="2025"/>
    <s v="Q3"/>
    <s v="High"/>
    <s v="Average"/>
    <s v="Excellent"/>
    <x v="1"/>
    <n v="8826.57"/>
  </r>
  <r>
    <x v="1070"/>
    <d v="2026-02-21T00:00:00"/>
    <s v="Mumbai"/>
    <s v="Ahmedabad"/>
    <x v="4"/>
    <x v="1"/>
    <x v="3"/>
    <n v="19.600000000000001"/>
    <n v="1903"/>
    <n v="86.69"/>
    <n v="5"/>
    <x v="1"/>
    <x v="1"/>
    <n v="64378.8"/>
    <x v="18"/>
    <x v="2"/>
    <n v="81.67"/>
    <n v="4590"/>
    <n v="1569.73"/>
    <n v="5329.57"/>
    <x v="3"/>
    <n v="2026"/>
    <s v="Q1"/>
    <s v="High"/>
    <s v="Average"/>
    <s v="Excellent"/>
    <x v="4"/>
    <n v="5329.57"/>
  </r>
  <r>
    <x v="1071"/>
    <d v="2024-05-25T00:00:00"/>
    <s v="Mumbai"/>
    <s v="Delhi ICD"/>
    <x v="2"/>
    <x v="1"/>
    <x v="5"/>
    <n v="20.64"/>
    <n v="922"/>
    <n v="87.22"/>
    <n v="2"/>
    <x v="1"/>
    <x v="1"/>
    <n v="53606.400000000001"/>
    <x v="11"/>
    <x v="6"/>
    <n v="87.24"/>
    <n v="2669.6"/>
    <n v="3154.58"/>
    <n v="9378.64"/>
    <x v="4"/>
    <n v="2024"/>
    <s v="Q2"/>
    <s v="High"/>
    <s v="Average"/>
    <s v="Excellent"/>
    <x v="2"/>
    <n v="9378.64"/>
  </r>
  <r>
    <x v="1072"/>
    <d v="2024-08-05T00:00:00"/>
    <s v="Chennai"/>
    <s v="Lucknow"/>
    <x v="5"/>
    <x v="1"/>
    <x v="1"/>
    <n v="21.65"/>
    <n v="1762"/>
    <n v="89.01"/>
    <n v="6"/>
    <x v="0"/>
    <x v="1"/>
    <n v="69810.2"/>
    <x v="14"/>
    <x v="2"/>
    <n v="87.78"/>
    <n v="4390"/>
    <n v="1610.49"/>
    <n v="6673.23"/>
    <x v="2"/>
    <n v="2024"/>
    <s v="Q3"/>
    <s v="High"/>
    <s v="Average"/>
    <s v="Good"/>
    <x v="5"/>
    <n v="6673.23"/>
  </r>
  <r>
    <x v="1073"/>
    <d v="2025-05-16T00:00:00"/>
    <s v="Chennai"/>
    <s v="Jaipur"/>
    <x v="5"/>
    <x v="1"/>
    <x v="1"/>
    <n v="18.96"/>
    <n v="1273"/>
    <n v="87.17"/>
    <n v="3"/>
    <x v="2"/>
    <x v="1"/>
    <n v="58800.4"/>
    <x v="67"/>
    <x v="6"/>
    <n v="85.25"/>
    <n v="3304.4"/>
    <n v="2282.88"/>
    <n v="10365.4"/>
    <x v="4"/>
    <n v="2025"/>
    <s v="Q2"/>
    <s v="High"/>
    <s v="Good"/>
    <s v="Excellent"/>
    <x v="5"/>
    <n v="10365.4"/>
  </r>
  <r>
    <x v="1074"/>
    <d v="2025-09-17T00:00:00"/>
    <s v="Kolkata"/>
    <s v="Ahmedabad"/>
    <x v="5"/>
    <x v="0"/>
    <x v="3"/>
    <n v="13.53"/>
    <n v="1811"/>
    <n v="94.67"/>
    <n v="5"/>
    <x v="2"/>
    <x v="2"/>
    <n v="47769.4"/>
    <x v="92"/>
    <x v="1"/>
    <n v="85.05"/>
    <n v="4163.2"/>
    <n v="3424.28"/>
    <n v="8056.29"/>
    <x v="8"/>
    <n v="2025"/>
    <s v="Q3"/>
    <s v="Low"/>
    <s v="Average"/>
    <s v="Excellent"/>
    <x v="5"/>
    <n v="8056.29"/>
  </r>
  <r>
    <x v="1075"/>
    <d v="2025-12-03T00:00:00"/>
    <s v="Nava Sheva"/>
    <s v="Ahmedabad"/>
    <x v="0"/>
    <x v="0"/>
    <x v="0"/>
    <n v="10.88"/>
    <n v="741"/>
    <n v="104.86"/>
    <n v="2"/>
    <x v="2"/>
    <x v="2"/>
    <n v="33767.199999999997"/>
    <x v="92"/>
    <x v="3"/>
    <n v="86.34"/>
    <n v="1917.2"/>
    <n v="2264.79"/>
    <n v="4274.59"/>
    <x v="9"/>
    <n v="2025"/>
    <s v="Q4"/>
    <s v="Low"/>
    <s v="Average"/>
    <s v="Excellent"/>
    <x v="0"/>
    <n v="4274.59"/>
  </r>
  <r>
    <x v="1076"/>
    <d v="2025-07-31T00:00:00"/>
    <s v="Mumbai"/>
    <s v="Jaipur"/>
    <x v="2"/>
    <x v="0"/>
    <x v="1"/>
    <n v="19.75"/>
    <n v="1002"/>
    <n v="90.6"/>
    <n v="4"/>
    <x v="0"/>
    <x v="0"/>
    <n v="49671"/>
    <x v="60"/>
    <x v="3"/>
    <n v="82.76"/>
    <n v="2794"/>
    <n v="3426.47"/>
    <n v="5658.97"/>
    <x v="1"/>
    <n v="2025"/>
    <s v="Q3"/>
    <s v="Low"/>
    <s v="Average"/>
    <s v="Excellent"/>
    <x v="2"/>
    <n v="5658.97"/>
  </r>
  <r>
    <x v="1077"/>
    <d v="2025-03-30T00:00:00"/>
    <s v="Kolkata"/>
    <s v="Pune"/>
    <x v="1"/>
    <x v="0"/>
    <x v="1"/>
    <n v="15.3"/>
    <n v="1032"/>
    <n v="87.73"/>
    <n v="4"/>
    <x v="1"/>
    <x v="0"/>
    <n v="40681.599999999999"/>
    <x v="99"/>
    <x v="2"/>
    <n v="87.4"/>
    <n v="2676"/>
    <n v="1850.21"/>
    <n v="6125.57"/>
    <x v="10"/>
    <n v="2025"/>
    <s v="Q1"/>
    <s v="Low"/>
    <s v="Average"/>
    <s v="Excellent"/>
    <x v="1"/>
    <n v="6125.57"/>
  </r>
  <r>
    <x v="1078"/>
    <d v="2024-02-05T00:00:00"/>
    <s v="Kolkata"/>
    <s v="Ahmedabad"/>
    <x v="6"/>
    <x v="1"/>
    <x v="2"/>
    <n v="10.07"/>
    <n v="1414"/>
    <n v="100.95"/>
    <n v="5"/>
    <x v="1"/>
    <x v="1"/>
    <n v="51645"/>
    <x v="33"/>
    <x v="0"/>
    <n v="81.84"/>
    <n v="3230.8"/>
    <n v="3776.96"/>
    <n v="4478.03"/>
    <x v="3"/>
    <n v="2024"/>
    <s v="Q1"/>
    <s v="High"/>
    <s v="Average"/>
    <s v="Excellent"/>
    <x v="6"/>
    <n v="4478.03"/>
  </r>
  <r>
    <x v="1079"/>
    <d v="2024-11-17T00:00:00"/>
    <s v="Mumbai"/>
    <s v="Lucknow"/>
    <x v="5"/>
    <x v="1"/>
    <x v="2"/>
    <n v="21.37"/>
    <n v="2416"/>
    <n v="87.15"/>
    <n v="7"/>
    <x v="0"/>
    <x v="1"/>
    <n v="77183"/>
    <x v="45"/>
    <x v="4"/>
    <n v="81.38"/>
    <n v="5686.8"/>
    <n v="1631.1"/>
    <n v="13734.7"/>
    <x v="11"/>
    <n v="2024"/>
    <s v="Q4"/>
    <s v="High"/>
    <s v="Good"/>
    <s v="Good"/>
    <x v="5"/>
    <n v="13734.7"/>
  </r>
  <r>
    <x v="1080"/>
    <d v="2025-09-29T00:00:00"/>
    <s v="Nava Sheva"/>
    <s v="Bengaluru"/>
    <x v="2"/>
    <x v="1"/>
    <x v="2"/>
    <n v="22.58"/>
    <n v="1479"/>
    <n v="94.67"/>
    <n v="5"/>
    <x v="0"/>
    <x v="1"/>
    <n v="67930.399999999994"/>
    <x v="82"/>
    <x v="2"/>
    <n v="82.44"/>
    <n v="3861.2"/>
    <n v="2592.1999999999998"/>
    <n v="9844.27"/>
    <x v="8"/>
    <n v="2025"/>
    <s v="Q3"/>
    <s v="High"/>
    <s v="Average"/>
    <s v="Excellent"/>
    <x v="2"/>
    <n v="9844.27"/>
  </r>
  <r>
    <x v="1081"/>
    <d v="2025-08-02T00:00:00"/>
    <s v="Mumbai"/>
    <s v="Bengaluru"/>
    <x v="5"/>
    <x v="1"/>
    <x v="1"/>
    <n v="24.14"/>
    <n v="686"/>
    <n v="101.71"/>
    <n v="2"/>
    <x v="1"/>
    <x v="1"/>
    <n v="55663.199999999997"/>
    <x v="34"/>
    <x v="4"/>
    <n v="85.83"/>
    <n v="2337.6"/>
    <n v="4419.01"/>
    <n v="7036.75"/>
    <x v="2"/>
    <n v="2025"/>
    <s v="Q3"/>
    <s v="High"/>
    <s v="Average"/>
    <s v="Excellent"/>
    <x v="5"/>
    <n v="7036.75"/>
  </r>
  <r>
    <x v="1082"/>
    <d v="2024-01-25T00:00:00"/>
    <s v="Mumbai"/>
    <s v="Bengaluru"/>
    <x v="1"/>
    <x v="1"/>
    <x v="3"/>
    <n v="10.83"/>
    <n v="1733"/>
    <n v="88.08"/>
    <n v="5"/>
    <x v="0"/>
    <x v="2"/>
    <n v="58112.6"/>
    <x v="1"/>
    <x v="4"/>
    <n v="86.39"/>
    <n v="3899.2"/>
    <n v="4762.8599999999997"/>
    <n v="9374.16"/>
    <x v="0"/>
    <n v="2024"/>
    <s v="Q1"/>
    <s v="High"/>
    <s v="Average"/>
    <s v="Excellent"/>
    <x v="1"/>
    <n v="9374.16"/>
  </r>
  <r>
    <x v="1083"/>
    <d v="2026-05-04T00:00:00"/>
    <s v="Mumbai"/>
    <s v="Hyderabad"/>
    <x v="2"/>
    <x v="0"/>
    <x v="1"/>
    <n v="10.58"/>
    <n v="364"/>
    <n v="103.5"/>
    <n v="2"/>
    <x v="1"/>
    <x v="2"/>
    <n v="26310"/>
    <x v="74"/>
    <x v="2"/>
    <n v="82.4"/>
    <n v="1151.2"/>
    <n v="3567.9"/>
    <n v="4614.7"/>
    <x v="4"/>
    <n v="2026"/>
    <s v="Q2"/>
    <s v="Low"/>
    <s v="Average"/>
    <s v="Excellent"/>
    <x v="2"/>
    <n v="4614.7"/>
  </r>
  <r>
    <x v="1084"/>
    <d v="2024-09-30T00:00:00"/>
    <s v="Mumbai"/>
    <s v="Nagpur"/>
    <x v="3"/>
    <x v="0"/>
    <x v="0"/>
    <n v="10.78"/>
    <n v="2241"/>
    <n v="94.18"/>
    <n v="5"/>
    <x v="0"/>
    <x v="2"/>
    <n v="52895.6"/>
    <x v="118"/>
    <x v="6"/>
    <n v="83.51"/>
    <n v="4913.2"/>
    <n v="1965.52"/>
    <n v="8100.09"/>
    <x v="8"/>
    <n v="2024"/>
    <s v="Q3"/>
    <s v="High"/>
    <s v="Average"/>
    <s v="Excellent"/>
    <x v="3"/>
    <n v="8100.09"/>
  </r>
  <r>
    <x v="1085"/>
    <d v="2025-11-05T00:00:00"/>
    <s v="Chennai"/>
    <s v="Hyderabad"/>
    <x v="4"/>
    <x v="1"/>
    <x v="0"/>
    <n v="21.32"/>
    <n v="1862"/>
    <n v="100.09"/>
    <n v="6"/>
    <x v="0"/>
    <x v="0"/>
    <n v="74542.8"/>
    <x v="105"/>
    <x v="5"/>
    <n v="82.42"/>
    <n v="4576.8"/>
    <n v="2084.46"/>
    <n v="11498.81"/>
    <x v="11"/>
    <n v="2025"/>
    <s v="Q4"/>
    <s v="High"/>
    <s v="Good"/>
    <s v="Good"/>
    <x v="4"/>
    <n v="11498.81"/>
  </r>
  <r>
    <x v="1086"/>
    <d v="2025-12-05T00:00:00"/>
    <s v="Chennai"/>
    <s v="Jaipur"/>
    <x v="6"/>
    <x v="0"/>
    <x v="4"/>
    <n v="24.67"/>
    <n v="951"/>
    <n v="85.4"/>
    <n v="3"/>
    <x v="1"/>
    <x v="1"/>
    <n v="45363"/>
    <x v="65"/>
    <x v="5"/>
    <n v="87.69"/>
    <n v="2888.8"/>
    <n v="3733.71"/>
    <n v="3848.12"/>
    <x v="9"/>
    <n v="2025"/>
    <s v="Q4"/>
    <s v="Low"/>
    <s v="Average"/>
    <s v="Excellent"/>
    <x v="6"/>
    <n v="3848.12"/>
  </r>
  <r>
    <x v="1087"/>
    <d v="2026-04-17T00:00:00"/>
    <s v="Kolkata"/>
    <s v="Lucknow"/>
    <x v="6"/>
    <x v="1"/>
    <x v="6"/>
    <n v="13.64"/>
    <n v="541"/>
    <n v="98.94"/>
    <n v="3"/>
    <x v="1"/>
    <x v="0"/>
    <n v="46640.800000000003"/>
    <x v="57"/>
    <x v="0"/>
    <n v="86.99"/>
    <n v="1627.6"/>
    <n v="3924.19"/>
    <n v="4867.88"/>
    <x v="5"/>
    <n v="2026"/>
    <s v="Q2"/>
    <s v="Low"/>
    <s v="Average"/>
    <s v="Excellent"/>
    <x v="6"/>
    <n v="4867.88"/>
  </r>
  <r>
    <x v="1088"/>
    <d v="2024-12-21T00:00:00"/>
    <s v="Mundra"/>
    <s v="Ahmedabad"/>
    <x v="2"/>
    <x v="1"/>
    <x v="2"/>
    <n v="21.48"/>
    <n v="1783"/>
    <n v="88.63"/>
    <n v="4"/>
    <x v="1"/>
    <x v="1"/>
    <n v="64863.6"/>
    <x v="105"/>
    <x v="0"/>
    <n v="82.38"/>
    <n v="4425.2"/>
    <n v="2754.59"/>
    <n v="8117.98"/>
    <x v="9"/>
    <n v="2024"/>
    <s v="Q4"/>
    <s v="High"/>
    <s v="Average"/>
    <s v="Excellent"/>
    <x v="2"/>
    <n v="8117.98"/>
  </r>
  <r>
    <x v="1089"/>
    <d v="2025-02-05T00:00:00"/>
    <s v="Kolkata"/>
    <s v="Bengaluru"/>
    <x v="1"/>
    <x v="1"/>
    <x v="3"/>
    <n v="22.55"/>
    <n v="2715"/>
    <n v="85.26"/>
    <n v="6"/>
    <x v="2"/>
    <x v="2"/>
    <n v="77606.2"/>
    <x v="0"/>
    <x v="2"/>
    <n v="88.07"/>
    <n v="6332"/>
    <n v="3959.27"/>
    <n v="6293.42"/>
    <x v="3"/>
    <n v="2025"/>
    <s v="Q1"/>
    <s v="High"/>
    <s v="Average"/>
    <s v="Good"/>
    <x v="1"/>
    <n v="6293.42"/>
  </r>
  <r>
    <x v="1090"/>
    <d v="2024-02-17T00:00:00"/>
    <s v="Nava Sheva"/>
    <s v="Lucknow"/>
    <x v="5"/>
    <x v="1"/>
    <x v="1"/>
    <n v="21.88"/>
    <n v="2517"/>
    <n v="85.61"/>
    <n v="7"/>
    <x v="2"/>
    <x v="1"/>
    <n v="76169.2"/>
    <x v="9"/>
    <x v="6"/>
    <n v="88.75"/>
    <n v="5909.2"/>
    <n v="2448.2600000000002"/>
    <n v="12295.72"/>
    <x v="3"/>
    <n v="2024"/>
    <s v="Q1"/>
    <s v="High"/>
    <s v="Good"/>
    <s v="Good"/>
    <x v="5"/>
    <n v="12295.72"/>
  </r>
  <r>
    <x v="1091"/>
    <d v="2024-06-20T00:00:00"/>
    <s v="Kolkata"/>
    <s v="Hyderabad"/>
    <x v="0"/>
    <x v="1"/>
    <x v="6"/>
    <n v="12.29"/>
    <n v="2677"/>
    <n v="94.74"/>
    <n v="8"/>
    <x v="2"/>
    <x v="0"/>
    <n v="73053.8"/>
    <x v="3"/>
    <x v="2"/>
    <n v="86.39"/>
    <n v="5845.6"/>
    <n v="2397.67"/>
    <n v="7390.37"/>
    <x v="6"/>
    <n v="2024"/>
    <s v="Q2"/>
    <s v="High"/>
    <s v="Average"/>
    <s v="Good"/>
    <x v="0"/>
    <n v="7390.37"/>
  </r>
  <r>
    <x v="1092"/>
    <d v="2025-06-15T00:00:00"/>
    <s v="Vizag"/>
    <s v="Nagpur"/>
    <x v="6"/>
    <x v="0"/>
    <x v="3"/>
    <n v="18.86"/>
    <n v="1564"/>
    <n v="103.88"/>
    <n v="5"/>
    <x v="2"/>
    <x v="0"/>
    <n v="54707.6"/>
    <x v="118"/>
    <x v="5"/>
    <n v="88.28"/>
    <n v="3882.4"/>
    <n v="1594.77"/>
    <n v="5450.99"/>
    <x v="6"/>
    <n v="2025"/>
    <s v="Q2"/>
    <s v="High"/>
    <s v="Average"/>
    <s v="Excellent"/>
    <x v="6"/>
    <n v="5450.99"/>
  </r>
  <r>
    <x v="1093"/>
    <d v="2024-05-20T00:00:00"/>
    <s v="Kandla"/>
    <s v="Ahmedabad"/>
    <x v="2"/>
    <x v="0"/>
    <x v="2"/>
    <n v="20.76"/>
    <n v="2213"/>
    <n v="91.48"/>
    <n v="6"/>
    <x v="1"/>
    <x v="2"/>
    <n v="56217.599999999999"/>
    <x v="12"/>
    <x v="4"/>
    <n v="88.62"/>
    <n v="5256.4"/>
    <n v="2364.2399999999998"/>
    <n v="4534"/>
    <x v="4"/>
    <n v="2024"/>
    <s v="Q2"/>
    <s v="High"/>
    <s v="Average"/>
    <s v="Good"/>
    <x v="2"/>
    <n v="4534"/>
  </r>
  <r>
    <x v="1094"/>
    <d v="2025-05-04T00:00:00"/>
    <s v="Vizag"/>
    <s v="Nagpur"/>
    <x v="4"/>
    <x v="0"/>
    <x v="2"/>
    <n v="25.71"/>
    <n v="1640"/>
    <n v="98.66"/>
    <n v="5"/>
    <x v="2"/>
    <x v="1"/>
    <n v="58658.2"/>
    <x v="44"/>
    <x v="4"/>
    <n v="84.2"/>
    <n v="4308.3999999999996"/>
    <n v="1903.43"/>
    <n v="5947.39"/>
    <x v="4"/>
    <n v="2025"/>
    <s v="Q2"/>
    <s v="High"/>
    <s v="Average"/>
    <s v="Excellent"/>
    <x v="4"/>
    <n v="5947.39"/>
  </r>
  <r>
    <x v="1095"/>
    <d v="2024-05-04T00:00:00"/>
    <s v="Vizag"/>
    <s v="Jaipur"/>
    <x v="2"/>
    <x v="1"/>
    <x v="5"/>
    <n v="22.61"/>
    <n v="2011"/>
    <n v="97.57"/>
    <n v="5"/>
    <x v="1"/>
    <x v="1"/>
    <n v="69689.399999999994"/>
    <x v="107"/>
    <x v="1"/>
    <n v="87.71"/>
    <n v="4926.3999999999996"/>
    <n v="1801.99"/>
    <n v="11649.78"/>
    <x v="4"/>
    <n v="2024"/>
    <s v="Q2"/>
    <s v="High"/>
    <s v="Good"/>
    <s v="Excellent"/>
    <x v="2"/>
    <n v="11649.78"/>
  </r>
  <r>
    <x v="1096"/>
    <d v="2024-02-24T00:00:00"/>
    <s v="Mundra"/>
    <s v="Nagpur"/>
    <x v="5"/>
    <x v="0"/>
    <x v="2"/>
    <n v="18.489999999999998"/>
    <n v="2507"/>
    <n v="96.94"/>
    <n v="6"/>
    <x v="2"/>
    <x v="2"/>
    <n v="60857.8"/>
    <x v="77"/>
    <x v="4"/>
    <n v="86.73"/>
    <n v="5753.6"/>
    <n v="4010.21"/>
    <n v="7109.74"/>
    <x v="3"/>
    <n v="2024"/>
    <s v="Q1"/>
    <s v="High"/>
    <s v="Average"/>
    <s v="Good"/>
    <x v="5"/>
    <n v="7109.74"/>
  </r>
  <r>
    <x v="1097"/>
    <d v="2024-03-31T00:00:00"/>
    <s v="Mumbai"/>
    <s v="Nagpur"/>
    <x v="5"/>
    <x v="1"/>
    <x v="0"/>
    <n v="18.52"/>
    <n v="2215"/>
    <n v="95.12"/>
    <n v="6"/>
    <x v="0"/>
    <x v="0"/>
    <n v="75662.399999999994"/>
    <x v="22"/>
    <x v="3"/>
    <n v="86.35"/>
    <n v="5170.8"/>
    <n v="3387.48"/>
    <n v="9871.7199999999993"/>
    <x v="10"/>
    <n v="2024"/>
    <s v="Q1"/>
    <s v="High"/>
    <s v="Average"/>
    <s v="Good"/>
    <x v="5"/>
    <n v="9871.7199999999993"/>
  </r>
  <r>
    <x v="1098"/>
    <d v="2026-05-04T00:00:00"/>
    <s v="Mundra"/>
    <s v="Ahmedabad"/>
    <x v="5"/>
    <x v="0"/>
    <x v="4"/>
    <n v="25.11"/>
    <n v="1650"/>
    <n v="100.04"/>
    <n v="4"/>
    <x v="1"/>
    <x v="1"/>
    <n v="55903.8"/>
    <x v="106"/>
    <x v="2"/>
    <n v="85.93"/>
    <n v="4304.3999999999996"/>
    <n v="3410.54"/>
    <n v="5124.3599999999997"/>
    <x v="4"/>
    <n v="2026"/>
    <s v="Q2"/>
    <s v="High"/>
    <s v="Average"/>
    <s v="Excellent"/>
    <x v="5"/>
    <n v="5124.3599999999997"/>
  </r>
  <r>
    <x v="1099"/>
    <d v="2025-02-05T00:00:00"/>
    <s v="Kolkata"/>
    <s v="Ahmedabad"/>
    <x v="6"/>
    <x v="0"/>
    <x v="4"/>
    <n v="11.16"/>
    <n v="962"/>
    <n v="103.59"/>
    <n v="2"/>
    <x v="0"/>
    <x v="1"/>
    <n v="40518.800000000003"/>
    <x v="3"/>
    <x v="6"/>
    <n v="83.05"/>
    <n v="2370.4"/>
    <n v="4471.32"/>
    <n v="5819.56"/>
    <x v="3"/>
    <n v="2025"/>
    <s v="Q1"/>
    <s v="Low"/>
    <s v="Average"/>
    <s v="Excellent"/>
    <x v="6"/>
    <n v="5819.56"/>
  </r>
  <r>
    <x v="1100"/>
    <d v="2025-10-08T00:00:00"/>
    <s v="Mundra"/>
    <s v="Lucknow"/>
    <x v="0"/>
    <x v="0"/>
    <x v="3"/>
    <n v="20.13"/>
    <n v="794"/>
    <n v="88.01"/>
    <n v="2"/>
    <x v="0"/>
    <x v="2"/>
    <n v="43206.2"/>
    <x v="108"/>
    <x v="6"/>
    <n v="85.36"/>
    <n v="2393.1999999999998"/>
    <n v="3963.75"/>
    <n v="6380.38"/>
    <x v="7"/>
    <n v="2025"/>
    <s v="Q4"/>
    <s v="Low"/>
    <s v="Average"/>
    <s v="Excellent"/>
    <x v="0"/>
    <n v="6380.38"/>
  </r>
  <r>
    <x v="1101"/>
    <d v="2025-12-07T00:00:00"/>
    <s v="Chennai"/>
    <s v="Ahmedabad"/>
    <x v="0"/>
    <x v="1"/>
    <x v="0"/>
    <n v="12.34"/>
    <n v="2799"/>
    <n v="89.76"/>
    <n v="7"/>
    <x v="0"/>
    <x v="1"/>
    <n v="73965.2"/>
    <x v="87"/>
    <x v="2"/>
    <n v="85.81"/>
    <n v="6091.6"/>
    <n v="4816.4399999999996"/>
    <n v="7817.71"/>
    <x v="9"/>
    <n v="2025"/>
    <s v="Q4"/>
    <s v="High"/>
    <s v="Average"/>
    <s v="Good"/>
    <x v="0"/>
    <n v="7817.71"/>
  </r>
  <r>
    <x v="1102"/>
    <d v="2025-12-22T00:00:00"/>
    <s v="Kandla"/>
    <s v="Nagpur"/>
    <x v="2"/>
    <x v="0"/>
    <x v="0"/>
    <n v="18.11"/>
    <n v="452"/>
    <n v="85.61"/>
    <n v="2"/>
    <x v="0"/>
    <x v="2"/>
    <n v="36996.199999999997"/>
    <x v="100"/>
    <x v="5"/>
    <n v="81.87"/>
    <n v="1628.4"/>
    <n v="4554.46"/>
    <n v="3053.87"/>
    <x v="9"/>
    <n v="2025"/>
    <s v="Q4"/>
    <s v="Low"/>
    <s v="Average"/>
    <s v="Excellent"/>
    <x v="2"/>
    <n v="3053.87"/>
  </r>
  <r>
    <x v="1103"/>
    <d v="2024-06-04T00:00:00"/>
    <s v="Mumbai"/>
    <s v="Delhi ICD"/>
    <x v="4"/>
    <x v="1"/>
    <x v="4"/>
    <n v="23.35"/>
    <n v="2239"/>
    <n v="96.23"/>
    <n v="5"/>
    <x v="0"/>
    <x v="2"/>
    <n v="76430.600000000006"/>
    <x v="35"/>
    <x v="1"/>
    <n v="83.49"/>
    <n v="5412"/>
    <n v="4078.3"/>
    <n v="9449.85"/>
    <x v="6"/>
    <n v="2024"/>
    <s v="Q2"/>
    <s v="High"/>
    <s v="Average"/>
    <s v="Excellent"/>
    <x v="4"/>
    <n v="9449.85"/>
  </r>
  <r>
    <x v="1104"/>
    <d v="2024-09-02T00:00:00"/>
    <s v="Kandla"/>
    <s v="Jaipur"/>
    <x v="4"/>
    <x v="1"/>
    <x v="0"/>
    <n v="27.13"/>
    <n v="1901"/>
    <n v="91.04"/>
    <n v="6"/>
    <x v="2"/>
    <x v="2"/>
    <n v="72653.8"/>
    <x v="31"/>
    <x v="4"/>
    <n v="86.18"/>
    <n v="4887.2"/>
    <n v="4770.87"/>
    <n v="8277.89"/>
    <x v="8"/>
    <n v="2024"/>
    <s v="Q3"/>
    <s v="High"/>
    <s v="Average"/>
    <s v="Good"/>
    <x v="4"/>
    <n v="8277.89"/>
  </r>
  <r>
    <x v="1105"/>
    <d v="2024-06-19T00:00:00"/>
    <s v="Mundra"/>
    <s v="Ahmedabad"/>
    <x v="0"/>
    <x v="0"/>
    <x v="1"/>
    <n v="14.27"/>
    <n v="1638"/>
    <n v="104.08"/>
    <n v="6"/>
    <x v="0"/>
    <x v="0"/>
    <n v="53988.6"/>
    <x v="94"/>
    <x v="4"/>
    <n v="84.63"/>
    <n v="3846.8"/>
    <n v="3464.55"/>
    <n v="5344.8"/>
    <x v="6"/>
    <n v="2024"/>
    <s v="Q2"/>
    <s v="High"/>
    <s v="Average"/>
    <s v="Good"/>
    <x v="0"/>
    <n v="5344.8"/>
  </r>
  <r>
    <x v="1106"/>
    <d v="2025-07-20T00:00:00"/>
    <s v="Nava Sheva"/>
    <s v="Delhi ICD"/>
    <x v="4"/>
    <x v="0"/>
    <x v="0"/>
    <n v="23.52"/>
    <n v="1189"/>
    <n v="96.02"/>
    <n v="3"/>
    <x v="0"/>
    <x v="0"/>
    <n v="55958.400000000001"/>
    <x v="21"/>
    <x v="1"/>
    <n v="87.46"/>
    <n v="3318.8"/>
    <n v="3552.65"/>
    <n v="5068.38"/>
    <x v="1"/>
    <n v="2025"/>
    <s v="Q3"/>
    <s v="High"/>
    <s v="Average"/>
    <s v="Excellent"/>
    <x v="4"/>
    <n v="5068.38"/>
  </r>
  <r>
    <x v="1107"/>
    <d v="2024-05-13T00:00:00"/>
    <s v="Kolkata"/>
    <s v="Delhi ICD"/>
    <x v="1"/>
    <x v="0"/>
    <x v="2"/>
    <n v="18.05"/>
    <n v="2363"/>
    <n v="87.22"/>
    <n v="5"/>
    <x v="2"/>
    <x v="0"/>
    <n v="61567.4"/>
    <x v="105"/>
    <x v="2"/>
    <n v="84.49"/>
    <n v="5448"/>
    <n v="4556.74"/>
    <n v="10027.32"/>
    <x v="4"/>
    <n v="2024"/>
    <s v="Q2"/>
    <s v="High"/>
    <s v="Good"/>
    <s v="Excellent"/>
    <x v="1"/>
    <n v="10027.32"/>
  </r>
  <r>
    <x v="1108"/>
    <d v="2024-01-01T00:00:00"/>
    <s v="Kolkata"/>
    <s v="Lucknow"/>
    <x v="1"/>
    <x v="0"/>
    <x v="0"/>
    <n v="16.559999999999999"/>
    <n v="330"/>
    <n v="88.19"/>
    <n v="2"/>
    <x v="2"/>
    <x v="2"/>
    <n v="31946.799999999999"/>
    <x v="112"/>
    <x v="6"/>
    <n v="81.16"/>
    <n v="1322.4"/>
    <n v="2340.56"/>
    <n v="3502.97"/>
    <x v="0"/>
    <n v="2024"/>
    <s v="Q1"/>
    <s v="Low"/>
    <s v="Average"/>
    <s v="Excellent"/>
    <x v="1"/>
    <n v="3502.97"/>
  </r>
  <r>
    <x v="1109"/>
    <d v="2025-12-02T00:00:00"/>
    <s v="Nava Sheva"/>
    <s v="Hyderabad"/>
    <x v="3"/>
    <x v="1"/>
    <x v="6"/>
    <n v="17.18"/>
    <n v="647"/>
    <n v="91.06"/>
    <n v="2"/>
    <x v="0"/>
    <x v="2"/>
    <n v="51153.2"/>
    <x v="80"/>
    <x v="5"/>
    <n v="86.48"/>
    <n v="1981.2"/>
    <n v="3842.04"/>
    <n v="5613.94"/>
    <x v="9"/>
    <n v="2025"/>
    <s v="Q4"/>
    <s v="High"/>
    <s v="Average"/>
    <s v="Excellent"/>
    <x v="3"/>
    <n v="5613.94"/>
  </r>
  <r>
    <x v="1110"/>
    <d v="2025-04-09T00:00:00"/>
    <s v="Kandla"/>
    <s v="Ahmedabad"/>
    <x v="1"/>
    <x v="1"/>
    <x v="4"/>
    <n v="11.29"/>
    <n v="995"/>
    <n v="90.92"/>
    <n v="3"/>
    <x v="0"/>
    <x v="1"/>
    <n v="51511.4"/>
    <x v="31"/>
    <x v="2"/>
    <n v="84.03"/>
    <n v="2441.6"/>
    <n v="3737.13"/>
    <n v="8705.2000000000007"/>
    <x v="5"/>
    <n v="2025"/>
    <s v="Q2"/>
    <s v="High"/>
    <s v="Average"/>
    <s v="Excellent"/>
    <x v="1"/>
    <n v="8705.2000000000007"/>
  </r>
  <r>
    <x v="1111"/>
    <d v="2024-10-05T00:00:00"/>
    <s v="Kandla"/>
    <s v="Lucknow"/>
    <x v="1"/>
    <x v="1"/>
    <x v="0"/>
    <n v="14.63"/>
    <n v="930"/>
    <n v="94.22"/>
    <n v="3"/>
    <x v="1"/>
    <x v="2"/>
    <n v="47633.4"/>
    <x v="38"/>
    <x v="6"/>
    <n v="83.6"/>
    <n v="2445.1999999999998"/>
    <n v="3536.77"/>
    <n v="4859.1099999999997"/>
    <x v="7"/>
    <n v="2024"/>
    <s v="Q4"/>
    <s v="Low"/>
    <s v="Average"/>
    <s v="Excellent"/>
    <x v="1"/>
    <n v="4859.1099999999997"/>
  </r>
  <r>
    <x v="1112"/>
    <d v="2024-02-27T00:00:00"/>
    <s v="Vizag"/>
    <s v="Lucknow"/>
    <x v="1"/>
    <x v="1"/>
    <x v="5"/>
    <n v="13.12"/>
    <n v="1231"/>
    <n v="90.83"/>
    <n v="5"/>
    <x v="2"/>
    <x v="1"/>
    <n v="53479.6"/>
    <x v="58"/>
    <x v="1"/>
    <n v="85.9"/>
    <n v="2986.8"/>
    <n v="4063.62"/>
    <n v="4815.2700000000004"/>
    <x v="3"/>
    <n v="2024"/>
    <s v="Q1"/>
    <s v="High"/>
    <s v="Average"/>
    <s v="Excellent"/>
    <x v="1"/>
    <n v="4815.2700000000004"/>
  </r>
  <r>
    <x v="1113"/>
    <d v="2025-08-26T00:00:00"/>
    <s v="Mundra"/>
    <s v="Nagpur"/>
    <x v="5"/>
    <x v="1"/>
    <x v="2"/>
    <n v="24.34"/>
    <n v="1560"/>
    <n v="97.68"/>
    <n v="5"/>
    <x v="0"/>
    <x v="0"/>
    <n v="73347.600000000006"/>
    <x v="38"/>
    <x v="5"/>
    <n v="82.89"/>
    <n v="4093.6"/>
    <n v="1550.73"/>
    <n v="11920.01"/>
    <x v="2"/>
    <n v="2025"/>
    <s v="Q3"/>
    <s v="High"/>
    <s v="Good"/>
    <s v="Excellent"/>
    <x v="5"/>
    <n v="11920.01"/>
  </r>
  <r>
    <x v="1114"/>
    <d v="2026-02-16T00:00:00"/>
    <s v="Kandla"/>
    <s v="Hyderabad"/>
    <x v="4"/>
    <x v="0"/>
    <x v="2"/>
    <n v="11.38"/>
    <n v="2696"/>
    <n v="97.52"/>
    <n v="8"/>
    <x v="1"/>
    <x v="0"/>
    <n v="58296.4"/>
    <x v="117"/>
    <x v="5"/>
    <n v="82.44"/>
    <n v="5847.2"/>
    <n v="3797.52"/>
    <n v="7105.56"/>
    <x v="3"/>
    <n v="2026"/>
    <s v="Q1"/>
    <s v="High"/>
    <s v="Average"/>
    <s v="Good"/>
    <x v="4"/>
    <n v="7105.56"/>
  </r>
  <r>
    <x v="1115"/>
    <d v="2025-05-13T00:00:00"/>
    <s v="Mundra"/>
    <s v="Nagpur"/>
    <x v="3"/>
    <x v="0"/>
    <x v="1"/>
    <n v="19.46"/>
    <n v="2473"/>
    <n v="96.62"/>
    <n v="6"/>
    <x v="2"/>
    <x v="0"/>
    <n v="65284.4"/>
    <x v="69"/>
    <x v="6"/>
    <n v="88.69"/>
    <n v="5724.4"/>
    <n v="2405.86"/>
    <n v="7095.99"/>
    <x v="4"/>
    <n v="2025"/>
    <s v="Q2"/>
    <s v="High"/>
    <s v="Average"/>
    <s v="Good"/>
    <x v="3"/>
    <n v="7095.99"/>
  </r>
  <r>
    <x v="1116"/>
    <d v="2025-08-01T00:00:00"/>
    <s v="Chennai"/>
    <s v="Hyderabad"/>
    <x v="0"/>
    <x v="1"/>
    <x v="2"/>
    <n v="26.83"/>
    <n v="1412"/>
    <n v="102.71"/>
    <n v="5"/>
    <x v="0"/>
    <x v="0"/>
    <n v="74416.2"/>
    <x v="113"/>
    <x v="4"/>
    <n v="85.14"/>
    <n v="3897.2"/>
    <n v="2927.12"/>
    <n v="12850.52"/>
    <x v="2"/>
    <n v="2025"/>
    <s v="Q3"/>
    <s v="High"/>
    <s v="Good"/>
    <s v="Excellent"/>
    <x v="0"/>
    <n v="12850.52"/>
  </r>
  <r>
    <x v="1117"/>
    <d v="2024-05-05T00:00:00"/>
    <s v="Vizag"/>
    <s v="Bengaluru"/>
    <x v="6"/>
    <x v="0"/>
    <x v="4"/>
    <n v="24.69"/>
    <n v="1368"/>
    <n v="89.89"/>
    <n v="5"/>
    <x v="1"/>
    <x v="2"/>
    <n v="49423.8"/>
    <x v="62"/>
    <x v="0"/>
    <n v="88.94"/>
    <n v="3723.6"/>
    <n v="4231.04"/>
    <n v="7242.11"/>
    <x v="4"/>
    <n v="2024"/>
    <s v="Q2"/>
    <s v="Low"/>
    <s v="Average"/>
    <s v="Excellent"/>
    <x v="6"/>
    <n v="7242.11"/>
  </r>
  <r>
    <x v="1118"/>
    <d v="2025-04-21T00:00:00"/>
    <s v="Mundra"/>
    <s v="Lucknow"/>
    <x v="4"/>
    <x v="1"/>
    <x v="5"/>
    <n v="12.51"/>
    <n v="634"/>
    <n v="97.05"/>
    <n v="2"/>
    <x v="1"/>
    <x v="1"/>
    <n v="44013"/>
    <x v="27"/>
    <x v="0"/>
    <n v="88.52"/>
    <n v="1768.4"/>
    <n v="1845.02"/>
    <n v="3700.57"/>
    <x v="5"/>
    <n v="2025"/>
    <s v="Q2"/>
    <s v="Low"/>
    <s v="Average"/>
    <s v="Excellent"/>
    <x v="4"/>
    <n v="3700.57"/>
  </r>
  <r>
    <x v="1119"/>
    <d v="2025-03-21T00:00:00"/>
    <s v="Vizag"/>
    <s v="Pune"/>
    <x v="6"/>
    <x v="1"/>
    <x v="5"/>
    <n v="11.14"/>
    <n v="1276"/>
    <n v="90.98"/>
    <n v="3"/>
    <x v="2"/>
    <x v="2"/>
    <n v="50755.6"/>
    <x v="10"/>
    <x v="2"/>
    <n v="85.59"/>
    <n v="2997.6"/>
    <n v="2301.65"/>
    <n v="9022.08"/>
    <x v="10"/>
    <n v="2025"/>
    <s v="Q1"/>
    <s v="High"/>
    <s v="Average"/>
    <s v="Excellent"/>
    <x v="6"/>
    <n v="9022.08"/>
  </r>
  <r>
    <x v="1120"/>
    <d v="2024-04-01T00:00:00"/>
    <s v="Mumbai"/>
    <s v="Hyderabad"/>
    <x v="3"/>
    <x v="0"/>
    <x v="6"/>
    <n v="19.64"/>
    <n v="1310"/>
    <n v="101.4"/>
    <n v="5"/>
    <x v="1"/>
    <x v="0"/>
    <n v="49564"/>
    <x v="113"/>
    <x v="4"/>
    <n v="83.21"/>
    <n v="3405.6"/>
    <n v="1847.71"/>
    <n v="7495.51"/>
    <x v="5"/>
    <n v="2024"/>
    <s v="Q2"/>
    <s v="Low"/>
    <s v="Average"/>
    <s v="Excellent"/>
    <x v="3"/>
    <n v="7495.51"/>
  </r>
  <r>
    <x v="1121"/>
    <d v="2025-12-11T00:00:00"/>
    <s v="Chennai"/>
    <s v="Jaipur"/>
    <x v="6"/>
    <x v="1"/>
    <x v="1"/>
    <n v="20.55"/>
    <n v="384"/>
    <n v="94.53"/>
    <n v="2"/>
    <x v="2"/>
    <x v="0"/>
    <n v="52946.6"/>
    <x v="68"/>
    <x v="0"/>
    <n v="88.08"/>
    <n v="1590"/>
    <n v="3846.3"/>
    <n v="4612.33"/>
    <x v="9"/>
    <n v="2025"/>
    <s v="Q4"/>
    <s v="High"/>
    <s v="Average"/>
    <s v="Excellent"/>
    <x v="6"/>
    <n v="4612.33"/>
  </r>
  <r>
    <x v="1122"/>
    <d v="2025-04-22T00:00:00"/>
    <s v="Kolkata"/>
    <s v="Hyderabad"/>
    <x v="4"/>
    <x v="1"/>
    <x v="4"/>
    <n v="19.02"/>
    <n v="1143"/>
    <n v="102.77"/>
    <n v="3"/>
    <x v="1"/>
    <x v="2"/>
    <n v="55166.400000000001"/>
    <x v="20"/>
    <x v="6"/>
    <n v="86.3"/>
    <n v="3046.8"/>
    <n v="4084.32"/>
    <n v="8910.43"/>
    <x v="5"/>
    <n v="2025"/>
    <s v="Q2"/>
    <s v="High"/>
    <s v="Average"/>
    <s v="Excellent"/>
    <x v="4"/>
    <n v="8910.43"/>
  </r>
  <r>
    <x v="1123"/>
    <d v="2024-04-09T00:00:00"/>
    <s v="Nava Sheva"/>
    <s v="Delhi ICD"/>
    <x v="5"/>
    <x v="0"/>
    <x v="0"/>
    <n v="20.96"/>
    <n v="1016"/>
    <n v="104.15"/>
    <n v="2"/>
    <x v="0"/>
    <x v="0"/>
    <n v="52554"/>
    <x v="25"/>
    <x v="4"/>
    <n v="87.55"/>
    <n v="2870.4"/>
    <n v="3270.63"/>
    <n v="8457.42"/>
    <x v="5"/>
    <n v="2024"/>
    <s v="Q2"/>
    <s v="High"/>
    <s v="Average"/>
    <s v="Excellent"/>
    <x v="5"/>
    <n v="8457.42"/>
  </r>
  <r>
    <x v="1124"/>
    <d v="2026-02-25T00:00:00"/>
    <s v="Vizag"/>
    <s v="Pune"/>
    <x v="4"/>
    <x v="0"/>
    <x v="5"/>
    <n v="22.28"/>
    <n v="1600"/>
    <n v="98.16"/>
    <n v="4"/>
    <x v="1"/>
    <x v="2"/>
    <n v="51031.199999999997"/>
    <x v="93"/>
    <x v="2"/>
    <n v="82.02"/>
    <n v="4091.2"/>
    <n v="2177.38"/>
    <n v="5869.69"/>
    <x v="3"/>
    <n v="2026"/>
    <s v="Q1"/>
    <s v="High"/>
    <s v="Average"/>
    <s v="Excellent"/>
    <x v="4"/>
    <n v="5869.69"/>
  </r>
  <r>
    <x v="1125"/>
    <d v="2024-03-30T00:00:00"/>
    <s v="Nava Sheva"/>
    <s v="Hyderabad"/>
    <x v="2"/>
    <x v="1"/>
    <x v="2"/>
    <n v="13.63"/>
    <n v="2320"/>
    <n v="101.24"/>
    <n v="7"/>
    <x v="0"/>
    <x v="0"/>
    <n v="73255.8"/>
    <x v="38"/>
    <x v="6"/>
    <n v="82.33"/>
    <n v="5185.2"/>
    <n v="2260.37"/>
    <n v="7330.55"/>
    <x v="10"/>
    <n v="2024"/>
    <s v="Q1"/>
    <s v="High"/>
    <s v="Average"/>
    <s v="Good"/>
    <x v="2"/>
    <n v="7330.55"/>
  </r>
  <r>
    <x v="1126"/>
    <d v="2025-12-05T00:00:00"/>
    <s v="Kandla"/>
    <s v="Lucknow"/>
    <x v="0"/>
    <x v="1"/>
    <x v="5"/>
    <n v="12.75"/>
    <n v="1240"/>
    <n v="87.32"/>
    <n v="4"/>
    <x v="2"/>
    <x v="2"/>
    <n v="51333.4"/>
    <x v="39"/>
    <x v="6"/>
    <n v="87.99"/>
    <n v="2990"/>
    <n v="2723.1"/>
    <n v="6398.5"/>
    <x v="9"/>
    <n v="2025"/>
    <s v="Q4"/>
    <s v="High"/>
    <s v="Average"/>
    <s v="Excellent"/>
    <x v="0"/>
    <n v="6398.5"/>
  </r>
  <r>
    <x v="1127"/>
    <d v="2026-06-01T00:00:00"/>
    <s v="Chennai"/>
    <s v="Jaipur"/>
    <x v="5"/>
    <x v="0"/>
    <x v="4"/>
    <n v="23.05"/>
    <n v="2179"/>
    <n v="91.1"/>
    <n v="7"/>
    <x v="0"/>
    <x v="0"/>
    <n v="66825"/>
    <x v="7"/>
    <x v="4"/>
    <n v="88.46"/>
    <n v="5280"/>
    <n v="1974.44"/>
    <n v="6541.32"/>
    <x v="6"/>
    <n v="2026"/>
    <s v="Q2"/>
    <s v="High"/>
    <s v="Average"/>
    <s v="Good"/>
    <x v="5"/>
    <n v="6541.32"/>
  </r>
  <r>
    <x v="1128"/>
    <d v="2025-11-24T00:00:00"/>
    <s v="Mundra"/>
    <s v="Nagpur"/>
    <x v="1"/>
    <x v="0"/>
    <x v="6"/>
    <n v="26.78"/>
    <n v="1505"/>
    <n v="99.95"/>
    <n v="3"/>
    <x v="1"/>
    <x v="0"/>
    <n v="58156"/>
    <x v="117"/>
    <x v="1"/>
    <n v="86.98"/>
    <n v="4081.2"/>
    <n v="3564.08"/>
    <n v="8858.42"/>
    <x v="11"/>
    <n v="2025"/>
    <s v="Q4"/>
    <s v="High"/>
    <s v="Average"/>
    <s v="Excellent"/>
    <x v="1"/>
    <n v="8858.42"/>
  </r>
  <r>
    <x v="1129"/>
    <d v="2024-07-11T00:00:00"/>
    <s v="Mumbai"/>
    <s v="Lucknow"/>
    <x v="3"/>
    <x v="0"/>
    <x v="6"/>
    <n v="15.03"/>
    <n v="1059"/>
    <n v="91.68"/>
    <n v="3"/>
    <x v="1"/>
    <x v="1"/>
    <n v="38736.6"/>
    <x v="95"/>
    <x v="6"/>
    <n v="87.7"/>
    <n v="2719.2"/>
    <n v="2287.41"/>
    <n v="4395.18"/>
    <x v="1"/>
    <n v="2024"/>
    <s v="Q3"/>
    <s v="Low"/>
    <s v="Average"/>
    <s v="Excellent"/>
    <x v="3"/>
    <n v="4395.18"/>
  </r>
  <r>
    <x v="1130"/>
    <d v="2026-04-26T00:00:00"/>
    <s v="Kolkata"/>
    <s v="Bengaluru"/>
    <x v="1"/>
    <x v="1"/>
    <x v="6"/>
    <n v="12.72"/>
    <n v="1520"/>
    <n v="97.01"/>
    <n v="3"/>
    <x v="0"/>
    <x v="1"/>
    <n v="59829.2"/>
    <x v="62"/>
    <x v="3"/>
    <n v="81.39"/>
    <n v="3548.8"/>
    <n v="4148.41"/>
    <n v="5818.62"/>
    <x v="5"/>
    <n v="2026"/>
    <s v="Q2"/>
    <s v="High"/>
    <s v="Average"/>
    <s v="Excellent"/>
    <x v="1"/>
    <n v="5818.62"/>
  </r>
  <r>
    <x v="1131"/>
    <d v="2024-04-20T00:00:00"/>
    <s v="Mumbai"/>
    <s v="Bengaluru"/>
    <x v="1"/>
    <x v="0"/>
    <x v="5"/>
    <n v="24.37"/>
    <n v="1178"/>
    <n v="88.86"/>
    <n v="3"/>
    <x v="2"/>
    <x v="2"/>
    <n v="49232.2"/>
    <x v="49"/>
    <x v="1"/>
    <n v="85.92"/>
    <n v="3330.8"/>
    <n v="2931.75"/>
    <n v="8552.89"/>
    <x v="5"/>
    <n v="2024"/>
    <s v="Q2"/>
    <s v="Low"/>
    <s v="Average"/>
    <s v="Excellent"/>
    <x v="1"/>
    <n v="8552.89"/>
  </r>
  <r>
    <x v="1132"/>
    <d v="2025-10-31T00:00:00"/>
    <s v="Kolkata"/>
    <s v="Nagpur"/>
    <x v="3"/>
    <x v="0"/>
    <x v="3"/>
    <n v="13.09"/>
    <n v="2439"/>
    <n v="95.59"/>
    <n v="8"/>
    <x v="0"/>
    <x v="1"/>
    <n v="59019.8"/>
    <x v="87"/>
    <x v="2"/>
    <n v="85.41"/>
    <n v="5401.6"/>
    <n v="4471.3"/>
    <n v="9746.94"/>
    <x v="7"/>
    <n v="2025"/>
    <s v="Q4"/>
    <s v="High"/>
    <s v="Average"/>
    <s v="Good"/>
    <x v="3"/>
    <n v="9746.94"/>
  </r>
  <r>
    <x v="1133"/>
    <d v="2024-03-11T00:00:00"/>
    <s v="Nava Sheva"/>
    <s v="Hyderabad"/>
    <x v="0"/>
    <x v="1"/>
    <x v="3"/>
    <n v="19.75"/>
    <n v="1487"/>
    <n v="101.73"/>
    <n v="5"/>
    <x v="1"/>
    <x v="2"/>
    <n v="59826.6"/>
    <x v="46"/>
    <x v="3"/>
    <n v="88.02"/>
    <n v="3764"/>
    <n v="2820.71"/>
    <n v="6159.01"/>
    <x v="10"/>
    <n v="2024"/>
    <s v="Q1"/>
    <s v="High"/>
    <s v="Average"/>
    <s v="Excellent"/>
    <x v="0"/>
    <n v="6159.01"/>
  </r>
  <r>
    <x v="1134"/>
    <d v="2025-07-15T00:00:00"/>
    <s v="Kandla"/>
    <s v="Lucknow"/>
    <x v="3"/>
    <x v="0"/>
    <x v="2"/>
    <n v="24.72"/>
    <n v="441"/>
    <n v="87.26"/>
    <n v="3"/>
    <x v="0"/>
    <x v="2"/>
    <n v="43011.199999999997"/>
    <x v="62"/>
    <x v="4"/>
    <n v="86.12"/>
    <n v="1870.8"/>
    <n v="3515.06"/>
    <n v="3967.82"/>
    <x v="1"/>
    <n v="2025"/>
    <s v="Q3"/>
    <s v="Low"/>
    <s v="Average"/>
    <s v="Excellent"/>
    <x v="3"/>
    <n v="3967.82"/>
  </r>
  <r>
    <x v="1135"/>
    <d v="2024-05-02T00:00:00"/>
    <s v="Kolkata"/>
    <s v="Jaipur"/>
    <x v="2"/>
    <x v="0"/>
    <x v="5"/>
    <n v="26.35"/>
    <n v="2748"/>
    <n v="102.31"/>
    <n v="7"/>
    <x v="0"/>
    <x v="0"/>
    <n v="77968.2"/>
    <x v="78"/>
    <x v="0"/>
    <n v="81.44"/>
    <n v="6550"/>
    <n v="3545.17"/>
    <n v="9039.6"/>
    <x v="4"/>
    <n v="2024"/>
    <s v="Q2"/>
    <s v="High"/>
    <s v="Average"/>
    <s v="Good"/>
    <x v="2"/>
    <n v="9039.6"/>
  </r>
  <r>
    <x v="1136"/>
    <d v="2024-04-03T00:00:00"/>
    <s v="Kandla"/>
    <s v="Hyderabad"/>
    <x v="2"/>
    <x v="0"/>
    <x v="2"/>
    <n v="25.42"/>
    <n v="2764"/>
    <n v="104.13"/>
    <n v="7"/>
    <x v="0"/>
    <x v="0"/>
    <n v="77541.600000000006"/>
    <x v="62"/>
    <x v="5"/>
    <n v="82.04"/>
    <n v="6544.8"/>
    <n v="2056.8200000000002"/>
    <n v="7159.16"/>
    <x v="5"/>
    <n v="2024"/>
    <s v="Q2"/>
    <s v="High"/>
    <s v="Average"/>
    <s v="Good"/>
    <x v="2"/>
    <n v="7159.16"/>
  </r>
  <r>
    <x v="1137"/>
    <d v="2025-07-01T00:00:00"/>
    <s v="Nava Sheva"/>
    <s v="Lucknow"/>
    <x v="4"/>
    <x v="1"/>
    <x v="6"/>
    <n v="19.41"/>
    <n v="1311"/>
    <n v="86.44"/>
    <n v="4"/>
    <x v="2"/>
    <x v="0"/>
    <n v="62073.8"/>
    <x v="73"/>
    <x v="6"/>
    <n v="88.97"/>
    <n v="3398.4"/>
    <n v="3807.48"/>
    <n v="7159.61"/>
    <x v="1"/>
    <n v="2025"/>
    <s v="Q3"/>
    <s v="High"/>
    <s v="Average"/>
    <s v="Excellent"/>
    <x v="4"/>
    <n v="7159.61"/>
  </r>
  <r>
    <x v="1138"/>
    <d v="2025-09-04T00:00:00"/>
    <s v="Nava Sheva"/>
    <s v="Lucknow"/>
    <x v="5"/>
    <x v="1"/>
    <x v="0"/>
    <n v="13.84"/>
    <n v="377"/>
    <n v="95.96"/>
    <n v="2"/>
    <x v="1"/>
    <x v="0"/>
    <n v="44495.199999999997"/>
    <x v="0"/>
    <x v="1"/>
    <n v="81.77"/>
    <n v="1307.5999999999999"/>
    <n v="3428.48"/>
    <n v="4412.2700000000004"/>
    <x v="8"/>
    <n v="2025"/>
    <s v="Q3"/>
    <s v="Low"/>
    <s v="Average"/>
    <s v="Excellent"/>
    <x v="5"/>
    <n v="4412.2700000000004"/>
  </r>
  <r>
    <x v="1139"/>
    <d v="2024-01-23T00:00:00"/>
    <s v="Nava Sheva"/>
    <s v="Nagpur"/>
    <x v="3"/>
    <x v="1"/>
    <x v="1"/>
    <n v="12.42"/>
    <n v="634"/>
    <n v="102.33"/>
    <n v="3"/>
    <x v="1"/>
    <x v="2"/>
    <n v="43065.599999999999"/>
    <x v="24"/>
    <x v="1"/>
    <n v="82.32"/>
    <n v="1764.8"/>
    <n v="4628.3599999999997"/>
    <n v="5585.87"/>
    <x v="0"/>
    <n v="2024"/>
    <s v="Q1"/>
    <s v="Low"/>
    <s v="Average"/>
    <s v="Excellent"/>
    <x v="3"/>
    <n v="5585.87"/>
  </r>
  <r>
    <x v="1140"/>
    <d v="2025-10-23T00:00:00"/>
    <s v="Kolkata"/>
    <s v="Delhi ICD"/>
    <x v="3"/>
    <x v="1"/>
    <x v="2"/>
    <n v="24.36"/>
    <n v="1652"/>
    <n v="86.63"/>
    <n v="5"/>
    <x v="2"/>
    <x v="2"/>
    <n v="66643.600000000006"/>
    <x v="49"/>
    <x v="6"/>
    <n v="87.55"/>
    <n v="4278.3999999999996"/>
    <n v="1676.61"/>
    <n v="11551.94"/>
    <x v="7"/>
    <n v="2025"/>
    <s v="Q4"/>
    <s v="High"/>
    <s v="Good"/>
    <s v="Excellent"/>
    <x v="3"/>
    <n v="11551.94"/>
  </r>
  <r>
    <x v="1141"/>
    <d v="2025-02-18T00:00:00"/>
    <s v="Chennai"/>
    <s v="Jaipur"/>
    <x v="6"/>
    <x v="0"/>
    <x v="6"/>
    <n v="15.8"/>
    <n v="2304"/>
    <n v="95.89"/>
    <n v="6"/>
    <x v="2"/>
    <x v="1"/>
    <n v="57374.8"/>
    <x v="5"/>
    <x v="6"/>
    <n v="86.22"/>
    <n v="5240"/>
    <n v="3105.05"/>
    <n v="7954.84"/>
    <x v="3"/>
    <n v="2025"/>
    <s v="Q1"/>
    <s v="High"/>
    <s v="Average"/>
    <s v="Good"/>
    <x v="6"/>
    <n v="7954.84"/>
  </r>
  <r>
    <x v="1142"/>
    <d v="2024-09-01T00:00:00"/>
    <s v="Mundra"/>
    <s v="Jaipur"/>
    <x v="2"/>
    <x v="1"/>
    <x v="2"/>
    <n v="25.47"/>
    <n v="2068"/>
    <n v="89.23"/>
    <n v="7"/>
    <x v="0"/>
    <x v="2"/>
    <n v="75446.600000000006"/>
    <x v="13"/>
    <x v="5"/>
    <n v="82.38"/>
    <n v="5154.8"/>
    <n v="3290.24"/>
    <n v="7131.58"/>
    <x v="8"/>
    <n v="2024"/>
    <s v="Q3"/>
    <s v="High"/>
    <s v="Average"/>
    <s v="Good"/>
    <x v="2"/>
    <n v="7131.58"/>
  </r>
  <r>
    <x v="1143"/>
    <d v="2025-01-13T00:00:00"/>
    <s v="Kolkata"/>
    <s v="Delhi ICD"/>
    <x v="5"/>
    <x v="1"/>
    <x v="5"/>
    <n v="26.07"/>
    <n v="1697"/>
    <n v="97.55"/>
    <n v="4"/>
    <x v="2"/>
    <x v="1"/>
    <n v="71533"/>
    <x v="80"/>
    <x v="2"/>
    <n v="83.71"/>
    <n v="4436.8"/>
    <n v="4316.09"/>
    <n v="9210.57"/>
    <x v="0"/>
    <n v="2025"/>
    <s v="Q1"/>
    <s v="High"/>
    <s v="Average"/>
    <s v="Excellent"/>
    <x v="5"/>
    <n v="9210.57"/>
  </r>
  <r>
    <x v="1144"/>
    <d v="2025-02-09T00:00:00"/>
    <s v="Nava Sheva"/>
    <s v="Hyderabad"/>
    <x v="5"/>
    <x v="1"/>
    <x v="5"/>
    <n v="11.69"/>
    <n v="547"/>
    <n v="95.34"/>
    <n v="2"/>
    <x v="2"/>
    <x v="2"/>
    <n v="43025.8"/>
    <x v="105"/>
    <x v="1"/>
    <n v="82.62"/>
    <n v="1561.6"/>
    <n v="3999.86"/>
    <n v="4047.61"/>
    <x v="3"/>
    <n v="2025"/>
    <s v="Q1"/>
    <s v="Low"/>
    <s v="Average"/>
    <s v="Excellent"/>
    <x v="5"/>
    <n v="4047.61"/>
  </r>
  <r>
    <x v="1145"/>
    <d v="2024-05-24T00:00:00"/>
    <s v="Chennai"/>
    <s v="Delhi ICD"/>
    <x v="3"/>
    <x v="0"/>
    <x v="5"/>
    <n v="22.87"/>
    <n v="2586"/>
    <n v="100.35"/>
    <n v="6"/>
    <x v="0"/>
    <x v="0"/>
    <n v="72657"/>
    <x v="27"/>
    <x v="3"/>
    <n v="81.25"/>
    <n v="6086.8"/>
    <n v="3756.4"/>
    <n v="8162.57"/>
    <x v="4"/>
    <n v="2024"/>
    <s v="Q2"/>
    <s v="High"/>
    <s v="Average"/>
    <s v="Good"/>
    <x v="3"/>
    <n v="8162.57"/>
  </r>
  <r>
    <x v="1146"/>
    <d v="2026-01-12T00:00:00"/>
    <s v="Mumbai"/>
    <s v="Nagpur"/>
    <x v="5"/>
    <x v="1"/>
    <x v="5"/>
    <n v="15.98"/>
    <n v="667"/>
    <n v="92.17"/>
    <n v="2"/>
    <x v="1"/>
    <x v="2"/>
    <n v="45446.400000000001"/>
    <x v="85"/>
    <x v="6"/>
    <n v="87.35"/>
    <n v="1973.2"/>
    <n v="4319.43"/>
    <n v="7678.69"/>
    <x v="0"/>
    <n v="2026"/>
    <s v="Q1"/>
    <s v="Low"/>
    <s v="Average"/>
    <s v="Excellent"/>
    <x v="5"/>
    <n v="7678.69"/>
  </r>
  <r>
    <x v="1147"/>
    <d v="2026-04-24T00:00:00"/>
    <s v="Nava Sheva"/>
    <s v="Jaipur"/>
    <x v="1"/>
    <x v="1"/>
    <x v="1"/>
    <n v="17.52"/>
    <n v="877"/>
    <n v="93.73"/>
    <n v="2"/>
    <x v="0"/>
    <x v="2"/>
    <n v="54539.6"/>
    <x v="23"/>
    <x v="4"/>
    <n v="88.37"/>
    <n v="2454.8000000000002"/>
    <n v="3209.93"/>
    <n v="7704.01"/>
    <x v="5"/>
    <n v="2026"/>
    <s v="Q2"/>
    <s v="High"/>
    <s v="Average"/>
    <s v="Excellent"/>
    <x v="1"/>
    <n v="7704.01"/>
  </r>
  <r>
    <x v="1148"/>
    <d v="2025-01-25T00:00:00"/>
    <s v="Mundra"/>
    <s v="Lucknow"/>
    <x v="5"/>
    <x v="0"/>
    <x v="5"/>
    <n v="18.989999999999998"/>
    <n v="1170"/>
    <n v="103.02"/>
    <n v="2"/>
    <x v="0"/>
    <x v="2"/>
    <n v="48493.4"/>
    <x v="12"/>
    <x v="6"/>
    <n v="85.21"/>
    <n v="3099.6"/>
    <n v="2224.4699999999998"/>
    <n v="8064.73"/>
    <x v="0"/>
    <n v="2025"/>
    <s v="Q1"/>
    <s v="Low"/>
    <s v="Average"/>
    <s v="Excellent"/>
    <x v="5"/>
    <n v="8064.73"/>
  </r>
  <r>
    <x v="1149"/>
    <d v="2026-06-17T00:00:00"/>
    <s v="Kolkata"/>
    <s v="Pune"/>
    <x v="5"/>
    <x v="1"/>
    <x v="3"/>
    <n v="11.03"/>
    <n v="1807"/>
    <n v="92.14"/>
    <n v="6"/>
    <x v="0"/>
    <x v="1"/>
    <n v="61167.8"/>
    <x v="33"/>
    <x v="1"/>
    <n v="88.21"/>
    <n v="4055.2"/>
    <n v="4728.88"/>
    <n v="10849.36"/>
    <x v="6"/>
    <n v="2026"/>
    <s v="Q2"/>
    <s v="High"/>
    <s v="Good"/>
    <s v="Good"/>
    <x v="5"/>
    <n v="10849.36"/>
  </r>
  <r>
    <x v="1150"/>
    <d v="2024-09-30T00:00:00"/>
    <s v="Chennai"/>
    <s v="Nagpur"/>
    <x v="3"/>
    <x v="0"/>
    <x v="5"/>
    <n v="27.38"/>
    <n v="2031"/>
    <n v="100.27"/>
    <n v="7"/>
    <x v="0"/>
    <x v="2"/>
    <n v="66046.399999999994"/>
    <x v="89"/>
    <x v="4"/>
    <n v="83.72"/>
    <n v="5157.2"/>
    <n v="2207.37"/>
    <n v="5492.05"/>
    <x v="8"/>
    <n v="2024"/>
    <s v="Q3"/>
    <s v="High"/>
    <s v="Average"/>
    <s v="Good"/>
    <x v="3"/>
    <n v="5492.05"/>
  </r>
  <r>
    <x v="1151"/>
    <d v="2025-02-05T00:00:00"/>
    <s v="Mumbai"/>
    <s v="Ahmedabad"/>
    <x v="0"/>
    <x v="1"/>
    <x v="6"/>
    <n v="26.11"/>
    <n v="2661"/>
    <n v="85.34"/>
    <n v="7"/>
    <x v="1"/>
    <x v="1"/>
    <n v="79171.8"/>
    <x v="13"/>
    <x v="2"/>
    <n v="83.65"/>
    <n v="6366.4"/>
    <n v="3194.92"/>
    <n v="8523.09"/>
    <x v="3"/>
    <n v="2025"/>
    <s v="Q1"/>
    <s v="High"/>
    <s v="Average"/>
    <s v="Good"/>
    <x v="0"/>
    <n v="8523.09"/>
  </r>
  <r>
    <x v="1152"/>
    <d v="2024-09-13T00:00:00"/>
    <s v="Nava Sheva"/>
    <s v="Jaipur"/>
    <x v="3"/>
    <x v="0"/>
    <x v="2"/>
    <n v="12.65"/>
    <n v="2232"/>
    <n v="101.76"/>
    <n v="5"/>
    <x v="2"/>
    <x v="2"/>
    <n v="52880.2"/>
    <x v="74"/>
    <x v="1"/>
    <n v="81.88"/>
    <n v="4970"/>
    <n v="3088.91"/>
    <n v="7348.28"/>
    <x v="8"/>
    <n v="2024"/>
    <s v="Q3"/>
    <s v="High"/>
    <s v="Average"/>
    <s v="Excellent"/>
    <x v="3"/>
    <n v="7348.28"/>
  </r>
  <r>
    <x v="1153"/>
    <d v="2025-12-04T00:00:00"/>
    <s v="Kolkata"/>
    <s v="Hyderabad"/>
    <x v="3"/>
    <x v="0"/>
    <x v="1"/>
    <n v="15.82"/>
    <n v="2168"/>
    <n v="98.23"/>
    <n v="7"/>
    <x v="2"/>
    <x v="1"/>
    <n v="56041.599999999999"/>
    <x v="68"/>
    <x v="5"/>
    <n v="88.01"/>
    <n v="4968.8"/>
    <n v="3296.01"/>
    <n v="5380.49"/>
    <x v="9"/>
    <n v="2025"/>
    <s v="Q4"/>
    <s v="High"/>
    <s v="Average"/>
    <s v="Good"/>
    <x v="3"/>
    <n v="5380.49"/>
  </r>
  <r>
    <x v="1154"/>
    <d v="2024-08-11T00:00:00"/>
    <s v="Vizag"/>
    <s v="Nagpur"/>
    <x v="0"/>
    <x v="1"/>
    <x v="1"/>
    <n v="20.93"/>
    <n v="2595"/>
    <n v="101.86"/>
    <n v="6"/>
    <x v="0"/>
    <x v="0"/>
    <n v="83200.2"/>
    <x v="89"/>
    <x v="6"/>
    <n v="85.81"/>
    <n v="6027.2"/>
    <n v="4418.97"/>
    <n v="12439.47"/>
    <x v="2"/>
    <n v="2024"/>
    <s v="Q3"/>
    <s v="High"/>
    <s v="Good"/>
    <s v="Good"/>
    <x v="0"/>
    <n v="12439.47"/>
  </r>
  <r>
    <x v="1155"/>
    <d v="2025-05-01T00:00:00"/>
    <s v="Kolkata"/>
    <s v="Hyderabad"/>
    <x v="4"/>
    <x v="1"/>
    <x v="2"/>
    <n v="21.61"/>
    <n v="1196"/>
    <n v="104.24"/>
    <n v="2"/>
    <x v="1"/>
    <x v="1"/>
    <n v="59809.8"/>
    <x v="51"/>
    <x v="1"/>
    <n v="87.71"/>
    <n v="3256.4"/>
    <n v="4237.1400000000003"/>
    <n v="9972.57"/>
    <x v="4"/>
    <n v="2025"/>
    <s v="Q2"/>
    <s v="High"/>
    <s v="Average"/>
    <s v="Excellent"/>
    <x v="4"/>
    <n v="9972.57"/>
  </r>
  <r>
    <x v="1156"/>
    <d v="2026-02-24T00:00:00"/>
    <s v="Vizag"/>
    <s v="Nagpur"/>
    <x v="5"/>
    <x v="0"/>
    <x v="1"/>
    <n v="14.26"/>
    <n v="1677"/>
    <n v="101.91"/>
    <n v="6"/>
    <x v="2"/>
    <x v="0"/>
    <n v="51687.199999999997"/>
    <x v="10"/>
    <x v="0"/>
    <n v="82.47"/>
    <n v="3924.4"/>
    <n v="2306.7399999999998"/>
    <n v="7742.27"/>
    <x v="3"/>
    <n v="2026"/>
    <s v="Q1"/>
    <s v="High"/>
    <s v="Average"/>
    <s v="Good"/>
    <x v="5"/>
    <n v="7742.27"/>
  </r>
  <r>
    <x v="1157"/>
    <d v="2026-05-22T00:00:00"/>
    <s v="Mundra"/>
    <s v="Delhi ICD"/>
    <x v="1"/>
    <x v="0"/>
    <x v="5"/>
    <n v="13.22"/>
    <n v="1895"/>
    <n v="85.02"/>
    <n v="5"/>
    <x v="2"/>
    <x v="2"/>
    <n v="47340.4"/>
    <x v="49"/>
    <x v="2"/>
    <n v="81.099999999999994"/>
    <n v="4318.8"/>
    <n v="3648.19"/>
    <n v="4560.1899999999996"/>
    <x v="4"/>
    <n v="2026"/>
    <s v="Q2"/>
    <s v="Low"/>
    <s v="Average"/>
    <s v="Excellent"/>
    <x v="1"/>
    <n v="4560.1899999999996"/>
  </r>
  <r>
    <x v="1158"/>
    <d v="2026-03-18T00:00:00"/>
    <s v="Vizag"/>
    <s v="Ahmedabad"/>
    <x v="0"/>
    <x v="1"/>
    <x v="3"/>
    <n v="26.05"/>
    <n v="2602"/>
    <n v="101.47"/>
    <n v="7"/>
    <x v="0"/>
    <x v="2"/>
    <n v="83845.399999999994"/>
    <x v="51"/>
    <x v="1"/>
    <n v="81.03"/>
    <n v="6246"/>
    <n v="2418.9499999999998"/>
    <n v="12557.53"/>
    <x v="10"/>
    <n v="2026"/>
    <s v="Q1"/>
    <s v="High"/>
    <s v="Good"/>
    <s v="Good"/>
    <x v="0"/>
    <n v="12557.53"/>
  </r>
  <r>
    <x v="1159"/>
    <d v="2024-06-21T00:00:00"/>
    <s v="Mumbai"/>
    <s v="Nagpur"/>
    <x v="2"/>
    <x v="1"/>
    <x v="4"/>
    <n v="25.71"/>
    <n v="1552"/>
    <n v="94.9"/>
    <n v="5"/>
    <x v="2"/>
    <x v="1"/>
    <n v="69151"/>
    <x v="41"/>
    <x v="0"/>
    <n v="83.45"/>
    <n v="4132.3999999999996"/>
    <n v="4999.8100000000004"/>
    <n v="10872.87"/>
    <x v="6"/>
    <n v="2024"/>
    <s v="Q2"/>
    <s v="High"/>
    <s v="Good"/>
    <s v="Excellent"/>
    <x v="2"/>
    <n v="10872.87"/>
  </r>
  <r>
    <x v="1160"/>
    <d v="2025-03-31T00:00:00"/>
    <s v="Kandla"/>
    <s v="Hyderabad"/>
    <x v="1"/>
    <x v="0"/>
    <x v="1"/>
    <n v="16.34"/>
    <n v="1058"/>
    <n v="88.17"/>
    <n v="3"/>
    <x v="1"/>
    <x v="2"/>
    <n v="37982.400000000001"/>
    <x v="52"/>
    <x v="2"/>
    <n v="88.3"/>
    <n v="2769.6"/>
    <n v="1549.46"/>
    <n v="6494.83"/>
    <x v="10"/>
    <n v="2025"/>
    <s v="Q1"/>
    <s v="Low"/>
    <s v="Average"/>
    <s v="Excellent"/>
    <x v="1"/>
    <n v="6494.83"/>
  </r>
  <r>
    <x v="1161"/>
    <d v="2024-07-27T00:00:00"/>
    <s v="Kandla"/>
    <s v="Bengaluru"/>
    <x v="5"/>
    <x v="0"/>
    <x v="5"/>
    <n v="11.88"/>
    <n v="1679"/>
    <n v="97.44"/>
    <n v="5"/>
    <x v="1"/>
    <x v="1"/>
    <n v="44032.800000000003"/>
    <x v="89"/>
    <x v="1"/>
    <n v="85.66"/>
    <n v="3833.2"/>
    <n v="3433.64"/>
    <n v="3815.06"/>
    <x v="1"/>
    <n v="2024"/>
    <s v="Q3"/>
    <s v="Low"/>
    <s v="Average"/>
    <s v="Excellent"/>
    <x v="5"/>
    <n v="3815.06"/>
  </r>
  <r>
    <x v="1162"/>
    <d v="2024-06-09T00:00:00"/>
    <s v="Kolkata"/>
    <s v="Delhi ICD"/>
    <x v="1"/>
    <x v="1"/>
    <x v="6"/>
    <n v="25.81"/>
    <n v="1955"/>
    <n v="99.21"/>
    <n v="6"/>
    <x v="1"/>
    <x v="1"/>
    <n v="72094.2"/>
    <x v="90"/>
    <x v="5"/>
    <n v="87.19"/>
    <n v="4942.3999999999996"/>
    <n v="2371.0100000000002"/>
    <n v="9099.06"/>
    <x v="6"/>
    <n v="2024"/>
    <s v="Q2"/>
    <s v="High"/>
    <s v="Average"/>
    <s v="Good"/>
    <x v="1"/>
    <n v="9099.06"/>
  </r>
  <r>
    <x v="1163"/>
    <d v="2024-09-20T00:00:00"/>
    <s v="Nava Sheva"/>
    <s v="Ahmedabad"/>
    <x v="0"/>
    <x v="0"/>
    <x v="2"/>
    <n v="23.52"/>
    <n v="780"/>
    <n v="97.77"/>
    <n v="2"/>
    <x v="2"/>
    <x v="2"/>
    <n v="44760.4"/>
    <x v="74"/>
    <x v="5"/>
    <n v="81.150000000000006"/>
    <n v="2500.8000000000002"/>
    <n v="1650.29"/>
    <n v="4353.57"/>
    <x v="8"/>
    <n v="2024"/>
    <s v="Q3"/>
    <s v="Low"/>
    <s v="Average"/>
    <s v="Excellent"/>
    <x v="0"/>
    <n v="4353.57"/>
  </r>
  <r>
    <x v="1164"/>
    <d v="2026-02-26T00:00:00"/>
    <s v="Mundra"/>
    <s v="Pune"/>
    <x v="6"/>
    <x v="1"/>
    <x v="6"/>
    <n v="12.77"/>
    <n v="1895"/>
    <n v="86.31"/>
    <n v="6"/>
    <x v="1"/>
    <x v="0"/>
    <n v="60590.2"/>
    <x v="30"/>
    <x v="6"/>
    <n v="82.61"/>
    <n v="4300.8"/>
    <n v="2629.36"/>
    <n v="7775.42"/>
    <x v="3"/>
    <n v="2026"/>
    <s v="Q1"/>
    <s v="High"/>
    <s v="Average"/>
    <s v="Good"/>
    <x v="6"/>
    <n v="7775.42"/>
  </r>
  <r>
    <x v="1165"/>
    <d v="2025-05-05T00:00:00"/>
    <s v="Vizag"/>
    <s v="Bengaluru"/>
    <x v="3"/>
    <x v="1"/>
    <x v="3"/>
    <n v="27.15"/>
    <n v="1429"/>
    <n v="101.8"/>
    <n v="3"/>
    <x v="1"/>
    <x v="1"/>
    <n v="67299"/>
    <x v="64"/>
    <x v="5"/>
    <n v="81.510000000000005"/>
    <n v="3944"/>
    <n v="3087.42"/>
    <n v="6262.73"/>
    <x v="4"/>
    <n v="2025"/>
    <s v="Q2"/>
    <s v="High"/>
    <s v="Average"/>
    <s v="Excellent"/>
    <x v="3"/>
    <n v="6262.73"/>
  </r>
  <r>
    <x v="1166"/>
    <d v="2024-10-07T00:00:00"/>
    <s v="Kolkata"/>
    <s v="Hyderabad"/>
    <x v="1"/>
    <x v="0"/>
    <x v="3"/>
    <n v="24.6"/>
    <n v="2615"/>
    <n v="86.58"/>
    <n v="6"/>
    <x v="1"/>
    <x v="0"/>
    <n v="67909.600000000006"/>
    <x v="81"/>
    <x v="2"/>
    <n v="83.8"/>
    <n v="6214"/>
    <n v="4631.99"/>
    <n v="10645.09"/>
    <x v="7"/>
    <n v="2024"/>
    <s v="Q4"/>
    <s v="High"/>
    <s v="Good"/>
    <s v="Good"/>
    <x v="1"/>
    <n v="10645.09"/>
  </r>
  <r>
    <x v="1167"/>
    <d v="2026-01-08T00:00:00"/>
    <s v="Kolkata"/>
    <s v="Jaipur"/>
    <x v="5"/>
    <x v="1"/>
    <x v="6"/>
    <n v="17.829999999999998"/>
    <n v="2540"/>
    <n v="101.51"/>
    <n v="7"/>
    <x v="1"/>
    <x v="1"/>
    <n v="72208.2"/>
    <x v="7"/>
    <x v="3"/>
    <n v="85.85"/>
    <n v="5793.2"/>
    <n v="3609.26"/>
    <n v="7741.1"/>
    <x v="0"/>
    <n v="2026"/>
    <s v="Q1"/>
    <s v="High"/>
    <s v="Average"/>
    <s v="Good"/>
    <x v="5"/>
    <n v="7741.1"/>
  </r>
  <r>
    <x v="1168"/>
    <d v="2024-04-11T00:00:00"/>
    <s v="Vizag"/>
    <s v="Delhi ICD"/>
    <x v="2"/>
    <x v="1"/>
    <x v="4"/>
    <n v="17.510000000000002"/>
    <n v="1070"/>
    <n v="88.4"/>
    <n v="2"/>
    <x v="0"/>
    <x v="1"/>
    <n v="57707"/>
    <x v="2"/>
    <x v="4"/>
    <n v="83.54"/>
    <n v="2840.4"/>
    <n v="2989.47"/>
    <n v="5599.49"/>
    <x v="5"/>
    <n v="2024"/>
    <s v="Q2"/>
    <s v="High"/>
    <s v="Average"/>
    <s v="Excellent"/>
    <x v="2"/>
    <n v="5599.49"/>
  </r>
  <r>
    <x v="1169"/>
    <d v="2024-03-08T00:00:00"/>
    <s v="Chennai"/>
    <s v="Nagpur"/>
    <x v="6"/>
    <x v="1"/>
    <x v="6"/>
    <n v="27.12"/>
    <n v="1871"/>
    <n v="98.4"/>
    <n v="6"/>
    <x v="2"/>
    <x v="0"/>
    <n v="77168"/>
    <x v="56"/>
    <x v="4"/>
    <n v="84.11"/>
    <n v="4826.8"/>
    <n v="4501.8100000000004"/>
    <n v="9496.1299999999992"/>
    <x v="10"/>
    <n v="2024"/>
    <s v="Q1"/>
    <s v="High"/>
    <s v="Average"/>
    <s v="Good"/>
    <x v="6"/>
    <n v="9496.1299999999992"/>
  </r>
  <r>
    <x v="1170"/>
    <d v="2026-05-14T00:00:00"/>
    <s v="Vizag"/>
    <s v="Lucknow"/>
    <x v="6"/>
    <x v="0"/>
    <x v="6"/>
    <n v="24.31"/>
    <n v="581"/>
    <n v="97.07"/>
    <n v="2"/>
    <x v="2"/>
    <x v="0"/>
    <n v="46999.4"/>
    <x v="101"/>
    <x v="2"/>
    <n v="87.22"/>
    <n v="2134.4"/>
    <n v="2633.79"/>
    <n v="5503.94"/>
    <x v="4"/>
    <n v="2026"/>
    <s v="Q2"/>
    <s v="Low"/>
    <s v="Average"/>
    <s v="Excellent"/>
    <x v="6"/>
    <n v="5503.94"/>
  </r>
  <r>
    <x v="1171"/>
    <d v="2025-09-29T00:00:00"/>
    <s v="Mundra"/>
    <s v="Bengaluru"/>
    <x v="4"/>
    <x v="1"/>
    <x v="4"/>
    <n v="24.61"/>
    <n v="1051"/>
    <n v="96.46"/>
    <n v="4"/>
    <x v="2"/>
    <x v="1"/>
    <n v="62336.2"/>
    <x v="106"/>
    <x v="4"/>
    <n v="81.58"/>
    <n v="3086.4"/>
    <n v="3851.66"/>
    <n v="7445.64"/>
    <x v="8"/>
    <n v="2025"/>
    <s v="Q3"/>
    <s v="High"/>
    <s v="Average"/>
    <s v="Excellent"/>
    <x v="4"/>
    <n v="7445.64"/>
  </r>
  <r>
    <x v="1172"/>
    <d v="2024-06-14T00:00:00"/>
    <s v="Mumbai"/>
    <s v="Ahmedabad"/>
    <x v="2"/>
    <x v="0"/>
    <x v="4"/>
    <n v="10.43"/>
    <n v="1884"/>
    <n v="95.7"/>
    <n v="6"/>
    <x v="0"/>
    <x v="0"/>
    <n v="52479"/>
    <x v="30"/>
    <x v="1"/>
    <n v="87.38"/>
    <n v="4185.2"/>
    <n v="3227.24"/>
    <n v="6930.02"/>
    <x v="6"/>
    <n v="2024"/>
    <s v="Q2"/>
    <s v="High"/>
    <s v="Average"/>
    <s v="Good"/>
    <x v="2"/>
    <n v="6930.02"/>
  </r>
  <r>
    <x v="1173"/>
    <d v="2025-03-02T00:00:00"/>
    <s v="Nava Sheva"/>
    <s v="Nagpur"/>
    <x v="0"/>
    <x v="0"/>
    <x v="6"/>
    <n v="21.61"/>
    <n v="2381"/>
    <n v="86.47"/>
    <n v="7"/>
    <x v="2"/>
    <x v="0"/>
    <n v="64897.4"/>
    <x v="12"/>
    <x v="4"/>
    <n v="81.25"/>
    <n v="5626.4"/>
    <n v="3177.92"/>
    <n v="10861.69"/>
    <x v="10"/>
    <n v="2025"/>
    <s v="Q1"/>
    <s v="High"/>
    <s v="Good"/>
    <s v="Good"/>
    <x v="0"/>
    <n v="10861.69"/>
  </r>
  <r>
    <x v="1174"/>
    <d v="2025-01-01T00:00:00"/>
    <s v="Vizag"/>
    <s v="Lucknow"/>
    <x v="0"/>
    <x v="1"/>
    <x v="6"/>
    <n v="11.55"/>
    <n v="905"/>
    <n v="103.56"/>
    <n v="2"/>
    <x v="1"/>
    <x v="2"/>
    <n v="45682.2"/>
    <x v="3"/>
    <x v="3"/>
    <n v="81.13"/>
    <n v="2272"/>
    <n v="4727.82"/>
    <n v="5323.66"/>
    <x v="0"/>
    <n v="2025"/>
    <s v="Q1"/>
    <s v="Low"/>
    <s v="Average"/>
    <s v="Excellent"/>
    <x v="0"/>
    <n v="5323.66"/>
  </r>
  <r>
    <x v="1175"/>
    <d v="2024-08-27T00:00:00"/>
    <s v="Chennai"/>
    <s v="Bengaluru"/>
    <x v="1"/>
    <x v="0"/>
    <x v="4"/>
    <n v="17.989999999999998"/>
    <n v="301"/>
    <n v="91.25"/>
    <n v="2"/>
    <x v="2"/>
    <x v="0"/>
    <n v="37253"/>
    <x v="61"/>
    <x v="3"/>
    <n v="82.98"/>
    <n v="1321.6"/>
    <n v="4682.1899999999996"/>
    <n v="5862.4"/>
    <x v="2"/>
    <n v="2024"/>
    <s v="Q3"/>
    <s v="Low"/>
    <s v="Average"/>
    <s v="Excellent"/>
    <x v="1"/>
    <n v="5862.4"/>
  </r>
  <r>
    <x v="1176"/>
    <d v="2025-12-04T00:00:00"/>
    <s v="Kolkata"/>
    <s v="Delhi ICD"/>
    <x v="3"/>
    <x v="0"/>
    <x v="1"/>
    <n v="21.34"/>
    <n v="866"/>
    <n v="99.39"/>
    <n v="2"/>
    <x v="0"/>
    <x v="0"/>
    <n v="50524.800000000003"/>
    <x v="96"/>
    <x v="2"/>
    <n v="87.26"/>
    <n v="2585.6"/>
    <n v="2359.46"/>
    <n v="8682.31"/>
    <x v="9"/>
    <n v="2025"/>
    <s v="Q4"/>
    <s v="High"/>
    <s v="Average"/>
    <s v="Excellent"/>
    <x v="3"/>
    <n v="8682.31"/>
  </r>
  <r>
    <x v="1177"/>
    <d v="2024-10-20T00:00:00"/>
    <s v="Kandla"/>
    <s v="Bengaluru"/>
    <x v="4"/>
    <x v="0"/>
    <x v="3"/>
    <n v="23.45"/>
    <n v="2705"/>
    <n v="101.18"/>
    <n v="6"/>
    <x v="0"/>
    <x v="1"/>
    <n v="72206.600000000006"/>
    <x v="5"/>
    <x v="1"/>
    <n v="83.97"/>
    <n v="6348"/>
    <n v="3741.96"/>
    <n v="9948.0499999999993"/>
    <x v="7"/>
    <n v="2024"/>
    <s v="Q4"/>
    <s v="High"/>
    <s v="Average"/>
    <s v="Good"/>
    <x v="4"/>
    <n v="9948.0499999999993"/>
  </r>
  <r>
    <x v="1178"/>
    <d v="2025-03-18T00:00:00"/>
    <s v="Kolkata"/>
    <s v="Lucknow"/>
    <x v="4"/>
    <x v="0"/>
    <x v="6"/>
    <n v="27.17"/>
    <n v="1129"/>
    <n v="85.59"/>
    <n v="4"/>
    <x v="2"/>
    <x v="1"/>
    <n v="52271.8"/>
    <x v="109"/>
    <x v="6"/>
    <n v="89"/>
    <n v="3344.8"/>
    <n v="3029.85"/>
    <n v="4830.1899999999996"/>
    <x v="10"/>
    <n v="2025"/>
    <s v="Q1"/>
    <s v="High"/>
    <s v="Average"/>
    <s v="Excellent"/>
    <x v="4"/>
    <n v="4830.1899999999996"/>
  </r>
  <r>
    <x v="1179"/>
    <d v="2025-01-16T00:00:00"/>
    <s v="Chennai"/>
    <s v="Bengaluru"/>
    <x v="6"/>
    <x v="1"/>
    <x v="1"/>
    <n v="27.34"/>
    <n v="1333"/>
    <n v="102.25"/>
    <n v="4"/>
    <x v="0"/>
    <x v="1"/>
    <n v="71372"/>
    <x v="66"/>
    <x v="5"/>
    <n v="85.98"/>
    <n v="3759.6"/>
    <n v="3986.21"/>
    <n v="10928.06"/>
    <x v="0"/>
    <n v="2025"/>
    <s v="Q1"/>
    <s v="High"/>
    <s v="Good"/>
    <s v="Excellent"/>
    <x v="6"/>
    <n v="10928.06"/>
  </r>
  <r>
    <x v="1180"/>
    <d v="2024-01-12T00:00:00"/>
    <s v="Kolkata"/>
    <s v="Pune"/>
    <x v="0"/>
    <x v="0"/>
    <x v="3"/>
    <n v="24"/>
    <n v="2244"/>
    <n v="86.75"/>
    <n v="5"/>
    <x v="2"/>
    <x v="2"/>
    <n v="61438"/>
    <x v="69"/>
    <x v="0"/>
    <n v="83.49"/>
    <n v="5448"/>
    <n v="2466.4499999999998"/>
    <n v="9924.41"/>
    <x v="0"/>
    <n v="2024"/>
    <s v="Q1"/>
    <s v="High"/>
    <s v="Average"/>
    <s v="Excellent"/>
    <x v="0"/>
    <n v="9924.41"/>
  </r>
  <r>
    <x v="1181"/>
    <d v="2024-12-04T00:00:00"/>
    <s v="Nava Sheva"/>
    <s v="Pune"/>
    <x v="1"/>
    <x v="0"/>
    <x v="6"/>
    <n v="10.71"/>
    <n v="1335"/>
    <n v="95.03"/>
    <n v="3"/>
    <x v="1"/>
    <x v="2"/>
    <n v="37062.6"/>
    <x v="45"/>
    <x v="1"/>
    <n v="82.1"/>
    <n v="3098.4"/>
    <n v="4793.5600000000004"/>
    <n v="4619.83"/>
    <x v="9"/>
    <n v="2024"/>
    <s v="Q4"/>
    <s v="Low"/>
    <s v="Average"/>
    <s v="Excellent"/>
    <x v="1"/>
    <n v="4619.83"/>
  </r>
  <r>
    <x v="1182"/>
    <d v="2024-06-18T00:00:00"/>
    <s v="Chennai"/>
    <s v="Jaipur"/>
    <x v="4"/>
    <x v="0"/>
    <x v="6"/>
    <n v="11.29"/>
    <n v="1540"/>
    <n v="98.07"/>
    <n v="3"/>
    <x v="1"/>
    <x v="1"/>
    <n v="41909.4"/>
    <x v="85"/>
    <x v="1"/>
    <n v="86.43"/>
    <n v="3531.6"/>
    <n v="4912.6499999999996"/>
    <n v="4257.82"/>
    <x v="6"/>
    <n v="2024"/>
    <s v="Q2"/>
    <s v="Low"/>
    <s v="Average"/>
    <s v="Excellent"/>
    <x v="4"/>
    <n v="4257.82"/>
  </r>
  <r>
    <x v="1183"/>
    <d v="2024-08-26T00:00:00"/>
    <s v="Kandla"/>
    <s v="Hyderabad"/>
    <x v="2"/>
    <x v="0"/>
    <x v="0"/>
    <n v="22.29"/>
    <n v="2036"/>
    <n v="100.55"/>
    <n v="7"/>
    <x v="1"/>
    <x v="0"/>
    <n v="60559"/>
    <x v="69"/>
    <x v="0"/>
    <n v="84.34"/>
    <n v="4963.6000000000004"/>
    <n v="2607.58"/>
    <n v="8745.51"/>
    <x v="2"/>
    <n v="2024"/>
    <s v="Q3"/>
    <s v="High"/>
    <s v="Average"/>
    <s v="Good"/>
    <x v="2"/>
    <n v="8745.51"/>
  </r>
  <r>
    <x v="1184"/>
    <d v="2025-10-22T00:00:00"/>
    <s v="Kolkata"/>
    <s v="Nagpur"/>
    <x v="0"/>
    <x v="1"/>
    <x v="1"/>
    <n v="26.34"/>
    <n v="2792"/>
    <n v="88.77"/>
    <n v="7"/>
    <x v="0"/>
    <x v="1"/>
    <n v="86362.4"/>
    <x v="84"/>
    <x v="1"/>
    <n v="86.89"/>
    <n v="6637.6"/>
    <n v="4062.13"/>
    <n v="14966.35"/>
    <x v="7"/>
    <n v="2025"/>
    <s v="Q4"/>
    <s v="High"/>
    <s v="Good"/>
    <s v="Good"/>
    <x v="0"/>
    <n v="14966.35"/>
  </r>
  <r>
    <x v="1185"/>
    <d v="2025-08-05T00:00:00"/>
    <s v="Mumbai"/>
    <s v="Pune"/>
    <x v="2"/>
    <x v="1"/>
    <x v="1"/>
    <n v="21.18"/>
    <n v="2708"/>
    <n v="99.74"/>
    <n v="8"/>
    <x v="2"/>
    <x v="1"/>
    <n v="79526.8"/>
    <x v="11"/>
    <x v="6"/>
    <n v="86.7"/>
    <n v="6263.2"/>
    <n v="3287.73"/>
    <n v="13739.67"/>
    <x v="2"/>
    <n v="2025"/>
    <s v="Q3"/>
    <s v="High"/>
    <s v="Good"/>
    <s v="Good"/>
    <x v="2"/>
    <n v="13739.67"/>
  </r>
  <r>
    <x v="1186"/>
    <d v="2025-02-18T00:00:00"/>
    <s v="Mundra"/>
    <s v="Jaipur"/>
    <x v="3"/>
    <x v="1"/>
    <x v="0"/>
    <n v="20.16"/>
    <n v="1411"/>
    <n v="90.67"/>
    <n v="3"/>
    <x v="0"/>
    <x v="1"/>
    <n v="64456.4"/>
    <x v="116"/>
    <x v="5"/>
    <n v="85.6"/>
    <n v="3628.4"/>
    <n v="3083.71"/>
    <n v="10800.69"/>
    <x v="3"/>
    <n v="2025"/>
    <s v="Q1"/>
    <s v="High"/>
    <s v="Good"/>
    <s v="Excellent"/>
    <x v="3"/>
    <n v="10800.69"/>
  </r>
  <r>
    <x v="1187"/>
    <d v="2025-02-26T00:00:00"/>
    <s v="Kolkata"/>
    <s v="Nagpur"/>
    <x v="0"/>
    <x v="1"/>
    <x v="3"/>
    <n v="25.83"/>
    <n v="1317"/>
    <n v="98.11"/>
    <n v="4"/>
    <x v="2"/>
    <x v="0"/>
    <n v="69324.2"/>
    <x v="88"/>
    <x v="0"/>
    <n v="85.8"/>
    <n v="3667.2"/>
    <n v="3986.97"/>
    <n v="9872.41"/>
    <x v="3"/>
    <n v="2025"/>
    <s v="Q1"/>
    <s v="High"/>
    <s v="Average"/>
    <s v="Excellent"/>
    <x v="0"/>
    <n v="9872.41"/>
  </r>
  <r>
    <x v="1188"/>
    <d v="2024-12-29T00:00:00"/>
    <s v="Chennai"/>
    <s v="Delhi ICD"/>
    <x v="3"/>
    <x v="0"/>
    <x v="4"/>
    <n v="15.12"/>
    <n v="688"/>
    <n v="90.95"/>
    <n v="2"/>
    <x v="0"/>
    <x v="0"/>
    <n v="41778"/>
    <x v="46"/>
    <x v="3"/>
    <n v="83.92"/>
    <n v="1980.8"/>
    <n v="3982.66"/>
    <n v="6780.69"/>
    <x v="9"/>
    <n v="2024"/>
    <s v="Q4"/>
    <s v="Low"/>
    <s v="Average"/>
    <s v="Excellent"/>
    <x v="3"/>
    <n v="6780.69"/>
  </r>
  <r>
    <x v="1189"/>
    <d v="2025-05-08T00:00:00"/>
    <s v="Mundra"/>
    <s v="Jaipur"/>
    <x v="3"/>
    <x v="1"/>
    <x v="5"/>
    <n v="11.17"/>
    <n v="2672"/>
    <n v="102.83"/>
    <n v="7"/>
    <x v="0"/>
    <x v="0"/>
    <n v="75456.600000000006"/>
    <x v="119"/>
    <x v="2"/>
    <n v="87.66"/>
    <n v="5790.8"/>
    <n v="3916.94"/>
    <n v="10569.66"/>
    <x v="4"/>
    <n v="2025"/>
    <s v="Q2"/>
    <s v="High"/>
    <s v="Good"/>
    <s v="Good"/>
    <x v="3"/>
    <n v="10569.66"/>
  </r>
  <r>
    <x v="1190"/>
    <d v="2025-12-18T00:00:00"/>
    <s v="Chennai"/>
    <s v="Lucknow"/>
    <x v="0"/>
    <x v="0"/>
    <x v="3"/>
    <n v="10.31"/>
    <n v="1816"/>
    <n v="91.3"/>
    <n v="6"/>
    <x v="1"/>
    <x v="1"/>
    <n v="43527"/>
    <x v="44"/>
    <x v="0"/>
    <n v="83.76"/>
    <n v="4044.4"/>
    <n v="4643.28"/>
    <n v="4387.24"/>
    <x v="9"/>
    <n v="2025"/>
    <s v="Q4"/>
    <s v="Low"/>
    <s v="Average"/>
    <s v="Good"/>
    <x v="0"/>
    <n v="4387.24"/>
  </r>
  <r>
    <x v="1191"/>
    <d v="2024-09-03T00:00:00"/>
    <s v="Vizag"/>
    <s v="Nagpur"/>
    <x v="2"/>
    <x v="1"/>
    <x v="1"/>
    <n v="14.49"/>
    <n v="2181"/>
    <n v="104.86"/>
    <n v="5"/>
    <x v="2"/>
    <x v="2"/>
    <n v="66296.2"/>
    <x v="10"/>
    <x v="6"/>
    <n v="87.77"/>
    <n v="4941.6000000000004"/>
    <n v="3561.71"/>
    <n v="11321.61"/>
    <x v="8"/>
    <n v="2024"/>
    <s v="Q3"/>
    <s v="High"/>
    <s v="Good"/>
    <s v="Excellent"/>
    <x v="2"/>
    <n v="11321.61"/>
  </r>
  <r>
    <x v="1192"/>
    <d v="2025-09-01T00:00:00"/>
    <s v="Mumbai"/>
    <s v="Lucknow"/>
    <x v="0"/>
    <x v="0"/>
    <x v="3"/>
    <n v="11.84"/>
    <n v="2737"/>
    <n v="97.07"/>
    <n v="7"/>
    <x v="0"/>
    <x v="1"/>
    <n v="61648.4"/>
    <x v="17"/>
    <x v="0"/>
    <n v="85.96"/>
    <n v="5947.6"/>
    <n v="3596.53"/>
    <n v="6904.87"/>
    <x v="8"/>
    <n v="2025"/>
    <s v="Q3"/>
    <s v="High"/>
    <s v="Average"/>
    <s v="Good"/>
    <x v="0"/>
    <n v="6904.87"/>
  </r>
  <r>
    <x v="1193"/>
    <d v="2025-06-08T00:00:00"/>
    <s v="Mumbai"/>
    <s v="Pune"/>
    <x v="2"/>
    <x v="1"/>
    <x v="6"/>
    <n v="12.55"/>
    <n v="2678"/>
    <n v="85.98"/>
    <n v="7"/>
    <x v="2"/>
    <x v="1"/>
    <n v="69748.600000000006"/>
    <x v="14"/>
    <x v="5"/>
    <n v="88.04"/>
    <n v="5858"/>
    <n v="3764.12"/>
    <n v="6343.23"/>
    <x v="6"/>
    <n v="2025"/>
    <s v="Q2"/>
    <s v="High"/>
    <s v="Average"/>
    <s v="Good"/>
    <x v="2"/>
    <n v="6343.23"/>
  </r>
  <r>
    <x v="1194"/>
    <d v="2026-03-19T00:00:00"/>
    <s v="Mumbai"/>
    <s v="Ahmedabad"/>
    <x v="6"/>
    <x v="0"/>
    <x v="0"/>
    <n v="25.33"/>
    <n v="740"/>
    <n v="98.66"/>
    <n v="3"/>
    <x v="0"/>
    <x v="1"/>
    <n v="50016.2"/>
    <x v="119"/>
    <x v="6"/>
    <n v="84.58"/>
    <n v="2493.1999999999998"/>
    <n v="1999.8"/>
    <n v="8069.3"/>
    <x v="10"/>
    <n v="2026"/>
    <s v="Q1"/>
    <s v="High"/>
    <s v="Average"/>
    <s v="Excellent"/>
    <x v="6"/>
    <n v="8069.3"/>
  </r>
  <r>
    <x v="1195"/>
    <d v="2025-02-11T00:00:00"/>
    <s v="Chennai"/>
    <s v="Jaipur"/>
    <x v="4"/>
    <x v="1"/>
    <x v="1"/>
    <n v="26.1"/>
    <n v="1151"/>
    <n v="88"/>
    <n v="4"/>
    <x v="1"/>
    <x v="1"/>
    <n v="61362"/>
    <x v="1"/>
    <x v="5"/>
    <n v="82"/>
    <n v="3346"/>
    <n v="4627.74"/>
    <n v="7257.59"/>
    <x v="3"/>
    <n v="2025"/>
    <s v="Q1"/>
    <s v="High"/>
    <s v="Average"/>
    <s v="Excellent"/>
    <x v="4"/>
    <n v="7257.59"/>
  </r>
  <r>
    <x v="1196"/>
    <d v="2026-02-09T00:00:00"/>
    <s v="Chennai"/>
    <s v="Pune"/>
    <x v="1"/>
    <x v="1"/>
    <x v="3"/>
    <n v="13.33"/>
    <n v="1659"/>
    <n v="97.7"/>
    <n v="6"/>
    <x v="0"/>
    <x v="0"/>
    <n v="64629"/>
    <x v="80"/>
    <x v="2"/>
    <n v="81.99"/>
    <n v="3851.2"/>
    <n v="2676.53"/>
    <n v="11386.29"/>
    <x v="3"/>
    <n v="2026"/>
    <s v="Q1"/>
    <s v="High"/>
    <s v="Good"/>
    <s v="Good"/>
    <x v="1"/>
    <n v="11386.29"/>
  </r>
  <r>
    <x v="1197"/>
    <d v="2025-06-14T00:00:00"/>
    <s v="Chennai"/>
    <s v="Delhi ICD"/>
    <x v="1"/>
    <x v="0"/>
    <x v="2"/>
    <n v="23.84"/>
    <n v="2338"/>
    <n v="89.86"/>
    <n v="7"/>
    <x v="0"/>
    <x v="0"/>
    <n v="69295.199999999997"/>
    <x v="44"/>
    <x v="4"/>
    <n v="81.16"/>
    <n v="5629.6"/>
    <n v="4557.49"/>
    <n v="8311.0499999999993"/>
    <x v="6"/>
    <n v="2025"/>
    <s v="Q2"/>
    <s v="High"/>
    <s v="Average"/>
    <s v="Good"/>
    <x v="1"/>
    <n v="8311.0499999999993"/>
  </r>
  <r>
    <x v="1198"/>
    <d v="2024-10-26T00:00:00"/>
    <s v="Vizag"/>
    <s v="Hyderabad"/>
    <x v="0"/>
    <x v="0"/>
    <x v="1"/>
    <n v="22.73"/>
    <n v="991"/>
    <n v="97.88"/>
    <n v="3"/>
    <x v="0"/>
    <x v="1"/>
    <n v="50594.6"/>
    <x v="43"/>
    <x v="4"/>
    <n v="81.64"/>
    <n v="2891.2"/>
    <n v="1826.24"/>
    <n v="8903.92"/>
    <x v="7"/>
    <n v="2024"/>
    <s v="Q4"/>
    <s v="High"/>
    <s v="Average"/>
    <s v="Excellent"/>
    <x v="0"/>
    <n v="8903.92"/>
  </r>
  <r>
    <x v="1199"/>
    <d v="2025-07-10T00:00:00"/>
    <s v="Mumbai"/>
    <s v="Jaipur"/>
    <x v="3"/>
    <x v="1"/>
    <x v="4"/>
    <n v="16.36"/>
    <n v="1446"/>
    <n v="95.82"/>
    <n v="5"/>
    <x v="2"/>
    <x v="0"/>
    <n v="62074.400000000001"/>
    <x v="69"/>
    <x v="6"/>
    <n v="87.43"/>
    <n v="3546.4"/>
    <n v="3315.19"/>
    <n v="10320.68"/>
    <x v="1"/>
    <n v="2025"/>
    <s v="Q3"/>
    <s v="High"/>
    <s v="Good"/>
    <s v="Excellent"/>
    <x v="3"/>
    <n v="10320.68"/>
  </r>
  <r>
    <x v="1200"/>
    <d v="2026-04-11T00:00:00"/>
    <s v="Kolkata"/>
    <s v="Bengaluru"/>
    <x v="2"/>
    <x v="0"/>
    <x v="2"/>
    <n v="16.670000000000002"/>
    <n v="1211"/>
    <n v="89.83"/>
    <n v="4"/>
    <x v="2"/>
    <x v="1"/>
    <n v="44314.6"/>
    <x v="76"/>
    <x v="4"/>
    <n v="85.16"/>
    <n v="3088.8"/>
    <n v="4651.7700000000004"/>
    <n v="4090.28"/>
    <x v="5"/>
    <n v="2026"/>
    <s v="Q2"/>
    <s v="Low"/>
    <s v="Average"/>
    <s v="Excellent"/>
    <x v="2"/>
    <n v="4090.28"/>
  </r>
  <r>
    <x v="1201"/>
    <d v="2024-11-23T00:00:00"/>
    <s v="Mundra"/>
    <s v="Lucknow"/>
    <x v="5"/>
    <x v="1"/>
    <x v="4"/>
    <n v="13.92"/>
    <n v="1001"/>
    <n v="96.37"/>
    <n v="2"/>
    <x v="0"/>
    <x v="0"/>
    <n v="57104.4"/>
    <x v="14"/>
    <x v="5"/>
    <n v="81.25"/>
    <n v="2558.8000000000002"/>
    <n v="3637.8"/>
    <n v="8172.52"/>
    <x v="11"/>
    <n v="2024"/>
    <s v="Q4"/>
    <s v="High"/>
    <s v="Average"/>
    <s v="Excellent"/>
    <x v="5"/>
    <n v="8172.52"/>
  </r>
  <r>
    <x v="1202"/>
    <d v="2024-09-17T00:00:00"/>
    <s v="Kolkata"/>
    <s v="Ahmedabad"/>
    <x v="5"/>
    <x v="0"/>
    <x v="5"/>
    <n v="20.69"/>
    <n v="2648"/>
    <n v="87.8"/>
    <n v="7"/>
    <x v="1"/>
    <x v="2"/>
    <n v="60933"/>
    <x v="16"/>
    <x v="0"/>
    <n v="86.82"/>
    <n v="6123.6"/>
    <n v="2379.29"/>
    <n v="8746.42"/>
    <x v="8"/>
    <n v="2024"/>
    <s v="Q3"/>
    <s v="High"/>
    <s v="Average"/>
    <s v="Good"/>
    <x v="5"/>
    <n v="8746.42"/>
  </r>
  <r>
    <x v="1203"/>
    <d v="2024-05-15T00:00:00"/>
    <s v="Chennai"/>
    <s v="Nagpur"/>
    <x v="3"/>
    <x v="1"/>
    <x v="6"/>
    <n v="10.039999999999999"/>
    <n v="2410"/>
    <n v="93.5"/>
    <n v="6"/>
    <x v="2"/>
    <x v="0"/>
    <n v="67676"/>
    <x v="6"/>
    <x v="2"/>
    <n v="85.38"/>
    <n v="5221.6000000000004"/>
    <n v="2582.4899999999998"/>
    <n v="8829.64"/>
    <x v="4"/>
    <n v="2024"/>
    <s v="Q2"/>
    <s v="High"/>
    <s v="Average"/>
    <s v="Good"/>
    <x v="3"/>
    <n v="8829.64"/>
  </r>
  <r>
    <x v="1204"/>
    <d v="2025-05-30T00:00:00"/>
    <s v="Nava Sheva"/>
    <s v="Lucknow"/>
    <x v="2"/>
    <x v="0"/>
    <x v="5"/>
    <n v="24.59"/>
    <n v="1522"/>
    <n v="88.49"/>
    <n v="3"/>
    <x v="0"/>
    <x v="2"/>
    <n v="56013.8"/>
    <x v="19"/>
    <x v="3"/>
    <n v="84.91"/>
    <n v="4027.6"/>
    <n v="2746.85"/>
    <n v="5186.26"/>
    <x v="4"/>
    <n v="2025"/>
    <s v="Q2"/>
    <s v="High"/>
    <s v="Average"/>
    <s v="Excellent"/>
    <x v="2"/>
    <n v="5186.26"/>
  </r>
  <r>
    <x v="1205"/>
    <d v="2025-12-19T00:00:00"/>
    <s v="Nava Sheva"/>
    <s v="Jaipur"/>
    <x v="2"/>
    <x v="0"/>
    <x v="5"/>
    <n v="15.38"/>
    <n v="1757"/>
    <n v="99.74"/>
    <n v="5"/>
    <x v="1"/>
    <x v="0"/>
    <n v="50894.8"/>
    <x v="94"/>
    <x v="2"/>
    <n v="82.68"/>
    <n v="4129.2"/>
    <n v="3434.43"/>
    <n v="7349.75"/>
    <x v="9"/>
    <n v="2025"/>
    <s v="Q4"/>
    <s v="High"/>
    <s v="Average"/>
    <s v="Excellent"/>
    <x v="2"/>
    <n v="7349.75"/>
  </r>
  <r>
    <x v="1206"/>
    <d v="2026-04-08T00:00:00"/>
    <s v="Vizag"/>
    <s v="Jaipur"/>
    <x v="6"/>
    <x v="1"/>
    <x v="5"/>
    <n v="10.07"/>
    <n v="1451"/>
    <n v="85.68"/>
    <n v="4"/>
    <x v="2"/>
    <x v="0"/>
    <n v="55256.6"/>
    <x v="84"/>
    <x v="0"/>
    <n v="88.28"/>
    <n v="3304.8"/>
    <n v="3981.21"/>
    <n v="4950.3599999999997"/>
    <x v="5"/>
    <n v="2026"/>
    <s v="Q2"/>
    <s v="High"/>
    <s v="Average"/>
    <s v="Excellent"/>
    <x v="6"/>
    <n v="4950.3599999999997"/>
  </r>
  <r>
    <x v="1207"/>
    <d v="2026-03-11T00:00:00"/>
    <s v="Nava Sheva"/>
    <s v="Hyderabad"/>
    <x v="4"/>
    <x v="0"/>
    <x v="3"/>
    <n v="24.44"/>
    <n v="2340"/>
    <n v="89.97"/>
    <n v="6"/>
    <x v="1"/>
    <x v="1"/>
    <n v="62372.4"/>
    <x v="2"/>
    <x v="1"/>
    <n v="85.87"/>
    <n v="5657.6"/>
    <n v="2558.69"/>
    <n v="6113.53"/>
    <x v="10"/>
    <n v="2026"/>
    <s v="Q1"/>
    <s v="High"/>
    <s v="Average"/>
    <s v="Good"/>
    <x v="4"/>
    <n v="6113.53"/>
  </r>
  <r>
    <x v="1208"/>
    <d v="2025-01-18T00:00:00"/>
    <s v="Vizag"/>
    <s v="Lucknow"/>
    <x v="4"/>
    <x v="0"/>
    <x v="2"/>
    <n v="23.06"/>
    <n v="1853"/>
    <n v="89.72"/>
    <n v="5"/>
    <x v="2"/>
    <x v="0"/>
    <n v="60256.4"/>
    <x v="94"/>
    <x v="6"/>
    <n v="86.78"/>
    <n v="4628.3999999999996"/>
    <n v="3234.94"/>
    <n v="10175.450000000001"/>
    <x v="0"/>
    <n v="2025"/>
    <s v="Q1"/>
    <s v="High"/>
    <s v="Good"/>
    <s v="Excellent"/>
    <x v="4"/>
    <n v="10175.450000000001"/>
  </r>
  <r>
    <x v="1209"/>
    <d v="2024-05-25T00:00:00"/>
    <s v="Kolkata"/>
    <s v="Pune"/>
    <x v="6"/>
    <x v="0"/>
    <x v="2"/>
    <n v="22.98"/>
    <n v="1276"/>
    <n v="103.49"/>
    <n v="4"/>
    <x v="1"/>
    <x v="0"/>
    <n v="52412.800000000003"/>
    <x v="27"/>
    <x v="0"/>
    <n v="85.3"/>
    <n v="3471.2"/>
    <n v="4049.48"/>
    <n v="7115.2"/>
    <x v="4"/>
    <n v="2024"/>
    <s v="Q2"/>
    <s v="High"/>
    <s v="Average"/>
    <s v="Excellent"/>
    <x v="6"/>
    <n v="7115.2"/>
  </r>
  <r>
    <x v="1210"/>
    <d v="2024-12-31T00:00:00"/>
    <s v="Mundra"/>
    <s v="Delhi ICD"/>
    <x v="1"/>
    <x v="1"/>
    <x v="4"/>
    <n v="21.03"/>
    <n v="2617"/>
    <n v="100.12"/>
    <n v="7"/>
    <x v="2"/>
    <x v="1"/>
    <n v="78345.399999999994"/>
    <x v="33"/>
    <x v="2"/>
    <n v="82.94"/>
    <n v="6075.2"/>
    <n v="2057.9299999999998"/>
    <n v="8883.83"/>
    <x v="9"/>
    <n v="2024"/>
    <s v="Q4"/>
    <s v="High"/>
    <s v="Average"/>
    <s v="Good"/>
    <x v="1"/>
    <n v="8883.83"/>
  </r>
  <r>
    <x v="1211"/>
    <d v="2025-03-24T00:00:00"/>
    <s v="Kolkata"/>
    <s v="Pune"/>
    <x v="2"/>
    <x v="0"/>
    <x v="2"/>
    <n v="18.66"/>
    <n v="809"/>
    <n v="94.58"/>
    <n v="4"/>
    <x v="0"/>
    <x v="0"/>
    <n v="46851.6"/>
    <x v="115"/>
    <x v="4"/>
    <n v="87.96"/>
    <n v="2364.4"/>
    <n v="3173.72"/>
    <n v="6120.61"/>
    <x v="10"/>
    <n v="2025"/>
    <s v="Q1"/>
    <s v="Low"/>
    <s v="Average"/>
    <s v="Excellent"/>
    <x v="2"/>
    <n v="6120.61"/>
  </r>
  <r>
    <x v="1212"/>
    <d v="2025-07-18T00:00:00"/>
    <s v="Mumbai"/>
    <s v="Hyderabad"/>
    <x v="3"/>
    <x v="1"/>
    <x v="6"/>
    <n v="23.78"/>
    <n v="1462"/>
    <n v="94.17"/>
    <n v="5"/>
    <x v="1"/>
    <x v="2"/>
    <n v="62246.400000000001"/>
    <x v="41"/>
    <x v="1"/>
    <n v="87.61"/>
    <n v="3875.2"/>
    <n v="1782.96"/>
    <n v="5323.08"/>
    <x v="1"/>
    <n v="2025"/>
    <s v="Q3"/>
    <s v="High"/>
    <s v="Average"/>
    <s v="Excellent"/>
    <x v="3"/>
    <n v="5323.08"/>
  </r>
  <r>
    <x v="1213"/>
    <d v="2024-11-02T00:00:00"/>
    <s v="Chennai"/>
    <s v="Lucknow"/>
    <x v="6"/>
    <x v="0"/>
    <x v="3"/>
    <n v="21.82"/>
    <n v="745"/>
    <n v="90.04"/>
    <n v="3"/>
    <x v="1"/>
    <x v="0"/>
    <n v="43382.8"/>
    <x v="39"/>
    <x v="1"/>
    <n v="87.62"/>
    <n v="2362.8000000000002"/>
    <n v="4964.57"/>
    <n v="6656.06"/>
    <x v="11"/>
    <n v="2024"/>
    <s v="Q4"/>
    <s v="Low"/>
    <s v="Average"/>
    <s v="Excellent"/>
    <x v="6"/>
    <n v="6656.06"/>
  </r>
  <r>
    <x v="1214"/>
    <d v="2025-12-31T00:00:00"/>
    <s v="Nava Sheva"/>
    <s v="Pune"/>
    <x v="1"/>
    <x v="1"/>
    <x v="3"/>
    <n v="19.010000000000002"/>
    <n v="1126"/>
    <n v="104.56"/>
    <n v="2"/>
    <x v="0"/>
    <x v="2"/>
    <n v="60168.2"/>
    <x v="11"/>
    <x v="2"/>
    <n v="86.59"/>
    <n v="3012.4"/>
    <n v="1845.35"/>
    <n v="10139.200000000001"/>
    <x v="9"/>
    <n v="2025"/>
    <s v="Q4"/>
    <s v="High"/>
    <s v="Good"/>
    <s v="Excellent"/>
    <x v="1"/>
    <n v="10139.200000000001"/>
  </r>
  <r>
    <x v="1215"/>
    <d v="2024-02-19T00:00:00"/>
    <s v="Chennai"/>
    <s v="Jaipur"/>
    <x v="0"/>
    <x v="0"/>
    <x v="3"/>
    <n v="22.89"/>
    <n v="2582"/>
    <n v="86.96"/>
    <n v="6"/>
    <x v="0"/>
    <x v="1"/>
    <n v="68520.2"/>
    <x v="65"/>
    <x v="1"/>
    <n v="82.24"/>
    <n v="6079.6"/>
    <n v="3398.48"/>
    <n v="8950.9599999999991"/>
    <x v="3"/>
    <n v="2024"/>
    <s v="Q1"/>
    <s v="High"/>
    <s v="Average"/>
    <s v="Good"/>
    <x v="0"/>
    <n v="8950.9599999999991"/>
  </r>
  <r>
    <x v="1216"/>
    <d v="2024-06-22T00:00:00"/>
    <s v="Kandla"/>
    <s v="Hyderabad"/>
    <x v="4"/>
    <x v="1"/>
    <x v="1"/>
    <n v="12.25"/>
    <n v="681"/>
    <n v="92.96"/>
    <n v="3"/>
    <x v="1"/>
    <x v="1"/>
    <n v="43852.2"/>
    <x v="1"/>
    <x v="2"/>
    <n v="84.79"/>
    <n v="1852"/>
    <n v="3419.85"/>
    <n v="7702.01"/>
    <x v="6"/>
    <n v="2024"/>
    <s v="Q2"/>
    <s v="Low"/>
    <s v="Average"/>
    <s v="Excellent"/>
    <x v="4"/>
    <n v="7702.01"/>
  </r>
  <r>
    <x v="1217"/>
    <d v="2024-08-05T00:00:00"/>
    <s v="Kolkata"/>
    <s v="Delhi ICD"/>
    <x v="5"/>
    <x v="1"/>
    <x v="1"/>
    <n v="15.17"/>
    <n v="1624"/>
    <n v="102.16"/>
    <n v="4"/>
    <x v="1"/>
    <x v="0"/>
    <n v="61400.2"/>
    <x v="37"/>
    <x v="6"/>
    <n v="88.64"/>
    <n v="3854.8"/>
    <n v="2281.37"/>
    <n v="10262.91"/>
    <x v="2"/>
    <n v="2024"/>
    <s v="Q3"/>
    <s v="High"/>
    <s v="Good"/>
    <s v="Excellent"/>
    <x v="5"/>
    <n v="10262.91"/>
  </r>
  <r>
    <x v="1218"/>
    <d v="2025-09-12T00:00:00"/>
    <s v="Kolkata"/>
    <s v="Jaipur"/>
    <x v="5"/>
    <x v="0"/>
    <x v="6"/>
    <n v="26.9"/>
    <n v="561"/>
    <n v="95.39"/>
    <n v="3"/>
    <x v="0"/>
    <x v="1"/>
    <n v="48888.800000000003"/>
    <x v="92"/>
    <x v="3"/>
    <n v="88.57"/>
    <n v="2198"/>
    <n v="2593.09"/>
    <n v="6982.33"/>
    <x v="8"/>
    <n v="2025"/>
    <s v="Q3"/>
    <s v="Low"/>
    <s v="Average"/>
    <s v="Excellent"/>
    <x v="5"/>
    <n v="6982.33"/>
  </r>
  <r>
    <x v="1219"/>
    <d v="2025-08-31T00:00:00"/>
    <s v="Vizag"/>
    <s v="Ahmedabad"/>
    <x v="0"/>
    <x v="0"/>
    <x v="3"/>
    <n v="21.91"/>
    <n v="681"/>
    <n v="100.98"/>
    <n v="3"/>
    <x v="1"/>
    <x v="1"/>
    <n v="41508.6"/>
    <x v="51"/>
    <x v="6"/>
    <n v="82.74"/>
    <n v="2238.4"/>
    <n v="4339.16"/>
    <n v="5336.54"/>
    <x v="2"/>
    <n v="2025"/>
    <s v="Q3"/>
    <s v="Low"/>
    <s v="Average"/>
    <s v="Excellent"/>
    <x v="0"/>
    <n v="5336.54"/>
  </r>
  <r>
    <x v="1220"/>
    <d v="2025-09-28T00:00:00"/>
    <s v="Mumbai"/>
    <s v="Lucknow"/>
    <x v="1"/>
    <x v="1"/>
    <x v="6"/>
    <n v="24.63"/>
    <n v="1098"/>
    <n v="92.77"/>
    <n v="4"/>
    <x v="0"/>
    <x v="1"/>
    <n v="64975.4"/>
    <x v="71"/>
    <x v="0"/>
    <n v="87.43"/>
    <n v="3181.2"/>
    <n v="2420.44"/>
    <n v="6144.27"/>
    <x v="8"/>
    <n v="2025"/>
    <s v="Q3"/>
    <s v="High"/>
    <s v="Average"/>
    <s v="Excellent"/>
    <x v="1"/>
    <n v="6144.27"/>
  </r>
  <r>
    <x v="1221"/>
    <d v="2025-07-26T00:00:00"/>
    <s v="Chennai"/>
    <s v="Hyderabad"/>
    <x v="5"/>
    <x v="1"/>
    <x v="2"/>
    <n v="25.28"/>
    <n v="2319"/>
    <n v="97.92"/>
    <n v="7"/>
    <x v="0"/>
    <x v="0"/>
    <n v="83330.399999999994"/>
    <x v="89"/>
    <x v="4"/>
    <n v="82.78"/>
    <n v="5649.2"/>
    <n v="4363.93"/>
    <n v="7980.76"/>
    <x v="1"/>
    <n v="2025"/>
    <s v="Q3"/>
    <s v="High"/>
    <s v="Average"/>
    <s v="Good"/>
    <x v="5"/>
    <n v="7980.76"/>
  </r>
  <r>
    <x v="1222"/>
    <d v="2026-04-02T00:00:00"/>
    <s v="Vizag"/>
    <s v="Delhi ICD"/>
    <x v="6"/>
    <x v="1"/>
    <x v="3"/>
    <n v="15.16"/>
    <n v="581"/>
    <n v="89.45"/>
    <n v="2"/>
    <x v="1"/>
    <x v="0"/>
    <n v="47350"/>
    <x v="80"/>
    <x v="0"/>
    <n v="88.62"/>
    <n v="1768.4"/>
    <n v="4886.57"/>
    <n v="5986.42"/>
    <x v="5"/>
    <n v="2026"/>
    <s v="Q2"/>
    <s v="Low"/>
    <s v="Average"/>
    <s v="Excellent"/>
    <x v="6"/>
    <n v="5986.42"/>
  </r>
  <r>
    <x v="1223"/>
    <d v="2024-06-26T00:00:00"/>
    <s v="Vizag"/>
    <s v="Hyderabad"/>
    <x v="4"/>
    <x v="1"/>
    <x v="3"/>
    <n v="20.28"/>
    <n v="1575"/>
    <n v="88.08"/>
    <n v="3"/>
    <x v="2"/>
    <x v="0"/>
    <n v="66221.600000000006"/>
    <x v="13"/>
    <x v="2"/>
    <n v="84.88"/>
    <n v="3961.2"/>
    <n v="4331.5600000000004"/>
    <n v="9050.27"/>
    <x v="6"/>
    <n v="2024"/>
    <s v="Q2"/>
    <s v="High"/>
    <s v="Average"/>
    <s v="Excellent"/>
    <x v="4"/>
    <n v="9050.27"/>
  </r>
  <r>
    <x v="1224"/>
    <d v="2024-07-20T00:00:00"/>
    <s v="Kandla"/>
    <s v="Hyderabad"/>
    <x v="6"/>
    <x v="1"/>
    <x v="5"/>
    <n v="10.77"/>
    <n v="2316"/>
    <n v="98.85"/>
    <n v="7"/>
    <x v="2"/>
    <x v="2"/>
    <n v="63847"/>
    <x v="53"/>
    <x v="5"/>
    <n v="87.79"/>
    <n v="5062.8"/>
    <n v="4761.46"/>
    <n v="10716.78"/>
    <x v="1"/>
    <n v="2024"/>
    <s v="Q3"/>
    <s v="High"/>
    <s v="Good"/>
    <s v="Good"/>
    <x v="6"/>
    <n v="10716.78"/>
  </r>
  <r>
    <x v="1225"/>
    <d v="2024-02-07T00:00:00"/>
    <s v="Chennai"/>
    <s v="Jaipur"/>
    <x v="5"/>
    <x v="1"/>
    <x v="5"/>
    <n v="15.16"/>
    <n v="443"/>
    <n v="90.53"/>
    <n v="2"/>
    <x v="2"/>
    <x v="2"/>
    <n v="44323.6"/>
    <x v="51"/>
    <x v="2"/>
    <n v="88.18"/>
    <n v="1492.4"/>
    <n v="4716.34"/>
    <n v="3740.59"/>
    <x v="3"/>
    <n v="2024"/>
    <s v="Q1"/>
    <s v="Low"/>
    <s v="Average"/>
    <s v="Excellent"/>
    <x v="5"/>
    <n v="3740.59"/>
  </r>
  <r>
    <x v="1226"/>
    <d v="2024-07-16T00:00:00"/>
    <s v="Mundra"/>
    <s v="Ahmedabad"/>
    <x v="4"/>
    <x v="0"/>
    <x v="3"/>
    <n v="25.17"/>
    <n v="629"/>
    <n v="90.57"/>
    <n v="2"/>
    <x v="0"/>
    <x v="2"/>
    <n v="46069.4"/>
    <x v="115"/>
    <x v="5"/>
    <n v="86.56"/>
    <n v="2264.8000000000002"/>
    <n v="3474.49"/>
    <n v="8268.17"/>
    <x v="1"/>
    <n v="2024"/>
    <s v="Q3"/>
    <s v="Low"/>
    <s v="Average"/>
    <s v="Excellent"/>
    <x v="4"/>
    <n v="8268.17"/>
  </r>
  <r>
    <x v="1227"/>
    <d v="2025-08-11T00:00:00"/>
    <s v="Kandla"/>
    <s v="Lucknow"/>
    <x v="0"/>
    <x v="0"/>
    <x v="6"/>
    <n v="23.08"/>
    <n v="2768"/>
    <n v="90.04"/>
    <n v="6"/>
    <x v="1"/>
    <x v="1"/>
    <n v="66292.800000000003"/>
    <x v="43"/>
    <x v="1"/>
    <n v="87.83"/>
    <n v="6459.2"/>
    <n v="3124.58"/>
    <n v="6387.1"/>
    <x v="2"/>
    <n v="2025"/>
    <s v="Q3"/>
    <s v="High"/>
    <s v="Average"/>
    <s v="Good"/>
    <x v="0"/>
    <n v="6387.1"/>
  </r>
  <r>
    <x v="1228"/>
    <d v="2024-07-12T00:00:00"/>
    <s v="Nava Sheva"/>
    <s v="Hyderabad"/>
    <x v="0"/>
    <x v="0"/>
    <x v="1"/>
    <n v="25.89"/>
    <n v="2537"/>
    <n v="103.94"/>
    <n v="8"/>
    <x v="1"/>
    <x v="1"/>
    <n v="67717.8"/>
    <x v="64"/>
    <x v="4"/>
    <n v="87.17"/>
    <n v="6109.6"/>
    <n v="3614.33"/>
    <n v="8665.69"/>
    <x v="1"/>
    <n v="2024"/>
    <s v="Q3"/>
    <s v="High"/>
    <s v="Average"/>
    <s v="Good"/>
    <x v="0"/>
    <n v="8665.69"/>
  </r>
  <r>
    <x v="1229"/>
    <d v="2024-07-17T00:00:00"/>
    <s v="Kandla"/>
    <s v="Bengaluru"/>
    <x v="6"/>
    <x v="0"/>
    <x v="0"/>
    <n v="23.43"/>
    <n v="1929"/>
    <n v="98.47"/>
    <n v="5"/>
    <x v="0"/>
    <x v="2"/>
    <n v="61051.4"/>
    <x v="69"/>
    <x v="4"/>
    <n v="88.48"/>
    <n v="4795.2"/>
    <n v="1778.47"/>
    <n v="5036.17"/>
    <x v="1"/>
    <n v="2024"/>
    <s v="Q3"/>
    <s v="High"/>
    <s v="Average"/>
    <s v="Excellent"/>
    <x v="6"/>
    <n v="5036.17"/>
  </r>
  <r>
    <x v="1230"/>
    <d v="2024-08-12T00:00:00"/>
    <s v="Mumbai"/>
    <s v="Jaipur"/>
    <x v="6"/>
    <x v="0"/>
    <x v="6"/>
    <n v="23.57"/>
    <n v="2562"/>
    <n v="96.75"/>
    <n v="8"/>
    <x v="0"/>
    <x v="2"/>
    <n v="68567"/>
    <x v="33"/>
    <x v="5"/>
    <n v="81.680000000000007"/>
    <n v="6066.8"/>
    <n v="3644.6"/>
    <n v="7133.77"/>
    <x v="2"/>
    <n v="2024"/>
    <s v="Q3"/>
    <s v="High"/>
    <s v="Average"/>
    <s v="Good"/>
    <x v="6"/>
    <n v="7133.77"/>
  </r>
  <r>
    <x v="1231"/>
    <d v="2024-03-29T00:00:00"/>
    <s v="Mundra"/>
    <s v="Delhi ICD"/>
    <x v="3"/>
    <x v="0"/>
    <x v="1"/>
    <n v="10.66"/>
    <n v="2261"/>
    <n v="85.8"/>
    <n v="6"/>
    <x v="1"/>
    <x v="2"/>
    <n v="47022"/>
    <x v="33"/>
    <x v="3"/>
    <n v="84.46"/>
    <n v="4948.3999999999996"/>
    <n v="4153.4799999999996"/>
    <n v="7291.28"/>
    <x v="10"/>
    <n v="2024"/>
    <s v="Q1"/>
    <s v="Low"/>
    <s v="Average"/>
    <s v="Good"/>
    <x v="3"/>
    <n v="7291.28"/>
  </r>
  <r>
    <x v="1232"/>
    <d v="2025-06-19T00:00:00"/>
    <s v="Mundra"/>
    <s v="Delhi ICD"/>
    <x v="3"/>
    <x v="1"/>
    <x v="5"/>
    <n v="12.05"/>
    <n v="2511"/>
    <n v="92.23"/>
    <n v="7"/>
    <x v="2"/>
    <x v="2"/>
    <n v="66544.600000000006"/>
    <x v="47"/>
    <x v="1"/>
    <n v="81.72"/>
    <n v="5504"/>
    <n v="2197.41"/>
    <n v="6532.02"/>
    <x v="6"/>
    <n v="2025"/>
    <s v="Q2"/>
    <s v="High"/>
    <s v="Average"/>
    <s v="Good"/>
    <x v="3"/>
    <n v="6532.02"/>
  </r>
  <r>
    <x v="1233"/>
    <d v="2024-07-17T00:00:00"/>
    <s v="Mundra"/>
    <s v="Hyderabad"/>
    <x v="6"/>
    <x v="0"/>
    <x v="5"/>
    <n v="23.12"/>
    <n v="2784"/>
    <n v="90.29"/>
    <n v="7"/>
    <x v="2"/>
    <x v="0"/>
    <n v="71550.8"/>
    <x v="116"/>
    <x v="1"/>
    <n v="84.38"/>
    <n v="6492.8"/>
    <n v="4964.6400000000003"/>
    <n v="10317.86"/>
    <x v="1"/>
    <n v="2024"/>
    <s v="Q3"/>
    <s v="High"/>
    <s v="Good"/>
    <s v="Good"/>
    <x v="6"/>
    <n v="10317.86"/>
  </r>
  <r>
    <x v="1234"/>
    <d v="2024-04-25T00:00:00"/>
    <s v="Kandla"/>
    <s v="Lucknow"/>
    <x v="0"/>
    <x v="1"/>
    <x v="1"/>
    <n v="22.33"/>
    <n v="859"/>
    <n v="97.98"/>
    <n v="3"/>
    <x v="2"/>
    <x v="1"/>
    <n v="58162.6"/>
    <x v="75"/>
    <x v="3"/>
    <n v="84"/>
    <n v="2611.1999999999998"/>
    <n v="4244.2700000000004"/>
    <n v="9746.5300000000007"/>
    <x v="5"/>
    <n v="2024"/>
    <s v="Q2"/>
    <s v="High"/>
    <s v="Average"/>
    <s v="Excellent"/>
    <x v="0"/>
    <n v="9746.5300000000007"/>
  </r>
  <r>
    <x v="1235"/>
    <d v="2026-05-07T00:00:00"/>
    <s v="Chennai"/>
    <s v="Nagpur"/>
    <x v="6"/>
    <x v="1"/>
    <x v="1"/>
    <n v="22.63"/>
    <n v="1803"/>
    <n v="90"/>
    <n v="5"/>
    <x v="2"/>
    <x v="0"/>
    <n v="71303"/>
    <x v="56"/>
    <x v="1"/>
    <n v="88.98"/>
    <n v="4511.2"/>
    <n v="3349.01"/>
    <n v="8065.27"/>
    <x v="4"/>
    <n v="2026"/>
    <s v="Q2"/>
    <s v="High"/>
    <s v="Average"/>
    <s v="Excellent"/>
    <x v="6"/>
    <n v="8065.27"/>
  </r>
  <r>
    <x v="1236"/>
    <d v="2025-05-10T00:00:00"/>
    <s v="Chennai"/>
    <s v="Lucknow"/>
    <x v="5"/>
    <x v="1"/>
    <x v="6"/>
    <n v="16.989999999999998"/>
    <n v="1135"/>
    <n v="89.51"/>
    <n v="2"/>
    <x v="1"/>
    <x v="1"/>
    <n v="53152.2"/>
    <x v="113"/>
    <x v="3"/>
    <n v="85.34"/>
    <n v="2949.6"/>
    <n v="4867.6400000000003"/>
    <n v="8531.4500000000007"/>
    <x v="4"/>
    <n v="2025"/>
    <s v="Q2"/>
    <s v="High"/>
    <s v="Average"/>
    <s v="Excellent"/>
    <x v="5"/>
    <n v="8531.4500000000007"/>
  </r>
  <r>
    <x v="1237"/>
    <d v="2024-09-19T00:00:00"/>
    <s v="Mundra"/>
    <s v="Nagpur"/>
    <x v="3"/>
    <x v="1"/>
    <x v="1"/>
    <n v="23.99"/>
    <n v="408"/>
    <n v="85.55"/>
    <n v="2"/>
    <x v="2"/>
    <x v="0"/>
    <n v="55253"/>
    <x v="64"/>
    <x v="5"/>
    <n v="83.38"/>
    <n v="1775.6"/>
    <n v="1654.37"/>
    <n v="6707.95"/>
    <x v="8"/>
    <n v="2024"/>
    <s v="Q3"/>
    <s v="High"/>
    <s v="Average"/>
    <s v="Excellent"/>
    <x v="3"/>
    <n v="6707.95"/>
  </r>
  <r>
    <x v="1238"/>
    <d v="2026-03-29T00:00:00"/>
    <s v="Kandla"/>
    <s v="Delhi ICD"/>
    <x v="3"/>
    <x v="1"/>
    <x v="2"/>
    <n v="23.91"/>
    <n v="2112"/>
    <n v="94.06"/>
    <n v="5"/>
    <x v="1"/>
    <x v="0"/>
    <n v="74150.2"/>
    <x v="114"/>
    <x v="6"/>
    <n v="82.54"/>
    <n v="5180.3999999999996"/>
    <n v="2444.98"/>
    <n v="6832.58"/>
    <x v="10"/>
    <n v="2026"/>
    <s v="Q1"/>
    <s v="High"/>
    <s v="Average"/>
    <s v="Excellent"/>
    <x v="3"/>
    <n v="6832.58"/>
  </r>
  <r>
    <x v="1239"/>
    <d v="2026-04-02T00:00:00"/>
    <s v="Kandla"/>
    <s v="Bengaluru"/>
    <x v="1"/>
    <x v="1"/>
    <x v="1"/>
    <n v="20.46"/>
    <n v="1778"/>
    <n v="104.12"/>
    <n v="5"/>
    <x v="1"/>
    <x v="2"/>
    <n v="64244.4"/>
    <x v="26"/>
    <x v="5"/>
    <n v="85"/>
    <n v="4374.3999999999996"/>
    <n v="2040.34"/>
    <n v="11501.18"/>
    <x v="5"/>
    <n v="2026"/>
    <s v="Q2"/>
    <s v="High"/>
    <s v="Good"/>
    <s v="Excellent"/>
    <x v="1"/>
    <n v="11501.18"/>
  </r>
  <r>
    <x v="1240"/>
    <d v="2025-10-23T00:00:00"/>
    <s v="Chennai"/>
    <s v="Jaipur"/>
    <x v="2"/>
    <x v="0"/>
    <x v="3"/>
    <n v="23.82"/>
    <n v="486"/>
    <n v="103.83"/>
    <n v="2"/>
    <x v="2"/>
    <x v="1"/>
    <n v="43729.599999999999"/>
    <x v="41"/>
    <x v="6"/>
    <n v="88.43"/>
    <n v="1924.8"/>
    <n v="4178.99"/>
    <n v="4582.21"/>
    <x v="7"/>
    <n v="2025"/>
    <s v="Q4"/>
    <s v="Low"/>
    <s v="Average"/>
    <s v="Excellent"/>
    <x v="2"/>
    <n v="4582.21"/>
  </r>
  <r>
    <x v="1241"/>
    <d v="2024-12-16T00:00:00"/>
    <s v="Kandla"/>
    <s v="Ahmedabad"/>
    <x v="6"/>
    <x v="1"/>
    <x v="1"/>
    <n v="17.48"/>
    <n v="1690"/>
    <n v="91.08"/>
    <n v="6"/>
    <x v="2"/>
    <x v="2"/>
    <n v="61441.599999999999"/>
    <x v="42"/>
    <x v="0"/>
    <n v="81.41"/>
    <n v="4079.2"/>
    <n v="3162.21"/>
    <n v="7526.83"/>
    <x v="9"/>
    <n v="2024"/>
    <s v="Q4"/>
    <s v="High"/>
    <s v="Average"/>
    <s v="Good"/>
    <x v="6"/>
    <n v="7526.83"/>
  </r>
  <r>
    <x v="1242"/>
    <d v="2024-07-12T00:00:00"/>
    <s v="Mumbai"/>
    <s v="Jaipur"/>
    <x v="4"/>
    <x v="1"/>
    <x v="2"/>
    <n v="15.2"/>
    <n v="697"/>
    <n v="86.24"/>
    <n v="2"/>
    <x v="2"/>
    <x v="0"/>
    <n v="50892.800000000003"/>
    <x v="11"/>
    <x v="0"/>
    <n v="81.81"/>
    <n v="2002"/>
    <n v="3083.05"/>
    <n v="8837.73"/>
    <x v="1"/>
    <n v="2024"/>
    <s v="Q3"/>
    <s v="High"/>
    <s v="Average"/>
    <s v="Excellent"/>
    <x v="4"/>
    <n v="8837.73"/>
  </r>
  <r>
    <x v="1243"/>
    <d v="2026-05-20T00:00:00"/>
    <s v="Mumbai"/>
    <s v="Nagpur"/>
    <x v="6"/>
    <x v="1"/>
    <x v="4"/>
    <n v="26.15"/>
    <n v="2244"/>
    <n v="100.03"/>
    <n v="5"/>
    <x v="0"/>
    <x v="2"/>
    <n v="79466.600000000006"/>
    <x v="101"/>
    <x v="4"/>
    <n v="86.9"/>
    <n v="5534"/>
    <n v="4402.1099999999997"/>
    <n v="13703.46"/>
    <x v="4"/>
    <n v="2026"/>
    <s v="Q2"/>
    <s v="High"/>
    <s v="Good"/>
    <s v="Excellent"/>
    <x v="6"/>
    <n v="13703.46"/>
  </r>
  <r>
    <x v="1244"/>
    <d v="2024-11-21T00:00:00"/>
    <s v="Chennai"/>
    <s v="Ahmedabad"/>
    <x v="2"/>
    <x v="1"/>
    <x v="2"/>
    <n v="15.21"/>
    <n v="748"/>
    <n v="87.62"/>
    <n v="2"/>
    <x v="2"/>
    <x v="0"/>
    <n v="51679.4"/>
    <x v="27"/>
    <x v="0"/>
    <n v="86.25"/>
    <n v="2104.4"/>
    <n v="4927.45"/>
    <n v="5329.94"/>
    <x v="11"/>
    <n v="2024"/>
    <s v="Q4"/>
    <s v="High"/>
    <s v="Average"/>
    <s v="Excellent"/>
    <x v="2"/>
    <n v="5329.94"/>
  </r>
  <r>
    <x v="1245"/>
    <d v="2024-03-08T00:00:00"/>
    <s v="Vizag"/>
    <s v="Ahmedabad"/>
    <x v="5"/>
    <x v="1"/>
    <x v="3"/>
    <n v="23.46"/>
    <n v="2565"/>
    <n v="101.28"/>
    <n v="7"/>
    <x v="0"/>
    <x v="1"/>
    <n v="82547.600000000006"/>
    <x v="61"/>
    <x v="0"/>
    <n v="86.4"/>
    <n v="6068.4"/>
    <n v="4849.58"/>
    <n v="10927.35"/>
    <x v="10"/>
    <n v="2024"/>
    <s v="Q1"/>
    <s v="High"/>
    <s v="Good"/>
    <s v="Good"/>
    <x v="5"/>
    <n v="10927.35"/>
  </r>
  <r>
    <x v="1246"/>
    <d v="2024-05-09T00:00:00"/>
    <s v="Mundra"/>
    <s v="Pune"/>
    <x v="5"/>
    <x v="1"/>
    <x v="1"/>
    <n v="11.31"/>
    <n v="2208"/>
    <n v="95.15"/>
    <n v="6"/>
    <x v="0"/>
    <x v="0"/>
    <n v="69093"/>
    <x v="17"/>
    <x v="6"/>
    <n v="87.92"/>
    <n v="4868.3999999999996"/>
    <n v="4652.1400000000003"/>
    <n v="10254.57"/>
    <x v="4"/>
    <n v="2024"/>
    <s v="Q2"/>
    <s v="High"/>
    <s v="Good"/>
    <s v="Good"/>
    <x v="5"/>
    <n v="10254.57"/>
  </r>
  <r>
    <x v="1247"/>
    <d v="2025-12-04T00:00:00"/>
    <s v="Nava Sheva"/>
    <s v="Delhi ICD"/>
    <x v="2"/>
    <x v="1"/>
    <x v="2"/>
    <n v="15.9"/>
    <n v="1325"/>
    <n v="97.09"/>
    <n v="3"/>
    <x v="1"/>
    <x v="2"/>
    <n v="53860.800000000003"/>
    <x v="98"/>
    <x v="4"/>
    <n v="86.3"/>
    <n v="3286"/>
    <n v="3784.06"/>
    <n v="6576.55"/>
    <x v="9"/>
    <n v="2025"/>
    <s v="Q4"/>
    <s v="High"/>
    <s v="Average"/>
    <s v="Excellent"/>
    <x v="2"/>
    <n v="6576.55"/>
  </r>
  <r>
    <x v="1248"/>
    <d v="2024-11-21T00:00:00"/>
    <s v="Mumbai"/>
    <s v="Pune"/>
    <x v="3"/>
    <x v="0"/>
    <x v="4"/>
    <n v="18.809999999999999"/>
    <n v="2022"/>
    <n v="102.91"/>
    <n v="7"/>
    <x v="1"/>
    <x v="2"/>
    <n v="53542.2"/>
    <x v="108"/>
    <x v="3"/>
    <n v="82.19"/>
    <n v="4796.3999999999996"/>
    <n v="4568.87"/>
    <n v="4472.0600000000004"/>
    <x v="11"/>
    <n v="2024"/>
    <s v="Q4"/>
    <s v="High"/>
    <s v="Average"/>
    <s v="Good"/>
    <x v="3"/>
    <n v="4472.0600000000004"/>
  </r>
  <r>
    <x v="1249"/>
    <d v="2024-01-27T00:00:00"/>
    <s v="Chennai"/>
    <s v="Lucknow"/>
    <x v="6"/>
    <x v="0"/>
    <x v="4"/>
    <n v="17.920000000000002"/>
    <n v="904"/>
    <n v="97.02"/>
    <n v="3"/>
    <x v="2"/>
    <x v="1"/>
    <n v="42618.400000000001"/>
    <x v="44"/>
    <x v="2"/>
    <n v="81.91"/>
    <n v="2524.8000000000002"/>
    <n v="3384.23"/>
    <n v="3549.75"/>
    <x v="0"/>
    <n v="2024"/>
    <s v="Q1"/>
    <s v="Low"/>
    <s v="Average"/>
    <s v="Excellent"/>
    <x v="6"/>
    <n v="3549.75"/>
  </r>
  <r>
    <x v="1250"/>
    <d v="2026-03-30T00:00:00"/>
    <s v="Chennai"/>
    <s v="Nagpur"/>
    <x v="2"/>
    <x v="0"/>
    <x v="2"/>
    <n v="10.96"/>
    <n v="848"/>
    <n v="100.57"/>
    <n v="3"/>
    <x v="0"/>
    <x v="1"/>
    <n v="38608.400000000001"/>
    <x v="9"/>
    <x v="2"/>
    <n v="86.03"/>
    <n v="2134.4"/>
    <n v="3023.98"/>
    <n v="6086.76"/>
    <x v="10"/>
    <n v="2026"/>
    <s v="Q1"/>
    <s v="Low"/>
    <s v="Average"/>
    <s v="Excellent"/>
    <x v="2"/>
    <n v="6086.76"/>
  </r>
  <r>
    <x v="1251"/>
    <d v="2026-01-28T00:00:00"/>
    <s v="Kandla"/>
    <s v="Pune"/>
    <x v="1"/>
    <x v="1"/>
    <x v="2"/>
    <n v="15.3"/>
    <n v="1187"/>
    <n v="90.82"/>
    <n v="3"/>
    <x v="2"/>
    <x v="0"/>
    <n v="57412.4"/>
    <x v="83"/>
    <x v="1"/>
    <n v="84.19"/>
    <n v="2986"/>
    <n v="3133.06"/>
    <n v="4761.3599999999997"/>
    <x v="0"/>
    <n v="2026"/>
    <s v="Q1"/>
    <s v="High"/>
    <s v="Average"/>
    <s v="Excellent"/>
    <x v="1"/>
    <n v="4761.3599999999997"/>
  </r>
  <r>
    <x v="1252"/>
    <d v="2026-05-09T00:00:00"/>
    <s v="Nava Sheva"/>
    <s v="Ahmedabad"/>
    <x v="2"/>
    <x v="1"/>
    <x v="3"/>
    <n v="18.8"/>
    <n v="659"/>
    <n v="97.46"/>
    <n v="2"/>
    <x v="1"/>
    <x v="1"/>
    <n v="50023.199999999997"/>
    <x v="113"/>
    <x v="4"/>
    <n v="85.94"/>
    <n v="2070"/>
    <n v="3145.29"/>
    <n v="6298.04"/>
    <x v="4"/>
    <n v="2026"/>
    <s v="Q2"/>
    <s v="High"/>
    <s v="Average"/>
    <s v="Excellent"/>
    <x v="2"/>
    <n v="6298.04"/>
  </r>
  <r>
    <x v="1253"/>
    <d v="2024-12-27T00:00:00"/>
    <s v="Nava Sheva"/>
    <s v="Jaipur"/>
    <x v="2"/>
    <x v="0"/>
    <x v="5"/>
    <n v="22.61"/>
    <n v="390"/>
    <n v="85.66"/>
    <n v="2"/>
    <x v="0"/>
    <x v="2"/>
    <n v="40308.199999999997"/>
    <x v="107"/>
    <x v="5"/>
    <n v="81.569999999999993"/>
    <n v="1684.4"/>
    <n v="1551.79"/>
    <n v="4543.1400000000003"/>
    <x v="9"/>
    <n v="2024"/>
    <s v="Q4"/>
    <s v="Low"/>
    <s v="Average"/>
    <s v="Excellent"/>
    <x v="2"/>
    <n v="4543.1400000000003"/>
  </r>
  <r>
    <x v="1254"/>
    <d v="2025-10-26T00:00:00"/>
    <s v="Vizag"/>
    <s v="Ahmedabad"/>
    <x v="5"/>
    <x v="0"/>
    <x v="6"/>
    <n v="22.45"/>
    <n v="2353"/>
    <n v="100.35"/>
    <n v="5"/>
    <x v="1"/>
    <x v="2"/>
    <n v="60483"/>
    <x v="109"/>
    <x v="2"/>
    <n v="83.58"/>
    <n v="5604"/>
    <n v="4625.4399999999996"/>
    <n v="5667.75"/>
    <x v="7"/>
    <n v="2025"/>
    <s v="Q4"/>
    <s v="High"/>
    <s v="Average"/>
    <s v="Excellent"/>
    <x v="5"/>
    <n v="5667.75"/>
  </r>
  <r>
    <x v="1255"/>
    <d v="2024-03-15T00:00:00"/>
    <s v="Mumbai"/>
    <s v="Nagpur"/>
    <x v="2"/>
    <x v="1"/>
    <x v="0"/>
    <n v="21.95"/>
    <n v="1260"/>
    <n v="94.66"/>
    <n v="5"/>
    <x v="1"/>
    <x v="2"/>
    <n v="58234.2"/>
    <x v="107"/>
    <x v="3"/>
    <n v="84.83"/>
    <n v="3398"/>
    <n v="3577.33"/>
    <n v="8813.34"/>
    <x v="10"/>
    <n v="2024"/>
    <s v="Q1"/>
    <s v="High"/>
    <s v="Average"/>
    <s v="Excellent"/>
    <x v="2"/>
    <n v="8813.34"/>
  </r>
  <r>
    <x v="1256"/>
    <d v="2025-08-16T00:00:00"/>
    <s v="Vizag"/>
    <s v="Ahmedabad"/>
    <x v="0"/>
    <x v="0"/>
    <x v="3"/>
    <n v="22.22"/>
    <n v="1479"/>
    <n v="89.63"/>
    <n v="4"/>
    <x v="2"/>
    <x v="0"/>
    <n v="55001.599999999999"/>
    <x v="92"/>
    <x v="2"/>
    <n v="87.34"/>
    <n v="3846.8"/>
    <n v="3887.92"/>
    <n v="7511.97"/>
    <x v="2"/>
    <n v="2025"/>
    <s v="Q3"/>
    <s v="High"/>
    <s v="Average"/>
    <s v="Excellent"/>
    <x v="0"/>
    <n v="7511.97"/>
  </r>
  <r>
    <x v="1257"/>
    <d v="2026-04-02T00:00:00"/>
    <s v="Mundra"/>
    <s v="Bengaluru"/>
    <x v="6"/>
    <x v="1"/>
    <x v="6"/>
    <n v="23.66"/>
    <n v="2192"/>
    <n v="86.8"/>
    <n v="5"/>
    <x v="1"/>
    <x v="0"/>
    <n v="74014"/>
    <x v="58"/>
    <x v="4"/>
    <n v="81.510000000000005"/>
    <n v="5330.4"/>
    <n v="2700.11"/>
    <n v="11776.58"/>
    <x v="5"/>
    <n v="2026"/>
    <s v="Q2"/>
    <s v="High"/>
    <s v="Good"/>
    <s v="Excellent"/>
    <x v="6"/>
    <n v="11776.58"/>
  </r>
  <r>
    <x v="1258"/>
    <d v="2026-06-03T00:00:00"/>
    <s v="Nava Sheva"/>
    <s v="Pune"/>
    <x v="2"/>
    <x v="0"/>
    <x v="2"/>
    <n v="18.16"/>
    <n v="317"/>
    <n v="90.17"/>
    <n v="2"/>
    <x v="1"/>
    <x v="1"/>
    <n v="32468.400000000001"/>
    <x v="14"/>
    <x v="0"/>
    <n v="82.51"/>
    <n v="1360.4"/>
    <n v="4952.04"/>
    <n v="5426.07"/>
    <x v="6"/>
    <n v="2026"/>
    <s v="Q2"/>
    <s v="Low"/>
    <s v="Average"/>
    <s v="Excellent"/>
    <x v="2"/>
    <n v="5426.07"/>
  </r>
  <r>
    <x v="1259"/>
    <d v="2024-01-24T00:00:00"/>
    <s v="Mumbai"/>
    <s v="Hyderabad"/>
    <x v="6"/>
    <x v="0"/>
    <x v="2"/>
    <n v="14.67"/>
    <n v="1180"/>
    <n v="92.92"/>
    <n v="4"/>
    <x v="1"/>
    <x v="2"/>
    <n v="38513.4"/>
    <x v="78"/>
    <x v="4"/>
    <n v="81.89"/>
    <n v="2946.8"/>
    <n v="2593.83"/>
    <n v="3846.54"/>
    <x v="0"/>
    <n v="2024"/>
    <s v="Q1"/>
    <s v="Low"/>
    <s v="Average"/>
    <s v="Excellent"/>
    <x v="6"/>
    <n v="3846.54"/>
  </r>
  <r>
    <x v="1260"/>
    <d v="2024-05-18T00:00:00"/>
    <s v="Kandla"/>
    <s v="Lucknow"/>
    <x v="1"/>
    <x v="0"/>
    <x v="0"/>
    <n v="21.45"/>
    <n v="2716"/>
    <n v="93.52"/>
    <n v="6"/>
    <x v="1"/>
    <x v="0"/>
    <n v="67119.399999999994"/>
    <x v="117"/>
    <x v="0"/>
    <n v="83.98"/>
    <n v="6290"/>
    <n v="3354.41"/>
    <n v="10248.01"/>
    <x v="4"/>
    <n v="2024"/>
    <s v="Q2"/>
    <s v="High"/>
    <s v="Good"/>
    <s v="Good"/>
    <x v="1"/>
    <n v="10248.01"/>
  </r>
  <r>
    <x v="1261"/>
    <d v="2024-03-03T00:00:00"/>
    <s v="Vizag"/>
    <s v="Ahmedabad"/>
    <x v="3"/>
    <x v="0"/>
    <x v="6"/>
    <n v="14.77"/>
    <n v="1873"/>
    <n v="101.38"/>
    <n v="4"/>
    <x v="2"/>
    <x v="2"/>
    <n v="50434.6"/>
    <x v="83"/>
    <x v="5"/>
    <n v="81.61"/>
    <n v="4336.8"/>
    <n v="2004.51"/>
    <n v="5918.66"/>
    <x v="10"/>
    <n v="2024"/>
    <s v="Q1"/>
    <s v="High"/>
    <s v="Average"/>
    <s v="Excellent"/>
    <x v="3"/>
    <n v="5918.66"/>
  </r>
  <r>
    <x v="1262"/>
    <d v="2024-07-25T00:00:00"/>
    <s v="Kolkata"/>
    <s v="Nagpur"/>
    <x v="0"/>
    <x v="1"/>
    <x v="6"/>
    <n v="12.14"/>
    <n v="1388"/>
    <n v="90.94"/>
    <n v="4"/>
    <x v="0"/>
    <x v="1"/>
    <n v="56994.8"/>
    <x v="6"/>
    <x v="0"/>
    <n v="84.43"/>
    <n v="3261.6"/>
    <n v="2580.77"/>
    <n v="8666.6"/>
    <x v="1"/>
    <n v="2024"/>
    <s v="Q3"/>
    <s v="High"/>
    <s v="Average"/>
    <s v="Excellent"/>
    <x v="0"/>
    <n v="8666.6"/>
  </r>
  <r>
    <x v="1263"/>
    <d v="2026-06-03T00:00:00"/>
    <s v="Chennai"/>
    <s v="Lucknow"/>
    <x v="0"/>
    <x v="1"/>
    <x v="6"/>
    <n v="25.36"/>
    <n v="1713"/>
    <n v="85.81"/>
    <n v="6"/>
    <x v="2"/>
    <x v="2"/>
    <n v="68177.2"/>
    <x v="2"/>
    <x v="2"/>
    <n v="87.55"/>
    <n v="4440.3999999999996"/>
    <n v="2202.59"/>
    <n v="6894.76"/>
    <x v="6"/>
    <n v="2026"/>
    <s v="Q2"/>
    <s v="High"/>
    <s v="Average"/>
    <s v="Good"/>
    <x v="0"/>
    <n v="6894.76"/>
  </r>
  <r>
    <x v="1264"/>
    <d v="2024-04-11T00:00:00"/>
    <s v="Kandla"/>
    <s v="Lucknow"/>
    <x v="6"/>
    <x v="1"/>
    <x v="6"/>
    <n v="25.25"/>
    <n v="2245"/>
    <n v="99.41"/>
    <n v="5"/>
    <x v="2"/>
    <x v="0"/>
    <n v="80094.2"/>
    <x v="35"/>
    <x v="4"/>
    <n v="85.33"/>
    <n v="5500"/>
    <n v="2972.01"/>
    <n v="10256.209999999999"/>
    <x v="5"/>
    <n v="2024"/>
    <s v="Q2"/>
    <s v="High"/>
    <s v="Good"/>
    <s v="Excellent"/>
    <x v="6"/>
    <n v="10256.209999999999"/>
  </r>
  <r>
    <x v="1265"/>
    <d v="2025-07-16T00:00:00"/>
    <s v="Mundra"/>
    <s v="Ahmedabad"/>
    <x v="3"/>
    <x v="0"/>
    <x v="4"/>
    <n v="25.49"/>
    <n v="1925"/>
    <n v="87.54"/>
    <n v="5"/>
    <x v="0"/>
    <x v="1"/>
    <n v="63045.8"/>
    <x v="61"/>
    <x v="6"/>
    <n v="85.1"/>
    <n v="4869.6000000000004"/>
    <n v="2812.43"/>
    <n v="8121.75"/>
    <x v="1"/>
    <n v="2025"/>
    <s v="Q3"/>
    <s v="High"/>
    <s v="Average"/>
    <s v="Excellent"/>
    <x v="3"/>
    <n v="8121.75"/>
  </r>
  <r>
    <x v="1266"/>
    <d v="2025-05-03T00:00:00"/>
    <s v="Nava Sheva"/>
    <s v="Delhi ICD"/>
    <x v="2"/>
    <x v="1"/>
    <x v="4"/>
    <n v="17.329999999999998"/>
    <n v="737"/>
    <n v="90.72"/>
    <n v="2"/>
    <x v="2"/>
    <x v="0"/>
    <n v="53827.4"/>
    <x v="43"/>
    <x v="5"/>
    <n v="81.349999999999994"/>
    <n v="2167.1999999999998"/>
    <n v="4479.26"/>
    <n v="8015.26"/>
    <x v="4"/>
    <n v="2025"/>
    <s v="Q2"/>
    <s v="High"/>
    <s v="Average"/>
    <s v="Excellent"/>
    <x v="2"/>
    <n v="8015.26"/>
  </r>
  <r>
    <x v="1267"/>
    <d v="2025-01-29T00:00:00"/>
    <s v="Mundra"/>
    <s v="Jaipur"/>
    <x v="6"/>
    <x v="1"/>
    <x v="1"/>
    <n v="13.33"/>
    <n v="643"/>
    <n v="95.2"/>
    <n v="2"/>
    <x v="2"/>
    <x v="0"/>
    <n v="49637"/>
    <x v="103"/>
    <x v="6"/>
    <n v="88.26"/>
    <n v="1819.2"/>
    <n v="1651.19"/>
    <n v="8910.44"/>
    <x v="0"/>
    <n v="2025"/>
    <s v="Q1"/>
    <s v="Low"/>
    <s v="Average"/>
    <s v="Excellent"/>
    <x v="6"/>
    <n v="8910.44"/>
  </r>
  <r>
    <x v="1268"/>
    <d v="2024-09-26T00:00:00"/>
    <s v="Kolkata"/>
    <s v="Delhi ICD"/>
    <x v="2"/>
    <x v="0"/>
    <x v="6"/>
    <n v="19.14"/>
    <n v="1762"/>
    <n v="91.6"/>
    <n v="4"/>
    <x v="0"/>
    <x v="1"/>
    <n v="55862"/>
    <x v="30"/>
    <x v="5"/>
    <n v="85.63"/>
    <n v="4289.6000000000004"/>
    <n v="2989.72"/>
    <n v="4769.75"/>
    <x v="8"/>
    <n v="2024"/>
    <s v="Q3"/>
    <s v="High"/>
    <s v="Average"/>
    <s v="Excellent"/>
    <x v="2"/>
    <n v="4769.75"/>
  </r>
  <r>
    <x v="1269"/>
    <d v="2026-03-25T00:00:00"/>
    <s v="Mundra"/>
    <s v="Bengaluru"/>
    <x v="5"/>
    <x v="1"/>
    <x v="3"/>
    <n v="17.48"/>
    <n v="1407"/>
    <n v="91.79"/>
    <n v="5"/>
    <x v="1"/>
    <x v="2"/>
    <n v="55630.8"/>
    <x v="93"/>
    <x v="1"/>
    <n v="81.75"/>
    <n v="3513.2"/>
    <n v="3313.82"/>
    <n v="8186.42"/>
    <x v="10"/>
    <n v="2026"/>
    <s v="Q1"/>
    <s v="High"/>
    <s v="Average"/>
    <s v="Excellent"/>
    <x v="5"/>
    <n v="8186.42"/>
  </r>
  <r>
    <x v="1270"/>
    <d v="2024-05-08T00:00:00"/>
    <s v="Vizag"/>
    <s v="Jaipur"/>
    <x v="2"/>
    <x v="0"/>
    <x v="2"/>
    <n v="22.97"/>
    <n v="2654"/>
    <n v="93.18"/>
    <n v="8"/>
    <x v="2"/>
    <x v="0"/>
    <n v="70202.600000000006"/>
    <x v="56"/>
    <x v="4"/>
    <n v="86.63"/>
    <n v="6226.8"/>
    <n v="2358.2399999999998"/>
    <n v="9693"/>
    <x v="4"/>
    <n v="2024"/>
    <s v="Q2"/>
    <s v="High"/>
    <s v="Average"/>
    <s v="Good"/>
    <x v="2"/>
    <n v="9693"/>
  </r>
  <r>
    <x v="1271"/>
    <d v="2024-01-06T00:00:00"/>
    <s v="Nava Sheva"/>
    <s v="Bengaluru"/>
    <x v="5"/>
    <x v="1"/>
    <x v="4"/>
    <n v="16.600000000000001"/>
    <n v="1996"/>
    <n v="89.31"/>
    <n v="6"/>
    <x v="0"/>
    <x v="1"/>
    <n v="68109.2"/>
    <x v="106"/>
    <x v="6"/>
    <n v="84.47"/>
    <n v="4656"/>
    <n v="3835.14"/>
    <n v="8855.24"/>
    <x v="0"/>
    <n v="2024"/>
    <s v="Q1"/>
    <s v="High"/>
    <s v="Average"/>
    <s v="Good"/>
    <x v="5"/>
    <n v="8855.24"/>
  </r>
  <r>
    <x v="1272"/>
    <d v="2025-06-21T00:00:00"/>
    <s v="Kandla"/>
    <s v="Hyderabad"/>
    <x v="1"/>
    <x v="0"/>
    <x v="2"/>
    <n v="14.09"/>
    <n v="1771"/>
    <n v="88.52"/>
    <n v="6"/>
    <x v="1"/>
    <x v="0"/>
    <n v="48555.4"/>
    <x v="47"/>
    <x v="3"/>
    <n v="82.24"/>
    <n v="4105.6000000000004"/>
    <n v="2273.46"/>
    <n v="5791.71"/>
    <x v="6"/>
    <n v="2025"/>
    <s v="Q2"/>
    <s v="Low"/>
    <s v="Average"/>
    <s v="Good"/>
    <x v="1"/>
    <n v="5791.71"/>
  </r>
  <r>
    <x v="1273"/>
    <d v="2026-02-19T00:00:00"/>
    <s v="Nava Sheva"/>
    <s v="Hyderabad"/>
    <x v="2"/>
    <x v="0"/>
    <x v="5"/>
    <n v="26.77"/>
    <n v="1327"/>
    <n v="93.83"/>
    <n v="4"/>
    <x v="1"/>
    <x v="2"/>
    <n v="51276.6"/>
    <x v="114"/>
    <x v="5"/>
    <n v="82.91"/>
    <n v="3724.8"/>
    <n v="4943.6000000000004"/>
    <n v="5195.62"/>
    <x v="3"/>
    <n v="2026"/>
    <s v="Q1"/>
    <s v="High"/>
    <s v="Average"/>
    <s v="Excellent"/>
    <x v="2"/>
    <n v="5195.62"/>
  </r>
  <r>
    <x v="1274"/>
    <d v="2025-02-19T00:00:00"/>
    <s v="Vizag"/>
    <s v="Ahmedabad"/>
    <x v="5"/>
    <x v="0"/>
    <x v="4"/>
    <n v="13.55"/>
    <n v="2763"/>
    <n v="92.31"/>
    <n v="6"/>
    <x v="1"/>
    <x v="1"/>
    <n v="57928.2"/>
    <x v="67"/>
    <x v="6"/>
    <n v="86.59"/>
    <n v="6068"/>
    <n v="3231.37"/>
    <n v="8312.83"/>
    <x v="3"/>
    <n v="2025"/>
    <s v="Q1"/>
    <s v="High"/>
    <s v="Average"/>
    <s v="Good"/>
    <x v="5"/>
    <n v="8312.83"/>
  </r>
  <r>
    <x v="1275"/>
    <d v="2026-05-12T00:00:00"/>
    <s v="Kandla"/>
    <s v="Nagpur"/>
    <x v="2"/>
    <x v="0"/>
    <x v="2"/>
    <n v="26.59"/>
    <n v="2120"/>
    <n v="91.96"/>
    <n v="7"/>
    <x v="1"/>
    <x v="1"/>
    <n v="61906.2"/>
    <x v="94"/>
    <x v="1"/>
    <n v="85.55"/>
    <n v="5303.6"/>
    <n v="3360.97"/>
    <n v="7729.65"/>
    <x v="4"/>
    <n v="2026"/>
    <s v="Q2"/>
    <s v="High"/>
    <s v="Average"/>
    <s v="Good"/>
    <x v="2"/>
    <n v="7729.65"/>
  </r>
  <r>
    <x v="1276"/>
    <d v="2024-01-03T00:00:00"/>
    <s v="Kandla"/>
    <s v="Delhi ICD"/>
    <x v="5"/>
    <x v="0"/>
    <x v="3"/>
    <n v="16.010000000000002"/>
    <n v="1070"/>
    <n v="102.08"/>
    <n v="3"/>
    <x v="1"/>
    <x v="1"/>
    <n v="40998.6"/>
    <x v="17"/>
    <x v="0"/>
    <n v="83.25"/>
    <n v="2780.4"/>
    <n v="4794.37"/>
    <n v="7200.68"/>
    <x v="0"/>
    <n v="2024"/>
    <s v="Q1"/>
    <s v="Low"/>
    <s v="Average"/>
    <s v="Excellent"/>
    <x v="5"/>
    <n v="7200.68"/>
  </r>
  <r>
    <x v="1277"/>
    <d v="2024-08-20T00:00:00"/>
    <s v="Kolkata"/>
    <s v="Lucknow"/>
    <x v="6"/>
    <x v="0"/>
    <x v="5"/>
    <n v="19.34"/>
    <n v="1970"/>
    <n v="89.35"/>
    <n v="5"/>
    <x v="0"/>
    <x v="1"/>
    <n v="58268"/>
    <x v="74"/>
    <x v="3"/>
    <n v="87.45"/>
    <n v="4713.6000000000004"/>
    <n v="2388.79"/>
    <n v="5184.6899999999996"/>
    <x v="2"/>
    <n v="2024"/>
    <s v="Q3"/>
    <s v="High"/>
    <s v="Average"/>
    <s v="Excellent"/>
    <x v="6"/>
    <n v="5184.6899999999996"/>
  </r>
  <r>
    <x v="1278"/>
    <d v="2024-05-21T00:00:00"/>
    <s v="Chennai"/>
    <s v="Hyderabad"/>
    <x v="5"/>
    <x v="0"/>
    <x v="4"/>
    <n v="18.940000000000001"/>
    <n v="1460"/>
    <n v="85.65"/>
    <n v="4"/>
    <x v="1"/>
    <x v="0"/>
    <n v="48844"/>
    <x v="51"/>
    <x v="4"/>
    <n v="82.22"/>
    <n v="3677.6"/>
    <n v="1868.67"/>
    <n v="8534.51"/>
    <x v="4"/>
    <n v="2024"/>
    <s v="Q2"/>
    <s v="Low"/>
    <s v="Average"/>
    <s v="Excellent"/>
    <x v="5"/>
    <n v="8534.51"/>
  </r>
  <r>
    <x v="1279"/>
    <d v="2024-09-16T00:00:00"/>
    <s v="Chennai"/>
    <s v="Ahmedabad"/>
    <x v="2"/>
    <x v="0"/>
    <x v="4"/>
    <n v="12.07"/>
    <n v="1132"/>
    <n v="89.48"/>
    <n v="3"/>
    <x v="1"/>
    <x v="2"/>
    <n v="35184.6"/>
    <x v="84"/>
    <x v="5"/>
    <n v="82.2"/>
    <n v="2746.8"/>
    <n v="3923.52"/>
    <n v="6174.81"/>
    <x v="8"/>
    <n v="2024"/>
    <s v="Q3"/>
    <s v="Low"/>
    <s v="Average"/>
    <s v="Excellent"/>
    <x v="2"/>
    <n v="6174.81"/>
  </r>
  <r>
    <x v="1280"/>
    <d v="2024-11-16T00:00:00"/>
    <s v="Kandla"/>
    <s v="Nagpur"/>
    <x v="6"/>
    <x v="0"/>
    <x v="4"/>
    <n v="27.44"/>
    <n v="2287"/>
    <n v="96.89"/>
    <n v="6"/>
    <x v="1"/>
    <x v="2"/>
    <n v="63766.8"/>
    <x v="82"/>
    <x v="3"/>
    <n v="83.16"/>
    <n v="5671.6"/>
    <n v="3663.08"/>
    <n v="8611.6299999999992"/>
    <x v="11"/>
    <n v="2024"/>
    <s v="Q4"/>
    <s v="High"/>
    <s v="Average"/>
    <s v="Good"/>
    <x v="6"/>
    <n v="8611.6299999999992"/>
  </r>
  <r>
    <x v="1281"/>
    <d v="2025-07-09T00:00:00"/>
    <s v="Kolkata"/>
    <s v="Ahmedabad"/>
    <x v="2"/>
    <x v="0"/>
    <x v="6"/>
    <n v="10.68"/>
    <n v="1141"/>
    <n v="85.48"/>
    <n v="2"/>
    <x v="1"/>
    <x v="2"/>
    <n v="33561.599999999999"/>
    <x v="18"/>
    <x v="4"/>
    <n v="86.56"/>
    <n v="2709.2"/>
    <n v="2096.7600000000002"/>
    <n v="5784.81"/>
    <x v="1"/>
    <n v="2025"/>
    <s v="Q3"/>
    <s v="Low"/>
    <s v="Average"/>
    <s v="Excellent"/>
    <x v="2"/>
    <n v="5784.81"/>
  </r>
  <r>
    <x v="1282"/>
    <d v="2025-02-10T00:00:00"/>
    <s v="Mundra"/>
    <s v="Delhi ICD"/>
    <x v="5"/>
    <x v="1"/>
    <x v="2"/>
    <n v="18.75"/>
    <n v="1857"/>
    <n v="104.72"/>
    <n v="5"/>
    <x v="0"/>
    <x v="2"/>
    <n v="68725.399999999994"/>
    <x v="56"/>
    <x v="6"/>
    <n v="82.1"/>
    <n v="4464"/>
    <n v="4284.16"/>
    <n v="10627.37"/>
    <x v="3"/>
    <n v="2025"/>
    <s v="Q1"/>
    <s v="High"/>
    <s v="Good"/>
    <s v="Excellent"/>
    <x v="5"/>
    <n v="10627.37"/>
  </r>
  <r>
    <x v="1283"/>
    <d v="2024-09-02T00:00:00"/>
    <s v="Kandla"/>
    <s v="Pune"/>
    <x v="0"/>
    <x v="0"/>
    <x v="4"/>
    <n v="10.18"/>
    <n v="768"/>
    <n v="100.52"/>
    <n v="3"/>
    <x v="1"/>
    <x v="2"/>
    <n v="30440.400000000001"/>
    <x v="72"/>
    <x v="4"/>
    <n v="85.55"/>
    <n v="1943.2"/>
    <n v="4614.5600000000004"/>
    <n v="2994.03"/>
    <x v="8"/>
    <n v="2024"/>
    <s v="Q3"/>
    <s v="Low"/>
    <s v="Average"/>
    <s v="Excellent"/>
    <x v="0"/>
    <n v="2994.03"/>
  </r>
  <r>
    <x v="1284"/>
    <d v="2024-05-25T00:00:00"/>
    <s v="Kolkata"/>
    <s v="Hyderabad"/>
    <x v="5"/>
    <x v="0"/>
    <x v="6"/>
    <n v="15.83"/>
    <n v="999"/>
    <n v="93.1"/>
    <n v="2"/>
    <x v="1"/>
    <x v="1"/>
    <n v="38907"/>
    <x v="118"/>
    <x v="0"/>
    <n v="87.01"/>
    <n v="2631.2"/>
    <n v="2535.8200000000002"/>
    <n v="5288.67"/>
    <x v="4"/>
    <n v="2024"/>
    <s v="Q2"/>
    <s v="Low"/>
    <s v="Average"/>
    <s v="Excellent"/>
    <x v="5"/>
    <n v="5288.67"/>
  </r>
  <r>
    <x v="1285"/>
    <d v="2024-03-08T00:00:00"/>
    <s v="Chennai"/>
    <s v="Pune"/>
    <x v="5"/>
    <x v="0"/>
    <x v="3"/>
    <n v="23.76"/>
    <n v="1479"/>
    <n v="101.35"/>
    <n v="4"/>
    <x v="2"/>
    <x v="0"/>
    <n v="57794"/>
    <x v="85"/>
    <x v="2"/>
    <n v="84.57"/>
    <n v="3908.4"/>
    <n v="3193.85"/>
    <n v="10206.49"/>
    <x v="10"/>
    <n v="2024"/>
    <s v="Q1"/>
    <s v="High"/>
    <s v="Good"/>
    <s v="Excellent"/>
    <x v="5"/>
    <n v="10206.49"/>
  </r>
  <r>
    <x v="1286"/>
    <d v="2024-12-16T00:00:00"/>
    <s v="Mundra"/>
    <s v="Bengaluru"/>
    <x v="3"/>
    <x v="0"/>
    <x v="4"/>
    <n v="18.559999999999999"/>
    <n v="1123"/>
    <n v="100.3"/>
    <n v="2"/>
    <x v="2"/>
    <x v="0"/>
    <n v="48716"/>
    <x v="74"/>
    <x v="6"/>
    <n v="82.57"/>
    <n v="2988.4"/>
    <n v="3819.02"/>
    <n v="4091.07"/>
    <x v="9"/>
    <n v="2024"/>
    <s v="Q4"/>
    <s v="Low"/>
    <s v="Average"/>
    <s v="Excellent"/>
    <x v="3"/>
    <n v="4091.07"/>
  </r>
  <r>
    <x v="1287"/>
    <d v="2025-04-12T00:00:00"/>
    <s v="Kolkata"/>
    <s v="Ahmedabad"/>
    <x v="3"/>
    <x v="0"/>
    <x v="6"/>
    <n v="12.81"/>
    <n v="1209"/>
    <n v="91.33"/>
    <n v="4"/>
    <x v="1"/>
    <x v="0"/>
    <n v="40996.6"/>
    <x v="14"/>
    <x v="6"/>
    <n v="83.97"/>
    <n v="2930.4"/>
    <n v="2681.78"/>
    <n v="3464.04"/>
    <x v="5"/>
    <n v="2025"/>
    <s v="Q2"/>
    <s v="Low"/>
    <s v="Average"/>
    <s v="Excellent"/>
    <x v="3"/>
    <n v="3464.04"/>
  </r>
  <r>
    <x v="1288"/>
    <d v="2025-02-07T00:00:00"/>
    <s v="Vizag"/>
    <s v="Lucknow"/>
    <x v="3"/>
    <x v="1"/>
    <x v="6"/>
    <n v="20.58"/>
    <n v="1203"/>
    <n v="93.15"/>
    <n v="4"/>
    <x v="1"/>
    <x v="1"/>
    <n v="57636"/>
    <x v="30"/>
    <x v="5"/>
    <n v="85.11"/>
    <n v="3229.2"/>
    <n v="2589.29"/>
    <n v="9867.14"/>
    <x v="3"/>
    <n v="2025"/>
    <s v="Q1"/>
    <s v="High"/>
    <s v="Average"/>
    <s v="Excellent"/>
    <x v="3"/>
    <n v="9867.14"/>
  </r>
  <r>
    <x v="1289"/>
    <d v="2026-04-05T00:00:00"/>
    <s v="Nava Sheva"/>
    <s v="Delhi ICD"/>
    <x v="3"/>
    <x v="1"/>
    <x v="6"/>
    <n v="12.77"/>
    <n v="598"/>
    <n v="94.53"/>
    <n v="2"/>
    <x v="2"/>
    <x v="2"/>
    <n v="44512.6"/>
    <x v="36"/>
    <x v="3"/>
    <n v="88.74"/>
    <n v="1706.8"/>
    <n v="2713.29"/>
    <n v="4019.23"/>
    <x v="5"/>
    <n v="2026"/>
    <s v="Q2"/>
    <s v="Low"/>
    <s v="Average"/>
    <s v="Excellent"/>
    <x v="3"/>
    <n v="4019.23"/>
  </r>
  <r>
    <x v="1290"/>
    <d v="2025-09-06T00:00:00"/>
    <s v="Mundra"/>
    <s v="Ahmedabad"/>
    <x v="5"/>
    <x v="0"/>
    <x v="1"/>
    <n v="20.23"/>
    <n v="2584"/>
    <n v="93.86"/>
    <n v="6"/>
    <x v="0"/>
    <x v="1"/>
    <n v="66978.2"/>
    <x v="9"/>
    <x v="2"/>
    <n v="84.45"/>
    <n v="5977.2"/>
    <n v="1760.12"/>
    <n v="9747.49"/>
    <x v="8"/>
    <n v="2025"/>
    <s v="Q3"/>
    <s v="High"/>
    <s v="Average"/>
    <s v="Good"/>
    <x v="5"/>
    <n v="9747.49"/>
  </r>
  <r>
    <x v="1291"/>
    <d v="2026-03-06T00:00:00"/>
    <s v="Mundra"/>
    <s v="Jaipur"/>
    <x v="3"/>
    <x v="0"/>
    <x v="4"/>
    <n v="17.68"/>
    <n v="2795"/>
    <n v="87.96"/>
    <n v="6"/>
    <x v="2"/>
    <x v="2"/>
    <n v="62507.199999999997"/>
    <x v="93"/>
    <x v="4"/>
    <n v="83.81"/>
    <n v="6297.2"/>
    <n v="2967.46"/>
    <n v="10313.709999999999"/>
    <x v="10"/>
    <n v="2026"/>
    <s v="Q1"/>
    <s v="High"/>
    <s v="Good"/>
    <s v="Good"/>
    <x v="3"/>
    <n v="10313.709999999999"/>
  </r>
  <r>
    <x v="1292"/>
    <d v="2025-01-06T00:00:00"/>
    <s v="Kolkata"/>
    <s v="Ahmedabad"/>
    <x v="3"/>
    <x v="1"/>
    <x v="4"/>
    <n v="21.31"/>
    <n v="1752"/>
    <n v="96.82"/>
    <n v="5"/>
    <x v="2"/>
    <x v="1"/>
    <n v="67821.399999999994"/>
    <x v="113"/>
    <x v="2"/>
    <n v="85.23"/>
    <n v="4356.3999999999996"/>
    <n v="4710.1899999999996"/>
    <n v="7464.48"/>
    <x v="0"/>
    <n v="2025"/>
    <s v="Q1"/>
    <s v="High"/>
    <s v="Average"/>
    <s v="Excellent"/>
    <x v="3"/>
    <n v="7464.48"/>
  </r>
  <r>
    <x v="1293"/>
    <d v="2024-09-15T00:00:00"/>
    <s v="Nava Sheva"/>
    <s v="Delhi ICD"/>
    <x v="5"/>
    <x v="1"/>
    <x v="3"/>
    <n v="21.71"/>
    <n v="2589"/>
    <n v="98.87"/>
    <n v="6"/>
    <x v="2"/>
    <x v="1"/>
    <n v="78471.399999999994"/>
    <x v="27"/>
    <x v="0"/>
    <n v="81.5"/>
    <n v="6046.4"/>
    <n v="2359.58"/>
    <n v="9493.4"/>
    <x v="8"/>
    <n v="2024"/>
    <s v="Q3"/>
    <s v="High"/>
    <s v="Average"/>
    <s v="Good"/>
    <x v="5"/>
    <n v="9493.4"/>
  </r>
  <r>
    <x v="1294"/>
    <d v="2025-04-30T00:00:00"/>
    <s v="Mundra"/>
    <s v="Nagpur"/>
    <x v="2"/>
    <x v="1"/>
    <x v="5"/>
    <n v="26.12"/>
    <n v="2296"/>
    <n v="90.45"/>
    <n v="7"/>
    <x v="0"/>
    <x v="1"/>
    <n v="80414"/>
    <x v="78"/>
    <x v="5"/>
    <n v="82.58"/>
    <n v="5636.8"/>
    <n v="4445.32"/>
    <n v="13506.66"/>
    <x v="5"/>
    <n v="2025"/>
    <s v="Q2"/>
    <s v="High"/>
    <s v="Good"/>
    <s v="Good"/>
    <x v="2"/>
    <n v="13506.66"/>
  </r>
  <r>
    <x v="1295"/>
    <d v="2025-10-08T00:00:00"/>
    <s v="Kolkata"/>
    <s v="Delhi ICD"/>
    <x v="0"/>
    <x v="1"/>
    <x v="0"/>
    <n v="18.91"/>
    <n v="1001"/>
    <n v="98.98"/>
    <n v="2"/>
    <x v="2"/>
    <x v="1"/>
    <n v="56908.6"/>
    <x v="114"/>
    <x v="5"/>
    <n v="82.17"/>
    <n v="2758.4"/>
    <n v="1613.89"/>
    <n v="7751.85"/>
    <x v="7"/>
    <n v="2025"/>
    <s v="Q4"/>
    <s v="High"/>
    <s v="Average"/>
    <s v="Excellent"/>
    <x v="0"/>
    <n v="7751.85"/>
  </r>
  <r>
    <x v="1296"/>
    <d v="2024-06-19T00:00:00"/>
    <s v="Kolkata"/>
    <s v="Jaipur"/>
    <x v="2"/>
    <x v="1"/>
    <x v="4"/>
    <n v="11.63"/>
    <n v="1259"/>
    <n v="103.39"/>
    <n v="4"/>
    <x v="2"/>
    <x v="2"/>
    <n v="52481.8"/>
    <x v="42"/>
    <x v="5"/>
    <n v="82.64"/>
    <n v="2983.2"/>
    <n v="3121.59"/>
    <n v="8382.9699999999993"/>
    <x v="6"/>
    <n v="2024"/>
    <s v="Q2"/>
    <s v="High"/>
    <s v="Average"/>
    <s v="Excellent"/>
    <x v="2"/>
    <n v="8382.9699999999993"/>
  </r>
  <r>
    <x v="1297"/>
    <d v="2024-05-08T00:00:00"/>
    <s v="Kandla"/>
    <s v="Hyderabad"/>
    <x v="1"/>
    <x v="1"/>
    <x v="4"/>
    <n v="20.09"/>
    <n v="2243"/>
    <n v="88.3"/>
    <n v="6"/>
    <x v="1"/>
    <x v="2"/>
    <n v="67593"/>
    <x v="25"/>
    <x v="5"/>
    <n v="81.75"/>
    <n v="5289.6"/>
    <n v="1677.56"/>
    <n v="11229.23"/>
    <x v="4"/>
    <n v="2024"/>
    <s v="Q2"/>
    <s v="High"/>
    <s v="Good"/>
    <s v="Good"/>
    <x v="1"/>
    <n v="11229.23"/>
  </r>
  <r>
    <x v="1298"/>
    <d v="2026-06-19T00:00:00"/>
    <s v="Vizag"/>
    <s v="Bengaluru"/>
    <x v="0"/>
    <x v="1"/>
    <x v="4"/>
    <n v="27.41"/>
    <n v="2750"/>
    <n v="98.88"/>
    <n v="7"/>
    <x v="1"/>
    <x v="1"/>
    <n v="83034.600000000006"/>
    <x v="73"/>
    <x v="4"/>
    <n v="84.6"/>
    <n v="6596.4"/>
    <n v="2488.1999999999998"/>
    <n v="7030.12"/>
    <x v="6"/>
    <n v="2026"/>
    <s v="Q2"/>
    <s v="High"/>
    <s v="Average"/>
    <s v="Good"/>
    <x v="0"/>
    <n v="7030.12"/>
  </r>
  <r>
    <x v="1299"/>
    <d v="2024-08-12T00:00:00"/>
    <s v="Nava Sheva"/>
    <s v="Nagpur"/>
    <x v="1"/>
    <x v="1"/>
    <x v="3"/>
    <n v="25.82"/>
    <n v="2333"/>
    <n v="104.55"/>
    <n v="5"/>
    <x v="0"/>
    <x v="2"/>
    <n v="80780"/>
    <x v="80"/>
    <x v="0"/>
    <n v="83.35"/>
    <n v="5698.8"/>
    <n v="1538.63"/>
    <n v="8833.75"/>
    <x v="2"/>
    <n v="2024"/>
    <s v="Q3"/>
    <s v="High"/>
    <s v="Average"/>
    <s v="Excellent"/>
    <x v="1"/>
    <n v="8833.75"/>
  </r>
  <r>
    <x v="1300"/>
    <d v="2026-06-10T00:00:00"/>
    <s v="Nava Sheva"/>
    <s v="Lucknow"/>
    <x v="1"/>
    <x v="1"/>
    <x v="0"/>
    <n v="24.89"/>
    <n v="1778"/>
    <n v="104.72"/>
    <n v="4"/>
    <x v="0"/>
    <x v="0"/>
    <n v="77303.399999999994"/>
    <x v="80"/>
    <x v="1"/>
    <n v="87.08"/>
    <n v="4551.6000000000004"/>
    <n v="2864.4"/>
    <n v="7638.16"/>
    <x v="6"/>
    <n v="2026"/>
    <s v="Q2"/>
    <s v="High"/>
    <s v="Average"/>
    <s v="Excellent"/>
    <x v="1"/>
    <n v="7638.16"/>
  </r>
  <r>
    <x v="1301"/>
    <d v="2026-05-12T00:00:00"/>
    <s v="Kolkata"/>
    <s v="Jaipur"/>
    <x v="6"/>
    <x v="1"/>
    <x v="4"/>
    <n v="22.8"/>
    <n v="2667"/>
    <n v="102.7"/>
    <n v="8"/>
    <x v="0"/>
    <x v="1"/>
    <n v="83348"/>
    <x v="109"/>
    <x v="2"/>
    <n v="88.25"/>
    <n v="6246"/>
    <n v="3344.82"/>
    <n v="14990.97"/>
    <x v="4"/>
    <n v="2026"/>
    <s v="Q2"/>
    <s v="High"/>
    <s v="Good"/>
    <s v="Good"/>
    <x v="6"/>
    <n v="14990.97"/>
  </r>
  <r>
    <x v="1302"/>
    <d v="2024-07-20T00:00:00"/>
    <s v="Kandla"/>
    <s v="Nagpur"/>
    <x v="2"/>
    <x v="0"/>
    <x v="1"/>
    <n v="10.4"/>
    <n v="1693"/>
    <n v="94.37"/>
    <n v="6"/>
    <x v="0"/>
    <x v="0"/>
    <n v="50000.4"/>
    <x v="95"/>
    <x v="6"/>
    <n v="84.41"/>
    <n v="3802"/>
    <n v="3130.84"/>
    <n v="5121.3599999999997"/>
    <x v="1"/>
    <n v="2024"/>
    <s v="Q3"/>
    <s v="High"/>
    <s v="Average"/>
    <s v="Good"/>
    <x v="2"/>
    <n v="5121.3599999999997"/>
  </r>
  <r>
    <x v="1303"/>
    <d v="2025-04-17T00:00:00"/>
    <s v="Mundra"/>
    <s v="Lucknow"/>
    <x v="5"/>
    <x v="1"/>
    <x v="3"/>
    <n v="15.34"/>
    <n v="833"/>
    <n v="90.6"/>
    <n v="4"/>
    <x v="2"/>
    <x v="0"/>
    <n v="53174"/>
    <x v="35"/>
    <x v="3"/>
    <n v="83.06"/>
    <n v="2279.6"/>
    <n v="1919.96"/>
    <n v="8053.22"/>
    <x v="5"/>
    <n v="2025"/>
    <s v="Q2"/>
    <s v="High"/>
    <s v="Average"/>
    <s v="Excellent"/>
    <x v="5"/>
    <n v="8053.22"/>
  </r>
  <r>
    <x v="1304"/>
    <d v="2024-05-13T00:00:00"/>
    <s v="Kolkata"/>
    <s v="Hyderabad"/>
    <x v="0"/>
    <x v="1"/>
    <x v="1"/>
    <n v="21.88"/>
    <n v="403"/>
    <n v="86.07"/>
    <n v="2"/>
    <x v="2"/>
    <x v="0"/>
    <n v="53356.4"/>
    <x v="14"/>
    <x v="2"/>
    <n v="83.64"/>
    <n v="1681.2"/>
    <n v="4674.05"/>
    <n v="5638.01"/>
    <x v="4"/>
    <n v="2024"/>
    <s v="Q2"/>
    <s v="High"/>
    <s v="Average"/>
    <s v="Excellent"/>
    <x v="0"/>
    <n v="5638.01"/>
  </r>
  <r>
    <x v="1305"/>
    <d v="2025-01-24T00:00:00"/>
    <s v="Kolkata"/>
    <s v="Bengaluru"/>
    <x v="4"/>
    <x v="0"/>
    <x v="6"/>
    <n v="24.97"/>
    <n v="1980"/>
    <n v="101.51"/>
    <n v="6"/>
    <x v="2"/>
    <x v="0"/>
    <n v="64914.2"/>
    <x v="71"/>
    <x v="1"/>
    <n v="81.489999999999995"/>
    <n v="4958.8"/>
    <n v="4433.79"/>
    <n v="10965.3"/>
    <x v="0"/>
    <n v="2025"/>
    <s v="Q1"/>
    <s v="High"/>
    <s v="Good"/>
    <s v="Good"/>
    <x v="4"/>
    <n v="10965.3"/>
  </r>
  <r>
    <x v="1306"/>
    <d v="2024-03-11T00:00:00"/>
    <s v="Chennai"/>
    <s v="Nagpur"/>
    <x v="6"/>
    <x v="0"/>
    <x v="5"/>
    <n v="12.33"/>
    <n v="665"/>
    <n v="92.33"/>
    <n v="3"/>
    <x v="1"/>
    <x v="1"/>
    <n v="31656.6"/>
    <x v="60"/>
    <x v="0"/>
    <n v="88.65"/>
    <n v="1823.2"/>
    <n v="1558.34"/>
    <n v="4549.0200000000004"/>
    <x v="10"/>
    <n v="2024"/>
    <s v="Q1"/>
    <s v="Low"/>
    <s v="Average"/>
    <s v="Excellent"/>
    <x v="6"/>
    <n v="4549.0200000000004"/>
  </r>
  <r>
    <x v="1307"/>
    <d v="2025-05-21T00:00:00"/>
    <s v="Mumbai"/>
    <s v="Pune"/>
    <x v="2"/>
    <x v="1"/>
    <x v="4"/>
    <n v="17.71"/>
    <n v="1186"/>
    <n v="89.85"/>
    <n v="2"/>
    <x v="0"/>
    <x v="2"/>
    <n v="57953"/>
    <x v="54"/>
    <x v="5"/>
    <n v="87.52"/>
    <n v="3080.4"/>
    <n v="3132.2"/>
    <n v="7830.28"/>
    <x v="4"/>
    <n v="2025"/>
    <s v="Q2"/>
    <s v="High"/>
    <s v="Average"/>
    <s v="Excellent"/>
    <x v="2"/>
    <n v="7830.28"/>
  </r>
  <r>
    <x v="1308"/>
    <d v="2024-01-09T00:00:00"/>
    <s v="Nava Sheva"/>
    <s v="Bengaluru"/>
    <x v="3"/>
    <x v="0"/>
    <x v="4"/>
    <n v="11.79"/>
    <n v="1853"/>
    <n v="90.87"/>
    <n v="5"/>
    <x v="1"/>
    <x v="0"/>
    <n v="47751.4"/>
    <x v="105"/>
    <x v="4"/>
    <n v="86.96"/>
    <n v="4177.6000000000004"/>
    <n v="4275.12"/>
    <n v="5218.21"/>
    <x v="0"/>
    <n v="2024"/>
    <s v="Q1"/>
    <s v="Low"/>
    <s v="Average"/>
    <s v="Excellent"/>
    <x v="3"/>
    <n v="5218.21"/>
  </r>
  <r>
    <x v="1309"/>
    <d v="2026-02-26T00:00:00"/>
    <s v="Vizag"/>
    <s v="Jaipur"/>
    <x v="0"/>
    <x v="0"/>
    <x v="3"/>
    <n v="27.96"/>
    <n v="1480"/>
    <n v="87.17"/>
    <n v="3"/>
    <x v="0"/>
    <x v="1"/>
    <n v="59884.4"/>
    <x v="3"/>
    <x v="4"/>
    <n v="87.34"/>
    <n v="4078.4"/>
    <n v="2561.83"/>
    <n v="6359.32"/>
    <x v="3"/>
    <n v="2026"/>
    <s v="Q1"/>
    <s v="High"/>
    <s v="Average"/>
    <s v="Excellent"/>
    <x v="0"/>
    <n v="6359.32"/>
  </r>
  <r>
    <x v="1310"/>
    <d v="2025-12-07T00:00:00"/>
    <s v="Mundra"/>
    <s v="Jaipur"/>
    <x v="4"/>
    <x v="1"/>
    <x v="3"/>
    <n v="17.02"/>
    <n v="1516"/>
    <n v="94.79"/>
    <n v="4"/>
    <x v="1"/>
    <x v="0"/>
    <n v="60884.800000000003"/>
    <x v="34"/>
    <x v="1"/>
    <n v="81.61"/>
    <n v="3712.8"/>
    <n v="3842.52"/>
    <n v="10664.76"/>
    <x v="9"/>
    <n v="2025"/>
    <s v="Q4"/>
    <s v="High"/>
    <s v="Good"/>
    <s v="Excellent"/>
    <x v="4"/>
    <n v="10664.76"/>
  </r>
  <r>
    <x v="1311"/>
    <d v="2026-01-26T00:00:00"/>
    <s v="Mundra"/>
    <s v="Bengaluru"/>
    <x v="3"/>
    <x v="0"/>
    <x v="4"/>
    <n v="26.38"/>
    <n v="992"/>
    <n v="100.72"/>
    <n v="3"/>
    <x v="2"/>
    <x v="0"/>
    <n v="54232.4"/>
    <x v="30"/>
    <x v="3"/>
    <n v="84.51"/>
    <n v="3039.2"/>
    <n v="2092.04"/>
    <n v="4791.2"/>
    <x v="0"/>
    <n v="2026"/>
    <s v="Q1"/>
    <s v="High"/>
    <s v="Average"/>
    <s v="Excellent"/>
    <x v="3"/>
    <n v="4791.2"/>
  </r>
  <r>
    <x v="1312"/>
    <d v="2024-12-07T00:00:00"/>
    <s v="Vizag"/>
    <s v="Pune"/>
    <x v="6"/>
    <x v="0"/>
    <x v="2"/>
    <n v="26.58"/>
    <n v="1729"/>
    <n v="102.03"/>
    <n v="4"/>
    <x v="0"/>
    <x v="0"/>
    <n v="65913.600000000006"/>
    <x v="91"/>
    <x v="1"/>
    <n v="86.62"/>
    <n v="4521.2"/>
    <n v="3407.55"/>
    <n v="5737.25"/>
    <x v="9"/>
    <n v="2024"/>
    <s v="Q4"/>
    <s v="High"/>
    <s v="Average"/>
    <s v="Excellent"/>
    <x v="6"/>
    <n v="5737.25"/>
  </r>
  <r>
    <x v="1313"/>
    <d v="2026-02-16T00:00:00"/>
    <s v="Mumbai"/>
    <s v="Bengaluru"/>
    <x v="2"/>
    <x v="1"/>
    <x v="1"/>
    <n v="13.47"/>
    <n v="2460"/>
    <n v="100.96"/>
    <n v="8"/>
    <x v="2"/>
    <x v="0"/>
    <n v="72258.2"/>
    <x v="54"/>
    <x v="6"/>
    <n v="88.98"/>
    <n v="5458.8"/>
    <n v="2464.1"/>
    <n v="11083.03"/>
    <x v="3"/>
    <n v="2026"/>
    <s v="Q1"/>
    <s v="High"/>
    <s v="Good"/>
    <s v="Good"/>
    <x v="2"/>
    <n v="11083.03"/>
  </r>
  <r>
    <x v="1314"/>
    <d v="2026-02-12T00:00:00"/>
    <s v="Nava Sheva"/>
    <s v="Ahmedabad"/>
    <x v="0"/>
    <x v="0"/>
    <x v="6"/>
    <n v="17.88"/>
    <n v="684"/>
    <n v="85.13"/>
    <n v="2"/>
    <x v="0"/>
    <x v="0"/>
    <n v="43515.6"/>
    <x v="59"/>
    <x v="4"/>
    <n v="87.57"/>
    <n v="2083.1999999999998"/>
    <n v="2233.4499999999998"/>
    <n v="3736"/>
    <x v="3"/>
    <n v="2026"/>
    <s v="Q1"/>
    <s v="Low"/>
    <s v="Average"/>
    <s v="Excellent"/>
    <x v="0"/>
    <n v="3736"/>
  </r>
  <r>
    <x v="1315"/>
    <d v="2025-02-26T00:00:00"/>
    <s v="Kolkata"/>
    <s v="Pune"/>
    <x v="3"/>
    <x v="0"/>
    <x v="2"/>
    <n v="23.68"/>
    <n v="2348"/>
    <n v="99.47"/>
    <n v="6"/>
    <x v="1"/>
    <x v="0"/>
    <n v="65424.4"/>
    <x v="17"/>
    <x v="4"/>
    <n v="81.150000000000006"/>
    <n v="5643.2"/>
    <n v="4293.01"/>
    <n v="7735.32"/>
    <x v="3"/>
    <n v="2025"/>
    <s v="Q1"/>
    <s v="High"/>
    <s v="Average"/>
    <s v="Good"/>
    <x v="3"/>
    <n v="7735.32"/>
  </r>
  <r>
    <x v="1316"/>
    <d v="2025-07-17T00:00:00"/>
    <s v="Kolkata"/>
    <s v="Pune"/>
    <x v="3"/>
    <x v="0"/>
    <x v="6"/>
    <n v="21.06"/>
    <n v="1360"/>
    <n v="97.85"/>
    <n v="5"/>
    <x v="1"/>
    <x v="1"/>
    <n v="48516"/>
    <x v="20"/>
    <x v="6"/>
    <n v="85.41"/>
    <n v="3562.4"/>
    <n v="2157.75"/>
    <n v="4700.03"/>
    <x v="1"/>
    <n v="2025"/>
    <s v="Q3"/>
    <s v="Low"/>
    <s v="Average"/>
    <s v="Excellent"/>
    <x v="3"/>
    <n v="4700.03"/>
  </r>
  <r>
    <x v="1317"/>
    <d v="2025-08-21T00:00:00"/>
    <s v="Nava Sheva"/>
    <s v="Delhi ICD"/>
    <x v="5"/>
    <x v="1"/>
    <x v="5"/>
    <n v="12.67"/>
    <n v="2501"/>
    <n v="90.63"/>
    <n v="8"/>
    <x v="1"/>
    <x v="0"/>
    <n v="68290.600000000006"/>
    <x v="94"/>
    <x v="1"/>
    <n v="84.16"/>
    <n v="5508.8"/>
    <n v="1596.2"/>
    <n v="8849.89"/>
    <x v="2"/>
    <n v="2025"/>
    <s v="Q3"/>
    <s v="High"/>
    <s v="Average"/>
    <s v="Good"/>
    <x v="5"/>
    <n v="8849.89"/>
  </r>
  <r>
    <x v="1318"/>
    <d v="2026-03-11T00:00:00"/>
    <s v="Mumbai"/>
    <s v="Bengaluru"/>
    <x v="4"/>
    <x v="1"/>
    <x v="3"/>
    <n v="10.71"/>
    <n v="2676"/>
    <n v="90.99"/>
    <n v="8"/>
    <x v="1"/>
    <x v="1"/>
    <n v="66169.8"/>
    <x v="21"/>
    <x v="5"/>
    <n v="85.05"/>
    <n v="5780.4"/>
    <n v="4967.79"/>
    <n v="6734.04"/>
    <x v="10"/>
    <n v="2026"/>
    <s v="Q1"/>
    <s v="High"/>
    <s v="Average"/>
    <s v="Good"/>
    <x v="4"/>
    <n v="6734.04"/>
  </r>
  <r>
    <x v="1319"/>
    <d v="2026-05-09T00:00:00"/>
    <s v="Vizag"/>
    <s v="Bengaluru"/>
    <x v="6"/>
    <x v="1"/>
    <x v="0"/>
    <n v="26.59"/>
    <n v="698"/>
    <n v="85.06"/>
    <n v="2"/>
    <x v="1"/>
    <x v="1"/>
    <n v="56014.2"/>
    <x v="67"/>
    <x v="2"/>
    <n v="85.6"/>
    <n v="2459.6"/>
    <n v="2503.13"/>
    <n v="4820.07"/>
    <x v="4"/>
    <n v="2026"/>
    <s v="Q2"/>
    <s v="High"/>
    <s v="Average"/>
    <s v="Excellent"/>
    <x v="6"/>
    <n v="4820.07"/>
  </r>
  <r>
    <x v="1320"/>
    <d v="2024-07-18T00:00:00"/>
    <s v="Mundra"/>
    <s v="Nagpur"/>
    <x v="6"/>
    <x v="0"/>
    <x v="4"/>
    <n v="25.41"/>
    <n v="1295"/>
    <n v="90.16"/>
    <n v="3"/>
    <x v="1"/>
    <x v="2"/>
    <n v="49228.2"/>
    <x v="12"/>
    <x v="6"/>
    <n v="88.22"/>
    <n v="3606.4"/>
    <n v="3842.79"/>
    <n v="6623.04"/>
    <x v="1"/>
    <n v="2024"/>
    <s v="Q3"/>
    <s v="Low"/>
    <s v="Average"/>
    <s v="Excellent"/>
    <x v="6"/>
    <n v="6623.04"/>
  </r>
  <r>
    <x v="1321"/>
    <d v="2025-12-31T00:00:00"/>
    <s v="Kolkata"/>
    <s v="Nagpur"/>
    <x v="2"/>
    <x v="0"/>
    <x v="6"/>
    <n v="14.64"/>
    <n v="2655"/>
    <n v="96.73"/>
    <n v="8"/>
    <x v="2"/>
    <x v="2"/>
    <n v="59143.6"/>
    <x v="114"/>
    <x v="6"/>
    <n v="86.58"/>
    <n v="5895.6"/>
    <n v="3603.43"/>
    <n v="4801.87"/>
    <x v="9"/>
    <n v="2025"/>
    <s v="Q4"/>
    <s v="High"/>
    <s v="Average"/>
    <s v="Good"/>
    <x v="2"/>
    <n v="4801.87"/>
  </r>
  <r>
    <x v="1322"/>
    <d v="2025-01-21T00:00:00"/>
    <s v="Mundra"/>
    <s v="Nagpur"/>
    <x v="4"/>
    <x v="0"/>
    <x v="0"/>
    <n v="24.78"/>
    <n v="2262"/>
    <n v="94.34"/>
    <n v="7"/>
    <x v="2"/>
    <x v="0"/>
    <n v="67266.8"/>
    <x v="91"/>
    <x v="1"/>
    <n v="87.76"/>
    <n v="5515.2"/>
    <n v="3778.32"/>
    <n v="6190.12"/>
    <x v="0"/>
    <n v="2025"/>
    <s v="Q1"/>
    <s v="High"/>
    <s v="Average"/>
    <s v="Good"/>
    <x v="4"/>
    <n v="6190.12"/>
  </r>
  <r>
    <x v="1323"/>
    <d v="2024-05-14T00:00:00"/>
    <s v="Mumbai"/>
    <s v="Bengaluru"/>
    <x v="5"/>
    <x v="1"/>
    <x v="0"/>
    <n v="27.71"/>
    <n v="2041"/>
    <n v="101.41"/>
    <n v="6"/>
    <x v="1"/>
    <x v="1"/>
    <n v="75100.2"/>
    <x v="42"/>
    <x v="3"/>
    <n v="84.51"/>
    <n v="5190.3999999999996"/>
    <n v="3852.15"/>
    <n v="12143.98"/>
    <x v="4"/>
    <n v="2024"/>
    <s v="Q2"/>
    <s v="High"/>
    <s v="Good"/>
    <s v="Good"/>
    <x v="5"/>
    <n v="12143.98"/>
  </r>
  <r>
    <x v="1324"/>
    <d v="2024-01-08T00:00:00"/>
    <s v="Mundra"/>
    <s v="Nagpur"/>
    <x v="1"/>
    <x v="1"/>
    <x v="5"/>
    <n v="19.62"/>
    <n v="1455"/>
    <n v="104.49"/>
    <n v="4"/>
    <x v="2"/>
    <x v="0"/>
    <n v="66156.800000000003"/>
    <x v="53"/>
    <x v="3"/>
    <n v="81.36"/>
    <n v="3694.8"/>
    <n v="1621.25"/>
    <n v="11117.79"/>
    <x v="0"/>
    <n v="2024"/>
    <s v="Q1"/>
    <s v="High"/>
    <s v="Good"/>
    <s v="Excellent"/>
    <x v="1"/>
    <n v="11117.79"/>
  </r>
  <r>
    <x v="1325"/>
    <d v="2025-02-04T00:00:00"/>
    <s v="Mumbai"/>
    <s v="Nagpur"/>
    <x v="4"/>
    <x v="0"/>
    <x v="2"/>
    <n v="20.57"/>
    <n v="2711"/>
    <n v="88.26"/>
    <n v="8"/>
    <x v="1"/>
    <x v="0"/>
    <n v="65636.2"/>
    <x v="78"/>
    <x v="4"/>
    <n v="87.84"/>
    <n v="6244.8"/>
    <n v="4198.1099999999997"/>
    <n v="7625.07"/>
    <x v="3"/>
    <n v="2025"/>
    <s v="Q1"/>
    <s v="High"/>
    <s v="Average"/>
    <s v="Good"/>
    <x v="4"/>
    <n v="7625.07"/>
  </r>
  <r>
    <x v="1326"/>
    <d v="2025-10-28T00:00:00"/>
    <s v="Mumbai"/>
    <s v="Lucknow"/>
    <x v="5"/>
    <x v="1"/>
    <x v="6"/>
    <n v="23.3"/>
    <n v="1627"/>
    <n v="95.49"/>
    <n v="4"/>
    <x v="1"/>
    <x v="0"/>
    <n v="67952.800000000003"/>
    <x v="3"/>
    <x v="4"/>
    <n v="86.19"/>
    <n v="4186"/>
    <n v="2232.4299999999998"/>
    <n v="9137.9"/>
    <x v="7"/>
    <n v="2025"/>
    <s v="Q4"/>
    <s v="High"/>
    <s v="Average"/>
    <s v="Excellent"/>
    <x v="5"/>
    <n v="9137.9"/>
  </r>
  <r>
    <x v="1327"/>
    <d v="2024-05-13T00:00:00"/>
    <s v="Mumbai"/>
    <s v="Ahmedabad"/>
    <x v="1"/>
    <x v="1"/>
    <x v="1"/>
    <n v="25.47"/>
    <n v="2619"/>
    <n v="89.12"/>
    <n v="6"/>
    <x v="2"/>
    <x v="2"/>
    <n v="79545.399999999994"/>
    <x v="112"/>
    <x v="0"/>
    <n v="84.56"/>
    <n v="6256.8"/>
    <n v="3744.43"/>
    <n v="11264.28"/>
    <x v="4"/>
    <n v="2024"/>
    <s v="Q2"/>
    <s v="High"/>
    <s v="Good"/>
    <s v="Good"/>
    <x v="1"/>
    <n v="11264.28"/>
  </r>
  <r>
    <x v="1328"/>
    <d v="2025-03-07T00:00:00"/>
    <s v="Chennai"/>
    <s v="Pune"/>
    <x v="4"/>
    <x v="1"/>
    <x v="2"/>
    <n v="23.84"/>
    <n v="2107"/>
    <n v="102.65"/>
    <n v="6"/>
    <x v="1"/>
    <x v="2"/>
    <n v="71058"/>
    <x v="99"/>
    <x v="6"/>
    <n v="86.77"/>
    <n v="5167.6000000000004"/>
    <n v="4578.6899999999996"/>
    <n v="5775.9"/>
    <x v="10"/>
    <n v="2025"/>
    <s v="Q1"/>
    <s v="High"/>
    <s v="Average"/>
    <s v="Good"/>
    <x v="4"/>
    <n v="5775.9"/>
  </r>
  <r>
    <x v="1329"/>
    <d v="2024-09-05T00:00:00"/>
    <s v="Kandla"/>
    <s v="Pune"/>
    <x v="1"/>
    <x v="1"/>
    <x v="4"/>
    <n v="13.62"/>
    <n v="2494"/>
    <n v="91.76"/>
    <n v="7"/>
    <x v="1"/>
    <x v="1"/>
    <n v="66697.2"/>
    <x v="101"/>
    <x v="1"/>
    <n v="85.54"/>
    <n v="5532.8"/>
    <n v="2017.91"/>
    <n v="10085.98"/>
    <x v="8"/>
    <n v="2024"/>
    <s v="Q3"/>
    <s v="High"/>
    <s v="Good"/>
    <s v="Good"/>
    <x v="1"/>
    <n v="10085.98"/>
  </r>
  <r>
    <x v="1330"/>
    <d v="2026-05-05T00:00:00"/>
    <s v="Vizag"/>
    <s v="Nagpur"/>
    <x v="1"/>
    <x v="0"/>
    <x v="0"/>
    <n v="21.87"/>
    <n v="1097"/>
    <n v="105"/>
    <n v="3"/>
    <x v="2"/>
    <x v="1"/>
    <n v="49447"/>
    <x v="37"/>
    <x v="2"/>
    <n v="82.64"/>
    <n v="3068.8"/>
    <n v="2633.91"/>
    <n v="7741.35"/>
    <x v="4"/>
    <n v="2026"/>
    <s v="Q2"/>
    <s v="Low"/>
    <s v="Average"/>
    <s v="Excellent"/>
    <x v="1"/>
    <n v="7741.35"/>
  </r>
  <r>
    <x v="1331"/>
    <d v="2025-02-23T00:00:00"/>
    <s v="Chennai"/>
    <s v="Bengaluru"/>
    <x v="0"/>
    <x v="0"/>
    <x v="4"/>
    <n v="20.62"/>
    <n v="2756"/>
    <n v="101.39"/>
    <n v="8"/>
    <x v="0"/>
    <x v="2"/>
    <n v="68796.800000000003"/>
    <x v="85"/>
    <x v="0"/>
    <n v="84.14"/>
    <n v="6336.8"/>
    <n v="3287.03"/>
    <n v="9365.0499999999993"/>
    <x v="3"/>
    <n v="2025"/>
    <s v="Q1"/>
    <s v="High"/>
    <s v="Average"/>
    <s v="Good"/>
    <x v="0"/>
    <n v="9365.0499999999993"/>
  </r>
  <r>
    <x v="1332"/>
    <d v="2024-04-13T00:00:00"/>
    <s v="Kandla"/>
    <s v="Hyderabad"/>
    <x v="6"/>
    <x v="1"/>
    <x v="3"/>
    <n v="19.72"/>
    <n v="1899"/>
    <n v="102.96"/>
    <n v="5"/>
    <x v="2"/>
    <x v="1"/>
    <n v="68891.199999999997"/>
    <x v="92"/>
    <x v="4"/>
    <n v="88.65"/>
    <n v="4586.8"/>
    <n v="3453.47"/>
    <n v="9392.36"/>
    <x v="5"/>
    <n v="2024"/>
    <s v="Q2"/>
    <s v="High"/>
    <s v="Average"/>
    <s v="Excellent"/>
    <x v="6"/>
    <n v="9392.36"/>
  </r>
  <r>
    <x v="1333"/>
    <d v="2024-12-07T00:00:00"/>
    <s v="Kandla"/>
    <s v="Lucknow"/>
    <x v="3"/>
    <x v="0"/>
    <x v="2"/>
    <n v="20.059999999999999"/>
    <n v="1068"/>
    <n v="90.54"/>
    <n v="2"/>
    <x v="0"/>
    <x v="0"/>
    <n v="50734.8"/>
    <x v="67"/>
    <x v="3"/>
    <n v="83.69"/>
    <n v="2938.4"/>
    <n v="3596.05"/>
    <n v="7667.56"/>
    <x v="9"/>
    <n v="2024"/>
    <s v="Q4"/>
    <s v="High"/>
    <s v="Average"/>
    <s v="Excellent"/>
    <x v="3"/>
    <n v="7667.56"/>
  </r>
  <r>
    <x v="1334"/>
    <d v="2026-02-19T00:00:00"/>
    <s v="Nava Sheva"/>
    <s v="Hyderabad"/>
    <x v="5"/>
    <x v="1"/>
    <x v="5"/>
    <n v="19.22"/>
    <n v="489"/>
    <n v="97.86"/>
    <n v="3"/>
    <x v="1"/>
    <x v="0"/>
    <n v="50909.2"/>
    <x v="33"/>
    <x v="2"/>
    <n v="81.12"/>
    <n v="1746.8"/>
    <n v="4699.09"/>
    <n v="6040.62"/>
    <x v="3"/>
    <n v="2026"/>
    <s v="Q1"/>
    <s v="High"/>
    <s v="Average"/>
    <s v="Excellent"/>
    <x v="5"/>
    <n v="6040.62"/>
  </r>
  <r>
    <x v="1335"/>
    <d v="2026-02-20T00:00:00"/>
    <s v="Kolkata"/>
    <s v="Hyderabad"/>
    <x v="4"/>
    <x v="0"/>
    <x v="4"/>
    <n v="14.81"/>
    <n v="598"/>
    <n v="102.12"/>
    <n v="2"/>
    <x v="0"/>
    <x v="2"/>
    <n v="37759.4"/>
    <x v="8"/>
    <x v="0"/>
    <n v="85.99"/>
    <n v="1788.4"/>
    <n v="2503.87"/>
    <n v="5153.26"/>
    <x v="3"/>
    <n v="2026"/>
    <s v="Q1"/>
    <s v="Low"/>
    <s v="Average"/>
    <s v="Excellent"/>
    <x v="4"/>
    <n v="5153.26"/>
  </r>
  <r>
    <x v="1336"/>
    <d v="2025-08-12T00:00:00"/>
    <s v="Mumbai"/>
    <s v="Lucknow"/>
    <x v="3"/>
    <x v="1"/>
    <x v="5"/>
    <n v="19.3"/>
    <n v="2282"/>
    <n v="92.26"/>
    <n v="7"/>
    <x v="0"/>
    <x v="0"/>
    <n v="76825.2"/>
    <x v="10"/>
    <x v="0"/>
    <n v="86.95"/>
    <n v="5336"/>
    <n v="2144.33"/>
    <n v="9419.43"/>
    <x v="2"/>
    <n v="2025"/>
    <s v="Q3"/>
    <s v="High"/>
    <s v="Average"/>
    <s v="Good"/>
    <x v="3"/>
    <n v="9419.43"/>
  </r>
  <r>
    <x v="1337"/>
    <d v="2024-11-28T00:00:00"/>
    <s v="Vizag"/>
    <s v="Jaipur"/>
    <x v="1"/>
    <x v="1"/>
    <x v="2"/>
    <n v="10.31"/>
    <n v="511"/>
    <n v="98.79"/>
    <n v="2"/>
    <x v="0"/>
    <x v="2"/>
    <n v="44265.8"/>
    <x v="21"/>
    <x v="2"/>
    <n v="85.55"/>
    <n v="1434.4"/>
    <n v="4001.63"/>
    <n v="6048.3"/>
    <x v="11"/>
    <n v="2024"/>
    <s v="Q4"/>
    <s v="Low"/>
    <s v="Average"/>
    <s v="Excellent"/>
    <x v="1"/>
    <n v="6048.3"/>
  </r>
  <r>
    <x v="1338"/>
    <d v="2024-06-07T00:00:00"/>
    <s v="Kandla"/>
    <s v="Lucknow"/>
    <x v="6"/>
    <x v="1"/>
    <x v="1"/>
    <n v="20.440000000000001"/>
    <n v="2222"/>
    <n v="85.3"/>
    <n v="6"/>
    <x v="0"/>
    <x v="0"/>
    <n v="76296"/>
    <x v="55"/>
    <x v="2"/>
    <n v="83.17"/>
    <n v="5261.6"/>
    <n v="4594.6499999999996"/>
    <n v="10469.73"/>
    <x v="6"/>
    <n v="2024"/>
    <s v="Q2"/>
    <s v="High"/>
    <s v="Good"/>
    <s v="Good"/>
    <x v="6"/>
    <n v="10469.73"/>
  </r>
  <r>
    <x v="1339"/>
    <d v="2026-02-25T00:00:00"/>
    <s v="Mumbai"/>
    <s v="Pune"/>
    <x v="1"/>
    <x v="0"/>
    <x v="5"/>
    <n v="26.51"/>
    <n v="2363"/>
    <n v="89.29"/>
    <n v="6"/>
    <x v="1"/>
    <x v="1"/>
    <n v="64429.8"/>
    <x v="110"/>
    <x v="6"/>
    <n v="87.32"/>
    <n v="5786.4"/>
    <n v="2050.13"/>
    <n v="9420.89"/>
    <x v="3"/>
    <n v="2026"/>
    <s v="Q1"/>
    <s v="High"/>
    <s v="Average"/>
    <s v="Good"/>
    <x v="1"/>
    <n v="9420.89"/>
  </r>
  <r>
    <x v="1340"/>
    <d v="2025-02-14T00:00:00"/>
    <s v="Kandla"/>
    <s v="Bengaluru"/>
    <x v="5"/>
    <x v="1"/>
    <x v="4"/>
    <n v="24.73"/>
    <n v="2523"/>
    <n v="94.22"/>
    <n v="6"/>
    <x v="1"/>
    <x v="1"/>
    <n v="77339.399999999994"/>
    <x v="66"/>
    <x v="1"/>
    <n v="84.29"/>
    <n v="6035.2"/>
    <n v="2574.33"/>
    <n v="10554.96"/>
    <x v="3"/>
    <n v="2025"/>
    <s v="Q1"/>
    <s v="High"/>
    <s v="Good"/>
    <s v="Good"/>
    <x v="5"/>
    <n v="10554.96"/>
  </r>
  <r>
    <x v="1341"/>
    <d v="2025-05-18T00:00:00"/>
    <s v="Kolkata"/>
    <s v="Jaipur"/>
    <x v="0"/>
    <x v="0"/>
    <x v="6"/>
    <n v="16.329999999999998"/>
    <n v="1127"/>
    <n v="88.17"/>
    <n v="4"/>
    <x v="0"/>
    <x v="1"/>
    <n v="45301.4"/>
    <x v="12"/>
    <x v="1"/>
    <n v="85.95"/>
    <n v="2907.2"/>
    <n v="2634.79"/>
    <n v="3750.21"/>
    <x v="4"/>
    <n v="2025"/>
    <s v="Q2"/>
    <s v="Low"/>
    <s v="Average"/>
    <s v="Excellent"/>
    <x v="0"/>
    <n v="3750.21"/>
  </r>
  <r>
    <x v="1342"/>
    <d v="2024-02-27T00:00:00"/>
    <s v="Mundra"/>
    <s v="Nagpur"/>
    <x v="1"/>
    <x v="1"/>
    <x v="3"/>
    <n v="13.32"/>
    <n v="1469"/>
    <n v="94.89"/>
    <n v="4"/>
    <x v="0"/>
    <x v="1"/>
    <n v="59502.8"/>
    <x v="79"/>
    <x v="3"/>
    <n v="82.08"/>
    <n v="3470.8"/>
    <n v="4198.05"/>
    <n v="10560.39"/>
    <x v="3"/>
    <n v="2024"/>
    <s v="Q1"/>
    <s v="High"/>
    <s v="Good"/>
    <s v="Excellent"/>
    <x v="1"/>
    <n v="10560.39"/>
  </r>
  <r>
    <x v="1343"/>
    <d v="2024-08-28T00:00:00"/>
    <s v="Kandla"/>
    <s v="Lucknow"/>
    <x v="1"/>
    <x v="1"/>
    <x v="5"/>
    <n v="21.32"/>
    <n v="2619"/>
    <n v="87.65"/>
    <n v="6"/>
    <x v="0"/>
    <x v="1"/>
    <n v="79634"/>
    <x v="40"/>
    <x v="1"/>
    <n v="85.29"/>
    <n v="6090.8"/>
    <n v="4894.8999999999996"/>
    <n v="8672.52"/>
    <x v="2"/>
    <n v="2024"/>
    <s v="Q3"/>
    <s v="High"/>
    <s v="Average"/>
    <s v="Good"/>
    <x v="1"/>
    <n v="8672.52"/>
  </r>
  <r>
    <x v="1344"/>
    <d v="2025-02-25T00:00:00"/>
    <s v="Kolkata"/>
    <s v="Ahmedabad"/>
    <x v="3"/>
    <x v="1"/>
    <x v="5"/>
    <n v="19.440000000000001"/>
    <n v="2467"/>
    <n v="95.05"/>
    <n v="6"/>
    <x v="2"/>
    <x v="2"/>
    <n v="73006"/>
    <x v="78"/>
    <x v="0"/>
    <n v="86.45"/>
    <n v="5711.6"/>
    <n v="2025.04"/>
    <n v="9055.31"/>
    <x v="3"/>
    <n v="2025"/>
    <s v="Q1"/>
    <s v="High"/>
    <s v="Average"/>
    <s v="Good"/>
    <x v="3"/>
    <n v="9055.31"/>
  </r>
  <r>
    <x v="1345"/>
    <d v="2026-03-10T00:00:00"/>
    <s v="Kolkata"/>
    <s v="Pune"/>
    <x v="5"/>
    <x v="0"/>
    <x v="3"/>
    <n v="13.19"/>
    <n v="1678"/>
    <n v="97.88"/>
    <n v="6"/>
    <x v="0"/>
    <x v="2"/>
    <n v="48752.6"/>
    <x v="109"/>
    <x v="4"/>
    <n v="88.2"/>
    <n v="3883.6"/>
    <n v="4988.04"/>
    <n v="6118.61"/>
    <x v="10"/>
    <n v="2026"/>
    <s v="Q1"/>
    <s v="Low"/>
    <s v="Average"/>
    <s v="Good"/>
    <x v="5"/>
    <n v="6118.61"/>
  </r>
  <r>
    <x v="1346"/>
    <d v="2024-01-30T00:00:00"/>
    <s v="Kolkata"/>
    <s v="Hyderabad"/>
    <x v="3"/>
    <x v="0"/>
    <x v="5"/>
    <n v="11.41"/>
    <n v="1875"/>
    <n v="88.29"/>
    <n v="5"/>
    <x v="1"/>
    <x v="0"/>
    <n v="47363.8"/>
    <x v="86"/>
    <x v="1"/>
    <n v="85.82"/>
    <n v="4206.3999999999996"/>
    <n v="3898.07"/>
    <n v="7353.83"/>
    <x v="0"/>
    <n v="2024"/>
    <s v="Q1"/>
    <s v="Low"/>
    <s v="Average"/>
    <s v="Excellent"/>
    <x v="3"/>
    <n v="7353.83"/>
  </r>
  <r>
    <x v="1347"/>
    <d v="2026-01-14T00:00:00"/>
    <s v="Vizag"/>
    <s v="Nagpur"/>
    <x v="6"/>
    <x v="0"/>
    <x v="5"/>
    <n v="22.5"/>
    <n v="1812"/>
    <n v="86.65"/>
    <n v="5"/>
    <x v="1"/>
    <x v="1"/>
    <n v="53892"/>
    <x v="2"/>
    <x v="3"/>
    <n v="86.85"/>
    <n v="4524"/>
    <n v="1769.83"/>
    <n v="4961.79"/>
    <x v="0"/>
    <n v="2026"/>
    <s v="Q1"/>
    <s v="High"/>
    <s v="Average"/>
    <s v="Excellent"/>
    <x v="6"/>
    <n v="4961.79"/>
  </r>
  <r>
    <x v="1348"/>
    <d v="2025-09-05T00:00:00"/>
    <s v="Mundra"/>
    <s v="Pune"/>
    <x v="0"/>
    <x v="1"/>
    <x v="4"/>
    <n v="16.170000000000002"/>
    <n v="924"/>
    <n v="102.13"/>
    <n v="3"/>
    <x v="0"/>
    <x v="1"/>
    <n v="56396.6"/>
    <x v="48"/>
    <x v="6"/>
    <n v="81.63"/>
    <n v="2494.8000000000002"/>
    <n v="2921.46"/>
    <n v="8014.27"/>
    <x v="8"/>
    <n v="2025"/>
    <s v="Q3"/>
    <s v="High"/>
    <s v="Average"/>
    <s v="Excellent"/>
    <x v="0"/>
    <n v="8014.27"/>
  </r>
  <r>
    <x v="1349"/>
    <d v="2024-12-22T00:00:00"/>
    <s v="Chennai"/>
    <s v="Hyderabad"/>
    <x v="5"/>
    <x v="0"/>
    <x v="5"/>
    <n v="23.69"/>
    <n v="522"/>
    <n v="99.44"/>
    <n v="2"/>
    <x v="2"/>
    <x v="1"/>
    <n v="43517.8"/>
    <x v="33"/>
    <x v="1"/>
    <n v="81.61"/>
    <n v="1991.6"/>
    <n v="3749.83"/>
    <n v="7113.25"/>
    <x v="9"/>
    <n v="2024"/>
    <s v="Q4"/>
    <s v="Low"/>
    <s v="Average"/>
    <s v="Excellent"/>
    <x v="5"/>
    <n v="7113.25"/>
  </r>
  <r>
    <x v="1350"/>
    <d v="2025-04-14T00:00:00"/>
    <s v="Nava Sheva"/>
    <s v="Ahmedabad"/>
    <x v="5"/>
    <x v="0"/>
    <x v="0"/>
    <n v="20.76"/>
    <n v="1000"/>
    <n v="88.53"/>
    <n v="4"/>
    <x v="2"/>
    <x v="0"/>
    <n v="47807.6"/>
    <x v="108"/>
    <x v="3"/>
    <n v="84.3"/>
    <n v="2830.4"/>
    <n v="3494.49"/>
    <n v="5741.78"/>
    <x v="5"/>
    <n v="2025"/>
    <s v="Q2"/>
    <s v="Low"/>
    <s v="Average"/>
    <s v="Excellent"/>
    <x v="5"/>
    <n v="5741.78"/>
  </r>
  <r>
    <x v="1351"/>
    <d v="2024-04-30T00:00:00"/>
    <s v="Nava Sheva"/>
    <s v="Hyderabad"/>
    <x v="4"/>
    <x v="1"/>
    <x v="2"/>
    <n v="10.48"/>
    <n v="526"/>
    <n v="94.97"/>
    <n v="2"/>
    <x v="2"/>
    <x v="2"/>
    <n v="41640.400000000001"/>
    <x v="12"/>
    <x v="3"/>
    <n v="87.93"/>
    <n v="1471.2"/>
    <n v="1765.99"/>
    <n v="7481.71"/>
    <x v="5"/>
    <n v="2024"/>
    <s v="Q2"/>
    <s v="Low"/>
    <s v="Average"/>
    <s v="Excellent"/>
    <x v="4"/>
    <n v="7481.71"/>
  </r>
  <r>
    <x v="1352"/>
    <d v="2025-01-13T00:00:00"/>
    <s v="Mumbai"/>
    <s v="Delhi ICD"/>
    <x v="6"/>
    <x v="0"/>
    <x v="3"/>
    <n v="11.73"/>
    <n v="2458"/>
    <n v="85.86"/>
    <n v="6"/>
    <x v="0"/>
    <x v="1"/>
    <n v="56856.2"/>
    <x v="40"/>
    <x v="3"/>
    <n v="81.510000000000005"/>
    <n v="5385.2"/>
    <n v="1744.55"/>
    <n v="7075.13"/>
    <x v="0"/>
    <n v="2025"/>
    <s v="Q1"/>
    <s v="High"/>
    <s v="Average"/>
    <s v="Good"/>
    <x v="6"/>
    <n v="7075.13"/>
  </r>
  <r>
    <x v="1353"/>
    <d v="2024-04-29T00:00:00"/>
    <s v="Chennai"/>
    <s v="Lucknow"/>
    <x v="5"/>
    <x v="1"/>
    <x v="6"/>
    <n v="19.73"/>
    <n v="2712"/>
    <n v="101.53"/>
    <n v="6"/>
    <x v="2"/>
    <x v="2"/>
    <n v="76984.600000000006"/>
    <x v="25"/>
    <x v="4"/>
    <n v="82.55"/>
    <n v="6213.2"/>
    <n v="4542.21"/>
    <n v="12731.35"/>
    <x v="5"/>
    <n v="2024"/>
    <s v="Q2"/>
    <s v="High"/>
    <s v="Good"/>
    <s v="Good"/>
    <x v="5"/>
    <n v="12731.35"/>
  </r>
  <r>
    <x v="1354"/>
    <d v="2024-09-07T00:00:00"/>
    <s v="Mundra"/>
    <s v="Lucknow"/>
    <x v="2"/>
    <x v="0"/>
    <x v="1"/>
    <n v="26.03"/>
    <n v="1413"/>
    <n v="87.65"/>
    <n v="5"/>
    <x v="0"/>
    <x v="1"/>
    <n v="57401"/>
    <x v="27"/>
    <x v="1"/>
    <n v="87.92"/>
    <n v="3867.2"/>
    <n v="1842.35"/>
    <n v="9836.7099999999991"/>
    <x v="8"/>
    <n v="2024"/>
    <s v="Q3"/>
    <s v="High"/>
    <s v="Average"/>
    <s v="Excellent"/>
    <x v="2"/>
    <n v="9836.7099999999991"/>
  </r>
  <r>
    <x v="1355"/>
    <d v="2025-03-12T00:00:00"/>
    <s v="Chennai"/>
    <s v="Lucknow"/>
    <x v="1"/>
    <x v="0"/>
    <x v="5"/>
    <n v="10.16"/>
    <n v="2718"/>
    <n v="93.69"/>
    <n v="6"/>
    <x v="2"/>
    <x v="0"/>
    <n v="59502.8"/>
    <x v="102"/>
    <x v="6"/>
    <n v="83.64"/>
    <n v="5842.4"/>
    <n v="2385.37"/>
    <n v="9138.0300000000007"/>
    <x v="10"/>
    <n v="2025"/>
    <s v="Q1"/>
    <s v="High"/>
    <s v="Average"/>
    <s v="Good"/>
    <x v="1"/>
    <n v="9138.0300000000007"/>
  </r>
  <r>
    <x v="1356"/>
    <d v="2024-04-17T00:00:00"/>
    <s v="Nava Sheva"/>
    <s v="Nagpur"/>
    <x v="3"/>
    <x v="0"/>
    <x v="5"/>
    <n v="11.98"/>
    <n v="591"/>
    <n v="101.28"/>
    <n v="2"/>
    <x v="2"/>
    <x v="0"/>
    <n v="36527.599999999999"/>
    <x v="57"/>
    <x v="2"/>
    <n v="84.85"/>
    <n v="1661.2"/>
    <n v="4557.96"/>
    <n v="5771.35"/>
    <x v="5"/>
    <n v="2024"/>
    <s v="Q2"/>
    <s v="Low"/>
    <s v="Average"/>
    <s v="Excellent"/>
    <x v="3"/>
    <n v="5771.35"/>
  </r>
  <r>
    <x v="1357"/>
    <d v="2024-02-13T00:00:00"/>
    <s v="Kolkata"/>
    <s v="Jaipur"/>
    <x v="6"/>
    <x v="0"/>
    <x v="3"/>
    <n v="10.39"/>
    <n v="492"/>
    <n v="89.07"/>
    <n v="2"/>
    <x v="1"/>
    <x v="0"/>
    <n v="29943.4"/>
    <x v="30"/>
    <x v="5"/>
    <n v="84.15"/>
    <n v="1399.6"/>
    <n v="1962.73"/>
    <n v="5255.18"/>
    <x v="3"/>
    <n v="2024"/>
    <s v="Q1"/>
    <s v="Low"/>
    <s v="Average"/>
    <s v="Excellent"/>
    <x v="6"/>
    <n v="5255.18"/>
  </r>
  <r>
    <x v="1358"/>
    <d v="2024-01-31T00:00:00"/>
    <s v="Vizag"/>
    <s v="Lucknow"/>
    <x v="4"/>
    <x v="0"/>
    <x v="3"/>
    <n v="16.02"/>
    <n v="2750"/>
    <n v="95.67"/>
    <n v="6"/>
    <x v="1"/>
    <x v="2"/>
    <n v="58898.400000000001"/>
    <x v="52"/>
    <x v="3"/>
    <n v="86.92"/>
    <n v="6140.8"/>
    <n v="3033.96"/>
    <n v="7214.74"/>
    <x v="0"/>
    <n v="2024"/>
    <s v="Q1"/>
    <s v="High"/>
    <s v="Average"/>
    <s v="Good"/>
    <x v="4"/>
    <n v="7214.74"/>
  </r>
  <r>
    <x v="1359"/>
    <d v="2024-05-05T00:00:00"/>
    <s v="Kolkata"/>
    <s v="Hyderabad"/>
    <x v="2"/>
    <x v="0"/>
    <x v="2"/>
    <n v="12.83"/>
    <n v="1023"/>
    <n v="88.62"/>
    <n v="3"/>
    <x v="1"/>
    <x v="2"/>
    <n v="34457.4"/>
    <x v="55"/>
    <x v="0"/>
    <n v="86.65"/>
    <n v="2559.1999999999998"/>
    <n v="4921.7299999999996"/>
    <n v="3279.78"/>
    <x v="4"/>
    <n v="2024"/>
    <s v="Q2"/>
    <s v="Low"/>
    <s v="Average"/>
    <s v="Excellent"/>
    <x v="2"/>
    <n v="3279.78"/>
  </r>
  <r>
    <x v="1360"/>
    <d v="2024-04-05T00:00:00"/>
    <s v="Mundra"/>
    <s v="Lucknow"/>
    <x v="6"/>
    <x v="1"/>
    <x v="2"/>
    <n v="15.25"/>
    <n v="2029"/>
    <n v="104.75"/>
    <n v="5"/>
    <x v="2"/>
    <x v="1"/>
    <n v="66643"/>
    <x v="70"/>
    <x v="3"/>
    <n v="85.22"/>
    <n v="4668"/>
    <n v="3020.17"/>
    <n v="9173.34"/>
    <x v="5"/>
    <n v="2024"/>
    <s v="Q2"/>
    <s v="High"/>
    <s v="Average"/>
    <s v="Excellent"/>
    <x v="6"/>
    <n v="9173.34"/>
  </r>
  <r>
    <x v="1361"/>
    <d v="2026-02-01T00:00:00"/>
    <s v="Nava Sheva"/>
    <s v="Nagpur"/>
    <x v="6"/>
    <x v="0"/>
    <x v="3"/>
    <n v="17.37"/>
    <n v="1891"/>
    <n v="98.32"/>
    <n v="5"/>
    <x v="2"/>
    <x v="1"/>
    <n v="54123.4"/>
    <x v="55"/>
    <x v="3"/>
    <n v="86.77"/>
    <n v="4476.8"/>
    <n v="4381.67"/>
    <n v="6221.05"/>
    <x v="3"/>
    <n v="2026"/>
    <s v="Q1"/>
    <s v="High"/>
    <s v="Average"/>
    <s v="Excellent"/>
    <x v="6"/>
    <n v="6221.05"/>
  </r>
  <r>
    <x v="1362"/>
    <d v="2025-03-15T00:00:00"/>
    <s v="Kolkata"/>
    <s v="Jaipur"/>
    <x v="3"/>
    <x v="0"/>
    <x v="5"/>
    <n v="12.49"/>
    <n v="1598"/>
    <n v="88.37"/>
    <n v="5"/>
    <x v="2"/>
    <x v="1"/>
    <n v="45021.4"/>
    <x v="39"/>
    <x v="1"/>
    <n v="83.9"/>
    <n v="3695.6"/>
    <n v="4126.42"/>
    <n v="4288.78"/>
    <x v="10"/>
    <n v="2025"/>
    <s v="Q1"/>
    <s v="Low"/>
    <s v="Average"/>
    <s v="Excellent"/>
    <x v="3"/>
    <n v="4288.78"/>
  </r>
  <r>
    <x v="1363"/>
    <d v="2024-03-02T00:00:00"/>
    <s v="Mundra"/>
    <s v="Jaipur"/>
    <x v="2"/>
    <x v="0"/>
    <x v="1"/>
    <n v="11"/>
    <n v="2033"/>
    <n v="104.58"/>
    <n v="5"/>
    <x v="2"/>
    <x v="1"/>
    <n v="50845.599999999999"/>
    <x v="60"/>
    <x v="3"/>
    <n v="86.73"/>
    <n v="4506"/>
    <n v="4028.64"/>
    <n v="6963.19"/>
    <x v="10"/>
    <n v="2024"/>
    <s v="Q1"/>
    <s v="High"/>
    <s v="Average"/>
    <s v="Excellent"/>
    <x v="2"/>
    <n v="6963.19"/>
  </r>
  <r>
    <x v="1364"/>
    <d v="2024-08-15T00:00:00"/>
    <s v="Chennai"/>
    <s v="Bengaluru"/>
    <x v="3"/>
    <x v="1"/>
    <x v="0"/>
    <n v="24.92"/>
    <n v="2713"/>
    <n v="101.08"/>
    <n v="6"/>
    <x v="2"/>
    <x v="1"/>
    <n v="83113.600000000006"/>
    <x v="61"/>
    <x v="1"/>
    <n v="88.54"/>
    <n v="6422.8"/>
    <n v="2911.82"/>
    <n v="8906.7199999999993"/>
    <x v="2"/>
    <n v="2024"/>
    <s v="Q3"/>
    <s v="High"/>
    <s v="Average"/>
    <s v="Good"/>
    <x v="3"/>
    <n v="8906.7199999999993"/>
  </r>
  <r>
    <x v="1365"/>
    <d v="2025-09-05T00:00:00"/>
    <s v="Mumbai"/>
    <s v="Delhi ICD"/>
    <x v="5"/>
    <x v="0"/>
    <x v="2"/>
    <n v="17.43"/>
    <n v="412"/>
    <n v="88.66"/>
    <n v="3"/>
    <x v="2"/>
    <x v="2"/>
    <n v="33770.199999999997"/>
    <x v="66"/>
    <x v="0"/>
    <n v="87.86"/>
    <n v="1521.2"/>
    <n v="3580.04"/>
    <n v="4187.2299999999996"/>
    <x v="8"/>
    <n v="2025"/>
    <s v="Q3"/>
    <s v="Low"/>
    <s v="Average"/>
    <s v="Excellent"/>
    <x v="5"/>
    <n v="4187.2299999999996"/>
  </r>
  <r>
    <x v="1366"/>
    <d v="2026-03-30T00:00:00"/>
    <s v="Chennai"/>
    <s v="Delhi ICD"/>
    <x v="3"/>
    <x v="1"/>
    <x v="2"/>
    <n v="13.09"/>
    <n v="2391"/>
    <n v="88.54"/>
    <n v="5"/>
    <x v="0"/>
    <x v="1"/>
    <n v="69597.8"/>
    <x v="79"/>
    <x v="4"/>
    <n v="83.76"/>
    <n v="5305.6"/>
    <n v="2238.85"/>
    <n v="7388.93"/>
    <x v="10"/>
    <n v="2026"/>
    <s v="Q1"/>
    <s v="High"/>
    <s v="Average"/>
    <s v="Excellent"/>
    <x v="3"/>
    <n v="7388.93"/>
  </r>
  <r>
    <x v="1367"/>
    <d v="2025-06-10T00:00:00"/>
    <s v="Mumbai"/>
    <s v="Delhi ICD"/>
    <x v="5"/>
    <x v="0"/>
    <x v="6"/>
    <n v="19.97"/>
    <n v="2445"/>
    <n v="95.1"/>
    <n v="6"/>
    <x v="0"/>
    <x v="2"/>
    <n v="63725"/>
    <x v="18"/>
    <x v="0"/>
    <n v="84.48"/>
    <n v="5688.8"/>
    <n v="4744.5"/>
    <n v="8482.09"/>
    <x v="6"/>
    <n v="2025"/>
    <s v="Q2"/>
    <s v="High"/>
    <s v="Average"/>
    <s v="Good"/>
    <x v="5"/>
    <n v="8482.09"/>
  </r>
  <r>
    <x v="1368"/>
    <d v="2025-03-31T00:00:00"/>
    <s v="Vizag"/>
    <s v="Nagpur"/>
    <x v="4"/>
    <x v="1"/>
    <x v="1"/>
    <n v="18.899999999999999"/>
    <n v="1131"/>
    <n v="89.57"/>
    <n v="4"/>
    <x v="0"/>
    <x v="2"/>
    <n v="58330.400000000001"/>
    <x v="104"/>
    <x v="3"/>
    <n v="85.5"/>
    <n v="3018"/>
    <n v="4268.68"/>
    <n v="8990.42"/>
    <x v="10"/>
    <n v="2025"/>
    <s v="Q1"/>
    <s v="High"/>
    <s v="Average"/>
    <s v="Excellent"/>
    <x v="4"/>
    <n v="8990.42"/>
  </r>
  <r>
    <x v="1369"/>
    <d v="2026-01-12T00:00:00"/>
    <s v="Mumbai"/>
    <s v="Hyderabad"/>
    <x v="6"/>
    <x v="1"/>
    <x v="1"/>
    <n v="27.04"/>
    <n v="1553"/>
    <n v="85.93"/>
    <n v="4"/>
    <x v="2"/>
    <x v="2"/>
    <n v="67783.600000000006"/>
    <x v="117"/>
    <x v="0"/>
    <n v="85"/>
    <n v="4187.6000000000004"/>
    <n v="2550.7600000000002"/>
    <n v="9878.83"/>
    <x v="0"/>
    <n v="2026"/>
    <s v="Q1"/>
    <s v="High"/>
    <s v="Average"/>
    <s v="Excellent"/>
    <x v="6"/>
    <n v="9878.83"/>
  </r>
  <r>
    <x v="1370"/>
    <d v="2026-02-02T00:00:00"/>
    <s v="Chennai"/>
    <s v="Bengaluru"/>
    <x v="3"/>
    <x v="0"/>
    <x v="0"/>
    <n v="13.9"/>
    <n v="1890"/>
    <n v="104.99"/>
    <n v="4"/>
    <x v="1"/>
    <x v="1"/>
    <n v="49288.800000000003"/>
    <x v="62"/>
    <x v="0"/>
    <n v="88.24"/>
    <n v="4336"/>
    <n v="3951.19"/>
    <n v="4816.07"/>
    <x v="3"/>
    <n v="2026"/>
    <s v="Q1"/>
    <s v="Low"/>
    <s v="Average"/>
    <s v="Excellent"/>
    <x v="3"/>
    <n v="4816.07"/>
  </r>
  <r>
    <x v="1371"/>
    <d v="2024-12-13T00:00:00"/>
    <s v="Vizag"/>
    <s v="Ahmedabad"/>
    <x v="6"/>
    <x v="1"/>
    <x v="0"/>
    <n v="22.89"/>
    <n v="526"/>
    <n v="91.34"/>
    <n v="2"/>
    <x v="2"/>
    <x v="2"/>
    <n v="52373.8"/>
    <x v="58"/>
    <x v="1"/>
    <n v="84.71"/>
    <n v="1967.6"/>
    <n v="3373.82"/>
    <n v="7601.21"/>
    <x v="9"/>
    <n v="2024"/>
    <s v="Q4"/>
    <s v="High"/>
    <s v="Average"/>
    <s v="Excellent"/>
    <x v="6"/>
    <n v="7601.21"/>
  </r>
  <r>
    <x v="1372"/>
    <d v="2024-09-06T00:00:00"/>
    <s v="Nava Sheva"/>
    <s v="Ahmedabad"/>
    <x v="6"/>
    <x v="1"/>
    <x v="1"/>
    <n v="27.42"/>
    <n v="2282"/>
    <n v="103.85"/>
    <n v="7"/>
    <x v="1"/>
    <x v="1"/>
    <n v="78024"/>
    <x v="95"/>
    <x v="4"/>
    <n v="83.16"/>
    <n v="5660.8"/>
    <n v="2910.32"/>
    <n v="9766.2000000000007"/>
    <x v="8"/>
    <n v="2024"/>
    <s v="Q3"/>
    <s v="High"/>
    <s v="Average"/>
    <s v="Good"/>
    <x v="6"/>
    <n v="9766.2000000000007"/>
  </r>
  <r>
    <x v="1373"/>
    <d v="2026-01-22T00:00:00"/>
    <s v="Vizag"/>
    <s v="Pune"/>
    <x v="5"/>
    <x v="0"/>
    <x v="6"/>
    <n v="19.350000000000001"/>
    <n v="2065"/>
    <n v="91.42"/>
    <n v="7"/>
    <x v="2"/>
    <x v="0"/>
    <n v="59665.4"/>
    <x v="44"/>
    <x v="1"/>
    <n v="83.47"/>
    <n v="4904"/>
    <n v="3810.08"/>
    <n v="6622.71"/>
    <x v="0"/>
    <n v="2026"/>
    <s v="Q1"/>
    <s v="High"/>
    <s v="Average"/>
    <s v="Good"/>
    <x v="5"/>
    <n v="6622.71"/>
  </r>
  <r>
    <x v="1374"/>
    <d v="2026-04-17T00:00:00"/>
    <s v="Mumbai"/>
    <s v="Hyderabad"/>
    <x v="0"/>
    <x v="0"/>
    <x v="4"/>
    <n v="16.45"/>
    <n v="1599"/>
    <n v="99.66"/>
    <n v="5"/>
    <x v="1"/>
    <x v="2"/>
    <n v="45952.2"/>
    <x v="68"/>
    <x v="0"/>
    <n v="84.91"/>
    <n v="3856"/>
    <n v="2006.47"/>
    <n v="7151.13"/>
    <x v="5"/>
    <n v="2026"/>
    <s v="Q2"/>
    <s v="Low"/>
    <s v="Average"/>
    <s v="Excellent"/>
    <x v="0"/>
    <n v="7151.13"/>
  </r>
  <r>
    <x v="1375"/>
    <d v="2025-10-02T00:00:00"/>
    <s v="Nava Sheva"/>
    <s v="Ahmedabad"/>
    <x v="6"/>
    <x v="0"/>
    <x v="1"/>
    <n v="18"/>
    <n v="1660"/>
    <n v="99.39"/>
    <n v="6"/>
    <x v="2"/>
    <x v="0"/>
    <n v="54546.8"/>
    <x v="62"/>
    <x v="0"/>
    <n v="85.5"/>
    <n v="4040"/>
    <n v="2813.8"/>
    <n v="6098.78"/>
    <x v="7"/>
    <n v="2025"/>
    <s v="Q4"/>
    <s v="High"/>
    <s v="Average"/>
    <s v="Good"/>
    <x v="6"/>
    <n v="6098.78"/>
  </r>
  <r>
    <x v="1376"/>
    <d v="2026-06-02T00:00:00"/>
    <s v="Mumbai"/>
    <s v="Pune"/>
    <x v="2"/>
    <x v="1"/>
    <x v="3"/>
    <n v="21.37"/>
    <n v="1784"/>
    <n v="96.26"/>
    <n v="4"/>
    <x v="0"/>
    <x v="1"/>
    <n v="70692.2"/>
    <x v="45"/>
    <x v="4"/>
    <n v="85.93"/>
    <n v="4422.8"/>
    <n v="2210.4699999999998"/>
    <n v="6661.04"/>
    <x v="6"/>
    <n v="2026"/>
    <s v="Q2"/>
    <s v="High"/>
    <s v="Average"/>
    <s v="Excellent"/>
    <x v="2"/>
    <n v="6661.04"/>
  </r>
  <r>
    <x v="1377"/>
    <d v="2025-04-18T00:00:00"/>
    <s v="Kolkata"/>
    <s v="Jaipur"/>
    <x v="4"/>
    <x v="0"/>
    <x v="1"/>
    <n v="27.32"/>
    <n v="479"/>
    <n v="103.36"/>
    <n v="2"/>
    <x v="2"/>
    <x v="0"/>
    <n v="49239.199999999997"/>
    <x v="101"/>
    <x v="4"/>
    <n v="88.07"/>
    <n v="2050.8000000000002"/>
    <n v="4789.88"/>
    <n v="7170.72"/>
    <x v="5"/>
    <n v="2025"/>
    <s v="Q2"/>
    <s v="Low"/>
    <s v="Average"/>
    <s v="Excellent"/>
    <x v="4"/>
    <n v="7170.72"/>
  </r>
  <r>
    <x v="1378"/>
    <d v="2025-04-21T00:00:00"/>
    <s v="Chennai"/>
    <s v="Bengaluru"/>
    <x v="4"/>
    <x v="0"/>
    <x v="1"/>
    <n v="26.75"/>
    <n v="1196"/>
    <n v="96.5"/>
    <n v="3"/>
    <x v="1"/>
    <x v="0"/>
    <n v="54007"/>
    <x v="85"/>
    <x v="4"/>
    <n v="85.32"/>
    <n v="3462"/>
    <n v="4928.45"/>
    <n v="8480.1"/>
    <x v="5"/>
    <n v="2025"/>
    <s v="Q2"/>
    <s v="High"/>
    <s v="Average"/>
    <s v="Excellent"/>
    <x v="4"/>
    <n v="8480.1"/>
  </r>
  <r>
    <x v="1379"/>
    <d v="2025-07-27T00:00:00"/>
    <s v="Chennai"/>
    <s v="Delhi ICD"/>
    <x v="4"/>
    <x v="1"/>
    <x v="2"/>
    <n v="14.56"/>
    <n v="655"/>
    <n v="101.44"/>
    <n v="2"/>
    <x v="2"/>
    <x v="1"/>
    <n v="49136.800000000003"/>
    <x v="116"/>
    <x v="2"/>
    <n v="86.35"/>
    <n v="1892.4"/>
    <n v="1987.83"/>
    <n v="7921.52"/>
    <x v="1"/>
    <n v="2025"/>
    <s v="Q3"/>
    <s v="Low"/>
    <s v="Average"/>
    <s v="Excellent"/>
    <x v="4"/>
    <n v="7921.52"/>
  </r>
  <r>
    <x v="1380"/>
    <d v="2025-11-21T00:00:00"/>
    <s v="Chennai"/>
    <s v="Nagpur"/>
    <x v="5"/>
    <x v="0"/>
    <x v="0"/>
    <n v="10.37"/>
    <n v="968"/>
    <n v="104.69"/>
    <n v="2"/>
    <x v="1"/>
    <x v="1"/>
    <n v="35011.800000000003"/>
    <x v="70"/>
    <x v="5"/>
    <n v="88.81"/>
    <n v="2350.8000000000002"/>
    <n v="4920.13"/>
    <n v="3015.63"/>
    <x v="11"/>
    <n v="2025"/>
    <s v="Q4"/>
    <s v="Low"/>
    <s v="Average"/>
    <s v="Excellent"/>
    <x v="5"/>
    <n v="3015.63"/>
  </r>
  <r>
    <x v="1381"/>
    <d v="2024-09-12T00:00:00"/>
    <s v="Kolkata"/>
    <s v="Delhi ICD"/>
    <x v="3"/>
    <x v="0"/>
    <x v="4"/>
    <n v="16.21"/>
    <n v="1794"/>
    <n v="103.87"/>
    <n v="4"/>
    <x v="1"/>
    <x v="0"/>
    <n v="52581.4"/>
    <x v="14"/>
    <x v="5"/>
    <n v="87.38"/>
    <n v="4236.3999999999996"/>
    <n v="2961.06"/>
    <n v="4414.08"/>
    <x v="8"/>
    <n v="2024"/>
    <s v="Q3"/>
    <s v="High"/>
    <s v="Average"/>
    <s v="Excellent"/>
    <x v="3"/>
    <n v="4414.08"/>
  </r>
  <r>
    <x v="1382"/>
    <d v="2024-12-27T00:00:00"/>
    <s v="Chennai"/>
    <s v="Hyderabad"/>
    <x v="3"/>
    <x v="0"/>
    <x v="0"/>
    <n v="11.88"/>
    <n v="2264"/>
    <n v="85.89"/>
    <n v="5"/>
    <x v="0"/>
    <x v="0"/>
    <n v="57166.8"/>
    <x v="93"/>
    <x v="1"/>
    <n v="82.57"/>
    <n v="5003.2"/>
    <n v="3460.12"/>
    <n v="6989.73"/>
    <x v="9"/>
    <n v="2024"/>
    <s v="Q4"/>
    <s v="High"/>
    <s v="Average"/>
    <s v="Excellent"/>
    <x v="3"/>
    <n v="6989.73"/>
  </r>
  <r>
    <x v="1383"/>
    <d v="2024-03-23T00:00:00"/>
    <s v="Chennai"/>
    <s v="Jaipur"/>
    <x v="1"/>
    <x v="0"/>
    <x v="5"/>
    <n v="10.38"/>
    <n v="887"/>
    <n v="88.5"/>
    <n v="3"/>
    <x v="2"/>
    <x v="1"/>
    <n v="34606"/>
    <x v="5"/>
    <x v="6"/>
    <n v="81.84"/>
    <n v="2189.1999999999998"/>
    <n v="3003.44"/>
    <n v="5875.62"/>
    <x v="10"/>
    <n v="2024"/>
    <s v="Q1"/>
    <s v="Low"/>
    <s v="Average"/>
    <s v="Excellent"/>
    <x v="1"/>
    <n v="5875.62"/>
  </r>
  <r>
    <x v="1384"/>
    <d v="2025-03-05T00:00:00"/>
    <s v="Chennai"/>
    <s v="Nagpur"/>
    <x v="3"/>
    <x v="0"/>
    <x v="6"/>
    <n v="14.15"/>
    <n v="1754"/>
    <n v="92.79"/>
    <n v="6"/>
    <x v="2"/>
    <x v="0"/>
    <n v="51417.8"/>
    <x v="6"/>
    <x v="5"/>
    <n v="85.95"/>
    <n v="4074"/>
    <n v="2619.33"/>
    <n v="8361.01"/>
    <x v="10"/>
    <n v="2025"/>
    <s v="Q1"/>
    <s v="High"/>
    <s v="Average"/>
    <s v="Good"/>
    <x v="3"/>
    <n v="8361.01"/>
  </r>
  <r>
    <x v="1385"/>
    <d v="2024-05-08T00:00:00"/>
    <s v="Kandla"/>
    <s v="Bengaluru"/>
    <x v="1"/>
    <x v="0"/>
    <x v="4"/>
    <n v="13.71"/>
    <n v="1991"/>
    <n v="104.31"/>
    <n v="5"/>
    <x v="2"/>
    <x v="0"/>
    <n v="55248.2"/>
    <x v="87"/>
    <x v="5"/>
    <n v="82.8"/>
    <n v="4530.3999999999996"/>
    <n v="4207.82"/>
    <n v="9274.91"/>
    <x v="4"/>
    <n v="2024"/>
    <s v="Q2"/>
    <s v="High"/>
    <s v="Average"/>
    <s v="Excellent"/>
    <x v="1"/>
    <n v="9274.91"/>
  </r>
  <r>
    <x v="1386"/>
    <d v="2024-06-15T00:00:00"/>
    <s v="Vizag"/>
    <s v="Jaipur"/>
    <x v="0"/>
    <x v="0"/>
    <x v="3"/>
    <n v="15.6"/>
    <n v="2651"/>
    <n v="94.45"/>
    <n v="7"/>
    <x v="2"/>
    <x v="0"/>
    <n v="63686"/>
    <x v="76"/>
    <x v="6"/>
    <n v="82.58"/>
    <n v="5926"/>
    <n v="1907.18"/>
    <n v="10048.16"/>
    <x v="6"/>
    <n v="2024"/>
    <s v="Q2"/>
    <s v="High"/>
    <s v="Good"/>
    <s v="Good"/>
    <x v="0"/>
    <n v="10048.16"/>
  </r>
  <r>
    <x v="1387"/>
    <d v="2024-01-27T00:00:00"/>
    <s v="Kandla"/>
    <s v="Delhi ICD"/>
    <x v="3"/>
    <x v="1"/>
    <x v="0"/>
    <n v="27.51"/>
    <n v="997"/>
    <n v="104.02"/>
    <n v="3"/>
    <x v="1"/>
    <x v="2"/>
    <n v="61205.4"/>
    <x v="73"/>
    <x v="0"/>
    <n v="88.34"/>
    <n v="3094.4"/>
    <n v="3298.63"/>
    <n v="4925.9399999999996"/>
    <x v="0"/>
    <n v="2024"/>
    <s v="Q1"/>
    <s v="High"/>
    <s v="Average"/>
    <s v="Excellent"/>
    <x v="3"/>
    <n v="4925.9399999999996"/>
  </r>
  <r>
    <x v="1388"/>
    <d v="2026-05-23T00:00:00"/>
    <s v="Mumbai"/>
    <s v="Ahmedabad"/>
    <x v="6"/>
    <x v="1"/>
    <x v="1"/>
    <n v="19.89"/>
    <n v="1180"/>
    <n v="89.41"/>
    <n v="3"/>
    <x v="0"/>
    <x v="0"/>
    <n v="63790.2"/>
    <x v="3"/>
    <x v="3"/>
    <n v="86.2"/>
    <n v="3155.6"/>
    <n v="3625.26"/>
    <n v="5250.31"/>
    <x v="4"/>
    <n v="2026"/>
    <s v="Q2"/>
    <s v="High"/>
    <s v="Average"/>
    <s v="Excellent"/>
    <x v="6"/>
    <n v="5250.31"/>
  </r>
  <r>
    <x v="1389"/>
    <d v="2024-05-01T00:00:00"/>
    <s v="Kolkata"/>
    <s v="Delhi ICD"/>
    <x v="4"/>
    <x v="0"/>
    <x v="2"/>
    <n v="13.66"/>
    <n v="596"/>
    <n v="88.62"/>
    <n v="2"/>
    <x v="1"/>
    <x v="1"/>
    <n v="31580.400000000001"/>
    <x v="80"/>
    <x v="5"/>
    <n v="87.16"/>
    <n v="1738.4"/>
    <n v="1829.38"/>
    <n v="4275.05"/>
    <x v="4"/>
    <n v="2024"/>
    <s v="Q2"/>
    <s v="Low"/>
    <s v="Average"/>
    <s v="Excellent"/>
    <x v="4"/>
    <n v="4275.05"/>
  </r>
  <r>
    <x v="1390"/>
    <d v="2026-04-27T00:00:00"/>
    <s v="Vizag"/>
    <s v="Bengaluru"/>
    <x v="5"/>
    <x v="0"/>
    <x v="5"/>
    <n v="23.54"/>
    <n v="455"/>
    <n v="92.95"/>
    <n v="2"/>
    <x v="0"/>
    <x v="0"/>
    <n v="46800"/>
    <x v="105"/>
    <x v="3"/>
    <n v="87.22"/>
    <n v="1851.6"/>
    <n v="2555.4699999999998"/>
    <n v="7193.12"/>
    <x v="5"/>
    <n v="2026"/>
    <s v="Q2"/>
    <s v="Low"/>
    <s v="Average"/>
    <s v="Excellent"/>
    <x v="5"/>
    <n v="7193.12"/>
  </r>
  <r>
    <x v="1391"/>
    <d v="2025-07-24T00:00:00"/>
    <s v="Mundra"/>
    <s v="Delhi ICD"/>
    <x v="4"/>
    <x v="1"/>
    <x v="0"/>
    <n v="13.21"/>
    <n v="2382"/>
    <n v="89.32"/>
    <n v="6"/>
    <x v="1"/>
    <x v="2"/>
    <n v="63191.4"/>
    <x v="17"/>
    <x v="4"/>
    <n v="82.54"/>
    <n v="5292.4"/>
    <n v="3555.51"/>
    <n v="9745.76"/>
    <x v="1"/>
    <n v="2025"/>
    <s v="Q3"/>
    <s v="High"/>
    <s v="Average"/>
    <s v="Good"/>
    <x v="4"/>
    <n v="9745.76"/>
  </r>
  <r>
    <x v="1392"/>
    <d v="2026-05-08T00:00:00"/>
    <s v="Nava Sheva"/>
    <s v="Ahmedabad"/>
    <x v="0"/>
    <x v="0"/>
    <x v="4"/>
    <n v="13.18"/>
    <n v="1879"/>
    <n v="90.8"/>
    <n v="5"/>
    <x v="2"/>
    <x v="1"/>
    <n v="49306"/>
    <x v="80"/>
    <x v="1"/>
    <n v="86.96"/>
    <n v="4285.2"/>
    <n v="3598.6"/>
    <n v="7934.36"/>
    <x v="4"/>
    <n v="2026"/>
    <s v="Q2"/>
    <s v="Low"/>
    <s v="Average"/>
    <s v="Excellent"/>
    <x v="0"/>
    <n v="7934.36"/>
  </r>
  <r>
    <x v="1393"/>
    <d v="2024-11-28T00:00:00"/>
    <s v="Kolkata"/>
    <s v="Hyderabad"/>
    <x v="5"/>
    <x v="1"/>
    <x v="4"/>
    <n v="17.39"/>
    <n v="1515"/>
    <n v="91.02"/>
    <n v="5"/>
    <x v="0"/>
    <x v="0"/>
    <n v="65753.399999999994"/>
    <x v="49"/>
    <x v="0"/>
    <n v="84.15"/>
    <n v="3725.6"/>
    <n v="1779.21"/>
    <n v="8619.7800000000007"/>
    <x v="11"/>
    <n v="2024"/>
    <s v="Q4"/>
    <s v="High"/>
    <s v="Average"/>
    <s v="Excellent"/>
    <x v="5"/>
    <n v="8619.7800000000007"/>
  </r>
  <r>
    <x v="1394"/>
    <d v="2025-04-27T00:00:00"/>
    <s v="Vizag"/>
    <s v="Hyderabad"/>
    <x v="4"/>
    <x v="1"/>
    <x v="2"/>
    <n v="14.98"/>
    <n v="556"/>
    <n v="89.16"/>
    <n v="3"/>
    <x v="2"/>
    <x v="1"/>
    <n v="46853.2"/>
    <x v="42"/>
    <x v="6"/>
    <n v="88.46"/>
    <n v="1711.2"/>
    <n v="4841.5600000000004"/>
    <n v="7320.65"/>
    <x v="5"/>
    <n v="2025"/>
    <s v="Q2"/>
    <s v="Low"/>
    <s v="Average"/>
    <s v="Excellent"/>
    <x v="4"/>
    <n v="7320.65"/>
  </r>
  <r>
    <x v="1395"/>
    <d v="2026-02-18T00:00:00"/>
    <s v="Mumbai"/>
    <s v="Delhi ICD"/>
    <x v="4"/>
    <x v="1"/>
    <x v="2"/>
    <n v="23.37"/>
    <n v="1919"/>
    <n v="95.1"/>
    <n v="4"/>
    <x v="0"/>
    <x v="0"/>
    <n v="76473"/>
    <x v="75"/>
    <x v="1"/>
    <n v="87.61"/>
    <n v="4772.8"/>
    <n v="4754.6499999999996"/>
    <n v="11727.73"/>
    <x v="3"/>
    <n v="2026"/>
    <s v="Q1"/>
    <s v="High"/>
    <s v="Good"/>
    <s v="Excellent"/>
    <x v="4"/>
    <n v="11727.73"/>
  </r>
  <r>
    <x v="1396"/>
    <d v="2025-03-14T00:00:00"/>
    <s v="Mundra"/>
    <s v="Jaipur"/>
    <x v="1"/>
    <x v="1"/>
    <x v="0"/>
    <n v="16.86"/>
    <n v="1294"/>
    <n v="104.94"/>
    <n v="3"/>
    <x v="1"/>
    <x v="0"/>
    <n v="59294.8"/>
    <x v="21"/>
    <x v="6"/>
    <n v="87.34"/>
    <n v="3262.4"/>
    <n v="2265.91"/>
    <n v="6048.9"/>
    <x v="10"/>
    <n v="2025"/>
    <s v="Q1"/>
    <s v="High"/>
    <s v="Average"/>
    <s v="Excellent"/>
    <x v="1"/>
    <n v="6048.9"/>
  </r>
  <r>
    <x v="1397"/>
    <d v="2025-06-10T00:00:00"/>
    <s v="Vizag"/>
    <s v="Hyderabad"/>
    <x v="6"/>
    <x v="0"/>
    <x v="2"/>
    <n v="27.9"/>
    <n v="1710"/>
    <n v="95.88"/>
    <n v="4"/>
    <x v="1"/>
    <x v="2"/>
    <n v="57135.6"/>
    <x v="41"/>
    <x v="4"/>
    <n v="87.68"/>
    <n v="4536"/>
    <n v="2565.06"/>
    <n v="8666.7999999999993"/>
    <x v="6"/>
    <n v="2025"/>
    <s v="Q2"/>
    <s v="High"/>
    <s v="Average"/>
    <s v="Excellent"/>
    <x v="6"/>
    <n v="8666.7999999999993"/>
  </r>
  <r>
    <x v="1398"/>
    <d v="2025-04-21T00:00:00"/>
    <s v="Chennai"/>
    <s v="Pune"/>
    <x v="3"/>
    <x v="1"/>
    <x v="1"/>
    <n v="17.88"/>
    <n v="1732"/>
    <n v="85.97"/>
    <n v="6"/>
    <x v="2"/>
    <x v="2"/>
    <n v="61692.4"/>
    <x v="86"/>
    <x v="0"/>
    <n v="84.02"/>
    <n v="4179.2"/>
    <n v="4970.3999999999996"/>
    <n v="5706.99"/>
    <x v="5"/>
    <n v="2025"/>
    <s v="Q2"/>
    <s v="High"/>
    <s v="Average"/>
    <s v="Good"/>
    <x v="3"/>
    <n v="5706.99"/>
  </r>
  <r>
    <x v="1399"/>
    <d v="2025-09-16T00:00:00"/>
    <s v="Kolkata"/>
    <s v="Delhi ICD"/>
    <x v="5"/>
    <x v="1"/>
    <x v="3"/>
    <n v="11.39"/>
    <n v="2105"/>
    <n v="89.83"/>
    <n v="7"/>
    <x v="1"/>
    <x v="2"/>
    <n v="58290.6"/>
    <x v="64"/>
    <x v="0"/>
    <n v="83.93"/>
    <n v="4665.6000000000004"/>
    <n v="3368.32"/>
    <n v="6224.92"/>
    <x v="8"/>
    <n v="2025"/>
    <s v="Q3"/>
    <s v="High"/>
    <s v="Average"/>
    <s v="Good"/>
    <x v="5"/>
    <n v="6224.92"/>
  </r>
  <r>
    <x v="1400"/>
    <d v="2025-09-25T00:00:00"/>
    <s v="Vizag"/>
    <s v="Nagpur"/>
    <x v="4"/>
    <x v="1"/>
    <x v="4"/>
    <n v="17.72"/>
    <n v="1404"/>
    <n v="94.49"/>
    <n v="5"/>
    <x v="2"/>
    <x v="2"/>
    <n v="58634.8"/>
    <x v="96"/>
    <x v="2"/>
    <n v="84.96"/>
    <n v="3516.8"/>
    <n v="4634.72"/>
    <n v="10417.6"/>
    <x v="8"/>
    <n v="2025"/>
    <s v="Q3"/>
    <s v="High"/>
    <s v="Good"/>
    <s v="Excellent"/>
    <x v="4"/>
    <n v="10417.6"/>
  </r>
  <r>
    <x v="1401"/>
    <d v="2025-12-30T00:00:00"/>
    <s v="Vizag"/>
    <s v="Delhi ICD"/>
    <x v="1"/>
    <x v="1"/>
    <x v="5"/>
    <n v="10.73"/>
    <n v="1978"/>
    <n v="87.25"/>
    <n v="6"/>
    <x v="0"/>
    <x v="1"/>
    <n v="62363"/>
    <x v="62"/>
    <x v="0"/>
    <n v="81.099999999999994"/>
    <n v="4385.2"/>
    <n v="2091.62"/>
    <n v="5509.36"/>
    <x v="9"/>
    <n v="2025"/>
    <s v="Q4"/>
    <s v="High"/>
    <s v="Average"/>
    <s v="Good"/>
    <x v="1"/>
    <n v="5509.36"/>
  </r>
  <r>
    <x v="1402"/>
    <d v="2025-05-01T00:00:00"/>
    <s v="Nava Sheva"/>
    <s v="Hyderabad"/>
    <x v="3"/>
    <x v="0"/>
    <x v="0"/>
    <n v="14.29"/>
    <n v="2798"/>
    <n v="88.63"/>
    <n v="8"/>
    <x v="1"/>
    <x v="1"/>
    <n v="58572.6"/>
    <x v="5"/>
    <x v="3"/>
    <n v="87.97"/>
    <n v="6167.6"/>
    <n v="3856.03"/>
    <n v="9251.52"/>
    <x v="4"/>
    <n v="2025"/>
    <s v="Q2"/>
    <s v="High"/>
    <s v="Average"/>
    <s v="Good"/>
    <x v="3"/>
    <n v="9251.52"/>
  </r>
  <r>
    <x v="1403"/>
    <d v="2024-08-30T00:00:00"/>
    <s v="Chennai"/>
    <s v="Bengaluru"/>
    <x v="5"/>
    <x v="0"/>
    <x v="4"/>
    <n v="20.239999999999998"/>
    <n v="1818"/>
    <n v="100.05"/>
    <n v="5"/>
    <x v="1"/>
    <x v="0"/>
    <n v="56038"/>
    <x v="46"/>
    <x v="2"/>
    <n v="86.8"/>
    <n v="4445.6000000000004"/>
    <n v="2814.49"/>
    <n v="9812.14"/>
    <x v="2"/>
    <n v="2024"/>
    <s v="Q3"/>
    <s v="High"/>
    <s v="Average"/>
    <s v="Excellent"/>
    <x v="5"/>
    <n v="9812.14"/>
  </r>
  <r>
    <x v="1404"/>
    <d v="2024-04-10T00:00:00"/>
    <s v="Kandla"/>
    <s v="Pune"/>
    <x v="4"/>
    <x v="1"/>
    <x v="3"/>
    <n v="23.38"/>
    <n v="2240"/>
    <n v="97.2"/>
    <n v="5"/>
    <x v="1"/>
    <x v="2"/>
    <n v="71586"/>
    <x v="45"/>
    <x v="4"/>
    <n v="83.29"/>
    <n v="5415.2"/>
    <n v="3568.12"/>
    <n v="11693.62"/>
    <x v="5"/>
    <n v="2024"/>
    <s v="Q2"/>
    <s v="High"/>
    <s v="Good"/>
    <s v="Excellent"/>
    <x v="4"/>
    <n v="11693.62"/>
  </r>
  <r>
    <x v="1405"/>
    <d v="2025-12-02T00:00:00"/>
    <s v="Kolkata"/>
    <s v="Lucknow"/>
    <x v="4"/>
    <x v="1"/>
    <x v="6"/>
    <n v="15.4"/>
    <n v="1477"/>
    <n v="98.97"/>
    <n v="4"/>
    <x v="1"/>
    <x v="1"/>
    <n v="56960.4"/>
    <x v="52"/>
    <x v="5"/>
    <n v="88.08"/>
    <n v="3570"/>
    <n v="4019.7"/>
    <n v="8791.5499999999993"/>
    <x v="9"/>
    <n v="2025"/>
    <s v="Q4"/>
    <s v="High"/>
    <s v="Average"/>
    <s v="Excellent"/>
    <x v="4"/>
    <n v="8791.5499999999993"/>
  </r>
  <r>
    <x v="1406"/>
    <d v="2025-04-21T00:00:00"/>
    <s v="Kandla"/>
    <s v="Lucknow"/>
    <x v="3"/>
    <x v="0"/>
    <x v="4"/>
    <n v="22.88"/>
    <n v="1727"/>
    <n v="96.63"/>
    <n v="5"/>
    <x v="0"/>
    <x v="1"/>
    <n v="59411.6"/>
    <x v="96"/>
    <x v="0"/>
    <n v="86.73"/>
    <n v="4369.2"/>
    <n v="4739.4399999999996"/>
    <n v="8462.34"/>
    <x v="5"/>
    <n v="2025"/>
    <s v="Q2"/>
    <s v="High"/>
    <s v="Average"/>
    <s v="Excellent"/>
    <x v="3"/>
    <n v="8462.34"/>
  </r>
  <r>
    <x v="1407"/>
    <d v="2024-04-15T00:00:00"/>
    <s v="Nava Sheva"/>
    <s v="Lucknow"/>
    <x v="3"/>
    <x v="0"/>
    <x v="5"/>
    <n v="22.28"/>
    <n v="2716"/>
    <n v="88.64"/>
    <n v="8"/>
    <x v="0"/>
    <x v="1"/>
    <n v="69780.800000000003"/>
    <x v="93"/>
    <x v="1"/>
    <n v="82.09"/>
    <n v="6323.2"/>
    <n v="3428.27"/>
    <n v="8218.57"/>
    <x v="5"/>
    <n v="2024"/>
    <s v="Q2"/>
    <s v="High"/>
    <s v="Average"/>
    <s v="Good"/>
    <x v="3"/>
    <n v="8218.57"/>
  </r>
  <r>
    <x v="1408"/>
    <d v="2024-11-29T00:00:00"/>
    <s v="Mumbai"/>
    <s v="Nagpur"/>
    <x v="3"/>
    <x v="1"/>
    <x v="1"/>
    <n v="21.61"/>
    <n v="780"/>
    <n v="96.2"/>
    <n v="3"/>
    <x v="1"/>
    <x v="2"/>
    <n v="52353"/>
    <x v="51"/>
    <x v="1"/>
    <n v="83.77"/>
    <n v="2424.4"/>
    <n v="3658.53"/>
    <n v="5043.71"/>
    <x v="11"/>
    <n v="2024"/>
    <s v="Q4"/>
    <s v="High"/>
    <s v="Average"/>
    <s v="Excellent"/>
    <x v="3"/>
    <n v="5043.71"/>
  </r>
  <r>
    <x v="1409"/>
    <d v="2025-12-18T00:00:00"/>
    <s v="Nava Sheva"/>
    <s v="Lucknow"/>
    <x v="4"/>
    <x v="0"/>
    <x v="4"/>
    <n v="18.05"/>
    <n v="1184"/>
    <n v="101.97"/>
    <n v="2"/>
    <x v="1"/>
    <x v="1"/>
    <n v="44189.4"/>
    <x v="23"/>
    <x v="2"/>
    <n v="85.14"/>
    <n v="3090"/>
    <n v="4648.2299999999996"/>
    <n v="6413.56"/>
    <x v="9"/>
    <n v="2025"/>
    <s v="Q4"/>
    <s v="Low"/>
    <s v="Average"/>
    <s v="Excellent"/>
    <x v="4"/>
    <n v="6413.56"/>
  </r>
  <r>
    <x v="1410"/>
    <d v="2024-03-01T00:00:00"/>
    <s v="Kandla"/>
    <s v="Ahmedabad"/>
    <x v="5"/>
    <x v="1"/>
    <x v="4"/>
    <n v="12.28"/>
    <n v="912"/>
    <n v="88.27"/>
    <n v="4"/>
    <x v="2"/>
    <x v="1"/>
    <n v="48588.4"/>
    <x v="84"/>
    <x v="5"/>
    <n v="83.63"/>
    <n v="2315.1999999999998"/>
    <n v="4417.5200000000004"/>
    <n v="5362.08"/>
    <x v="10"/>
    <n v="2024"/>
    <s v="Q1"/>
    <s v="Low"/>
    <s v="Average"/>
    <s v="Excellent"/>
    <x v="5"/>
    <n v="5362.08"/>
  </r>
  <r>
    <x v="1411"/>
    <d v="2025-04-11T00:00:00"/>
    <s v="Kolkata"/>
    <s v="Lucknow"/>
    <x v="6"/>
    <x v="0"/>
    <x v="2"/>
    <n v="26.91"/>
    <n v="1718"/>
    <n v="90.84"/>
    <n v="5"/>
    <x v="0"/>
    <x v="1"/>
    <n v="62235.8"/>
    <x v="10"/>
    <x v="0"/>
    <n v="84.08"/>
    <n v="4512.3999999999996"/>
    <n v="3865.59"/>
    <n v="9208.9599999999991"/>
    <x v="5"/>
    <n v="2025"/>
    <s v="Q2"/>
    <s v="High"/>
    <s v="Average"/>
    <s v="Excellent"/>
    <x v="6"/>
    <n v="9208.9599999999991"/>
  </r>
  <r>
    <x v="1412"/>
    <d v="2024-12-06T00:00:00"/>
    <s v="Kolkata"/>
    <s v="Bengaluru"/>
    <x v="2"/>
    <x v="0"/>
    <x v="3"/>
    <n v="22.08"/>
    <n v="2335"/>
    <n v="93.91"/>
    <n v="5"/>
    <x v="2"/>
    <x v="0"/>
    <n v="65661.2"/>
    <x v="41"/>
    <x v="5"/>
    <n v="87.31"/>
    <n v="5553.2"/>
    <n v="3989.45"/>
    <n v="8644.86"/>
    <x v="9"/>
    <n v="2024"/>
    <s v="Q4"/>
    <s v="High"/>
    <s v="Average"/>
    <s v="Excellent"/>
    <x v="2"/>
    <n v="8644.86"/>
  </r>
  <r>
    <x v="1413"/>
    <d v="2025-08-22T00:00:00"/>
    <s v="Vizag"/>
    <s v="Lucknow"/>
    <x v="2"/>
    <x v="1"/>
    <x v="1"/>
    <n v="21.68"/>
    <n v="1475"/>
    <n v="94.7"/>
    <n v="3"/>
    <x v="1"/>
    <x v="1"/>
    <n v="62076"/>
    <x v="110"/>
    <x v="3"/>
    <n v="81.31"/>
    <n v="3817.2"/>
    <n v="1691.31"/>
    <n v="9475.35"/>
    <x v="2"/>
    <n v="2025"/>
    <s v="Q3"/>
    <s v="High"/>
    <s v="Average"/>
    <s v="Excellent"/>
    <x v="2"/>
    <n v="9475.35"/>
  </r>
  <r>
    <x v="1414"/>
    <d v="2025-12-18T00:00:00"/>
    <s v="Nava Sheva"/>
    <s v="Pune"/>
    <x v="3"/>
    <x v="0"/>
    <x v="6"/>
    <n v="15.52"/>
    <n v="479"/>
    <n v="100.31"/>
    <n v="2"/>
    <x v="0"/>
    <x v="1"/>
    <n v="38253.199999999997"/>
    <x v="13"/>
    <x v="5"/>
    <n v="82.03"/>
    <n v="1578.8"/>
    <n v="3509.15"/>
    <n v="6351.04"/>
    <x v="9"/>
    <n v="2025"/>
    <s v="Q4"/>
    <s v="Low"/>
    <s v="Average"/>
    <s v="Excellent"/>
    <x v="3"/>
    <n v="6351.04"/>
  </r>
  <r>
    <x v="1415"/>
    <d v="2025-08-09T00:00:00"/>
    <s v="Chennai"/>
    <s v="Hyderabad"/>
    <x v="3"/>
    <x v="0"/>
    <x v="5"/>
    <n v="14.89"/>
    <n v="740"/>
    <n v="93.36"/>
    <n v="3"/>
    <x v="1"/>
    <x v="0"/>
    <n v="37484.199999999997"/>
    <x v="41"/>
    <x v="4"/>
    <n v="88.78"/>
    <n v="2075.6"/>
    <n v="4184.6099999999997"/>
    <n v="5924.46"/>
    <x v="2"/>
    <n v="2025"/>
    <s v="Q3"/>
    <s v="Low"/>
    <s v="Average"/>
    <s v="Excellent"/>
    <x v="3"/>
    <n v="5924.46"/>
  </r>
  <r>
    <x v="1416"/>
    <d v="2024-10-27T00:00:00"/>
    <s v="Kolkata"/>
    <s v="Ahmedabad"/>
    <x v="3"/>
    <x v="1"/>
    <x v="3"/>
    <n v="27.07"/>
    <n v="2369"/>
    <n v="103.37"/>
    <n v="7"/>
    <x v="1"/>
    <x v="0"/>
    <n v="81195.399999999994"/>
    <x v="102"/>
    <x v="3"/>
    <n v="81.09"/>
    <n v="5820.8"/>
    <n v="3833.33"/>
    <n v="8109.06"/>
    <x v="7"/>
    <n v="2024"/>
    <s v="Q4"/>
    <s v="High"/>
    <s v="Average"/>
    <s v="Good"/>
    <x v="3"/>
    <n v="8109.06"/>
  </r>
  <r>
    <x v="1417"/>
    <d v="2024-07-09T00:00:00"/>
    <s v="Mumbai"/>
    <s v="Jaipur"/>
    <x v="0"/>
    <x v="0"/>
    <x v="1"/>
    <n v="11.09"/>
    <n v="2271"/>
    <n v="103.78"/>
    <n v="6"/>
    <x v="2"/>
    <x v="1"/>
    <n v="53686.6"/>
    <x v="23"/>
    <x v="4"/>
    <n v="88.7"/>
    <n v="4985.6000000000004"/>
    <n v="3127.88"/>
    <n v="5356.6"/>
    <x v="1"/>
    <n v="2024"/>
    <s v="Q3"/>
    <s v="High"/>
    <s v="Average"/>
    <s v="Good"/>
    <x v="0"/>
    <n v="5356.6"/>
  </r>
  <r>
    <x v="1418"/>
    <d v="2024-03-16T00:00:00"/>
    <s v="Mumbai"/>
    <s v="Hyderabad"/>
    <x v="6"/>
    <x v="1"/>
    <x v="0"/>
    <n v="19.12"/>
    <n v="1004"/>
    <n v="96.29"/>
    <n v="4"/>
    <x v="0"/>
    <x v="1"/>
    <n v="59310.8"/>
    <x v="84"/>
    <x v="4"/>
    <n v="81.99"/>
    <n v="2772.8"/>
    <n v="4052.56"/>
    <n v="7641.57"/>
    <x v="10"/>
    <n v="2024"/>
    <s v="Q1"/>
    <s v="High"/>
    <s v="Average"/>
    <s v="Excellent"/>
    <x v="6"/>
    <n v="7641.57"/>
  </r>
  <r>
    <x v="1419"/>
    <d v="2025-11-26T00:00:00"/>
    <s v="Kandla"/>
    <s v="Delhi ICD"/>
    <x v="3"/>
    <x v="0"/>
    <x v="6"/>
    <n v="18.14"/>
    <n v="1048"/>
    <n v="96.66"/>
    <n v="3"/>
    <x v="2"/>
    <x v="2"/>
    <n v="43001.2"/>
    <x v="112"/>
    <x v="4"/>
    <n v="85.22"/>
    <n v="2821.6"/>
    <n v="4026.34"/>
    <n v="6541.45"/>
    <x v="11"/>
    <n v="2025"/>
    <s v="Q4"/>
    <s v="Low"/>
    <s v="Average"/>
    <s v="Excellent"/>
    <x v="3"/>
    <n v="6541.45"/>
  </r>
  <r>
    <x v="1420"/>
    <d v="2025-05-07T00:00:00"/>
    <s v="Kolkata"/>
    <s v="Jaipur"/>
    <x v="2"/>
    <x v="0"/>
    <x v="6"/>
    <n v="20.3"/>
    <n v="1749"/>
    <n v="102.07"/>
    <n v="6"/>
    <x v="0"/>
    <x v="1"/>
    <n v="58006.400000000001"/>
    <x v="86"/>
    <x v="1"/>
    <n v="88.71"/>
    <n v="4310"/>
    <n v="2918.61"/>
    <n v="5617.96"/>
    <x v="4"/>
    <n v="2025"/>
    <s v="Q2"/>
    <s v="High"/>
    <s v="Average"/>
    <s v="Good"/>
    <x v="2"/>
    <n v="5617.96"/>
  </r>
  <r>
    <x v="1421"/>
    <d v="2024-11-27T00:00:00"/>
    <s v="Chennai"/>
    <s v="Bengaluru"/>
    <x v="0"/>
    <x v="0"/>
    <x v="2"/>
    <n v="24.48"/>
    <n v="1459"/>
    <n v="85.57"/>
    <n v="4"/>
    <x v="2"/>
    <x v="2"/>
    <n v="52308.4"/>
    <x v="60"/>
    <x v="3"/>
    <n v="88.17"/>
    <n v="3897.2"/>
    <n v="1860.85"/>
    <n v="8215.67"/>
    <x v="11"/>
    <n v="2024"/>
    <s v="Q4"/>
    <s v="High"/>
    <s v="Average"/>
    <s v="Excellent"/>
    <x v="0"/>
    <n v="8215.67"/>
  </r>
  <r>
    <x v="1422"/>
    <d v="2024-10-13T00:00:00"/>
    <s v="Kolkata"/>
    <s v="Lucknow"/>
    <x v="5"/>
    <x v="0"/>
    <x v="3"/>
    <n v="17.739999999999998"/>
    <n v="2747"/>
    <n v="104.86"/>
    <n v="7"/>
    <x v="1"/>
    <x v="2"/>
    <n v="61513.2"/>
    <x v="72"/>
    <x v="2"/>
    <n v="88.33"/>
    <n v="6203.6"/>
    <n v="3236.46"/>
    <n v="7352.94"/>
    <x v="7"/>
    <n v="2024"/>
    <s v="Q4"/>
    <s v="High"/>
    <s v="Average"/>
    <s v="Good"/>
    <x v="5"/>
    <n v="7352.94"/>
  </r>
  <r>
    <x v="1423"/>
    <d v="2024-12-19T00:00:00"/>
    <s v="Mundra"/>
    <s v="Pune"/>
    <x v="1"/>
    <x v="1"/>
    <x v="5"/>
    <n v="25.03"/>
    <n v="558"/>
    <n v="100.2"/>
    <n v="2"/>
    <x v="1"/>
    <x v="2"/>
    <n v="53247"/>
    <x v="100"/>
    <x v="3"/>
    <n v="84.12"/>
    <n v="2117.1999999999998"/>
    <n v="3899.14"/>
    <n v="6677.9"/>
    <x v="9"/>
    <n v="2024"/>
    <s v="Q4"/>
    <s v="High"/>
    <s v="Average"/>
    <s v="Excellent"/>
    <x v="1"/>
    <n v="6677.9"/>
  </r>
  <r>
    <x v="1424"/>
    <d v="2025-03-09T00:00:00"/>
    <s v="Mundra"/>
    <s v="Pune"/>
    <x v="1"/>
    <x v="0"/>
    <x v="5"/>
    <n v="15.06"/>
    <n v="1803"/>
    <n v="89.37"/>
    <n v="6"/>
    <x v="1"/>
    <x v="0"/>
    <n v="49914.400000000001"/>
    <x v="16"/>
    <x v="5"/>
    <n v="86.49"/>
    <n v="4208.3999999999996"/>
    <n v="2042.33"/>
    <n v="4669.92"/>
    <x v="10"/>
    <n v="2025"/>
    <s v="Q1"/>
    <s v="Low"/>
    <s v="Average"/>
    <s v="Good"/>
    <x v="1"/>
    <n v="4669.92"/>
  </r>
  <r>
    <x v="1425"/>
    <d v="2025-04-15T00:00:00"/>
    <s v="Vizag"/>
    <s v="Nagpur"/>
    <x v="5"/>
    <x v="1"/>
    <x v="3"/>
    <n v="18.03"/>
    <n v="627"/>
    <n v="95.47"/>
    <n v="2"/>
    <x v="2"/>
    <x v="2"/>
    <n v="49707.4"/>
    <x v="71"/>
    <x v="6"/>
    <n v="85.33"/>
    <n v="1975.2"/>
    <n v="1950"/>
    <n v="8561.24"/>
    <x v="5"/>
    <n v="2025"/>
    <s v="Q2"/>
    <s v="Low"/>
    <s v="Average"/>
    <s v="Excellent"/>
    <x v="5"/>
    <n v="8561.24"/>
  </r>
  <r>
    <x v="1426"/>
    <d v="2024-05-25T00:00:00"/>
    <s v="Mundra"/>
    <s v="Delhi ICD"/>
    <x v="4"/>
    <x v="1"/>
    <x v="0"/>
    <n v="24.11"/>
    <n v="2095"/>
    <n v="88.05"/>
    <n v="6"/>
    <x v="0"/>
    <x v="0"/>
    <n v="78405"/>
    <x v="83"/>
    <x v="2"/>
    <n v="88.93"/>
    <n v="5154.3999999999996"/>
    <n v="3829.25"/>
    <n v="9931.43"/>
    <x v="4"/>
    <n v="2024"/>
    <s v="Q2"/>
    <s v="High"/>
    <s v="Average"/>
    <s v="Good"/>
    <x v="4"/>
    <n v="9931.43"/>
  </r>
  <r>
    <x v="1427"/>
    <d v="2026-03-31T00:00:00"/>
    <s v="Chennai"/>
    <s v="Pune"/>
    <x v="0"/>
    <x v="1"/>
    <x v="4"/>
    <n v="26.12"/>
    <n v="2499"/>
    <n v="97.76"/>
    <n v="6"/>
    <x v="1"/>
    <x v="2"/>
    <n v="77227.199999999997"/>
    <x v="110"/>
    <x v="5"/>
    <n v="84.98"/>
    <n v="6042.8"/>
    <n v="3171.4"/>
    <n v="11671.83"/>
    <x v="10"/>
    <n v="2026"/>
    <s v="Q1"/>
    <s v="High"/>
    <s v="Good"/>
    <s v="Good"/>
    <x v="0"/>
    <n v="11671.83"/>
  </r>
  <r>
    <x v="1428"/>
    <d v="2025-11-02T00:00:00"/>
    <s v="Vizag"/>
    <s v="Delhi ICD"/>
    <x v="0"/>
    <x v="0"/>
    <x v="2"/>
    <n v="19.47"/>
    <n v="2565"/>
    <n v="91.99"/>
    <n v="6"/>
    <x v="1"/>
    <x v="2"/>
    <n v="59341.8"/>
    <x v="91"/>
    <x v="0"/>
    <n v="81.28"/>
    <n v="5908.8"/>
    <n v="4276.0200000000004"/>
    <n v="5859.77"/>
    <x v="11"/>
    <n v="2025"/>
    <s v="Q4"/>
    <s v="High"/>
    <s v="Average"/>
    <s v="Good"/>
    <x v="0"/>
    <n v="5859.77"/>
  </r>
  <r>
    <x v="1429"/>
    <d v="2024-03-26T00:00:00"/>
    <s v="Kolkata"/>
    <s v="Nagpur"/>
    <x v="5"/>
    <x v="1"/>
    <x v="1"/>
    <n v="21.74"/>
    <n v="2338"/>
    <n v="100.84"/>
    <n v="5"/>
    <x v="2"/>
    <x v="2"/>
    <n v="74222.8"/>
    <x v="109"/>
    <x v="2"/>
    <n v="81.33"/>
    <n v="5545.6"/>
    <n v="2588.34"/>
    <n v="9006.6"/>
    <x v="10"/>
    <n v="2024"/>
    <s v="Q1"/>
    <s v="High"/>
    <s v="Average"/>
    <s v="Excellent"/>
    <x v="5"/>
    <n v="9006.6"/>
  </r>
  <r>
    <x v="1430"/>
    <d v="2024-09-07T00:00:00"/>
    <s v="Kandla"/>
    <s v="Hyderabad"/>
    <x v="3"/>
    <x v="1"/>
    <x v="1"/>
    <n v="21.88"/>
    <n v="2281"/>
    <n v="91.53"/>
    <n v="5"/>
    <x v="1"/>
    <x v="0"/>
    <n v="74047.600000000006"/>
    <x v="28"/>
    <x v="1"/>
    <n v="86.51"/>
    <n v="5437.2"/>
    <n v="2615.4699999999998"/>
    <n v="9771.7800000000007"/>
    <x v="8"/>
    <n v="2024"/>
    <s v="Q3"/>
    <s v="High"/>
    <s v="Average"/>
    <s v="Excellent"/>
    <x v="3"/>
    <n v="9771.7800000000007"/>
  </r>
  <r>
    <x v="1431"/>
    <d v="2025-02-05T00:00:00"/>
    <s v="Mundra"/>
    <s v="Delhi ICD"/>
    <x v="5"/>
    <x v="1"/>
    <x v="0"/>
    <n v="27.76"/>
    <n v="496"/>
    <n v="96.96"/>
    <n v="2"/>
    <x v="2"/>
    <x v="1"/>
    <n v="58571.199999999997"/>
    <x v="9"/>
    <x v="5"/>
    <n v="81.87"/>
    <n v="2102.4"/>
    <n v="4547.3500000000004"/>
    <n v="6347.01"/>
    <x v="3"/>
    <n v="2025"/>
    <s v="Q1"/>
    <s v="High"/>
    <s v="Average"/>
    <s v="Excellent"/>
    <x v="5"/>
    <n v="6347.01"/>
  </r>
  <r>
    <x v="1432"/>
    <d v="2024-09-18T00:00:00"/>
    <s v="Mumbai"/>
    <s v="Pune"/>
    <x v="6"/>
    <x v="1"/>
    <x v="3"/>
    <n v="25.34"/>
    <n v="783"/>
    <n v="96.51"/>
    <n v="2"/>
    <x v="2"/>
    <x v="0"/>
    <n v="62283.199999999997"/>
    <x v="69"/>
    <x v="5"/>
    <n v="87.09"/>
    <n v="2579.6"/>
    <n v="3593.76"/>
    <n v="8900.27"/>
    <x v="8"/>
    <n v="2024"/>
    <s v="Q3"/>
    <s v="High"/>
    <s v="Average"/>
    <s v="Excellent"/>
    <x v="6"/>
    <n v="8900.27"/>
  </r>
  <r>
    <x v="1433"/>
    <d v="2026-03-05T00:00:00"/>
    <s v="Mumbai"/>
    <s v="Bengaluru"/>
    <x v="3"/>
    <x v="0"/>
    <x v="6"/>
    <n v="16.54"/>
    <n v="2432"/>
    <n v="95.26"/>
    <n v="8"/>
    <x v="2"/>
    <x v="0"/>
    <n v="62001.2"/>
    <x v="27"/>
    <x v="0"/>
    <n v="81.66"/>
    <n v="5525.6"/>
    <n v="1889.6"/>
    <n v="11080.37"/>
    <x v="10"/>
    <n v="2026"/>
    <s v="Q1"/>
    <s v="High"/>
    <s v="Good"/>
    <s v="Good"/>
    <x v="3"/>
    <n v="11080.37"/>
  </r>
  <r>
    <x v="1434"/>
    <d v="2024-06-12T00:00:00"/>
    <s v="Kolkata"/>
    <s v="Pune"/>
    <x v="3"/>
    <x v="0"/>
    <x v="2"/>
    <n v="20.45"/>
    <n v="1639"/>
    <n v="103.07"/>
    <n v="6"/>
    <x v="0"/>
    <x v="1"/>
    <n v="56941.4"/>
    <x v="93"/>
    <x v="1"/>
    <n v="82.61"/>
    <n v="4096"/>
    <n v="1915.42"/>
    <n v="6088.33"/>
    <x v="6"/>
    <n v="2024"/>
    <s v="Q2"/>
    <s v="High"/>
    <s v="Average"/>
    <s v="Good"/>
    <x v="3"/>
    <n v="6088.33"/>
  </r>
  <r>
    <x v="1435"/>
    <d v="2024-01-23T00:00:00"/>
    <s v="Kolkata"/>
    <s v="Bengaluru"/>
    <x v="6"/>
    <x v="1"/>
    <x v="2"/>
    <n v="19.75"/>
    <n v="740"/>
    <n v="99.01"/>
    <n v="3"/>
    <x v="1"/>
    <x v="0"/>
    <n v="54536.2"/>
    <x v="50"/>
    <x v="3"/>
    <n v="85.01"/>
    <n v="2270"/>
    <n v="2269.65"/>
    <n v="6820.02"/>
    <x v="0"/>
    <n v="2024"/>
    <s v="Q1"/>
    <s v="High"/>
    <s v="Average"/>
    <s v="Excellent"/>
    <x v="6"/>
    <n v="6820.02"/>
  </r>
  <r>
    <x v="1436"/>
    <d v="2024-07-03T00:00:00"/>
    <s v="Nava Sheva"/>
    <s v="Ahmedabad"/>
    <x v="0"/>
    <x v="1"/>
    <x v="6"/>
    <n v="26.2"/>
    <n v="1330"/>
    <n v="100.28"/>
    <n v="4"/>
    <x v="1"/>
    <x v="2"/>
    <n v="63573.599999999999"/>
    <x v="49"/>
    <x v="0"/>
    <n v="86.07"/>
    <n v="3708"/>
    <n v="2646.6"/>
    <n v="6435.3"/>
    <x v="1"/>
    <n v="2024"/>
    <s v="Q3"/>
    <s v="High"/>
    <s v="Average"/>
    <s v="Excellent"/>
    <x v="0"/>
    <n v="6435.3"/>
  </r>
  <r>
    <x v="1437"/>
    <d v="2024-12-01T00:00:00"/>
    <s v="Kandla"/>
    <s v="Jaipur"/>
    <x v="4"/>
    <x v="1"/>
    <x v="3"/>
    <n v="10.83"/>
    <n v="978"/>
    <n v="102.83"/>
    <n v="3"/>
    <x v="0"/>
    <x v="1"/>
    <n v="52322.6"/>
    <x v="74"/>
    <x v="2"/>
    <n v="87.07"/>
    <n v="2389.1999999999998"/>
    <n v="3574.79"/>
    <n v="4458.6099999999997"/>
    <x v="9"/>
    <n v="2024"/>
    <s v="Q4"/>
    <s v="High"/>
    <s v="Average"/>
    <s v="Excellent"/>
    <x v="4"/>
    <n v="4458.6099999999997"/>
  </r>
  <r>
    <x v="1438"/>
    <d v="2024-08-23T00:00:00"/>
    <s v="Mundra"/>
    <s v="Hyderabad"/>
    <x v="1"/>
    <x v="0"/>
    <x v="2"/>
    <n v="14.31"/>
    <n v="1281"/>
    <n v="94.92"/>
    <n v="4"/>
    <x v="2"/>
    <x v="2"/>
    <n v="42141.4"/>
    <x v="41"/>
    <x v="1"/>
    <n v="85.09"/>
    <n v="3134.4"/>
    <n v="3379.41"/>
    <n v="6141.05"/>
    <x v="2"/>
    <n v="2024"/>
    <s v="Q3"/>
    <s v="Low"/>
    <s v="Average"/>
    <s v="Excellent"/>
    <x v="1"/>
    <n v="6141.05"/>
  </r>
  <r>
    <x v="1439"/>
    <d v="2024-04-05T00:00:00"/>
    <s v="Vizag"/>
    <s v="Delhi ICD"/>
    <x v="2"/>
    <x v="0"/>
    <x v="0"/>
    <n v="26.72"/>
    <n v="947"/>
    <n v="100.47"/>
    <n v="2"/>
    <x v="1"/>
    <x v="1"/>
    <n v="48968.4"/>
    <x v="86"/>
    <x v="6"/>
    <n v="86.33"/>
    <n v="2962.8"/>
    <n v="2904.98"/>
    <n v="6482.19"/>
    <x v="5"/>
    <n v="2024"/>
    <s v="Q2"/>
    <s v="Low"/>
    <s v="Average"/>
    <s v="Excellent"/>
    <x v="2"/>
    <n v="6482.19"/>
  </r>
  <r>
    <x v="1440"/>
    <d v="2024-02-18T00:00:00"/>
    <s v="Chennai"/>
    <s v="Hyderabad"/>
    <x v="0"/>
    <x v="0"/>
    <x v="4"/>
    <n v="20.67"/>
    <n v="886"/>
    <n v="92.51"/>
    <n v="2"/>
    <x v="1"/>
    <x v="1"/>
    <n v="41836.199999999997"/>
    <x v="59"/>
    <x v="6"/>
    <n v="88.33"/>
    <n v="2598.8000000000002"/>
    <n v="4931.26"/>
    <n v="3481.99"/>
    <x v="3"/>
    <n v="2024"/>
    <s v="Q1"/>
    <s v="Low"/>
    <s v="Average"/>
    <s v="Excellent"/>
    <x v="0"/>
    <n v="3481.99"/>
  </r>
  <r>
    <x v="1441"/>
    <d v="2024-11-09T00:00:00"/>
    <s v="Kolkata"/>
    <s v="Jaipur"/>
    <x v="0"/>
    <x v="1"/>
    <x v="2"/>
    <n v="23.21"/>
    <n v="537"/>
    <n v="97.76"/>
    <n v="3"/>
    <x v="2"/>
    <x v="0"/>
    <n v="57564.2"/>
    <x v="101"/>
    <x v="1"/>
    <n v="85.59"/>
    <n v="2002.4"/>
    <n v="2318.73"/>
    <n v="10096.81"/>
    <x v="11"/>
    <n v="2024"/>
    <s v="Q4"/>
    <s v="High"/>
    <s v="Good"/>
    <s v="Excellent"/>
    <x v="0"/>
    <n v="10096.81"/>
  </r>
  <r>
    <x v="1442"/>
    <d v="2026-05-14T00:00:00"/>
    <s v="Vizag"/>
    <s v="Lucknow"/>
    <x v="4"/>
    <x v="0"/>
    <x v="1"/>
    <n v="25.3"/>
    <n v="702"/>
    <n v="94.36"/>
    <n v="2"/>
    <x v="1"/>
    <x v="2"/>
    <n v="42517.2"/>
    <x v="92"/>
    <x v="4"/>
    <n v="87.7"/>
    <n v="2416"/>
    <n v="4420.63"/>
    <n v="5735.99"/>
    <x v="4"/>
    <n v="2026"/>
    <s v="Q2"/>
    <s v="Low"/>
    <s v="Average"/>
    <s v="Excellent"/>
    <x v="4"/>
    <n v="5735.99"/>
  </r>
  <r>
    <x v="1443"/>
    <d v="2024-08-31T00:00:00"/>
    <s v="Kolkata"/>
    <s v="Nagpur"/>
    <x v="3"/>
    <x v="1"/>
    <x v="5"/>
    <n v="12.99"/>
    <n v="1094"/>
    <n v="101.21"/>
    <n v="2"/>
    <x v="2"/>
    <x v="0"/>
    <n v="55464.2"/>
    <x v="54"/>
    <x v="2"/>
    <n v="82.17"/>
    <n v="2707.6"/>
    <n v="3665.01"/>
    <n v="4961.72"/>
    <x v="2"/>
    <n v="2024"/>
    <s v="Q3"/>
    <s v="High"/>
    <s v="Average"/>
    <s v="Excellent"/>
    <x v="3"/>
    <n v="4961.72"/>
  </r>
  <r>
    <x v="1444"/>
    <d v="2024-06-13T00:00:00"/>
    <s v="Kolkata"/>
    <s v="Jaipur"/>
    <x v="4"/>
    <x v="1"/>
    <x v="5"/>
    <n v="22.89"/>
    <n v="1814"/>
    <n v="101.85"/>
    <n v="6"/>
    <x v="1"/>
    <x v="1"/>
    <n v="68091"/>
    <x v="31"/>
    <x v="6"/>
    <n v="84.42"/>
    <n v="4543.6000000000004"/>
    <n v="3934.49"/>
    <n v="11840.68"/>
    <x v="6"/>
    <n v="2024"/>
    <s v="Q2"/>
    <s v="High"/>
    <s v="Good"/>
    <s v="Good"/>
    <x v="4"/>
    <n v="11840.68"/>
  </r>
  <r>
    <x v="1445"/>
    <d v="2025-05-15T00:00:00"/>
    <s v="Vizag"/>
    <s v="Ahmedabad"/>
    <x v="1"/>
    <x v="1"/>
    <x v="4"/>
    <n v="25.06"/>
    <n v="983"/>
    <n v="86.82"/>
    <n v="4"/>
    <x v="2"/>
    <x v="0"/>
    <n v="63268.4"/>
    <x v="89"/>
    <x v="0"/>
    <n v="86.45"/>
    <n v="2968.4"/>
    <n v="3632.31"/>
    <n v="5584.58"/>
    <x v="4"/>
    <n v="2025"/>
    <s v="Q2"/>
    <s v="High"/>
    <s v="Average"/>
    <s v="Excellent"/>
    <x v="1"/>
    <n v="5584.58"/>
  </r>
  <r>
    <x v="1446"/>
    <d v="2026-01-09T00:00:00"/>
    <s v="Mumbai"/>
    <s v="Jaipur"/>
    <x v="3"/>
    <x v="0"/>
    <x v="4"/>
    <n v="21.12"/>
    <n v="2704"/>
    <n v="91.31"/>
    <n v="7"/>
    <x v="1"/>
    <x v="2"/>
    <n v="62413.2"/>
    <x v="47"/>
    <x v="2"/>
    <n v="81.72"/>
    <n v="6252.8"/>
    <n v="2733.3"/>
    <n v="6925.27"/>
    <x v="0"/>
    <n v="2026"/>
    <s v="Q1"/>
    <s v="High"/>
    <s v="Average"/>
    <s v="Good"/>
    <x v="3"/>
    <n v="6925.27"/>
  </r>
  <r>
    <x v="1447"/>
    <d v="2024-07-17T00:00:00"/>
    <s v="Nava Sheva"/>
    <s v="Delhi ICD"/>
    <x v="0"/>
    <x v="0"/>
    <x v="0"/>
    <n v="27.14"/>
    <n v="2433"/>
    <n v="88.57"/>
    <n v="6"/>
    <x v="2"/>
    <x v="2"/>
    <n v="66750.399999999994"/>
    <x v="79"/>
    <x v="3"/>
    <n v="85.7"/>
    <n v="5951.6"/>
    <n v="1893.92"/>
    <n v="8184.89"/>
    <x v="1"/>
    <n v="2024"/>
    <s v="Q3"/>
    <s v="High"/>
    <s v="Average"/>
    <s v="Good"/>
    <x v="0"/>
    <n v="8184.89"/>
  </r>
  <r>
    <x v="1448"/>
    <d v="2024-02-16T00:00:00"/>
    <s v="Vizag"/>
    <s v="Delhi ICD"/>
    <x v="6"/>
    <x v="0"/>
    <x v="6"/>
    <n v="20.399999999999999"/>
    <n v="389"/>
    <n v="90.09"/>
    <n v="2"/>
    <x v="0"/>
    <x v="1"/>
    <n v="40338.800000000003"/>
    <x v="15"/>
    <x v="0"/>
    <n v="86.5"/>
    <n v="1594"/>
    <n v="4926.8900000000003"/>
    <n v="5284.02"/>
    <x v="3"/>
    <n v="2024"/>
    <s v="Q1"/>
    <s v="Low"/>
    <s v="Average"/>
    <s v="Excellent"/>
    <x v="6"/>
    <n v="5284.02"/>
  </r>
  <r>
    <x v="1449"/>
    <d v="2024-12-05T00:00:00"/>
    <s v="Mumbai"/>
    <s v="Ahmedabad"/>
    <x v="5"/>
    <x v="1"/>
    <x v="4"/>
    <n v="19.18"/>
    <n v="2778"/>
    <n v="101.26"/>
    <n v="7"/>
    <x v="0"/>
    <x v="0"/>
    <n v="83749.2"/>
    <x v="60"/>
    <x v="0"/>
    <n v="81.19"/>
    <n v="6323.2"/>
    <n v="2745.67"/>
    <n v="7665.42"/>
    <x v="9"/>
    <n v="2024"/>
    <s v="Q4"/>
    <s v="High"/>
    <s v="Average"/>
    <s v="Good"/>
    <x v="5"/>
    <n v="7665.42"/>
  </r>
  <r>
    <x v="1450"/>
    <d v="2025-07-01T00:00:00"/>
    <s v="Nava Sheva"/>
    <s v="Hyderabad"/>
    <x v="6"/>
    <x v="0"/>
    <x v="1"/>
    <n v="10.27"/>
    <n v="561"/>
    <n v="100.45"/>
    <n v="2"/>
    <x v="1"/>
    <x v="2"/>
    <n v="28029"/>
    <x v="35"/>
    <x v="1"/>
    <n v="88.28"/>
    <n v="1532.8"/>
    <n v="4061.4"/>
    <n v="2367.63"/>
    <x v="1"/>
    <n v="2025"/>
    <s v="Q3"/>
    <s v="Low"/>
    <s v="Average"/>
    <s v="Excellent"/>
    <x v="6"/>
    <n v="2367.63"/>
  </r>
  <r>
    <x v="1451"/>
    <d v="2024-01-19T00:00:00"/>
    <s v="Kolkata"/>
    <s v="Nagpur"/>
    <x v="1"/>
    <x v="0"/>
    <x v="4"/>
    <n v="16.510000000000002"/>
    <n v="1684"/>
    <n v="91.92"/>
    <n v="6"/>
    <x v="2"/>
    <x v="2"/>
    <n v="48597.4"/>
    <x v="57"/>
    <x v="5"/>
    <n v="83.44"/>
    <n v="4028.4"/>
    <n v="2794.29"/>
    <n v="3997.32"/>
    <x v="0"/>
    <n v="2024"/>
    <s v="Q1"/>
    <s v="Low"/>
    <s v="Average"/>
    <s v="Good"/>
    <x v="1"/>
    <n v="3997.32"/>
  </r>
  <r>
    <x v="1452"/>
    <d v="2024-04-28T00:00:00"/>
    <s v="Mumbai"/>
    <s v="Hyderabad"/>
    <x v="5"/>
    <x v="1"/>
    <x v="5"/>
    <n v="10.06"/>
    <n v="1100"/>
    <n v="87.87"/>
    <n v="3"/>
    <x v="0"/>
    <x v="1"/>
    <n v="51298.400000000001"/>
    <x v="32"/>
    <x v="0"/>
    <n v="88.92"/>
    <n v="2602.4"/>
    <n v="1765.03"/>
    <n v="5351.15"/>
    <x v="5"/>
    <n v="2024"/>
    <s v="Q2"/>
    <s v="High"/>
    <s v="Average"/>
    <s v="Excellent"/>
    <x v="5"/>
    <n v="5351.15"/>
  </r>
  <r>
    <x v="1453"/>
    <d v="2026-03-06T00:00:00"/>
    <s v="Nava Sheva"/>
    <s v="Delhi ICD"/>
    <x v="5"/>
    <x v="1"/>
    <x v="6"/>
    <n v="19.829999999999998"/>
    <n v="1009"/>
    <n v="94.41"/>
    <n v="2"/>
    <x v="2"/>
    <x v="0"/>
    <n v="59784.2"/>
    <x v="78"/>
    <x v="2"/>
    <n v="88.75"/>
    <n v="2811.2"/>
    <n v="3422.83"/>
    <n v="7033.16"/>
    <x v="10"/>
    <n v="2026"/>
    <s v="Q1"/>
    <s v="High"/>
    <s v="Average"/>
    <s v="Excellent"/>
    <x v="5"/>
    <n v="7033.16"/>
  </r>
  <r>
    <x v="1454"/>
    <d v="2025-03-03T00:00:00"/>
    <s v="Vizag"/>
    <s v="Hyderabad"/>
    <x v="1"/>
    <x v="0"/>
    <x v="6"/>
    <n v="17.260000000000002"/>
    <n v="2643"/>
    <n v="104.74"/>
    <n v="7"/>
    <x v="2"/>
    <x v="1"/>
    <n v="63818.8"/>
    <x v="51"/>
    <x v="3"/>
    <n v="85.32"/>
    <n v="5976.4"/>
    <n v="1571.45"/>
    <n v="6179.62"/>
    <x v="10"/>
    <n v="2025"/>
    <s v="Q1"/>
    <s v="High"/>
    <s v="Average"/>
    <s v="Good"/>
    <x v="1"/>
    <n v="6179.62"/>
  </r>
  <r>
    <x v="1455"/>
    <d v="2024-05-08T00:00:00"/>
    <s v="Nava Sheva"/>
    <s v="Nagpur"/>
    <x v="5"/>
    <x v="1"/>
    <x v="4"/>
    <n v="14.6"/>
    <n v="1494"/>
    <n v="85.15"/>
    <n v="3"/>
    <x v="2"/>
    <x v="1"/>
    <n v="57286"/>
    <x v="0"/>
    <x v="0"/>
    <n v="88.4"/>
    <n v="3572"/>
    <n v="2765.2"/>
    <n v="5558.15"/>
    <x v="4"/>
    <n v="2024"/>
    <s v="Q2"/>
    <s v="High"/>
    <s v="Average"/>
    <s v="Excellent"/>
    <x v="5"/>
    <n v="5558.15"/>
  </r>
  <r>
    <x v="1456"/>
    <d v="2024-10-21T00:00:00"/>
    <s v="Nava Sheva"/>
    <s v="Delhi ICD"/>
    <x v="6"/>
    <x v="0"/>
    <x v="6"/>
    <n v="21.64"/>
    <n v="1048"/>
    <n v="99.07"/>
    <n v="4"/>
    <x v="1"/>
    <x v="2"/>
    <n v="43940.4"/>
    <x v="77"/>
    <x v="3"/>
    <n v="86.97"/>
    <n v="2961.6"/>
    <n v="1810.65"/>
    <n v="5232.8599999999997"/>
    <x v="7"/>
    <n v="2024"/>
    <s v="Q4"/>
    <s v="Low"/>
    <s v="Average"/>
    <s v="Excellent"/>
    <x v="6"/>
    <n v="5232.8599999999997"/>
  </r>
  <r>
    <x v="1457"/>
    <d v="2026-03-16T00:00:00"/>
    <s v="Kandla"/>
    <s v="Delhi ICD"/>
    <x v="5"/>
    <x v="1"/>
    <x v="3"/>
    <n v="17.82"/>
    <n v="2632"/>
    <n v="90.9"/>
    <n v="7"/>
    <x v="2"/>
    <x v="2"/>
    <n v="73030"/>
    <x v="93"/>
    <x v="1"/>
    <n v="88.89"/>
    <n v="5976.8"/>
    <n v="2885.19"/>
    <n v="11807.96"/>
    <x v="10"/>
    <n v="2026"/>
    <s v="Q1"/>
    <s v="High"/>
    <s v="Good"/>
    <s v="Good"/>
    <x v="5"/>
    <n v="11807.96"/>
  </r>
  <r>
    <x v="1458"/>
    <d v="2025-08-24T00:00:00"/>
    <s v="Vizag"/>
    <s v="Delhi ICD"/>
    <x v="6"/>
    <x v="1"/>
    <x v="0"/>
    <n v="14.4"/>
    <n v="1386"/>
    <n v="86.34"/>
    <n v="4"/>
    <x v="2"/>
    <x v="2"/>
    <n v="54452.800000000003"/>
    <x v="17"/>
    <x v="3"/>
    <n v="81.56"/>
    <n v="3348"/>
    <n v="2519.96"/>
    <n v="5425.35"/>
    <x v="2"/>
    <n v="2025"/>
    <s v="Q3"/>
    <s v="High"/>
    <s v="Average"/>
    <s v="Excellent"/>
    <x v="6"/>
    <n v="5425.35"/>
  </r>
  <r>
    <x v="1459"/>
    <d v="2025-03-15T00:00:00"/>
    <s v="Mumbai"/>
    <s v="Hyderabad"/>
    <x v="4"/>
    <x v="1"/>
    <x v="1"/>
    <n v="21.97"/>
    <n v="692"/>
    <n v="88.1"/>
    <n v="2"/>
    <x v="1"/>
    <x v="2"/>
    <n v="50649"/>
    <x v="8"/>
    <x v="0"/>
    <n v="84.97"/>
    <n v="2262.8000000000002"/>
    <n v="4366.9799999999996"/>
    <n v="4708.01"/>
    <x v="10"/>
    <n v="2025"/>
    <s v="Q1"/>
    <s v="High"/>
    <s v="Average"/>
    <s v="Excellent"/>
    <x v="4"/>
    <n v="4708.01"/>
  </r>
  <r>
    <x v="1460"/>
    <d v="2024-03-06T00:00:00"/>
    <s v="Mundra"/>
    <s v="Bengaluru"/>
    <x v="0"/>
    <x v="0"/>
    <x v="2"/>
    <n v="19.739999999999998"/>
    <n v="1779"/>
    <n v="97.31"/>
    <n v="5"/>
    <x v="2"/>
    <x v="0"/>
    <n v="57291.199999999997"/>
    <x v="34"/>
    <x v="5"/>
    <n v="86.09"/>
    <n v="4347.6000000000004"/>
    <n v="2937.2"/>
    <n v="9512.27"/>
    <x v="10"/>
    <n v="2024"/>
    <s v="Q1"/>
    <s v="High"/>
    <s v="Average"/>
    <s v="Excellent"/>
    <x v="0"/>
    <n v="9512.27"/>
  </r>
  <r>
    <x v="1461"/>
    <d v="2024-01-15T00:00:00"/>
    <s v="Nava Sheva"/>
    <s v="Delhi ICD"/>
    <x v="5"/>
    <x v="0"/>
    <x v="0"/>
    <n v="24.05"/>
    <n v="2400"/>
    <n v="91.71"/>
    <n v="7"/>
    <x v="0"/>
    <x v="0"/>
    <n v="70450.2"/>
    <x v="91"/>
    <x v="3"/>
    <n v="82.47"/>
    <n v="5762"/>
    <n v="4713.3"/>
    <n v="8299.5400000000009"/>
    <x v="0"/>
    <n v="2024"/>
    <s v="Q1"/>
    <s v="High"/>
    <s v="Average"/>
    <s v="Good"/>
    <x v="5"/>
    <n v="8299.5400000000009"/>
  </r>
  <r>
    <x v="1462"/>
    <d v="2025-02-14T00:00:00"/>
    <s v="Mundra"/>
    <s v="Pune"/>
    <x v="6"/>
    <x v="1"/>
    <x v="1"/>
    <n v="14.16"/>
    <n v="1846"/>
    <n v="89.41"/>
    <n v="5"/>
    <x v="2"/>
    <x v="2"/>
    <n v="60125.2"/>
    <x v="58"/>
    <x v="1"/>
    <n v="85.8"/>
    <n v="4258.3999999999996"/>
    <n v="2422.9899999999998"/>
    <n v="8262.51"/>
    <x v="3"/>
    <n v="2025"/>
    <s v="Q1"/>
    <s v="High"/>
    <s v="Average"/>
    <s v="Excellent"/>
    <x v="6"/>
    <n v="8262.51"/>
  </r>
  <r>
    <x v="1463"/>
    <d v="2025-09-30T00:00:00"/>
    <s v="Kandla"/>
    <s v="Bengaluru"/>
    <x v="2"/>
    <x v="0"/>
    <x v="6"/>
    <n v="10.35"/>
    <n v="1536"/>
    <n v="85.78"/>
    <n v="4"/>
    <x v="1"/>
    <x v="2"/>
    <n v="38040.6"/>
    <x v="40"/>
    <x v="0"/>
    <n v="83.13"/>
    <n v="3486"/>
    <n v="4882.17"/>
    <n v="4743.84"/>
    <x v="8"/>
    <n v="2025"/>
    <s v="Q3"/>
    <s v="Low"/>
    <s v="Average"/>
    <s v="Excellent"/>
    <x v="2"/>
    <n v="4743.84"/>
  </r>
  <r>
    <x v="1464"/>
    <d v="2024-06-23T00:00:00"/>
    <s v="Mumbai"/>
    <s v="Lucknow"/>
    <x v="5"/>
    <x v="0"/>
    <x v="4"/>
    <n v="10.77"/>
    <n v="1963"/>
    <n v="86.23"/>
    <n v="6"/>
    <x v="2"/>
    <x v="2"/>
    <n v="46096.6"/>
    <x v="40"/>
    <x v="0"/>
    <n v="84.84"/>
    <n v="4356.8"/>
    <n v="3151.44"/>
    <n v="7150.63"/>
    <x v="6"/>
    <n v="2024"/>
    <s v="Q2"/>
    <s v="Low"/>
    <s v="Average"/>
    <s v="Good"/>
    <x v="5"/>
    <n v="7150.63"/>
  </r>
  <r>
    <x v="1465"/>
    <d v="2024-05-15T00:00:00"/>
    <s v="Vizag"/>
    <s v="Ahmedabad"/>
    <x v="2"/>
    <x v="1"/>
    <x v="3"/>
    <n v="19.239999999999998"/>
    <n v="1425"/>
    <n v="85.06"/>
    <n v="3"/>
    <x v="0"/>
    <x v="2"/>
    <n v="61623.199999999997"/>
    <x v="96"/>
    <x v="4"/>
    <n v="86.69"/>
    <n v="3619.6"/>
    <n v="2388.3200000000002"/>
    <n v="9568.8700000000008"/>
    <x v="4"/>
    <n v="2024"/>
    <s v="Q2"/>
    <s v="High"/>
    <s v="Average"/>
    <s v="Excellent"/>
    <x v="2"/>
    <n v="9568.8700000000008"/>
  </r>
  <r>
    <x v="1466"/>
    <d v="2024-01-17T00:00:00"/>
    <s v="Chennai"/>
    <s v="Nagpur"/>
    <x v="2"/>
    <x v="1"/>
    <x v="4"/>
    <n v="20.23"/>
    <n v="2112"/>
    <n v="90.5"/>
    <n v="7"/>
    <x v="2"/>
    <x v="2"/>
    <n v="68911"/>
    <x v="70"/>
    <x v="4"/>
    <n v="87.35"/>
    <n v="5033.2"/>
    <n v="2324.64"/>
    <n v="12164.42"/>
    <x v="0"/>
    <n v="2024"/>
    <s v="Q1"/>
    <s v="High"/>
    <s v="Good"/>
    <s v="Good"/>
    <x v="2"/>
    <n v="12164.42"/>
  </r>
  <r>
    <x v="1467"/>
    <d v="2026-03-04T00:00:00"/>
    <s v="Nava Sheva"/>
    <s v="Lucknow"/>
    <x v="0"/>
    <x v="0"/>
    <x v="4"/>
    <n v="22.74"/>
    <n v="800"/>
    <n v="88.88"/>
    <n v="3"/>
    <x v="1"/>
    <x v="0"/>
    <n v="44731.6"/>
    <x v="22"/>
    <x v="5"/>
    <n v="85.46"/>
    <n v="2509.6"/>
    <n v="3412.35"/>
    <n v="6875.95"/>
    <x v="10"/>
    <n v="2026"/>
    <s v="Q1"/>
    <s v="Low"/>
    <s v="Average"/>
    <s v="Excellent"/>
    <x v="0"/>
    <n v="6875.95"/>
  </r>
  <r>
    <x v="1468"/>
    <d v="2025-03-06T00:00:00"/>
    <s v="Kandla"/>
    <s v="Bengaluru"/>
    <x v="6"/>
    <x v="0"/>
    <x v="4"/>
    <n v="14.49"/>
    <n v="1312"/>
    <n v="91.66"/>
    <n v="4"/>
    <x v="1"/>
    <x v="0"/>
    <n v="43784.2"/>
    <x v="48"/>
    <x v="2"/>
    <n v="83.28"/>
    <n v="3203.6"/>
    <n v="3544.03"/>
    <n v="5720.83"/>
    <x v="10"/>
    <n v="2025"/>
    <s v="Q1"/>
    <s v="Low"/>
    <s v="Average"/>
    <s v="Excellent"/>
    <x v="6"/>
    <n v="5720.83"/>
  </r>
  <r>
    <x v="1469"/>
    <d v="2026-02-18T00:00:00"/>
    <s v="Mundra"/>
    <s v="Pune"/>
    <x v="1"/>
    <x v="0"/>
    <x v="1"/>
    <n v="21.61"/>
    <n v="664"/>
    <n v="92.79"/>
    <n v="2"/>
    <x v="2"/>
    <x v="2"/>
    <n v="41051.800000000003"/>
    <x v="117"/>
    <x v="1"/>
    <n v="86.48"/>
    <n v="2192.4"/>
    <n v="4559.1000000000004"/>
    <n v="5128.46"/>
    <x v="3"/>
    <n v="2026"/>
    <s v="Q1"/>
    <s v="Low"/>
    <s v="Average"/>
    <s v="Excellent"/>
    <x v="1"/>
    <n v="5128.46"/>
  </r>
  <r>
    <x v="1470"/>
    <d v="2025-04-16T00:00:00"/>
    <s v="Kolkata"/>
    <s v="Lucknow"/>
    <x v="0"/>
    <x v="0"/>
    <x v="3"/>
    <n v="15.55"/>
    <n v="509"/>
    <n v="91.06"/>
    <n v="2"/>
    <x v="1"/>
    <x v="0"/>
    <n v="35030.199999999997"/>
    <x v="88"/>
    <x v="2"/>
    <n v="81.44"/>
    <n v="1640"/>
    <n v="2679.46"/>
    <n v="3658.29"/>
    <x v="5"/>
    <n v="2025"/>
    <s v="Q2"/>
    <s v="Low"/>
    <s v="Average"/>
    <s v="Excellent"/>
    <x v="0"/>
    <n v="3658.29"/>
  </r>
  <r>
    <x v="1471"/>
    <d v="2024-02-05T00:00:00"/>
    <s v="Mumbai"/>
    <s v="Delhi ICD"/>
    <x v="4"/>
    <x v="0"/>
    <x v="2"/>
    <n v="26.37"/>
    <n v="964"/>
    <n v="98.98"/>
    <n v="4"/>
    <x v="2"/>
    <x v="2"/>
    <n v="49678.6"/>
    <x v="70"/>
    <x v="1"/>
    <n v="84.72"/>
    <n v="2982.8"/>
    <n v="3983.34"/>
    <n v="5604.48"/>
    <x v="3"/>
    <n v="2024"/>
    <s v="Q1"/>
    <s v="Low"/>
    <s v="Average"/>
    <s v="Excellent"/>
    <x v="4"/>
    <n v="5604.48"/>
  </r>
  <r>
    <x v="1472"/>
    <d v="2024-01-25T00:00:00"/>
    <s v="Kolkata"/>
    <s v="Jaipur"/>
    <x v="3"/>
    <x v="1"/>
    <x v="6"/>
    <n v="16.38"/>
    <n v="1345"/>
    <n v="91.14"/>
    <n v="4"/>
    <x v="0"/>
    <x v="1"/>
    <n v="60318.8"/>
    <x v="119"/>
    <x v="1"/>
    <n v="84.44"/>
    <n v="3345.2"/>
    <n v="3085.73"/>
    <n v="5927.2"/>
    <x v="0"/>
    <n v="2024"/>
    <s v="Q1"/>
    <s v="High"/>
    <s v="Average"/>
    <s v="Excellent"/>
    <x v="3"/>
    <n v="5927.2"/>
  </r>
  <r>
    <x v="1473"/>
    <d v="2024-12-04T00:00:00"/>
    <s v="Mumbai"/>
    <s v="Pune"/>
    <x v="0"/>
    <x v="1"/>
    <x v="2"/>
    <n v="14.21"/>
    <n v="2365"/>
    <n v="96.25"/>
    <n v="7"/>
    <x v="0"/>
    <x v="2"/>
    <n v="69719"/>
    <x v="107"/>
    <x v="4"/>
    <n v="85.3"/>
    <n v="5298.4"/>
    <n v="1785.25"/>
    <n v="9968.0300000000007"/>
    <x v="9"/>
    <n v="2024"/>
    <s v="Q4"/>
    <s v="High"/>
    <s v="Average"/>
    <s v="Good"/>
    <x v="0"/>
    <n v="9968.0300000000007"/>
  </r>
  <r>
    <x v="1474"/>
    <d v="2026-05-11T00:00:00"/>
    <s v="Chennai"/>
    <s v="Hyderabad"/>
    <x v="2"/>
    <x v="0"/>
    <x v="4"/>
    <n v="17.39"/>
    <n v="694"/>
    <n v="89.86"/>
    <n v="2"/>
    <x v="0"/>
    <x v="0"/>
    <n v="43762.2"/>
    <x v="74"/>
    <x v="1"/>
    <n v="84.77"/>
    <n v="2083.6"/>
    <n v="1598.39"/>
    <n v="4186.09"/>
    <x v="4"/>
    <n v="2026"/>
    <s v="Q2"/>
    <s v="Low"/>
    <s v="Average"/>
    <s v="Excellent"/>
    <x v="2"/>
    <n v="4186.09"/>
  </r>
  <r>
    <x v="1475"/>
    <d v="2024-06-27T00:00:00"/>
    <s v="Kolkata"/>
    <s v="Delhi ICD"/>
    <x v="1"/>
    <x v="1"/>
    <x v="1"/>
    <n v="10.4"/>
    <n v="495"/>
    <n v="92.21"/>
    <n v="2"/>
    <x v="2"/>
    <x v="2"/>
    <n v="40865.199999999997"/>
    <x v="107"/>
    <x v="5"/>
    <n v="82.91"/>
    <n v="1406"/>
    <n v="3724.83"/>
    <n v="7043.35"/>
    <x v="6"/>
    <n v="2024"/>
    <s v="Q2"/>
    <s v="Low"/>
    <s v="Average"/>
    <s v="Excellent"/>
    <x v="1"/>
    <n v="7043.35"/>
  </r>
  <r>
    <x v="1476"/>
    <d v="2026-03-25T00:00:00"/>
    <s v="Mumbai"/>
    <s v="Bengaluru"/>
    <x v="6"/>
    <x v="0"/>
    <x v="0"/>
    <n v="16.07"/>
    <n v="2128"/>
    <n v="93.52"/>
    <n v="6"/>
    <x v="0"/>
    <x v="0"/>
    <n v="60221.4"/>
    <x v="39"/>
    <x v="6"/>
    <n v="82.62"/>
    <n v="4898.8"/>
    <n v="4816.8500000000004"/>
    <n v="6371.67"/>
    <x v="10"/>
    <n v="2026"/>
    <s v="Q1"/>
    <s v="High"/>
    <s v="Average"/>
    <s v="Good"/>
    <x v="6"/>
    <n v="6371.67"/>
  </r>
  <r>
    <x v="1477"/>
    <d v="2024-12-18T00:00:00"/>
    <s v="Mundra"/>
    <s v="Hyderabad"/>
    <x v="0"/>
    <x v="0"/>
    <x v="2"/>
    <n v="16.2"/>
    <n v="1054"/>
    <n v="103.67"/>
    <n v="3"/>
    <x v="2"/>
    <x v="1"/>
    <n v="43668.4"/>
    <x v="106"/>
    <x v="4"/>
    <n v="81.94"/>
    <n v="2756"/>
    <n v="2106.6"/>
    <n v="6271.57"/>
    <x v="9"/>
    <n v="2024"/>
    <s v="Q4"/>
    <s v="Low"/>
    <s v="Average"/>
    <s v="Excellent"/>
    <x v="0"/>
    <n v="6271.57"/>
  </r>
  <r>
    <x v="1478"/>
    <d v="2024-05-21T00:00:00"/>
    <s v="Nava Sheva"/>
    <s v="Jaipur"/>
    <x v="4"/>
    <x v="0"/>
    <x v="0"/>
    <n v="23.66"/>
    <n v="1242"/>
    <n v="93.69"/>
    <n v="4"/>
    <x v="2"/>
    <x v="2"/>
    <n v="49940.800000000003"/>
    <x v="99"/>
    <x v="4"/>
    <n v="87.59"/>
    <n v="3430.4"/>
    <n v="3769.56"/>
    <n v="8467.09"/>
    <x v="4"/>
    <n v="2024"/>
    <s v="Q2"/>
    <s v="Low"/>
    <s v="Average"/>
    <s v="Excellent"/>
    <x v="4"/>
    <n v="8467.09"/>
  </r>
  <r>
    <x v="1479"/>
    <d v="2026-06-04T00:00:00"/>
    <s v="Kandla"/>
    <s v="Delhi ICD"/>
    <x v="1"/>
    <x v="1"/>
    <x v="2"/>
    <n v="10.1"/>
    <n v="1942"/>
    <n v="90.73"/>
    <n v="5"/>
    <x v="2"/>
    <x v="2"/>
    <n v="57781.599999999999"/>
    <x v="86"/>
    <x v="4"/>
    <n v="88.72"/>
    <n v="4288"/>
    <n v="4449.9799999999996"/>
    <n v="8929.4699999999993"/>
    <x v="6"/>
    <n v="2026"/>
    <s v="Q2"/>
    <s v="High"/>
    <s v="Average"/>
    <s v="Excellent"/>
    <x v="1"/>
    <n v="8929.4699999999993"/>
  </r>
  <r>
    <x v="1480"/>
    <d v="2025-05-05T00:00:00"/>
    <s v="Vizag"/>
    <s v="Nagpur"/>
    <x v="3"/>
    <x v="1"/>
    <x v="4"/>
    <n v="16.64"/>
    <n v="1748"/>
    <n v="88.72"/>
    <n v="4"/>
    <x v="1"/>
    <x v="2"/>
    <n v="58598.400000000001"/>
    <x v="35"/>
    <x v="2"/>
    <n v="81.099999999999994"/>
    <n v="4161.6000000000004"/>
    <n v="4762.5"/>
    <n v="4821.3100000000004"/>
    <x v="4"/>
    <n v="2025"/>
    <s v="Q2"/>
    <s v="High"/>
    <s v="Average"/>
    <s v="Excellent"/>
    <x v="3"/>
    <n v="4821.3100000000004"/>
  </r>
  <r>
    <x v="1481"/>
    <d v="2025-03-10T00:00:00"/>
    <s v="Chennai"/>
    <s v="Ahmedabad"/>
    <x v="6"/>
    <x v="0"/>
    <x v="2"/>
    <n v="26.86"/>
    <n v="342"/>
    <n v="89.04"/>
    <n v="2"/>
    <x v="1"/>
    <x v="2"/>
    <n v="38962.800000000003"/>
    <x v="11"/>
    <x v="3"/>
    <n v="88.88"/>
    <n v="1758.4"/>
    <n v="3961.94"/>
    <n v="3728.21"/>
    <x v="10"/>
    <n v="2025"/>
    <s v="Q1"/>
    <s v="Low"/>
    <s v="Average"/>
    <s v="Excellent"/>
    <x v="6"/>
    <n v="3728.21"/>
  </r>
  <r>
    <x v="1482"/>
    <d v="2024-05-29T00:00:00"/>
    <s v="Kolkata"/>
    <s v="Ahmedabad"/>
    <x v="0"/>
    <x v="0"/>
    <x v="1"/>
    <n v="22.23"/>
    <n v="663"/>
    <n v="104.58"/>
    <n v="2"/>
    <x v="1"/>
    <x v="2"/>
    <n v="40512.6"/>
    <x v="109"/>
    <x v="3"/>
    <n v="83.4"/>
    <n v="2215.1999999999998"/>
    <n v="4527.3900000000003"/>
    <n v="5478.8"/>
    <x v="4"/>
    <n v="2024"/>
    <s v="Q2"/>
    <s v="Low"/>
    <s v="Average"/>
    <s v="Excellent"/>
    <x v="0"/>
    <n v="5478.8"/>
  </r>
  <r>
    <x v="1483"/>
    <d v="2026-01-06T00:00:00"/>
    <s v="Kandla"/>
    <s v="Ahmedabad"/>
    <x v="1"/>
    <x v="1"/>
    <x v="0"/>
    <n v="15.02"/>
    <n v="1284"/>
    <n v="100.91"/>
    <n v="4"/>
    <x v="1"/>
    <x v="0"/>
    <n v="57035.199999999997"/>
    <x v="81"/>
    <x v="4"/>
    <n v="88.21"/>
    <n v="3168.8"/>
    <n v="2091.1999999999998"/>
    <n v="6485.27"/>
    <x v="0"/>
    <n v="2026"/>
    <s v="Q1"/>
    <s v="High"/>
    <s v="Average"/>
    <s v="Excellent"/>
    <x v="1"/>
    <n v="6485.27"/>
  </r>
  <r>
    <x v="1484"/>
    <d v="2025-03-17T00:00:00"/>
    <s v="Nava Sheva"/>
    <s v="Pune"/>
    <x v="3"/>
    <x v="0"/>
    <x v="4"/>
    <n v="16.72"/>
    <n v="1593"/>
    <n v="99.32"/>
    <n v="4"/>
    <x v="1"/>
    <x v="2"/>
    <n v="46082.400000000001"/>
    <x v="88"/>
    <x v="1"/>
    <n v="87.19"/>
    <n v="3854.8"/>
    <n v="4734.49"/>
    <n v="7951.14"/>
    <x v="10"/>
    <n v="2025"/>
    <s v="Q1"/>
    <s v="Low"/>
    <s v="Average"/>
    <s v="Excellent"/>
    <x v="3"/>
    <n v="7951.14"/>
  </r>
  <r>
    <x v="1485"/>
    <d v="2026-03-07T00:00:00"/>
    <s v="Nava Sheva"/>
    <s v="Jaipur"/>
    <x v="5"/>
    <x v="1"/>
    <x v="6"/>
    <n v="22.61"/>
    <n v="1612"/>
    <n v="93.77"/>
    <n v="5"/>
    <x v="2"/>
    <x v="0"/>
    <n v="69445.399999999994"/>
    <x v="107"/>
    <x v="5"/>
    <n v="88.37"/>
    <n v="4128.3999999999996"/>
    <n v="1980.91"/>
    <n v="10686.89"/>
    <x v="10"/>
    <n v="2026"/>
    <s v="Q1"/>
    <s v="High"/>
    <s v="Good"/>
    <s v="Excellent"/>
    <x v="5"/>
    <n v="10686.89"/>
  </r>
  <r>
    <x v="1486"/>
    <d v="2025-09-03T00:00:00"/>
    <s v="Vizag"/>
    <s v="Nagpur"/>
    <x v="5"/>
    <x v="1"/>
    <x v="2"/>
    <n v="21.21"/>
    <n v="1181"/>
    <n v="91.47"/>
    <n v="2"/>
    <x v="0"/>
    <x v="0"/>
    <n v="65237.4"/>
    <x v="20"/>
    <x v="2"/>
    <n v="87.18"/>
    <n v="3210.4"/>
    <n v="4143.7700000000004"/>
    <n v="11728.1"/>
    <x v="8"/>
    <n v="2025"/>
    <s v="Q3"/>
    <s v="High"/>
    <s v="Good"/>
    <s v="Excellent"/>
    <x v="5"/>
    <n v="11728.1"/>
  </r>
  <r>
    <x v="1487"/>
    <d v="2025-04-11T00:00:00"/>
    <s v="Mumbai"/>
    <s v="Lucknow"/>
    <x v="2"/>
    <x v="0"/>
    <x v="0"/>
    <n v="13.08"/>
    <n v="2565"/>
    <n v="103.07"/>
    <n v="6"/>
    <x v="2"/>
    <x v="0"/>
    <n v="61420.4"/>
    <x v="27"/>
    <x v="5"/>
    <n v="82.02"/>
    <n v="5653.2"/>
    <n v="2194.19"/>
    <n v="7796.23"/>
    <x v="5"/>
    <n v="2025"/>
    <s v="Q2"/>
    <s v="High"/>
    <s v="Average"/>
    <s v="Good"/>
    <x v="2"/>
    <n v="7796.23"/>
  </r>
  <r>
    <x v="1488"/>
    <d v="2026-01-31T00:00:00"/>
    <s v="Mundra"/>
    <s v="Delhi ICD"/>
    <x v="3"/>
    <x v="1"/>
    <x v="6"/>
    <n v="26.41"/>
    <n v="763"/>
    <n v="98.93"/>
    <n v="2"/>
    <x v="1"/>
    <x v="0"/>
    <n v="60796.6"/>
    <x v="9"/>
    <x v="6"/>
    <n v="86.28"/>
    <n v="2582.4"/>
    <n v="4087.51"/>
    <n v="10433.93"/>
    <x v="0"/>
    <n v="2026"/>
    <s v="Q1"/>
    <s v="High"/>
    <s v="Good"/>
    <s v="Excellent"/>
    <x v="3"/>
    <n v="10433.93"/>
  </r>
  <r>
    <x v="1489"/>
    <d v="2024-11-06T00:00:00"/>
    <s v="Kolkata"/>
    <s v="Delhi ICD"/>
    <x v="3"/>
    <x v="0"/>
    <x v="0"/>
    <n v="10.4"/>
    <n v="2058"/>
    <n v="90.32"/>
    <n v="7"/>
    <x v="1"/>
    <x v="0"/>
    <n v="48894.400000000001"/>
    <x v="82"/>
    <x v="6"/>
    <n v="83.2"/>
    <n v="4532"/>
    <n v="2602.0100000000002"/>
    <n v="5490.94"/>
    <x v="11"/>
    <n v="2024"/>
    <s v="Q4"/>
    <s v="Low"/>
    <s v="Average"/>
    <s v="Good"/>
    <x v="3"/>
    <n v="5490.94"/>
  </r>
  <r>
    <x v="1490"/>
    <d v="2025-04-19T00:00:00"/>
    <s v="Mumbai"/>
    <s v="Lucknow"/>
    <x v="4"/>
    <x v="1"/>
    <x v="1"/>
    <n v="13.73"/>
    <n v="2423"/>
    <n v="85.66"/>
    <n v="6"/>
    <x v="2"/>
    <x v="0"/>
    <n v="70212.2"/>
    <x v="114"/>
    <x v="5"/>
    <n v="86.23"/>
    <n v="5395.2"/>
    <n v="2792.73"/>
    <n v="7242.36"/>
    <x v="5"/>
    <n v="2025"/>
    <s v="Q2"/>
    <s v="High"/>
    <s v="Average"/>
    <s v="Good"/>
    <x v="4"/>
    <n v="7242.36"/>
  </r>
  <r>
    <x v="1491"/>
    <d v="2024-05-31T00:00:00"/>
    <s v="Kolkata"/>
    <s v="Ahmedabad"/>
    <x v="5"/>
    <x v="1"/>
    <x v="1"/>
    <n v="20.190000000000001"/>
    <n v="1585"/>
    <n v="87.36"/>
    <n v="4"/>
    <x v="2"/>
    <x v="0"/>
    <n v="66174.2"/>
    <x v="40"/>
    <x v="5"/>
    <n v="86.15"/>
    <n v="3977.6"/>
    <n v="2545.7800000000002"/>
    <n v="5331.24"/>
    <x v="4"/>
    <n v="2024"/>
    <s v="Q2"/>
    <s v="High"/>
    <s v="Average"/>
    <s v="Excellent"/>
    <x v="5"/>
    <n v="5331.24"/>
  </r>
  <r>
    <x v="1492"/>
    <d v="2025-06-28T00:00:00"/>
    <s v="Mundra"/>
    <s v="Ahmedabad"/>
    <x v="4"/>
    <x v="1"/>
    <x v="1"/>
    <n v="15.66"/>
    <n v="2283"/>
    <n v="102.9"/>
    <n v="5"/>
    <x v="0"/>
    <x v="1"/>
    <n v="72338"/>
    <x v="7"/>
    <x v="4"/>
    <n v="83.83"/>
    <n v="5192.3999999999996"/>
    <n v="2108.29"/>
    <n v="10633.18"/>
    <x v="6"/>
    <n v="2025"/>
    <s v="Q2"/>
    <s v="High"/>
    <s v="Good"/>
    <s v="Excellent"/>
    <x v="4"/>
    <n v="10633.18"/>
  </r>
  <r>
    <x v="1493"/>
    <d v="2025-07-31T00:00:00"/>
    <s v="Nava Sheva"/>
    <s v="Jaipur"/>
    <x v="0"/>
    <x v="0"/>
    <x v="1"/>
    <n v="13.26"/>
    <n v="1738"/>
    <n v="92.63"/>
    <n v="5"/>
    <x v="2"/>
    <x v="0"/>
    <n v="50405.599999999999"/>
    <x v="60"/>
    <x v="2"/>
    <n v="83.83"/>
    <n v="4006.4"/>
    <n v="4797.07"/>
    <n v="6643.53"/>
    <x v="1"/>
    <n v="2025"/>
    <s v="Q3"/>
    <s v="High"/>
    <s v="Average"/>
    <s v="Excellent"/>
    <x v="0"/>
    <n v="6643.53"/>
  </r>
  <r>
    <x v="1494"/>
    <d v="2024-09-01T00:00:00"/>
    <s v="Chennai"/>
    <s v="Hyderabad"/>
    <x v="2"/>
    <x v="0"/>
    <x v="2"/>
    <n v="16.13"/>
    <n v="1491"/>
    <n v="96.4"/>
    <n v="4"/>
    <x v="0"/>
    <x v="1"/>
    <n v="50477"/>
    <x v="85"/>
    <x v="1"/>
    <n v="82.02"/>
    <n v="3627.2"/>
    <n v="4001.24"/>
    <n v="5557.12"/>
    <x v="8"/>
    <n v="2024"/>
    <s v="Q3"/>
    <s v="High"/>
    <s v="Average"/>
    <s v="Excellent"/>
    <x v="2"/>
    <n v="5557.12"/>
  </r>
  <r>
    <x v="1495"/>
    <d v="2024-09-09T00:00:00"/>
    <s v="Vizag"/>
    <s v="Nagpur"/>
    <x v="3"/>
    <x v="0"/>
    <x v="5"/>
    <n v="12.69"/>
    <n v="1435"/>
    <n v="98.65"/>
    <n v="3"/>
    <x v="0"/>
    <x v="0"/>
    <n v="49479"/>
    <x v="26"/>
    <x v="2"/>
    <n v="87.07"/>
    <n v="3377.6"/>
    <n v="4355.87"/>
    <n v="4002.42"/>
    <x v="8"/>
    <n v="2024"/>
    <s v="Q3"/>
    <s v="Low"/>
    <s v="Average"/>
    <s v="Excellent"/>
    <x v="3"/>
    <n v="4002.42"/>
  </r>
  <r>
    <x v="1496"/>
    <d v="2026-02-22T00:00:00"/>
    <s v="Mumbai"/>
    <s v="Delhi ICD"/>
    <x v="4"/>
    <x v="0"/>
    <x v="2"/>
    <n v="24.05"/>
    <n v="2477"/>
    <n v="91.36"/>
    <n v="7"/>
    <x v="1"/>
    <x v="2"/>
    <n v="62332.2"/>
    <x v="11"/>
    <x v="2"/>
    <n v="88.78"/>
    <n v="5916"/>
    <n v="3367.04"/>
    <n v="8227.33"/>
    <x v="3"/>
    <n v="2026"/>
    <s v="Q1"/>
    <s v="High"/>
    <s v="Average"/>
    <s v="Good"/>
    <x v="4"/>
    <n v="8227.33"/>
  </r>
  <r>
    <x v="1497"/>
    <d v="2026-02-25T00:00:00"/>
    <s v="Chennai"/>
    <s v="Delhi ICD"/>
    <x v="3"/>
    <x v="0"/>
    <x v="6"/>
    <n v="24.36"/>
    <n v="2683"/>
    <n v="89.2"/>
    <n v="7"/>
    <x v="2"/>
    <x v="2"/>
    <n v="67324"/>
    <x v="0"/>
    <x v="5"/>
    <n v="86.37"/>
    <n v="6340.4"/>
    <n v="2678.65"/>
    <n v="8153.1"/>
    <x v="3"/>
    <n v="2026"/>
    <s v="Q1"/>
    <s v="High"/>
    <s v="Average"/>
    <s v="Good"/>
    <x v="3"/>
    <n v="8153.1"/>
  </r>
  <r>
    <x v="1498"/>
    <d v="2024-03-03T00:00:00"/>
    <s v="Chennai"/>
    <s v="Bengaluru"/>
    <x v="6"/>
    <x v="1"/>
    <x v="5"/>
    <n v="15.74"/>
    <n v="1707"/>
    <n v="91.36"/>
    <n v="5"/>
    <x v="0"/>
    <x v="2"/>
    <n v="62613.2"/>
    <x v="94"/>
    <x v="4"/>
    <n v="87.23"/>
    <n v="4043.6"/>
    <n v="2169.91"/>
    <n v="6163.66"/>
    <x v="10"/>
    <n v="2024"/>
    <s v="Q1"/>
    <s v="High"/>
    <s v="Average"/>
    <s v="Excellent"/>
    <x v="6"/>
    <n v="6163.66"/>
  </r>
  <r>
    <x v="1499"/>
    <d v="2024-09-12T00:00:00"/>
    <s v="Chennai"/>
    <s v="Bengaluru"/>
    <x v="2"/>
    <x v="0"/>
    <x v="4"/>
    <n v="16.68"/>
    <n v="348"/>
    <n v="101.39"/>
    <n v="2"/>
    <x v="0"/>
    <x v="1"/>
    <n v="37854.800000000003"/>
    <x v="72"/>
    <x v="3"/>
    <n v="82.47"/>
    <n v="1363.2"/>
    <n v="4991.63"/>
    <n v="6677.98"/>
    <x v="8"/>
    <n v="2024"/>
    <s v="Q3"/>
    <s v="Low"/>
    <s v="Average"/>
    <s v="Excellent"/>
    <x v="2"/>
    <n v="6677.98"/>
  </r>
  <r>
    <x v="1500"/>
    <d v="2025-10-15T00:00:00"/>
    <s v="Mundra"/>
    <s v="Lucknow"/>
    <x v="0"/>
    <x v="1"/>
    <x v="6"/>
    <n v="20.100000000000001"/>
    <n v="1998"/>
    <n v="91.54"/>
    <n v="5"/>
    <x v="0"/>
    <x v="0"/>
    <n v="74050.8"/>
    <x v="49"/>
    <x v="5"/>
    <n v="82.32"/>
    <n v="4800"/>
    <n v="2373.58"/>
    <n v="11634.68"/>
    <x v="7"/>
    <n v="2025"/>
    <s v="Q4"/>
    <s v="High"/>
    <s v="Good"/>
    <s v="Excellent"/>
    <x v="0"/>
    <n v="11634.68"/>
  </r>
  <r>
    <x v="1501"/>
    <d v="2024-06-18T00:00:00"/>
    <s v="Mundra"/>
    <s v="Bengaluru"/>
    <x v="3"/>
    <x v="0"/>
    <x v="3"/>
    <n v="19.329999999999998"/>
    <n v="949"/>
    <n v="102.61"/>
    <n v="4"/>
    <x v="1"/>
    <x v="1"/>
    <n v="42598.2"/>
    <x v="6"/>
    <x v="6"/>
    <n v="87.49"/>
    <n v="2671.2"/>
    <n v="3079.43"/>
    <n v="7238.25"/>
    <x v="6"/>
    <n v="2024"/>
    <s v="Q2"/>
    <s v="Low"/>
    <s v="Average"/>
    <s v="Excellent"/>
    <x v="3"/>
    <n v="7238.25"/>
  </r>
  <r>
    <x v="1502"/>
    <d v="2026-03-06T00:00:00"/>
    <s v="Nava Sheva"/>
    <s v="Jaipur"/>
    <x v="1"/>
    <x v="1"/>
    <x v="0"/>
    <n v="14.14"/>
    <n v="1612"/>
    <n v="88.23"/>
    <n v="6"/>
    <x v="0"/>
    <x v="0"/>
    <n v="63657.599999999999"/>
    <x v="95"/>
    <x v="0"/>
    <n v="83.77"/>
    <n v="3789.6"/>
    <n v="3111.06"/>
    <n v="9029.14"/>
    <x v="10"/>
    <n v="2026"/>
    <s v="Q1"/>
    <s v="High"/>
    <s v="Average"/>
    <s v="Good"/>
    <x v="1"/>
    <n v="9029.14"/>
  </r>
  <r>
    <x v="1503"/>
    <d v="2024-04-06T00:00:00"/>
    <s v="Mundra"/>
    <s v="Delhi ICD"/>
    <x v="4"/>
    <x v="1"/>
    <x v="2"/>
    <n v="27.22"/>
    <n v="2302"/>
    <n v="85.71"/>
    <n v="7"/>
    <x v="0"/>
    <x v="2"/>
    <n v="79407.199999999997"/>
    <x v="27"/>
    <x v="4"/>
    <n v="81.900000000000006"/>
    <n v="5692.8"/>
    <n v="3632.95"/>
    <n v="10556.28"/>
    <x v="5"/>
    <n v="2024"/>
    <s v="Q2"/>
    <s v="High"/>
    <s v="Good"/>
    <s v="Good"/>
    <x v="4"/>
    <n v="10556.28"/>
  </r>
  <r>
    <x v="1504"/>
    <d v="2026-01-30T00:00:00"/>
    <s v="Chennai"/>
    <s v="Nagpur"/>
    <x v="0"/>
    <x v="1"/>
    <x v="4"/>
    <n v="12.41"/>
    <n v="1020"/>
    <n v="89.86"/>
    <n v="4"/>
    <x v="1"/>
    <x v="2"/>
    <n v="46192.2"/>
    <x v="3"/>
    <x v="0"/>
    <n v="81.87"/>
    <n v="2536.4"/>
    <n v="4248.55"/>
    <n v="4572.17"/>
    <x v="0"/>
    <n v="2026"/>
    <s v="Q1"/>
    <s v="Low"/>
    <s v="Average"/>
    <s v="Excellent"/>
    <x v="0"/>
    <n v="4572.17"/>
  </r>
  <r>
    <x v="1505"/>
    <d v="2025-12-06T00:00:00"/>
    <s v="Mumbai"/>
    <s v="Nagpur"/>
    <x v="6"/>
    <x v="0"/>
    <x v="3"/>
    <n v="12.96"/>
    <n v="1136"/>
    <n v="91.19"/>
    <n v="4"/>
    <x v="2"/>
    <x v="1"/>
    <n v="40238.800000000003"/>
    <x v="45"/>
    <x v="6"/>
    <n v="88.03"/>
    <n v="2790.4"/>
    <n v="2670.41"/>
    <n v="6694.16"/>
    <x v="9"/>
    <n v="2025"/>
    <s v="Q4"/>
    <s v="Low"/>
    <s v="Average"/>
    <s v="Excellent"/>
    <x v="6"/>
    <n v="6694.16"/>
  </r>
  <r>
    <x v="1506"/>
    <d v="2025-02-09T00:00:00"/>
    <s v="Kolkata"/>
    <s v="Hyderabad"/>
    <x v="5"/>
    <x v="0"/>
    <x v="3"/>
    <n v="24.82"/>
    <n v="2080"/>
    <n v="104.25"/>
    <n v="5"/>
    <x v="1"/>
    <x v="0"/>
    <n v="63808"/>
    <x v="44"/>
    <x v="6"/>
    <n v="83.88"/>
    <n v="5152.8"/>
    <n v="4380.54"/>
    <n v="7739.74"/>
    <x v="3"/>
    <n v="2025"/>
    <s v="Q1"/>
    <s v="High"/>
    <s v="Average"/>
    <s v="Excellent"/>
    <x v="5"/>
    <n v="7739.74"/>
  </r>
  <r>
    <x v="1507"/>
    <d v="2025-11-11T00:00:00"/>
    <s v="Kandla"/>
    <s v="Nagpur"/>
    <x v="0"/>
    <x v="1"/>
    <x v="4"/>
    <n v="19.77"/>
    <n v="1311"/>
    <n v="91.49"/>
    <n v="5"/>
    <x v="0"/>
    <x v="1"/>
    <n v="63003.8"/>
    <x v="117"/>
    <x v="1"/>
    <n v="88.91"/>
    <n v="3412.8"/>
    <n v="4413.2"/>
    <n v="10712.78"/>
    <x v="11"/>
    <n v="2025"/>
    <s v="Q4"/>
    <s v="High"/>
    <s v="Good"/>
    <s v="Excellent"/>
    <x v="0"/>
    <n v="10712.78"/>
  </r>
  <r>
    <x v="1508"/>
    <d v="2024-01-01T00:00:00"/>
    <s v="Nava Sheva"/>
    <s v="Delhi ICD"/>
    <x v="6"/>
    <x v="0"/>
    <x v="3"/>
    <n v="19.91"/>
    <n v="328"/>
    <n v="85.97"/>
    <n v="2"/>
    <x v="1"/>
    <x v="0"/>
    <n v="36171.4"/>
    <x v="82"/>
    <x v="1"/>
    <n v="86.38"/>
    <n v="1452.4"/>
    <n v="4800.29"/>
    <n v="6242.35"/>
    <x v="0"/>
    <n v="2024"/>
    <s v="Q1"/>
    <s v="Low"/>
    <s v="Average"/>
    <s v="Excellent"/>
    <x v="6"/>
    <n v="6242.35"/>
  </r>
  <r>
    <x v="1509"/>
    <d v="2024-05-02T00:00:00"/>
    <s v="Kolkata"/>
    <s v="Nagpur"/>
    <x v="4"/>
    <x v="1"/>
    <x v="1"/>
    <n v="20.23"/>
    <n v="666"/>
    <n v="96.78"/>
    <n v="3"/>
    <x v="0"/>
    <x v="2"/>
    <n v="54812.6"/>
    <x v="110"/>
    <x v="6"/>
    <n v="87.28"/>
    <n v="2141.1999999999998"/>
    <n v="4769.3"/>
    <n v="6143.81"/>
    <x v="4"/>
    <n v="2024"/>
    <s v="Q2"/>
    <s v="High"/>
    <s v="Average"/>
    <s v="Excellent"/>
    <x v="4"/>
    <n v="6143.81"/>
  </r>
  <r>
    <x v="1510"/>
    <d v="2024-03-07T00:00:00"/>
    <s v="Mundra"/>
    <s v="Ahmedabad"/>
    <x v="3"/>
    <x v="0"/>
    <x v="3"/>
    <n v="24.44"/>
    <n v="519"/>
    <n v="85.09"/>
    <n v="3"/>
    <x v="1"/>
    <x v="1"/>
    <n v="39934.800000000003"/>
    <x v="95"/>
    <x v="1"/>
    <n v="87.83"/>
    <n v="2015.6"/>
    <n v="4126.62"/>
    <n v="5235.63"/>
    <x v="10"/>
    <n v="2024"/>
    <s v="Q1"/>
    <s v="Low"/>
    <s v="Average"/>
    <s v="Excellent"/>
    <x v="3"/>
    <n v="5235.63"/>
  </r>
  <r>
    <x v="1511"/>
    <d v="2026-01-30T00:00:00"/>
    <s v="Chennai"/>
    <s v="Pune"/>
    <x v="6"/>
    <x v="1"/>
    <x v="1"/>
    <n v="25.33"/>
    <n v="494"/>
    <n v="88.72"/>
    <n v="3"/>
    <x v="0"/>
    <x v="0"/>
    <n v="60371.4"/>
    <x v="110"/>
    <x v="6"/>
    <n v="81.5"/>
    <n v="2001.2"/>
    <n v="4235.07"/>
    <n v="9009.18"/>
    <x v="0"/>
    <n v="2026"/>
    <s v="Q1"/>
    <s v="High"/>
    <s v="Average"/>
    <s v="Excellent"/>
    <x v="6"/>
    <n v="9009.18"/>
  </r>
  <r>
    <x v="1512"/>
    <d v="2025-06-22T00:00:00"/>
    <s v="Kandla"/>
    <s v="Bengaluru"/>
    <x v="4"/>
    <x v="1"/>
    <x v="4"/>
    <n v="26.04"/>
    <n v="2361"/>
    <n v="90.56"/>
    <n v="5"/>
    <x v="0"/>
    <x v="0"/>
    <n v="83635.199999999997"/>
    <x v="98"/>
    <x v="6"/>
    <n v="88.37"/>
    <n v="5763.6"/>
    <n v="4038.72"/>
    <n v="11412.85"/>
    <x v="6"/>
    <n v="2025"/>
    <s v="Q2"/>
    <s v="High"/>
    <s v="Good"/>
    <s v="Excellent"/>
    <x v="4"/>
    <n v="11412.85"/>
  </r>
  <r>
    <x v="1513"/>
    <d v="2024-07-23T00:00:00"/>
    <s v="Vizag"/>
    <s v="Nagpur"/>
    <x v="6"/>
    <x v="0"/>
    <x v="1"/>
    <n v="25.04"/>
    <n v="985"/>
    <n v="94.2"/>
    <n v="2"/>
    <x v="2"/>
    <x v="1"/>
    <n v="49660"/>
    <x v="20"/>
    <x v="5"/>
    <n v="87.66"/>
    <n v="2971.6"/>
    <n v="4819.75"/>
    <n v="4451.13"/>
    <x v="1"/>
    <n v="2024"/>
    <s v="Q3"/>
    <s v="Low"/>
    <s v="Average"/>
    <s v="Excellent"/>
    <x v="6"/>
    <n v="4451.13"/>
  </r>
  <r>
    <x v="1514"/>
    <d v="2025-11-16T00:00:00"/>
    <s v="Kolkata"/>
    <s v="Jaipur"/>
    <x v="5"/>
    <x v="0"/>
    <x v="6"/>
    <n v="21.46"/>
    <n v="2110"/>
    <n v="92.09"/>
    <n v="5"/>
    <x v="1"/>
    <x v="1"/>
    <n v="57184.800000000003"/>
    <x v="92"/>
    <x v="4"/>
    <n v="84.31"/>
    <n v="5078.3999999999996"/>
    <n v="2089.83"/>
    <n v="9569.06"/>
    <x v="11"/>
    <n v="2025"/>
    <s v="Q4"/>
    <s v="High"/>
    <s v="Average"/>
    <s v="Excellent"/>
    <x v="5"/>
    <n v="9569.06"/>
  </r>
  <r>
    <x v="1515"/>
    <d v="2025-10-22T00:00:00"/>
    <s v="Kolkata"/>
    <s v="Bengaluru"/>
    <x v="3"/>
    <x v="0"/>
    <x v="0"/>
    <n v="13.25"/>
    <n v="919"/>
    <n v="91.52"/>
    <n v="4"/>
    <x v="1"/>
    <x v="1"/>
    <n v="35435.4"/>
    <x v="7"/>
    <x v="0"/>
    <n v="87.28"/>
    <n v="2368"/>
    <n v="3758.28"/>
    <n v="4992.05"/>
    <x v="7"/>
    <n v="2025"/>
    <s v="Q4"/>
    <s v="Low"/>
    <s v="Average"/>
    <s v="Excellent"/>
    <x v="3"/>
    <n v="4992.05"/>
  </r>
  <r>
    <x v="1516"/>
    <d v="2024-06-20T00:00:00"/>
    <s v="Mundra"/>
    <s v="Jaipur"/>
    <x v="0"/>
    <x v="0"/>
    <x v="2"/>
    <n v="24.43"/>
    <n v="351"/>
    <n v="97.43"/>
    <n v="2"/>
    <x v="0"/>
    <x v="1"/>
    <n v="44390.6"/>
    <x v="27"/>
    <x v="6"/>
    <n v="88.46"/>
    <n v="1679.2"/>
    <n v="1563.14"/>
    <n v="7843.65"/>
    <x v="6"/>
    <n v="2024"/>
    <s v="Q2"/>
    <s v="Low"/>
    <s v="Average"/>
    <s v="Excellent"/>
    <x v="0"/>
    <n v="7843.65"/>
  </r>
  <r>
    <x v="1517"/>
    <d v="2024-08-22T00:00:00"/>
    <s v="Vizag"/>
    <s v="Ahmedabad"/>
    <x v="2"/>
    <x v="1"/>
    <x v="4"/>
    <n v="12.91"/>
    <n v="303"/>
    <n v="85.91"/>
    <n v="2"/>
    <x v="2"/>
    <x v="2"/>
    <n v="40064.199999999997"/>
    <x v="84"/>
    <x v="2"/>
    <n v="81.87"/>
    <n v="1122.4000000000001"/>
    <n v="3809.02"/>
    <n v="4062.34"/>
    <x v="2"/>
    <n v="2024"/>
    <s v="Q3"/>
    <s v="Low"/>
    <s v="Average"/>
    <s v="Excellent"/>
    <x v="2"/>
    <n v="4062.34"/>
  </r>
  <r>
    <x v="1518"/>
    <d v="2025-09-02T00:00:00"/>
    <s v="Vizag"/>
    <s v="Nagpur"/>
    <x v="2"/>
    <x v="1"/>
    <x v="5"/>
    <n v="27.59"/>
    <n v="916"/>
    <n v="103.07"/>
    <n v="2"/>
    <x v="2"/>
    <x v="0"/>
    <n v="66691.399999999994"/>
    <x v="108"/>
    <x v="4"/>
    <n v="81.010000000000005"/>
    <n v="2935.6"/>
    <n v="4468.4399999999996"/>
    <n v="11416.37"/>
    <x v="8"/>
    <n v="2025"/>
    <s v="Q3"/>
    <s v="High"/>
    <s v="Good"/>
    <s v="Excellent"/>
    <x v="2"/>
    <n v="11416.37"/>
  </r>
  <r>
    <x v="1519"/>
    <d v="2025-07-10T00:00:00"/>
    <s v="Mumbai"/>
    <s v="Pune"/>
    <x v="4"/>
    <x v="0"/>
    <x v="1"/>
    <n v="22.56"/>
    <n v="1423"/>
    <n v="89.82"/>
    <n v="3"/>
    <x v="0"/>
    <x v="1"/>
    <n v="54658.400000000001"/>
    <x v="90"/>
    <x v="6"/>
    <n v="88.79"/>
    <n v="3748.4"/>
    <n v="2406.33"/>
    <n v="7558.29"/>
    <x v="1"/>
    <n v="2025"/>
    <s v="Q3"/>
    <s v="High"/>
    <s v="Average"/>
    <s v="Excellent"/>
    <x v="4"/>
    <n v="7558.29"/>
  </r>
  <r>
    <x v="1520"/>
    <d v="2026-05-11T00:00:00"/>
    <s v="Kolkata"/>
    <s v="Lucknow"/>
    <x v="1"/>
    <x v="1"/>
    <x v="3"/>
    <n v="25.58"/>
    <n v="1636"/>
    <n v="102.17"/>
    <n v="6"/>
    <x v="2"/>
    <x v="0"/>
    <n v="73414.399999999994"/>
    <x v="35"/>
    <x v="2"/>
    <n v="86.84"/>
    <n v="4295.2"/>
    <n v="2578.08"/>
    <n v="9692.17"/>
    <x v="4"/>
    <n v="2026"/>
    <s v="Q2"/>
    <s v="High"/>
    <s v="Average"/>
    <s v="Good"/>
    <x v="1"/>
    <n v="9692.17"/>
  </r>
  <r>
    <x v="1521"/>
    <d v="2026-01-19T00:00:00"/>
    <s v="Kolkata"/>
    <s v="Pune"/>
    <x v="3"/>
    <x v="1"/>
    <x v="0"/>
    <n v="10.28"/>
    <n v="2774"/>
    <n v="87.11"/>
    <n v="6"/>
    <x v="1"/>
    <x v="1"/>
    <n v="66493.2"/>
    <x v="25"/>
    <x v="3"/>
    <n v="86.02"/>
    <n v="5959.2"/>
    <n v="4269.25"/>
    <n v="11292.27"/>
    <x v="0"/>
    <n v="2026"/>
    <s v="Q1"/>
    <s v="High"/>
    <s v="Good"/>
    <s v="Good"/>
    <x v="3"/>
    <n v="11292.27"/>
  </r>
  <r>
    <x v="1522"/>
    <d v="2024-12-12T00:00:00"/>
    <s v="Chennai"/>
    <s v="Hyderabad"/>
    <x v="4"/>
    <x v="1"/>
    <x v="3"/>
    <n v="26.96"/>
    <n v="2045"/>
    <n v="93.03"/>
    <n v="6"/>
    <x v="1"/>
    <x v="0"/>
    <n v="75967.600000000006"/>
    <x v="3"/>
    <x v="3"/>
    <n v="85.96"/>
    <n v="5168.3999999999996"/>
    <n v="4624.4799999999996"/>
    <n v="12831.41"/>
    <x v="9"/>
    <n v="2024"/>
    <s v="Q4"/>
    <s v="High"/>
    <s v="Good"/>
    <s v="Good"/>
    <x v="4"/>
    <n v="12831.41"/>
  </r>
  <r>
    <x v="1523"/>
    <d v="2025-02-24T00:00:00"/>
    <s v="Vizag"/>
    <s v="Jaipur"/>
    <x v="3"/>
    <x v="1"/>
    <x v="6"/>
    <n v="15.78"/>
    <n v="1823"/>
    <n v="86.07"/>
    <n v="5"/>
    <x v="0"/>
    <x v="2"/>
    <n v="63406.400000000001"/>
    <x v="41"/>
    <x v="3"/>
    <n v="81.56"/>
    <n v="4277.2"/>
    <n v="1833.77"/>
    <n v="9251.9699999999993"/>
    <x v="3"/>
    <n v="2025"/>
    <s v="Q1"/>
    <s v="High"/>
    <s v="Average"/>
    <s v="Excellent"/>
    <x v="3"/>
    <n v="9251.9699999999993"/>
  </r>
  <r>
    <x v="1524"/>
    <d v="2025-02-28T00:00:00"/>
    <s v="Mumbai"/>
    <s v="Nagpur"/>
    <x v="4"/>
    <x v="1"/>
    <x v="4"/>
    <n v="23.09"/>
    <n v="1140"/>
    <n v="103.71"/>
    <n v="2"/>
    <x v="0"/>
    <x v="0"/>
    <n v="67906.2"/>
    <x v="102"/>
    <x v="2"/>
    <n v="88.52"/>
    <n v="3203.6"/>
    <n v="3883.18"/>
    <n v="7725.53"/>
    <x v="3"/>
    <n v="2025"/>
    <s v="Q1"/>
    <s v="High"/>
    <s v="Average"/>
    <s v="Excellent"/>
    <x v="4"/>
    <n v="7725.53"/>
  </r>
  <r>
    <x v="1525"/>
    <d v="2025-09-02T00:00:00"/>
    <s v="Mundra"/>
    <s v="Hyderabad"/>
    <x v="1"/>
    <x v="0"/>
    <x v="4"/>
    <n v="19.32"/>
    <n v="1545"/>
    <n v="101.71"/>
    <n v="5"/>
    <x v="0"/>
    <x v="0"/>
    <n v="57133.2"/>
    <x v="47"/>
    <x v="1"/>
    <n v="88.18"/>
    <n v="3862.8"/>
    <n v="2522.9499999999998"/>
    <n v="7685.59"/>
    <x v="8"/>
    <n v="2025"/>
    <s v="Q3"/>
    <s v="High"/>
    <s v="Average"/>
    <s v="Excellent"/>
    <x v="1"/>
    <n v="7685.59"/>
  </r>
  <r>
    <x v="1526"/>
    <d v="2024-03-12T00:00:00"/>
    <s v="Nava Sheva"/>
    <s v="Hyderabad"/>
    <x v="3"/>
    <x v="1"/>
    <x v="6"/>
    <n v="26.29"/>
    <n v="1225"/>
    <n v="85.46"/>
    <n v="5"/>
    <x v="1"/>
    <x v="0"/>
    <n v="64616.2"/>
    <x v="87"/>
    <x v="5"/>
    <n v="84.92"/>
    <n v="3501.6"/>
    <n v="3277.46"/>
    <n v="7307.53"/>
    <x v="10"/>
    <n v="2024"/>
    <s v="Q1"/>
    <s v="High"/>
    <s v="Average"/>
    <s v="Excellent"/>
    <x v="3"/>
    <n v="7307.53"/>
  </r>
  <r>
    <x v="1527"/>
    <d v="2025-09-24T00:00:00"/>
    <s v="Mumbai"/>
    <s v="Pune"/>
    <x v="3"/>
    <x v="1"/>
    <x v="3"/>
    <n v="21.77"/>
    <n v="692"/>
    <n v="85.65"/>
    <n v="2"/>
    <x v="1"/>
    <x v="0"/>
    <n v="54175"/>
    <x v="60"/>
    <x v="1"/>
    <n v="87.18"/>
    <n v="2254.8000000000002"/>
    <n v="1719.87"/>
    <n v="5119.8900000000003"/>
    <x v="8"/>
    <n v="2025"/>
    <s v="Q3"/>
    <s v="High"/>
    <s v="Average"/>
    <s v="Excellent"/>
    <x v="3"/>
    <n v="5119.8900000000003"/>
  </r>
  <r>
    <x v="1528"/>
    <d v="2024-10-13T00:00:00"/>
    <s v="Mundra"/>
    <s v="Nagpur"/>
    <x v="6"/>
    <x v="1"/>
    <x v="4"/>
    <n v="27.09"/>
    <n v="1872"/>
    <n v="104.22"/>
    <n v="5"/>
    <x v="2"/>
    <x v="1"/>
    <n v="75351.399999999994"/>
    <x v="61"/>
    <x v="1"/>
    <n v="84.4"/>
    <n v="4827.6000000000004"/>
    <n v="3636.53"/>
    <n v="9429.9"/>
    <x v="7"/>
    <n v="2024"/>
    <s v="Q4"/>
    <s v="High"/>
    <s v="Average"/>
    <s v="Excellent"/>
    <x v="6"/>
    <n v="9429.9"/>
  </r>
  <r>
    <x v="1529"/>
    <d v="2025-08-28T00:00:00"/>
    <s v="Nava Sheva"/>
    <s v="Jaipur"/>
    <x v="6"/>
    <x v="1"/>
    <x v="2"/>
    <n v="16.32"/>
    <n v="1341"/>
    <n v="94.86"/>
    <n v="5"/>
    <x v="0"/>
    <x v="2"/>
    <n v="59163.199999999997"/>
    <x v="119"/>
    <x v="1"/>
    <n v="86.5"/>
    <n v="3334.8"/>
    <n v="2662.37"/>
    <n v="7585.67"/>
    <x v="2"/>
    <n v="2025"/>
    <s v="Q3"/>
    <s v="High"/>
    <s v="Average"/>
    <s v="Excellent"/>
    <x v="6"/>
    <n v="7585.67"/>
  </r>
  <r>
    <x v="1530"/>
    <d v="2024-05-20T00:00:00"/>
    <s v="Chennai"/>
    <s v="Pune"/>
    <x v="5"/>
    <x v="1"/>
    <x v="5"/>
    <n v="15.33"/>
    <n v="373"/>
    <n v="88.23"/>
    <n v="2"/>
    <x v="0"/>
    <x v="1"/>
    <n v="47360.6"/>
    <x v="25"/>
    <x v="0"/>
    <n v="82"/>
    <n v="1359.2"/>
    <n v="3214.09"/>
    <n v="8223.06"/>
    <x v="4"/>
    <n v="2024"/>
    <s v="Q2"/>
    <s v="Low"/>
    <s v="Average"/>
    <s v="Excellent"/>
    <x v="5"/>
    <n v="8223.06"/>
  </r>
  <r>
    <x v="1531"/>
    <d v="2025-12-20T00:00:00"/>
    <s v="Kandla"/>
    <s v="Ahmedabad"/>
    <x v="4"/>
    <x v="0"/>
    <x v="4"/>
    <n v="25.69"/>
    <n v="2556"/>
    <n v="87.95"/>
    <n v="8"/>
    <x v="0"/>
    <x v="2"/>
    <n v="69347"/>
    <x v="84"/>
    <x v="6"/>
    <n v="84.68"/>
    <n v="6139.6"/>
    <n v="4340.6400000000003"/>
    <n v="9825.01"/>
    <x v="9"/>
    <n v="2025"/>
    <s v="Q4"/>
    <s v="High"/>
    <s v="Average"/>
    <s v="Good"/>
    <x v="4"/>
    <n v="9825.01"/>
  </r>
  <r>
    <x v="1532"/>
    <d v="2024-04-02T00:00:00"/>
    <s v="Vizag"/>
    <s v="Lucknow"/>
    <x v="5"/>
    <x v="0"/>
    <x v="4"/>
    <n v="20.29"/>
    <n v="2514"/>
    <n v="90.28"/>
    <n v="6"/>
    <x v="2"/>
    <x v="1"/>
    <n v="63262.6"/>
    <x v="93"/>
    <x v="3"/>
    <n v="85.45"/>
    <n v="5839.6"/>
    <n v="4287.96"/>
    <n v="8439.27"/>
    <x v="5"/>
    <n v="2024"/>
    <s v="Q2"/>
    <s v="High"/>
    <s v="Average"/>
    <s v="Good"/>
    <x v="5"/>
    <n v="8439.27"/>
  </r>
  <r>
    <x v="1533"/>
    <d v="2026-03-16T00:00:00"/>
    <s v="Nava Sheva"/>
    <s v="Nagpur"/>
    <x v="4"/>
    <x v="1"/>
    <x v="2"/>
    <n v="12.71"/>
    <n v="432"/>
    <n v="92.88"/>
    <n v="2"/>
    <x v="0"/>
    <x v="0"/>
    <n v="48768.6"/>
    <x v="56"/>
    <x v="1"/>
    <n v="87.08"/>
    <n v="1372.4"/>
    <n v="3108.9"/>
    <n v="5292.79"/>
    <x v="10"/>
    <n v="2026"/>
    <s v="Q1"/>
    <s v="Low"/>
    <s v="Average"/>
    <s v="Excellent"/>
    <x v="4"/>
    <n v="5292.79"/>
  </r>
  <r>
    <x v="1534"/>
    <d v="2026-05-02T00:00:00"/>
    <s v="Nava Sheva"/>
    <s v="Lucknow"/>
    <x v="4"/>
    <x v="1"/>
    <x v="0"/>
    <n v="11.34"/>
    <n v="719"/>
    <n v="93.54"/>
    <n v="2"/>
    <x v="1"/>
    <x v="0"/>
    <n v="46058.8"/>
    <x v="70"/>
    <x v="6"/>
    <n v="86.28"/>
    <n v="1891.6"/>
    <n v="2672.91"/>
    <n v="7421.02"/>
    <x v="4"/>
    <n v="2026"/>
    <s v="Q2"/>
    <s v="Low"/>
    <s v="Average"/>
    <s v="Excellent"/>
    <x v="4"/>
    <n v="7421.02"/>
  </r>
  <r>
    <x v="1535"/>
    <d v="2025-02-27T00:00:00"/>
    <s v="Kandla"/>
    <s v="Pune"/>
    <x v="3"/>
    <x v="1"/>
    <x v="4"/>
    <n v="20.3"/>
    <n v="2145"/>
    <n v="97.56"/>
    <n v="5"/>
    <x v="2"/>
    <x v="2"/>
    <n v="70217.2"/>
    <x v="92"/>
    <x v="0"/>
    <n v="84.61"/>
    <n v="5102"/>
    <n v="3007.71"/>
    <n v="11448.64"/>
    <x v="3"/>
    <n v="2025"/>
    <s v="Q1"/>
    <s v="High"/>
    <s v="Good"/>
    <s v="Excellent"/>
    <x v="3"/>
    <n v="11448.64"/>
  </r>
  <r>
    <x v="1536"/>
    <d v="2025-04-12T00:00:00"/>
    <s v="Kolkata"/>
    <s v="Pune"/>
    <x v="0"/>
    <x v="0"/>
    <x v="2"/>
    <n v="21.1"/>
    <n v="854"/>
    <n v="100.46"/>
    <n v="2"/>
    <x v="1"/>
    <x v="1"/>
    <n v="42793.2"/>
    <x v="57"/>
    <x v="6"/>
    <n v="85.71"/>
    <n v="2552"/>
    <n v="3311.03"/>
    <n v="6886.08"/>
    <x v="5"/>
    <n v="2025"/>
    <s v="Q2"/>
    <s v="Low"/>
    <s v="Average"/>
    <s v="Excellent"/>
    <x v="0"/>
    <n v="6886.08"/>
  </r>
  <r>
    <x v="1537"/>
    <d v="2024-02-20T00:00:00"/>
    <s v="Kandla"/>
    <s v="Delhi ICD"/>
    <x v="1"/>
    <x v="1"/>
    <x v="5"/>
    <n v="13.17"/>
    <n v="1229"/>
    <n v="103.08"/>
    <n v="3"/>
    <x v="0"/>
    <x v="0"/>
    <n v="59970.6"/>
    <x v="107"/>
    <x v="5"/>
    <n v="82.83"/>
    <n v="2984.8"/>
    <n v="2065.4499999999998"/>
    <n v="7086.97"/>
    <x v="3"/>
    <n v="2024"/>
    <s v="Q1"/>
    <s v="High"/>
    <s v="Average"/>
    <s v="Excellent"/>
    <x v="1"/>
    <n v="7086.97"/>
  </r>
  <r>
    <x v="1538"/>
    <d v="2025-12-22T00:00:00"/>
    <s v="Nava Sheva"/>
    <s v="Bengaluru"/>
    <x v="5"/>
    <x v="1"/>
    <x v="0"/>
    <n v="19"/>
    <n v="1196"/>
    <n v="89.6"/>
    <n v="4"/>
    <x v="2"/>
    <x v="2"/>
    <n v="56704"/>
    <x v="84"/>
    <x v="1"/>
    <n v="86.22"/>
    <n v="3152"/>
    <n v="4573"/>
    <n v="6866.75"/>
    <x v="9"/>
    <n v="2025"/>
    <s v="Q4"/>
    <s v="High"/>
    <s v="Average"/>
    <s v="Excellent"/>
    <x v="5"/>
    <n v="6866.75"/>
  </r>
  <r>
    <x v="1539"/>
    <d v="2026-06-10T00:00:00"/>
    <s v="Chennai"/>
    <s v="Jaipur"/>
    <x v="3"/>
    <x v="1"/>
    <x v="2"/>
    <n v="19.98"/>
    <n v="632"/>
    <n v="98.69"/>
    <n v="2"/>
    <x v="2"/>
    <x v="2"/>
    <n v="51908.800000000003"/>
    <x v="17"/>
    <x v="6"/>
    <n v="81.599999999999994"/>
    <n v="2063.1999999999998"/>
    <n v="3813.02"/>
    <n v="4363.49"/>
    <x v="6"/>
    <n v="2026"/>
    <s v="Q2"/>
    <s v="High"/>
    <s v="Average"/>
    <s v="Excellent"/>
    <x v="3"/>
    <n v="4363.49"/>
  </r>
  <r>
    <x v="1540"/>
    <d v="2024-11-13T00:00:00"/>
    <s v="Kandla"/>
    <s v="Lucknow"/>
    <x v="0"/>
    <x v="1"/>
    <x v="5"/>
    <n v="23.55"/>
    <n v="1883"/>
    <n v="88.27"/>
    <n v="5"/>
    <x v="2"/>
    <x v="1"/>
    <n v="70383.399999999994"/>
    <x v="44"/>
    <x v="1"/>
    <n v="85.34"/>
    <n v="4708"/>
    <n v="4969.28"/>
    <n v="9837.1200000000008"/>
    <x v="11"/>
    <n v="2024"/>
    <s v="Q4"/>
    <s v="High"/>
    <s v="Average"/>
    <s v="Excellent"/>
    <x v="0"/>
    <n v="9837.1200000000008"/>
  </r>
  <r>
    <x v="1541"/>
    <d v="2025-04-19T00:00:00"/>
    <s v="Mumbai"/>
    <s v="Jaipur"/>
    <x v="0"/>
    <x v="0"/>
    <x v="1"/>
    <n v="22.86"/>
    <n v="1306"/>
    <n v="97.65"/>
    <n v="5"/>
    <x v="1"/>
    <x v="1"/>
    <n v="49464"/>
    <x v="21"/>
    <x v="1"/>
    <n v="85.51"/>
    <n v="3526.4"/>
    <n v="3081.77"/>
    <n v="7538.23"/>
    <x v="5"/>
    <n v="2025"/>
    <s v="Q2"/>
    <s v="Low"/>
    <s v="Average"/>
    <s v="Excellent"/>
    <x v="0"/>
    <n v="7538.23"/>
  </r>
  <r>
    <x v="1542"/>
    <d v="2025-06-13T00:00:00"/>
    <s v="Kandla"/>
    <s v="Delhi ICD"/>
    <x v="0"/>
    <x v="0"/>
    <x v="0"/>
    <n v="11.32"/>
    <n v="518"/>
    <n v="95.7"/>
    <n v="3"/>
    <x v="0"/>
    <x v="0"/>
    <n v="36888"/>
    <x v="8"/>
    <x v="3"/>
    <n v="81.99"/>
    <n v="1488.8"/>
    <n v="2112.85"/>
    <n v="4980.43"/>
    <x v="6"/>
    <n v="2025"/>
    <s v="Q2"/>
    <s v="Low"/>
    <s v="Average"/>
    <s v="Excellent"/>
    <x v="0"/>
    <n v="4980.43"/>
  </r>
  <r>
    <x v="1543"/>
    <d v="2024-11-03T00:00:00"/>
    <s v="Kandla"/>
    <s v="Pune"/>
    <x v="2"/>
    <x v="0"/>
    <x v="5"/>
    <n v="21.18"/>
    <n v="2557"/>
    <n v="87.07"/>
    <n v="7"/>
    <x v="2"/>
    <x v="2"/>
    <n v="62694.400000000001"/>
    <x v="93"/>
    <x v="4"/>
    <n v="86.53"/>
    <n v="5961.2"/>
    <n v="2350.66"/>
    <n v="8570.18"/>
    <x v="11"/>
    <n v="2024"/>
    <s v="Q4"/>
    <s v="High"/>
    <s v="Average"/>
    <s v="Good"/>
    <x v="2"/>
    <n v="8570.18"/>
  </r>
  <r>
    <x v="1544"/>
    <d v="2024-10-20T00:00:00"/>
    <s v="Vizag"/>
    <s v="Ahmedabad"/>
    <x v="6"/>
    <x v="0"/>
    <x v="6"/>
    <n v="21.99"/>
    <n v="2445"/>
    <n v="95.22"/>
    <n v="7"/>
    <x v="0"/>
    <x v="0"/>
    <n v="69557.399999999994"/>
    <x v="58"/>
    <x v="3"/>
    <n v="86.4"/>
    <n v="5769.6"/>
    <n v="3585.55"/>
    <n v="8094.47"/>
    <x v="7"/>
    <n v="2024"/>
    <s v="Q4"/>
    <s v="High"/>
    <s v="Average"/>
    <s v="Good"/>
    <x v="6"/>
    <n v="8094.47"/>
  </r>
  <r>
    <x v="1545"/>
    <d v="2026-05-12T00:00:00"/>
    <s v="Mumbai"/>
    <s v="Delhi ICD"/>
    <x v="2"/>
    <x v="0"/>
    <x v="3"/>
    <n v="10.9"/>
    <n v="2284"/>
    <n v="90.92"/>
    <n v="6"/>
    <x v="1"/>
    <x v="0"/>
    <n v="52128.4"/>
    <x v="115"/>
    <x v="6"/>
    <n v="85.82"/>
    <n v="5004"/>
    <n v="3731.88"/>
    <n v="6979.62"/>
    <x v="4"/>
    <n v="2026"/>
    <s v="Q2"/>
    <s v="High"/>
    <s v="Average"/>
    <s v="Good"/>
    <x v="2"/>
    <n v="6979.62"/>
  </r>
  <r>
    <x v="1546"/>
    <d v="2025-12-11T00:00:00"/>
    <s v="Nava Sheva"/>
    <s v="Hyderabad"/>
    <x v="4"/>
    <x v="0"/>
    <x v="6"/>
    <n v="16.420000000000002"/>
    <n v="1199"/>
    <n v="103.24"/>
    <n v="2"/>
    <x v="2"/>
    <x v="0"/>
    <n v="48054.8"/>
    <x v="21"/>
    <x v="4"/>
    <n v="86.91"/>
    <n v="3054.8"/>
    <n v="3080.03"/>
    <n v="6254.22"/>
    <x v="9"/>
    <n v="2025"/>
    <s v="Q4"/>
    <s v="Low"/>
    <s v="Average"/>
    <s v="Excellent"/>
    <x v="4"/>
    <n v="6254.22"/>
  </r>
  <r>
    <x v="1547"/>
    <d v="2024-08-11T00:00:00"/>
    <s v="Chennai"/>
    <s v="Nagpur"/>
    <x v="1"/>
    <x v="1"/>
    <x v="1"/>
    <n v="17.02"/>
    <n v="1175"/>
    <n v="89.53"/>
    <n v="3"/>
    <x v="1"/>
    <x v="1"/>
    <n v="53661.599999999999"/>
    <x v="47"/>
    <x v="4"/>
    <n v="83.71"/>
    <n v="3030.8"/>
    <n v="3553.54"/>
    <n v="6558.35"/>
    <x v="2"/>
    <n v="2024"/>
    <s v="Q3"/>
    <s v="High"/>
    <s v="Average"/>
    <s v="Excellent"/>
    <x v="1"/>
    <n v="6558.35"/>
  </r>
  <r>
    <x v="1548"/>
    <d v="2026-05-25T00:00:00"/>
    <s v="Mundra"/>
    <s v="Delhi ICD"/>
    <x v="4"/>
    <x v="0"/>
    <x v="5"/>
    <n v="12.83"/>
    <n v="2517"/>
    <n v="95.34"/>
    <n v="6"/>
    <x v="0"/>
    <x v="1"/>
    <n v="59691.8"/>
    <x v="88"/>
    <x v="5"/>
    <n v="84.79"/>
    <n v="5547.2"/>
    <n v="2288.19"/>
    <n v="9094.18"/>
    <x v="4"/>
    <n v="2026"/>
    <s v="Q2"/>
    <s v="High"/>
    <s v="Average"/>
    <s v="Good"/>
    <x v="4"/>
    <n v="9094.18"/>
  </r>
  <r>
    <x v="1549"/>
    <d v="2026-02-16T00:00:00"/>
    <s v="Mundra"/>
    <s v="Ahmedabad"/>
    <x v="4"/>
    <x v="0"/>
    <x v="3"/>
    <n v="15.9"/>
    <n v="1916"/>
    <n v="99.07"/>
    <n v="6"/>
    <x v="2"/>
    <x v="0"/>
    <n v="55690.400000000001"/>
    <x v="93"/>
    <x v="0"/>
    <n v="85.18"/>
    <n v="4468"/>
    <n v="4924.47"/>
    <n v="8673.68"/>
    <x v="3"/>
    <n v="2026"/>
    <s v="Q1"/>
    <s v="High"/>
    <s v="Average"/>
    <s v="Good"/>
    <x v="4"/>
    <n v="8673.68"/>
  </r>
  <r>
    <x v="1550"/>
    <d v="2025-10-15T00:00:00"/>
    <s v="Chennai"/>
    <s v="Nagpur"/>
    <x v="4"/>
    <x v="1"/>
    <x v="5"/>
    <n v="27.56"/>
    <n v="652"/>
    <n v="99.15"/>
    <n v="3"/>
    <x v="1"/>
    <x v="1"/>
    <n v="58026"/>
    <x v="61"/>
    <x v="5"/>
    <n v="81.06"/>
    <n v="2406.4"/>
    <n v="4650.09"/>
    <n v="7562.18"/>
    <x v="7"/>
    <n v="2025"/>
    <s v="Q4"/>
    <s v="High"/>
    <s v="Average"/>
    <s v="Excellent"/>
    <x v="4"/>
    <n v="7562.18"/>
  </r>
  <r>
    <x v="1551"/>
    <d v="2026-04-12T00:00:00"/>
    <s v="Mumbai"/>
    <s v="Hyderabad"/>
    <x v="4"/>
    <x v="1"/>
    <x v="6"/>
    <n v="12.46"/>
    <n v="1980"/>
    <n v="102.23"/>
    <n v="6"/>
    <x v="0"/>
    <x v="1"/>
    <n v="65741.600000000006"/>
    <x v="113"/>
    <x v="1"/>
    <n v="81.069999999999993"/>
    <n v="4458.3999999999996"/>
    <n v="2605.2600000000002"/>
    <n v="10313.209999999999"/>
    <x v="5"/>
    <n v="2026"/>
    <s v="Q2"/>
    <s v="High"/>
    <s v="Good"/>
    <s v="Good"/>
    <x v="4"/>
    <n v="10313.209999999999"/>
  </r>
  <r>
    <x v="1552"/>
    <d v="2026-05-11T00:00:00"/>
    <s v="Kolkata"/>
    <s v="Ahmedabad"/>
    <x v="6"/>
    <x v="0"/>
    <x v="0"/>
    <n v="19.829999999999998"/>
    <n v="1816"/>
    <n v="100.58"/>
    <n v="6"/>
    <x v="0"/>
    <x v="1"/>
    <n v="58208.6"/>
    <x v="17"/>
    <x v="3"/>
    <n v="83.55"/>
    <n v="4425.2"/>
    <n v="3603.71"/>
    <n v="5703.5"/>
    <x v="4"/>
    <n v="2026"/>
    <s v="Q2"/>
    <s v="High"/>
    <s v="Average"/>
    <s v="Good"/>
    <x v="6"/>
    <n v="5703.5"/>
  </r>
  <r>
    <x v="1553"/>
    <d v="2024-08-18T00:00:00"/>
    <s v="Nava Sheva"/>
    <s v="Delhi ICD"/>
    <x v="6"/>
    <x v="1"/>
    <x v="0"/>
    <n v="19.47"/>
    <n v="2612"/>
    <n v="87.35"/>
    <n v="8"/>
    <x v="2"/>
    <x v="1"/>
    <n v="75349"/>
    <x v="54"/>
    <x v="3"/>
    <n v="86.56"/>
    <n v="6002.8"/>
    <n v="2728.07"/>
    <n v="6318.04"/>
    <x v="2"/>
    <n v="2024"/>
    <s v="Q3"/>
    <s v="High"/>
    <s v="Average"/>
    <s v="Good"/>
    <x v="6"/>
    <n v="6318.04"/>
  </r>
  <r>
    <x v="1554"/>
    <d v="2026-05-12T00:00:00"/>
    <s v="Kolkata"/>
    <s v="Delhi ICD"/>
    <x v="2"/>
    <x v="0"/>
    <x v="5"/>
    <n v="19.18"/>
    <n v="648"/>
    <n v="87.83"/>
    <n v="2"/>
    <x v="1"/>
    <x v="1"/>
    <n v="37077.599999999999"/>
    <x v="103"/>
    <x v="6"/>
    <n v="85.15"/>
    <n v="2063.1999999999998"/>
    <n v="2421.71"/>
    <n v="4470.8599999999997"/>
    <x v="4"/>
    <n v="2026"/>
    <s v="Q2"/>
    <s v="Low"/>
    <s v="Average"/>
    <s v="Excellent"/>
    <x v="2"/>
    <n v="4470.8599999999997"/>
  </r>
  <r>
    <x v="1555"/>
    <d v="2025-09-19T00:00:00"/>
    <s v="Chennai"/>
    <s v="Bengaluru"/>
    <x v="0"/>
    <x v="0"/>
    <x v="6"/>
    <n v="17.59"/>
    <n v="2468"/>
    <n v="94.93"/>
    <n v="7"/>
    <x v="0"/>
    <x v="1"/>
    <n v="63338.6"/>
    <x v="71"/>
    <x v="0"/>
    <n v="84.93"/>
    <n v="5639.6"/>
    <n v="2633.17"/>
    <n v="7737.52"/>
    <x v="8"/>
    <n v="2025"/>
    <s v="Q3"/>
    <s v="High"/>
    <s v="Average"/>
    <s v="Good"/>
    <x v="0"/>
    <n v="7737.52"/>
  </r>
  <r>
    <x v="1556"/>
    <d v="2024-04-29T00:00:00"/>
    <s v="Kolkata"/>
    <s v="Bengaluru"/>
    <x v="2"/>
    <x v="0"/>
    <x v="4"/>
    <n v="16.71"/>
    <n v="692"/>
    <n v="91.54"/>
    <n v="2"/>
    <x v="1"/>
    <x v="2"/>
    <n v="34327.800000000003"/>
    <x v="119"/>
    <x v="0"/>
    <n v="88.79"/>
    <n v="2052.4"/>
    <n v="4519.93"/>
    <n v="2952.73"/>
    <x v="5"/>
    <n v="2024"/>
    <s v="Q2"/>
    <s v="Low"/>
    <s v="Average"/>
    <s v="Excellent"/>
    <x v="2"/>
    <n v="2952.73"/>
  </r>
  <r>
    <x v="1557"/>
    <d v="2025-02-04T00:00:00"/>
    <s v="Vizag"/>
    <s v="Pune"/>
    <x v="5"/>
    <x v="0"/>
    <x v="2"/>
    <n v="20.059999999999999"/>
    <n v="876"/>
    <n v="93.33"/>
    <n v="2"/>
    <x v="0"/>
    <x v="0"/>
    <n v="48765.599999999999"/>
    <x v="65"/>
    <x v="1"/>
    <n v="88.66"/>
    <n v="2554.4"/>
    <n v="1854.51"/>
    <n v="5562.27"/>
    <x v="3"/>
    <n v="2025"/>
    <s v="Q1"/>
    <s v="Low"/>
    <s v="Average"/>
    <s v="Excellent"/>
    <x v="5"/>
    <n v="5562.27"/>
  </r>
  <r>
    <x v="1558"/>
    <d v="2025-03-22T00:00:00"/>
    <s v="Kolkata"/>
    <s v="Hyderabad"/>
    <x v="0"/>
    <x v="1"/>
    <x v="6"/>
    <n v="12.74"/>
    <n v="2211"/>
    <n v="99.42"/>
    <n v="5"/>
    <x v="2"/>
    <x v="1"/>
    <n v="65928.399999999994"/>
    <x v="29"/>
    <x v="2"/>
    <n v="82.01"/>
    <n v="4931.6000000000004"/>
    <n v="2467.67"/>
    <n v="8023.53"/>
    <x v="10"/>
    <n v="2025"/>
    <s v="Q1"/>
    <s v="High"/>
    <s v="Average"/>
    <s v="Excellent"/>
    <x v="0"/>
    <n v="8023.53"/>
  </r>
  <r>
    <x v="1559"/>
    <d v="2025-01-15T00:00:00"/>
    <s v="Mundra"/>
    <s v="Pune"/>
    <x v="2"/>
    <x v="1"/>
    <x v="6"/>
    <n v="10.98"/>
    <n v="611"/>
    <n v="88.06"/>
    <n v="2"/>
    <x v="1"/>
    <x v="2"/>
    <n v="39781.199999999997"/>
    <x v="10"/>
    <x v="5"/>
    <n v="86"/>
    <n v="1661.2"/>
    <n v="1716.17"/>
    <n v="3861.96"/>
    <x v="0"/>
    <n v="2025"/>
    <s v="Q1"/>
    <s v="Low"/>
    <s v="Average"/>
    <s v="Excellent"/>
    <x v="2"/>
    <n v="3861.96"/>
  </r>
  <r>
    <x v="1560"/>
    <d v="2024-07-22T00:00:00"/>
    <s v="Nava Sheva"/>
    <s v="Ahmedabad"/>
    <x v="3"/>
    <x v="1"/>
    <x v="0"/>
    <n v="15.1"/>
    <n v="2332"/>
    <n v="91.44"/>
    <n v="6"/>
    <x v="1"/>
    <x v="0"/>
    <n v="68546.8"/>
    <x v="79"/>
    <x v="6"/>
    <n v="88.38"/>
    <n v="5268"/>
    <n v="2754.85"/>
    <n v="6856.58"/>
    <x v="1"/>
    <n v="2024"/>
    <s v="Q3"/>
    <s v="High"/>
    <s v="Average"/>
    <s v="Good"/>
    <x v="3"/>
    <n v="6856.58"/>
  </r>
  <r>
    <x v="1561"/>
    <d v="2024-06-25T00:00:00"/>
    <s v="Mumbai"/>
    <s v="Hyderabad"/>
    <x v="2"/>
    <x v="0"/>
    <x v="6"/>
    <n v="18.309999999999999"/>
    <n v="2188"/>
    <n v="95.66"/>
    <n v="6"/>
    <x v="0"/>
    <x v="2"/>
    <n v="59214.2"/>
    <x v="8"/>
    <x v="5"/>
    <n v="88.72"/>
    <n v="5108.3999999999996"/>
    <n v="2172.0700000000002"/>
    <n v="8345.52"/>
    <x v="6"/>
    <n v="2024"/>
    <s v="Q2"/>
    <s v="High"/>
    <s v="Average"/>
    <s v="Good"/>
    <x v="2"/>
    <n v="8345.52"/>
  </r>
  <r>
    <x v="1562"/>
    <d v="2025-01-01T00:00:00"/>
    <s v="Kolkata"/>
    <s v="Pune"/>
    <x v="3"/>
    <x v="0"/>
    <x v="2"/>
    <n v="25.93"/>
    <n v="1685"/>
    <n v="87.11"/>
    <n v="6"/>
    <x v="2"/>
    <x v="1"/>
    <n v="58010.2"/>
    <x v="50"/>
    <x v="0"/>
    <n v="84.01"/>
    <n v="4407.2"/>
    <n v="1807.97"/>
    <n v="7497.19"/>
    <x v="0"/>
    <n v="2025"/>
    <s v="Q1"/>
    <s v="High"/>
    <s v="Average"/>
    <s v="Good"/>
    <x v="3"/>
    <n v="7497.19"/>
  </r>
  <r>
    <x v="1563"/>
    <d v="2024-10-05T00:00:00"/>
    <s v="Kandla"/>
    <s v="Delhi ICD"/>
    <x v="5"/>
    <x v="0"/>
    <x v="2"/>
    <n v="12.79"/>
    <n v="547"/>
    <n v="93.23"/>
    <n v="3"/>
    <x v="0"/>
    <x v="0"/>
    <n v="38262.6"/>
    <x v="7"/>
    <x v="1"/>
    <n v="82.7"/>
    <n v="1605.6"/>
    <n v="3459.7"/>
    <n v="5404.08"/>
    <x v="7"/>
    <n v="2024"/>
    <s v="Q4"/>
    <s v="Low"/>
    <s v="Average"/>
    <s v="Excellent"/>
    <x v="5"/>
    <n v="5404.08"/>
  </r>
  <r>
    <x v="1564"/>
    <d v="2025-01-26T00:00:00"/>
    <s v="Vizag"/>
    <s v="Bengaluru"/>
    <x v="1"/>
    <x v="1"/>
    <x v="3"/>
    <n v="27.77"/>
    <n v="838"/>
    <n v="104.38"/>
    <n v="2"/>
    <x v="1"/>
    <x v="0"/>
    <n v="63574.6"/>
    <x v="43"/>
    <x v="5"/>
    <n v="88.88"/>
    <n v="2786.8"/>
    <n v="2760.69"/>
    <n v="6019.79"/>
    <x v="0"/>
    <n v="2025"/>
    <s v="Q1"/>
    <s v="High"/>
    <s v="Average"/>
    <s v="Excellent"/>
    <x v="1"/>
    <n v="6019.79"/>
  </r>
  <r>
    <x v="1565"/>
    <d v="2024-03-18T00:00:00"/>
    <s v="Kolkata"/>
    <s v="Bengaluru"/>
    <x v="1"/>
    <x v="0"/>
    <x v="4"/>
    <n v="17.09"/>
    <n v="2634"/>
    <n v="86.79"/>
    <n v="7"/>
    <x v="1"/>
    <x v="0"/>
    <n v="61403.8"/>
    <x v="7"/>
    <x v="4"/>
    <n v="83.17"/>
    <n v="5951.6"/>
    <n v="3623.93"/>
    <n v="5425.5"/>
    <x v="10"/>
    <n v="2024"/>
    <s v="Q1"/>
    <s v="High"/>
    <s v="Average"/>
    <s v="Good"/>
    <x v="1"/>
    <n v="5425.5"/>
  </r>
  <r>
    <x v="1566"/>
    <d v="2026-05-29T00:00:00"/>
    <s v="Mundra"/>
    <s v="Nagpur"/>
    <x v="1"/>
    <x v="1"/>
    <x v="2"/>
    <n v="27.7"/>
    <n v="649"/>
    <n v="100.79"/>
    <n v="2"/>
    <x v="0"/>
    <x v="2"/>
    <n v="61812.800000000003"/>
    <x v="19"/>
    <x v="0"/>
    <n v="87.72"/>
    <n v="2406"/>
    <n v="2101.0100000000002"/>
    <n v="10503.82"/>
    <x v="4"/>
    <n v="2026"/>
    <s v="Q2"/>
    <s v="High"/>
    <s v="Good"/>
    <s v="Excellent"/>
    <x v="1"/>
    <n v="10503.82"/>
  </r>
  <r>
    <x v="1567"/>
    <d v="2025-02-27T00:00:00"/>
    <s v="Vizag"/>
    <s v="Delhi ICD"/>
    <x v="5"/>
    <x v="1"/>
    <x v="6"/>
    <n v="27.61"/>
    <n v="2405"/>
    <n v="103.45"/>
    <n v="7"/>
    <x v="2"/>
    <x v="2"/>
    <n v="80623"/>
    <x v="35"/>
    <x v="2"/>
    <n v="83.7"/>
    <n v="5914.4"/>
    <n v="1996.94"/>
    <n v="12114.88"/>
    <x v="3"/>
    <n v="2025"/>
    <s v="Q1"/>
    <s v="High"/>
    <s v="Good"/>
    <s v="Good"/>
    <x v="5"/>
    <n v="12114.88"/>
  </r>
  <r>
    <x v="1568"/>
    <d v="2026-01-04T00:00:00"/>
    <s v="Mumbai"/>
    <s v="Pune"/>
    <x v="2"/>
    <x v="0"/>
    <x v="3"/>
    <n v="25.71"/>
    <n v="1419"/>
    <n v="90.46"/>
    <n v="3"/>
    <x v="2"/>
    <x v="0"/>
    <n v="57522.2"/>
    <x v="30"/>
    <x v="5"/>
    <n v="86.76"/>
    <n v="3866.4"/>
    <n v="2549.08"/>
    <n v="7800.82"/>
    <x v="0"/>
    <n v="2026"/>
    <s v="Q1"/>
    <s v="High"/>
    <s v="Average"/>
    <s v="Excellent"/>
    <x v="2"/>
    <n v="7800.82"/>
  </r>
  <r>
    <x v="1569"/>
    <d v="2025-02-07T00:00:00"/>
    <s v="Vizag"/>
    <s v="Bengaluru"/>
    <x v="3"/>
    <x v="1"/>
    <x v="6"/>
    <n v="21.33"/>
    <n v="1827"/>
    <n v="100.68"/>
    <n v="4"/>
    <x v="2"/>
    <x v="1"/>
    <n v="69202.600000000006"/>
    <x v="99"/>
    <x v="0"/>
    <n v="87.33"/>
    <n v="4507.2"/>
    <n v="4103.42"/>
    <n v="6758.56"/>
    <x v="3"/>
    <n v="2025"/>
    <s v="Q1"/>
    <s v="High"/>
    <s v="Average"/>
    <s v="Excellent"/>
    <x v="3"/>
    <n v="6758.56"/>
  </r>
  <r>
    <x v="1570"/>
    <d v="2025-03-26T00:00:00"/>
    <s v="Kandla"/>
    <s v="Nagpur"/>
    <x v="3"/>
    <x v="1"/>
    <x v="3"/>
    <n v="17.739999999999998"/>
    <n v="716"/>
    <n v="96.94"/>
    <n v="3"/>
    <x v="1"/>
    <x v="1"/>
    <n v="49690.8"/>
    <x v="47"/>
    <x v="6"/>
    <n v="87.31"/>
    <n v="2141.6"/>
    <n v="2717.34"/>
    <n v="8925.4500000000007"/>
    <x v="10"/>
    <n v="2025"/>
    <s v="Q1"/>
    <s v="Low"/>
    <s v="Average"/>
    <s v="Excellent"/>
    <x v="3"/>
    <n v="8925.4500000000007"/>
  </r>
  <r>
    <x v="1571"/>
    <d v="2025-03-19T00:00:00"/>
    <s v="Kolkata"/>
    <s v="Nagpur"/>
    <x v="4"/>
    <x v="1"/>
    <x v="1"/>
    <n v="26.68"/>
    <n v="2408"/>
    <n v="92.83"/>
    <n v="7"/>
    <x v="0"/>
    <x v="1"/>
    <n v="82547.600000000006"/>
    <x v="17"/>
    <x v="4"/>
    <n v="88.08"/>
    <n v="5883.2"/>
    <n v="4765.79"/>
    <n v="11725.01"/>
    <x v="10"/>
    <n v="2025"/>
    <s v="Q1"/>
    <s v="High"/>
    <s v="Good"/>
    <s v="Good"/>
    <x v="4"/>
    <n v="11725.01"/>
  </r>
  <r>
    <x v="1572"/>
    <d v="2024-04-08T00:00:00"/>
    <s v="Nava Sheva"/>
    <s v="Hyderabad"/>
    <x v="3"/>
    <x v="0"/>
    <x v="3"/>
    <n v="23.44"/>
    <n v="2642"/>
    <n v="95.93"/>
    <n v="7"/>
    <x v="1"/>
    <x v="1"/>
    <n v="65811.600000000006"/>
    <x v="50"/>
    <x v="1"/>
    <n v="86.97"/>
    <n v="6221.6"/>
    <n v="4701.8999999999996"/>
    <n v="7192.15"/>
    <x v="5"/>
    <n v="2024"/>
    <s v="Q2"/>
    <s v="High"/>
    <s v="Average"/>
    <s v="Good"/>
    <x v="3"/>
    <n v="7192.15"/>
  </r>
  <r>
    <x v="1573"/>
    <d v="2025-03-17T00:00:00"/>
    <s v="Kandla"/>
    <s v="Pune"/>
    <x v="6"/>
    <x v="1"/>
    <x v="2"/>
    <n v="22.19"/>
    <n v="982"/>
    <n v="91.95"/>
    <n v="3"/>
    <x v="2"/>
    <x v="2"/>
    <n v="57289"/>
    <x v="45"/>
    <x v="5"/>
    <n v="82.35"/>
    <n v="2851.6"/>
    <n v="4471.8"/>
    <n v="4741.16"/>
    <x v="10"/>
    <n v="2025"/>
    <s v="Q1"/>
    <s v="High"/>
    <s v="Average"/>
    <s v="Excellent"/>
    <x v="6"/>
    <n v="4741.16"/>
  </r>
  <r>
    <x v="1574"/>
    <d v="2025-11-14T00:00:00"/>
    <s v="Mumbai"/>
    <s v="Nagpur"/>
    <x v="6"/>
    <x v="0"/>
    <x v="3"/>
    <n v="13.27"/>
    <n v="759"/>
    <n v="89.36"/>
    <n v="2"/>
    <x v="1"/>
    <x v="1"/>
    <n v="33274.199999999997"/>
    <x v="18"/>
    <x v="1"/>
    <n v="82.26"/>
    <n v="2048.8000000000002"/>
    <n v="4788.07"/>
    <n v="3382.93"/>
    <x v="11"/>
    <n v="2025"/>
    <s v="Q4"/>
    <s v="Low"/>
    <s v="Average"/>
    <s v="Excellent"/>
    <x v="6"/>
    <n v="3382.93"/>
  </r>
  <r>
    <x v="1575"/>
    <d v="2026-04-14T00:00:00"/>
    <s v="Vizag"/>
    <s v="Hyderabad"/>
    <x v="0"/>
    <x v="0"/>
    <x v="4"/>
    <n v="26.55"/>
    <n v="1500"/>
    <n v="91"/>
    <n v="5"/>
    <x v="2"/>
    <x v="2"/>
    <n v="55315"/>
    <x v="87"/>
    <x v="0"/>
    <n v="87.22"/>
    <n v="4062"/>
    <n v="4888.42"/>
    <n v="9780.5400000000009"/>
    <x v="5"/>
    <n v="2026"/>
    <s v="Q2"/>
    <s v="High"/>
    <s v="Average"/>
    <s v="Excellent"/>
    <x v="0"/>
    <n v="9780.5400000000009"/>
  </r>
  <r>
    <x v="1576"/>
    <d v="2026-01-03T00:00:00"/>
    <s v="Nava Sheva"/>
    <s v="Pune"/>
    <x v="6"/>
    <x v="0"/>
    <x v="0"/>
    <n v="10.53"/>
    <n v="820"/>
    <n v="96.11"/>
    <n v="2"/>
    <x v="2"/>
    <x v="2"/>
    <n v="33350.199999999997"/>
    <x v="65"/>
    <x v="2"/>
    <n v="87.17"/>
    <n v="2061.1999999999998"/>
    <n v="4664.43"/>
    <n v="4071.58"/>
    <x v="0"/>
    <n v="2026"/>
    <s v="Q1"/>
    <s v="Low"/>
    <s v="Average"/>
    <s v="Excellent"/>
    <x v="6"/>
    <n v="4071.58"/>
  </r>
  <r>
    <x v="1577"/>
    <d v="2026-03-31T00:00:00"/>
    <s v="Nava Sheva"/>
    <s v="Ahmedabad"/>
    <x v="1"/>
    <x v="1"/>
    <x v="0"/>
    <n v="24.89"/>
    <n v="416"/>
    <n v="96.65"/>
    <n v="2"/>
    <x v="0"/>
    <x v="2"/>
    <n v="55991"/>
    <x v="72"/>
    <x v="4"/>
    <n v="83.68"/>
    <n v="1827.6"/>
    <n v="3667.25"/>
    <n v="4981.82"/>
    <x v="10"/>
    <n v="2026"/>
    <s v="Q1"/>
    <s v="High"/>
    <s v="Average"/>
    <s v="Excellent"/>
    <x v="1"/>
    <n v="4981.82"/>
  </r>
  <r>
    <x v="1578"/>
    <d v="2025-08-16T00:00:00"/>
    <s v="Nava Sheva"/>
    <s v="Jaipur"/>
    <x v="2"/>
    <x v="1"/>
    <x v="0"/>
    <n v="27.58"/>
    <n v="2427"/>
    <n v="104.66"/>
    <n v="6"/>
    <x v="2"/>
    <x v="0"/>
    <n v="85005.2"/>
    <x v="62"/>
    <x v="2"/>
    <n v="88.35"/>
    <n v="5957.2"/>
    <n v="4490.82"/>
    <n v="12089.33"/>
    <x v="2"/>
    <n v="2025"/>
    <s v="Q3"/>
    <s v="High"/>
    <s v="Good"/>
    <s v="Good"/>
    <x v="2"/>
    <n v="12089.33"/>
  </r>
  <r>
    <x v="1579"/>
    <d v="2024-10-21T00:00:00"/>
    <s v="Chennai"/>
    <s v="Hyderabad"/>
    <x v="5"/>
    <x v="1"/>
    <x v="5"/>
    <n v="15.92"/>
    <n v="1466"/>
    <n v="92.26"/>
    <n v="5"/>
    <x v="1"/>
    <x v="1"/>
    <n v="56491.199999999997"/>
    <x v="70"/>
    <x v="1"/>
    <n v="85.03"/>
    <n v="3568.8"/>
    <n v="3755.71"/>
    <n v="6667.38"/>
    <x v="7"/>
    <n v="2024"/>
    <s v="Q4"/>
    <s v="High"/>
    <s v="Average"/>
    <s v="Excellent"/>
    <x v="5"/>
    <n v="6667.38"/>
  </r>
  <r>
    <x v="1580"/>
    <d v="2024-10-07T00:00:00"/>
    <s v="Mundra"/>
    <s v="Bengaluru"/>
    <x v="2"/>
    <x v="0"/>
    <x v="5"/>
    <n v="15.33"/>
    <n v="1444"/>
    <n v="90.56"/>
    <n v="3"/>
    <x v="2"/>
    <x v="0"/>
    <n v="48492.2"/>
    <x v="102"/>
    <x v="0"/>
    <n v="81.23"/>
    <n v="3501.2"/>
    <n v="2899.89"/>
    <n v="6661.98"/>
    <x v="7"/>
    <n v="2024"/>
    <s v="Q4"/>
    <s v="Low"/>
    <s v="Average"/>
    <s v="Excellent"/>
    <x v="2"/>
    <n v="6661.98"/>
  </r>
  <r>
    <x v="1581"/>
    <d v="2025-04-19T00:00:00"/>
    <s v="Mundra"/>
    <s v="Pune"/>
    <x v="2"/>
    <x v="0"/>
    <x v="4"/>
    <n v="16.72"/>
    <n v="2606"/>
    <n v="87.05"/>
    <n v="8"/>
    <x v="2"/>
    <x v="2"/>
    <n v="59266"/>
    <x v="119"/>
    <x v="5"/>
    <n v="88.56"/>
    <n v="5880.8"/>
    <n v="4410.93"/>
    <n v="7814.24"/>
    <x v="5"/>
    <n v="2025"/>
    <s v="Q2"/>
    <s v="High"/>
    <s v="Average"/>
    <s v="Good"/>
    <x v="2"/>
    <n v="7814.24"/>
  </r>
  <r>
    <x v="1582"/>
    <d v="2026-01-24T00:00:00"/>
    <s v="Nava Sheva"/>
    <s v="Bengaluru"/>
    <x v="1"/>
    <x v="1"/>
    <x v="0"/>
    <n v="23.11"/>
    <n v="1553"/>
    <n v="98.48"/>
    <n v="4"/>
    <x v="2"/>
    <x v="2"/>
    <n v="65752.600000000006"/>
    <x v="46"/>
    <x v="4"/>
    <n v="88.26"/>
    <n v="4030.4"/>
    <n v="4809.6499999999996"/>
    <n v="8226.76"/>
    <x v="0"/>
    <n v="2026"/>
    <s v="Q1"/>
    <s v="High"/>
    <s v="Average"/>
    <s v="Excellent"/>
    <x v="1"/>
    <n v="8226.76"/>
  </r>
  <r>
    <x v="1583"/>
    <d v="2024-04-15T00:00:00"/>
    <s v="Mumbai"/>
    <s v="Hyderabad"/>
    <x v="2"/>
    <x v="1"/>
    <x v="6"/>
    <n v="16.16"/>
    <n v="1098"/>
    <n v="90.15"/>
    <n v="4"/>
    <x v="2"/>
    <x v="2"/>
    <n v="53038"/>
    <x v="105"/>
    <x v="5"/>
    <n v="85.79"/>
    <n v="2842.4"/>
    <n v="4649.82"/>
    <n v="7632.9"/>
    <x v="5"/>
    <n v="2024"/>
    <s v="Q2"/>
    <s v="High"/>
    <s v="Average"/>
    <s v="Excellent"/>
    <x v="2"/>
    <n v="7632.9"/>
  </r>
  <r>
    <x v="1584"/>
    <d v="2025-02-20T00:00:00"/>
    <s v="Nava Sheva"/>
    <s v="Bengaluru"/>
    <x v="6"/>
    <x v="0"/>
    <x v="2"/>
    <n v="21.3"/>
    <n v="2659"/>
    <n v="96.59"/>
    <n v="7"/>
    <x v="0"/>
    <x v="1"/>
    <n v="69168.800000000003"/>
    <x v="62"/>
    <x v="0"/>
    <n v="88.21"/>
    <n v="6170"/>
    <n v="3145.09"/>
    <n v="12006.97"/>
    <x v="3"/>
    <n v="2025"/>
    <s v="Q1"/>
    <s v="High"/>
    <s v="Good"/>
    <s v="Good"/>
    <x v="6"/>
    <n v="12006.97"/>
  </r>
  <r>
    <x v="1585"/>
    <d v="2025-05-04T00:00:00"/>
    <s v="Kolkata"/>
    <s v="Hyderabad"/>
    <x v="5"/>
    <x v="1"/>
    <x v="5"/>
    <n v="22.63"/>
    <n v="1585"/>
    <n v="91.66"/>
    <n v="3"/>
    <x v="0"/>
    <x v="2"/>
    <n v="67386.2"/>
    <x v="78"/>
    <x v="1"/>
    <n v="84.92"/>
    <n v="4075.2"/>
    <n v="3127.52"/>
    <n v="10272.49"/>
    <x v="4"/>
    <n v="2025"/>
    <s v="Q2"/>
    <s v="High"/>
    <s v="Good"/>
    <s v="Excellent"/>
    <x v="5"/>
    <n v="10272.49"/>
  </r>
  <r>
    <x v="1586"/>
    <d v="2026-04-17T00:00:00"/>
    <s v="Kolkata"/>
    <s v="Jaipur"/>
    <x v="4"/>
    <x v="1"/>
    <x v="5"/>
    <n v="19.28"/>
    <n v="2046"/>
    <n v="87.84"/>
    <n v="5"/>
    <x v="2"/>
    <x v="1"/>
    <n v="68444.800000000003"/>
    <x v="118"/>
    <x v="2"/>
    <n v="87.41"/>
    <n v="4863.2"/>
    <n v="2648"/>
    <n v="8797.81"/>
    <x v="5"/>
    <n v="2026"/>
    <s v="Q2"/>
    <s v="High"/>
    <s v="Average"/>
    <s v="Excellent"/>
    <x v="4"/>
    <n v="8797.81"/>
  </r>
  <r>
    <x v="1587"/>
    <d v="2024-09-15T00:00:00"/>
    <s v="Nava Sheva"/>
    <s v="Hyderabad"/>
    <x v="5"/>
    <x v="0"/>
    <x v="0"/>
    <n v="20.59"/>
    <n v="715"/>
    <n v="97.29"/>
    <n v="3"/>
    <x v="1"/>
    <x v="2"/>
    <n v="38785.800000000003"/>
    <x v="14"/>
    <x v="1"/>
    <n v="85.87"/>
    <n v="2253.6"/>
    <n v="2670.49"/>
    <n v="4299.09"/>
    <x v="8"/>
    <n v="2024"/>
    <s v="Q3"/>
    <s v="Low"/>
    <s v="Average"/>
    <s v="Excellent"/>
    <x v="5"/>
    <n v="4299.09"/>
  </r>
  <r>
    <x v="1588"/>
    <d v="2025-08-12T00:00:00"/>
    <s v="Kandla"/>
    <s v="Delhi ICD"/>
    <x v="0"/>
    <x v="1"/>
    <x v="3"/>
    <n v="17.059999999999999"/>
    <n v="877"/>
    <n v="101.87"/>
    <n v="4"/>
    <x v="2"/>
    <x v="1"/>
    <n v="54102.400000000001"/>
    <x v="90"/>
    <x v="2"/>
    <n v="82.23"/>
    <n v="2436.4"/>
    <n v="3785.52"/>
    <n v="8280.39"/>
    <x v="2"/>
    <n v="2025"/>
    <s v="Q3"/>
    <s v="High"/>
    <s v="Average"/>
    <s v="Excellent"/>
    <x v="0"/>
    <n v="8280.39"/>
  </r>
  <r>
    <x v="1589"/>
    <d v="2025-07-13T00:00:00"/>
    <s v="Vizag"/>
    <s v="Delhi ICD"/>
    <x v="3"/>
    <x v="0"/>
    <x v="6"/>
    <n v="10.1"/>
    <n v="1988"/>
    <n v="94.69"/>
    <n v="4"/>
    <x v="0"/>
    <x v="2"/>
    <n v="49308.800000000003"/>
    <x v="96"/>
    <x v="0"/>
    <n v="81.55"/>
    <n v="4380"/>
    <n v="2880.87"/>
    <n v="6427.26"/>
    <x v="1"/>
    <n v="2025"/>
    <s v="Q3"/>
    <s v="Low"/>
    <s v="Average"/>
    <s v="Excellent"/>
    <x v="3"/>
    <n v="6427.26"/>
  </r>
  <r>
    <x v="1590"/>
    <d v="2024-11-14T00:00:00"/>
    <s v="Mundra"/>
    <s v="Jaipur"/>
    <x v="2"/>
    <x v="0"/>
    <x v="0"/>
    <n v="21.41"/>
    <n v="944"/>
    <n v="91.62"/>
    <n v="4"/>
    <x v="0"/>
    <x v="1"/>
    <n v="48091.4"/>
    <x v="88"/>
    <x v="6"/>
    <n v="83.71"/>
    <n v="2744.4"/>
    <n v="2096.06"/>
    <n v="6535.95"/>
    <x v="11"/>
    <n v="2024"/>
    <s v="Q4"/>
    <s v="Low"/>
    <s v="Average"/>
    <s v="Excellent"/>
    <x v="2"/>
    <n v="6535.95"/>
  </r>
  <r>
    <x v="1591"/>
    <d v="2026-04-01T00:00:00"/>
    <s v="Vizag"/>
    <s v="Ahmedabad"/>
    <x v="5"/>
    <x v="0"/>
    <x v="6"/>
    <n v="27.42"/>
    <n v="867"/>
    <n v="99.96"/>
    <n v="3"/>
    <x v="2"/>
    <x v="0"/>
    <n v="53577.2"/>
    <x v="41"/>
    <x v="5"/>
    <n v="87.99"/>
    <n v="2830.8"/>
    <n v="3151.28"/>
    <n v="9606.75"/>
    <x v="5"/>
    <n v="2026"/>
    <s v="Q2"/>
    <s v="High"/>
    <s v="Average"/>
    <s v="Excellent"/>
    <x v="5"/>
    <n v="9606.75"/>
  </r>
  <r>
    <x v="1592"/>
    <d v="2024-03-28T00:00:00"/>
    <s v="Kandla"/>
    <s v="Nagpur"/>
    <x v="0"/>
    <x v="1"/>
    <x v="3"/>
    <n v="14.21"/>
    <n v="1836"/>
    <n v="92.33"/>
    <n v="6"/>
    <x v="0"/>
    <x v="1"/>
    <n v="64400.6"/>
    <x v="98"/>
    <x v="1"/>
    <n v="83.87"/>
    <n v="4240.3999999999996"/>
    <n v="2670.65"/>
    <n v="5415.77"/>
    <x v="10"/>
    <n v="2024"/>
    <s v="Q1"/>
    <s v="High"/>
    <s v="Average"/>
    <s v="Good"/>
    <x v="0"/>
    <n v="5415.77"/>
  </r>
  <r>
    <x v="1593"/>
    <d v="2025-09-20T00:00:00"/>
    <s v="Kandla"/>
    <s v="Lucknow"/>
    <x v="1"/>
    <x v="0"/>
    <x v="3"/>
    <n v="14.84"/>
    <n v="2258"/>
    <n v="99.53"/>
    <n v="7"/>
    <x v="1"/>
    <x v="2"/>
    <n v="52395.6"/>
    <x v="12"/>
    <x v="6"/>
    <n v="87.25"/>
    <n v="5109.6000000000004"/>
    <n v="4697.47"/>
    <n v="4279.0200000000004"/>
    <x v="8"/>
    <n v="2025"/>
    <s v="Q3"/>
    <s v="High"/>
    <s v="Average"/>
    <s v="Good"/>
    <x v="1"/>
    <n v="4279.0200000000004"/>
  </r>
  <r>
    <x v="1594"/>
    <d v="2024-01-31T00:00:00"/>
    <s v="Chennai"/>
    <s v="Pune"/>
    <x v="5"/>
    <x v="1"/>
    <x v="2"/>
    <n v="17.43"/>
    <n v="1735"/>
    <n v="91.13"/>
    <n v="5"/>
    <x v="2"/>
    <x v="1"/>
    <n v="63442.6"/>
    <x v="77"/>
    <x v="1"/>
    <n v="87.99"/>
    <n v="4167.2"/>
    <n v="3457.29"/>
    <n v="9234.2800000000007"/>
    <x v="0"/>
    <n v="2024"/>
    <s v="Q1"/>
    <s v="High"/>
    <s v="Average"/>
    <s v="Excellent"/>
    <x v="5"/>
    <n v="9234.2800000000007"/>
  </r>
  <r>
    <x v="1595"/>
    <d v="2025-02-14T00:00:00"/>
    <s v="Kolkata"/>
    <s v="Bengaluru"/>
    <x v="3"/>
    <x v="0"/>
    <x v="0"/>
    <n v="18.989999999999998"/>
    <n v="1970"/>
    <n v="87.77"/>
    <n v="5"/>
    <x v="2"/>
    <x v="0"/>
    <n v="57763.4"/>
    <x v="4"/>
    <x v="1"/>
    <n v="83.43"/>
    <n v="4699.6000000000004"/>
    <n v="4906.53"/>
    <n v="8689.42"/>
    <x v="3"/>
    <n v="2025"/>
    <s v="Q1"/>
    <s v="High"/>
    <s v="Average"/>
    <s v="Excellent"/>
    <x v="3"/>
    <n v="8689.42"/>
  </r>
  <r>
    <x v="1596"/>
    <d v="2024-11-10T00:00:00"/>
    <s v="Mumbai"/>
    <s v="Lucknow"/>
    <x v="1"/>
    <x v="1"/>
    <x v="5"/>
    <n v="19.260000000000002"/>
    <n v="795"/>
    <n v="104.64"/>
    <n v="2"/>
    <x v="2"/>
    <x v="2"/>
    <n v="53930.8"/>
    <x v="3"/>
    <x v="0"/>
    <n v="86.93"/>
    <n v="2360.4"/>
    <n v="3646.97"/>
    <n v="7778.96"/>
    <x v="11"/>
    <n v="2024"/>
    <s v="Q4"/>
    <s v="High"/>
    <s v="Average"/>
    <s v="Excellent"/>
    <x v="1"/>
    <n v="7778.96"/>
  </r>
  <r>
    <x v="1597"/>
    <d v="2024-12-06T00:00:00"/>
    <s v="Vizag"/>
    <s v="Nagpur"/>
    <x v="2"/>
    <x v="0"/>
    <x v="4"/>
    <n v="17.41"/>
    <n v="2485"/>
    <n v="98.57"/>
    <n v="8"/>
    <x v="0"/>
    <x v="1"/>
    <n v="63817.4"/>
    <x v="99"/>
    <x v="5"/>
    <n v="81.03"/>
    <n v="5666.4"/>
    <n v="2041.14"/>
    <n v="9729.5400000000009"/>
    <x v="9"/>
    <n v="2024"/>
    <s v="Q4"/>
    <s v="High"/>
    <s v="Average"/>
    <s v="Good"/>
    <x v="2"/>
    <n v="9729.5400000000009"/>
  </r>
  <r>
    <x v="1598"/>
    <d v="2025-09-02T00:00:00"/>
    <s v="Chennai"/>
    <s v="Hyderabad"/>
    <x v="1"/>
    <x v="0"/>
    <x v="6"/>
    <n v="21.47"/>
    <n v="1930"/>
    <n v="90.94"/>
    <n v="6"/>
    <x v="1"/>
    <x v="0"/>
    <n v="57395.8"/>
    <x v="15"/>
    <x v="2"/>
    <n v="86.37"/>
    <n v="4718.8"/>
    <n v="3843.77"/>
    <n v="6152.46"/>
    <x v="8"/>
    <n v="2025"/>
    <s v="Q3"/>
    <s v="High"/>
    <s v="Average"/>
    <s v="Good"/>
    <x v="1"/>
    <n v="6152.46"/>
  </r>
  <r>
    <x v="1599"/>
    <d v="2024-07-18T00:00:00"/>
    <s v="Chennai"/>
    <s v="Lucknow"/>
    <x v="5"/>
    <x v="0"/>
    <x v="5"/>
    <n v="25.71"/>
    <n v="1961"/>
    <n v="89.42"/>
    <n v="6"/>
    <x v="0"/>
    <x v="2"/>
    <n v="62401.4"/>
    <x v="47"/>
    <x v="4"/>
    <n v="85.14"/>
    <n v="4950.3999999999996"/>
    <n v="2669.21"/>
    <n v="7277.13"/>
    <x v="1"/>
    <n v="2024"/>
    <s v="Q3"/>
    <s v="High"/>
    <s v="Average"/>
    <s v="Good"/>
    <x v="5"/>
    <n v="7277.13"/>
  </r>
  <r>
    <x v="1600"/>
    <d v="2025-10-19T00:00:00"/>
    <s v="Kolkata"/>
    <s v="Lucknow"/>
    <x v="3"/>
    <x v="0"/>
    <x v="2"/>
    <n v="11.02"/>
    <n v="2205"/>
    <n v="88.23"/>
    <n v="6"/>
    <x v="2"/>
    <x v="1"/>
    <n v="50965.599999999999"/>
    <x v="68"/>
    <x v="2"/>
    <n v="82.21"/>
    <n v="4850.8"/>
    <n v="4487.8500000000004"/>
    <n v="6977.95"/>
    <x v="7"/>
    <n v="2025"/>
    <s v="Q4"/>
    <s v="High"/>
    <s v="Average"/>
    <s v="Good"/>
    <x v="3"/>
    <n v="6977.95"/>
  </r>
  <r>
    <x v="1601"/>
    <d v="2025-10-06T00:00:00"/>
    <s v="Kandla"/>
    <s v="Hyderabad"/>
    <x v="5"/>
    <x v="1"/>
    <x v="6"/>
    <n v="16.71"/>
    <n v="752"/>
    <n v="91.15"/>
    <n v="2"/>
    <x v="2"/>
    <x v="1"/>
    <n v="51001"/>
    <x v="58"/>
    <x v="4"/>
    <n v="84.89"/>
    <n v="2172.4"/>
    <n v="3259.27"/>
    <n v="7759.01"/>
    <x v="7"/>
    <n v="2025"/>
    <s v="Q4"/>
    <s v="High"/>
    <s v="Average"/>
    <s v="Excellent"/>
    <x v="5"/>
    <n v="7759.01"/>
  </r>
  <r>
    <x v="1602"/>
    <d v="2025-11-27T00:00:00"/>
    <s v="Nava Sheva"/>
    <s v="Delhi ICD"/>
    <x v="3"/>
    <x v="0"/>
    <x v="2"/>
    <n v="12.26"/>
    <n v="1723"/>
    <n v="96"/>
    <n v="4"/>
    <x v="2"/>
    <x v="0"/>
    <n v="49730"/>
    <x v="16"/>
    <x v="2"/>
    <n v="87.85"/>
    <n v="3936.4"/>
    <n v="3821.26"/>
    <n v="7007.51"/>
    <x v="11"/>
    <n v="2025"/>
    <s v="Q4"/>
    <s v="Low"/>
    <s v="Average"/>
    <s v="Excellent"/>
    <x v="3"/>
    <n v="7007.51"/>
  </r>
  <r>
    <x v="1603"/>
    <d v="2025-03-06T00:00:00"/>
    <s v="Kolkata"/>
    <s v="Hyderabad"/>
    <x v="4"/>
    <x v="1"/>
    <x v="5"/>
    <n v="25.73"/>
    <n v="1454"/>
    <n v="97.34"/>
    <n v="3"/>
    <x v="0"/>
    <x v="2"/>
    <n v="69285.8"/>
    <x v="56"/>
    <x v="2"/>
    <n v="81.540000000000006"/>
    <n v="3937.2"/>
    <n v="3006.44"/>
    <n v="12064.83"/>
    <x v="10"/>
    <n v="2025"/>
    <s v="Q1"/>
    <s v="High"/>
    <s v="Good"/>
    <s v="Excellent"/>
    <x v="4"/>
    <n v="12064.83"/>
  </r>
  <r>
    <x v="1604"/>
    <d v="2025-02-03T00:00:00"/>
    <s v="Kandla"/>
    <s v="Bengaluru"/>
    <x v="5"/>
    <x v="1"/>
    <x v="3"/>
    <n v="22.24"/>
    <n v="387"/>
    <n v="102.82"/>
    <n v="2"/>
    <x v="1"/>
    <x v="0"/>
    <n v="52998.400000000001"/>
    <x v="50"/>
    <x v="6"/>
    <n v="87.12"/>
    <n v="1663.6"/>
    <n v="3591.64"/>
    <n v="9330.1299999999992"/>
    <x v="3"/>
    <n v="2025"/>
    <s v="Q1"/>
    <s v="High"/>
    <s v="Average"/>
    <s v="Excellent"/>
    <x v="5"/>
    <n v="9330.1299999999992"/>
  </r>
  <r>
    <x v="1605"/>
    <d v="2025-10-24T00:00:00"/>
    <s v="Mundra"/>
    <s v="Lucknow"/>
    <x v="4"/>
    <x v="0"/>
    <x v="6"/>
    <n v="14.09"/>
    <n v="2513"/>
    <n v="88.71"/>
    <n v="8"/>
    <x v="0"/>
    <x v="2"/>
    <n v="58482.2"/>
    <x v="89"/>
    <x v="2"/>
    <n v="88.46"/>
    <n v="5589.6"/>
    <n v="3331.12"/>
    <n v="5661.3"/>
    <x v="7"/>
    <n v="2025"/>
    <s v="Q4"/>
    <s v="High"/>
    <s v="Average"/>
    <s v="Good"/>
    <x v="4"/>
    <n v="5661.3"/>
  </r>
  <r>
    <x v="1606"/>
    <d v="2025-03-28T00:00:00"/>
    <s v="Kolkata"/>
    <s v="Ahmedabad"/>
    <x v="5"/>
    <x v="0"/>
    <x v="2"/>
    <n v="15.44"/>
    <n v="1488"/>
    <n v="86.62"/>
    <n v="3"/>
    <x v="0"/>
    <x v="0"/>
    <n v="51146.400000000001"/>
    <x v="34"/>
    <x v="5"/>
    <n v="84.16"/>
    <n v="3593.6"/>
    <n v="4956.79"/>
    <n v="6565.91"/>
    <x v="10"/>
    <n v="2025"/>
    <s v="Q1"/>
    <s v="High"/>
    <s v="Average"/>
    <s v="Excellent"/>
    <x v="5"/>
    <n v="6565.91"/>
  </r>
  <r>
    <x v="1607"/>
    <d v="2024-05-25T00:00:00"/>
    <s v="Kandla"/>
    <s v="Bengaluru"/>
    <x v="0"/>
    <x v="1"/>
    <x v="0"/>
    <n v="19.63"/>
    <n v="1755"/>
    <n v="95.79"/>
    <n v="5"/>
    <x v="2"/>
    <x v="1"/>
    <n v="66221.8"/>
    <x v="6"/>
    <x v="1"/>
    <n v="81.64"/>
    <n v="4295.2"/>
    <n v="3460.08"/>
    <n v="10933"/>
    <x v="4"/>
    <n v="2024"/>
    <s v="Q2"/>
    <s v="High"/>
    <s v="Good"/>
    <s v="Excellent"/>
    <x v="0"/>
    <n v="10933"/>
  </r>
  <r>
    <x v="1608"/>
    <d v="2024-08-09T00:00:00"/>
    <s v="Mundra"/>
    <s v="Hyderabad"/>
    <x v="0"/>
    <x v="1"/>
    <x v="3"/>
    <n v="23.66"/>
    <n v="1397"/>
    <n v="87.34"/>
    <n v="5"/>
    <x v="0"/>
    <x v="0"/>
    <n v="69538.8"/>
    <x v="110"/>
    <x v="5"/>
    <n v="84.99"/>
    <n v="3740.4"/>
    <n v="2155.4299999999998"/>
    <n v="8764.18"/>
    <x v="2"/>
    <n v="2024"/>
    <s v="Q3"/>
    <s v="High"/>
    <s v="Average"/>
    <s v="Excellent"/>
    <x v="0"/>
    <n v="8764.18"/>
  </r>
  <r>
    <x v="1609"/>
    <d v="2025-11-03T00:00:00"/>
    <s v="Mumbai"/>
    <s v="Bengaluru"/>
    <x v="3"/>
    <x v="0"/>
    <x v="0"/>
    <n v="27.62"/>
    <n v="2422"/>
    <n v="90.69"/>
    <n v="8"/>
    <x v="1"/>
    <x v="0"/>
    <n v="68804.800000000003"/>
    <x v="21"/>
    <x v="4"/>
    <n v="83.89"/>
    <n v="5948.8"/>
    <n v="2097.96"/>
    <n v="12242.55"/>
    <x v="11"/>
    <n v="2025"/>
    <s v="Q4"/>
    <s v="High"/>
    <s v="Good"/>
    <s v="Good"/>
    <x v="3"/>
    <n v="12242.55"/>
  </r>
  <r>
    <x v="1610"/>
    <d v="2025-12-29T00:00:00"/>
    <s v="Kandla"/>
    <s v="Hyderabad"/>
    <x v="6"/>
    <x v="1"/>
    <x v="2"/>
    <n v="27.76"/>
    <n v="2191"/>
    <n v="95.17"/>
    <n v="6"/>
    <x v="1"/>
    <x v="0"/>
    <n v="78696.399999999994"/>
    <x v="91"/>
    <x v="4"/>
    <n v="86.38"/>
    <n v="5492.4"/>
    <n v="2144.33"/>
    <n v="12820.64"/>
    <x v="9"/>
    <n v="2025"/>
    <s v="Q4"/>
    <s v="High"/>
    <s v="Good"/>
    <s v="Good"/>
    <x v="6"/>
    <n v="12820.64"/>
  </r>
  <r>
    <x v="1611"/>
    <d v="2024-09-15T00:00:00"/>
    <s v="Kolkata"/>
    <s v="Delhi ICD"/>
    <x v="4"/>
    <x v="0"/>
    <x v="3"/>
    <n v="18.760000000000002"/>
    <n v="2086"/>
    <n v="98.74"/>
    <n v="5"/>
    <x v="0"/>
    <x v="1"/>
    <n v="60264.800000000003"/>
    <x v="84"/>
    <x v="6"/>
    <n v="82.19"/>
    <n v="4922.3999999999996"/>
    <n v="2331.9699999999998"/>
    <n v="4984.8999999999996"/>
    <x v="8"/>
    <n v="2024"/>
    <s v="Q3"/>
    <s v="High"/>
    <s v="Average"/>
    <s v="Excellent"/>
    <x v="4"/>
    <n v="4984.8999999999996"/>
  </r>
  <r>
    <x v="1612"/>
    <d v="2025-06-15T00:00:00"/>
    <s v="Nava Sheva"/>
    <s v="Bengaluru"/>
    <x v="2"/>
    <x v="1"/>
    <x v="3"/>
    <n v="19.420000000000002"/>
    <n v="2708"/>
    <n v="87.38"/>
    <n v="6"/>
    <x v="1"/>
    <x v="2"/>
    <n v="72459.600000000006"/>
    <x v="20"/>
    <x v="6"/>
    <n v="83.29"/>
    <n v="6192.8"/>
    <n v="2502.9"/>
    <n v="5837.12"/>
    <x v="6"/>
    <n v="2025"/>
    <s v="Q2"/>
    <s v="High"/>
    <s v="Average"/>
    <s v="Good"/>
    <x v="2"/>
    <n v="5837.12"/>
  </r>
  <r>
    <x v="1613"/>
    <d v="2025-08-29T00:00:00"/>
    <s v="Nava Sheva"/>
    <s v="Jaipur"/>
    <x v="0"/>
    <x v="0"/>
    <x v="2"/>
    <n v="19.12"/>
    <n v="1976"/>
    <n v="102.07"/>
    <n v="6"/>
    <x v="1"/>
    <x v="0"/>
    <n v="57168.4"/>
    <x v="10"/>
    <x v="3"/>
    <n v="82.65"/>
    <n v="4716.8"/>
    <n v="4400.3900000000003"/>
    <n v="9090.7099999999991"/>
    <x v="2"/>
    <n v="2025"/>
    <s v="Q3"/>
    <s v="High"/>
    <s v="Average"/>
    <s v="Good"/>
    <x v="0"/>
    <n v="9090.7099999999991"/>
  </r>
  <r>
    <x v="1614"/>
    <d v="2025-07-28T00:00:00"/>
    <s v="Mundra"/>
    <s v="Jaipur"/>
    <x v="2"/>
    <x v="1"/>
    <x v="4"/>
    <n v="25"/>
    <n v="2524"/>
    <n v="97.42"/>
    <n v="6"/>
    <x v="1"/>
    <x v="2"/>
    <n v="76478.399999999994"/>
    <x v="74"/>
    <x v="4"/>
    <n v="81.64"/>
    <n v="6048"/>
    <n v="2601.1999999999998"/>
    <n v="12398.38"/>
    <x v="1"/>
    <n v="2025"/>
    <s v="Q3"/>
    <s v="High"/>
    <s v="Good"/>
    <s v="Good"/>
    <x v="2"/>
    <n v="12398.38"/>
  </r>
  <r>
    <x v="1615"/>
    <d v="2025-04-17T00:00:00"/>
    <s v="Chennai"/>
    <s v="Bengaluru"/>
    <x v="2"/>
    <x v="1"/>
    <x v="5"/>
    <n v="27.19"/>
    <n v="756"/>
    <n v="89.03"/>
    <n v="3"/>
    <x v="1"/>
    <x v="0"/>
    <n v="60226.6"/>
    <x v="88"/>
    <x v="4"/>
    <n v="83.35"/>
    <n v="2599.6"/>
    <n v="2800.61"/>
    <n v="8496"/>
    <x v="5"/>
    <n v="2025"/>
    <s v="Q2"/>
    <s v="High"/>
    <s v="Average"/>
    <s v="Excellent"/>
    <x v="2"/>
    <n v="8496"/>
  </r>
  <r>
    <x v="1616"/>
    <d v="2025-06-27T00:00:00"/>
    <s v="Nava Sheva"/>
    <s v="Pune"/>
    <x v="2"/>
    <x v="1"/>
    <x v="0"/>
    <n v="13.45"/>
    <n v="2280"/>
    <n v="89.01"/>
    <n v="5"/>
    <x v="1"/>
    <x v="0"/>
    <n v="66146.2"/>
    <x v="9"/>
    <x v="1"/>
    <n v="82.81"/>
    <n v="5098"/>
    <n v="3458.08"/>
    <n v="8753.52"/>
    <x v="6"/>
    <n v="2025"/>
    <s v="Q2"/>
    <s v="High"/>
    <s v="Average"/>
    <s v="Excellent"/>
    <x v="2"/>
    <n v="8753.52"/>
  </r>
  <r>
    <x v="1617"/>
    <d v="2025-07-21T00:00:00"/>
    <s v="Chennai"/>
    <s v="Nagpur"/>
    <x v="4"/>
    <x v="1"/>
    <x v="6"/>
    <n v="12.18"/>
    <n v="1191"/>
    <n v="96.16"/>
    <n v="2"/>
    <x v="0"/>
    <x v="1"/>
    <n v="55293.2"/>
    <x v="32"/>
    <x v="4"/>
    <n v="84.19"/>
    <n v="2869.2"/>
    <n v="1804.55"/>
    <n v="7795.41"/>
    <x v="1"/>
    <n v="2025"/>
    <s v="Q3"/>
    <s v="High"/>
    <s v="Average"/>
    <s v="Excellent"/>
    <x v="4"/>
    <n v="7795.41"/>
  </r>
  <r>
    <x v="1618"/>
    <d v="2026-01-21T00:00:00"/>
    <s v="Mumbai"/>
    <s v="Lucknow"/>
    <x v="2"/>
    <x v="1"/>
    <x v="5"/>
    <n v="23.57"/>
    <n v="2056"/>
    <n v="91.07"/>
    <n v="6"/>
    <x v="1"/>
    <x v="0"/>
    <n v="72813.399999999994"/>
    <x v="99"/>
    <x v="3"/>
    <n v="84.45"/>
    <n v="5054.8"/>
    <n v="4764.58"/>
    <n v="9748.67"/>
    <x v="0"/>
    <n v="2026"/>
    <s v="Q1"/>
    <s v="High"/>
    <s v="Average"/>
    <s v="Good"/>
    <x v="2"/>
    <n v="9748.67"/>
  </r>
  <r>
    <x v="1619"/>
    <d v="2024-06-30T00:00:00"/>
    <s v="Kolkata"/>
    <s v="Ahmedabad"/>
    <x v="2"/>
    <x v="0"/>
    <x v="3"/>
    <n v="13.57"/>
    <n v="1791"/>
    <n v="97.07"/>
    <n v="5"/>
    <x v="0"/>
    <x v="2"/>
    <n v="50353.4"/>
    <x v="37"/>
    <x v="6"/>
    <n v="84.66"/>
    <n v="4124.8"/>
    <n v="3411.09"/>
    <n v="5203.9799999999996"/>
    <x v="6"/>
    <n v="2024"/>
    <s v="Q2"/>
    <s v="High"/>
    <s v="Average"/>
    <s v="Excellent"/>
    <x v="2"/>
    <n v="5203.9799999999996"/>
  </r>
  <r>
    <x v="1620"/>
    <d v="2026-04-29T00:00:00"/>
    <s v="Kandla"/>
    <s v="Pune"/>
    <x v="4"/>
    <x v="1"/>
    <x v="4"/>
    <n v="17.32"/>
    <n v="1145"/>
    <n v="94.48"/>
    <n v="3"/>
    <x v="0"/>
    <x v="2"/>
    <n v="57665.599999999999"/>
    <x v="0"/>
    <x v="0"/>
    <n v="88.74"/>
    <n v="2982.8"/>
    <n v="2912.36"/>
    <n v="4690.8599999999997"/>
    <x v="5"/>
    <n v="2026"/>
    <s v="Q2"/>
    <s v="High"/>
    <s v="Average"/>
    <s v="Excellent"/>
    <x v="4"/>
    <n v="4690.8599999999997"/>
  </r>
  <r>
    <x v="1621"/>
    <d v="2024-04-23T00:00:00"/>
    <s v="Kandla"/>
    <s v="Delhi ICD"/>
    <x v="5"/>
    <x v="1"/>
    <x v="0"/>
    <n v="24.66"/>
    <n v="1950"/>
    <n v="102.35"/>
    <n v="6"/>
    <x v="2"/>
    <x v="1"/>
    <n v="73876"/>
    <x v="87"/>
    <x v="3"/>
    <n v="81.61"/>
    <n v="4886.3999999999996"/>
    <n v="4776.67"/>
    <n v="8864.57"/>
    <x v="5"/>
    <n v="2024"/>
    <s v="Q2"/>
    <s v="High"/>
    <s v="Average"/>
    <s v="Good"/>
    <x v="5"/>
    <n v="8864.57"/>
  </r>
  <r>
    <x v="1622"/>
    <d v="2024-11-23T00:00:00"/>
    <s v="Mumbai"/>
    <s v="Ahmedabad"/>
    <x v="3"/>
    <x v="0"/>
    <x v="3"/>
    <n v="25.19"/>
    <n v="888"/>
    <n v="100.39"/>
    <n v="3"/>
    <x v="2"/>
    <x v="0"/>
    <n v="51873.8"/>
    <x v="101"/>
    <x v="5"/>
    <n v="84.47"/>
    <n v="2783.6"/>
    <n v="4741"/>
    <n v="7157.37"/>
    <x v="11"/>
    <n v="2024"/>
    <s v="Q4"/>
    <s v="High"/>
    <s v="Average"/>
    <s v="Excellent"/>
    <x v="3"/>
    <n v="7157.37"/>
  </r>
  <r>
    <x v="1623"/>
    <d v="2024-07-30T00:00:00"/>
    <s v="Vizag"/>
    <s v="Jaipur"/>
    <x v="5"/>
    <x v="0"/>
    <x v="5"/>
    <n v="26.38"/>
    <n v="1632"/>
    <n v="87.74"/>
    <n v="5"/>
    <x v="2"/>
    <x v="0"/>
    <n v="60354.8"/>
    <x v="111"/>
    <x v="2"/>
    <n v="81.38"/>
    <n v="4319.2"/>
    <n v="4276.8599999999997"/>
    <n v="7881.63"/>
    <x v="1"/>
    <n v="2024"/>
    <s v="Q3"/>
    <s v="High"/>
    <s v="Average"/>
    <s v="Excellent"/>
    <x v="5"/>
    <n v="7881.63"/>
  </r>
  <r>
    <x v="1624"/>
    <d v="2026-05-19T00:00:00"/>
    <s v="Kandla"/>
    <s v="Jaipur"/>
    <x v="0"/>
    <x v="1"/>
    <x v="4"/>
    <n v="25.66"/>
    <n v="2258"/>
    <n v="103.86"/>
    <n v="7"/>
    <x v="1"/>
    <x v="0"/>
    <n v="78653.2"/>
    <x v="58"/>
    <x v="0"/>
    <n v="87.81"/>
    <n v="5542.4"/>
    <n v="4169.71"/>
    <n v="6573.21"/>
    <x v="4"/>
    <n v="2026"/>
    <s v="Q2"/>
    <s v="High"/>
    <s v="Average"/>
    <s v="Good"/>
    <x v="0"/>
    <n v="6573.21"/>
  </r>
  <r>
    <x v="1625"/>
    <d v="2025-11-29T00:00:00"/>
    <s v="Kandla"/>
    <s v="Jaipur"/>
    <x v="1"/>
    <x v="1"/>
    <x v="4"/>
    <n v="10.89"/>
    <n v="2235"/>
    <n v="91.38"/>
    <n v="6"/>
    <x v="1"/>
    <x v="2"/>
    <n v="59586.6"/>
    <x v="4"/>
    <x v="2"/>
    <n v="84.38"/>
    <n v="4905.6000000000004"/>
    <n v="4522.5600000000004"/>
    <n v="7969.22"/>
    <x v="11"/>
    <n v="2025"/>
    <s v="Q4"/>
    <s v="High"/>
    <s v="Average"/>
    <s v="Good"/>
    <x v="1"/>
    <n v="7969.22"/>
  </r>
  <r>
    <x v="1626"/>
    <d v="2026-05-01T00:00:00"/>
    <s v="Chennai"/>
    <s v="Ahmedabad"/>
    <x v="0"/>
    <x v="1"/>
    <x v="6"/>
    <n v="15.68"/>
    <n v="1034"/>
    <n v="99.12"/>
    <n v="4"/>
    <x v="1"/>
    <x v="1"/>
    <n v="51914.400000000001"/>
    <x v="85"/>
    <x v="4"/>
    <n v="83.94"/>
    <n v="2695.2"/>
    <n v="2004.8"/>
    <n v="4804.8"/>
    <x v="4"/>
    <n v="2026"/>
    <s v="Q2"/>
    <s v="High"/>
    <s v="Average"/>
    <s v="Excellent"/>
    <x v="0"/>
    <n v="4804.8"/>
  </r>
  <r>
    <x v="1627"/>
    <d v="2025-05-04T00:00:00"/>
    <s v="Mumbai"/>
    <s v="Bengaluru"/>
    <x v="3"/>
    <x v="1"/>
    <x v="1"/>
    <n v="11.63"/>
    <n v="2173"/>
    <n v="99.81"/>
    <n v="5"/>
    <x v="1"/>
    <x v="2"/>
    <n v="60520.2"/>
    <x v="105"/>
    <x v="0"/>
    <n v="82.07"/>
    <n v="4811.2"/>
    <n v="1637.24"/>
    <n v="7876.35"/>
    <x v="4"/>
    <n v="2025"/>
    <s v="Q2"/>
    <s v="High"/>
    <s v="Average"/>
    <s v="Excellent"/>
    <x v="3"/>
    <n v="7876.35"/>
  </r>
  <r>
    <x v="1628"/>
    <d v="2026-05-27T00:00:00"/>
    <s v="Mundra"/>
    <s v="Lucknow"/>
    <x v="5"/>
    <x v="1"/>
    <x v="2"/>
    <n v="24.69"/>
    <n v="1276"/>
    <n v="96.32"/>
    <n v="4"/>
    <x v="0"/>
    <x v="1"/>
    <n v="67591.399999999994"/>
    <x v="7"/>
    <x v="6"/>
    <n v="86.61"/>
    <n v="3539.6"/>
    <n v="3265.22"/>
    <n v="9330.99"/>
    <x v="4"/>
    <n v="2026"/>
    <s v="Q2"/>
    <s v="High"/>
    <s v="Average"/>
    <s v="Excellent"/>
    <x v="5"/>
    <n v="9330.99"/>
  </r>
  <r>
    <x v="1629"/>
    <d v="2024-08-01T00:00:00"/>
    <s v="Mundra"/>
    <s v="Lucknow"/>
    <x v="0"/>
    <x v="0"/>
    <x v="6"/>
    <n v="10.48"/>
    <n v="2336"/>
    <n v="94.63"/>
    <n v="7"/>
    <x v="1"/>
    <x v="2"/>
    <n v="48819.6"/>
    <x v="7"/>
    <x v="5"/>
    <n v="87.11"/>
    <n v="5091.2"/>
    <n v="2298.31"/>
    <n v="7246.89"/>
    <x v="2"/>
    <n v="2024"/>
    <s v="Q3"/>
    <s v="Low"/>
    <s v="Average"/>
    <s v="Good"/>
    <x v="0"/>
    <n v="7246.89"/>
  </r>
  <r>
    <x v="1630"/>
    <d v="2024-09-09T00:00:00"/>
    <s v="Mumbai"/>
    <s v="Delhi ICD"/>
    <x v="0"/>
    <x v="1"/>
    <x v="3"/>
    <n v="21.26"/>
    <n v="2226"/>
    <n v="92.46"/>
    <n v="6"/>
    <x v="0"/>
    <x v="2"/>
    <n v="73941.2"/>
    <x v="44"/>
    <x v="4"/>
    <n v="81.239999999999995"/>
    <n v="5302.4"/>
    <n v="3069.2"/>
    <n v="9037.27"/>
    <x v="8"/>
    <n v="2024"/>
    <s v="Q3"/>
    <s v="High"/>
    <s v="Average"/>
    <s v="Good"/>
    <x v="0"/>
    <n v="9037.27"/>
  </r>
  <r>
    <x v="1631"/>
    <d v="2024-05-12T00:00:00"/>
    <s v="Chennai"/>
    <s v="Ahmedabad"/>
    <x v="3"/>
    <x v="1"/>
    <x v="2"/>
    <n v="19.16"/>
    <n v="578"/>
    <n v="104.68"/>
    <n v="2"/>
    <x v="0"/>
    <x v="1"/>
    <n v="55241.599999999999"/>
    <x v="93"/>
    <x v="6"/>
    <n v="86.11"/>
    <n v="1922.4"/>
    <n v="4144.8900000000003"/>
    <n v="7470.53"/>
    <x v="4"/>
    <n v="2024"/>
    <s v="Q2"/>
    <s v="High"/>
    <s v="Average"/>
    <s v="Excellent"/>
    <x v="3"/>
    <n v="7470.53"/>
  </r>
  <r>
    <x v="1632"/>
    <d v="2025-06-17T00:00:00"/>
    <s v="Mundra"/>
    <s v="Ahmedabad"/>
    <x v="6"/>
    <x v="1"/>
    <x v="1"/>
    <n v="12.24"/>
    <n v="707"/>
    <n v="99.83"/>
    <n v="2"/>
    <x v="2"/>
    <x v="1"/>
    <n v="47479.6"/>
    <x v="31"/>
    <x v="0"/>
    <n v="88.88"/>
    <n v="1903.6"/>
    <n v="3399.98"/>
    <n v="5218.2700000000004"/>
    <x v="6"/>
    <n v="2025"/>
    <s v="Q2"/>
    <s v="Low"/>
    <s v="Average"/>
    <s v="Excellent"/>
    <x v="6"/>
    <n v="5218.2700000000004"/>
  </r>
  <r>
    <x v="1633"/>
    <d v="2024-01-29T00:00:00"/>
    <s v="Vizag"/>
    <s v="Bengaluru"/>
    <x v="6"/>
    <x v="1"/>
    <x v="5"/>
    <n v="16.55"/>
    <n v="2245"/>
    <n v="102.2"/>
    <n v="6"/>
    <x v="0"/>
    <x v="1"/>
    <n v="72599"/>
    <x v="104"/>
    <x v="0"/>
    <n v="85.5"/>
    <n v="5152"/>
    <n v="2513.58"/>
    <n v="8971.34"/>
    <x v="0"/>
    <n v="2024"/>
    <s v="Q1"/>
    <s v="High"/>
    <s v="Average"/>
    <s v="Good"/>
    <x v="6"/>
    <n v="8971.34"/>
  </r>
  <r>
    <x v="1634"/>
    <d v="2024-12-22T00:00:00"/>
    <s v="Mumbai"/>
    <s v="Bengaluru"/>
    <x v="6"/>
    <x v="1"/>
    <x v="0"/>
    <n v="24.85"/>
    <n v="1060"/>
    <n v="91.31"/>
    <n v="4"/>
    <x v="0"/>
    <x v="0"/>
    <n v="67042.2"/>
    <x v="98"/>
    <x v="2"/>
    <n v="87.68"/>
    <n v="3114"/>
    <n v="2597.33"/>
    <n v="11197.26"/>
    <x v="9"/>
    <n v="2024"/>
    <s v="Q4"/>
    <s v="High"/>
    <s v="Good"/>
    <s v="Excellent"/>
    <x v="6"/>
    <n v="11197.26"/>
  </r>
  <r>
    <x v="1635"/>
    <d v="2025-09-29T00:00:00"/>
    <s v="Mumbai"/>
    <s v="Jaipur"/>
    <x v="3"/>
    <x v="1"/>
    <x v="3"/>
    <n v="19.57"/>
    <n v="2731"/>
    <n v="94.1"/>
    <n v="6"/>
    <x v="2"/>
    <x v="0"/>
    <n v="80177"/>
    <x v="18"/>
    <x v="3"/>
    <n v="85.01"/>
    <n v="6244.8"/>
    <n v="2076.38"/>
    <n v="11660.63"/>
    <x v="8"/>
    <n v="2025"/>
    <s v="Q3"/>
    <s v="High"/>
    <s v="Good"/>
    <s v="Good"/>
    <x v="3"/>
    <n v="11660.63"/>
  </r>
  <r>
    <x v="1636"/>
    <d v="2026-04-16T00:00:00"/>
    <s v="Mumbai"/>
    <s v="Bengaluru"/>
    <x v="2"/>
    <x v="1"/>
    <x v="6"/>
    <n v="26.39"/>
    <n v="2564"/>
    <n v="94.55"/>
    <n v="8"/>
    <x v="1"/>
    <x v="2"/>
    <n v="77865"/>
    <x v="50"/>
    <x v="5"/>
    <n v="88.6"/>
    <n v="6183.6"/>
    <n v="2198.4"/>
    <n v="12482.14"/>
    <x v="5"/>
    <n v="2026"/>
    <s v="Q2"/>
    <s v="High"/>
    <s v="Good"/>
    <s v="Good"/>
    <x v="2"/>
    <n v="12482.14"/>
  </r>
  <r>
    <x v="1637"/>
    <d v="2026-02-20T00:00:00"/>
    <s v="Vizag"/>
    <s v="Ahmedabad"/>
    <x v="5"/>
    <x v="0"/>
    <x v="0"/>
    <n v="11.46"/>
    <n v="775"/>
    <n v="92.9"/>
    <n v="2"/>
    <x v="1"/>
    <x v="2"/>
    <n v="30762"/>
    <x v="115"/>
    <x v="1"/>
    <n v="85.58"/>
    <n v="2008.4"/>
    <n v="4311.3999999999996"/>
    <n v="4091.85"/>
    <x v="3"/>
    <n v="2026"/>
    <s v="Q1"/>
    <s v="Low"/>
    <s v="Average"/>
    <s v="Excellent"/>
    <x v="5"/>
    <n v="4091.85"/>
  </r>
  <r>
    <x v="1638"/>
    <d v="2024-10-27T00:00:00"/>
    <s v="Mundra"/>
    <s v="Delhi ICD"/>
    <x v="0"/>
    <x v="0"/>
    <x v="0"/>
    <n v="10.029999999999999"/>
    <n v="399"/>
    <n v="100.35"/>
    <n v="2"/>
    <x v="0"/>
    <x v="2"/>
    <n v="30857"/>
    <x v="61"/>
    <x v="1"/>
    <n v="88.15"/>
    <n v="1199.2"/>
    <n v="2713.25"/>
    <n v="3063.34"/>
    <x v="7"/>
    <n v="2024"/>
    <s v="Q4"/>
    <s v="Low"/>
    <s v="Average"/>
    <s v="Excellent"/>
    <x v="0"/>
    <n v="3063.34"/>
  </r>
  <r>
    <x v="1639"/>
    <d v="2025-03-16T00:00:00"/>
    <s v="Nava Sheva"/>
    <s v="Ahmedabad"/>
    <x v="6"/>
    <x v="1"/>
    <x v="2"/>
    <n v="12.7"/>
    <n v="710"/>
    <n v="89.85"/>
    <n v="3"/>
    <x v="2"/>
    <x v="0"/>
    <n v="49232"/>
    <x v="77"/>
    <x v="6"/>
    <n v="85.13"/>
    <n v="1928"/>
    <n v="4009.34"/>
    <n v="8206.42"/>
    <x v="10"/>
    <n v="2025"/>
    <s v="Q1"/>
    <s v="Low"/>
    <s v="Average"/>
    <s v="Excellent"/>
    <x v="6"/>
    <n v="8206.42"/>
  </r>
  <r>
    <x v="1640"/>
    <d v="2024-04-11T00:00:00"/>
    <s v="Kolkata"/>
    <s v="Hyderabad"/>
    <x v="1"/>
    <x v="1"/>
    <x v="5"/>
    <n v="17.510000000000002"/>
    <n v="658"/>
    <n v="88.05"/>
    <n v="3"/>
    <x v="1"/>
    <x v="0"/>
    <n v="50221"/>
    <x v="18"/>
    <x v="6"/>
    <n v="88.7"/>
    <n v="2016.4"/>
    <n v="2902.47"/>
    <n v="5582.49"/>
    <x v="5"/>
    <n v="2024"/>
    <s v="Q2"/>
    <s v="High"/>
    <s v="Average"/>
    <s v="Excellent"/>
    <x v="1"/>
    <n v="5582.49"/>
  </r>
  <r>
    <x v="1641"/>
    <d v="2024-03-11T00:00:00"/>
    <s v="Vizag"/>
    <s v="Nagpur"/>
    <x v="6"/>
    <x v="1"/>
    <x v="3"/>
    <n v="13.2"/>
    <n v="2242"/>
    <n v="96.07"/>
    <n v="5"/>
    <x v="1"/>
    <x v="2"/>
    <n v="62312.4"/>
    <x v="21"/>
    <x v="0"/>
    <n v="83.17"/>
    <n v="5012"/>
    <n v="3850.96"/>
    <n v="8982.07"/>
    <x v="10"/>
    <n v="2024"/>
    <s v="Q1"/>
    <s v="High"/>
    <s v="Average"/>
    <s v="Excellent"/>
    <x v="6"/>
    <n v="8982.07"/>
  </r>
  <r>
    <x v="1642"/>
    <d v="2026-01-28T00:00:00"/>
    <s v="Kolkata"/>
    <s v="Lucknow"/>
    <x v="0"/>
    <x v="0"/>
    <x v="6"/>
    <n v="26.13"/>
    <n v="2705"/>
    <n v="103.22"/>
    <n v="8"/>
    <x v="0"/>
    <x v="1"/>
    <n v="74863.399999999994"/>
    <x v="78"/>
    <x v="0"/>
    <n v="87.93"/>
    <n v="6455.2"/>
    <n v="3709.94"/>
    <n v="6942.28"/>
    <x v="0"/>
    <n v="2026"/>
    <s v="Q1"/>
    <s v="High"/>
    <s v="Average"/>
    <s v="Good"/>
    <x v="0"/>
    <n v="6942.28"/>
  </r>
  <r>
    <x v="1643"/>
    <d v="2026-03-12T00:00:00"/>
    <s v="Kolkata"/>
    <s v="Ahmedabad"/>
    <x v="0"/>
    <x v="0"/>
    <x v="0"/>
    <n v="18.98"/>
    <n v="388"/>
    <n v="102.8"/>
    <n v="2"/>
    <x v="1"/>
    <x v="0"/>
    <n v="38074"/>
    <x v="32"/>
    <x v="5"/>
    <n v="84.87"/>
    <n v="1535.2"/>
    <n v="2972"/>
    <n v="5355.8"/>
    <x v="10"/>
    <n v="2026"/>
    <s v="Q1"/>
    <s v="Low"/>
    <s v="Average"/>
    <s v="Excellent"/>
    <x v="0"/>
    <n v="5355.8"/>
  </r>
  <r>
    <x v="1644"/>
    <d v="2025-02-01T00:00:00"/>
    <s v="Mumbai"/>
    <s v="Bengaluru"/>
    <x v="0"/>
    <x v="1"/>
    <x v="0"/>
    <n v="14.54"/>
    <n v="1852"/>
    <n v="103.55"/>
    <n v="4"/>
    <x v="1"/>
    <x v="0"/>
    <n v="63736"/>
    <x v="87"/>
    <x v="0"/>
    <n v="85.65"/>
    <n v="4285.6000000000004"/>
    <n v="4928.8500000000004"/>
    <n v="7316.27"/>
    <x v="3"/>
    <n v="2025"/>
    <s v="Q1"/>
    <s v="High"/>
    <s v="Average"/>
    <s v="Excellent"/>
    <x v="0"/>
    <n v="7316.27"/>
  </r>
  <r>
    <x v="1645"/>
    <d v="2025-10-07T00:00:00"/>
    <s v="Kandla"/>
    <s v="Ahmedabad"/>
    <x v="0"/>
    <x v="1"/>
    <x v="3"/>
    <n v="22.6"/>
    <n v="1006"/>
    <n v="100.69"/>
    <n v="4"/>
    <x v="2"/>
    <x v="2"/>
    <n v="58994.8"/>
    <x v="39"/>
    <x v="5"/>
    <n v="88.13"/>
    <n v="2916"/>
    <n v="3029.72"/>
    <n v="7274.1"/>
    <x v="7"/>
    <n v="2025"/>
    <s v="Q4"/>
    <s v="High"/>
    <s v="Average"/>
    <s v="Excellent"/>
    <x v="0"/>
    <n v="7274.1"/>
  </r>
  <r>
    <x v="1646"/>
    <d v="2026-03-08T00:00:00"/>
    <s v="Mundra"/>
    <s v="Lucknow"/>
    <x v="1"/>
    <x v="1"/>
    <x v="1"/>
    <n v="27.96"/>
    <n v="2238"/>
    <n v="97.21"/>
    <n v="6"/>
    <x v="0"/>
    <x v="2"/>
    <n v="80685.2"/>
    <x v="92"/>
    <x v="3"/>
    <n v="88.73"/>
    <n v="5594.4"/>
    <n v="3063.53"/>
    <n v="13726.19"/>
    <x v="10"/>
    <n v="2026"/>
    <s v="Q1"/>
    <s v="High"/>
    <s v="Good"/>
    <s v="Good"/>
    <x v="1"/>
    <n v="13726.19"/>
  </r>
  <r>
    <x v="1647"/>
    <d v="2024-05-06T00:00:00"/>
    <s v="Mundra"/>
    <s v="Ahmedabad"/>
    <x v="2"/>
    <x v="0"/>
    <x v="1"/>
    <n v="15.32"/>
    <n v="2652"/>
    <n v="97.79"/>
    <n v="7"/>
    <x v="2"/>
    <x v="2"/>
    <n v="59846.8"/>
    <x v="54"/>
    <x v="4"/>
    <n v="83.51"/>
    <n v="5916.8"/>
    <n v="2211.63"/>
    <n v="5767.87"/>
    <x v="4"/>
    <n v="2024"/>
    <s v="Q2"/>
    <s v="High"/>
    <s v="Average"/>
    <s v="Good"/>
    <x v="2"/>
    <n v="5767.87"/>
  </r>
  <r>
    <x v="1648"/>
    <d v="2024-10-04T00:00:00"/>
    <s v="Kandla"/>
    <s v="Bengaluru"/>
    <x v="0"/>
    <x v="0"/>
    <x v="4"/>
    <n v="23.56"/>
    <n v="2672"/>
    <n v="87.59"/>
    <n v="7"/>
    <x v="0"/>
    <x v="0"/>
    <n v="72778.8"/>
    <x v="116"/>
    <x v="4"/>
    <n v="82.7"/>
    <n v="6286.4"/>
    <n v="2010.64"/>
    <n v="7017.69"/>
    <x v="7"/>
    <n v="2024"/>
    <s v="Q4"/>
    <s v="High"/>
    <s v="Average"/>
    <s v="Good"/>
    <x v="0"/>
    <n v="7017.69"/>
  </r>
  <r>
    <x v="1649"/>
    <d v="2025-07-13T00:00:00"/>
    <s v="Nava Sheva"/>
    <s v="Delhi ICD"/>
    <x v="1"/>
    <x v="0"/>
    <x v="2"/>
    <n v="14.46"/>
    <n v="476"/>
    <n v="99.89"/>
    <n v="3"/>
    <x v="2"/>
    <x v="1"/>
    <n v="34712.800000000003"/>
    <x v="118"/>
    <x v="0"/>
    <n v="81.44"/>
    <n v="1530.4"/>
    <n v="3230.36"/>
    <n v="5362.76"/>
    <x v="1"/>
    <n v="2025"/>
    <s v="Q3"/>
    <s v="Low"/>
    <s v="Average"/>
    <s v="Excellent"/>
    <x v="1"/>
    <n v="5362.76"/>
  </r>
  <r>
    <x v="1650"/>
    <d v="2024-10-01T00:00:00"/>
    <s v="Kandla"/>
    <s v="Lucknow"/>
    <x v="4"/>
    <x v="0"/>
    <x v="2"/>
    <n v="18.38"/>
    <n v="1829"/>
    <n v="91.05"/>
    <n v="4"/>
    <x v="1"/>
    <x v="1"/>
    <n v="50916"/>
    <x v="90"/>
    <x v="4"/>
    <n v="85.77"/>
    <n v="4393.2"/>
    <n v="3829.02"/>
    <n v="8993.36"/>
    <x v="7"/>
    <n v="2024"/>
    <s v="Q4"/>
    <s v="High"/>
    <s v="Average"/>
    <s v="Excellent"/>
    <x v="4"/>
    <n v="8993.36"/>
  </r>
  <r>
    <x v="1651"/>
    <d v="2024-08-09T00:00:00"/>
    <s v="Kolkata"/>
    <s v="Hyderabad"/>
    <x v="6"/>
    <x v="1"/>
    <x v="0"/>
    <n v="21.98"/>
    <n v="983"/>
    <n v="98.65"/>
    <n v="2"/>
    <x v="2"/>
    <x v="2"/>
    <n v="57916"/>
    <x v="67"/>
    <x v="1"/>
    <n v="88.29"/>
    <n v="2845.2"/>
    <n v="1670.98"/>
    <n v="6273.64"/>
    <x v="2"/>
    <n v="2024"/>
    <s v="Q3"/>
    <s v="High"/>
    <s v="Average"/>
    <s v="Excellent"/>
    <x v="6"/>
    <n v="6273.64"/>
  </r>
  <r>
    <x v="1652"/>
    <d v="2026-03-01T00:00:00"/>
    <s v="Nava Sheva"/>
    <s v="Ahmedabad"/>
    <x v="5"/>
    <x v="0"/>
    <x v="6"/>
    <n v="22.22"/>
    <n v="1690"/>
    <n v="85.26"/>
    <n v="4"/>
    <x v="2"/>
    <x v="0"/>
    <n v="57009.2"/>
    <x v="99"/>
    <x v="3"/>
    <n v="88.26"/>
    <n v="4268.8"/>
    <n v="3877.67"/>
    <n v="8828.2000000000007"/>
    <x v="10"/>
    <n v="2026"/>
    <s v="Q1"/>
    <s v="High"/>
    <s v="Average"/>
    <s v="Excellent"/>
    <x v="5"/>
    <n v="8828.2000000000007"/>
  </r>
  <r>
    <x v="1653"/>
    <d v="2025-01-17T00:00:00"/>
    <s v="Kolkata"/>
    <s v="Hyderabad"/>
    <x v="6"/>
    <x v="0"/>
    <x v="0"/>
    <n v="22.79"/>
    <n v="2580"/>
    <n v="104.74"/>
    <n v="7"/>
    <x v="0"/>
    <x v="2"/>
    <n v="69039.8"/>
    <x v="86"/>
    <x v="3"/>
    <n v="81.2"/>
    <n v="6071.6"/>
    <n v="2643.98"/>
    <n v="5638.32"/>
    <x v="0"/>
    <n v="2025"/>
    <s v="Q1"/>
    <s v="High"/>
    <s v="Average"/>
    <s v="Good"/>
    <x v="6"/>
    <n v="5638.32"/>
  </r>
  <r>
    <x v="1654"/>
    <d v="2026-03-12T00:00:00"/>
    <s v="Mundra"/>
    <s v="Delhi ICD"/>
    <x v="4"/>
    <x v="1"/>
    <x v="4"/>
    <n v="17.899999999999999"/>
    <n v="1093"/>
    <n v="93.1"/>
    <n v="3"/>
    <x v="1"/>
    <x v="0"/>
    <n v="56398"/>
    <x v="2"/>
    <x v="0"/>
    <n v="84.45"/>
    <n v="2902"/>
    <n v="2566.77"/>
    <n v="8526.35"/>
    <x v="10"/>
    <n v="2026"/>
    <s v="Q1"/>
    <s v="High"/>
    <s v="Average"/>
    <s v="Excellent"/>
    <x v="4"/>
    <n v="8526.35"/>
  </r>
  <r>
    <x v="1655"/>
    <d v="2025-04-01T00:00:00"/>
    <s v="Vizag"/>
    <s v="Lucknow"/>
    <x v="2"/>
    <x v="0"/>
    <x v="2"/>
    <n v="13.98"/>
    <n v="606"/>
    <n v="87.12"/>
    <n v="2"/>
    <x v="1"/>
    <x v="0"/>
    <n v="34308.400000000001"/>
    <x v="54"/>
    <x v="4"/>
    <n v="83.13"/>
    <n v="1771.2"/>
    <n v="2145.42"/>
    <n v="3883.63"/>
    <x v="5"/>
    <n v="2025"/>
    <s v="Q2"/>
    <s v="Low"/>
    <s v="Average"/>
    <s v="Excellent"/>
    <x v="2"/>
    <n v="3883.63"/>
  </r>
  <r>
    <x v="1656"/>
    <d v="2026-04-17T00:00:00"/>
    <s v="Chennai"/>
    <s v="Hyderabad"/>
    <x v="2"/>
    <x v="0"/>
    <x v="0"/>
    <n v="26.09"/>
    <n v="751"/>
    <n v="85.57"/>
    <n v="2"/>
    <x v="1"/>
    <x v="2"/>
    <n v="42761.4"/>
    <x v="116"/>
    <x v="2"/>
    <n v="88.62"/>
    <n v="2545.6"/>
    <n v="2341.7800000000002"/>
    <n v="6845.13"/>
    <x v="5"/>
    <n v="2026"/>
    <s v="Q2"/>
    <s v="Low"/>
    <s v="Average"/>
    <s v="Excellent"/>
    <x v="2"/>
    <n v="6845.13"/>
  </r>
  <r>
    <x v="1657"/>
    <d v="2024-09-03T00:00:00"/>
    <s v="Mundra"/>
    <s v="Nagpur"/>
    <x v="4"/>
    <x v="0"/>
    <x v="0"/>
    <n v="24.78"/>
    <n v="1263"/>
    <n v="95.86"/>
    <n v="5"/>
    <x v="0"/>
    <x v="1"/>
    <n v="55461.2"/>
    <x v="29"/>
    <x v="4"/>
    <n v="84.66"/>
    <n v="3517.2"/>
    <n v="3747.35"/>
    <n v="7442.64"/>
    <x v="8"/>
    <n v="2024"/>
    <s v="Q3"/>
    <s v="High"/>
    <s v="Average"/>
    <s v="Excellent"/>
    <x v="4"/>
    <n v="7442.64"/>
  </r>
  <r>
    <x v="1658"/>
    <d v="2024-07-11T00:00:00"/>
    <s v="Mundra"/>
    <s v="Delhi ICD"/>
    <x v="6"/>
    <x v="0"/>
    <x v="0"/>
    <n v="25.18"/>
    <n v="2213"/>
    <n v="92.33"/>
    <n v="7"/>
    <x v="0"/>
    <x v="1"/>
    <n v="66797.600000000006"/>
    <x v="59"/>
    <x v="5"/>
    <n v="82.92"/>
    <n v="5433.2"/>
    <n v="2058.56"/>
    <n v="8080.7"/>
    <x v="1"/>
    <n v="2024"/>
    <s v="Q3"/>
    <s v="High"/>
    <s v="Average"/>
    <s v="Good"/>
    <x v="6"/>
    <n v="8080.7"/>
  </r>
  <r>
    <x v="1659"/>
    <d v="2025-11-10T00:00:00"/>
    <s v="Mundra"/>
    <s v="Pune"/>
    <x v="0"/>
    <x v="1"/>
    <x v="5"/>
    <n v="27.31"/>
    <n v="568"/>
    <n v="88.85"/>
    <n v="2"/>
    <x v="1"/>
    <x v="0"/>
    <n v="58057"/>
    <x v="41"/>
    <x v="6"/>
    <n v="87.44"/>
    <n v="2228.4"/>
    <n v="2080.34"/>
    <n v="8787.51"/>
    <x v="11"/>
    <n v="2025"/>
    <s v="Q4"/>
    <s v="High"/>
    <s v="Average"/>
    <s v="Excellent"/>
    <x v="0"/>
    <n v="8787.51"/>
  </r>
  <r>
    <x v="1660"/>
    <d v="2024-06-23T00:00:00"/>
    <s v="Kandla"/>
    <s v="Bengaluru"/>
    <x v="6"/>
    <x v="1"/>
    <x v="1"/>
    <n v="11.05"/>
    <n v="881"/>
    <n v="102.3"/>
    <n v="3"/>
    <x v="0"/>
    <x v="2"/>
    <n v="49793"/>
    <x v="4"/>
    <x v="2"/>
    <n v="83.45"/>
    <n v="2204"/>
    <n v="2428.9499999999998"/>
    <n v="4386.8900000000003"/>
    <x v="6"/>
    <n v="2024"/>
    <s v="Q2"/>
    <s v="Low"/>
    <s v="Average"/>
    <s v="Excellent"/>
    <x v="6"/>
    <n v="4386.8900000000003"/>
  </r>
  <r>
    <x v="1661"/>
    <d v="2025-05-30T00:00:00"/>
    <s v="Kandla"/>
    <s v="Pune"/>
    <x v="2"/>
    <x v="1"/>
    <x v="5"/>
    <n v="20.57"/>
    <n v="1381"/>
    <n v="99.11"/>
    <n v="5"/>
    <x v="0"/>
    <x v="1"/>
    <n v="65478.2"/>
    <x v="115"/>
    <x v="6"/>
    <n v="83.12"/>
    <n v="3584.8"/>
    <n v="4882.1499999999996"/>
    <n v="11729.81"/>
    <x v="4"/>
    <n v="2025"/>
    <s v="Q2"/>
    <s v="High"/>
    <s v="Good"/>
    <s v="Excellent"/>
    <x v="2"/>
    <n v="11729.81"/>
  </r>
  <r>
    <x v="1662"/>
    <d v="2025-02-17T00:00:00"/>
    <s v="Chennai"/>
    <s v="Nagpur"/>
    <x v="1"/>
    <x v="1"/>
    <x v="0"/>
    <n v="20.239999999999998"/>
    <n v="694"/>
    <n v="102.41"/>
    <n v="2"/>
    <x v="2"/>
    <x v="2"/>
    <n v="53333.2"/>
    <x v="74"/>
    <x v="5"/>
    <n v="84.32"/>
    <n v="2197.6"/>
    <n v="3357.89"/>
    <n v="7457.71"/>
    <x v="3"/>
    <n v="2025"/>
    <s v="Q1"/>
    <s v="High"/>
    <s v="Average"/>
    <s v="Excellent"/>
    <x v="1"/>
    <n v="7457.71"/>
  </r>
  <r>
    <x v="1663"/>
    <d v="2025-02-20T00:00:00"/>
    <s v="Kolkata"/>
    <s v="Nagpur"/>
    <x v="5"/>
    <x v="0"/>
    <x v="4"/>
    <n v="26.2"/>
    <n v="2698"/>
    <n v="90.56"/>
    <n v="6"/>
    <x v="0"/>
    <x v="1"/>
    <n v="73323.199999999997"/>
    <x v="105"/>
    <x v="5"/>
    <n v="85.76"/>
    <n v="6444"/>
    <n v="3383.28"/>
    <n v="12816"/>
    <x v="3"/>
    <n v="2025"/>
    <s v="Q1"/>
    <s v="High"/>
    <s v="Good"/>
    <s v="Good"/>
    <x v="5"/>
    <n v="12816"/>
  </r>
  <r>
    <x v="1664"/>
    <d v="2025-10-22T00:00:00"/>
    <s v="Chennai"/>
    <s v="Pune"/>
    <x v="6"/>
    <x v="0"/>
    <x v="2"/>
    <n v="26.97"/>
    <n v="2250"/>
    <n v="103"/>
    <n v="7"/>
    <x v="1"/>
    <x v="1"/>
    <n v="65133"/>
    <x v="99"/>
    <x v="2"/>
    <n v="81.180000000000007"/>
    <n v="5578.8"/>
    <n v="4729.3599999999997"/>
    <n v="8993.15"/>
    <x v="7"/>
    <n v="2025"/>
    <s v="Q4"/>
    <s v="High"/>
    <s v="Average"/>
    <s v="Good"/>
    <x v="6"/>
    <n v="8993.15"/>
  </r>
  <r>
    <x v="1665"/>
    <d v="2025-05-18T00:00:00"/>
    <s v="Kandla"/>
    <s v="Hyderabad"/>
    <x v="5"/>
    <x v="1"/>
    <x v="6"/>
    <n v="27.48"/>
    <n v="1111"/>
    <n v="88.79"/>
    <n v="4"/>
    <x v="2"/>
    <x v="1"/>
    <n v="64718.8"/>
    <x v="0"/>
    <x v="4"/>
    <n v="83.59"/>
    <n v="3321.2"/>
    <n v="2832.85"/>
    <n v="11021.11"/>
    <x v="4"/>
    <n v="2025"/>
    <s v="Q2"/>
    <s v="High"/>
    <s v="Good"/>
    <s v="Excellent"/>
    <x v="5"/>
    <n v="11021.11"/>
  </r>
  <r>
    <x v="1666"/>
    <d v="2024-02-14T00:00:00"/>
    <s v="Nava Sheva"/>
    <s v="Pune"/>
    <x v="6"/>
    <x v="1"/>
    <x v="6"/>
    <n v="24.04"/>
    <n v="778"/>
    <n v="93.89"/>
    <n v="2"/>
    <x v="2"/>
    <x v="0"/>
    <n v="60738.8"/>
    <x v="72"/>
    <x v="6"/>
    <n v="84.86"/>
    <n v="2517.6"/>
    <n v="3042.35"/>
    <n v="9676.31"/>
    <x v="3"/>
    <n v="2024"/>
    <s v="Q1"/>
    <s v="High"/>
    <s v="Average"/>
    <s v="Excellent"/>
    <x v="6"/>
    <n v="9676.31"/>
  </r>
  <r>
    <x v="1667"/>
    <d v="2024-07-08T00:00:00"/>
    <s v="Mumbai"/>
    <s v="Bengaluru"/>
    <x v="0"/>
    <x v="1"/>
    <x v="0"/>
    <n v="25.99"/>
    <n v="962"/>
    <n v="91.23"/>
    <n v="2"/>
    <x v="1"/>
    <x v="0"/>
    <n v="61882.6"/>
    <x v="17"/>
    <x v="3"/>
    <n v="81.650000000000006"/>
    <n v="2963.6"/>
    <n v="1872.53"/>
    <n v="9878.26"/>
    <x v="1"/>
    <n v="2024"/>
    <s v="Q3"/>
    <s v="High"/>
    <s v="Average"/>
    <s v="Excellent"/>
    <x v="0"/>
    <n v="9878.26"/>
  </r>
  <r>
    <x v="1668"/>
    <d v="2025-04-03T00:00:00"/>
    <s v="Chennai"/>
    <s v="Ahmedabad"/>
    <x v="0"/>
    <x v="1"/>
    <x v="1"/>
    <n v="22.85"/>
    <n v="1698"/>
    <n v="93.53"/>
    <n v="5"/>
    <x v="2"/>
    <x v="1"/>
    <n v="68164.600000000006"/>
    <x v="47"/>
    <x v="1"/>
    <n v="88.89"/>
    <n v="4310"/>
    <n v="2696.27"/>
    <n v="7611.9"/>
    <x v="5"/>
    <n v="2025"/>
    <s v="Q2"/>
    <s v="High"/>
    <s v="Average"/>
    <s v="Excellent"/>
    <x v="0"/>
    <n v="7611.9"/>
  </r>
  <r>
    <x v="1669"/>
    <d v="2025-04-08T00:00:00"/>
    <s v="Mumbai"/>
    <s v="Hyderabad"/>
    <x v="5"/>
    <x v="1"/>
    <x v="5"/>
    <n v="14.61"/>
    <n v="984"/>
    <n v="99.29"/>
    <n v="4"/>
    <x v="2"/>
    <x v="0"/>
    <n v="55371.8"/>
    <x v="69"/>
    <x v="2"/>
    <n v="86.02"/>
    <n v="2552.4"/>
    <n v="1747.67"/>
    <n v="5282.64"/>
    <x v="5"/>
    <n v="2025"/>
    <s v="Q2"/>
    <s v="High"/>
    <s v="Average"/>
    <s v="Excellent"/>
    <x v="5"/>
    <n v="5282.64"/>
  </r>
  <r>
    <x v="1670"/>
    <d v="2024-06-21T00:00:00"/>
    <s v="Kolkata"/>
    <s v="Lucknow"/>
    <x v="4"/>
    <x v="0"/>
    <x v="1"/>
    <n v="26.27"/>
    <n v="526"/>
    <n v="92.55"/>
    <n v="2"/>
    <x v="1"/>
    <x v="1"/>
    <n v="42561"/>
    <x v="70"/>
    <x v="0"/>
    <n v="82.17"/>
    <n v="2102.8000000000002"/>
    <n v="4330.0600000000004"/>
    <n v="6924.51"/>
    <x v="6"/>
    <n v="2024"/>
    <s v="Q2"/>
    <s v="Low"/>
    <s v="Average"/>
    <s v="Excellent"/>
    <x v="4"/>
    <n v="6924.51"/>
  </r>
  <r>
    <x v="1671"/>
    <d v="2026-04-22T00:00:00"/>
    <s v="Kolkata"/>
    <s v="Lucknow"/>
    <x v="0"/>
    <x v="0"/>
    <x v="5"/>
    <n v="10.58"/>
    <n v="706"/>
    <n v="95.32"/>
    <n v="3"/>
    <x v="2"/>
    <x v="1"/>
    <n v="33432.400000000001"/>
    <x v="25"/>
    <x v="3"/>
    <n v="83.09"/>
    <n v="1835.2"/>
    <n v="1680.76"/>
    <n v="3211.49"/>
    <x v="5"/>
    <n v="2026"/>
    <s v="Q2"/>
    <s v="Low"/>
    <s v="Average"/>
    <s v="Excellent"/>
    <x v="0"/>
    <n v="3211.49"/>
  </r>
  <r>
    <x v="1672"/>
    <d v="2025-03-03T00:00:00"/>
    <s v="Chennai"/>
    <s v="Bengaluru"/>
    <x v="1"/>
    <x v="0"/>
    <x v="3"/>
    <n v="17.43"/>
    <n v="994"/>
    <n v="97.65"/>
    <n v="2"/>
    <x v="0"/>
    <x v="1"/>
    <n v="45833"/>
    <x v="88"/>
    <x v="3"/>
    <n v="81.97"/>
    <n v="2685.2"/>
    <n v="3131.55"/>
    <n v="4387.68"/>
    <x v="10"/>
    <n v="2025"/>
    <s v="Q1"/>
    <s v="Low"/>
    <s v="Average"/>
    <s v="Excellent"/>
    <x v="1"/>
    <n v="4387.68"/>
  </r>
  <r>
    <x v="1673"/>
    <d v="2024-03-24T00:00:00"/>
    <s v="Chennai"/>
    <s v="Nagpur"/>
    <x v="3"/>
    <x v="1"/>
    <x v="6"/>
    <n v="11.28"/>
    <n v="557"/>
    <n v="104.21"/>
    <n v="2"/>
    <x v="2"/>
    <x v="2"/>
    <n v="43841.2"/>
    <x v="41"/>
    <x v="3"/>
    <n v="81.540000000000006"/>
    <n v="1565.2"/>
    <n v="2511.13"/>
    <n v="4920.17"/>
    <x v="10"/>
    <n v="2024"/>
    <s v="Q1"/>
    <s v="Low"/>
    <s v="Average"/>
    <s v="Excellent"/>
    <x v="3"/>
    <n v="4920.17"/>
  </r>
  <r>
    <x v="1674"/>
    <d v="2024-04-01T00:00:00"/>
    <s v="Mumbai"/>
    <s v="Pune"/>
    <x v="6"/>
    <x v="1"/>
    <x v="0"/>
    <n v="23.44"/>
    <n v="2022"/>
    <n v="93.34"/>
    <n v="7"/>
    <x v="1"/>
    <x v="1"/>
    <n v="70060.800000000003"/>
    <x v="45"/>
    <x v="0"/>
    <n v="85.09"/>
    <n v="4981.6000000000004"/>
    <n v="4364.42"/>
    <n v="11497.61"/>
    <x v="5"/>
    <n v="2024"/>
    <s v="Q2"/>
    <s v="High"/>
    <s v="Good"/>
    <s v="Good"/>
    <x v="6"/>
    <n v="11497.61"/>
  </r>
  <r>
    <x v="1675"/>
    <d v="2025-02-27T00:00:00"/>
    <s v="Kandla"/>
    <s v="Ahmedabad"/>
    <x v="0"/>
    <x v="0"/>
    <x v="3"/>
    <n v="21.87"/>
    <n v="1659"/>
    <n v="102.34"/>
    <n v="5"/>
    <x v="1"/>
    <x v="1"/>
    <n v="53371.8"/>
    <x v="119"/>
    <x v="3"/>
    <n v="84.75"/>
    <n v="4192.8"/>
    <n v="4973.8500000000004"/>
    <n v="6048.84"/>
    <x v="3"/>
    <n v="2025"/>
    <s v="Q1"/>
    <s v="High"/>
    <s v="Average"/>
    <s v="Excellent"/>
    <x v="0"/>
    <n v="6048.84"/>
  </r>
  <r>
    <x v="1676"/>
    <d v="2024-09-23T00:00:00"/>
    <s v="Vizag"/>
    <s v="Hyderabad"/>
    <x v="4"/>
    <x v="0"/>
    <x v="5"/>
    <n v="21.29"/>
    <n v="429"/>
    <n v="101.37"/>
    <n v="2"/>
    <x v="0"/>
    <x v="0"/>
    <n v="45473.4"/>
    <x v="27"/>
    <x v="2"/>
    <n v="84.24"/>
    <n v="1709.6"/>
    <n v="4904.8599999999997"/>
    <n v="6478.58"/>
    <x v="8"/>
    <n v="2024"/>
    <s v="Q3"/>
    <s v="Low"/>
    <s v="Average"/>
    <s v="Excellent"/>
    <x v="4"/>
    <n v="6478.58"/>
  </r>
  <r>
    <x v="1677"/>
    <d v="2024-03-02T00:00:00"/>
    <s v="Vizag"/>
    <s v="Delhi ICD"/>
    <x v="4"/>
    <x v="1"/>
    <x v="3"/>
    <n v="15.25"/>
    <n v="2758"/>
    <n v="103.89"/>
    <n v="6"/>
    <x v="0"/>
    <x v="2"/>
    <n v="76287.8"/>
    <x v="53"/>
    <x v="1"/>
    <n v="86.9"/>
    <n v="6126"/>
    <n v="1672.4"/>
    <n v="6556.89"/>
    <x v="10"/>
    <n v="2024"/>
    <s v="Q1"/>
    <s v="High"/>
    <s v="Average"/>
    <s v="Good"/>
    <x v="4"/>
    <n v="6556.89"/>
  </r>
  <r>
    <x v="1678"/>
    <d v="2026-01-20T00:00:00"/>
    <s v="Vizag"/>
    <s v="Pune"/>
    <x v="1"/>
    <x v="0"/>
    <x v="1"/>
    <n v="13.21"/>
    <n v="2382"/>
    <n v="101"/>
    <n v="7"/>
    <x v="0"/>
    <x v="1"/>
    <n v="59093"/>
    <x v="10"/>
    <x v="4"/>
    <n v="82.54"/>
    <n v="5292.4"/>
    <n v="2024"/>
    <n v="9720.56"/>
    <x v="0"/>
    <n v="2026"/>
    <s v="Q1"/>
    <s v="High"/>
    <s v="Average"/>
    <s v="Good"/>
    <x v="1"/>
    <n v="9720.56"/>
  </r>
  <r>
    <x v="1679"/>
    <d v="2024-12-16T00:00:00"/>
    <s v="Mumbai"/>
    <s v="Bengaluru"/>
    <x v="4"/>
    <x v="1"/>
    <x v="5"/>
    <n v="14.02"/>
    <n v="1759"/>
    <n v="94.28"/>
    <n v="5"/>
    <x v="1"/>
    <x v="1"/>
    <n v="58539.6"/>
    <x v="93"/>
    <x v="4"/>
    <n v="86.85"/>
    <n v="4078.8"/>
    <n v="2682.77"/>
    <n v="9110.0400000000009"/>
    <x v="9"/>
    <n v="2024"/>
    <s v="Q4"/>
    <s v="High"/>
    <s v="Average"/>
    <s v="Excellent"/>
    <x v="4"/>
    <n v="9110.0400000000009"/>
  </r>
  <r>
    <x v="1680"/>
    <d v="2024-01-15T00:00:00"/>
    <s v="Vizag"/>
    <s v="Jaipur"/>
    <x v="4"/>
    <x v="0"/>
    <x v="6"/>
    <n v="18.670000000000002"/>
    <n v="665"/>
    <n v="88.32"/>
    <n v="2"/>
    <x v="0"/>
    <x v="0"/>
    <n v="44381.4"/>
    <x v="93"/>
    <x v="0"/>
    <n v="85.21"/>
    <n v="2076.8000000000002"/>
    <n v="4871.58"/>
    <n v="4639.22"/>
    <x v="0"/>
    <n v="2024"/>
    <s v="Q1"/>
    <s v="Low"/>
    <s v="Average"/>
    <s v="Excellent"/>
    <x v="4"/>
    <n v="4639.22"/>
  </r>
  <r>
    <x v="1681"/>
    <d v="2025-03-28T00:00:00"/>
    <s v="Kandla"/>
    <s v="Ahmedabad"/>
    <x v="4"/>
    <x v="1"/>
    <x v="4"/>
    <n v="14.49"/>
    <n v="797"/>
    <n v="86.27"/>
    <n v="3"/>
    <x v="2"/>
    <x v="2"/>
    <n v="47457.4"/>
    <x v="65"/>
    <x v="0"/>
    <n v="88.69"/>
    <n v="2173.6"/>
    <n v="2934.94"/>
    <n v="5861.2"/>
    <x v="10"/>
    <n v="2025"/>
    <s v="Q1"/>
    <s v="Low"/>
    <s v="Average"/>
    <s v="Excellent"/>
    <x v="4"/>
    <n v="5861.2"/>
  </r>
  <r>
    <x v="1682"/>
    <d v="2026-03-24T00:00:00"/>
    <s v="Nava Sheva"/>
    <s v="Bengaluru"/>
    <x v="4"/>
    <x v="1"/>
    <x v="2"/>
    <n v="27.76"/>
    <n v="1352"/>
    <n v="93.57"/>
    <n v="4"/>
    <x v="1"/>
    <x v="0"/>
    <n v="68436.399999999994"/>
    <x v="63"/>
    <x v="6"/>
    <n v="86.13"/>
    <n v="3814.4"/>
    <n v="2371.44"/>
    <n v="8525.85"/>
    <x v="10"/>
    <n v="2026"/>
    <s v="Q1"/>
    <s v="High"/>
    <s v="Average"/>
    <s v="Excellent"/>
    <x v="4"/>
    <n v="8525.85"/>
  </r>
  <r>
    <x v="1683"/>
    <d v="2024-10-03T00:00:00"/>
    <s v="Chennai"/>
    <s v="Delhi ICD"/>
    <x v="5"/>
    <x v="0"/>
    <x v="0"/>
    <n v="10.83"/>
    <n v="1135"/>
    <n v="86.6"/>
    <n v="2"/>
    <x v="2"/>
    <x v="1"/>
    <n v="37759"/>
    <x v="77"/>
    <x v="3"/>
    <n v="83.22"/>
    <n v="2703.2"/>
    <n v="2101.83"/>
    <n v="3377.62"/>
    <x v="7"/>
    <n v="2024"/>
    <s v="Q4"/>
    <s v="Low"/>
    <s v="Average"/>
    <s v="Excellent"/>
    <x v="5"/>
    <n v="3377.62"/>
  </r>
  <r>
    <x v="1684"/>
    <d v="2024-08-17T00:00:00"/>
    <s v="Kolkata"/>
    <s v="Lucknow"/>
    <x v="5"/>
    <x v="0"/>
    <x v="6"/>
    <n v="24.21"/>
    <n v="1522"/>
    <n v="98.08"/>
    <n v="5"/>
    <x v="2"/>
    <x v="1"/>
    <n v="55822.6"/>
    <x v="49"/>
    <x v="6"/>
    <n v="83.73"/>
    <n v="4012.4"/>
    <n v="2072.1"/>
    <n v="8276.64"/>
    <x v="2"/>
    <n v="2024"/>
    <s v="Q3"/>
    <s v="High"/>
    <s v="Average"/>
    <s v="Excellent"/>
    <x v="5"/>
    <n v="8276.64"/>
  </r>
  <r>
    <x v="1685"/>
    <d v="2025-10-06T00:00:00"/>
    <s v="Mumbai"/>
    <s v="Delhi ICD"/>
    <x v="3"/>
    <x v="1"/>
    <x v="0"/>
    <n v="27.35"/>
    <n v="1126"/>
    <n v="85.32"/>
    <n v="3"/>
    <x v="1"/>
    <x v="0"/>
    <n v="64365.4"/>
    <x v="44"/>
    <x v="6"/>
    <n v="87.1"/>
    <n v="3346"/>
    <n v="1716.39"/>
    <n v="6819.86"/>
    <x v="7"/>
    <n v="2025"/>
    <s v="Q4"/>
    <s v="High"/>
    <s v="Average"/>
    <s v="Excellent"/>
    <x v="3"/>
    <n v="6819.86"/>
  </r>
  <r>
    <x v="1686"/>
    <d v="2024-03-27T00:00:00"/>
    <s v="Kandla"/>
    <s v="Bengaluru"/>
    <x v="5"/>
    <x v="0"/>
    <x v="6"/>
    <n v="18.78"/>
    <n v="1681"/>
    <n v="96"/>
    <n v="4"/>
    <x v="1"/>
    <x v="0"/>
    <n v="52594"/>
    <x v="57"/>
    <x v="0"/>
    <n v="84.28"/>
    <n v="4113.2"/>
    <n v="4761.96"/>
    <n v="5157.71"/>
    <x v="10"/>
    <n v="2024"/>
    <s v="Q1"/>
    <s v="High"/>
    <s v="Average"/>
    <s v="Excellent"/>
    <x v="5"/>
    <n v="5157.71"/>
  </r>
  <r>
    <x v="1687"/>
    <d v="2024-04-07T00:00:00"/>
    <s v="Kolkata"/>
    <s v="Bengaluru"/>
    <x v="5"/>
    <x v="0"/>
    <x v="3"/>
    <n v="21.58"/>
    <n v="975"/>
    <n v="93.93"/>
    <n v="4"/>
    <x v="0"/>
    <x v="0"/>
    <n v="51393.599999999999"/>
    <x v="115"/>
    <x v="4"/>
    <n v="85.09"/>
    <n v="2813.2"/>
    <n v="2729.14"/>
    <n v="6390.15"/>
    <x v="5"/>
    <n v="2024"/>
    <s v="Q2"/>
    <s v="High"/>
    <s v="Average"/>
    <s v="Excellent"/>
    <x v="5"/>
    <n v="6390.15"/>
  </r>
  <r>
    <x v="1688"/>
    <d v="2025-04-27T00:00:00"/>
    <s v="Mundra"/>
    <s v="Nagpur"/>
    <x v="0"/>
    <x v="0"/>
    <x v="1"/>
    <n v="20.43"/>
    <n v="348"/>
    <n v="91.67"/>
    <n v="2"/>
    <x v="1"/>
    <x v="2"/>
    <n v="33563.4"/>
    <x v="73"/>
    <x v="2"/>
    <n v="81.52"/>
    <n v="1513.2"/>
    <n v="3491.68"/>
    <n v="5683.69"/>
    <x v="5"/>
    <n v="2025"/>
    <s v="Q2"/>
    <s v="Low"/>
    <s v="Average"/>
    <s v="Excellent"/>
    <x v="0"/>
    <n v="5683.69"/>
  </r>
  <r>
    <x v="1689"/>
    <d v="2024-07-29T00:00:00"/>
    <s v="Kandla"/>
    <s v="Nagpur"/>
    <x v="2"/>
    <x v="1"/>
    <x v="5"/>
    <n v="20.89"/>
    <n v="2309"/>
    <n v="85.89"/>
    <n v="7"/>
    <x v="1"/>
    <x v="1"/>
    <n v="70315.8"/>
    <x v="57"/>
    <x v="1"/>
    <n v="88.36"/>
    <n v="5453.6"/>
    <n v="4440.53"/>
    <n v="6453.65"/>
    <x v="1"/>
    <n v="2024"/>
    <s v="Q3"/>
    <s v="High"/>
    <s v="Average"/>
    <s v="Good"/>
    <x v="2"/>
    <n v="6453.65"/>
  </r>
  <r>
    <x v="1690"/>
    <d v="2024-04-11T00:00:00"/>
    <s v="Kolkata"/>
    <s v="Nagpur"/>
    <x v="2"/>
    <x v="0"/>
    <x v="5"/>
    <n v="18.690000000000001"/>
    <n v="1214"/>
    <n v="98.9"/>
    <n v="5"/>
    <x v="0"/>
    <x v="1"/>
    <n v="49757"/>
    <x v="107"/>
    <x v="2"/>
    <n v="87.19"/>
    <n v="3175.6"/>
    <n v="4359.9399999999996"/>
    <n v="7764.25"/>
    <x v="5"/>
    <n v="2024"/>
    <s v="Q2"/>
    <s v="Low"/>
    <s v="Average"/>
    <s v="Excellent"/>
    <x v="2"/>
    <n v="7764.25"/>
  </r>
  <r>
    <x v="1691"/>
    <d v="2024-12-27T00:00:00"/>
    <s v="Kandla"/>
    <s v="Delhi ICD"/>
    <x v="5"/>
    <x v="0"/>
    <x v="0"/>
    <n v="15.33"/>
    <n v="1951"/>
    <n v="92.59"/>
    <n v="5"/>
    <x v="0"/>
    <x v="2"/>
    <n v="53319.8"/>
    <x v="78"/>
    <x v="0"/>
    <n v="87.29"/>
    <n v="4515.2"/>
    <n v="4881.09"/>
    <n v="5089.47"/>
    <x v="9"/>
    <n v="2024"/>
    <s v="Q4"/>
    <s v="High"/>
    <s v="Average"/>
    <s v="Excellent"/>
    <x v="5"/>
    <n v="5089.47"/>
  </r>
  <r>
    <x v="1692"/>
    <d v="2024-01-22T00:00:00"/>
    <s v="Nava Sheva"/>
    <s v="Jaipur"/>
    <x v="6"/>
    <x v="1"/>
    <x v="3"/>
    <n v="13.51"/>
    <n v="2223"/>
    <n v="88.33"/>
    <n v="7"/>
    <x v="1"/>
    <x v="0"/>
    <n v="65434.6"/>
    <x v="91"/>
    <x v="5"/>
    <n v="83.16"/>
    <n v="4986.3999999999996"/>
    <n v="3318.17"/>
    <n v="8246.92"/>
    <x v="0"/>
    <n v="2024"/>
    <s v="Q1"/>
    <s v="High"/>
    <s v="Average"/>
    <s v="Good"/>
    <x v="6"/>
    <n v="8246.92"/>
  </r>
  <r>
    <x v="1693"/>
    <d v="2024-07-05T00:00:00"/>
    <s v="Nava Sheva"/>
    <s v="Ahmedabad"/>
    <x v="5"/>
    <x v="1"/>
    <x v="1"/>
    <n v="18.850000000000001"/>
    <n v="1621"/>
    <n v="101.26"/>
    <n v="5"/>
    <x v="1"/>
    <x v="1"/>
    <n v="62068.2"/>
    <x v="47"/>
    <x v="1"/>
    <n v="81.73"/>
    <n v="3996"/>
    <n v="2951.73"/>
    <n v="7184.16"/>
    <x v="1"/>
    <n v="2024"/>
    <s v="Q3"/>
    <s v="High"/>
    <s v="Average"/>
    <s v="Excellent"/>
    <x v="5"/>
    <n v="7184.16"/>
  </r>
  <r>
    <x v="1694"/>
    <d v="2025-11-20T00:00:00"/>
    <s v="Kolkata"/>
    <s v="Delhi ICD"/>
    <x v="5"/>
    <x v="0"/>
    <x v="3"/>
    <n v="22.4"/>
    <n v="1720"/>
    <n v="101.59"/>
    <n v="4"/>
    <x v="2"/>
    <x v="1"/>
    <n v="56990.8"/>
    <x v="71"/>
    <x v="2"/>
    <n v="82.9"/>
    <n v="4336"/>
    <n v="4617.87"/>
    <n v="7352.2"/>
    <x v="11"/>
    <n v="2025"/>
    <s v="Q4"/>
    <s v="High"/>
    <s v="Average"/>
    <s v="Excellent"/>
    <x v="5"/>
    <n v="7352.2"/>
  </r>
  <r>
    <x v="1695"/>
    <d v="2026-04-13T00:00:00"/>
    <s v="Kolkata"/>
    <s v="Delhi ICD"/>
    <x v="0"/>
    <x v="1"/>
    <x v="2"/>
    <n v="25.26"/>
    <n v="1872"/>
    <n v="92.7"/>
    <n v="6"/>
    <x v="1"/>
    <x v="0"/>
    <n v="72322"/>
    <x v="24"/>
    <x v="5"/>
    <n v="88.98"/>
    <n v="4754.3999999999996"/>
    <n v="4134.7"/>
    <n v="8399.24"/>
    <x v="5"/>
    <n v="2026"/>
    <s v="Q2"/>
    <s v="High"/>
    <s v="Average"/>
    <s v="Good"/>
    <x v="0"/>
    <n v="8399.24"/>
  </r>
  <r>
    <x v="1696"/>
    <d v="2024-10-05T00:00:00"/>
    <s v="Chennai"/>
    <s v="Bengaluru"/>
    <x v="3"/>
    <x v="1"/>
    <x v="5"/>
    <n v="26.07"/>
    <n v="731"/>
    <n v="94.68"/>
    <n v="3"/>
    <x v="1"/>
    <x v="1"/>
    <n v="57096.6"/>
    <x v="42"/>
    <x v="0"/>
    <n v="83.54"/>
    <n v="2504.8000000000002"/>
    <n v="2605.91"/>
    <n v="4879.25"/>
    <x v="7"/>
    <n v="2024"/>
    <s v="Q4"/>
    <s v="High"/>
    <s v="Average"/>
    <s v="Excellent"/>
    <x v="3"/>
    <n v="4879.25"/>
  </r>
  <r>
    <x v="1697"/>
    <d v="2026-01-25T00:00:00"/>
    <s v="Kandla"/>
    <s v="Ahmedabad"/>
    <x v="2"/>
    <x v="1"/>
    <x v="6"/>
    <n v="22.81"/>
    <n v="1823"/>
    <n v="104.01"/>
    <n v="5"/>
    <x v="2"/>
    <x v="2"/>
    <n v="69386.2"/>
    <x v="92"/>
    <x v="2"/>
    <n v="87.32"/>
    <n v="4558.3999999999996"/>
    <n v="2753.28"/>
    <n v="5867.08"/>
    <x v="0"/>
    <n v="2026"/>
    <s v="Q1"/>
    <s v="High"/>
    <s v="Average"/>
    <s v="Excellent"/>
    <x v="2"/>
    <n v="5867.08"/>
  </r>
  <r>
    <x v="1698"/>
    <d v="2025-06-14T00:00:00"/>
    <s v="Kolkata"/>
    <s v="Jaipur"/>
    <x v="5"/>
    <x v="1"/>
    <x v="4"/>
    <n v="19.07"/>
    <n v="2491"/>
    <n v="104.9"/>
    <n v="6"/>
    <x v="1"/>
    <x v="0"/>
    <n v="75643"/>
    <x v="11"/>
    <x v="6"/>
    <n v="83.83"/>
    <n v="5744.8"/>
    <n v="1864.47"/>
    <n v="13035.92"/>
    <x v="6"/>
    <n v="2025"/>
    <s v="Q2"/>
    <s v="High"/>
    <s v="Good"/>
    <s v="Good"/>
    <x v="5"/>
    <n v="13035.92"/>
  </r>
  <r>
    <x v="1699"/>
    <d v="2024-09-10T00:00:00"/>
    <s v="Nava Sheva"/>
    <s v="Lucknow"/>
    <x v="4"/>
    <x v="0"/>
    <x v="4"/>
    <n v="25.19"/>
    <n v="1545"/>
    <n v="92.3"/>
    <n v="4"/>
    <x v="0"/>
    <x v="0"/>
    <n v="61287"/>
    <x v="8"/>
    <x v="4"/>
    <n v="82.94"/>
    <n v="4097.6000000000004"/>
    <n v="4147.96"/>
    <n v="7215.13"/>
    <x v="8"/>
    <n v="2024"/>
    <s v="Q3"/>
    <s v="High"/>
    <s v="Average"/>
    <s v="Excellent"/>
    <x v="4"/>
    <n v="7215.13"/>
  </r>
  <r>
    <x v="1700"/>
    <d v="2024-08-09T00:00:00"/>
    <s v="Vizag"/>
    <s v="Ahmedabad"/>
    <x v="4"/>
    <x v="1"/>
    <x v="6"/>
    <n v="17.96"/>
    <n v="2551"/>
    <n v="91.76"/>
    <n v="7"/>
    <x v="2"/>
    <x v="2"/>
    <n v="72287.199999999997"/>
    <x v="69"/>
    <x v="3"/>
    <n v="87.39"/>
    <n v="5820.4"/>
    <n v="2696.25"/>
    <n v="9249.33"/>
    <x v="2"/>
    <n v="2024"/>
    <s v="Q3"/>
    <s v="High"/>
    <s v="Average"/>
    <s v="Good"/>
    <x v="4"/>
    <n v="9249.33"/>
  </r>
  <r>
    <x v="1701"/>
    <d v="2026-01-16T00:00:00"/>
    <s v="Mumbai"/>
    <s v="Jaipur"/>
    <x v="6"/>
    <x v="0"/>
    <x v="0"/>
    <n v="16.43"/>
    <n v="1738"/>
    <n v="103.19"/>
    <n v="5"/>
    <x v="1"/>
    <x v="0"/>
    <n v="52025.8"/>
    <x v="104"/>
    <x v="2"/>
    <n v="83.81"/>
    <n v="4133.2"/>
    <n v="3864.01"/>
    <n v="5498.07"/>
    <x v="0"/>
    <n v="2026"/>
    <s v="Q1"/>
    <s v="High"/>
    <s v="Average"/>
    <s v="Excellent"/>
    <x v="6"/>
    <n v="5498.07"/>
  </r>
  <r>
    <x v="1702"/>
    <d v="2025-07-09T00:00:00"/>
    <s v="Kandla"/>
    <s v="Pune"/>
    <x v="1"/>
    <x v="1"/>
    <x v="0"/>
    <n v="27.17"/>
    <n v="2737"/>
    <n v="91.7"/>
    <n v="6"/>
    <x v="1"/>
    <x v="1"/>
    <n v="81801"/>
    <x v="91"/>
    <x v="5"/>
    <n v="83.91"/>
    <n v="6560.8"/>
    <n v="2561.1"/>
    <n v="7383.6"/>
    <x v="1"/>
    <n v="2025"/>
    <s v="Q3"/>
    <s v="High"/>
    <s v="Average"/>
    <s v="Good"/>
    <x v="1"/>
    <n v="7383.6"/>
  </r>
  <r>
    <x v="1703"/>
    <d v="2024-03-17T00:00:00"/>
    <s v="Vizag"/>
    <s v="Delhi ICD"/>
    <x v="0"/>
    <x v="0"/>
    <x v="0"/>
    <n v="23.86"/>
    <n v="1558"/>
    <n v="101.24"/>
    <n v="3"/>
    <x v="0"/>
    <x v="1"/>
    <n v="58818.8"/>
    <x v="59"/>
    <x v="3"/>
    <n v="81.849999999999994"/>
    <n v="4070.4"/>
    <n v="1615.17"/>
    <n v="10182.06"/>
    <x v="10"/>
    <n v="2024"/>
    <s v="Q1"/>
    <s v="High"/>
    <s v="Good"/>
    <s v="Excellent"/>
    <x v="0"/>
    <n v="10182.06"/>
  </r>
  <r>
    <x v="1704"/>
    <d v="2026-03-04T00:00:00"/>
    <s v="Kolkata"/>
    <s v="Bengaluru"/>
    <x v="1"/>
    <x v="0"/>
    <x v="0"/>
    <n v="26.96"/>
    <n v="775"/>
    <n v="95.42"/>
    <n v="3"/>
    <x v="1"/>
    <x v="0"/>
    <n v="49014.400000000001"/>
    <x v="73"/>
    <x v="2"/>
    <n v="83.34"/>
    <n v="2628.4"/>
    <n v="2150.4699999999998"/>
    <n v="6422.08"/>
    <x v="10"/>
    <n v="2026"/>
    <s v="Q1"/>
    <s v="Low"/>
    <s v="Average"/>
    <s v="Excellent"/>
    <x v="1"/>
    <n v="6422.08"/>
  </r>
  <r>
    <x v="1705"/>
    <d v="2026-05-03T00:00:00"/>
    <s v="Chennai"/>
    <s v="Bengaluru"/>
    <x v="4"/>
    <x v="1"/>
    <x v="5"/>
    <n v="18.239999999999998"/>
    <n v="311"/>
    <n v="87.7"/>
    <n v="2"/>
    <x v="1"/>
    <x v="1"/>
    <n v="44172"/>
    <x v="84"/>
    <x v="1"/>
    <n v="86.77"/>
    <n v="1351.6"/>
    <n v="2091.6999999999998"/>
    <n v="5420.81"/>
    <x v="4"/>
    <n v="2026"/>
    <s v="Q2"/>
    <s v="Low"/>
    <s v="Average"/>
    <s v="Excellent"/>
    <x v="4"/>
    <n v="5420.81"/>
  </r>
  <r>
    <x v="1706"/>
    <d v="2024-06-04T00:00:00"/>
    <s v="Nava Sheva"/>
    <s v="Jaipur"/>
    <x v="6"/>
    <x v="1"/>
    <x v="0"/>
    <n v="11.58"/>
    <n v="501"/>
    <n v="98.9"/>
    <n v="2"/>
    <x v="0"/>
    <x v="0"/>
    <n v="49302"/>
    <x v="84"/>
    <x v="4"/>
    <n v="82.6"/>
    <n v="1465.2"/>
    <n v="3219.43"/>
    <n v="5451.52"/>
    <x v="6"/>
    <n v="2024"/>
    <s v="Q2"/>
    <s v="Low"/>
    <s v="Average"/>
    <s v="Excellent"/>
    <x v="6"/>
    <n v="5451.52"/>
  </r>
  <r>
    <x v="1707"/>
    <d v="2025-09-07T00:00:00"/>
    <s v="Vizag"/>
    <s v="Hyderabad"/>
    <x v="0"/>
    <x v="1"/>
    <x v="6"/>
    <n v="27.12"/>
    <n v="2363"/>
    <n v="85.81"/>
    <n v="5"/>
    <x v="2"/>
    <x v="0"/>
    <n v="81561.2"/>
    <x v="46"/>
    <x v="3"/>
    <n v="86.3"/>
    <n v="5810.8"/>
    <n v="3752.11"/>
    <n v="13009.76"/>
    <x v="8"/>
    <n v="2025"/>
    <s v="Q3"/>
    <s v="High"/>
    <s v="Good"/>
    <s v="Excellent"/>
    <x v="0"/>
    <n v="13009.76"/>
  </r>
  <r>
    <x v="1708"/>
    <d v="2024-04-06T00:00:00"/>
    <s v="Kandla"/>
    <s v="Nagpur"/>
    <x v="6"/>
    <x v="0"/>
    <x v="1"/>
    <n v="14.36"/>
    <n v="1890"/>
    <n v="85.3"/>
    <n v="5"/>
    <x v="1"/>
    <x v="2"/>
    <n v="45840"/>
    <x v="89"/>
    <x v="3"/>
    <n v="84.11"/>
    <n v="4354.3999999999996"/>
    <n v="1569.61"/>
    <n v="7415.54"/>
    <x v="5"/>
    <n v="2024"/>
    <s v="Q2"/>
    <s v="Low"/>
    <s v="Average"/>
    <s v="Excellent"/>
    <x v="6"/>
    <n v="7415.54"/>
  </r>
  <r>
    <x v="1709"/>
    <d v="2026-01-11T00:00:00"/>
    <s v="Vizag"/>
    <s v="Ahmedabad"/>
    <x v="6"/>
    <x v="1"/>
    <x v="1"/>
    <n v="23.73"/>
    <n v="1204"/>
    <n v="90.49"/>
    <n v="3"/>
    <x v="2"/>
    <x v="2"/>
    <n v="61163.8"/>
    <x v="9"/>
    <x v="6"/>
    <n v="86.11"/>
    <n v="3357.2"/>
    <n v="4858.6400000000003"/>
    <n v="7177.62"/>
    <x v="0"/>
    <n v="2026"/>
    <s v="Q1"/>
    <s v="High"/>
    <s v="Average"/>
    <s v="Excellent"/>
    <x v="6"/>
    <n v="7177.62"/>
  </r>
  <r>
    <x v="1710"/>
    <d v="2025-12-31T00:00:00"/>
    <s v="Nava Sheva"/>
    <s v="Delhi ICD"/>
    <x v="1"/>
    <x v="1"/>
    <x v="5"/>
    <n v="16.88"/>
    <n v="1822"/>
    <n v="90.75"/>
    <n v="6"/>
    <x v="1"/>
    <x v="1"/>
    <n v="61446"/>
    <x v="104"/>
    <x v="3"/>
    <n v="84.5"/>
    <n v="4319.2"/>
    <n v="2776.72"/>
    <n v="7723.77"/>
    <x v="9"/>
    <n v="2025"/>
    <s v="Q4"/>
    <s v="High"/>
    <s v="Average"/>
    <s v="Good"/>
    <x v="1"/>
    <n v="7723.77"/>
  </r>
  <r>
    <x v="1711"/>
    <d v="2024-03-10T00:00:00"/>
    <s v="Nava Sheva"/>
    <s v="Hyderabad"/>
    <x v="5"/>
    <x v="0"/>
    <x v="1"/>
    <n v="13.52"/>
    <n v="1527"/>
    <n v="88.2"/>
    <n v="3"/>
    <x v="2"/>
    <x v="0"/>
    <n v="47576"/>
    <x v="3"/>
    <x v="6"/>
    <n v="83.27"/>
    <n v="3594.8"/>
    <n v="3246.67"/>
    <n v="4611.92"/>
    <x v="10"/>
    <n v="2024"/>
    <s v="Q1"/>
    <s v="Low"/>
    <s v="Average"/>
    <s v="Excellent"/>
    <x v="5"/>
    <n v="4611.92"/>
  </r>
  <r>
    <x v="1712"/>
    <d v="2024-05-21T00:00:00"/>
    <s v="Vizag"/>
    <s v="Nagpur"/>
    <x v="5"/>
    <x v="1"/>
    <x v="2"/>
    <n v="18.329999999999998"/>
    <n v="1457"/>
    <n v="97.8"/>
    <n v="4"/>
    <x v="1"/>
    <x v="0"/>
    <n v="61717"/>
    <x v="118"/>
    <x v="5"/>
    <n v="87.47"/>
    <n v="3647.2"/>
    <n v="1849.9"/>
    <n v="10806.76"/>
    <x v="4"/>
    <n v="2024"/>
    <s v="Q2"/>
    <s v="High"/>
    <s v="Good"/>
    <s v="Excellent"/>
    <x v="5"/>
    <n v="10806.76"/>
  </r>
  <r>
    <x v="1713"/>
    <d v="2024-05-09T00:00:00"/>
    <s v="Chennai"/>
    <s v="Jaipur"/>
    <x v="4"/>
    <x v="1"/>
    <x v="4"/>
    <n v="13.57"/>
    <n v="1930"/>
    <n v="104.68"/>
    <n v="5"/>
    <x v="2"/>
    <x v="2"/>
    <n v="62434.6"/>
    <x v="104"/>
    <x v="2"/>
    <n v="86.53"/>
    <n v="4402.8"/>
    <n v="2669.01"/>
    <n v="8740.06"/>
    <x v="4"/>
    <n v="2024"/>
    <s v="Q2"/>
    <s v="High"/>
    <s v="Average"/>
    <s v="Excellent"/>
    <x v="4"/>
    <n v="8740.06"/>
  </r>
  <r>
    <x v="1714"/>
    <d v="2026-02-10T00:00:00"/>
    <s v="Kolkata"/>
    <s v="Pune"/>
    <x v="3"/>
    <x v="1"/>
    <x v="0"/>
    <n v="19.23"/>
    <n v="2331"/>
    <n v="101"/>
    <n v="5"/>
    <x v="1"/>
    <x v="0"/>
    <n v="73399"/>
    <x v="71"/>
    <x v="6"/>
    <n v="83.46"/>
    <n v="5431.2"/>
    <n v="1786.25"/>
    <n v="10321.85"/>
    <x v="3"/>
    <n v="2026"/>
    <s v="Q1"/>
    <s v="High"/>
    <s v="Good"/>
    <s v="Excellent"/>
    <x v="3"/>
    <n v="10321.85"/>
  </r>
  <r>
    <x v="1715"/>
    <d v="2025-11-28T00:00:00"/>
    <s v="Mundra"/>
    <s v="Hyderabad"/>
    <x v="4"/>
    <x v="0"/>
    <x v="3"/>
    <n v="15.1"/>
    <n v="386"/>
    <n v="85.79"/>
    <n v="2"/>
    <x v="0"/>
    <x v="2"/>
    <n v="33516.800000000003"/>
    <x v="92"/>
    <x v="3"/>
    <n v="81.2"/>
    <n v="1376"/>
    <n v="2075.69"/>
    <n v="3286.63"/>
    <x v="11"/>
    <n v="2025"/>
    <s v="Q4"/>
    <s v="Low"/>
    <s v="Average"/>
    <s v="Excellent"/>
    <x v="4"/>
    <n v="3286.63"/>
  </r>
  <r>
    <x v="1716"/>
    <d v="2024-12-03T00:00:00"/>
    <s v="Vizag"/>
    <s v="Delhi ICD"/>
    <x v="5"/>
    <x v="1"/>
    <x v="6"/>
    <n v="17.39"/>
    <n v="2180"/>
    <n v="101.09"/>
    <n v="5"/>
    <x v="2"/>
    <x v="0"/>
    <n v="72441.8"/>
    <x v="43"/>
    <x v="3"/>
    <n v="84.13"/>
    <n v="5055.6000000000004"/>
    <n v="4272.4399999999996"/>
    <n v="10359.209999999999"/>
    <x v="9"/>
    <n v="2024"/>
    <s v="Q4"/>
    <s v="High"/>
    <s v="Good"/>
    <s v="Excellent"/>
    <x v="5"/>
    <n v="10359.209999999999"/>
  </r>
  <r>
    <x v="1717"/>
    <d v="2026-05-21T00:00:00"/>
    <s v="Kolkata"/>
    <s v="Delhi ICD"/>
    <x v="6"/>
    <x v="1"/>
    <x v="2"/>
    <n v="20.39"/>
    <n v="2484"/>
    <n v="85.45"/>
    <n v="7"/>
    <x v="0"/>
    <x v="1"/>
    <n v="76913"/>
    <x v="80"/>
    <x v="1"/>
    <n v="82.46"/>
    <n v="5783.6"/>
    <n v="4267.91"/>
    <n v="7088.85"/>
    <x v="4"/>
    <n v="2026"/>
    <s v="Q2"/>
    <s v="High"/>
    <s v="Average"/>
    <s v="Good"/>
    <x v="6"/>
    <n v="7088.85"/>
  </r>
  <r>
    <x v="1718"/>
    <d v="2024-11-09T00:00:00"/>
    <s v="Vizag"/>
    <s v="Hyderabad"/>
    <x v="3"/>
    <x v="1"/>
    <x v="6"/>
    <n v="23.96"/>
    <n v="1432"/>
    <n v="94.7"/>
    <n v="3"/>
    <x v="2"/>
    <x v="2"/>
    <n v="64612"/>
    <x v="48"/>
    <x v="2"/>
    <n v="88.8"/>
    <n v="3822.4"/>
    <n v="3759.22"/>
    <n v="7386.73"/>
    <x v="11"/>
    <n v="2024"/>
    <s v="Q4"/>
    <s v="High"/>
    <s v="Average"/>
    <s v="Excellent"/>
    <x v="3"/>
    <n v="7386.73"/>
  </r>
  <r>
    <x v="1719"/>
    <d v="2024-12-04T00:00:00"/>
    <s v="Mumbai"/>
    <s v="Ahmedabad"/>
    <x v="2"/>
    <x v="0"/>
    <x v="5"/>
    <n v="27.45"/>
    <n v="1503"/>
    <n v="86.08"/>
    <n v="5"/>
    <x v="2"/>
    <x v="0"/>
    <n v="59570.6"/>
    <x v="43"/>
    <x v="3"/>
    <n v="81.08"/>
    <n v="4104"/>
    <n v="3259.35"/>
    <n v="7311.61"/>
    <x v="9"/>
    <n v="2024"/>
    <s v="Q4"/>
    <s v="High"/>
    <s v="Average"/>
    <s v="Excellent"/>
    <x v="2"/>
    <n v="7311.61"/>
  </r>
  <r>
    <x v="1720"/>
    <d v="2025-06-11T00:00:00"/>
    <s v="Mundra"/>
    <s v="Delhi ICD"/>
    <x v="3"/>
    <x v="0"/>
    <x v="5"/>
    <n v="13.4"/>
    <n v="2696"/>
    <n v="102.87"/>
    <n v="7"/>
    <x v="1"/>
    <x v="2"/>
    <n v="56756.4"/>
    <x v="5"/>
    <x v="1"/>
    <n v="82.43"/>
    <n v="5928"/>
    <n v="4629.67"/>
    <n v="5145.96"/>
    <x v="6"/>
    <n v="2025"/>
    <s v="Q2"/>
    <s v="High"/>
    <s v="Average"/>
    <s v="Good"/>
    <x v="3"/>
    <n v="5145.96"/>
  </r>
  <r>
    <x v="1721"/>
    <d v="2025-07-11T00:00:00"/>
    <s v="Chennai"/>
    <s v="Nagpur"/>
    <x v="4"/>
    <x v="1"/>
    <x v="2"/>
    <n v="20.02"/>
    <n v="1925"/>
    <n v="93.42"/>
    <n v="4"/>
    <x v="1"/>
    <x v="2"/>
    <n v="64328.4"/>
    <x v="46"/>
    <x v="5"/>
    <n v="86.63"/>
    <n v="4650.8"/>
    <n v="4540.08"/>
    <n v="10838.31"/>
    <x v="1"/>
    <n v="2025"/>
    <s v="Q3"/>
    <s v="High"/>
    <s v="Good"/>
    <s v="Excellent"/>
    <x v="4"/>
    <n v="10838.31"/>
  </r>
  <r>
    <x v="1722"/>
    <d v="2024-01-31T00:00:00"/>
    <s v="Chennai"/>
    <s v="Bengaluru"/>
    <x v="6"/>
    <x v="0"/>
    <x v="0"/>
    <n v="23.72"/>
    <n v="732"/>
    <n v="101.16"/>
    <n v="2"/>
    <x v="0"/>
    <x v="2"/>
    <n v="47271.199999999997"/>
    <x v="4"/>
    <x v="2"/>
    <n v="85.3"/>
    <n v="2412.8000000000002"/>
    <n v="1958.81"/>
    <n v="5619.28"/>
    <x v="0"/>
    <n v="2024"/>
    <s v="Q1"/>
    <s v="Low"/>
    <s v="Average"/>
    <s v="Excellent"/>
    <x v="6"/>
    <n v="5619.28"/>
  </r>
  <r>
    <x v="1723"/>
    <d v="2024-09-21T00:00:00"/>
    <s v="Kolkata"/>
    <s v="Jaipur"/>
    <x v="0"/>
    <x v="0"/>
    <x v="3"/>
    <n v="18.37"/>
    <n v="2428"/>
    <n v="100.86"/>
    <n v="8"/>
    <x v="1"/>
    <x v="1"/>
    <n v="59272.2"/>
    <x v="4"/>
    <x v="3"/>
    <n v="87.89"/>
    <n v="5590.8"/>
    <n v="3704.75"/>
    <n v="7036.7"/>
    <x v="8"/>
    <n v="2024"/>
    <s v="Q3"/>
    <s v="High"/>
    <s v="Average"/>
    <s v="Good"/>
    <x v="0"/>
    <n v="7036.7"/>
  </r>
  <r>
    <x v="1724"/>
    <d v="2024-06-30T00:00:00"/>
    <s v="Nava Sheva"/>
    <s v="Hyderabad"/>
    <x v="4"/>
    <x v="1"/>
    <x v="6"/>
    <n v="25.5"/>
    <n v="1322"/>
    <n v="102.39"/>
    <n v="4"/>
    <x v="1"/>
    <x v="1"/>
    <n v="64600.800000000003"/>
    <x v="86"/>
    <x v="2"/>
    <n v="82.52"/>
    <n v="3664"/>
    <n v="4771.97"/>
    <n v="7600.18"/>
    <x v="6"/>
    <n v="2024"/>
    <s v="Q2"/>
    <s v="High"/>
    <s v="Average"/>
    <s v="Excellent"/>
    <x v="4"/>
    <n v="7600.18"/>
  </r>
  <r>
    <x v="1725"/>
    <d v="2024-10-05T00:00:00"/>
    <s v="Mundra"/>
    <s v="Jaipur"/>
    <x v="2"/>
    <x v="0"/>
    <x v="3"/>
    <n v="25.54"/>
    <n v="305"/>
    <n v="96.09"/>
    <n v="2"/>
    <x v="2"/>
    <x v="2"/>
    <n v="40676.800000000003"/>
    <x v="110"/>
    <x v="3"/>
    <n v="84.77"/>
    <n v="1631.6"/>
    <n v="3544.41"/>
    <n v="6773.8"/>
    <x v="7"/>
    <n v="2024"/>
    <s v="Q4"/>
    <s v="Low"/>
    <s v="Average"/>
    <s v="Excellent"/>
    <x v="2"/>
    <n v="6773.8"/>
  </r>
  <r>
    <x v="1726"/>
    <d v="2024-03-20T00:00:00"/>
    <s v="Chennai"/>
    <s v="Lucknow"/>
    <x v="2"/>
    <x v="0"/>
    <x v="2"/>
    <n v="25.98"/>
    <n v="2482"/>
    <n v="91.51"/>
    <n v="6"/>
    <x v="0"/>
    <x v="1"/>
    <n v="70647.199999999997"/>
    <x v="40"/>
    <x v="6"/>
    <n v="87.17"/>
    <n v="6003.2"/>
    <n v="3654.25"/>
    <n v="8413.68"/>
    <x v="10"/>
    <n v="2024"/>
    <s v="Q1"/>
    <s v="High"/>
    <s v="Average"/>
    <s v="Good"/>
    <x v="2"/>
    <n v="8413.68"/>
  </r>
  <r>
    <x v="1727"/>
    <d v="2024-10-25T00:00:00"/>
    <s v="Nava Sheva"/>
    <s v="Ahmedabad"/>
    <x v="4"/>
    <x v="0"/>
    <x v="4"/>
    <n v="12.28"/>
    <n v="702"/>
    <n v="102.17"/>
    <n v="3"/>
    <x v="0"/>
    <x v="0"/>
    <n v="40736.400000000001"/>
    <x v="1"/>
    <x v="3"/>
    <n v="86.29"/>
    <n v="1895.2"/>
    <n v="4330.8100000000004"/>
    <n v="5058.71"/>
    <x v="7"/>
    <n v="2024"/>
    <s v="Q4"/>
    <s v="Low"/>
    <s v="Average"/>
    <s v="Excellent"/>
    <x v="4"/>
    <n v="5058.71"/>
  </r>
  <r>
    <x v="1728"/>
    <d v="2024-12-17T00:00:00"/>
    <s v="Mumbai"/>
    <s v="Ahmedabad"/>
    <x v="5"/>
    <x v="1"/>
    <x v="4"/>
    <n v="11.07"/>
    <n v="331"/>
    <n v="89.51"/>
    <n v="2"/>
    <x v="0"/>
    <x v="0"/>
    <n v="45676.2"/>
    <x v="39"/>
    <x v="3"/>
    <n v="84.21"/>
    <n v="1104.8"/>
    <n v="2640.77"/>
    <n v="5761.45"/>
    <x v="9"/>
    <n v="2024"/>
    <s v="Q4"/>
    <s v="Low"/>
    <s v="Average"/>
    <s v="Excellent"/>
    <x v="5"/>
    <n v="5761.45"/>
  </r>
  <r>
    <x v="1729"/>
    <d v="2025-04-22T00:00:00"/>
    <s v="Kandla"/>
    <s v="Jaipur"/>
    <x v="6"/>
    <x v="0"/>
    <x v="2"/>
    <n v="18.21"/>
    <n v="2429"/>
    <n v="100.79"/>
    <n v="8"/>
    <x v="2"/>
    <x v="0"/>
    <n v="64131.8"/>
    <x v="63"/>
    <x v="2"/>
    <n v="88.81"/>
    <n v="5586.4"/>
    <n v="3683.19"/>
    <n v="8681.32"/>
    <x v="5"/>
    <n v="2025"/>
    <s v="Q2"/>
    <s v="High"/>
    <s v="Average"/>
    <s v="Good"/>
    <x v="6"/>
    <n v="8681.32"/>
  </r>
  <r>
    <x v="1730"/>
    <d v="2025-01-17T00:00:00"/>
    <s v="Mumbai"/>
    <s v="Lucknow"/>
    <x v="6"/>
    <x v="1"/>
    <x v="3"/>
    <n v="21.86"/>
    <n v="1131"/>
    <n v="88.66"/>
    <n v="4"/>
    <x v="2"/>
    <x v="0"/>
    <n v="62385.2"/>
    <x v="23"/>
    <x v="0"/>
    <n v="88.77"/>
    <n v="3136.4"/>
    <n v="2735.35"/>
    <n v="7411.53"/>
    <x v="0"/>
    <n v="2025"/>
    <s v="Q1"/>
    <s v="High"/>
    <s v="Average"/>
    <s v="Excellent"/>
    <x v="6"/>
    <n v="7411.53"/>
  </r>
  <r>
    <x v="1731"/>
    <d v="2025-02-12T00:00:00"/>
    <s v="Kolkata"/>
    <s v="Jaipur"/>
    <x v="3"/>
    <x v="1"/>
    <x v="6"/>
    <n v="13.52"/>
    <n v="1777"/>
    <n v="103.69"/>
    <n v="4"/>
    <x v="0"/>
    <x v="1"/>
    <n v="64434.8"/>
    <x v="37"/>
    <x v="2"/>
    <n v="84.24"/>
    <n v="4094.8"/>
    <n v="2331.6"/>
    <n v="9233.2099999999991"/>
    <x v="3"/>
    <n v="2025"/>
    <s v="Q1"/>
    <s v="High"/>
    <s v="Average"/>
    <s v="Excellent"/>
    <x v="3"/>
    <n v="9233.2099999999991"/>
  </r>
  <r>
    <x v="1732"/>
    <d v="2025-01-15T00:00:00"/>
    <s v="Kandla"/>
    <s v="Ahmedabad"/>
    <x v="3"/>
    <x v="1"/>
    <x v="5"/>
    <n v="11.45"/>
    <n v="1634"/>
    <n v="89.5"/>
    <n v="4"/>
    <x v="0"/>
    <x v="0"/>
    <n v="61653"/>
    <x v="50"/>
    <x v="3"/>
    <n v="86.85"/>
    <n v="3726"/>
    <n v="3729.15"/>
    <n v="8000.21"/>
    <x v="0"/>
    <n v="2025"/>
    <s v="Q1"/>
    <s v="High"/>
    <s v="Average"/>
    <s v="Excellent"/>
    <x v="3"/>
    <n v="8000.21"/>
  </r>
  <r>
    <x v="1733"/>
    <d v="2024-06-15T00:00:00"/>
    <s v="Nava Sheva"/>
    <s v="Bengaluru"/>
    <x v="3"/>
    <x v="0"/>
    <x v="3"/>
    <n v="17.600000000000001"/>
    <n v="745"/>
    <n v="88.18"/>
    <n v="3"/>
    <x v="0"/>
    <x v="1"/>
    <n v="41861.599999999999"/>
    <x v="105"/>
    <x v="2"/>
    <n v="81.33"/>
    <n v="2194"/>
    <n v="1748.67"/>
    <n v="6532.93"/>
    <x v="6"/>
    <n v="2024"/>
    <s v="Q2"/>
    <s v="Low"/>
    <s v="Average"/>
    <s v="Excellent"/>
    <x v="3"/>
    <n v="6532.93"/>
  </r>
  <r>
    <x v="1734"/>
    <d v="2025-06-29T00:00:00"/>
    <s v="Vizag"/>
    <s v="Ahmedabad"/>
    <x v="2"/>
    <x v="1"/>
    <x v="0"/>
    <n v="19.38"/>
    <n v="366"/>
    <n v="100.46"/>
    <n v="2"/>
    <x v="2"/>
    <x v="1"/>
    <n v="49889.2"/>
    <x v="44"/>
    <x v="0"/>
    <n v="88.16"/>
    <n v="1507.2"/>
    <n v="2430.33"/>
    <n v="4038.24"/>
    <x v="6"/>
    <n v="2025"/>
    <s v="Q2"/>
    <s v="Low"/>
    <s v="Average"/>
    <s v="Excellent"/>
    <x v="2"/>
    <n v="4038.24"/>
  </r>
  <r>
    <x v="1735"/>
    <d v="2025-07-02T00:00:00"/>
    <s v="Kolkata"/>
    <s v="Delhi ICD"/>
    <x v="6"/>
    <x v="0"/>
    <x v="6"/>
    <n v="13.21"/>
    <n v="958"/>
    <n v="96.93"/>
    <n v="2"/>
    <x v="2"/>
    <x v="0"/>
    <n v="41516.6"/>
    <x v="118"/>
    <x v="3"/>
    <n v="87.61"/>
    <n v="2444.4"/>
    <n v="2843.23"/>
    <n v="6796.32"/>
    <x v="1"/>
    <n v="2025"/>
    <s v="Q3"/>
    <s v="Low"/>
    <s v="Average"/>
    <s v="Excellent"/>
    <x v="6"/>
    <n v="6796.32"/>
  </r>
  <r>
    <x v="1736"/>
    <d v="2025-12-27T00:00:00"/>
    <s v="Chennai"/>
    <s v="Hyderabad"/>
    <x v="0"/>
    <x v="1"/>
    <x v="6"/>
    <n v="26.05"/>
    <n v="2039"/>
    <n v="87.87"/>
    <n v="7"/>
    <x v="0"/>
    <x v="1"/>
    <n v="76957.399999999994"/>
    <x v="25"/>
    <x v="6"/>
    <n v="84.95"/>
    <n v="5120"/>
    <n v="2744.68"/>
    <n v="10610.55"/>
    <x v="9"/>
    <n v="2025"/>
    <s v="Q4"/>
    <s v="High"/>
    <s v="Good"/>
    <s v="Good"/>
    <x v="0"/>
    <n v="10610.55"/>
  </r>
  <r>
    <x v="1737"/>
    <d v="2025-01-27T00:00:00"/>
    <s v="Nava Sheva"/>
    <s v="Jaipur"/>
    <x v="6"/>
    <x v="0"/>
    <x v="1"/>
    <n v="23.75"/>
    <n v="1504"/>
    <n v="101.34"/>
    <n v="4"/>
    <x v="2"/>
    <x v="0"/>
    <n v="58083.8"/>
    <x v="81"/>
    <x v="0"/>
    <n v="88.72"/>
    <n v="3958"/>
    <n v="3868.45"/>
    <n v="7673.66"/>
    <x v="0"/>
    <n v="2025"/>
    <s v="Q1"/>
    <s v="High"/>
    <s v="Average"/>
    <s v="Excellent"/>
    <x v="6"/>
    <n v="7673.66"/>
  </r>
  <r>
    <x v="1738"/>
    <d v="2026-04-17T00:00:00"/>
    <s v="Vizag"/>
    <s v="Hyderabad"/>
    <x v="2"/>
    <x v="0"/>
    <x v="0"/>
    <n v="27.83"/>
    <n v="2639"/>
    <n v="99.36"/>
    <n v="8"/>
    <x v="1"/>
    <x v="1"/>
    <n v="70138.2"/>
    <x v="98"/>
    <x v="5"/>
    <n v="86.42"/>
    <n v="6391.2"/>
    <n v="4920.25"/>
    <n v="10430.23"/>
    <x v="5"/>
    <n v="2026"/>
    <s v="Q2"/>
    <s v="High"/>
    <s v="Good"/>
    <s v="Good"/>
    <x v="2"/>
    <n v="10430.23"/>
  </r>
  <r>
    <x v="1739"/>
    <d v="2025-11-11T00:00:00"/>
    <s v="Nava Sheva"/>
    <s v="Nagpur"/>
    <x v="5"/>
    <x v="0"/>
    <x v="4"/>
    <n v="16.46"/>
    <n v="1965"/>
    <n v="90.88"/>
    <n v="4"/>
    <x v="0"/>
    <x v="0"/>
    <n v="58299.6"/>
    <x v="7"/>
    <x v="5"/>
    <n v="86.25"/>
    <n v="4588.3999999999996"/>
    <n v="3696.67"/>
    <n v="4932.17"/>
    <x v="11"/>
    <n v="2025"/>
    <s v="Q4"/>
    <s v="High"/>
    <s v="Average"/>
    <s v="Excellent"/>
    <x v="5"/>
    <n v="4932.17"/>
  </r>
  <r>
    <x v="1740"/>
    <d v="2024-05-25T00:00:00"/>
    <s v="Kandla"/>
    <s v="Delhi ICD"/>
    <x v="0"/>
    <x v="1"/>
    <x v="4"/>
    <n v="27.46"/>
    <n v="2796"/>
    <n v="93.54"/>
    <n v="8"/>
    <x v="0"/>
    <x v="1"/>
    <n v="87990.8"/>
    <x v="53"/>
    <x v="5"/>
    <n v="83.01"/>
    <n v="6690.4"/>
    <n v="3291.95"/>
    <n v="15034.25"/>
    <x v="4"/>
    <n v="2024"/>
    <s v="Q2"/>
    <s v="High"/>
    <s v="Good"/>
    <s v="Good"/>
    <x v="0"/>
    <n v="15034.25"/>
  </r>
  <r>
    <x v="1741"/>
    <d v="2026-06-16T00:00:00"/>
    <s v="Vizag"/>
    <s v="Jaipur"/>
    <x v="5"/>
    <x v="0"/>
    <x v="1"/>
    <n v="20.13"/>
    <n v="1982"/>
    <n v="93.65"/>
    <n v="6"/>
    <x v="1"/>
    <x v="2"/>
    <n v="53139"/>
    <x v="53"/>
    <x v="0"/>
    <n v="82.26"/>
    <n v="4769.2"/>
    <n v="2073.87"/>
    <n v="9007"/>
    <x v="6"/>
    <n v="2026"/>
    <s v="Q2"/>
    <s v="High"/>
    <s v="Average"/>
    <s v="Good"/>
    <x v="5"/>
    <n v="9007"/>
  </r>
  <r>
    <x v="1742"/>
    <d v="2026-03-27T00:00:00"/>
    <s v="Mundra"/>
    <s v="Bengaluru"/>
    <x v="1"/>
    <x v="1"/>
    <x v="2"/>
    <n v="13.94"/>
    <n v="333"/>
    <n v="103"/>
    <n v="2"/>
    <x v="0"/>
    <x v="1"/>
    <n v="47402"/>
    <x v="90"/>
    <x v="6"/>
    <n v="84.91"/>
    <n v="1223.5999999999999"/>
    <n v="1790.18"/>
    <n v="4352.38"/>
    <x v="10"/>
    <n v="2026"/>
    <s v="Q1"/>
    <s v="Low"/>
    <s v="Average"/>
    <s v="Excellent"/>
    <x v="1"/>
    <n v="4352.38"/>
  </r>
  <r>
    <x v="1743"/>
    <d v="2024-09-16T00:00:00"/>
    <s v="Nava Sheva"/>
    <s v="Nagpur"/>
    <x v="3"/>
    <x v="0"/>
    <x v="3"/>
    <n v="11.06"/>
    <n v="1990"/>
    <n v="97.69"/>
    <n v="4"/>
    <x v="1"/>
    <x v="1"/>
    <n v="47056.800000000003"/>
    <x v="83"/>
    <x v="6"/>
    <n v="82.3"/>
    <n v="4422.3999999999996"/>
    <n v="4133.6000000000004"/>
    <n v="4363.03"/>
    <x v="8"/>
    <n v="2024"/>
    <s v="Q3"/>
    <s v="Low"/>
    <s v="Average"/>
    <s v="Excellent"/>
    <x v="3"/>
    <n v="4363.03"/>
  </r>
  <r>
    <x v="1744"/>
    <d v="2024-10-29T00:00:00"/>
    <s v="Chennai"/>
    <s v="Bengaluru"/>
    <x v="0"/>
    <x v="1"/>
    <x v="4"/>
    <n v="17.32"/>
    <n v="2613"/>
    <n v="94.31"/>
    <n v="6"/>
    <x v="2"/>
    <x v="0"/>
    <n v="76761.2"/>
    <x v="65"/>
    <x v="4"/>
    <n v="84.11"/>
    <n v="5918.8"/>
    <n v="4257.51"/>
    <n v="11042.85"/>
    <x v="7"/>
    <n v="2024"/>
    <s v="Q4"/>
    <s v="High"/>
    <s v="Good"/>
    <s v="Good"/>
    <x v="0"/>
    <n v="11042.85"/>
  </r>
  <r>
    <x v="1745"/>
    <d v="2025-07-02T00:00:00"/>
    <s v="Nava Sheva"/>
    <s v="Hyderabad"/>
    <x v="1"/>
    <x v="1"/>
    <x v="6"/>
    <n v="25.22"/>
    <n v="1609"/>
    <n v="97.43"/>
    <n v="5"/>
    <x v="2"/>
    <x v="1"/>
    <n v="69697.600000000006"/>
    <x v="89"/>
    <x v="4"/>
    <n v="82.07"/>
    <n v="4226.8"/>
    <n v="3835.41"/>
    <n v="11583.21"/>
    <x v="1"/>
    <n v="2025"/>
    <s v="Q3"/>
    <s v="High"/>
    <s v="Good"/>
    <s v="Excellent"/>
    <x v="1"/>
    <n v="11583.21"/>
  </r>
  <r>
    <x v="1746"/>
    <d v="2025-06-02T00:00:00"/>
    <s v="Kolkata"/>
    <s v="Jaipur"/>
    <x v="1"/>
    <x v="0"/>
    <x v="3"/>
    <n v="16.489999999999998"/>
    <n v="1569"/>
    <n v="97.29"/>
    <n v="5"/>
    <x v="2"/>
    <x v="1"/>
    <n v="49343.8"/>
    <x v="103"/>
    <x v="6"/>
    <n v="88.28"/>
    <n v="3797.6"/>
    <n v="1875.89"/>
    <n v="6955.16"/>
    <x v="6"/>
    <n v="2025"/>
    <s v="Q2"/>
    <s v="Low"/>
    <s v="Average"/>
    <s v="Excellent"/>
    <x v="1"/>
    <n v="6955.16"/>
  </r>
  <r>
    <x v="1747"/>
    <d v="2026-03-29T00:00:00"/>
    <s v="Nava Sheva"/>
    <s v="Nagpur"/>
    <x v="3"/>
    <x v="0"/>
    <x v="3"/>
    <n v="25.74"/>
    <n v="2526"/>
    <n v="85.52"/>
    <n v="6"/>
    <x v="0"/>
    <x v="0"/>
    <n v="72740.399999999994"/>
    <x v="27"/>
    <x v="2"/>
    <n v="88.2"/>
    <n v="6081.6"/>
    <n v="3350.65"/>
    <n v="9961.56"/>
    <x v="10"/>
    <n v="2026"/>
    <s v="Q1"/>
    <s v="High"/>
    <s v="Average"/>
    <s v="Good"/>
    <x v="3"/>
    <n v="9961.56"/>
  </r>
  <r>
    <x v="1748"/>
    <d v="2024-08-18T00:00:00"/>
    <s v="Chennai"/>
    <s v="Bengaluru"/>
    <x v="5"/>
    <x v="1"/>
    <x v="0"/>
    <n v="13.79"/>
    <n v="1692"/>
    <n v="95.15"/>
    <n v="6"/>
    <x v="2"/>
    <x v="1"/>
    <n v="60133"/>
    <x v="2"/>
    <x v="3"/>
    <n v="83.09"/>
    <n v="3935.6"/>
    <n v="3538.29"/>
    <n v="5286.67"/>
    <x v="2"/>
    <n v="2024"/>
    <s v="Q3"/>
    <s v="High"/>
    <s v="Average"/>
    <s v="Good"/>
    <x v="5"/>
    <n v="5286.67"/>
  </r>
  <r>
    <x v="1749"/>
    <d v="2026-03-31T00:00:00"/>
    <s v="Kolkata"/>
    <s v="Hyderabad"/>
    <x v="5"/>
    <x v="1"/>
    <x v="4"/>
    <n v="22.15"/>
    <n v="2463"/>
    <n v="102.43"/>
    <n v="7"/>
    <x v="1"/>
    <x v="1"/>
    <n v="75282.600000000006"/>
    <x v="67"/>
    <x v="0"/>
    <n v="87.78"/>
    <n v="5812"/>
    <n v="4179.21"/>
    <n v="11356.94"/>
    <x v="10"/>
    <n v="2026"/>
    <s v="Q1"/>
    <s v="High"/>
    <s v="Good"/>
    <s v="Good"/>
    <x v="5"/>
    <n v="11356.94"/>
  </r>
  <r>
    <x v="1750"/>
    <d v="2026-02-24T00:00:00"/>
    <s v="Kolkata"/>
    <s v="Hyderabad"/>
    <x v="6"/>
    <x v="0"/>
    <x v="0"/>
    <n v="11.65"/>
    <n v="2644"/>
    <n v="90.8"/>
    <n v="6"/>
    <x v="1"/>
    <x v="2"/>
    <n v="53109"/>
    <x v="47"/>
    <x v="0"/>
    <n v="81.66"/>
    <n v="5754"/>
    <n v="4597.45"/>
    <n v="4675.7"/>
    <x v="3"/>
    <n v="2026"/>
    <s v="Q1"/>
    <s v="High"/>
    <s v="Average"/>
    <s v="Good"/>
    <x v="6"/>
    <n v="4675.7"/>
  </r>
  <r>
    <x v="1751"/>
    <d v="2024-02-08T00:00:00"/>
    <s v="Mumbai"/>
    <s v="Bengaluru"/>
    <x v="3"/>
    <x v="1"/>
    <x v="6"/>
    <n v="10.72"/>
    <n v="1272"/>
    <n v="97.79"/>
    <n v="5"/>
    <x v="0"/>
    <x v="2"/>
    <n v="53646.8"/>
    <x v="25"/>
    <x v="0"/>
    <n v="86.93"/>
    <n v="2972.8"/>
    <n v="1742.43"/>
    <n v="5425.28"/>
    <x v="3"/>
    <n v="2024"/>
    <s v="Q1"/>
    <s v="High"/>
    <s v="Average"/>
    <s v="Excellent"/>
    <x v="3"/>
    <n v="5425.28"/>
  </r>
  <r>
    <x v="1752"/>
    <d v="2025-06-03T00:00:00"/>
    <s v="Nava Sheva"/>
    <s v="Bengaluru"/>
    <x v="1"/>
    <x v="1"/>
    <x v="1"/>
    <n v="14.36"/>
    <n v="1128"/>
    <n v="94.92"/>
    <n v="3"/>
    <x v="2"/>
    <x v="2"/>
    <n v="52350.400000000001"/>
    <x v="54"/>
    <x v="0"/>
    <n v="83.47"/>
    <n v="2830.4"/>
    <n v="2268.52"/>
    <n v="8056.88"/>
    <x v="6"/>
    <n v="2025"/>
    <s v="Q2"/>
    <s v="High"/>
    <s v="Average"/>
    <s v="Excellent"/>
    <x v="1"/>
    <n v="8056.88"/>
  </r>
  <r>
    <x v="1753"/>
    <d v="2025-12-05T00:00:00"/>
    <s v="Kandla"/>
    <s v="Lucknow"/>
    <x v="3"/>
    <x v="0"/>
    <x v="4"/>
    <n v="25.25"/>
    <n v="2153"/>
    <n v="94.54"/>
    <n v="7"/>
    <x v="1"/>
    <x v="0"/>
    <n v="63905.8"/>
    <x v="21"/>
    <x v="6"/>
    <n v="86.41"/>
    <n v="5316"/>
    <n v="2362.9499999999998"/>
    <n v="9714.06"/>
    <x v="9"/>
    <n v="2025"/>
    <s v="Q4"/>
    <s v="High"/>
    <s v="Average"/>
    <s v="Good"/>
    <x v="3"/>
    <n v="9714.06"/>
  </r>
  <r>
    <x v="1754"/>
    <d v="2024-07-01T00:00:00"/>
    <s v="Mundra"/>
    <s v="Pune"/>
    <x v="3"/>
    <x v="1"/>
    <x v="3"/>
    <n v="20.89"/>
    <n v="2214"/>
    <n v="101.24"/>
    <n v="6"/>
    <x v="1"/>
    <x v="1"/>
    <n v="71017.8"/>
    <x v="74"/>
    <x v="3"/>
    <n v="88.44"/>
    <n v="5263.6"/>
    <n v="3882.47"/>
    <n v="10829.34"/>
    <x v="1"/>
    <n v="2024"/>
    <s v="Q3"/>
    <s v="High"/>
    <s v="Good"/>
    <s v="Good"/>
    <x v="3"/>
    <n v="10829.34"/>
  </r>
  <r>
    <x v="1755"/>
    <d v="2024-08-17T00:00:00"/>
    <s v="Mumbai"/>
    <s v="Nagpur"/>
    <x v="2"/>
    <x v="1"/>
    <x v="4"/>
    <n v="20.51"/>
    <n v="1313"/>
    <n v="94.58"/>
    <n v="3"/>
    <x v="2"/>
    <x v="1"/>
    <n v="61564.6"/>
    <x v="107"/>
    <x v="4"/>
    <n v="84.43"/>
    <n v="3446.4"/>
    <n v="2963.81"/>
    <n v="4945.4799999999996"/>
    <x v="2"/>
    <n v="2024"/>
    <s v="Q3"/>
    <s v="High"/>
    <s v="Average"/>
    <s v="Excellent"/>
    <x v="2"/>
    <n v="4945.4799999999996"/>
  </r>
  <r>
    <x v="1756"/>
    <d v="2025-03-18T00:00:00"/>
    <s v="Kandla"/>
    <s v="Bengaluru"/>
    <x v="4"/>
    <x v="1"/>
    <x v="0"/>
    <n v="10.34"/>
    <n v="695"/>
    <n v="96.13"/>
    <n v="3"/>
    <x v="0"/>
    <x v="0"/>
    <n v="50181.599999999999"/>
    <x v="114"/>
    <x v="2"/>
    <n v="84.02"/>
    <n v="1803.6"/>
    <n v="3027.88"/>
    <n v="5727.5"/>
    <x v="10"/>
    <n v="2025"/>
    <s v="Q1"/>
    <s v="High"/>
    <s v="Average"/>
    <s v="Excellent"/>
    <x v="4"/>
    <n v="5727.5"/>
  </r>
  <r>
    <x v="1757"/>
    <d v="2025-02-14T00:00:00"/>
    <s v="Mumbai"/>
    <s v="Delhi ICD"/>
    <x v="1"/>
    <x v="1"/>
    <x v="5"/>
    <n v="18.170000000000002"/>
    <n v="390"/>
    <n v="103.49"/>
    <n v="2"/>
    <x v="1"/>
    <x v="0"/>
    <n v="49451.8"/>
    <x v="74"/>
    <x v="1"/>
    <n v="88.53"/>
    <n v="1506.8"/>
    <n v="4705.92"/>
    <n v="4292.34"/>
    <x v="3"/>
    <n v="2025"/>
    <s v="Q1"/>
    <s v="Low"/>
    <s v="Average"/>
    <s v="Excellent"/>
    <x v="1"/>
    <n v="4292.34"/>
  </r>
  <r>
    <x v="1758"/>
    <d v="2024-02-26T00:00:00"/>
    <s v="Chennai"/>
    <s v="Delhi ICD"/>
    <x v="2"/>
    <x v="1"/>
    <x v="5"/>
    <n v="24.63"/>
    <n v="1854"/>
    <n v="96.85"/>
    <n v="4"/>
    <x v="0"/>
    <x v="0"/>
    <n v="77037"/>
    <x v="79"/>
    <x v="2"/>
    <n v="82.18"/>
    <n v="4693.2"/>
    <n v="3945.74"/>
    <n v="12138.08"/>
    <x v="3"/>
    <n v="2024"/>
    <s v="Q1"/>
    <s v="High"/>
    <s v="Good"/>
    <s v="Excellent"/>
    <x v="2"/>
    <n v="12138.08"/>
  </r>
  <r>
    <x v="1759"/>
    <d v="2024-07-15T00:00:00"/>
    <s v="Chennai"/>
    <s v="Ahmedabad"/>
    <x v="0"/>
    <x v="1"/>
    <x v="2"/>
    <n v="13.08"/>
    <n v="1456"/>
    <n v="103.62"/>
    <n v="4"/>
    <x v="0"/>
    <x v="1"/>
    <n v="60178.400000000001"/>
    <x v="26"/>
    <x v="5"/>
    <n v="85.35"/>
    <n v="3435.2"/>
    <n v="4971.7299999999996"/>
    <n v="9633.6"/>
    <x v="1"/>
    <n v="2024"/>
    <s v="Q3"/>
    <s v="High"/>
    <s v="Average"/>
    <s v="Excellent"/>
    <x v="0"/>
    <n v="9633.6"/>
  </r>
  <r>
    <x v="1760"/>
    <d v="2025-07-15T00:00:00"/>
    <s v="Mumbai"/>
    <s v="Jaipur"/>
    <x v="4"/>
    <x v="0"/>
    <x v="6"/>
    <n v="26.55"/>
    <n v="305"/>
    <n v="93.28"/>
    <n v="2"/>
    <x v="0"/>
    <x v="1"/>
    <n v="45248.6"/>
    <x v="67"/>
    <x v="0"/>
    <n v="81.48"/>
    <n v="1672"/>
    <n v="1840.95"/>
    <n v="5217.1899999999996"/>
    <x v="1"/>
    <n v="2025"/>
    <s v="Q3"/>
    <s v="Low"/>
    <s v="Average"/>
    <s v="Excellent"/>
    <x v="4"/>
    <n v="5217.1899999999996"/>
  </r>
  <r>
    <x v="1761"/>
    <d v="2026-03-07T00:00:00"/>
    <s v="Mundra"/>
    <s v="Nagpur"/>
    <x v="0"/>
    <x v="0"/>
    <x v="2"/>
    <n v="21.91"/>
    <n v="2438"/>
    <n v="90.69"/>
    <n v="6"/>
    <x v="1"/>
    <x v="0"/>
    <n v="63857.8"/>
    <x v="49"/>
    <x v="5"/>
    <n v="88.1"/>
    <n v="5752.4"/>
    <n v="3039.7"/>
    <n v="5124.03"/>
    <x v="10"/>
    <n v="2026"/>
    <s v="Q1"/>
    <s v="High"/>
    <s v="Average"/>
    <s v="Good"/>
    <x v="0"/>
    <n v="5124.03"/>
  </r>
  <r>
    <x v="1762"/>
    <d v="2026-03-22T00:00:00"/>
    <s v="Kandla"/>
    <s v="Delhi ICD"/>
    <x v="3"/>
    <x v="1"/>
    <x v="5"/>
    <n v="17.66"/>
    <n v="2695"/>
    <n v="95.07"/>
    <n v="7"/>
    <x v="0"/>
    <x v="1"/>
    <n v="78142.399999999994"/>
    <x v="8"/>
    <x v="3"/>
    <n v="87.13"/>
    <n v="6096.4"/>
    <n v="3559.62"/>
    <n v="8385.86"/>
    <x v="10"/>
    <n v="2026"/>
    <s v="Q1"/>
    <s v="High"/>
    <s v="Average"/>
    <s v="Good"/>
    <x v="3"/>
    <n v="8385.86"/>
  </r>
  <r>
    <x v="1763"/>
    <d v="2024-07-02T00:00:00"/>
    <s v="Nava Sheva"/>
    <s v="Bengaluru"/>
    <x v="5"/>
    <x v="0"/>
    <x v="1"/>
    <n v="16.760000000000002"/>
    <n v="1547"/>
    <n v="100.46"/>
    <n v="5"/>
    <x v="2"/>
    <x v="2"/>
    <n v="48203.199999999997"/>
    <x v="91"/>
    <x v="6"/>
    <n v="81.760000000000005"/>
    <n v="3764.4"/>
    <n v="4972.33"/>
    <n v="7107.16"/>
    <x v="1"/>
    <n v="2024"/>
    <s v="Q3"/>
    <s v="Low"/>
    <s v="Average"/>
    <s v="Excellent"/>
    <x v="5"/>
    <n v="7107.16"/>
  </r>
  <r>
    <x v="1764"/>
    <d v="2025-03-07T00:00:00"/>
    <s v="Kandla"/>
    <s v="Pune"/>
    <x v="1"/>
    <x v="1"/>
    <x v="6"/>
    <n v="17.55"/>
    <n v="2223"/>
    <n v="97.52"/>
    <n v="7"/>
    <x v="0"/>
    <x v="1"/>
    <n v="72673.399999999994"/>
    <x v="117"/>
    <x v="5"/>
    <n v="84.12"/>
    <n v="5148"/>
    <n v="2289.94"/>
    <n v="6556.58"/>
    <x v="10"/>
    <n v="2025"/>
    <s v="Q1"/>
    <s v="High"/>
    <s v="Average"/>
    <s v="Good"/>
    <x v="1"/>
    <n v="6556.58"/>
  </r>
  <r>
    <x v="1765"/>
    <d v="2025-10-26T00:00:00"/>
    <s v="Chennai"/>
    <s v="Nagpur"/>
    <x v="4"/>
    <x v="0"/>
    <x v="5"/>
    <n v="16.989999999999998"/>
    <n v="1554"/>
    <n v="94.88"/>
    <n v="3"/>
    <x v="0"/>
    <x v="1"/>
    <n v="51824.6"/>
    <x v="7"/>
    <x v="3"/>
    <n v="84.08"/>
    <n v="3787.6"/>
    <n v="3677.47"/>
    <n v="8026.6"/>
    <x v="7"/>
    <n v="2025"/>
    <s v="Q4"/>
    <s v="High"/>
    <s v="Average"/>
    <s v="Excellent"/>
    <x v="4"/>
    <n v="8026.6"/>
  </r>
  <r>
    <x v="1766"/>
    <d v="2024-09-06T00:00:00"/>
    <s v="Chennai"/>
    <s v="Lucknow"/>
    <x v="5"/>
    <x v="1"/>
    <x v="3"/>
    <n v="25.66"/>
    <n v="2127"/>
    <n v="101.41"/>
    <n v="7"/>
    <x v="0"/>
    <x v="0"/>
    <n v="81787.199999999997"/>
    <x v="6"/>
    <x v="6"/>
    <n v="88.4"/>
    <n v="5280.4"/>
    <n v="3805.29"/>
    <n v="8484.18"/>
    <x v="8"/>
    <n v="2024"/>
    <s v="Q3"/>
    <s v="High"/>
    <s v="Average"/>
    <s v="Good"/>
    <x v="5"/>
    <n v="8484.18"/>
  </r>
  <r>
    <x v="1767"/>
    <d v="2025-02-27T00:00:00"/>
    <s v="Kolkata"/>
    <s v="Lucknow"/>
    <x v="1"/>
    <x v="1"/>
    <x v="0"/>
    <n v="11.6"/>
    <n v="951"/>
    <n v="87.01"/>
    <n v="2"/>
    <x v="2"/>
    <x v="0"/>
    <n v="50793.2"/>
    <x v="82"/>
    <x v="4"/>
    <n v="83.97"/>
    <n v="2366"/>
    <n v="4657.22"/>
    <n v="4280.0600000000004"/>
    <x v="3"/>
    <n v="2025"/>
    <s v="Q1"/>
    <s v="High"/>
    <s v="Average"/>
    <s v="Excellent"/>
    <x v="1"/>
    <n v="4280.0600000000004"/>
  </r>
  <r>
    <x v="1768"/>
    <d v="2024-10-19T00:00:00"/>
    <s v="Chennai"/>
    <s v="Pune"/>
    <x v="4"/>
    <x v="0"/>
    <x v="1"/>
    <n v="13.32"/>
    <n v="2437"/>
    <n v="90.74"/>
    <n v="7"/>
    <x v="1"/>
    <x v="1"/>
    <n v="53620.800000000003"/>
    <x v="48"/>
    <x v="0"/>
    <n v="84.39"/>
    <n v="5406.8"/>
    <n v="4564.8"/>
    <n v="5498.81"/>
    <x v="7"/>
    <n v="2024"/>
    <s v="Q4"/>
    <s v="High"/>
    <s v="Average"/>
    <s v="Good"/>
    <x v="4"/>
    <n v="5498.81"/>
  </r>
  <r>
    <x v="1769"/>
    <d v="2025-12-17T00:00:00"/>
    <s v="Mumbai"/>
    <s v="Lucknow"/>
    <x v="4"/>
    <x v="1"/>
    <x v="2"/>
    <n v="12.5"/>
    <n v="1517"/>
    <n v="87.88"/>
    <n v="3"/>
    <x v="2"/>
    <x v="0"/>
    <n v="58499.6"/>
    <x v="57"/>
    <x v="3"/>
    <n v="81.99"/>
    <n v="3534"/>
    <n v="2000.89"/>
    <n v="7456.49"/>
    <x v="9"/>
    <n v="2025"/>
    <s v="Q4"/>
    <s v="High"/>
    <s v="Average"/>
    <s v="Excellent"/>
    <x v="4"/>
    <n v="7456.49"/>
  </r>
  <r>
    <x v="1770"/>
    <d v="2024-04-13T00:00:00"/>
    <s v="Nava Sheva"/>
    <s v="Ahmedabad"/>
    <x v="1"/>
    <x v="0"/>
    <x v="1"/>
    <n v="23.81"/>
    <n v="1115"/>
    <n v="96.32"/>
    <n v="4"/>
    <x v="0"/>
    <x v="1"/>
    <n v="52867.4"/>
    <x v="44"/>
    <x v="4"/>
    <n v="87.59"/>
    <n v="3182.4"/>
    <n v="3451.59"/>
    <n v="7287.25"/>
    <x v="5"/>
    <n v="2024"/>
    <s v="Q2"/>
    <s v="High"/>
    <s v="Average"/>
    <s v="Excellent"/>
    <x v="1"/>
    <n v="7287.25"/>
  </r>
  <r>
    <x v="1771"/>
    <d v="2024-08-09T00:00:00"/>
    <s v="Nava Sheva"/>
    <s v="Nagpur"/>
    <x v="3"/>
    <x v="0"/>
    <x v="0"/>
    <n v="16.41"/>
    <n v="1537"/>
    <n v="86.98"/>
    <n v="5"/>
    <x v="2"/>
    <x v="1"/>
    <n v="47650.6"/>
    <x v="93"/>
    <x v="3"/>
    <n v="81.290000000000006"/>
    <n v="3730.4"/>
    <n v="1864.76"/>
    <n v="4883.51"/>
    <x v="2"/>
    <n v="2024"/>
    <s v="Q3"/>
    <s v="Low"/>
    <s v="Average"/>
    <s v="Excellent"/>
    <x v="3"/>
    <n v="4883.51"/>
  </r>
  <r>
    <x v="1772"/>
    <d v="2024-06-10T00:00:00"/>
    <s v="Nava Sheva"/>
    <s v="Pune"/>
    <x v="2"/>
    <x v="0"/>
    <x v="6"/>
    <n v="10.55"/>
    <n v="2131"/>
    <n v="102.75"/>
    <n v="7"/>
    <x v="0"/>
    <x v="1"/>
    <n v="53897"/>
    <x v="77"/>
    <x v="0"/>
    <n v="86.36"/>
    <n v="4684"/>
    <n v="4398.45"/>
    <n v="4449.76"/>
    <x v="6"/>
    <n v="2024"/>
    <s v="Q2"/>
    <s v="High"/>
    <s v="Average"/>
    <s v="Good"/>
    <x v="2"/>
    <n v="4449.76"/>
  </r>
  <r>
    <x v="1773"/>
    <d v="2026-01-27T00:00:00"/>
    <s v="Nava Sheva"/>
    <s v="Nagpur"/>
    <x v="0"/>
    <x v="0"/>
    <x v="2"/>
    <n v="23.93"/>
    <n v="1161"/>
    <n v="88.51"/>
    <n v="2"/>
    <x v="0"/>
    <x v="2"/>
    <n v="51090.2"/>
    <x v="101"/>
    <x v="0"/>
    <n v="87.81"/>
    <n v="3279.2"/>
    <n v="3967.1"/>
    <n v="8392.18"/>
    <x v="0"/>
    <n v="2026"/>
    <s v="Q1"/>
    <s v="High"/>
    <s v="Average"/>
    <s v="Excellent"/>
    <x v="0"/>
    <n v="8392.18"/>
  </r>
  <r>
    <x v="1774"/>
    <d v="2024-09-03T00:00:00"/>
    <s v="Chennai"/>
    <s v="Bengaluru"/>
    <x v="6"/>
    <x v="1"/>
    <x v="5"/>
    <n v="21.89"/>
    <n v="1824"/>
    <n v="99.6"/>
    <n v="6"/>
    <x v="2"/>
    <x v="0"/>
    <n v="72041"/>
    <x v="90"/>
    <x v="4"/>
    <n v="88.64"/>
    <n v="4523.6000000000004"/>
    <n v="4586.79"/>
    <n v="7554.18"/>
    <x v="8"/>
    <n v="2024"/>
    <s v="Q3"/>
    <s v="High"/>
    <s v="Average"/>
    <s v="Good"/>
    <x v="6"/>
    <n v="7554.18"/>
  </r>
  <r>
    <x v="1775"/>
    <d v="2024-04-07T00:00:00"/>
    <s v="Mundra"/>
    <s v="Jaipur"/>
    <x v="4"/>
    <x v="1"/>
    <x v="3"/>
    <n v="10.95"/>
    <n v="1934"/>
    <n v="104.05"/>
    <n v="6"/>
    <x v="2"/>
    <x v="1"/>
    <n v="61549"/>
    <x v="108"/>
    <x v="6"/>
    <n v="86.09"/>
    <n v="4306"/>
    <n v="1826.67"/>
    <n v="9967.76"/>
    <x v="5"/>
    <n v="2024"/>
    <s v="Q2"/>
    <s v="High"/>
    <s v="Average"/>
    <s v="Good"/>
    <x v="4"/>
    <n v="9967.76"/>
  </r>
  <r>
    <x v="1776"/>
    <d v="2025-03-20T00:00:00"/>
    <s v="Mumbai"/>
    <s v="Delhi ICD"/>
    <x v="6"/>
    <x v="0"/>
    <x v="6"/>
    <n v="13.83"/>
    <n v="510"/>
    <n v="93.49"/>
    <n v="2"/>
    <x v="1"/>
    <x v="2"/>
    <n v="29785.8"/>
    <x v="61"/>
    <x v="3"/>
    <n v="81.7"/>
    <n v="1573.2"/>
    <n v="4931.9799999999996"/>
    <n v="2463.81"/>
    <x v="10"/>
    <n v="2025"/>
    <s v="Q1"/>
    <s v="Low"/>
    <s v="Average"/>
    <s v="Excellent"/>
    <x v="6"/>
    <n v="2463.81"/>
  </r>
  <r>
    <x v="1777"/>
    <d v="2025-06-27T00:00:00"/>
    <s v="Vizag"/>
    <s v="Nagpur"/>
    <x v="5"/>
    <x v="1"/>
    <x v="0"/>
    <n v="20.22"/>
    <n v="720"/>
    <n v="86.19"/>
    <n v="3"/>
    <x v="0"/>
    <x v="2"/>
    <n v="54180.800000000003"/>
    <x v="106"/>
    <x v="1"/>
    <n v="81.25"/>
    <n v="2248.8000000000002"/>
    <n v="3071.75"/>
    <n v="6364.22"/>
    <x v="6"/>
    <n v="2025"/>
    <s v="Q2"/>
    <s v="High"/>
    <s v="Average"/>
    <s v="Excellent"/>
    <x v="5"/>
    <n v="6364.22"/>
  </r>
  <r>
    <x v="1778"/>
    <d v="2025-01-02T00:00:00"/>
    <s v="Mundra"/>
    <s v="Lucknow"/>
    <x v="6"/>
    <x v="0"/>
    <x v="5"/>
    <n v="10.02"/>
    <n v="1664"/>
    <n v="89.55"/>
    <n v="4"/>
    <x v="2"/>
    <x v="0"/>
    <n v="46232"/>
    <x v="59"/>
    <x v="5"/>
    <n v="88.08"/>
    <n v="3728.8"/>
    <n v="1701.74"/>
    <n v="7233.29"/>
    <x v="0"/>
    <n v="2025"/>
    <s v="Q1"/>
    <s v="Low"/>
    <s v="Average"/>
    <s v="Excellent"/>
    <x v="6"/>
    <n v="7233.29"/>
  </r>
  <r>
    <x v="1779"/>
    <d v="2026-02-16T00:00:00"/>
    <s v="Kolkata"/>
    <s v="Jaipur"/>
    <x v="5"/>
    <x v="1"/>
    <x v="6"/>
    <n v="16.239999999999998"/>
    <n v="2021"/>
    <n v="85.02"/>
    <n v="6"/>
    <x v="2"/>
    <x v="1"/>
    <n v="65070.400000000001"/>
    <x v="46"/>
    <x v="6"/>
    <n v="86.55"/>
    <n v="4691.6000000000004"/>
    <n v="3083.28"/>
    <n v="9260.9699999999993"/>
    <x v="3"/>
    <n v="2026"/>
    <s v="Q1"/>
    <s v="High"/>
    <s v="Average"/>
    <s v="Good"/>
    <x v="5"/>
    <n v="9260.9699999999993"/>
  </r>
  <r>
    <x v="1780"/>
    <d v="2024-12-03T00:00:00"/>
    <s v="Mundra"/>
    <s v="Jaipur"/>
    <x v="6"/>
    <x v="1"/>
    <x v="2"/>
    <n v="16.53"/>
    <n v="1324"/>
    <n v="100.87"/>
    <n v="5"/>
    <x v="2"/>
    <x v="1"/>
    <n v="58869.4"/>
    <x v="114"/>
    <x v="5"/>
    <n v="85.85"/>
    <n v="3309.2"/>
    <n v="2493.69"/>
    <n v="9998.8700000000008"/>
    <x v="9"/>
    <n v="2024"/>
    <s v="Q4"/>
    <s v="High"/>
    <s v="Average"/>
    <s v="Excellent"/>
    <x v="6"/>
    <n v="9998.8700000000008"/>
  </r>
  <r>
    <x v="1781"/>
    <d v="2024-06-06T00:00:00"/>
    <s v="Chennai"/>
    <s v="Hyderabad"/>
    <x v="2"/>
    <x v="0"/>
    <x v="0"/>
    <n v="15.65"/>
    <n v="1632"/>
    <n v="89.12"/>
    <n v="5"/>
    <x v="2"/>
    <x v="2"/>
    <n v="46863.4"/>
    <x v="10"/>
    <x v="5"/>
    <n v="88.36"/>
    <n v="3890"/>
    <n v="3702.06"/>
    <n v="5866.92"/>
    <x v="6"/>
    <n v="2024"/>
    <s v="Q2"/>
    <s v="Low"/>
    <s v="Average"/>
    <s v="Excellent"/>
    <x v="2"/>
    <n v="5866.92"/>
  </r>
  <r>
    <x v="1782"/>
    <d v="2025-07-10T00:00:00"/>
    <s v="Mumbai"/>
    <s v="Nagpur"/>
    <x v="5"/>
    <x v="0"/>
    <x v="6"/>
    <n v="26.17"/>
    <n v="420"/>
    <n v="97.35"/>
    <n v="3"/>
    <x v="0"/>
    <x v="1"/>
    <n v="46775"/>
    <x v="69"/>
    <x v="0"/>
    <n v="84.23"/>
    <n v="1886.8"/>
    <n v="2319.5100000000002"/>
    <n v="6552.46"/>
    <x v="1"/>
    <n v="2025"/>
    <s v="Q3"/>
    <s v="Low"/>
    <s v="Average"/>
    <s v="Excellent"/>
    <x v="5"/>
    <n v="6552.46"/>
  </r>
  <r>
    <x v="1783"/>
    <d v="2025-07-17T00:00:00"/>
    <s v="Nava Sheva"/>
    <s v="Jaipur"/>
    <x v="6"/>
    <x v="0"/>
    <x v="5"/>
    <n v="17.38"/>
    <n v="910"/>
    <n v="85.84"/>
    <n v="4"/>
    <x v="2"/>
    <x v="1"/>
    <n v="40862.800000000003"/>
    <x v="87"/>
    <x v="4"/>
    <n v="88.5"/>
    <n v="2515.1999999999998"/>
    <n v="3908.39"/>
    <n v="5788.23"/>
    <x v="1"/>
    <n v="2025"/>
    <s v="Q3"/>
    <s v="Low"/>
    <s v="Average"/>
    <s v="Excellent"/>
    <x v="6"/>
    <n v="5788.23"/>
  </r>
  <r>
    <x v="1784"/>
    <d v="2025-01-04T00:00:00"/>
    <s v="Mundra"/>
    <s v="Delhi ICD"/>
    <x v="1"/>
    <x v="0"/>
    <x v="4"/>
    <n v="10.51"/>
    <n v="305"/>
    <n v="91.17"/>
    <n v="2"/>
    <x v="0"/>
    <x v="0"/>
    <n v="33059.4"/>
    <x v="88"/>
    <x v="2"/>
    <n v="84.57"/>
    <n v="1030.4000000000001"/>
    <n v="2849.36"/>
    <n v="2855.94"/>
    <x v="0"/>
    <n v="2025"/>
    <s v="Q1"/>
    <s v="Low"/>
    <s v="Average"/>
    <s v="Excellent"/>
    <x v="1"/>
    <n v="2855.94"/>
  </r>
  <r>
    <x v="1785"/>
    <d v="2024-02-14T00:00:00"/>
    <s v="Chennai"/>
    <s v="Ahmedabad"/>
    <x v="0"/>
    <x v="0"/>
    <x v="4"/>
    <n v="10.3"/>
    <n v="1567"/>
    <n v="101.46"/>
    <n v="3"/>
    <x v="1"/>
    <x v="1"/>
    <n v="41749.199999999997"/>
    <x v="112"/>
    <x v="5"/>
    <n v="84"/>
    <n v="3546"/>
    <n v="2284.7800000000002"/>
    <n v="5969.11"/>
    <x v="3"/>
    <n v="2024"/>
    <s v="Q1"/>
    <s v="Low"/>
    <s v="Average"/>
    <s v="Excellent"/>
    <x v="0"/>
    <n v="5969.11"/>
  </r>
  <r>
    <x v="1786"/>
    <d v="2026-03-14T00:00:00"/>
    <s v="Chennai"/>
    <s v="Bengaluru"/>
    <x v="0"/>
    <x v="1"/>
    <x v="6"/>
    <n v="18.8"/>
    <n v="537"/>
    <n v="99.18"/>
    <n v="2"/>
    <x v="1"/>
    <x v="0"/>
    <n v="51265.599999999999"/>
    <x v="71"/>
    <x v="2"/>
    <n v="87.24"/>
    <n v="1826"/>
    <n v="2643.69"/>
    <n v="6065.61"/>
    <x v="10"/>
    <n v="2026"/>
    <s v="Q1"/>
    <s v="High"/>
    <s v="Average"/>
    <s v="Excellent"/>
    <x v="0"/>
    <n v="6065.61"/>
  </r>
  <r>
    <x v="1787"/>
    <d v="2025-02-16T00:00:00"/>
    <s v="Mumbai"/>
    <s v="Delhi ICD"/>
    <x v="4"/>
    <x v="0"/>
    <x v="6"/>
    <n v="14.26"/>
    <n v="1787"/>
    <n v="100.26"/>
    <n v="5"/>
    <x v="0"/>
    <x v="0"/>
    <n v="55309.2"/>
    <x v="119"/>
    <x v="4"/>
    <n v="88.4"/>
    <n v="4144.3999999999996"/>
    <n v="2544.06"/>
    <n v="8270.35"/>
    <x v="3"/>
    <n v="2025"/>
    <s v="Q1"/>
    <s v="High"/>
    <s v="Average"/>
    <s v="Excellent"/>
    <x v="4"/>
    <n v="8270.35"/>
  </r>
  <r>
    <x v="1788"/>
    <d v="2024-02-27T00:00:00"/>
    <s v="Kolkata"/>
    <s v="Nagpur"/>
    <x v="6"/>
    <x v="1"/>
    <x v="2"/>
    <n v="14.21"/>
    <n v="607"/>
    <n v="89.66"/>
    <n v="2"/>
    <x v="1"/>
    <x v="0"/>
    <n v="46832.2"/>
    <x v="39"/>
    <x v="2"/>
    <n v="87.88"/>
    <n v="1782.4"/>
    <n v="3372.63"/>
    <n v="8144.81"/>
    <x v="3"/>
    <n v="2024"/>
    <s v="Q1"/>
    <s v="Low"/>
    <s v="Average"/>
    <s v="Excellent"/>
    <x v="6"/>
    <n v="8144.81"/>
  </r>
  <r>
    <x v="1789"/>
    <d v="2024-05-08T00:00:00"/>
    <s v="Nava Sheva"/>
    <s v="Nagpur"/>
    <x v="6"/>
    <x v="0"/>
    <x v="4"/>
    <n v="14.1"/>
    <n v="2233"/>
    <n v="92.79"/>
    <n v="5"/>
    <x v="2"/>
    <x v="0"/>
    <n v="57120.800000000003"/>
    <x v="8"/>
    <x v="6"/>
    <n v="85.23"/>
    <n v="5030"/>
    <n v="4967.1899999999996"/>
    <n v="6536.39"/>
    <x v="4"/>
    <n v="2024"/>
    <s v="Q2"/>
    <s v="High"/>
    <s v="Average"/>
    <s v="Excellent"/>
    <x v="6"/>
    <n v="6536.39"/>
  </r>
  <r>
    <x v="1790"/>
    <d v="2025-05-09T00:00:00"/>
    <s v="Kandla"/>
    <s v="Jaipur"/>
    <x v="3"/>
    <x v="0"/>
    <x v="5"/>
    <n v="24.82"/>
    <n v="2704"/>
    <n v="96.26"/>
    <n v="7"/>
    <x v="1"/>
    <x v="1"/>
    <n v="67837.2"/>
    <x v="23"/>
    <x v="0"/>
    <n v="83.91"/>
    <n v="6400.8"/>
    <n v="2598.88"/>
    <n v="9077.4"/>
    <x v="4"/>
    <n v="2025"/>
    <s v="Q2"/>
    <s v="High"/>
    <s v="Average"/>
    <s v="Good"/>
    <x v="3"/>
    <n v="9077.4"/>
  </r>
  <r>
    <x v="1791"/>
    <d v="2024-06-23T00:00:00"/>
    <s v="Mumbai"/>
    <s v="Hyderabad"/>
    <x v="1"/>
    <x v="1"/>
    <x v="3"/>
    <n v="18.05"/>
    <n v="516"/>
    <n v="97.24"/>
    <n v="2"/>
    <x v="1"/>
    <x v="0"/>
    <n v="50105.8"/>
    <x v="2"/>
    <x v="1"/>
    <n v="88.73"/>
    <n v="1754"/>
    <n v="4430.8"/>
    <n v="5542.9"/>
    <x v="6"/>
    <n v="2024"/>
    <s v="Q2"/>
    <s v="High"/>
    <s v="Average"/>
    <s v="Excellent"/>
    <x v="1"/>
    <n v="5542.9"/>
  </r>
  <r>
    <x v="1792"/>
    <d v="2026-01-02T00:00:00"/>
    <s v="Mundra"/>
    <s v="Ahmedabad"/>
    <x v="0"/>
    <x v="1"/>
    <x v="0"/>
    <n v="24.01"/>
    <n v="960"/>
    <n v="85.61"/>
    <n v="4"/>
    <x v="1"/>
    <x v="0"/>
    <n v="59402.2"/>
    <x v="31"/>
    <x v="1"/>
    <n v="87.44"/>
    <n v="2880.4"/>
    <n v="3639.54"/>
    <n v="10314.209999999999"/>
    <x v="0"/>
    <n v="2026"/>
    <s v="Q1"/>
    <s v="High"/>
    <s v="Good"/>
    <s v="Excellent"/>
    <x v="0"/>
    <n v="10314.209999999999"/>
  </r>
  <r>
    <x v="1793"/>
    <d v="2024-12-12T00:00:00"/>
    <s v="Chennai"/>
    <s v="Delhi ICD"/>
    <x v="4"/>
    <x v="1"/>
    <x v="4"/>
    <n v="11.76"/>
    <n v="1191"/>
    <n v="100.69"/>
    <n v="2"/>
    <x v="2"/>
    <x v="0"/>
    <n v="55458.8"/>
    <x v="73"/>
    <x v="1"/>
    <n v="87.28"/>
    <n v="2852.4"/>
    <n v="4639.66"/>
    <n v="8440.14"/>
    <x v="9"/>
    <n v="2024"/>
    <s v="Q4"/>
    <s v="High"/>
    <s v="Average"/>
    <s v="Excellent"/>
    <x v="4"/>
    <n v="8440.14"/>
  </r>
  <r>
    <x v="1794"/>
    <d v="2026-02-09T00:00:00"/>
    <s v="Nava Sheva"/>
    <s v="Pune"/>
    <x v="6"/>
    <x v="0"/>
    <x v="6"/>
    <n v="18.34"/>
    <n v="351"/>
    <n v="97.46"/>
    <n v="2"/>
    <x v="1"/>
    <x v="0"/>
    <n v="36413.199999999997"/>
    <x v="73"/>
    <x v="2"/>
    <n v="86.55"/>
    <n v="1435.6"/>
    <n v="2458.61"/>
    <n v="6214.55"/>
    <x v="3"/>
    <n v="2026"/>
    <s v="Q1"/>
    <s v="Low"/>
    <s v="Average"/>
    <s v="Excellent"/>
    <x v="6"/>
    <n v="6214.55"/>
  </r>
  <r>
    <x v="1795"/>
    <d v="2024-11-01T00:00:00"/>
    <s v="Chennai"/>
    <s v="Pune"/>
    <x v="6"/>
    <x v="0"/>
    <x v="4"/>
    <n v="26.71"/>
    <n v="1713"/>
    <n v="93.89"/>
    <n v="5"/>
    <x v="0"/>
    <x v="0"/>
    <n v="64861.8"/>
    <x v="69"/>
    <x v="5"/>
    <n v="81.25"/>
    <n v="4494.3999999999996"/>
    <n v="3441.76"/>
    <n v="9794.44"/>
    <x v="11"/>
    <n v="2024"/>
    <s v="Q4"/>
    <s v="High"/>
    <s v="Average"/>
    <s v="Excellent"/>
    <x v="6"/>
    <n v="9794.44"/>
  </r>
  <r>
    <x v="1796"/>
    <d v="2025-05-15T00:00:00"/>
    <s v="Vizag"/>
    <s v="Lucknow"/>
    <x v="5"/>
    <x v="0"/>
    <x v="5"/>
    <n v="10.92"/>
    <n v="1926"/>
    <n v="86.81"/>
    <n v="4"/>
    <x v="2"/>
    <x v="0"/>
    <n v="49857.2"/>
    <x v="9"/>
    <x v="2"/>
    <n v="82.89"/>
    <n v="4288.8"/>
    <n v="1758.5"/>
    <n v="8188.33"/>
    <x v="4"/>
    <n v="2025"/>
    <s v="Q2"/>
    <s v="Low"/>
    <s v="Average"/>
    <s v="Excellent"/>
    <x v="5"/>
    <n v="8188.33"/>
  </r>
  <r>
    <x v="1797"/>
    <d v="2025-09-27T00:00:00"/>
    <s v="Kandla"/>
    <s v="Ahmedabad"/>
    <x v="6"/>
    <x v="1"/>
    <x v="5"/>
    <n v="20.059999999999999"/>
    <n v="2785"/>
    <n v="102.56"/>
    <n v="7"/>
    <x v="0"/>
    <x v="1"/>
    <n v="82281.2"/>
    <x v="11"/>
    <x v="5"/>
    <n v="81.260000000000005"/>
    <n v="6372.4"/>
    <n v="1629.23"/>
    <n v="14135.58"/>
    <x v="8"/>
    <n v="2025"/>
    <s v="Q3"/>
    <s v="High"/>
    <s v="Good"/>
    <s v="Good"/>
    <x v="6"/>
    <n v="14135.58"/>
  </r>
  <r>
    <x v="1798"/>
    <d v="2025-10-05T00:00:00"/>
    <s v="Mundra"/>
    <s v="Ahmedabad"/>
    <x v="5"/>
    <x v="0"/>
    <x v="6"/>
    <n v="12.02"/>
    <n v="2136"/>
    <n v="85.07"/>
    <n v="7"/>
    <x v="0"/>
    <x v="0"/>
    <n v="55658.400000000001"/>
    <x v="89"/>
    <x v="0"/>
    <n v="88.76"/>
    <n v="4752.8"/>
    <n v="2932.07"/>
    <n v="7694.58"/>
    <x v="7"/>
    <n v="2025"/>
    <s v="Q4"/>
    <s v="High"/>
    <s v="Average"/>
    <s v="Good"/>
    <x v="5"/>
    <n v="7694.58"/>
  </r>
  <r>
    <x v="1799"/>
    <d v="2026-04-15T00:00:00"/>
    <s v="Mundra"/>
    <s v="Lucknow"/>
    <x v="2"/>
    <x v="1"/>
    <x v="0"/>
    <n v="23.18"/>
    <n v="671"/>
    <n v="90.77"/>
    <n v="3"/>
    <x v="1"/>
    <x v="1"/>
    <n v="53306.400000000001"/>
    <x v="23"/>
    <x v="0"/>
    <n v="86.16"/>
    <n v="2269.1999999999998"/>
    <n v="1715.55"/>
    <n v="4908.38"/>
    <x v="5"/>
    <n v="2026"/>
    <s v="Q2"/>
    <s v="High"/>
    <s v="Average"/>
    <s v="Excellent"/>
    <x v="2"/>
    <n v="4908.38"/>
  </r>
  <r>
    <x v="1800"/>
    <d v="2024-04-17T00:00:00"/>
    <s v="Kolkata"/>
    <s v="Ahmedabad"/>
    <x v="6"/>
    <x v="1"/>
    <x v="0"/>
    <n v="19.579999999999998"/>
    <n v="2797"/>
    <n v="96.02"/>
    <n v="7"/>
    <x v="1"/>
    <x v="2"/>
    <n v="74708.399999999994"/>
    <x v="84"/>
    <x v="6"/>
    <n v="84.2"/>
    <n v="6377.2"/>
    <n v="4293.07"/>
    <n v="9532.6200000000008"/>
    <x v="5"/>
    <n v="2024"/>
    <s v="Q2"/>
    <s v="High"/>
    <s v="Average"/>
    <s v="Good"/>
    <x v="6"/>
    <n v="9532.6200000000008"/>
  </r>
  <r>
    <x v="1801"/>
    <d v="2026-02-23T00:00:00"/>
    <s v="Vizag"/>
    <s v="Pune"/>
    <x v="2"/>
    <x v="0"/>
    <x v="1"/>
    <n v="17.420000000000002"/>
    <n v="304"/>
    <n v="91.29"/>
    <n v="2"/>
    <x v="1"/>
    <x v="1"/>
    <n v="31780.799999999999"/>
    <x v="90"/>
    <x v="1"/>
    <n v="86.69"/>
    <n v="1304.8"/>
    <n v="1523.91"/>
    <n v="3335.68"/>
    <x v="3"/>
    <n v="2026"/>
    <s v="Q1"/>
    <s v="Low"/>
    <s v="Average"/>
    <s v="Excellent"/>
    <x v="2"/>
    <n v="3335.68"/>
  </r>
  <r>
    <x v="1802"/>
    <d v="2024-07-27T00:00:00"/>
    <s v="Mundra"/>
    <s v="Delhi ICD"/>
    <x v="5"/>
    <x v="1"/>
    <x v="3"/>
    <n v="13.68"/>
    <n v="1823"/>
    <n v="91.28"/>
    <n v="6"/>
    <x v="0"/>
    <x v="1"/>
    <n v="63641.599999999999"/>
    <x v="104"/>
    <x v="2"/>
    <n v="86.26"/>
    <n v="4193.2"/>
    <n v="3250.94"/>
    <n v="9751.4599999999991"/>
    <x v="1"/>
    <n v="2024"/>
    <s v="Q3"/>
    <s v="High"/>
    <s v="Average"/>
    <s v="Good"/>
    <x v="5"/>
    <n v="9751.4599999999991"/>
  </r>
  <r>
    <x v="1803"/>
    <d v="2024-07-13T00:00:00"/>
    <s v="Mumbai"/>
    <s v="Nagpur"/>
    <x v="4"/>
    <x v="1"/>
    <x v="0"/>
    <n v="27.87"/>
    <n v="1141"/>
    <n v="86.16"/>
    <n v="2"/>
    <x v="0"/>
    <x v="1"/>
    <n v="67614.2"/>
    <x v="21"/>
    <x v="3"/>
    <n v="86.52"/>
    <n v="3396.8"/>
    <n v="4851.42"/>
    <n v="10118.85"/>
    <x v="1"/>
    <n v="2024"/>
    <s v="Q3"/>
    <s v="High"/>
    <s v="Good"/>
    <s v="Excellent"/>
    <x v="4"/>
    <n v="10118.85"/>
  </r>
  <r>
    <x v="1804"/>
    <d v="2024-06-04T00:00:00"/>
    <s v="Chennai"/>
    <s v="Delhi ICD"/>
    <x v="4"/>
    <x v="0"/>
    <x v="3"/>
    <n v="14.31"/>
    <n v="2622"/>
    <n v="103.66"/>
    <n v="8"/>
    <x v="0"/>
    <x v="2"/>
    <n v="61782.2"/>
    <x v="93"/>
    <x v="2"/>
    <n v="83.24"/>
    <n v="5816.4"/>
    <n v="3452.13"/>
    <n v="5082.47"/>
    <x v="6"/>
    <n v="2024"/>
    <s v="Q2"/>
    <s v="High"/>
    <s v="Average"/>
    <s v="Good"/>
    <x v="4"/>
    <n v="5082.47"/>
  </r>
  <r>
    <x v="1805"/>
    <d v="2025-07-22T00:00:00"/>
    <s v="Mumbai"/>
    <s v="Pune"/>
    <x v="3"/>
    <x v="0"/>
    <x v="4"/>
    <n v="12.05"/>
    <n v="1754"/>
    <n v="85.73"/>
    <n v="5"/>
    <x v="0"/>
    <x v="0"/>
    <n v="51180.6"/>
    <x v="81"/>
    <x v="1"/>
    <n v="85.96"/>
    <n v="3990"/>
    <n v="3328.01"/>
    <n v="4287.1000000000004"/>
    <x v="1"/>
    <n v="2025"/>
    <s v="Q3"/>
    <s v="High"/>
    <s v="Average"/>
    <s v="Excellent"/>
    <x v="3"/>
    <n v="4287.1000000000004"/>
  </r>
  <r>
    <x v="1806"/>
    <d v="2025-11-23T00:00:00"/>
    <s v="Kandla"/>
    <s v="Nagpur"/>
    <x v="5"/>
    <x v="0"/>
    <x v="1"/>
    <n v="17.61"/>
    <n v="972"/>
    <n v="93"/>
    <n v="4"/>
    <x v="2"/>
    <x v="2"/>
    <n v="41173"/>
    <x v="115"/>
    <x v="1"/>
    <n v="84.72"/>
    <n v="2648.4"/>
    <n v="3443.88"/>
    <n v="4610.1000000000004"/>
    <x v="11"/>
    <n v="2025"/>
    <s v="Q4"/>
    <s v="Low"/>
    <s v="Average"/>
    <s v="Excellent"/>
    <x v="5"/>
    <n v="4610.1000000000004"/>
  </r>
  <r>
    <x v="1807"/>
    <d v="2026-06-09T00:00:00"/>
    <s v="Kolkata"/>
    <s v="Jaipur"/>
    <x v="4"/>
    <x v="1"/>
    <x v="4"/>
    <n v="14.98"/>
    <n v="372"/>
    <n v="104.78"/>
    <n v="2"/>
    <x v="2"/>
    <x v="2"/>
    <n v="45019.6"/>
    <x v="73"/>
    <x v="0"/>
    <n v="82.33"/>
    <n v="1343.2"/>
    <n v="4682.96"/>
    <n v="5099.4799999999996"/>
    <x v="6"/>
    <n v="2026"/>
    <s v="Q2"/>
    <s v="Low"/>
    <s v="Average"/>
    <s v="Excellent"/>
    <x v="4"/>
    <n v="5099.4799999999996"/>
  </r>
  <r>
    <x v="1808"/>
    <d v="2025-02-09T00:00:00"/>
    <s v="Chennai"/>
    <s v="Nagpur"/>
    <x v="5"/>
    <x v="1"/>
    <x v="4"/>
    <n v="12.14"/>
    <n v="2714"/>
    <n v="99.88"/>
    <n v="7"/>
    <x v="2"/>
    <x v="1"/>
    <n v="71479.600000000006"/>
    <x v="42"/>
    <x v="6"/>
    <n v="87"/>
    <n v="5913.6"/>
    <n v="3759.19"/>
    <n v="8743"/>
    <x v="3"/>
    <n v="2025"/>
    <s v="Q1"/>
    <s v="High"/>
    <s v="Average"/>
    <s v="Good"/>
    <x v="5"/>
    <n v="8743"/>
  </r>
  <r>
    <x v="1809"/>
    <d v="2024-07-31T00:00:00"/>
    <s v="Kolkata"/>
    <s v="Pune"/>
    <x v="2"/>
    <x v="1"/>
    <x v="3"/>
    <n v="27.57"/>
    <n v="821"/>
    <n v="100.08"/>
    <n v="3"/>
    <x v="2"/>
    <x v="2"/>
    <n v="61174.6"/>
    <x v="115"/>
    <x v="1"/>
    <n v="87.06"/>
    <n v="2744.8"/>
    <n v="4863.62"/>
    <n v="8782.4699999999993"/>
    <x v="1"/>
    <n v="2024"/>
    <s v="Q3"/>
    <s v="High"/>
    <s v="Average"/>
    <s v="Excellent"/>
    <x v="2"/>
    <n v="8782.4699999999993"/>
  </r>
  <r>
    <x v="1810"/>
    <d v="2025-02-25T00:00:00"/>
    <s v="Nava Sheva"/>
    <s v="Delhi ICD"/>
    <x v="4"/>
    <x v="0"/>
    <x v="1"/>
    <n v="19.13"/>
    <n v="1552"/>
    <n v="102.94"/>
    <n v="5"/>
    <x v="2"/>
    <x v="1"/>
    <n v="52193.8"/>
    <x v="114"/>
    <x v="3"/>
    <n v="84.95"/>
    <n v="3869.2"/>
    <n v="4019.4"/>
    <n v="7703.52"/>
    <x v="3"/>
    <n v="2025"/>
    <s v="Q1"/>
    <s v="High"/>
    <s v="Average"/>
    <s v="Excellent"/>
    <x v="4"/>
    <n v="7703.52"/>
  </r>
  <r>
    <x v="1811"/>
    <d v="2025-05-26T00:00:00"/>
    <s v="Mumbai"/>
    <s v="Pune"/>
    <x v="0"/>
    <x v="0"/>
    <x v="6"/>
    <n v="14.56"/>
    <n v="867"/>
    <n v="104.65"/>
    <n v="2"/>
    <x v="1"/>
    <x v="2"/>
    <n v="36066"/>
    <x v="69"/>
    <x v="4"/>
    <n v="84.66"/>
    <n v="2316.4"/>
    <n v="2093.86"/>
    <n v="4956.62"/>
    <x v="4"/>
    <n v="2025"/>
    <s v="Q2"/>
    <s v="Low"/>
    <s v="Average"/>
    <s v="Excellent"/>
    <x v="0"/>
    <n v="4956.62"/>
  </r>
  <r>
    <x v="1812"/>
    <d v="2024-02-12T00:00:00"/>
    <s v="Mumbai"/>
    <s v="Pune"/>
    <x v="2"/>
    <x v="0"/>
    <x v="6"/>
    <n v="22.73"/>
    <n v="2236"/>
    <n v="92.34"/>
    <n v="5"/>
    <x v="2"/>
    <x v="1"/>
    <n v="62369.8"/>
    <x v="97"/>
    <x v="4"/>
    <n v="86.08"/>
    <n v="5381.2"/>
    <n v="4620.3599999999997"/>
    <n v="10452.02"/>
    <x v="3"/>
    <n v="2024"/>
    <s v="Q1"/>
    <s v="High"/>
    <s v="Good"/>
    <s v="Excellent"/>
    <x v="2"/>
    <n v="10452.02"/>
  </r>
  <r>
    <x v="1813"/>
    <d v="2025-04-05T00:00:00"/>
    <s v="Nava Sheva"/>
    <s v="Hyderabad"/>
    <x v="0"/>
    <x v="0"/>
    <x v="5"/>
    <n v="24.46"/>
    <n v="1791"/>
    <n v="92.35"/>
    <n v="5"/>
    <x v="2"/>
    <x v="1"/>
    <n v="58588"/>
    <x v="117"/>
    <x v="2"/>
    <n v="85.31"/>
    <n v="4560.3999999999996"/>
    <n v="4326.8500000000004"/>
    <n v="9579.8700000000008"/>
    <x v="5"/>
    <n v="2025"/>
    <s v="Q2"/>
    <s v="High"/>
    <s v="Average"/>
    <s v="Excellent"/>
    <x v="0"/>
    <n v="9579.8700000000008"/>
  </r>
  <r>
    <x v="1814"/>
    <d v="2024-10-25T00:00:00"/>
    <s v="Mundra"/>
    <s v="Bengaluru"/>
    <x v="5"/>
    <x v="1"/>
    <x v="0"/>
    <n v="19.239999999999998"/>
    <n v="1716"/>
    <n v="92.92"/>
    <n v="4"/>
    <x v="0"/>
    <x v="1"/>
    <n v="67558.399999999994"/>
    <x v="84"/>
    <x v="3"/>
    <n v="81.53"/>
    <n v="4201.6000000000004"/>
    <n v="3744.1"/>
    <n v="5888.71"/>
    <x v="7"/>
    <n v="2024"/>
    <s v="Q4"/>
    <s v="High"/>
    <s v="Average"/>
    <s v="Excellent"/>
    <x v="5"/>
    <n v="5888.71"/>
  </r>
  <r>
    <x v="1815"/>
    <d v="2024-09-21T00:00:00"/>
    <s v="Kandla"/>
    <s v="Jaipur"/>
    <x v="6"/>
    <x v="1"/>
    <x v="3"/>
    <n v="26.41"/>
    <n v="2103"/>
    <n v="87.63"/>
    <n v="6"/>
    <x v="1"/>
    <x v="1"/>
    <n v="73020.600000000006"/>
    <x v="76"/>
    <x v="5"/>
    <n v="81.7"/>
    <n v="5262.4"/>
    <n v="1638.14"/>
    <n v="12705.28"/>
    <x v="8"/>
    <n v="2024"/>
    <s v="Q3"/>
    <s v="High"/>
    <s v="Good"/>
    <s v="Good"/>
    <x v="6"/>
    <n v="12705.28"/>
  </r>
  <r>
    <x v="1816"/>
    <d v="2024-11-05T00:00:00"/>
    <s v="Mumbai"/>
    <s v="Hyderabad"/>
    <x v="1"/>
    <x v="1"/>
    <x v="5"/>
    <n v="24.36"/>
    <n v="313"/>
    <n v="96.89"/>
    <n v="2"/>
    <x v="2"/>
    <x v="0"/>
    <n v="55806.8"/>
    <x v="14"/>
    <x v="4"/>
    <n v="83.48"/>
    <n v="1600.4"/>
    <n v="3894.83"/>
    <n v="5376.68"/>
    <x v="11"/>
    <n v="2024"/>
    <s v="Q4"/>
    <s v="High"/>
    <s v="Average"/>
    <s v="Excellent"/>
    <x v="1"/>
    <n v="5376.68"/>
  </r>
  <r>
    <x v="1817"/>
    <d v="2024-06-02T00:00:00"/>
    <s v="Mundra"/>
    <s v="Bengaluru"/>
    <x v="5"/>
    <x v="1"/>
    <x v="2"/>
    <n v="12.26"/>
    <n v="2366"/>
    <n v="104.97"/>
    <n v="5"/>
    <x v="0"/>
    <x v="1"/>
    <n v="70522.399999999994"/>
    <x v="34"/>
    <x v="6"/>
    <n v="88.32"/>
    <n v="5222.3999999999996"/>
    <n v="2995.28"/>
    <n v="7483.2"/>
    <x v="6"/>
    <n v="2024"/>
    <s v="Q2"/>
    <s v="High"/>
    <s v="Average"/>
    <s v="Excellent"/>
    <x v="5"/>
    <n v="7483.2"/>
  </r>
  <r>
    <x v="1818"/>
    <d v="2026-05-09T00:00:00"/>
    <s v="Nava Sheva"/>
    <s v="Hyderabad"/>
    <x v="3"/>
    <x v="1"/>
    <x v="2"/>
    <n v="11.68"/>
    <n v="2063"/>
    <n v="89.49"/>
    <n v="5"/>
    <x v="1"/>
    <x v="1"/>
    <n v="59506.8"/>
    <x v="55"/>
    <x v="2"/>
    <n v="88.07"/>
    <n v="4593.2"/>
    <n v="3772.44"/>
    <n v="8074.38"/>
    <x v="4"/>
    <n v="2026"/>
    <s v="Q2"/>
    <s v="High"/>
    <s v="Average"/>
    <s v="Excellent"/>
    <x v="3"/>
    <n v="8074.38"/>
  </r>
  <r>
    <x v="1819"/>
    <d v="2024-02-14T00:00:00"/>
    <s v="Kolkata"/>
    <s v="Jaipur"/>
    <x v="0"/>
    <x v="1"/>
    <x v="2"/>
    <n v="10.81"/>
    <n v="452"/>
    <n v="86.22"/>
    <n v="2"/>
    <x v="0"/>
    <x v="1"/>
    <n v="43999.4"/>
    <x v="0"/>
    <x v="1"/>
    <n v="86.06"/>
    <n v="1336.4"/>
    <n v="1834.72"/>
    <n v="4272.6400000000003"/>
    <x v="3"/>
    <n v="2024"/>
    <s v="Q1"/>
    <s v="Low"/>
    <s v="Average"/>
    <s v="Excellent"/>
    <x v="0"/>
    <n v="4272.6400000000003"/>
  </r>
  <r>
    <x v="1820"/>
    <d v="2025-12-10T00:00:00"/>
    <s v="Vizag"/>
    <s v="Pune"/>
    <x v="3"/>
    <x v="0"/>
    <x v="3"/>
    <n v="20.7"/>
    <n v="588"/>
    <n v="97.92"/>
    <n v="3"/>
    <x v="2"/>
    <x v="0"/>
    <n v="43936.4"/>
    <x v="43"/>
    <x v="6"/>
    <n v="86.41"/>
    <n v="2004"/>
    <n v="2516.1799999999998"/>
    <n v="5234.6099999999997"/>
    <x v="9"/>
    <n v="2025"/>
    <s v="Q4"/>
    <s v="Low"/>
    <s v="Average"/>
    <s v="Excellent"/>
    <x v="3"/>
    <n v="5234.6099999999997"/>
  </r>
  <r>
    <x v="1821"/>
    <d v="2024-12-31T00:00:00"/>
    <s v="Nava Sheva"/>
    <s v="Lucknow"/>
    <x v="2"/>
    <x v="0"/>
    <x v="0"/>
    <n v="13.22"/>
    <n v="1205"/>
    <n v="96.63"/>
    <n v="5"/>
    <x v="0"/>
    <x v="2"/>
    <n v="42953.599999999999"/>
    <x v="43"/>
    <x v="2"/>
    <n v="82.53"/>
    <n v="2938.8"/>
    <n v="4926.63"/>
    <n v="6457.96"/>
    <x v="9"/>
    <n v="2024"/>
    <s v="Q4"/>
    <s v="Low"/>
    <s v="Average"/>
    <s v="Excellent"/>
    <x v="2"/>
    <n v="6457.96"/>
  </r>
  <r>
    <x v="1822"/>
    <d v="2026-06-13T00:00:00"/>
    <s v="Mundra"/>
    <s v="Bengaluru"/>
    <x v="0"/>
    <x v="1"/>
    <x v="4"/>
    <n v="14.13"/>
    <n v="2269"/>
    <n v="91.16"/>
    <n v="7"/>
    <x v="2"/>
    <x v="0"/>
    <n v="69384.2"/>
    <x v="42"/>
    <x v="5"/>
    <n v="85.45"/>
    <n v="5103.2"/>
    <n v="4293.5"/>
    <n v="12106.46"/>
    <x v="6"/>
    <n v="2026"/>
    <s v="Q2"/>
    <s v="High"/>
    <s v="Good"/>
    <s v="Good"/>
    <x v="0"/>
    <n v="12106.46"/>
  </r>
  <r>
    <x v="1823"/>
    <d v="2025-12-20T00:00:00"/>
    <s v="Kolkata"/>
    <s v="Pune"/>
    <x v="2"/>
    <x v="1"/>
    <x v="5"/>
    <n v="11.34"/>
    <n v="1655"/>
    <n v="86.27"/>
    <n v="6"/>
    <x v="0"/>
    <x v="1"/>
    <n v="58918.400000000001"/>
    <x v="26"/>
    <x v="6"/>
    <n v="82.27"/>
    <n v="3763.6"/>
    <n v="3758.43"/>
    <n v="7345.16"/>
    <x v="9"/>
    <n v="2025"/>
    <s v="Q4"/>
    <s v="High"/>
    <s v="Average"/>
    <s v="Good"/>
    <x v="2"/>
    <n v="7345.16"/>
  </r>
  <r>
    <x v="1824"/>
    <d v="2024-10-03T00:00:00"/>
    <s v="Vizag"/>
    <s v="Lucknow"/>
    <x v="1"/>
    <x v="1"/>
    <x v="0"/>
    <n v="17.010000000000002"/>
    <n v="530"/>
    <n v="94.14"/>
    <n v="2"/>
    <x v="1"/>
    <x v="1"/>
    <n v="46465.8"/>
    <x v="66"/>
    <x v="6"/>
    <n v="85.3"/>
    <n v="1740.4"/>
    <n v="4859.6000000000004"/>
    <n v="4151.63"/>
    <x v="7"/>
    <n v="2024"/>
    <s v="Q4"/>
    <s v="Low"/>
    <s v="Average"/>
    <s v="Excellent"/>
    <x v="1"/>
    <n v="4151.63"/>
  </r>
  <r>
    <x v="1825"/>
    <d v="2024-05-03T00:00:00"/>
    <s v="Nava Sheva"/>
    <s v="Hyderabad"/>
    <x v="5"/>
    <x v="1"/>
    <x v="2"/>
    <n v="12.72"/>
    <n v="1725"/>
    <n v="104.86"/>
    <n v="6"/>
    <x v="1"/>
    <x v="1"/>
    <n v="58231.199999999997"/>
    <x v="46"/>
    <x v="5"/>
    <n v="83.07"/>
    <n v="3958.8"/>
    <n v="4866.3999999999996"/>
    <n v="9745.81"/>
    <x v="4"/>
    <n v="2024"/>
    <s v="Q2"/>
    <s v="High"/>
    <s v="Average"/>
    <s v="Good"/>
    <x v="5"/>
    <n v="9745.81"/>
  </r>
  <r>
    <x v="1826"/>
    <d v="2026-03-29T00:00:00"/>
    <s v="Kandla"/>
    <s v="Delhi ICD"/>
    <x v="3"/>
    <x v="1"/>
    <x v="1"/>
    <n v="20.03"/>
    <n v="973"/>
    <n v="100.35"/>
    <n v="2"/>
    <x v="0"/>
    <x v="0"/>
    <n v="62745"/>
    <x v="118"/>
    <x v="2"/>
    <n v="88.62"/>
    <n v="2747.2"/>
    <n v="3100.21"/>
    <n v="6381.05"/>
    <x v="10"/>
    <n v="2026"/>
    <s v="Q1"/>
    <s v="High"/>
    <s v="Average"/>
    <s v="Excellent"/>
    <x v="3"/>
    <n v="6381.05"/>
  </r>
  <r>
    <x v="1827"/>
    <d v="2025-12-05T00:00:00"/>
    <s v="Kandla"/>
    <s v="Jaipur"/>
    <x v="2"/>
    <x v="0"/>
    <x v="0"/>
    <n v="27.01"/>
    <n v="2443"/>
    <n v="102.25"/>
    <n v="7"/>
    <x v="2"/>
    <x v="1"/>
    <n v="69895"/>
    <x v="62"/>
    <x v="1"/>
    <n v="83.04"/>
    <n v="5966.4"/>
    <n v="2850.76"/>
    <n v="9309.06"/>
    <x v="9"/>
    <n v="2025"/>
    <s v="Q4"/>
    <s v="High"/>
    <s v="Average"/>
    <s v="Good"/>
    <x v="2"/>
    <n v="9309.06"/>
  </r>
  <r>
    <x v="1828"/>
    <d v="2026-03-13T00:00:00"/>
    <s v="Kolkata"/>
    <s v="Lucknow"/>
    <x v="0"/>
    <x v="1"/>
    <x v="2"/>
    <n v="15.3"/>
    <n v="310"/>
    <n v="94"/>
    <n v="2"/>
    <x v="0"/>
    <x v="1"/>
    <n v="47270"/>
    <x v="58"/>
    <x v="4"/>
    <n v="83.44"/>
    <n v="1232"/>
    <n v="4357.74"/>
    <n v="4092.34"/>
    <x v="10"/>
    <n v="2026"/>
    <s v="Q1"/>
    <s v="Low"/>
    <s v="Average"/>
    <s v="Excellent"/>
    <x v="0"/>
    <n v="4092.34"/>
  </r>
  <r>
    <x v="1829"/>
    <d v="2025-09-24T00:00:00"/>
    <s v="Mundra"/>
    <s v="Jaipur"/>
    <x v="2"/>
    <x v="1"/>
    <x v="1"/>
    <n v="19.829999999999998"/>
    <n v="2523"/>
    <n v="91.27"/>
    <n v="6"/>
    <x v="1"/>
    <x v="1"/>
    <n v="72575.399999999994"/>
    <x v="53"/>
    <x v="5"/>
    <n v="82.07"/>
    <n v="5839.2"/>
    <n v="2136.83"/>
    <n v="11642.6"/>
    <x v="8"/>
    <n v="2025"/>
    <s v="Q3"/>
    <s v="High"/>
    <s v="Good"/>
    <s v="Good"/>
    <x v="2"/>
    <n v="11642.6"/>
  </r>
  <r>
    <x v="1830"/>
    <d v="2024-07-31T00:00:00"/>
    <s v="Kandla"/>
    <s v="Ahmedabad"/>
    <x v="6"/>
    <x v="1"/>
    <x v="4"/>
    <n v="23.09"/>
    <n v="1059"/>
    <n v="104.86"/>
    <n v="4"/>
    <x v="0"/>
    <x v="1"/>
    <n v="64572.2"/>
    <x v="98"/>
    <x v="6"/>
    <n v="84.79"/>
    <n v="3041.6"/>
    <n v="4274.1899999999996"/>
    <n v="9145.61"/>
    <x v="1"/>
    <n v="2024"/>
    <s v="Q3"/>
    <s v="High"/>
    <s v="Average"/>
    <s v="Excellent"/>
    <x v="6"/>
    <n v="9145.61"/>
  </r>
  <r>
    <x v="1831"/>
    <d v="2026-06-14T00:00:00"/>
    <s v="Kandla"/>
    <s v="Ahmedabad"/>
    <x v="5"/>
    <x v="1"/>
    <x v="6"/>
    <n v="24.93"/>
    <n v="1192"/>
    <n v="86.61"/>
    <n v="2"/>
    <x v="1"/>
    <x v="0"/>
    <n v="63134.2"/>
    <x v="54"/>
    <x v="0"/>
    <n v="86.95"/>
    <n v="3381.2"/>
    <n v="2082.9"/>
    <n v="8552.5300000000007"/>
    <x v="6"/>
    <n v="2026"/>
    <s v="Q2"/>
    <s v="High"/>
    <s v="Average"/>
    <s v="Excellent"/>
    <x v="5"/>
    <n v="8552.5300000000007"/>
  </r>
  <r>
    <x v="1832"/>
    <d v="2025-05-04T00:00:00"/>
    <s v="Mumbai"/>
    <s v="Jaipur"/>
    <x v="6"/>
    <x v="0"/>
    <x v="6"/>
    <n v="11.31"/>
    <n v="501"/>
    <n v="93.44"/>
    <n v="3"/>
    <x v="1"/>
    <x v="1"/>
    <n v="28903.8"/>
    <x v="106"/>
    <x v="4"/>
    <n v="88.05"/>
    <n v="1454.4"/>
    <n v="4699.72"/>
    <n v="3951.29"/>
    <x v="4"/>
    <n v="2025"/>
    <s v="Q2"/>
    <s v="Low"/>
    <s v="Average"/>
    <s v="Excellent"/>
    <x v="6"/>
    <n v="3951.29"/>
  </r>
  <r>
    <x v="1833"/>
    <d v="2024-10-31T00:00:00"/>
    <s v="Chennai"/>
    <s v="Lucknow"/>
    <x v="2"/>
    <x v="0"/>
    <x v="1"/>
    <n v="27.8"/>
    <n v="871"/>
    <n v="98.04"/>
    <n v="3"/>
    <x v="2"/>
    <x v="1"/>
    <n v="51236.800000000003"/>
    <x v="78"/>
    <x v="5"/>
    <n v="88.01"/>
    <n v="2854"/>
    <n v="4951.92"/>
    <n v="7498.86"/>
    <x v="7"/>
    <n v="2024"/>
    <s v="Q4"/>
    <s v="High"/>
    <s v="Average"/>
    <s v="Excellent"/>
    <x v="2"/>
    <n v="7498.86"/>
  </r>
  <r>
    <x v="1834"/>
    <d v="2024-10-18T00:00:00"/>
    <s v="Chennai"/>
    <s v="Nagpur"/>
    <x v="0"/>
    <x v="1"/>
    <x v="2"/>
    <n v="27.3"/>
    <n v="418"/>
    <n v="93.94"/>
    <n v="2"/>
    <x v="2"/>
    <x v="0"/>
    <n v="59358.8"/>
    <x v="6"/>
    <x v="6"/>
    <n v="87.05"/>
    <n v="1928"/>
    <n v="2272.2800000000002"/>
    <n v="5087.3100000000004"/>
    <x v="7"/>
    <n v="2024"/>
    <s v="Q4"/>
    <s v="High"/>
    <s v="Average"/>
    <s v="Excellent"/>
    <x v="0"/>
    <n v="5087.3100000000004"/>
  </r>
  <r>
    <x v="1835"/>
    <d v="2026-05-02T00:00:00"/>
    <s v="Mumbai"/>
    <s v="Jaipur"/>
    <x v="4"/>
    <x v="0"/>
    <x v="3"/>
    <n v="19.28"/>
    <n v="1387"/>
    <n v="86.82"/>
    <n v="3"/>
    <x v="1"/>
    <x v="2"/>
    <n v="44414.400000000001"/>
    <x v="99"/>
    <x v="1"/>
    <n v="81.540000000000006"/>
    <n v="3545.2"/>
    <n v="2214.1999999999998"/>
    <n v="5642.26"/>
    <x v="4"/>
    <n v="2026"/>
    <s v="Q2"/>
    <s v="Low"/>
    <s v="Average"/>
    <s v="Excellent"/>
    <x v="4"/>
    <n v="5642.26"/>
  </r>
  <r>
    <x v="1836"/>
    <d v="2024-07-18T00:00:00"/>
    <s v="Mundra"/>
    <s v="Bengaluru"/>
    <x v="4"/>
    <x v="1"/>
    <x v="5"/>
    <n v="26.16"/>
    <n v="2295"/>
    <n v="102.34"/>
    <n v="6"/>
    <x v="2"/>
    <x v="1"/>
    <n v="79364.800000000003"/>
    <x v="87"/>
    <x v="1"/>
    <n v="81.66"/>
    <n v="5636.4"/>
    <n v="3593.17"/>
    <n v="11174.43"/>
    <x v="1"/>
    <n v="2024"/>
    <s v="Q3"/>
    <s v="High"/>
    <s v="Good"/>
    <s v="Good"/>
    <x v="4"/>
    <n v="11174.43"/>
  </r>
  <r>
    <x v="1837"/>
    <d v="2025-11-10T00:00:00"/>
    <s v="Mumbai"/>
    <s v="Bengaluru"/>
    <x v="4"/>
    <x v="0"/>
    <x v="4"/>
    <n v="24.54"/>
    <n v="2371"/>
    <n v="98.59"/>
    <n v="7"/>
    <x v="2"/>
    <x v="1"/>
    <n v="66368.800000000003"/>
    <x v="111"/>
    <x v="4"/>
    <n v="82.49"/>
    <n v="5723.6"/>
    <n v="4227.5200000000004"/>
    <n v="9445.09"/>
    <x v="11"/>
    <n v="2025"/>
    <s v="Q4"/>
    <s v="High"/>
    <s v="Average"/>
    <s v="Good"/>
    <x v="4"/>
    <n v="9445.09"/>
  </r>
  <r>
    <x v="1838"/>
    <d v="2024-09-13T00:00:00"/>
    <s v="Kolkata"/>
    <s v="Bengaluru"/>
    <x v="6"/>
    <x v="1"/>
    <x v="3"/>
    <n v="15.03"/>
    <n v="2632"/>
    <n v="88.44"/>
    <n v="6"/>
    <x v="1"/>
    <x v="1"/>
    <n v="69223.8"/>
    <x v="115"/>
    <x v="4"/>
    <n v="86.47"/>
    <n v="5865.2"/>
    <n v="4584.08"/>
    <n v="8130.4"/>
    <x v="8"/>
    <n v="2024"/>
    <s v="Q3"/>
    <s v="High"/>
    <s v="Average"/>
    <s v="Good"/>
    <x v="6"/>
    <n v="8130.4"/>
  </r>
  <r>
    <x v="1839"/>
    <d v="2024-11-17T00:00:00"/>
    <s v="Kolkata"/>
    <s v="Hyderabad"/>
    <x v="3"/>
    <x v="1"/>
    <x v="6"/>
    <n v="20.22"/>
    <n v="1454"/>
    <n v="91.06"/>
    <n v="4"/>
    <x v="1"/>
    <x v="0"/>
    <n v="62573.2"/>
    <x v="38"/>
    <x v="3"/>
    <n v="82.98"/>
    <n v="3716.8"/>
    <n v="4837.33"/>
    <n v="5352.86"/>
    <x v="11"/>
    <n v="2024"/>
    <s v="Q4"/>
    <s v="High"/>
    <s v="Average"/>
    <s v="Excellent"/>
    <x v="3"/>
    <n v="5352.86"/>
  </r>
  <r>
    <x v="1840"/>
    <d v="2026-04-05T00:00:00"/>
    <s v="Mumbai"/>
    <s v="Ahmedabad"/>
    <x v="5"/>
    <x v="1"/>
    <x v="6"/>
    <n v="21.41"/>
    <n v="1015"/>
    <n v="89.52"/>
    <n v="4"/>
    <x v="0"/>
    <x v="0"/>
    <n v="63191.4"/>
    <x v="49"/>
    <x v="6"/>
    <n v="87.2"/>
    <n v="2886.4"/>
    <n v="3201.16"/>
    <n v="8810.14"/>
    <x v="5"/>
    <n v="2026"/>
    <s v="Q2"/>
    <s v="High"/>
    <s v="Average"/>
    <s v="Excellent"/>
    <x v="5"/>
    <n v="8810.14"/>
  </r>
  <r>
    <x v="1841"/>
    <d v="2024-05-21T00:00:00"/>
    <s v="Chennai"/>
    <s v="Lucknow"/>
    <x v="3"/>
    <x v="0"/>
    <x v="4"/>
    <n v="26.12"/>
    <n v="1252"/>
    <n v="94.34"/>
    <n v="3"/>
    <x v="1"/>
    <x v="1"/>
    <n v="51352.800000000003"/>
    <x v="71"/>
    <x v="6"/>
    <n v="86.05"/>
    <n v="3548.8"/>
    <n v="2011.63"/>
    <n v="8870.34"/>
    <x v="4"/>
    <n v="2024"/>
    <s v="Q2"/>
    <s v="High"/>
    <s v="Average"/>
    <s v="Excellent"/>
    <x v="3"/>
    <n v="8870.34"/>
  </r>
  <r>
    <x v="1842"/>
    <d v="2025-01-06T00:00:00"/>
    <s v="Mundra"/>
    <s v="Hyderabad"/>
    <x v="2"/>
    <x v="0"/>
    <x v="3"/>
    <n v="21.7"/>
    <n v="892"/>
    <n v="102.18"/>
    <n v="2"/>
    <x v="2"/>
    <x v="2"/>
    <n v="44995.6"/>
    <x v="59"/>
    <x v="0"/>
    <n v="85.47"/>
    <n v="2652"/>
    <n v="2977.35"/>
    <n v="6211"/>
    <x v="0"/>
    <n v="2025"/>
    <s v="Q1"/>
    <s v="Low"/>
    <s v="Average"/>
    <s v="Excellent"/>
    <x v="2"/>
    <n v="6211"/>
  </r>
  <r>
    <x v="1843"/>
    <d v="2024-05-14T00:00:00"/>
    <s v="Vizag"/>
    <s v="Bengaluru"/>
    <x v="3"/>
    <x v="0"/>
    <x v="6"/>
    <n v="15.35"/>
    <n v="1035"/>
    <n v="85.78"/>
    <n v="4"/>
    <x v="2"/>
    <x v="1"/>
    <n v="40528.6"/>
    <x v="8"/>
    <x v="2"/>
    <n v="83.14"/>
    <n v="2684"/>
    <n v="3309.54"/>
    <n v="5827.81"/>
    <x v="4"/>
    <n v="2024"/>
    <s v="Q2"/>
    <s v="Low"/>
    <s v="Average"/>
    <s v="Excellent"/>
    <x v="3"/>
    <n v="5827.81"/>
  </r>
  <r>
    <x v="1844"/>
    <d v="2024-12-31T00:00:00"/>
    <s v="Kolkata"/>
    <s v="Lucknow"/>
    <x v="1"/>
    <x v="0"/>
    <x v="4"/>
    <n v="17.66"/>
    <n v="1170"/>
    <n v="104.69"/>
    <n v="2"/>
    <x v="1"/>
    <x v="1"/>
    <n v="43996.800000000003"/>
    <x v="47"/>
    <x v="1"/>
    <n v="86.31"/>
    <n v="3046.4"/>
    <n v="2622.88"/>
    <n v="5296.62"/>
    <x v="9"/>
    <n v="2024"/>
    <s v="Q4"/>
    <s v="Low"/>
    <s v="Average"/>
    <s v="Excellent"/>
    <x v="1"/>
    <n v="5296.62"/>
  </r>
  <r>
    <x v="1845"/>
    <d v="2025-07-05T00:00:00"/>
    <s v="Vizag"/>
    <s v="Jaipur"/>
    <x v="5"/>
    <x v="1"/>
    <x v="2"/>
    <n v="24.04"/>
    <n v="1072"/>
    <n v="92.08"/>
    <n v="3"/>
    <x v="2"/>
    <x v="0"/>
    <n v="64049.599999999999"/>
    <x v="71"/>
    <x v="6"/>
    <n v="85.51"/>
    <n v="3105.6"/>
    <n v="4997.79"/>
    <n v="10630.16"/>
    <x v="1"/>
    <n v="2025"/>
    <s v="Q3"/>
    <s v="High"/>
    <s v="Good"/>
    <s v="Excellent"/>
    <x v="5"/>
    <n v="10630.16"/>
  </r>
  <r>
    <x v="1846"/>
    <d v="2024-02-09T00:00:00"/>
    <s v="Kolkata"/>
    <s v="Nagpur"/>
    <x v="2"/>
    <x v="1"/>
    <x v="6"/>
    <n v="13.93"/>
    <n v="2629"/>
    <n v="104.26"/>
    <n v="6"/>
    <x v="0"/>
    <x v="1"/>
    <n v="75096.2"/>
    <x v="21"/>
    <x v="5"/>
    <n v="87.23"/>
    <n v="5815.2"/>
    <n v="4414.3999999999996"/>
    <n v="11993.92"/>
    <x v="3"/>
    <n v="2024"/>
    <s v="Q1"/>
    <s v="High"/>
    <s v="Good"/>
    <s v="Good"/>
    <x v="2"/>
    <n v="11993.92"/>
  </r>
  <r>
    <x v="1847"/>
    <d v="2025-12-05T00:00:00"/>
    <s v="Vizag"/>
    <s v="Nagpur"/>
    <x v="5"/>
    <x v="0"/>
    <x v="4"/>
    <n v="19.989999999999998"/>
    <n v="553"/>
    <n v="101.27"/>
    <n v="3"/>
    <x v="0"/>
    <x v="0"/>
    <n v="45779.4"/>
    <x v="116"/>
    <x v="3"/>
    <n v="87.19"/>
    <n v="1905.6"/>
    <n v="2003.68"/>
    <n v="7603.97"/>
    <x v="9"/>
    <n v="2025"/>
    <s v="Q4"/>
    <s v="Low"/>
    <s v="Average"/>
    <s v="Excellent"/>
    <x v="5"/>
    <n v="7603.97"/>
  </r>
  <r>
    <x v="1848"/>
    <d v="2025-10-31T00:00:00"/>
    <s v="Mundra"/>
    <s v="Bengaluru"/>
    <x v="5"/>
    <x v="0"/>
    <x v="4"/>
    <n v="18"/>
    <n v="2194"/>
    <n v="95.4"/>
    <n v="5"/>
    <x v="1"/>
    <x v="1"/>
    <n v="55476"/>
    <x v="31"/>
    <x v="0"/>
    <n v="86.03"/>
    <n v="5108"/>
    <n v="4324.16"/>
    <n v="6352.03"/>
    <x v="7"/>
    <n v="2025"/>
    <s v="Q4"/>
    <s v="High"/>
    <s v="Average"/>
    <s v="Excellent"/>
    <x v="5"/>
    <n v="6352.03"/>
  </r>
  <r>
    <x v="1849"/>
    <d v="2025-04-27T00:00:00"/>
    <s v="Chennai"/>
    <s v="Ahmedabad"/>
    <x v="3"/>
    <x v="1"/>
    <x v="1"/>
    <n v="27.54"/>
    <n v="1402"/>
    <n v="100.73"/>
    <n v="5"/>
    <x v="2"/>
    <x v="0"/>
    <n v="72197.600000000006"/>
    <x v="5"/>
    <x v="1"/>
    <n v="87.2"/>
    <n v="3905.6"/>
    <n v="3609.94"/>
    <n v="7874.05"/>
    <x v="5"/>
    <n v="2025"/>
    <s v="Q2"/>
    <s v="High"/>
    <s v="Average"/>
    <s v="Excellent"/>
    <x v="3"/>
    <n v="7874.05"/>
  </r>
  <r>
    <x v="1850"/>
    <d v="2024-04-02T00:00:00"/>
    <s v="Mundra"/>
    <s v="Ahmedabad"/>
    <x v="2"/>
    <x v="1"/>
    <x v="5"/>
    <n v="14.7"/>
    <n v="445"/>
    <n v="85.8"/>
    <n v="3"/>
    <x v="0"/>
    <x v="2"/>
    <n v="45866"/>
    <x v="107"/>
    <x v="0"/>
    <n v="86.22"/>
    <n v="1478"/>
    <n v="2606.56"/>
    <n v="6244.48"/>
    <x v="5"/>
    <n v="2024"/>
    <s v="Q2"/>
    <s v="Low"/>
    <s v="Average"/>
    <s v="Excellent"/>
    <x v="2"/>
    <n v="6244.48"/>
  </r>
  <r>
    <x v="1851"/>
    <d v="2024-07-15T00:00:00"/>
    <s v="Kandla"/>
    <s v="Jaipur"/>
    <x v="4"/>
    <x v="0"/>
    <x v="6"/>
    <n v="10.77"/>
    <n v="1428"/>
    <n v="85.73"/>
    <n v="3"/>
    <x v="0"/>
    <x v="1"/>
    <n v="43616.6"/>
    <x v="13"/>
    <x v="3"/>
    <n v="86.43"/>
    <n v="3286.8"/>
    <n v="3723.44"/>
    <n v="4269.3500000000004"/>
    <x v="1"/>
    <n v="2024"/>
    <s v="Q3"/>
    <s v="Low"/>
    <s v="Average"/>
    <s v="Excellent"/>
    <x v="4"/>
    <n v="4269.3500000000004"/>
  </r>
  <r>
    <x v="1852"/>
    <d v="2025-10-24T00:00:00"/>
    <s v="Mumbai"/>
    <s v="Pune"/>
    <x v="6"/>
    <x v="1"/>
    <x v="4"/>
    <n v="22.37"/>
    <n v="826"/>
    <n v="95.13"/>
    <n v="2"/>
    <x v="1"/>
    <x v="0"/>
    <n v="57460.6"/>
    <x v="9"/>
    <x v="6"/>
    <n v="87.39"/>
    <n v="2546.8000000000002"/>
    <n v="4899.05"/>
    <n v="9134.08"/>
    <x v="7"/>
    <n v="2025"/>
    <s v="Q4"/>
    <s v="High"/>
    <s v="Average"/>
    <s v="Excellent"/>
    <x v="6"/>
    <n v="9134.08"/>
  </r>
  <r>
    <x v="1853"/>
    <d v="2025-02-26T00:00:00"/>
    <s v="Kolkata"/>
    <s v="Pune"/>
    <x v="2"/>
    <x v="1"/>
    <x v="3"/>
    <n v="25.11"/>
    <n v="1778"/>
    <n v="102.58"/>
    <n v="6"/>
    <x v="2"/>
    <x v="2"/>
    <n v="70744.600000000006"/>
    <x v="103"/>
    <x v="0"/>
    <n v="86.54"/>
    <n v="4560.3999999999996"/>
    <n v="2246.94"/>
    <n v="10569.48"/>
    <x v="3"/>
    <n v="2025"/>
    <s v="Q1"/>
    <s v="High"/>
    <s v="Good"/>
    <s v="Good"/>
    <x v="2"/>
    <n v="10569.48"/>
  </r>
  <r>
    <x v="1854"/>
    <d v="2024-01-08T00:00:00"/>
    <s v="Chennai"/>
    <s v="Jaipur"/>
    <x v="1"/>
    <x v="1"/>
    <x v="1"/>
    <n v="14.41"/>
    <n v="1373"/>
    <n v="101.35"/>
    <n v="3"/>
    <x v="0"/>
    <x v="2"/>
    <n v="58607"/>
    <x v="0"/>
    <x v="1"/>
    <n v="82.59"/>
    <n v="3322.4"/>
    <n v="4349.3100000000004"/>
    <n v="6420.36"/>
    <x v="0"/>
    <n v="2024"/>
    <s v="Q1"/>
    <s v="High"/>
    <s v="Average"/>
    <s v="Excellent"/>
    <x v="1"/>
    <n v="6420.36"/>
  </r>
  <r>
    <x v="1855"/>
    <d v="2025-04-07T00:00:00"/>
    <s v="Mumbai"/>
    <s v="Ahmedabad"/>
    <x v="2"/>
    <x v="1"/>
    <x v="1"/>
    <n v="23.76"/>
    <n v="2045"/>
    <n v="88.28"/>
    <n v="5"/>
    <x v="1"/>
    <x v="2"/>
    <n v="68517.600000000006"/>
    <x v="8"/>
    <x v="5"/>
    <n v="86.17"/>
    <n v="5040.3999999999996"/>
    <n v="3133.93"/>
    <n v="11434.08"/>
    <x v="5"/>
    <n v="2025"/>
    <s v="Q2"/>
    <s v="High"/>
    <s v="Good"/>
    <s v="Excellent"/>
    <x v="2"/>
    <n v="11434.08"/>
  </r>
  <r>
    <x v="1856"/>
    <d v="2024-10-22T00:00:00"/>
    <s v="Nava Sheva"/>
    <s v="Ahmedabad"/>
    <x v="4"/>
    <x v="1"/>
    <x v="6"/>
    <n v="12.94"/>
    <n v="1369"/>
    <n v="103.44"/>
    <n v="4"/>
    <x v="1"/>
    <x v="2"/>
    <n v="52486.8"/>
    <x v="28"/>
    <x v="4"/>
    <n v="86.31"/>
    <n v="3255.6"/>
    <n v="3368.08"/>
    <n v="5647.63"/>
    <x v="7"/>
    <n v="2024"/>
    <s v="Q4"/>
    <s v="High"/>
    <s v="Average"/>
    <s v="Excellent"/>
    <x v="4"/>
    <n v="5647.63"/>
  </r>
  <r>
    <x v="1857"/>
    <d v="2025-04-10T00:00:00"/>
    <s v="Kolkata"/>
    <s v="Nagpur"/>
    <x v="4"/>
    <x v="1"/>
    <x v="2"/>
    <n v="26.7"/>
    <n v="2719"/>
    <n v="87.02"/>
    <n v="8"/>
    <x v="2"/>
    <x v="2"/>
    <n v="81600.399999999994"/>
    <x v="34"/>
    <x v="4"/>
    <n v="85.89"/>
    <n v="6506"/>
    <n v="4758.24"/>
    <n v="14220.01"/>
    <x v="5"/>
    <n v="2025"/>
    <s v="Q2"/>
    <s v="High"/>
    <s v="Good"/>
    <s v="Good"/>
    <x v="4"/>
    <n v="14220.01"/>
  </r>
  <r>
    <x v="1858"/>
    <d v="2025-02-26T00:00:00"/>
    <s v="Nava Sheva"/>
    <s v="Bengaluru"/>
    <x v="1"/>
    <x v="1"/>
    <x v="5"/>
    <n v="10.26"/>
    <n v="1695"/>
    <n v="85.96"/>
    <n v="5"/>
    <x v="1"/>
    <x v="0"/>
    <n v="55889.2"/>
    <x v="60"/>
    <x v="3"/>
    <n v="83.39"/>
    <n v="3800.4"/>
    <n v="3249.7"/>
    <n v="9699.23"/>
    <x v="3"/>
    <n v="2025"/>
    <s v="Q1"/>
    <s v="High"/>
    <s v="Average"/>
    <s v="Excellent"/>
    <x v="1"/>
    <n v="9699.23"/>
  </r>
  <r>
    <x v="1859"/>
    <d v="2025-10-14T00:00:00"/>
    <s v="Mundra"/>
    <s v="Pune"/>
    <x v="1"/>
    <x v="0"/>
    <x v="1"/>
    <n v="15.86"/>
    <n v="883"/>
    <n v="103.57"/>
    <n v="2"/>
    <x v="1"/>
    <x v="1"/>
    <n v="38798.400000000001"/>
    <x v="3"/>
    <x v="3"/>
    <n v="86.13"/>
    <n v="2400.4"/>
    <n v="3393.17"/>
    <n v="6366.45"/>
    <x v="7"/>
    <n v="2025"/>
    <s v="Q4"/>
    <s v="Low"/>
    <s v="Average"/>
    <s v="Excellent"/>
    <x v="1"/>
    <n v="6366.45"/>
  </r>
  <r>
    <x v="1860"/>
    <d v="2024-02-25T00:00:00"/>
    <s v="Kolkata"/>
    <s v="Delhi ICD"/>
    <x v="1"/>
    <x v="0"/>
    <x v="0"/>
    <n v="16.11"/>
    <n v="2023"/>
    <n v="97.57"/>
    <n v="6"/>
    <x v="2"/>
    <x v="1"/>
    <n v="54483.4"/>
    <x v="75"/>
    <x v="1"/>
    <n v="81.25"/>
    <n v="4690.3999999999996"/>
    <n v="2297.12"/>
    <n v="8409.2199999999993"/>
    <x v="3"/>
    <n v="2024"/>
    <s v="Q1"/>
    <s v="High"/>
    <s v="Average"/>
    <s v="Good"/>
    <x v="1"/>
    <n v="8409.2199999999993"/>
  </r>
  <r>
    <x v="1861"/>
    <d v="2024-03-17T00:00:00"/>
    <s v="Mumbai"/>
    <s v="Hyderabad"/>
    <x v="4"/>
    <x v="0"/>
    <x v="6"/>
    <n v="16.22"/>
    <n v="1362"/>
    <n v="99.39"/>
    <n v="5"/>
    <x v="0"/>
    <x v="0"/>
    <n v="51868.800000000003"/>
    <x v="95"/>
    <x v="1"/>
    <n v="88.64"/>
    <n v="3372.8"/>
    <n v="4863.58"/>
    <n v="8069.19"/>
    <x v="10"/>
    <n v="2024"/>
    <s v="Q1"/>
    <s v="High"/>
    <s v="Average"/>
    <s v="Excellent"/>
    <x v="4"/>
    <n v="8069.19"/>
  </r>
  <r>
    <x v="1862"/>
    <d v="2025-06-01T00:00:00"/>
    <s v="Nava Sheva"/>
    <s v="Lucknow"/>
    <x v="4"/>
    <x v="1"/>
    <x v="6"/>
    <n v="17.100000000000001"/>
    <n v="2148"/>
    <n v="98.94"/>
    <n v="7"/>
    <x v="0"/>
    <x v="1"/>
    <n v="71538.8"/>
    <x v="30"/>
    <x v="4"/>
    <n v="86.19"/>
    <n v="4980"/>
    <n v="4607.87"/>
    <n v="8327.01"/>
    <x v="6"/>
    <n v="2025"/>
    <s v="Q2"/>
    <s v="High"/>
    <s v="Average"/>
    <s v="Good"/>
    <x v="4"/>
    <n v="8327.01"/>
  </r>
  <r>
    <x v="1863"/>
    <d v="2024-12-12T00:00:00"/>
    <s v="Kolkata"/>
    <s v="Hyderabad"/>
    <x v="1"/>
    <x v="0"/>
    <x v="2"/>
    <n v="10.64"/>
    <n v="2594"/>
    <n v="85.09"/>
    <n v="8"/>
    <x v="2"/>
    <x v="2"/>
    <n v="53414.8"/>
    <x v="117"/>
    <x v="1"/>
    <n v="81.25"/>
    <n v="5613.6"/>
    <n v="4708.51"/>
    <n v="7263.21"/>
    <x v="9"/>
    <n v="2024"/>
    <s v="Q4"/>
    <s v="High"/>
    <s v="Average"/>
    <s v="Good"/>
    <x v="1"/>
    <n v="7263.21"/>
  </r>
  <r>
    <x v="1864"/>
    <d v="2025-12-18T00:00:00"/>
    <s v="Mundra"/>
    <s v="Jaipur"/>
    <x v="0"/>
    <x v="1"/>
    <x v="0"/>
    <n v="26.7"/>
    <n v="1808"/>
    <n v="103.61"/>
    <n v="4"/>
    <x v="2"/>
    <x v="2"/>
    <n v="72659.199999999997"/>
    <x v="109"/>
    <x v="5"/>
    <n v="85.29"/>
    <n v="4684"/>
    <n v="3051.06"/>
    <n v="6130.32"/>
    <x v="9"/>
    <n v="2025"/>
    <s v="Q4"/>
    <s v="High"/>
    <s v="Average"/>
    <s v="Excellent"/>
    <x v="0"/>
    <n v="6130.32"/>
  </r>
  <r>
    <x v="1865"/>
    <d v="2024-05-20T00:00:00"/>
    <s v="Vizag"/>
    <s v="Nagpur"/>
    <x v="3"/>
    <x v="0"/>
    <x v="1"/>
    <n v="13.07"/>
    <n v="1864"/>
    <n v="101.96"/>
    <n v="5"/>
    <x v="0"/>
    <x v="1"/>
    <n v="52866.2"/>
    <x v="13"/>
    <x v="1"/>
    <n v="86.49"/>
    <n v="4250.8"/>
    <n v="4858.67"/>
    <n v="7367.99"/>
    <x v="4"/>
    <n v="2024"/>
    <s v="Q2"/>
    <s v="High"/>
    <s v="Average"/>
    <s v="Excellent"/>
    <x v="3"/>
    <n v="7367.99"/>
  </r>
  <r>
    <x v="1866"/>
    <d v="2026-04-23T00:00:00"/>
    <s v="Chennai"/>
    <s v="Bengaluru"/>
    <x v="6"/>
    <x v="1"/>
    <x v="6"/>
    <n v="24.02"/>
    <n v="2474"/>
    <n v="103.2"/>
    <n v="6"/>
    <x v="0"/>
    <x v="1"/>
    <n v="82190"/>
    <x v="99"/>
    <x v="0"/>
    <n v="83.76"/>
    <n v="5908.8"/>
    <n v="2506.2600000000002"/>
    <n v="13843.97"/>
    <x v="5"/>
    <n v="2026"/>
    <s v="Q2"/>
    <s v="High"/>
    <s v="Good"/>
    <s v="Good"/>
    <x v="6"/>
    <n v="13843.97"/>
  </r>
  <r>
    <x v="1867"/>
    <d v="2026-01-15T00:00:00"/>
    <s v="Mumbai"/>
    <s v="Jaipur"/>
    <x v="4"/>
    <x v="0"/>
    <x v="2"/>
    <n v="20.309999999999999"/>
    <n v="1887"/>
    <n v="104.06"/>
    <n v="6"/>
    <x v="1"/>
    <x v="1"/>
    <n v="54910.2"/>
    <x v="18"/>
    <x v="0"/>
    <n v="85.3"/>
    <n v="4586.3999999999996"/>
    <n v="2028.82"/>
    <n v="4825.78"/>
    <x v="0"/>
    <n v="2026"/>
    <s v="Q1"/>
    <s v="High"/>
    <s v="Average"/>
    <s v="Good"/>
    <x v="4"/>
    <n v="4825.78"/>
  </r>
  <r>
    <x v="1868"/>
    <d v="2024-07-03T00:00:00"/>
    <s v="Kolkata"/>
    <s v="Hyderabad"/>
    <x v="1"/>
    <x v="1"/>
    <x v="3"/>
    <n v="25.56"/>
    <n v="986"/>
    <n v="90.8"/>
    <n v="3"/>
    <x v="0"/>
    <x v="2"/>
    <n v="62732"/>
    <x v="24"/>
    <x v="1"/>
    <n v="88.68"/>
    <n v="2994.4"/>
    <n v="3593.18"/>
    <n v="6334.13"/>
    <x v="1"/>
    <n v="2024"/>
    <s v="Q3"/>
    <s v="High"/>
    <s v="Average"/>
    <s v="Excellent"/>
    <x v="1"/>
    <n v="6334.13"/>
  </r>
  <r>
    <x v="1869"/>
    <d v="2026-06-11T00:00:00"/>
    <s v="Nava Sheva"/>
    <s v="Pune"/>
    <x v="6"/>
    <x v="0"/>
    <x v="4"/>
    <n v="24.77"/>
    <n v="656"/>
    <n v="99.61"/>
    <n v="3"/>
    <x v="1"/>
    <x v="0"/>
    <n v="46118.2"/>
    <x v="119"/>
    <x v="6"/>
    <n v="83.76"/>
    <n v="2302.8000000000002"/>
    <n v="3636.4"/>
    <n v="5386.65"/>
    <x v="6"/>
    <n v="2026"/>
    <s v="Q2"/>
    <s v="Low"/>
    <s v="Average"/>
    <s v="Excellent"/>
    <x v="6"/>
    <n v="5386.65"/>
  </r>
  <r>
    <x v="1870"/>
    <d v="2025-05-20T00:00:00"/>
    <s v="Mumbai"/>
    <s v="Jaipur"/>
    <x v="6"/>
    <x v="0"/>
    <x v="4"/>
    <n v="16.16"/>
    <n v="504"/>
    <n v="103.5"/>
    <n v="2"/>
    <x v="2"/>
    <x v="1"/>
    <n v="37012"/>
    <x v="74"/>
    <x v="3"/>
    <n v="81.569999999999993"/>
    <n v="1654.4"/>
    <n v="2602.5100000000002"/>
    <n v="6050.53"/>
    <x v="4"/>
    <n v="2025"/>
    <s v="Q2"/>
    <s v="Low"/>
    <s v="Average"/>
    <s v="Excellent"/>
    <x v="6"/>
    <n v="6050.53"/>
  </r>
  <r>
    <x v="1871"/>
    <d v="2024-09-18T00:00:00"/>
    <s v="Mundra"/>
    <s v="Delhi ICD"/>
    <x v="3"/>
    <x v="0"/>
    <x v="1"/>
    <n v="11.19"/>
    <n v="1766"/>
    <n v="89.97"/>
    <n v="4"/>
    <x v="0"/>
    <x v="1"/>
    <n v="48559.4"/>
    <x v="46"/>
    <x v="4"/>
    <n v="86.21"/>
    <n v="3979.6"/>
    <n v="2997.27"/>
    <n v="5001.93"/>
    <x v="8"/>
    <n v="2024"/>
    <s v="Q3"/>
    <s v="Low"/>
    <s v="Average"/>
    <s v="Excellent"/>
    <x v="3"/>
    <n v="5001.93"/>
  </r>
  <r>
    <x v="1872"/>
    <d v="2026-02-13T00:00:00"/>
    <s v="Chennai"/>
    <s v="Pune"/>
    <x v="1"/>
    <x v="1"/>
    <x v="2"/>
    <n v="10.119999999999999"/>
    <n v="1846"/>
    <n v="88.07"/>
    <n v="5"/>
    <x v="1"/>
    <x v="2"/>
    <n v="53828.4"/>
    <x v="19"/>
    <x v="4"/>
    <n v="87.22"/>
    <n v="4096.8"/>
    <n v="3794.19"/>
    <n v="5470.95"/>
    <x v="3"/>
    <n v="2026"/>
    <s v="Q1"/>
    <s v="High"/>
    <s v="Average"/>
    <s v="Excellent"/>
    <x v="1"/>
    <n v="5470.95"/>
  </r>
  <r>
    <x v="1873"/>
    <d v="2026-01-20T00:00:00"/>
    <s v="Kandla"/>
    <s v="Lucknow"/>
    <x v="1"/>
    <x v="0"/>
    <x v="5"/>
    <n v="26.05"/>
    <n v="1678"/>
    <n v="102.74"/>
    <n v="6"/>
    <x v="1"/>
    <x v="1"/>
    <n v="57409.8"/>
    <x v="14"/>
    <x v="6"/>
    <n v="86.74"/>
    <n v="4398"/>
    <n v="3640.1"/>
    <n v="5590.46"/>
    <x v="0"/>
    <n v="2026"/>
    <s v="Q1"/>
    <s v="High"/>
    <s v="Average"/>
    <s v="Good"/>
    <x v="1"/>
    <n v="5590.46"/>
  </r>
  <r>
    <x v="1874"/>
    <d v="2024-05-13T00:00:00"/>
    <s v="Nava Sheva"/>
    <s v="Pune"/>
    <x v="4"/>
    <x v="1"/>
    <x v="3"/>
    <n v="13.08"/>
    <n v="562"/>
    <n v="98.59"/>
    <n v="3"/>
    <x v="0"/>
    <x v="0"/>
    <n v="51346.8"/>
    <x v="46"/>
    <x v="4"/>
    <n v="85.23"/>
    <n v="1647.2"/>
    <n v="3459.1"/>
    <n v="4649.04"/>
    <x v="4"/>
    <n v="2024"/>
    <s v="Q2"/>
    <s v="High"/>
    <s v="Average"/>
    <s v="Excellent"/>
    <x v="4"/>
    <n v="4649.04"/>
  </r>
  <r>
    <x v="1875"/>
    <d v="2024-03-22T00:00:00"/>
    <s v="Kolkata"/>
    <s v="Ahmedabad"/>
    <x v="3"/>
    <x v="1"/>
    <x v="0"/>
    <n v="19.79"/>
    <n v="798"/>
    <n v="104.46"/>
    <n v="2"/>
    <x v="2"/>
    <x v="0"/>
    <n v="58422.2"/>
    <x v="53"/>
    <x v="6"/>
    <n v="83.45"/>
    <n v="2387.6"/>
    <n v="4729.2299999999996"/>
    <n v="7868.69"/>
    <x v="10"/>
    <n v="2024"/>
    <s v="Q1"/>
    <s v="High"/>
    <s v="Average"/>
    <s v="Excellent"/>
    <x v="3"/>
    <n v="7868.69"/>
  </r>
  <r>
    <x v="1876"/>
    <d v="2024-03-30T00:00:00"/>
    <s v="Kandla"/>
    <s v="Ahmedabad"/>
    <x v="3"/>
    <x v="1"/>
    <x v="3"/>
    <n v="23.71"/>
    <n v="2306"/>
    <n v="98.15"/>
    <n v="5"/>
    <x v="1"/>
    <x v="2"/>
    <n v="72789"/>
    <x v="97"/>
    <x v="5"/>
    <n v="81.27"/>
    <n v="5560.4"/>
    <n v="2334.5700000000002"/>
    <n v="12886.88"/>
    <x v="10"/>
    <n v="2024"/>
    <s v="Q1"/>
    <s v="High"/>
    <s v="Good"/>
    <s v="Excellent"/>
    <x v="3"/>
    <n v="12886.88"/>
  </r>
  <r>
    <x v="1877"/>
    <d v="2025-08-27T00:00:00"/>
    <s v="Nava Sheva"/>
    <s v="Ahmedabad"/>
    <x v="2"/>
    <x v="1"/>
    <x v="3"/>
    <n v="23.07"/>
    <n v="1739"/>
    <n v="89.25"/>
    <n v="5"/>
    <x v="0"/>
    <x v="1"/>
    <n v="70841"/>
    <x v="1"/>
    <x v="5"/>
    <n v="82.24"/>
    <n v="4400.8"/>
    <n v="2587.4699999999998"/>
    <n v="11336.16"/>
    <x v="2"/>
    <n v="2025"/>
    <s v="Q3"/>
    <s v="High"/>
    <s v="Good"/>
    <s v="Excellent"/>
    <x v="2"/>
    <n v="11336.16"/>
  </r>
  <r>
    <x v="1878"/>
    <d v="2025-02-22T00:00:00"/>
    <s v="Nava Sheva"/>
    <s v="Lucknow"/>
    <x v="2"/>
    <x v="0"/>
    <x v="0"/>
    <n v="25.08"/>
    <n v="417"/>
    <n v="87.63"/>
    <n v="3"/>
    <x v="2"/>
    <x v="2"/>
    <n v="40591.599999999999"/>
    <x v="85"/>
    <x v="0"/>
    <n v="87.31"/>
    <n v="1837.2"/>
    <n v="1520"/>
    <n v="5140.55"/>
    <x v="3"/>
    <n v="2025"/>
    <s v="Q1"/>
    <s v="Low"/>
    <s v="Average"/>
    <s v="Excellent"/>
    <x v="2"/>
    <n v="5140.55"/>
  </r>
  <r>
    <x v="1879"/>
    <d v="2024-07-23T00:00:00"/>
    <s v="Nava Sheva"/>
    <s v="Nagpur"/>
    <x v="6"/>
    <x v="0"/>
    <x v="1"/>
    <n v="10.96"/>
    <n v="2202"/>
    <n v="92.27"/>
    <n v="6"/>
    <x v="0"/>
    <x v="2"/>
    <n v="52360.4"/>
    <x v="28"/>
    <x v="3"/>
    <n v="81.239999999999995"/>
    <n v="4842.3999999999996"/>
    <n v="4193.6499999999996"/>
    <n v="6446.5"/>
    <x v="1"/>
    <n v="2024"/>
    <s v="Q3"/>
    <s v="High"/>
    <s v="Average"/>
    <s v="Good"/>
    <x v="6"/>
    <n v="6446.5"/>
  </r>
  <r>
    <x v="1880"/>
    <d v="2024-12-13T00:00:00"/>
    <s v="Nava Sheva"/>
    <s v="Bengaluru"/>
    <x v="5"/>
    <x v="0"/>
    <x v="5"/>
    <n v="25.08"/>
    <n v="1822"/>
    <n v="103.29"/>
    <n v="4"/>
    <x v="1"/>
    <x v="2"/>
    <n v="56830.8"/>
    <x v="96"/>
    <x v="6"/>
    <n v="84.81"/>
    <n v="4647.2"/>
    <n v="3633.5"/>
    <n v="9016.9699999999993"/>
    <x v="9"/>
    <n v="2024"/>
    <s v="Q4"/>
    <s v="High"/>
    <s v="Average"/>
    <s v="Excellent"/>
    <x v="5"/>
    <n v="9016.9699999999993"/>
  </r>
  <r>
    <x v="1881"/>
    <d v="2025-07-11T00:00:00"/>
    <s v="Chennai"/>
    <s v="Ahmedabad"/>
    <x v="2"/>
    <x v="0"/>
    <x v="5"/>
    <n v="19.649999999999999"/>
    <n v="632"/>
    <n v="88.73"/>
    <n v="3"/>
    <x v="2"/>
    <x v="1"/>
    <n v="39916.6"/>
    <x v="43"/>
    <x v="5"/>
    <n v="81.69"/>
    <n v="2050"/>
    <n v="4895.1099999999997"/>
    <n v="4951.24"/>
    <x v="1"/>
    <n v="2025"/>
    <s v="Q3"/>
    <s v="Low"/>
    <s v="Average"/>
    <s v="Excellent"/>
    <x v="2"/>
    <n v="4951.24"/>
  </r>
  <r>
    <x v="1882"/>
    <d v="2024-09-06T00:00:00"/>
    <s v="Mundra"/>
    <s v="Hyderabad"/>
    <x v="6"/>
    <x v="1"/>
    <x v="1"/>
    <n v="22.74"/>
    <n v="2050"/>
    <n v="97.15"/>
    <n v="6"/>
    <x v="1"/>
    <x v="1"/>
    <n v="70224"/>
    <x v="57"/>
    <x v="1"/>
    <n v="83.35"/>
    <n v="5009.6000000000004"/>
    <n v="2621.49"/>
    <n v="7635.4"/>
    <x v="8"/>
    <n v="2024"/>
    <s v="Q3"/>
    <s v="High"/>
    <s v="Average"/>
    <s v="Good"/>
    <x v="6"/>
    <n v="7635.4"/>
  </r>
  <r>
    <x v="1883"/>
    <d v="2024-03-20T00:00:00"/>
    <s v="Mumbai"/>
    <s v="Bengaluru"/>
    <x v="2"/>
    <x v="0"/>
    <x v="3"/>
    <n v="27.33"/>
    <n v="2563"/>
    <n v="94.22"/>
    <n v="8"/>
    <x v="1"/>
    <x v="1"/>
    <n v="68159.399999999994"/>
    <x v="87"/>
    <x v="6"/>
    <n v="81.459999999999994"/>
    <n v="6219.2"/>
    <n v="4887.93"/>
    <n v="5577.99"/>
    <x v="10"/>
    <n v="2024"/>
    <s v="Q1"/>
    <s v="High"/>
    <s v="Average"/>
    <s v="Good"/>
    <x v="2"/>
    <n v="5577.99"/>
  </r>
  <r>
    <x v="1884"/>
    <d v="2025-01-19T00:00:00"/>
    <s v="Chennai"/>
    <s v="Nagpur"/>
    <x v="0"/>
    <x v="1"/>
    <x v="1"/>
    <n v="16.62"/>
    <n v="2783"/>
    <n v="100.95"/>
    <n v="8"/>
    <x v="1"/>
    <x v="1"/>
    <n v="73968"/>
    <x v="78"/>
    <x v="5"/>
    <n v="81.33"/>
    <n v="6230.8"/>
    <n v="4481.22"/>
    <n v="8439.2900000000009"/>
    <x v="0"/>
    <n v="2025"/>
    <s v="Q1"/>
    <s v="High"/>
    <s v="Average"/>
    <s v="Good"/>
    <x v="0"/>
    <n v="8439.2900000000009"/>
  </r>
  <r>
    <x v="1885"/>
    <d v="2025-05-10T00:00:00"/>
    <s v="Nava Sheva"/>
    <s v="Lucknow"/>
    <x v="0"/>
    <x v="0"/>
    <x v="1"/>
    <n v="25.03"/>
    <n v="1429"/>
    <n v="97.31"/>
    <n v="3"/>
    <x v="0"/>
    <x v="0"/>
    <n v="60352.2"/>
    <x v="20"/>
    <x v="4"/>
    <n v="83.86"/>
    <n v="3859.2"/>
    <n v="2979.41"/>
    <n v="9880.49"/>
    <x v="4"/>
    <n v="2025"/>
    <s v="Q2"/>
    <s v="High"/>
    <s v="Average"/>
    <s v="Excellent"/>
    <x v="0"/>
    <n v="9880.49"/>
  </r>
  <r>
    <x v="1886"/>
    <d v="2025-08-18T00:00:00"/>
    <s v="Chennai"/>
    <s v="Pune"/>
    <x v="6"/>
    <x v="0"/>
    <x v="0"/>
    <n v="10.5"/>
    <n v="1572"/>
    <n v="100.68"/>
    <n v="4"/>
    <x v="0"/>
    <x v="0"/>
    <n v="49395.6"/>
    <x v="42"/>
    <x v="1"/>
    <n v="85.53"/>
    <n v="3564"/>
    <n v="4118.5200000000004"/>
    <n v="7913.34"/>
    <x v="2"/>
    <n v="2025"/>
    <s v="Q3"/>
    <s v="Low"/>
    <s v="Average"/>
    <s v="Excellent"/>
    <x v="6"/>
    <n v="7913.34"/>
  </r>
  <r>
    <x v="1887"/>
    <d v="2026-06-04T00:00:00"/>
    <s v="Vizag"/>
    <s v="Lucknow"/>
    <x v="6"/>
    <x v="0"/>
    <x v="3"/>
    <n v="21.19"/>
    <n v="1034"/>
    <n v="90.28"/>
    <n v="2"/>
    <x v="2"/>
    <x v="2"/>
    <n v="44812.6"/>
    <x v="15"/>
    <x v="3"/>
    <n v="88.86"/>
    <n v="2915.6"/>
    <n v="4196.25"/>
    <n v="5132.9799999999996"/>
    <x v="6"/>
    <n v="2026"/>
    <s v="Q2"/>
    <s v="Low"/>
    <s v="Average"/>
    <s v="Excellent"/>
    <x v="6"/>
    <n v="5132.9799999999996"/>
  </r>
  <r>
    <x v="1888"/>
    <d v="2024-08-04T00:00:00"/>
    <s v="Kolkata"/>
    <s v="Lucknow"/>
    <x v="5"/>
    <x v="1"/>
    <x v="2"/>
    <n v="26.92"/>
    <n v="1370"/>
    <n v="101.32"/>
    <n v="3"/>
    <x v="2"/>
    <x v="2"/>
    <n v="67326.399999999994"/>
    <x v="104"/>
    <x v="0"/>
    <n v="87.65"/>
    <n v="3816.8"/>
    <n v="4883.4399999999996"/>
    <n v="6025.51"/>
    <x v="2"/>
    <n v="2024"/>
    <s v="Q3"/>
    <s v="High"/>
    <s v="Average"/>
    <s v="Excellent"/>
    <x v="5"/>
    <n v="6025.51"/>
  </r>
  <r>
    <x v="1889"/>
    <d v="2024-02-04T00:00:00"/>
    <s v="Mundra"/>
    <s v="Ahmedabad"/>
    <x v="1"/>
    <x v="1"/>
    <x v="0"/>
    <n v="21.4"/>
    <n v="2696"/>
    <n v="85.94"/>
    <n v="8"/>
    <x v="0"/>
    <x v="1"/>
    <n v="80424.800000000003"/>
    <x v="41"/>
    <x v="4"/>
    <n v="87.96"/>
    <n v="6248"/>
    <n v="4750.3500000000004"/>
    <n v="11221.66"/>
    <x v="3"/>
    <n v="2024"/>
    <s v="Q1"/>
    <s v="High"/>
    <s v="Good"/>
    <s v="Good"/>
    <x v="1"/>
    <n v="11221.66"/>
  </r>
  <r>
    <x v="1890"/>
    <d v="2024-07-04T00:00:00"/>
    <s v="Kolkata"/>
    <s v="Ahmedabad"/>
    <x v="3"/>
    <x v="0"/>
    <x v="6"/>
    <n v="25.11"/>
    <n v="910"/>
    <n v="88.91"/>
    <n v="3"/>
    <x v="1"/>
    <x v="1"/>
    <n v="45688.2"/>
    <x v="82"/>
    <x v="3"/>
    <n v="86.15"/>
    <n v="2824.4"/>
    <n v="3995.18"/>
    <n v="5236.79"/>
    <x v="1"/>
    <n v="2024"/>
    <s v="Q3"/>
    <s v="Low"/>
    <s v="Average"/>
    <s v="Excellent"/>
    <x v="3"/>
    <n v="5236.79"/>
  </r>
  <r>
    <x v="1891"/>
    <d v="2024-08-24T00:00:00"/>
    <s v="Mumbai"/>
    <s v="Jaipur"/>
    <x v="0"/>
    <x v="1"/>
    <x v="4"/>
    <n v="24.44"/>
    <n v="1942"/>
    <n v="103.95"/>
    <n v="4"/>
    <x v="1"/>
    <x v="2"/>
    <n v="69774"/>
    <x v="114"/>
    <x v="6"/>
    <n v="82.31"/>
    <n v="4861.6000000000004"/>
    <n v="1923.91"/>
    <n v="12166.07"/>
    <x v="2"/>
    <n v="2024"/>
    <s v="Q3"/>
    <s v="High"/>
    <s v="Good"/>
    <s v="Excellent"/>
    <x v="0"/>
    <n v="12166.07"/>
  </r>
  <r>
    <x v="1892"/>
    <d v="2024-11-28T00:00:00"/>
    <s v="Kolkata"/>
    <s v="Bengaluru"/>
    <x v="5"/>
    <x v="1"/>
    <x v="0"/>
    <n v="25"/>
    <n v="958"/>
    <n v="97.1"/>
    <n v="2"/>
    <x v="1"/>
    <x v="1"/>
    <n v="59148"/>
    <x v="67"/>
    <x v="4"/>
    <n v="88.43"/>
    <n v="2916"/>
    <n v="3995.31"/>
    <n v="9745.11"/>
    <x v="11"/>
    <n v="2024"/>
    <s v="Q4"/>
    <s v="High"/>
    <s v="Average"/>
    <s v="Excellent"/>
    <x v="5"/>
    <n v="9745.11"/>
  </r>
  <r>
    <x v="1893"/>
    <d v="2026-03-21T00:00:00"/>
    <s v="Mumbai"/>
    <s v="Nagpur"/>
    <x v="1"/>
    <x v="0"/>
    <x v="4"/>
    <n v="15.96"/>
    <n v="1876"/>
    <n v="85.96"/>
    <n v="6"/>
    <x v="0"/>
    <x v="0"/>
    <n v="56191.199999999997"/>
    <x v="18"/>
    <x v="4"/>
    <n v="85.22"/>
    <n v="4390.3999999999996"/>
    <n v="2966.68"/>
    <n v="5219.25"/>
    <x v="10"/>
    <n v="2026"/>
    <s v="Q1"/>
    <s v="High"/>
    <s v="Average"/>
    <s v="Good"/>
    <x v="1"/>
    <n v="5219.25"/>
  </r>
  <r>
    <x v="1894"/>
    <d v="2026-06-08T00:00:00"/>
    <s v="Vizag"/>
    <s v="Jaipur"/>
    <x v="6"/>
    <x v="0"/>
    <x v="6"/>
    <n v="13.36"/>
    <n v="1127"/>
    <n v="85.48"/>
    <n v="4"/>
    <x v="2"/>
    <x v="1"/>
    <n v="39805.599999999999"/>
    <x v="106"/>
    <x v="1"/>
    <n v="81.849999999999994"/>
    <n v="2788.4"/>
    <n v="4189.6099999999997"/>
    <n v="6489.52"/>
    <x v="6"/>
    <n v="2026"/>
    <s v="Q2"/>
    <s v="Low"/>
    <s v="Average"/>
    <s v="Excellent"/>
    <x v="6"/>
    <n v="6489.52"/>
  </r>
  <r>
    <x v="1895"/>
    <d v="2025-10-15T00:00:00"/>
    <s v="Mumbai"/>
    <s v="Hyderabad"/>
    <x v="3"/>
    <x v="1"/>
    <x v="0"/>
    <n v="11.75"/>
    <n v="2212"/>
    <n v="98.35"/>
    <n v="6"/>
    <x v="1"/>
    <x v="1"/>
    <n v="62421"/>
    <x v="34"/>
    <x v="4"/>
    <n v="81.88"/>
    <n v="4894"/>
    <n v="4562.08"/>
    <n v="10428.75"/>
    <x v="7"/>
    <n v="2025"/>
    <s v="Q4"/>
    <s v="High"/>
    <s v="Good"/>
    <s v="Good"/>
    <x v="3"/>
    <n v="10428.75"/>
  </r>
  <r>
    <x v="1896"/>
    <d v="2024-07-18T00:00:00"/>
    <s v="Nava Sheva"/>
    <s v="Bengaluru"/>
    <x v="6"/>
    <x v="1"/>
    <x v="2"/>
    <n v="19.87"/>
    <n v="2695"/>
    <n v="89.46"/>
    <n v="7"/>
    <x v="2"/>
    <x v="0"/>
    <n v="79458.2"/>
    <x v="72"/>
    <x v="1"/>
    <n v="85.38"/>
    <n v="6184.8"/>
    <n v="2758.66"/>
    <n v="8603.2999999999993"/>
    <x v="1"/>
    <n v="2024"/>
    <s v="Q3"/>
    <s v="High"/>
    <s v="Average"/>
    <s v="Good"/>
    <x v="6"/>
    <n v="8603.2999999999993"/>
  </r>
  <r>
    <x v="1897"/>
    <d v="2026-05-26T00:00:00"/>
    <s v="Mundra"/>
    <s v="Delhi ICD"/>
    <x v="2"/>
    <x v="1"/>
    <x v="1"/>
    <n v="12.54"/>
    <n v="345"/>
    <n v="95.06"/>
    <n v="2"/>
    <x v="2"/>
    <x v="1"/>
    <n v="42833.2"/>
    <x v="6"/>
    <x v="0"/>
    <n v="82.06"/>
    <n v="1191.5999999999999"/>
    <n v="2027.95"/>
    <n v="5832.04"/>
    <x v="4"/>
    <n v="2026"/>
    <s v="Q2"/>
    <s v="Low"/>
    <s v="Average"/>
    <s v="Excellent"/>
    <x v="2"/>
    <n v="5832.04"/>
  </r>
  <r>
    <x v="1898"/>
    <d v="2024-01-15T00:00:00"/>
    <s v="Chennai"/>
    <s v="Lucknow"/>
    <x v="0"/>
    <x v="1"/>
    <x v="4"/>
    <n v="26.19"/>
    <n v="2040"/>
    <n v="86.84"/>
    <n v="5"/>
    <x v="0"/>
    <x v="1"/>
    <n v="76971.8"/>
    <x v="67"/>
    <x v="6"/>
    <n v="85.56"/>
    <n v="5127.6000000000004"/>
    <n v="1972.26"/>
    <n v="12727.76"/>
    <x v="0"/>
    <n v="2024"/>
    <s v="Q1"/>
    <s v="High"/>
    <s v="Good"/>
    <s v="Excellent"/>
    <x v="0"/>
    <n v="12727.76"/>
  </r>
  <r>
    <x v="1899"/>
    <d v="2025-10-05T00:00:00"/>
    <s v="Kolkata"/>
    <s v="Delhi ICD"/>
    <x v="5"/>
    <x v="0"/>
    <x v="5"/>
    <n v="25.83"/>
    <n v="1960"/>
    <n v="98.23"/>
    <n v="4"/>
    <x v="1"/>
    <x v="0"/>
    <n v="62554.6"/>
    <x v="21"/>
    <x v="4"/>
    <n v="85.43"/>
    <n v="4953.2"/>
    <n v="2528.46"/>
    <n v="6177.61"/>
    <x v="7"/>
    <n v="2025"/>
    <s v="Q4"/>
    <s v="High"/>
    <s v="Average"/>
    <s v="Excellent"/>
    <x v="5"/>
    <n v="6177.61"/>
  </r>
  <r>
    <x v="1900"/>
    <d v="2024-11-09T00:00:00"/>
    <s v="Mundra"/>
    <s v="Hyderabad"/>
    <x v="5"/>
    <x v="0"/>
    <x v="0"/>
    <n v="19.04"/>
    <n v="538"/>
    <n v="102.8"/>
    <n v="2"/>
    <x v="0"/>
    <x v="0"/>
    <n v="44928"/>
    <x v="103"/>
    <x v="0"/>
    <n v="85.33"/>
    <n v="1837.6"/>
    <n v="3927.3"/>
    <n v="5150.49"/>
    <x v="11"/>
    <n v="2024"/>
    <s v="Q4"/>
    <s v="Low"/>
    <s v="Average"/>
    <s v="Excellent"/>
    <x v="5"/>
    <n v="5150.49"/>
  </r>
  <r>
    <x v="1901"/>
    <d v="2025-07-26T00:00:00"/>
    <s v="Nava Sheva"/>
    <s v="Jaipur"/>
    <x v="6"/>
    <x v="1"/>
    <x v="1"/>
    <n v="13.28"/>
    <n v="1103"/>
    <n v="98.75"/>
    <n v="2"/>
    <x v="2"/>
    <x v="2"/>
    <n v="51538"/>
    <x v="81"/>
    <x v="0"/>
    <n v="82.57"/>
    <n v="2737.2"/>
    <n v="3869.45"/>
    <n v="7402.75"/>
    <x v="1"/>
    <n v="2025"/>
    <s v="Q3"/>
    <s v="High"/>
    <s v="Average"/>
    <s v="Excellent"/>
    <x v="6"/>
    <n v="7402.75"/>
  </r>
  <r>
    <x v="1902"/>
    <d v="2025-05-30T00:00:00"/>
    <s v="Vizag"/>
    <s v="Pune"/>
    <x v="4"/>
    <x v="1"/>
    <x v="5"/>
    <n v="20.14"/>
    <n v="2368"/>
    <n v="95.74"/>
    <n v="5"/>
    <x v="1"/>
    <x v="2"/>
    <n v="70030.8"/>
    <x v="5"/>
    <x v="4"/>
    <n v="86.14"/>
    <n v="5541.6"/>
    <n v="4476.43"/>
    <n v="6623.79"/>
    <x v="4"/>
    <n v="2025"/>
    <s v="Q2"/>
    <s v="High"/>
    <s v="Average"/>
    <s v="Excellent"/>
    <x v="4"/>
    <n v="6623.79"/>
  </r>
  <r>
    <x v="1903"/>
    <d v="2025-03-23T00:00:00"/>
    <s v="Nava Sheva"/>
    <s v="Nagpur"/>
    <x v="3"/>
    <x v="1"/>
    <x v="0"/>
    <n v="14.37"/>
    <n v="670"/>
    <n v="98.06"/>
    <n v="3"/>
    <x v="0"/>
    <x v="2"/>
    <n v="49740.2"/>
    <x v="35"/>
    <x v="1"/>
    <n v="83.14"/>
    <n v="1914.8"/>
    <n v="2969.24"/>
    <n v="6992.5"/>
    <x v="10"/>
    <n v="2025"/>
    <s v="Q1"/>
    <s v="Low"/>
    <s v="Average"/>
    <s v="Excellent"/>
    <x v="3"/>
    <n v="6992.5"/>
  </r>
  <r>
    <x v="1904"/>
    <d v="2025-04-20T00:00:00"/>
    <s v="Mundra"/>
    <s v="Ahmedabad"/>
    <x v="1"/>
    <x v="0"/>
    <x v="5"/>
    <n v="16.77"/>
    <n v="2338"/>
    <n v="103.79"/>
    <n v="7"/>
    <x v="0"/>
    <x v="1"/>
    <n v="62103.8"/>
    <x v="22"/>
    <x v="4"/>
    <n v="83.49"/>
    <n v="5346.8"/>
    <n v="2102.41"/>
    <n v="9927.17"/>
    <x v="5"/>
    <n v="2025"/>
    <s v="Q2"/>
    <s v="High"/>
    <s v="Average"/>
    <s v="Good"/>
    <x v="1"/>
    <n v="9927.17"/>
  </r>
  <r>
    <x v="1905"/>
    <d v="2025-02-10T00:00:00"/>
    <s v="Vizag"/>
    <s v="Hyderabad"/>
    <x v="6"/>
    <x v="0"/>
    <x v="1"/>
    <n v="15.74"/>
    <n v="1397"/>
    <n v="85.94"/>
    <n v="4"/>
    <x v="1"/>
    <x v="1"/>
    <n v="42742.8"/>
    <x v="105"/>
    <x v="0"/>
    <n v="83.53"/>
    <n v="3423.6"/>
    <n v="2288.58"/>
    <n v="5878.91"/>
    <x v="3"/>
    <n v="2025"/>
    <s v="Q1"/>
    <s v="Low"/>
    <s v="Average"/>
    <s v="Excellent"/>
    <x v="6"/>
    <n v="5878.91"/>
  </r>
  <r>
    <x v="1906"/>
    <d v="2024-10-12T00:00:00"/>
    <s v="Nava Sheva"/>
    <s v="Lucknow"/>
    <x v="1"/>
    <x v="0"/>
    <x v="2"/>
    <n v="17.149999999999999"/>
    <n v="1795"/>
    <n v="85.53"/>
    <n v="5"/>
    <x v="0"/>
    <x v="0"/>
    <n v="56238.6"/>
    <x v="18"/>
    <x v="0"/>
    <n v="84.82"/>
    <n v="4276"/>
    <n v="4252.6400000000003"/>
    <n v="7900.25"/>
    <x v="7"/>
    <n v="2024"/>
    <s v="Q4"/>
    <s v="High"/>
    <s v="Average"/>
    <s v="Excellent"/>
    <x v="1"/>
    <n v="7900.25"/>
  </r>
  <r>
    <x v="1907"/>
    <d v="2025-07-10T00:00:00"/>
    <s v="Vizag"/>
    <s v="Lucknow"/>
    <x v="0"/>
    <x v="1"/>
    <x v="4"/>
    <n v="12.13"/>
    <n v="929"/>
    <n v="98.55"/>
    <n v="3"/>
    <x v="0"/>
    <x v="0"/>
    <n v="54891"/>
    <x v="24"/>
    <x v="6"/>
    <n v="85.81"/>
    <n v="2343.1999999999998"/>
    <n v="4207.32"/>
    <n v="8670.4"/>
    <x v="1"/>
    <n v="2025"/>
    <s v="Q3"/>
    <s v="High"/>
    <s v="Average"/>
    <s v="Excellent"/>
    <x v="0"/>
    <n v="8670.4"/>
  </r>
  <r>
    <x v="1908"/>
    <d v="2025-01-09T00:00:00"/>
    <s v="Chennai"/>
    <s v="Nagpur"/>
    <x v="3"/>
    <x v="0"/>
    <x v="2"/>
    <n v="24.92"/>
    <n v="584"/>
    <n v="98.88"/>
    <n v="2"/>
    <x v="1"/>
    <x v="0"/>
    <n v="45301.599999999999"/>
    <x v="7"/>
    <x v="1"/>
    <n v="83.98"/>
    <n v="2164.8000000000002"/>
    <n v="3515.16"/>
    <n v="7576.72"/>
    <x v="0"/>
    <n v="2025"/>
    <s v="Q1"/>
    <s v="Low"/>
    <s v="Average"/>
    <s v="Excellent"/>
    <x v="3"/>
    <n v="7576.72"/>
  </r>
  <r>
    <x v="1909"/>
    <d v="2024-04-11T00:00:00"/>
    <s v="Mumbai"/>
    <s v="Hyderabad"/>
    <x v="2"/>
    <x v="0"/>
    <x v="5"/>
    <n v="26.5"/>
    <n v="1479"/>
    <n v="104.06"/>
    <n v="5"/>
    <x v="0"/>
    <x v="1"/>
    <n v="60585.2"/>
    <x v="75"/>
    <x v="5"/>
    <n v="88.37"/>
    <n v="4018"/>
    <n v="4724.26"/>
    <n v="10846.8"/>
    <x v="5"/>
    <n v="2024"/>
    <s v="Q2"/>
    <s v="High"/>
    <s v="Good"/>
    <s v="Excellent"/>
    <x v="2"/>
    <n v="10846.8"/>
  </r>
  <r>
    <x v="1910"/>
    <d v="2026-05-07T00:00:00"/>
    <s v="Mundra"/>
    <s v="Jaipur"/>
    <x v="6"/>
    <x v="0"/>
    <x v="0"/>
    <n v="10.71"/>
    <n v="2065"/>
    <n v="102.01"/>
    <n v="7"/>
    <x v="1"/>
    <x v="0"/>
    <n v="50660.2"/>
    <x v="29"/>
    <x v="5"/>
    <n v="86.78"/>
    <n v="4558.3999999999996"/>
    <n v="4934.37"/>
    <n v="6409.62"/>
    <x v="4"/>
    <n v="2026"/>
    <s v="Q2"/>
    <s v="High"/>
    <s v="Average"/>
    <s v="Good"/>
    <x v="6"/>
    <n v="6409.62"/>
  </r>
  <r>
    <x v="1911"/>
    <d v="2025-02-17T00:00:00"/>
    <s v="Chennai"/>
    <s v="Delhi ICD"/>
    <x v="6"/>
    <x v="0"/>
    <x v="4"/>
    <n v="15.57"/>
    <n v="613"/>
    <n v="103.5"/>
    <n v="3"/>
    <x v="1"/>
    <x v="0"/>
    <n v="37789"/>
    <x v="35"/>
    <x v="6"/>
    <n v="86.43"/>
    <n v="1848.8"/>
    <n v="3587.79"/>
    <n v="3496.42"/>
    <x v="3"/>
    <n v="2025"/>
    <s v="Q1"/>
    <s v="Low"/>
    <s v="Average"/>
    <s v="Excellent"/>
    <x v="6"/>
    <n v="3496.42"/>
  </r>
  <r>
    <x v="1912"/>
    <d v="2024-09-05T00:00:00"/>
    <s v="Mumbai"/>
    <s v="Nagpur"/>
    <x v="4"/>
    <x v="1"/>
    <x v="6"/>
    <n v="24.07"/>
    <n v="808"/>
    <n v="99.58"/>
    <n v="4"/>
    <x v="1"/>
    <x v="2"/>
    <n v="55308.6"/>
    <x v="21"/>
    <x v="2"/>
    <n v="85.13"/>
    <n v="2578.8000000000002"/>
    <n v="2338.89"/>
    <n v="9519.5499999999993"/>
    <x v="8"/>
    <n v="2024"/>
    <s v="Q3"/>
    <s v="High"/>
    <s v="Average"/>
    <s v="Excellent"/>
    <x v="4"/>
    <n v="9519.5499999999993"/>
  </r>
  <r>
    <x v="1913"/>
    <d v="2026-05-11T00:00:00"/>
    <s v="Mumbai"/>
    <s v="Bengaluru"/>
    <x v="1"/>
    <x v="1"/>
    <x v="6"/>
    <n v="24.38"/>
    <n v="371"/>
    <n v="86.8"/>
    <n v="2"/>
    <x v="1"/>
    <x v="0"/>
    <n v="52810"/>
    <x v="58"/>
    <x v="4"/>
    <n v="84.54"/>
    <n v="1717.2"/>
    <n v="4787.51"/>
    <n v="6142.15"/>
    <x v="4"/>
    <n v="2026"/>
    <s v="Q2"/>
    <s v="High"/>
    <s v="Average"/>
    <s v="Excellent"/>
    <x v="1"/>
    <n v="6142.15"/>
  </r>
  <r>
    <x v="1914"/>
    <d v="2026-03-21T00:00:00"/>
    <s v="Vizag"/>
    <s v="Bengaluru"/>
    <x v="4"/>
    <x v="1"/>
    <x v="4"/>
    <n v="14.96"/>
    <n v="1719"/>
    <n v="90.31"/>
    <n v="5"/>
    <x v="0"/>
    <x v="2"/>
    <n v="61929.2"/>
    <x v="64"/>
    <x v="5"/>
    <n v="82.03"/>
    <n v="4036.4"/>
    <n v="1745.81"/>
    <n v="5499.68"/>
    <x v="10"/>
    <n v="2026"/>
    <s v="Q1"/>
    <s v="High"/>
    <s v="Average"/>
    <s v="Excellent"/>
    <x v="4"/>
    <n v="5499.68"/>
  </r>
  <r>
    <x v="1915"/>
    <d v="2025-01-27T00:00:00"/>
    <s v="Nava Sheva"/>
    <s v="Jaipur"/>
    <x v="0"/>
    <x v="0"/>
    <x v="0"/>
    <n v="12.7"/>
    <n v="642"/>
    <n v="96.77"/>
    <n v="3"/>
    <x v="0"/>
    <x v="0"/>
    <n v="39746.400000000001"/>
    <x v="100"/>
    <x v="4"/>
    <n v="87.75"/>
    <n v="1792"/>
    <n v="2872.68"/>
    <n v="3614.71"/>
    <x v="0"/>
    <n v="2025"/>
    <s v="Q1"/>
    <s v="Low"/>
    <s v="Average"/>
    <s v="Excellent"/>
    <x v="0"/>
    <n v="3614.71"/>
  </r>
  <r>
    <x v="1916"/>
    <d v="2024-03-13T00:00:00"/>
    <s v="Mumbai"/>
    <s v="Delhi ICD"/>
    <x v="0"/>
    <x v="0"/>
    <x v="4"/>
    <n v="10.87"/>
    <n v="2420"/>
    <n v="95.73"/>
    <n v="7"/>
    <x v="0"/>
    <x v="1"/>
    <n v="56810.6"/>
    <x v="50"/>
    <x v="5"/>
    <n v="83.31"/>
    <n v="5274.8"/>
    <n v="4226.8999999999996"/>
    <n v="4866.68"/>
    <x v="10"/>
    <n v="2024"/>
    <s v="Q1"/>
    <s v="High"/>
    <s v="Average"/>
    <s v="Good"/>
    <x v="0"/>
    <n v="4866.68"/>
  </r>
  <r>
    <x v="1917"/>
    <d v="2024-03-07T00:00:00"/>
    <s v="Mumbai"/>
    <s v="Nagpur"/>
    <x v="5"/>
    <x v="1"/>
    <x v="2"/>
    <n v="20.239999999999998"/>
    <n v="1266"/>
    <n v="88.28"/>
    <n v="5"/>
    <x v="1"/>
    <x v="1"/>
    <n v="57501.599999999999"/>
    <x v="113"/>
    <x v="3"/>
    <n v="88.7"/>
    <n v="3341.6"/>
    <n v="3813.86"/>
    <n v="9820.3799999999992"/>
    <x v="10"/>
    <n v="2024"/>
    <s v="Q1"/>
    <s v="High"/>
    <s v="Average"/>
    <s v="Excellent"/>
    <x v="5"/>
    <n v="9820.3799999999992"/>
  </r>
  <r>
    <x v="1918"/>
    <d v="2024-12-24T00:00:00"/>
    <s v="Kolkata"/>
    <s v="Bengaluru"/>
    <x v="0"/>
    <x v="1"/>
    <x v="4"/>
    <n v="16.36"/>
    <n v="342"/>
    <n v="97.58"/>
    <n v="2"/>
    <x v="0"/>
    <x v="0"/>
    <n v="51537.599999999999"/>
    <x v="103"/>
    <x v="3"/>
    <n v="88.86"/>
    <n v="1338.4"/>
    <n v="2723.56"/>
    <n v="6988.5"/>
    <x v="9"/>
    <n v="2024"/>
    <s v="Q4"/>
    <s v="High"/>
    <s v="Average"/>
    <s v="Excellent"/>
    <x v="0"/>
    <n v="6988.5"/>
  </r>
  <r>
    <x v="1919"/>
    <d v="2024-06-11T00:00:00"/>
    <s v="Chennai"/>
    <s v="Jaipur"/>
    <x v="0"/>
    <x v="0"/>
    <x v="4"/>
    <n v="22.18"/>
    <n v="764"/>
    <n v="99.47"/>
    <n v="2"/>
    <x v="1"/>
    <x v="0"/>
    <n v="45066.400000000001"/>
    <x v="46"/>
    <x v="0"/>
    <n v="83.52"/>
    <n v="2415.1999999999998"/>
    <n v="4902.62"/>
    <n v="5880.11"/>
    <x v="6"/>
    <n v="2024"/>
    <s v="Q2"/>
    <s v="Low"/>
    <s v="Average"/>
    <s v="Excellent"/>
    <x v="0"/>
    <n v="5880.11"/>
  </r>
  <r>
    <x v="1920"/>
    <d v="2024-12-11T00:00:00"/>
    <s v="Nava Sheva"/>
    <s v="Ahmedabad"/>
    <x v="3"/>
    <x v="1"/>
    <x v="6"/>
    <n v="13.69"/>
    <n v="2014"/>
    <n v="96.88"/>
    <n v="5"/>
    <x v="0"/>
    <x v="0"/>
    <n v="69114.600000000006"/>
    <x v="102"/>
    <x v="3"/>
    <n v="84.8"/>
    <n v="4575.6000000000004"/>
    <n v="2727.1"/>
    <n v="8435.2199999999993"/>
    <x v="9"/>
    <n v="2024"/>
    <s v="Q4"/>
    <s v="High"/>
    <s v="Average"/>
    <s v="Excellent"/>
    <x v="3"/>
    <n v="8435.2199999999993"/>
  </r>
  <r>
    <x v="1921"/>
    <d v="2026-01-06T00:00:00"/>
    <s v="Kolkata"/>
    <s v="Delhi ICD"/>
    <x v="2"/>
    <x v="1"/>
    <x v="3"/>
    <n v="18.02"/>
    <n v="565"/>
    <n v="103.31"/>
    <n v="2"/>
    <x v="0"/>
    <x v="2"/>
    <n v="52395.199999999997"/>
    <x v="75"/>
    <x v="6"/>
    <n v="83.91"/>
    <n v="1850.8"/>
    <n v="3439.47"/>
    <n v="7254.27"/>
    <x v="0"/>
    <n v="2026"/>
    <s v="Q1"/>
    <s v="High"/>
    <s v="Average"/>
    <s v="Excellent"/>
    <x v="2"/>
    <n v="7254.27"/>
  </r>
  <r>
    <x v="1922"/>
    <d v="2025-09-13T00:00:00"/>
    <s v="Mundra"/>
    <s v="Pune"/>
    <x v="0"/>
    <x v="1"/>
    <x v="2"/>
    <n v="13.18"/>
    <n v="1743"/>
    <n v="100.73"/>
    <n v="6"/>
    <x v="2"/>
    <x v="1"/>
    <n v="60865.599999999999"/>
    <x v="46"/>
    <x v="3"/>
    <n v="81.459999999999994"/>
    <n v="4013.2"/>
    <n v="4752.2299999999996"/>
    <n v="10082.1"/>
    <x v="8"/>
    <n v="2025"/>
    <s v="Q3"/>
    <s v="High"/>
    <s v="Good"/>
    <s v="Good"/>
    <x v="0"/>
    <n v="10082.1"/>
  </r>
  <r>
    <x v="1923"/>
    <d v="2025-09-23T00:00:00"/>
    <s v="Kandla"/>
    <s v="Ahmedabad"/>
    <x v="4"/>
    <x v="1"/>
    <x v="4"/>
    <n v="27.25"/>
    <n v="2423"/>
    <n v="102.83"/>
    <n v="7"/>
    <x v="1"/>
    <x v="2"/>
    <n v="77940.600000000006"/>
    <x v="98"/>
    <x v="0"/>
    <n v="84.28"/>
    <n v="5936"/>
    <n v="4262.8999999999996"/>
    <n v="8390.58"/>
    <x v="8"/>
    <n v="2025"/>
    <s v="Q3"/>
    <s v="High"/>
    <s v="Average"/>
    <s v="Good"/>
    <x v="4"/>
    <n v="8390.58"/>
  </r>
  <r>
    <x v="1924"/>
    <d v="2024-02-21T00:00:00"/>
    <s v="Mumbai"/>
    <s v="Delhi ICD"/>
    <x v="6"/>
    <x v="0"/>
    <x v="5"/>
    <n v="21.11"/>
    <n v="2247"/>
    <n v="97.09"/>
    <n v="7"/>
    <x v="2"/>
    <x v="0"/>
    <n v="64113.8"/>
    <x v="0"/>
    <x v="2"/>
    <n v="87.58"/>
    <n v="5338.4"/>
    <n v="2418.27"/>
    <n v="10716.19"/>
    <x v="3"/>
    <n v="2024"/>
    <s v="Q1"/>
    <s v="High"/>
    <s v="Good"/>
    <s v="Good"/>
    <x v="6"/>
    <n v="10716.19"/>
  </r>
  <r>
    <x v="1925"/>
    <d v="2025-03-29T00:00:00"/>
    <s v="Mundra"/>
    <s v="Hyderabad"/>
    <x v="4"/>
    <x v="0"/>
    <x v="4"/>
    <n v="24.8"/>
    <n v="1320"/>
    <n v="86.58"/>
    <n v="4"/>
    <x v="1"/>
    <x v="1"/>
    <n v="50049.599999999999"/>
    <x v="33"/>
    <x v="1"/>
    <n v="84.96"/>
    <n v="3632"/>
    <n v="2563.59"/>
    <n v="4836"/>
    <x v="10"/>
    <n v="2025"/>
    <s v="Q1"/>
    <s v="High"/>
    <s v="Average"/>
    <s v="Excellent"/>
    <x v="4"/>
    <n v="4836"/>
  </r>
  <r>
    <x v="1926"/>
    <d v="2025-10-15T00:00:00"/>
    <s v="Kolkata"/>
    <s v="Nagpur"/>
    <x v="0"/>
    <x v="1"/>
    <x v="2"/>
    <n v="16.52"/>
    <n v="757"/>
    <n v="102.76"/>
    <n v="2"/>
    <x v="1"/>
    <x v="1"/>
    <n v="49783.199999999997"/>
    <x v="11"/>
    <x v="6"/>
    <n v="85.5"/>
    <n v="2174.8000000000002"/>
    <n v="3163.17"/>
    <n v="5719.72"/>
    <x v="7"/>
    <n v="2025"/>
    <s v="Q4"/>
    <s v="Low"/>
    <s v="Average"/>
    <s v="Excellent"/>
    <x v="0"/>
    <n v="5719.72"/>
  </r>
  <r>
    <x v="1927"/>
    <d v="2025-01-01T00:00:00"/>
    <s v="Vizag"/>
    <s v="Hyderabad"/>
    <x v="1"/>
    <x v="1"/>
    <x v="1"/>
    <n v="21.85"/>
    <n v="1934"/>
    <n v="97.57"/>
    <n v="6"/>
    <x v="2"/>
    <x v="1"/>
    <n v="70581.399999999994"/>
    <x v="23"/>
    <x v="4"/>
    <n v="85.04"/>
    <n v="4742"/>
    <n v="1668.37"/>
    <n v="8897.83"/>
    <x v="0"/>
    <n v="2025"/>
    <s v="Q1"/>
    <s v="High"/>
    <s v="Average"/>
    <s v="Good"/>
    <x v="1"/>
    <n v="8897.83"/>
  </r>
  <r>
    <x v="1928"/>
    <d v="2025-12-10T00:00:00"/>
    <s v="Mumbai"/>
    <s v="Hyderabad"/>
    <x v="5"/>
    <x v="1"/>
    <x v="0"/>
    <n v="26.12"/>
    <n v="1023"/>
    <n v="88.66"/>
    <n v="2"/>
    <x v="0"/>
    <x v="1"/>
    <n v="64923.199999999997"/>
    <x v="31"/>
    <x v="4"/>
    <n v="85.93"/>
    <n v="3090.8"/>
    <n v="2623.51"/>
    <n v="9183.6"/>
    <x v="9"/>
    <n v="2025"/>
    <s v="Q4"/>
    <s v="High"/>
    <s v="Average"/>
    <s v="Excellent"/>
    <x v="5"/>
    <n v="9183.6"/>
  </r>
  <r>
    <x v="1929"/>
    <d v="2025-10-06T00:00:00"/>
    <s v="Vizag"/>
    <s v="Delhi ICD"/>
    <x v="1"/>
    <x v="0"/>
    <x v="4"/>
    <n v="19.12"/>
    <n v="801"/>
    <n v="96.31"/>
    <n v="3"/>
    <x v="0"/>
    <x v="1"/>
    <n v="44877.2"/>
    <x v="111"/>
    <x v="4"/>
    <n v="88.66"/>
    <n v="2366.8000000000002"/>
    <n v="4712.0200000000004"/>
    <n v="4849.6899999999996"/>
    <x v="7"/>
    <n v="2025"/>
    <s v="Q4"/>
    <s v="Low"/>
    <s v="Average"/>
    <s v="Excellent"/>
    <x v="1"/>
    <n v="4849.6899999999996"/>
  </r>
  <r>
    <x v="1930"/>
    <d v="2026-04-13T00:00:00"/>
    <s v="Kandla"/>
    <s v="Ahmedabad"/>
    <x v="2"/>
    <x v="0"/>
    <x v="5"/>
    <n v="24.27"/>
    <n v="1656"/>
    <n v="99.08"/>
    <n v="4"/>
    <x v="2"/>
    <x v="2"/>
    <n v="56104.6"/>
    <x v="21"/>
    <x v="3"/>
    <n v="86.82"/>
    <n v="4282.8"/>
    <n v="3165.05"/>
    <n v="8337.66"/>
    <x v="5"/>
    <n v="2026"/>
    <s v="Q2"/>
    <s v="High"/>
    <s v="Average"/>
    <s v="Excellent"/>
    <x v="2"/>
    <n v="8337.66"/>
  </r>
  <r>
    <x v="1931"/>
    <d v="2025-07-09T00:00:00"/>
    <s v="Mundra"/>
    <s v="Ahmedabad"/>
    <x v="0"/>
    <x v="0"/>
    <x v="1"/>
    <n v="20.73"/>
    <n v="926"/>
    <n v="104.82"/>
    <n v="3"/>
    <x v="2"/>
    <x v="1"/>
    <n v="46347.4"/>
    <x v="48"/>
    <x v="0"/>
    <n v="81.64"/>
    <n v="2681.2"/>
    <n v="4934.22"/>
    <n v="6510.66"/>
    <x v="1"/>
    <n v="2025"/>
    <s v="Q3"/>
    <s v="Low"/>
    <s v="Average"/>
    <s v="Excellent"/>
    <x v="0"/>
    <n v="6510.66"/>
  </r>
  <r>
    <x v="1932"/>
    <d v="2025-01-09T00:00:00"/>
    <s v="Mundra"/>
    <s v="Delhi ICD"/>
    <x v="2"/>
    <x v="0"/>
    <x v="4"/>
    <n v="26.63"/>
    <n v="2417"/>
    <n v="94.65"/>
    <n v="8"/>
    <x v="0"/>
    <x v="0"/>
    <n v="73329"/>
    <x v="0"/>
    <x v="4"/>
    <n v="84.67"/>
    <n v="5899.2"/>
    <n v="3862.22"/>
    <n v="9979.52"/>
    <x v="0"/>
    <n v="2025"/>
    <s v="Q1"/>
    <s v="High"/>
    <s v="Average"/>
    <s v="Good"/>
    <x v="2"/>
    <n v="9979.52"/>
  </r>
  <r>
    <x v="1933"/>
    <d v="2024-12-08T00:00:00"/>
    <s v="Vizag"/>
    <s v="Nagpur"/>
    <x v="5"/>
    <x v="1"/>
    <x v="4"/>
    <n v="15.82"/>
    <n v="317"/>
    <n v="92.19"/>
    <n v="2"/>
    <x v="1"/>
    <x v="0"/>
    <n v="45104.800000000003"/>
    <x v="7"/>
    <x v="5"/>
    <n v="83.28"/>
    <n v="1266.8"/>
    <n v="4529.13"/>
    <n v="7694.94"/>
    <x v="9"/>
    <n v="2024"/>
    <s v="Q4"/>
    <s v="Low"/>
    <s v="Average"/>
    <s v="Excellent"/>
    <x v="5"/>
    <n v="7694.94"/>
  </r>
  <r>
    <x v="1934"/>
    <d v="2024-11-04T00:00:00"/>
    <s v="Vizag"/>
    <s v="Hyderabad"/>
    <x v="2"/>
    <x v="0"/>
    <x v="3"/>
    <n v="21.68"/>
    <n v="1654"/>
    <n v="94.68"/>
    <n v="5"/>
    <x v="1"/>
    <x v="0"/>
    <n v="54721.599999999999"/>
    <x v="36"/>
    <x v="4"/>
    <n v="83.33"/>
    <n v="4175.2"/>
    <n v="2948.07"/>
    <n v="8462.1"/>
    <x v="11"/>
    <n v="2024"/>
    <s v="Q4"/>
    <s v="High"/>
    <s v="Average"/>
    <s v="Excellent"/>
    <x v="2"/>
    <n v="8462.1"/>
  </r>
  <r>
    <x v="1935"/>
    <d v="2025-10-24T00:00:00"/>
    <s v="Kandla"/>
    <s v="Ahmedabad"/>
    <x v="3"/>
    <x v="1"/>
    <x v="4"/>
    <n v="14.17"/>
    <n v="2799"/>
    <n v="93.54"/>
    <n v="8"/>
    <x v="1"/>
    <x v="2"/>
    <n v="69565.8"/>
    <x v="16"/>
    <x v="1"/>
    <n v="86.22"/>
    <n v="6164.8"/>
    <n v="2105.31"/>
    <n v="6964.05"/>
    <x v="7"/>
    <n v="2025"/>
    <s v="Q4"/>
    <s v="High"/>
    <s v="Average"/>
    <s v="Good"/>
    <x v="3"/>
    <n v="6964.05"/>
  </r>
  <r>
    <x v="1936"/>
    <d v="2025-04-25T00:00:00"/>
    <s v="Chennai"/>
    <s v="Lucknow"/>
    <x v="0"/>
    <x v="1"/>
    <x v="4"/>
    <n v="11.34"/>
    <n v="1809"/>
    <n v="85.46"/>
    <n v="5"/>
    <x v="2"/>
    <x v="2"/>
    <n v="56669.2"/>
    <x v="14"/>
    <x v="6"/>
    <n v="82.55"/>
    <n v="4071.6"/>
    <n v="4075.48"/>
    <n v="5260.25"/>
    <x v="5"/>
    <n v="2025"/>
    <s v="Q2"/>
    <s v="High"/>
    <s v="Average"/>
    <s v="Excellent"/>
    <x v="0"/>
    <n v="5260.25"/>
  </r>
  <r>
    <x v="1937"/>
    <d v="2025-10-13T00:00:00"/>
    <s v="Mundra"/>
    <s v="Nagpur"/>
    <x v="5"/>
    <x v="1"/>
    <x v="3"/>
    <n v="27.69"/>
    <n v="454"/>
    <n v="86.78"/>
    <n v="2"/>
    <x v="0"/>
    <x v="2"/>
    <n v="57782.6"/>
    <x v="87"/>
    <x v="1"/>
    <n v="88.9"/>
    <n v="2015.6"/>
    <n v="4416.09"/>
    <n v="7897.42"/>
    <x v="7"/>
    <n v="2025"/>
    <s v="Q4"/>
    <s v="High"/>
    <s v="Average"/>
    <s v="Excellent"/>
    <x v="5"/>
    <n v="7897.42"/>
  </r>
  <r>
    <x v="1938"/>
    <d v="2024-03-14T00:00:00"/>
    <s v="Mundra"/>
    <s v="Hyderabad"/>
    <x v="0"/>
    <x v="0"/>
    <x v="5"/>
    <n v="16.829999999999998"/>
    <n v="1254"/>
    <n v="101.76"/>
    <n v="5"/>
    <x v="0"/>
    <x v="0"/>
    <n v="51406.2"/>
    <x v="85"/>
    <x v="4"/>
    <n v="85.8"/>
    <n v="3181.2"/>
    <n v="4071.69"/>
    <n v="9093.5499999999993"/>
    <x v="10"/>
    <n v="2024"/>
    <s v="Q1"/>
    <s v="High"/>
    <s v="Average"/>
    <s v="Excellent"/>
    <x v="0"/>
    <n v="9093.5499999999993"/>
  </r>
  <r>
    <x v="1939"/>
    <d v="2026-05-22T00:00:00"/>
    <s v="Mundra"/>
    <s v="Lucknow"/>
    <x v="5"/>
    <x v="1"/>
    <x v="2"/>
    <n v="23.62"/>
    <n v="2716"/>
    <n v="104.84"/>
    <n v="8"/>
    <x v="0"/>
    <x v="0"/>
    <n v="87430.8"/>
    <x v="97"/>
    <x v="5"/>
    <n v="84.58"/>
    <n v="6376.8"/>
    <n v="3277.25"/>
    <n v="15215.29"/>
    <x v="4"/>
    <n v="2026"/>
    <s v="Q2"/>
    <s v="High"/>
    <s v="Good"/>
    <s v="Good"/>
    <x v="5"/>
    <n v="15215.29"/>
  </r>
  <r>
    <x v="1940"/>
    <d v="2025-07-18T00:00:00"/>
    <s v="Chennai"/>
    <s v="Pune"/>
    <x v="5"/>
    <x v="1"/>
    <x v="5"/>
    <n v="13.72"/>
    <n v="629"/>
    <n v="91.33"/>
    <n v="2"/>
    <x v="0"/>
    <x v="2"/>
    <n v="47855.6"/>
    <x v="110"/>
    <x v="0"/>
    <n v="83.33"/>
    <n v="1806.8"/>
    <n v="2986.63"/>
    <n v="4456.74"/>
    <x v="1"/>
    <n v="2025"/>
    <s v="Q3"/>
    <s v="Low"/>
    <s v="Average"/>
    <s v="Excellent"/>
    <x v="5"/>
    <n v="4456.74"/>
  </r>
  <r>
    <x v="1941"/>
    <d v="2026-03-13T00:00:00"/>
    <s v="Kandla"/>
    <s v="Ahmedabad"/>
    <x v="1"/>
    <x v="0"/>
    <x v="1"/>
    <n v="12.58"/>
    <n v="1283"/>
    <n v="95.08"/>
    <n v="5"/>
    <x v="0"/>
    <x v="0"/>
    <n v="47127.6"/>
    <x v="42"/>
    <x v="4"/>
    <n v="88.67"/>
    <n v="3069.2"/>
    <n v="1567.11"/>
    <n v="8410.93"/>
    <x v="10"/>
    <n v="2026"/>
    <s v="Q1"/>
    <s v="Low"/>
    <s v="Average"/>
    <s v="Excellent"/>
    <x v="1"/>
    <n v="8410.93"/>
  </r>
  <r>
    <x v="1942"/>
    <d v="2026-03-01T00:00:00"/>
    <s v="Vizag"/>
    <s v="Nagpur"/>
    <x v="3"/>
    <x v="0"/>
    <x v="3"/>
    <n v="18.489999999999998"/>
    <n v="2730"/>
    <n v="93.34"/>
    <n v="7"/>
    <x v="0"/>
    <x v="1"/>
    <n v="67101.8"/>
    <x v="34"/>
    <x v="3"/>
    <n v="84.83"/>
    <n v="6199.6"/>
    <n v="4928.01"/>
    <n v="9555.4599999999991"/>
    <x v="10"/>
    <n v="2026"/>
    <s v="Q1"/>
    <s v="High"/>
    <s v="Average"/>
    <s v="Good"/>
    <x v="3"/>
    <n v="9555.4599999999991"/>
  </r>
  <r>
    <x v="1943"/>
    <d v="2025-08-12T00:00:00"/>
    <s v="Mundra"/>
    <s v="Jaipur"/>
    <x v="2"/>
    <x v="1"/>
    <x v="0"/>
    <n v="16.760000000000002"/>
    <n v="1868"/>
    <n v="90.3"/>
    <n v="5"/>
    <x v="0"/>
    <x v="0"/>
    <n v="69336"/>
    <x v="55"/>
    <x v="2"/>
    <n v="85.02"/>
    <n v="4406.3999999999996"/>
    <n v="3505.53"/>
    <n v="10247.299999999999"/>
    <x v="2"/>
    <n v="2025"/>
    <s v="Q3"/>
    <s v="High"/>
    <s v="Good"/>
    <s v="Excellent"/>
    <x v="2"/>
    <n v="10247.299999999999"/>
  </r>
  <r>
    <x v="1944"/>
    <d v="2024-10-08T00:00:00"/>
    <s v="Chennai"/>
    <s v="Bengaluru"/>
    <x v="5"/>
    <x v="0"/>
    <x v="1"/>
    <n v="15.38"/>
    <n v="515"/>
    <n v="94.16"/>
    <n v="2"/>
    <x v="1"/>
    <x v="0"/>
    <n v="35321.199999999997"/>
    <x v="70"/>
    <x v="0"/>
    <n v="87.09"/>
    <n v="1645.2"/>
    <n v="4566.03"/>
    <n v="3219.4"/>
    <x v="7"/>
    <n v="2024"/>
    <s v="Q4"/>
    <s v="Low"/>
    <s v="Average"/>
    <s v="Excellent"/>
    <x v="5"/>
    <n v="3219.4"/>
  </r>
  <r>
    <x v="1945"/>
    <d v="2026-04-29T00:00:00"/>
    <s v="Kandla"/>
    <s v="Lucknow"/>
    <x v="4"/>
    <x v="1"/>
    <x v="4"/>
    <n v="15.51"/>
    <n v="1930"/>
    <n v="88.88"/>
    <n v="4"/>
    <x v="0"/>
    <x v="2"/>
    <n v="64784.6"/>
    <x v="30"/>
    <x v="3"/>
    <n v="87.52"/>
    <n v="4480.3999999999996"/>
    <n v="2865.21"/>
    <n v="7925.45"/>
    <x v="5"/>
    <n v="2026"/>
    <s v="Q2"/>
    <s v="High"/>
    <s v="Average"/>
    <s v="Excellent"/>
    <x v="4"/>
    <n v="7925.45"/>
  </r>
  <r>
    <x v="1946"/>
    <d v="2024-02-27T00:00:00"/>
    <s v="Mundra"/>
    <s v="Bengaluru"/>
    <x v="6"/>
    <x v="0"/>
    <x v="1"/>
    <n v="10.8"/>
    <n v="990"/>
    <n v="88.08"/>
    <n v="3"/>
    <x v="2"/>
    <x v="1"/>
    <n v="36169.599999999999"/>
    <x v="117"/>
    <x v="5"/>
    <n v="82.15"/>
    <n v="2412"/>
    <n v="4900.88"/>
    <n v="5790.62"/>
    <x v="3"/>
    <n v="2024"/>
    <s v="Q1"/>
    <s v="Low"/>
    <s v="Average"/>
    <s v="Excellent"/>
    <x v="6"/>
    <n v="5790.62"/>
  </r>
  <r>
    <x v="1947"/>
    <d v="2024-11-21T00:00:00"/>
    <s v="Kolkata"/>
    <s v="Delhi ICD"/>
    <x v="1"/>
    <x v="1"/>
    <x v="1"/>
    <n v="15.85"/>
    <n v="892"/>
    <n v="98.55"/>
    <n v="4"/>
    <x v="0"/>
    <x v="2"/>
    <n v="53795"/>
    <x v="88"/>
    <x v="6"/>
    <n v="82.31"/>
    <n v="2418"/>
    <n v="2760.78"/>
    <n v="8463.32"/>
    <x v="11"/>
    <n v="2024"/>
    <s v="Q4"/>
    <s v="High"/>
    <s v="Average"/>
    <s v="Excellent"/>
    <x v="1"/>
    <n v="8463.32"/>
  </r>
  <r>
    <x v="1948"/>
    <d v="2024-04-28T00:00:00"/>
    <s v="Mumbai"/>
    <s v="Ahmedabad"/>
    <x v="5"/>
    <x v="0"/>
    <x v="5"/>
    <n v="25.14"/>
    <n v="2768"/>
    <n v="89.31"/>
    <n v="6"/>
    <x v="2"/>
    <x v="0"/>
    <n v="73059.199999999997"/>
    <x v="28"/>
    <x v="1"/>
    <n v="88.96"/>
    <n v="6541.6"/>
    <n v="2577.84"/>
    <n v="7126.81"/>
    <x v="5"/>
    <n v="2024"/>
    <s v="Q2"/>
    <s v="High"/>
    <s v="Average"/>
    <s v="Good"/>
    <x v="5"/>
    <n v="7126.81"/>
  </r>
  <r>
    <x v="1949"/>
    <d v="2025-10-05T00:00:00"/>
    <s v="Kolkata"/>
    <s v="Lucknow"/>
    <x v="4"/>
    <x v="1"/>
    <x v="3"/>
    <n v="20.65"/>
    <n v="1297"/>
    <n v="94.24"/>
    <n v="3"/>
    <x v="1"/>
    <x v="2"/>
    <n v="57457.8"/>
    <x v="5"/>
    <x v="6"/>
    <n v="83.65"/>
    <n v="3420"/>
    <n v="4299.3500000000004"/>
    <n v="8656.02"/>
    <x v="7"/>
    <n v="2025"/>
    <s v="Q4"/>
    <s v="High"/>
    <s v="Average"/>
    <s v="Excellent"/>
    <x v="4"/>
    <n v="8656.02"/>
  </r>
  <r>
    <x v="1950"/>
    <d v="2025-10-31T00:00:00"/>
    <s v="Kandla"/>
    <s v="Nagpur"/>
    <x v="2"/>
    <x v="1"/>
    <x v="2"/>
    <n v="27.73"/>
    <n v="358"/>
    <n v="94.53"/>
    <n v="2"/>
    <x v="2"/>
    <x v="2"/>
    <n v="55096.6"/>
    <x v="10"/>
    <x v="5"/>
    <n v="88.17"/>
    <n v="1825.2"/>
    <n v="2588.1999999999998"/>
    <n v="4466.4799999999996"/>
    <x v="7"/>
    <n v="2025"/>
    <s v="Q4"/>
    <s v="High"/>
    <s v="Average"/>
    <s v="Excellent"/>
    <x v="2"/>
    <n v="4466.4799999999996"/>
  </r>
  <r>
    <x v="1951"/>
    <d v="2024-01-12T00:00:00"/>
    <s v="Mumbai"/>
    <s v="Hyderabad"/>
    <x v="0"/>
    <x v="0"/>
    <x v="1"/>
    <n v="10.31"/>
    <n v="1781"/>
    <n v="85.9"/>
    <n v="6"/>
    <x v="2"/>
    <x v="1"/>
    <n v="44959"/>
    <x v="21"/>
    <x v="1"/>
    <n v="88.71"/>
    <n v="3974.4"/>
    <n v="1672.04"/>
    <n v="4821.5200000000004"/>
    <x v="0"/>
    <n v="2024"/>
    <s v="Q1"/>
    <s v="Low"/>
    <s v="Average"/>
    <s v="Good"/>
    <x v="0"/>
    <n v="4821.5200000000004"/>
  </r>
  <r>
    <x v="1952"/>
    <d v="2026-04-17T00:00:00"/>
    <s v="Chennai"/>
    <s v="Delhi ICD"/>
    <x v="3"/>
    <x v="0"/>
    <x v="2"/>
    <n v="10.199999999999999"/>
    <n v="1622"/>
    <n v="103.57"/>
    <n v="6"/>
    <x v="0"/>
    <x v="1"/>
    <n v="47572.4"/>
    <x v="70"/>
    <x v="0"/>
    <n v="85.63"/>
    <n v="3652"/>
    <n v="3938.23"/>
    <n v="5752.53"/>
    <x v="5"/>
    <n v="2026"/>
    <s v="Q2"/>
    <s v="Low"/>
    <s v="Average"/>
    <s v="Good"/>
    <x v="3"/>
    <n v="5752.53"/>
  </r>
  <r>
    <x v="1953"/>
    <d v="2025-04-28T00:00:00"/>
    <s v="Chennai"/>
    <s v="Bengaluru"/>
    <x v="1"/>
    <x v="1"/>
    <x v="2"/>
    <n v="22.33"/>
    <n v="1797"/>
    <n v="93.04"/>
    <n v="6"/>
    <x v="0"/>
    <x v="1"/>
    <n v="71325.8"/>
    <x v="70"/>
    <x v="5"/>
    <n v="83.07"/>
    <n v="4487.2"/>
    <n v="4919.54"/>
    <n v="8821.2900000000009"/>
    <x v="5"/>
    <n v="2025"/>
    <s v="Q2"/>
    <s v="High"/>
    <s v="Average"/>
    <s v="Good"/>
    <x v="1"/>
    <n v="8821.2900000000009"/>
  </r>
  <r>
    <x v="1954"/>
    <d v="2024-07-13T00:00:00"/>
    <s v="Kandla"/>
    <s v="Jaipur"/>
    <x v="2"/>
    <x v="1"/>
    <x v="3"/>
    <n v="15.68"/>
    <n v="1099"/>
    <n v="85.76"/>
    <n v="3"/>
    <x v="1"/>
    <x v="0"/>
    <n v="53591.199999999997"/>
    <x v="65"/>
    <x v="5"/>
    <n v="85.31"/>
    <n v="2825.2"/>
    <n v="4342.24"/>
    <n v="5489.48"/>
    <x v="1"/>
    <n v="2024"/>
    <s v="Q3"/>
    <s v="High"/>
    <s v="Average"/>
    <s v="Excellent"/>
    <x v="2"/>
    <n v="5489.48"/>
  </r>
  <r>
    <x v="1955"/>
    <d v="2024-10-25T00:00:00"/>
    <s v="Kolkata"/>
    <s v="Lucknow"/>
    <x v="6"/>
    <x v="1"/>
    <x v="4"/>
    <n v="27.63"/>
    <n v="941"/>
    <n v="91.87"/>
    <n v="3"/>
    <x v="2"/>
    <x v="2"/>
    <n v="61683.4"/>
    <x v="41"/>
    <x v="0"/>
    <n v="82.46"/>
    <n v="2987.2"/>
    <n v="2988.1"/>
    <n v="7415.58"/>
    <x v="7"/>
    <n v="2024"/>
    <s v="Q4"/>
    <s v="High"/>
    <s v="Average"/>
    <s v="Excellent"/>
    <x v="6"/>
    <n v="7415.58"/>
  </r>
  <r>
    <x v="1956"/>
    <d v="2025-12-05T00:00:00"/>
    <s v="Mundra"/>
    <s v="Nagpur"/>
    <x v="2"/>
    <x v="0"/>
    <x v="5"/>
    <n v="24.14"/>
    <n v="1680"/>
    <n v="92.96"/>
    <n v="5"/>
    <x v="0"/>
    <x v="0"/>
    <n v="62041.2"/>
    <x v="27"/>
    <x v="5"/>
    <n v="87.84"/>
    <n v="4325.6000000000004"/>
    <n v="3275.08"/>
    <n v="5983.97"/>
    <x v="9"/>
    <n v="2025"/>
    <s v="Q4"/>
    <s v="High"/>
    <s v="Average"/>
    <s v="Excellent"/>
    <x v="2"/>
    <n v="5983.97"/>
  </r>
  <r>
    <x v="1957"/>
    <d v="2024-07-26T00:00:00"/>
    <s v="Vizag"/>
    <s v="Delhi ICD"/>
    <x v="0"/>
    <x v="1"/>
    <x v="5"/>
    <n v="10.91"/>
    <n v="1703"/>
    <n v="87.27"/>
    <n v="6"/>
    <x v="0"/>
    <x v="0"/>
    <n v="61727.4"/>
    <x v="15"/>
    <x v="1"/>
    <n v="82.68"/>
    <n v="3842.4"/>
    <n v="4228.55"/>
    <n v="10388.209999999999"/>
    <x v="1"/>
    <n v="2024"/>
    <s v="Q3"/>
    <s v="High"/>
    <s v="Good"/>
    <s v="Good"/>
    <x v="0"/>
    <n v="10388.209999999999"/>
  </r>
  <r>
    <x v="1958"/>
    <d v="2025-03-18T00:00:00"/>
    <s v="Mundra"/>
    <s v="Bengaluru"/>
    <x v="3"/>
    <x v="0"/>
    <x v="3"/>
    <n v="22.95"/>
    <n v="1295"/>
    <n v="103.76"/>
    <n v="4"/>
    <x v="2"/>
    <x v="1"/>
    <n v="52646.2"/>
    <x v="3"/>
    <x v="2"/>
    <n v="81.94"/>
    <n v="3508"/>
    <n v="4912.93"/>
    <n v="9149.4500000000007"/>
    <x v="10"/>
    <n v="2025"/>
    <s v="Q1"/>
    <s v="High"/>
    <s v="Average"/>
    <s v="Excellent"/>
    <x v="3"/>
    <n v="9149.4500000000007"/>
  </r>
  <r>
    <x v="1959"/>
    <d v="2026-06-17T00:00:00"/>
    <s v="Mumbai"/>
    <s v="Jaipur"/>
    <x v="5"/>
    <x v="0"/>
    <x v="3"/>
    <n v="15.61"/>
    <n v="2002"/>
    <n v="89.27"/>
    <n v="5"/>
    <x v="1"/>
    <x v="0"/>
    <n v="52785.4"/>
    <x v="72"/>
    <x v="4"/>
    <n v="87.16"/>
    <n v="4628.3999999999996"/>
    <n v="4561.33"/>
    <n v="5533.75"/>
    <x v="6"/>
    <n v="2026"/>
    <s v="Q2"/>
    <s v="High"/>
    <s v="Average"/>
    <s v="Excellent"/>
    <x v="5"/>
    <n v="5533.75"/>
  </r>
  <r>
    <x v="1960"/>
    <d v="2024-07-02T00:00:00"/>
    <s v="Mumbai"/>
    <s v="Hyderabad"/>
    <x v="2"/>
    <x v="1"/>
    <x v="3"/>
    <n v="15.88"/>
    <n v="1668"/>
    <n v="94.42"/>
    <n v="6"/>
    <x v="1"/>
    <x v="1"/>
    <n v="59138.400000000001"/>
    <x v="91"/>
    <x v="2"/>
    <n v="81.39"/>
    <n v="3971.2"/>
    <n v="2967.51"/>
    <n v="7781.52"/>
    <x v="1"/>
    <n v="2024"/>
    <s v="Q3"/>
    <s v="High"/>
    <s v="Average"/>
    <s v="Good"/>
    <x v="2"/>
    <n v="7781.52"/>
  </r>
  <r>
    <x v="1961"/>
    <d v="2025-10-15T00:00:00"/>
    <s v="Mundra"/>
    <s v="Delhi ICD"/>
    <x v="5"/>
    <x v="1"/>
    <x v="0"/>
    <n v="27.6"/>
    <n v="700"/>
    <n v="89.59"/>
    <n v="2"/>
    <x v="0"/>
    <x v="0"/>
    <n v="64990.8"/>
    <x v="32"/>
    <x v="2"/>
    <n v="85.51"/>
    <n v="2504"/>
    <n v="3334.71"/>
    <n v="6431.95"/>
    <x v="7"/>
    <n v="2025"/>
    <s v="Q4"/>
    <s v="High"/>
    <s v="Average"/>
    <s v="Excellent"/>
    <x v="5"/>
    <n v="6431.95"/>
  </r>
  <r>
    <x v="1962"/>
    <d v="2024-08-11T00:00:00"/>
    <s v="Mumbai"/>
    <s v="Lucknow"/>
    <x v="4"/>
    <x v="0"/>
    <x v="1"/>
    <n v="10.11"/>
    <n v="599"/>
    <n v="102.98"/>
    <n v="2"/>
    <x v="2"/>
    <x v="0"/>
    <n v="35144.6"/>
    <x v="5"/>
    <x v="5"/>
    <n v="82.01"/>
    <n v="1602.4"/>
    <n v="3500.95"/>
    <n v="5632.83"/>
    <x v="2"/>
    <n v="2024"/>
    <s v="Q3"/>
    <s v="Low"/>
    <s v="Average"/>
    <s v="Excellent"/>
    <x v="4"/>
    <n v="5632.83"/>
  </r>
  <r>
    <x v="1963"/>
    <d v="2024-10-02T00:00:00"/>
    <s v="Kandla"/>
    <s v="Pune"/>
    <x v="2"/>
    <x v="0"/>
    <x v="4"/>
    <n v="17.95"/>
    <n v="2120"/>
    <n v="101.69"/>
    <n v="6"/>
    <x v="0"/>
    <x v="0"/>
    <n v="62797.8"/>
    <x v="100"/>
    <x v="2"/>
    <n v="85.13"/>
    <n v="4958"/>
    <n v="4931.21"/>
    <n v="7013.57"/>
    <x v="7"/>
    <n v="2024"/>
    <s v="Q4"/>
    <s v="High"/>
    <s v="Average"/>
    <s v="Good"/>
    <x v="2"/>
    <n v="7013.57"/>
  </r>
  <r>
    <x v="1964"/>
    <d v="2024-02-13T00:00:00"/>
    <s v="Kandla"/>
    <s v="Delhi ICD"/>
    <x v="6"/>
    <x v="0"/>
    <x v="0"/>
    <n v="14.59"/>
    <n v="1046"/>
    <n v="104.9"/>
    <n v="2"/>
    <x v="1"/>
    <x v="0"/>
    <n v="42271"/>
    <x v="50"/>
    <x v="2"/>
    <n v="82"/>
    <n v="2675.6"/>
    <n v="2416.96"/>
    <n v="3426.68"/>
    <x v="3"/>
    <n v="2024"/>
    <s v="Q1"/>
    <s v="Low"/>
    <s v="Average"/>
    <s v="Excellent"/>
    <x v="6"/>
    <n v="3426.68"/>
  </r>
  <r>
    <x v="1965"/>
    <d v="2024-06-11T00:00:00"/>
    <s v="Kolkata"/>
    <s v="Hyderabad"/>
    <x v="6"/>
    <x v="1"/>
    <x v="1"/>
    <n v="11.7"/>
    <n v="1530"/>
    <n v="86.67"/>
    <n v="5"/>
    <x v="1"/>
    <x v="2"/>
    <n v="51290.400000000001"/>
    <x v="117"/>
    <x v="0"/>
    <n v="81.510000000000005"/>
    <n v="3528"/>
    <n v="1637.34"/>
    <n v="5407.85"/>
    <x v="6"/>
    <n v="2024"/>
    <s v="Q2"/>
    <s v="High"/>
    <s v="Average"/>
    <s v="Excellent"/>
    <x v="6"/>
    <n v="5407.85"/>
  </r>
  <r>
    <x v="1966"/>
    <d v="2025-10-12T00:00:00"/>
    <s v="Mumbai"/>
    <s v="Delhi ICD"/>
    <x v="0"/>
    <x v="1"/>
    <x v="3"/>
    <n v="22.62"/>
    <n v="524"/>
    <n v="87.44"/>
    <n v="3"/>
    <x v="0"/>
    <x v="1"/>
    <n v="55638.8"/>
    <x v="14"/>
    <x v="1"/>
    <n v="81.2"/>
    <n v="1952.8"/>
    <n v="4378.87"/>
    <n v="5594.35"/>
    <x v="7"/>
    <n v="2025"/>
    <s v="Q4"/>
    <s v="High"/>
    <s v="Average"/>
    <s v="Excellent"/>
    <x v="0"/>
    <n v="5594.35"/>
  </r>
  <r>
    <x v="1967"/>
    <d v="2024-12-11T00:00:00"/>
    <s v="Nava Sheva"/>
    <s v="Ahmedabad"/>
    <x v="3"/>
    <x v="1"/>
    <x v="5"/>
    <n v="17.2"/>
    <n v="2351"/>
    <n v="104"/>
    <n v="7"/>
    <x v="1"/>
    <x v="0"/>
    <n v="72172"/>
    <x v="12"/>
    <x v="0"/>
    <n v="86.56"/>
    <n v="5390"/>
    <n v="2299.59"/>
    <n v="7452.86"/>
    <x v="9"/>
    <n v="2024"/>
    <s v="Q4"/>
    <s v="High"/>
    <s v="Average"/>
    <s v="Good"/>
    <x v="3"/>
    <n v="7452.86"/>
  </r>
  <r>
    <x v="1968"/>
    <d v="2025-01-05T00:00:00"/>
    <s v="Vizag"/>
    <s v="Jaipur"/>
    <x v="2"/>
    <x v="0"/>
    <x v="0"/>
    <n v="13.05"/>
    <n v="688"/>
    <n v="96.52"/>
    <n v="3"/>
    <x v="0"/>
    <x v="0"/>
    <n v="40583.4"/>
    <x v="40"/>
    <x v="2"/>
    <n v="82.3"/>
    <n v="1898"/>
    <n v="3326.52"/>
    <n v="4333.0200000000004"/>
    <x v="0"/>
    <n v="2025"/>
    <s v="Q1"/>
    <s v="Low"/>
    <s v="Average"/>
    <s v="Excellent"/>
    <x v="2"/>
    <n v="4333.0200000000004"/>
  </r>
  <r>
    <x v="1969"/>
    <d v="2026-02-07T00:00:00"/>
    <s v="Kandla"/>
    <s v="Jaipur"/>
    <x v="0"/>
    <x v="1"/>
    <x v="1"/>
    <n v="16.48"/>
    <n v="2227"/>
    <n v="96.28"/>
    <n v="7"/>
    <x v="0"/>
    <x v="0"/>
    <n v="74109.600000000006"/>
    <x v="11"/>
    <x v="3"/>
    <n v="83.19"/>
    <n v="5113.2"/>
    <n v="3871.4"/>
    <n v="6940.56"/>
    <x v="3"/>
    <n v="2026"/>
    <s v="Q1"/>
    <s v="High"/>
    <s v="Average"/>
    <s v="Good"/>
    <x v="0"/>
    <n v="6940.56"/>
  </r>
  <r>
    <x v="1970"/>
    <d v="2025-03-08T00:00:00"/>
    <s v="Vizag"/>
    <s v="Nagpur"/>
    <x v="3"/>
    <x v="1"/>
    <x v="2"/>
    <n v="27.45"/>
    <n v="1129"/>
    <n v="103.02"/>
    <n v="3"/>
    <x v="1"/>
    <x v="0"/>
    <n v="66615.399999999994"/>
    <x v="105"/>
    <x v="1"/>
    <n v="85.01"/>
    <n v="3356"/>
    <n v="2917.16"/>
    <n v="6396.47"/>
    <x v="10"/>
    <n v="2025"/>
    <s v="Q1"/>
    <s v="High"/>
    <s v="Average"/>
    <s v="Excellent"/>
    <x v="3"/>
    <n v="6396.47"/>
  </r>
  <r>
    <x v="1971"/>
    <d v="2025-07-15T00:00:00"/>
    <s v="Chennai"/>
    <s v="Hyderabad"/>
    <x v="5"/>
    <x v="1"/>
    <x v="4"/>
    <n v="12.32"/>
    <n v="2125"/>
    <n v="104.33"/>
    <n v="5"/>
    <x v="1"/>
    <x v="2"/>
    <n v="61107.6"/>
    <x v="8"/>
    <x v="0"/>
    <n v="88.81"/>
    <n v="4742.8"/>
    <n v="2221.4899999999998"/>
    <n v="9305"/>
    <x v="1"/>
    <n v="2025"/>
    <s v="Q3"/>
    <s v="High"/>
    <s v="Average"/>
    <s v="Excellent"/>
    <x v="5"/>
    <n v="9305"/>
  </r>
  <r>
    <x v="1972"/>
    <d v="2025-07-08T00:00:00"/>
    <s v="Mumbai"/>
    <s v="Jaipur"/>
    <x v="5"/>
    <x v="0"/>
    <x v="5"/>
    <n v="17.39"/>
    <n v="2235"/>
    <n v="100.2"/>
    <n v="6"/>
    <x v="0"/>
    <x v="1"/>
    <n v="60995"/>
    <x v="78"/>
    <x v="1"/>
    <n v="82.03"/>
    <n v="5165.6000000000004"/>
    <n v="3775.81"/>
    <n v="8552.65"/>
    <x v="1"/>
    <n v="2025"/>
    <s v="Q3"/>
    <s v="High"/>
    <s v="Average"/>
    <s v="Good"/>
    <x v="5"/>
    <n v="8552.65"/>
  </r>
  <r>
    <x v="1973"/>
    <d v="2026-01-25T00:00:00"/>
    <s v="Nava Sheva"/>
    <s v="Ahmedabad"/>
    <x v="4"/>
    <x v="1"/>
    <x v="2"/>
    <n v="26.65"/>
    <n v="2378"/>
    <n v="104.78"/>
    <n v="5"/>
    <x v="1"/>
    <x v="1"/>
    <n v="78594.600000000006"/>
    <x v="95"/>
    <x v="6"/>
    <n v="87.99"/>
    <n v="5822"/>
    <n v="2090.0700000000002"/>
    <n v="8400.98"/>
    <x v="0"/>
    <n v="2026"/>
    <s v="Q1"/>
    <s v="High"/>
    <s v="Average"/>
    <s v="Excellent"/>
    <x v="4"/>
    <n v="8400.98"/>
  </r>
  <r>
    <x v="1974"/>
    <d v="2025-09-23T00:00:00"/>
    <s v="Vizag"/>
    <s v="Pune"/>
    <x v="3"/>
    <x v="1"/>
    <x v="6"/>
    <n v="16.260000000000002"/>
    <n v="2746"/>
    <n v="85.26"/>
    <n v="8"/>
    <x v="2"/>
    <x v="0"/>
    <n v="76317.2"/>
    <x v="59"/>
    <x v="1"/>
    <n v="81.86"/>
    <n v="6142.4"/>
    <n v="4034.36"/>
    <n v="7283.9"/>
    <x v="8"/>
    <n v="2025"/>
    <s v="Q3"/>
    <s v="High"/>
    <s v="Average"/>
    <s v="Good"/>
    <x v="3"/>
    <n v="7283.9"/>
  </r>
  <r>
    <x v="1975"/>
    <d v="2024-03-03T00:00:00"/>
    <s v="Chennai"/>
    <s v="Bengaluru"/>
    <x v="2"/>
    <x v="1"/>
    <x v="3"/>
    <n v="26.38"/>
    <n v="1986"/>
    <n v="86.62"/>
    <n v="4"/>
    <x v="1"/>
    <x v="1"/>
    <n v="71468.399999999994"/>
    <x v="41"/>
    <x v="5"/>
    <n v="88.71"/>
    <n v="5027.2"/>
    <n v="2708.18"/>
    <n v="9364.11"/>
    <x v="10"/>
    <n v="2024"/>
    <s v="Q1"/>
    <s v="High"/>
    <s v="Average"/>
    <s v="Excellent"/>
    <x v="2"/>
    <n v="9364.11"/>
  </r>
  <r>
    <x v="1976"/>
    <d v="2025-10-29T00:00:00"/>
    <s v="Mundra"/>
    <s v="Lucknow"/>
    <x v="3"/>
    <x v="0"/>
    <x v="0"/>
    <n v="19.260000000000002"/>
    <n v="2745"/>
    <n v="102.47"/>
    <n v="6"/>
    <x v="0"/>
    <x v="2"/>
    <n v="67570.399999999994"/>
    <x v="47"/>
    <x v="0"/>
    <n v="82.12"/>
    <n v="6260.4"/>
    <n v="4934.88"/>
    <n v="8788.41"/>
    <x v="7"/>
    <n v="2025"/>
    <s v="Q4"/>
    <s v="High"/>
    <s v="Average"/>
    <s v="Good"/>
    <x v="3"/>
    <n v="8788.41"/>
  </r>
  <r>
    <x v="1977"/>
    <d v="2025-04-12T00:00:00"/>
    <s v="Chennai"/>
    <s v="Bengaluru"/>
    <x v="2"/>
    <x v="0"/>
    <x v="2"/>
    <n v="13.88"/>
    <n v="1430"/>
    <n v="88.13"/>
    <n v="4"/>
    <x v="2"/>
    <x v="0"/>
    <n v="46727.6"/>
    <x v="116"/>
    <x v="6"/>
    <n v="85.23"/>
    <n v="3415.2"/>
    <n v="4799.29"/>
    <n v="4694.8599999999997"/>
    <x v="5"/>
    <n v="2025"/>
    <s v="Q2"/>
    <s v="Low"/>
    <s v="Average"/>
    <s v="Excellent"/>
    <x v="2"/>
    <n v="4694.8599999999997"/>
  </r>
  <r>
    <x v="1978"/>
    <d v="2025-03-27T00:00:00"/>
    <s v="Chennai"/>
    <s v="Lucknow"/>
    <x v="2"/>
    <x v="1"/>
    <x v="0"/>
    <n v="18.61"/>
    <n v="2337"/>
    <n v="91.92"/>
    <n v="6"/>
    <x v="0"/>
    <x v="0"/>
    <n v="76823.399999999994"/>
    <x v="45"/>
    <x v="0"/>
    <n v="81.78"/>
    <n v="5418.4"/>
    <n v="2922.14"/>
    <n v="11007.14"/>
    <x v="10"/>
    <n v="2025"/>
    <s v="Q1"/>
    <s v="High"/>
    <s v="Good"/>
    <s v="Good"/>
    <x v="2"/>
    <n v="11007.14"/>
  </r>
  <r>
    <x v="1979"/>
    <d v="2024-09-23T00:00:00"/>
    <s v="Kandla"/>
    <s v="Nagpur"/>
    <x v="2"/>
    <x v="1"/>
    <x v="6"/>
    <n v="24.6"/>
    <n v="1624"/>
    <n v="96.83"/>
    <n v="4"/>
    <x v="2"/>
    <x v="2"/>
    <n v="67747.600000000006"/>
    <x v="27"/>
    <x v="2"/>
    <n v="86.99"/>
    <n v="4232"/>
    <n v="4324.5"/>
    <n v="9026.92"/>
    <x v="8"/>
    <n v="2024"/>
    <s v="Q3"/>
    <s v="High"/>
    <s v="Average"/>
    <s v="Excellent"/>
    <x v="2"/>
    <n v="9026.92"/>
  </r>
  <r>
    <x v="1980"/>
    <d v="2025-08-07T00:00:00"/>
    <s v="Vizag"/>
    <s v="Hyderabad"/>
    <x v="1"/>
    <x v="1"/>
    <x v="3"/>
    <n v="14.65"/>
    <n v="2106"/>
    <n v="96.68"/>
    <n v="6"/>
    <x v="1"/>
    <x v="1"/>
    <n v="63558.6"/>
    <x v="6"/>
    <x v="0"/>
    <n v="81.53"/>
    <n v="4798"/>
    <n v="2563.02"/>
    <n v="6477.42"/>
    <x v="2"/>
    <n v="2025"/>
    <s v="Q3"/>
    <s v="High"/>
    <s v="Average"/>
    <s v="Good"/>
    <x v="1"/>
    <n v="6477.42"/>
  </r>
  <r>
    <x v="1981"/>
    <d v="2026-04-13T00:00:00"/>
    <s v="Mundra"/>
    <s v="Delhi ICD"/>
    <x v="6"/>
    <x v="0"/>
    <x v="3"/>
    <n v="17.45"/>
    <n v="1064"/>
    <n v="94.28"/>
    <n v="4"/>
    <x v="1"/>
    <x v="0"/>
    <n v="43786.6"/>
    <x v="47"/>
    <x v="5"/>
    <n v="86.79"/>
    <n v="2826"/>
    <n v="1513.93"/>
    <n v="7017.85"/>
    <x v="5"/>
    <n v="2026"/>
    <s v="Q2"/>
    <s v="Low"/>
    <s v="Average"/>
    <s v="Excellent"/>
    <x v="6"/>
    <n v="7017.85"/>
  </r>
  <r>
    <x v="1982"/>
    <d v="2026-02-19T00:00:00"/>
    <s v="Mumbai"/>
    <s v="Delhi ICD"/>
    <x v="2"/>
    <x v="1"/>
    <x v="1"/>
    <n v="10.8"/>
    <n v="1086"/>
    <n v="95.43"/>
    <n v="3"/>
    <x v="1"/>
    <x v="0"/>
    <n v="50203.6"/>
    <x v="56"/>
    <x v="4"/>
    <n v="82.02"/>
    <n v="2604"/>
    <n v="2893.59"/>
    <n v="7428.07"/>
    <x v="3"/>
    <n v="2026"/>
    <s v="Q1"/>
    <s v="High"/>
    <s v="Average"/>
    <s v="Excellent"/>
    <x v="2"/>
    <n v="7428.07"/>
  </r>
  <r>
    <x v="1983"/>
    <d v="2026-05-18T00:00:00"/>
    <s v="Mumbai"/>
    <s v="Jaipur"/>
    <x v="4"/>
    <x v="1"/>
    <x v="1"/>
    <n v="13.85"/>
    <n v="1706"/>
    <n v="90.84"/>
    <n v="4"/>
    <x v="0"/>
    <x v="1"/>
    <n v="62337.8"/>
    <x v="79"/>
    <x v="2"/>
    <n v="81.84"/>
    <n v="3966"/>
    <n v="3682.95"/>
    <n v="8032.04"/>
    <x v="4"/>
    <n v="2026"/>
    <s v="Q2"/>
    <s v="High"/>
    <s v="Average"/>
    <s v="Excellent"/>
    <x v="4"/>
    <n v="8032.04"/>
  </r>
  <r>
    <x v="1984"/>
    <d v="2024-04-25T00:00:00"/>
    <s v="Mundra"/>
    <s v="Lucknow"/>
    <x v="3"/>
    <x v="1"/>
    <x v="4"/>
    <n v="10.89"/>
    <n v="743"/>
    <n v="89.15"/>
    <n v="3"/>
    <x v="0"/>
    <x v="0"/>
    <n v="50415"/>
    <x v="85"/>
    <x v="6"/>
    <n v="84.38"/>
    <n v="1921.6"/>
    <n v="1605.25"/>
    <n v="6565.45"/>
    <x v="5"/>
    <n v="2024"/>
    <s v="Q2"/>
    <s v="High"/>
    <s v="Average"/>
    <s v="Excellent"/>
    <x v="3"/>
    <n v="6565.45"/>
  </r>
  <r>
    <x v="1985"/>
    <d v="2025-03-14T00:00:00"/>
    <s v="Kolkata"/>
    <s v="Delhi ICD"/>
    <x v="2"/>
    <x v="1"/>
    <x v="1"/>
    <n v="20.399999999999999"/>
    <n v="894"/>
    <n v="104.99"/>
    <n v="4"/>
    <x v="2"/>
    <x v="0"/>
    <n v="60186.8"/>
    <x v="76"/>
    <x v="2"/>
    <n v="85.26"/>
    <n v="2604"/>
    <n v="4570.93"/>
    <n v="7182.47"/>
    <x v="10"/>
    <n v="2025"/>
    <s v="Q1"/>
    <s v="High"/>
    <s v="Average"/>
    <s v="Excellent"/>
    <x v="2"/>
    <n v="7182.47"/>
  </r>
  <r>
    <x v="1986"/>
    <d v="2025-10-05T00:00:00"/>
    <s v="Kandla"/>
    <s v="Bengaluru"/>
    <x v="1"/>
    <x v="1"/>
    <x v="3"/>
    <n v="22.12"/>
    <n v="2602"/>
    <n v="92.36"/>
    <n v="8"/>
    <x v="1"/>
    <x v="0"/>
    <n v="78215.199999999997"/>
    <x v="66"/>
    <x v="1"/>
    <n v="81.790000000000006"/>
    <n v="6088.8"/>
    <n v="4124.8"/>
    <n v="11663.34"/>
    <x v="7"/>
    <n v="2025"/>
    <s v="Q4"/>
    <s v="High"/>
    <s v="Good"/>
    <s v="Good"/>
    <x v="1"/>
    <n v="11663.34"/>
  </r>
  <r>
    <x v="1987"/>
    <d v="2025-06-16T00:00:00"/>
    <s v="Chennai"/>
    <s v="Delhi ICD"/>
    <x v="5"/>
    <x v="1"/>
    <x v="2"/>
    <n v="13.52"/>
    <n v="725"/>
    <n v="85.36"/>
    <n v="3"/>
    <x v="0"/>
    <x v="0"/>
    <n v="52111.199999999997"/>
    <x v="118"/>
    <x v="0"/>
    <n v="86.07"/>
    <n v="1990.8"/>
    <n v="2281.3000000000002"/>
    <n v="8740.1299999999992"/>
    <x v="6"/>
    <n v="2025"/>
    <s v="Q2"/>
    <s v="High"/>
    <s v="Average"/>
    <s v="Excellent"/>
    <x v="5"/>
    <n v="8740.1299999999992"/>
  </r>
  <r>
    <x v="1988"/>
    <d v="2026-03-08T00:00:00"/>
    <s v="Mundra"/>
    <s v="Ahmedabad"/>
    <x v="1"/>
    <x v="0"/>
    <x v="5"/>
    <n v="27.87"/>
    <n v="2616"/>
    <n v="89.95"/>
    <n v="6"/>
    <x v="2"/>
    <x v="2"/>
    <n v="69769"/>
    <x v="90"/>
    <x v="2"/>
    <n v="87.11"/>
    <n v="6346.8"/>
    <n v="4849.6499999999996"/>
    <n v="7558.63"/>
    <x v="10"/>
    <n v="2026"/>
    <s v="Q1"/>
    <s v="High"/>
    <s v="Average"/>
    <s v="Good"/>
    <x v="1"/>
    <n v="7558.63"/>
  </r>
  <r>
    <x v="1989"/>
    <d v="2026-04-09T00:00:00"/>
    <s v="Chennai"/>
    <s v="Jaipur"/>
    <x v="0"/>
    <x v="0"/>
    <x v="5"/>
    <n v="23.93"/>
    <n v="1873"/>
    <n v="89.12"/>
    <n v="4"/>
    <x v="1"/>
    <x v="0"/>
    <n v="58707.4"/>
    <x v="36"/>
    <x v="1"/>
    <n v="88.42"/>
    <n v="4703.2"/>
    <n v="2562.0700000000002"/>
    <n v="6535.36"/>
    <x v="5"/>
    <n v="2026"/>
    <s v="Q2"/>
    <s v="High"/>
    <s v="Average"/>
    <s v="Excellent"/>
    <x v="0"/>
    <n v="6535.36"/>
  </r>
  <r>
    <x v="1990"/>
    <d v="2024-04-14T00:00:00"/>
    <s v="Mundra"/>
    <s v="Hyderabad"/>
    <x v="6"/>
    <x v="0"/>
    <x v="3"/>
    <n v="13.81"/>
    <n v="2731"/>
    <n v="89.94"/>
    <n v="7"/>
    <x v="1"/>
    <x v="0"/>
    <n v="59993.8"/>
    <x v="31"/>
    <x v="2"/>
    <n v="85.24"/>
    <n v="6014.4"/>
    <n v="3294.7"/>
    <n v="9298.34"/>
    <x v="5"/>
    <n v="2024"/>
    <s v="Q2"/>
    <s v="High"/>
    <s v="Average"/>
    <s v="Good"/>
    <x v="6"/>
    <n v="9298.34"/>
  </r>
  <r>
    <x v="1991"/>
    <d v="2024-02-27T00:00:00"/>
    <s v="Mundra"/>
    <s v="Delhi ICD"/>
    <x v="2"/>
    <x v="0"/>
    <x v="5"/>
    <n v="10.38"/>
    <n v="2616"/>
    <n v="102.3"/>
    <n v="7"/>
    <x v="0"/>
    <x v="2"/>
    <n v="58010"/>
    <x v="30"/>
    <x v="0"/>
    <n v="88.74"/>
    <n v="5647.2"/>
    <n v="3049.23"/>
    <n v="7132.36"/>
    <x v="3"/>
    <n v="2024"/>
    <s v="Q1"/>
    <s v="High"/>
    <s v="Average"/>
    <s v="Good"/>
    <x v="2"/>
    <n v="7132.36"/>
  </r>
  <r>
    <x v="1992"/>
    <d v="2025-02-19T00:00:00"/>
    <s v="Chennai"/>
    <s v="Ahmedabad"/>
    <x v="5"/>
    <x v="0"/>
    <x v="3"/>
    <n v="25.3"/>
    <n v="1559"/>
    <n v="88.9"/>
    <n v="3"/>
    <x v="2"/>
    <x v="2"/>
    <n v="54646"/>
    <x v="92"/>
    <x v="1"/>
    <n v="88.56"/>
    <n v="4130"/>
    <n v="4638.5200000000004"/>
    <n v="9228.6"/>
    <x v="3"/>
    <n v="2025"/>
    <s v="Q1"/>
    <s v="High"/>
    <s v="Average"/>
    <s v="Excellent"/>
    <x v="5"/>
    <n v="9228.6"/>
  </r>
  <r>
    <x v="1993"/>
    <d v="2025-04-15T00:00:00"/>
    <s v="Kolkata"/>
    <s v="Jaipur"/>
    <x v="3"/>
    <x v="1"/>
    <x v="3"/>
    <n v="25.31"/>
    <n v="527"/>
    <n v="104.18"/>
    <n v="2"/>
    <x v="0"/>
    <x v="1"/>
    <n v="60104.6"/>
    <x v="17"/>
    <x v="6"/>
    <n v="83.18"/>
    <n v="2066.4"/>
    <n v="2132.5500000000002"/>
    <n v="6375.73"/>
    <x v="5"/>
    <n v="2025"/>
    <s v="Q2"/>
    <s v="High"/>
    <s v="Average"/>
    <s v="Excellent"/>
    <x v="3"/>
    <n v="6375.73"/>
  </r>
  <r>
    <x v="1994"/>
    <d v="2024-02-23T00:00:00"/>
    <s v="Mundra"/>
    <s v="Lucknow"/>
    <x v="4"/>
    <x v="1"/>
    <x v="6"/>
    <n v="23.08"/>
    <n v="335"/>
    <n v="86.61"/>
    <n v="2"/>
    <x v="2"/>
    <x v="1"/>
    <n v="51185.2"/>
    <x v="13"/>
    <x v="1"/>
    <n v="85.67"/>
    <n v="1593.2"/>
    <n v="1982.35"/>
    <n v="6352.36"/>
    <x v="3"/>
    <n v="2024"/>
    <s v="Q1"/>
    <s v="High"/>
    <s v="Average"/>
    <s v="Excellent"/>
    <x v="4"/>
    <n v="6352.36"/>
  </r>
  <r>
    <x v="1995"/>
    <d v="2025-05-19T00:00:00"/>
    <s v="Mundra"/>
    <s v="Bengaluru"/>
    <x v="4"/>
    <x v="1"/>
    <x v="2"/>
    <n v="16.579999999999998"/>
    <n v="2311"/>
    <n v="92.72"/>
    <n v="6"/>
    <x v="0"/>
    <x v="0"/>
    <n v="74780.399999999994"/>
    <x v="93"/>
    <x v="6"/>
    <n v="84.37"/>
    <n v="5285.2"/>
    <n v="4578.2"/>
    <n v="13105.1"/>
    <x v="4"/>
    <n v="2025"/>
    <s v="Q2"/>
    <s v="High"/>
    <s v="Good"/>
    <s v="Good"/>
    <x v="4"/>
    <n v="13105.1"/>
  </r>
  <r>
    <x v="1996"/>
    <d v="2025-10-13T00:00:00"/>
    <s v="Kandla"/>
    <s v="Lucknow"/>
    <x v="3"/>
    <x v="1"/>
    <x v="0"/>
    <n v="18.5"/>
    <n v="310"/>
    <n v="88.98"/>
    <n v="2"/>
    <x v="1"/>
    <x v="0"/>
    <n v="47047.6"/>
    <x v="68"/>
    <x v="0"/>
    <n v="88.25"/>
    <n v="1360"/>
    <n v="4993.03"/>
    <n v="8120.01"/>
    <x v="7"/>
    <n v="2025"/>
    <s v="Q4"/>
    <s v="Low"/>
    <s v="Average"/>
    <s v="Excellent"/>
    <x v="3"/>
    <n v="8120.01"/>
  </r>
  <r>
    <x v="1997"/>
    <d v="2024-06-16T00:00:00"/>
    <s v="Nava Sheva"/>
    <s v="Nagpur"/>
    <x v="1"/>
    <x v="0"/>
    <x v="1"/>
    <n v="18.93"/>
    <n v="1439"/>
    <n v="99.26"/>
    <n v="4"/>
    <x v="0"/>
    <x v="1"/>
    <n v="52716.2"/>
    <x v="0"/>
    <x v="1"/>
    <n v="87.74"/>
    <n v="3635.2"/>
    <n v="4572.8"/>
    <n v="8804.5"/>
    <x v="6"/>
    <n v="2024"/>
    <s v="Q2"/>
    <s v="High"/>
    <s v="Average"/>
    <s v="Excellent"/>
    <x v="1"/>
    <n v="8804.5"/>
  </r>
  <r>
    <x v="1998"/>
    <d v="2025-07-18T00:00:00"/>
    <s v="Nava Sheva"/>
    <s v="Delhi ICD"/>
    <x v="5"/>
    <x v="0"/>
    <x v="5"/>
    <n v="23.33"/>
    <n v="1716"/>
    <n v="102.19"/>
    <n v="5"/>
    <x v="2"/>
    <x v="2"/>
    <n v="56351.8"/>
    <x v="8"/>
    <x v="1"/>
    <n v="88.04"/>
    <n v="4365.2"/>
    <n v="2909.59"/>
    <n v="7937.79"/>
    <x v="1"/>
    <n v="2025"/>
    <s v="Q3"/>
    <s v="High"/>
    <s v="Average"/>
    <s v="Excellent"/>
    <x v="5"/>
    <n v="7937.79"/>
  </r>
  <r>
    <x v="1999"/>
    <d v="2024-02-21T00:00:00"/>
    <s v="Vizag"/>
    <s v="Bengaluru"/>
    <x v="6"/>
    <x v="1"/>
    <x v="2"/>
    <n v="20.83"/>
    <n v="1112"/>
    <n v="88.56"/>
    <n v="2"/>
    <x v="2"/>
    <x v="2"/>
    <n v="57218.2"/>
    <x v="69"/>
    <x v="3"/>
    <n v="85.43"/>
    <n v="3057.2"/>
    <n v="3958.01"/>
    <n v="6958.55"/>
    <x v="3"/>
    <n v="2024"/>
    <s v="Q1"/>
    <s v="High"/>
    <s v="Average"/>
    <s v="Excellent"/>
    <x v="6"/>
    <n v="6958.55"/>
  </r>
  <r>
    <x v="2000"/>
    <d v="2024-08-22T00:00:00"/>
    <s v="Mundra"/>
    <s v="Lucknow"/>
    <x v="3"/>
    <x v="0"/>
    <x v="2"/>
    <n v="12.75"/>
    <n v="2107"/>
    <n v="87.56"/>
    <n v="5"/>
    <x v="1"/>
    <x v="0"/>
    <n v="51266.2"/>
    <x v="57"/>
    <x v="1"/>
    <n v="83.59"/>
    <n v="4724"/>
    <n v="4137.3"/>
    <n v="6582.47"/>
    <x v="2"/>
    <n v="2024"/>
    <s v="Q3"/>
    <s v="High"/>
    <s v="Average"/>
    <s v="Excellent"/>
    <x v="3"/>
    <n v="6582.47"/>
  </r>
  <r>
    <x v="2001"/>
    <d v="2024-08-28T00:00:00"/>
    <s v="Chennai"/>
    <s v="Nagpur"/>
    <x v="4"/>
    <x v="0"/>
    <x v="5"/>
    <n v="22.92"/>
    <n v="1747"/>
    <n v="103.44"/>
    <n v="4"/>
    <x v="1"/>
    <x v="0"/>
    <n v="58004.800000000003"/>
    <x v="63"/>
    <x v="1"/>
    <n v="88.3"/>
    <n v="4410.8"/>
    <n v="4509.84"/>
    <n v="9562.4"/>
    <x v="2"/>
    <n v="2024"/>
    <s v="Q3"/>
    <s v="High"/>
    <s v="Average"/>
    <s v="Excellent"/>
    <x v="4"/>
    <n v="9562.4"/>
  </r>
  <r>
    <x v="2002"/>
    <d v="2025-02-06T00:00:00"/>
    <s v="Kandla"/>
    <s v="Nagpur"/>
    <x v="4"/>
    <x v="0"/>
    <x v="6"/>
    <n v="16.66"/>
    <n v="1922"/>
    <n v="91.49"/>
    <n v="6"/>
    <x v="1"/>
    <x v="2"/>
    <n v="49036.800000000003"/>
    <x v="74"/>
    <x v="2"/>
    <n v="81.209999999999994"/>
    <n v="4510.3999999999996"/>
    <n v="4709.04"/>
    <n v="8366.1"/>
    <x v="3"/>
    <n v="2025"/>
    <s v="Q1"/>
    <s v="Low"/>
    <s v="Average"/>
    <s v="Good"/>
    <x v="4"/>
    <n v="8366.1"/>
  </r>
  <r>
    <x v="2003"/>
    <d v="2025-11-30T00:00:00"/>
    <s v="Nava Sheva"/>
    <s v="Pune"/>
    <x v="5"/>
    <x v="0"/>
    <x v="6"/>
    <n v="23.33"/>
    <n v="477"/>
    <n v="98.99"/>
    <n v="2"/>
    <x v="1"/>
    <x v="0"/>
    <n v="42599.8"/>
    <x v="106"/>
    <x v="2"/>
    <n v="87.33"/>
    <n v="1887.2"/>
    <n v="4893.71"/>
    <n v="4795.12"/>
    <x v="11"/>
    <n v="2025"/>
    <s v="Q4"/>
    <s v="Low"/>
    <s v="Average"/>
    <s v="Excellent"/>
    <x v="5"/>
    <n v="4795.12"/>
  </r>
  <r>
    <x v="2004"/>
    <d v="2024-01-06T00:00:00"/>
    <s v="Vizag"/>
    <s v="Nagpur"/>
    <x v="1"/>
    <x v="0"/>
    <x v="3"/>
    <n v="20.52"/>
    <n v="1640"/>
    <n v="97.12"/>
    <n v="6"/>
    <x v="2"/>
    <x v="1"/>
    <n v="53802.400000000001"/>
    <x v="99"/>
    <x v="6"/>
    <n v="81.13"/>
    <n v="4100.8"/>
    <n v="2799.33"/>
    <n v="7265.69"/>
    <x v="0"/>
    <n v="2024"/>
    <s v="Q1"/>
    <s v="High"/>
    <s v="Average"/>
    <s v="Good"/>
    <x v="1"/>
    <n v="7265.69"/>
  </r>
  <r>
    <x v="2005"/>
    <d v="2025-08-03T00:00:00"/>
    <s v="Chennai"/>
    <s v="Bengaluru"/>
    <x v="4"/>
    <x v="1"/>
    <x v="6"/>
    <n v="22.92"/>
    <n v="2593"/>
    <n v="89.27"/>
    <n v="8"/>
    <x v="2"/>
    <x v="1"/>
    <n v="78456.399999999994"/>
    <x v="118"/>
    <x v="5"/>
    <n v="87.7"/>
    <n v="6102.8"/>
    <n v="3846.26"/>
    <n v="8921.8700000000008"/>
    <x v="2"/>
    <n v="2025"/>
    <s v="Q3"/>
    <s v="High"/>
    <s v="Average"/>
    <s v="Good"/>
    <x v="4"/>
    <n v="8921.8700000000008"/>
  </r>
  <r>
    <x v="2006"/>
    <d v="2024-01-22T00:00:00"/>
    <s v="Kolkata"/>
    <s v="Ahmedabad"/>
    <x v="4"/>
    <x v="1"/>
    <x v="4"/>
    <n v="24.73"/>
    <n v="2635"/>
    <n v="90.86"/>
    <n v="7"/>
    <x v="2"/>
    <x v="2"/>
    <n v="79280.2"/>
    <x v="15"/>
    <x v="3"/>
    <n v="87.03"/>
    <n v="6259.2"/>
    <n v="4353.3900000000003"/>
    <n v="9205.98"/>
    <x v="0"/>
    <n v="2024"/>
    <s v="Q1"/>
    <s v="High"/>
    <s v="Average"/>
    <s v="Good"/>
    <x v="4"/>
    <n v="9205.98"/>
  </r>
  <r>
    <x v="2007"/>
    <d v="2024-09-08T00:00:00"/>
    <s v="Vizag"/>
    <s v="Jaipur"/>
    <x v="4"/>
    <x v="0"/>
    <x v="4"/>
    <n v="18.82"/>
    <n v="2239"/>
    <n v="92.62"/>
    <n v="7"/>
    <x v="0"/>
    <x v="1"/>
    <n v="61420.4"/>
    <x v="40"/>
    <x v="6"/>
    <n v="81.99"/>
    <n v="5230.8"/>
    <n v="1589.12"/>
    <n v="6700.77"/>
    <x v="8"/>
    <n v="2024"/>
    <s v="Q3"/>
    <s v="High"/>
    <s v="Average"/>
    <s v="Good"/>
    <x v="4"/>
    <n v="6700.77"/>
  </r>
  <r>
    <x v="2008"/>
    <d v="2024-08-11T00:00:00"/>
    <s v="Kandla"/>
    <s v="Delhi ICD"/>
    <x v="1"/>
    <x v="1"/>
    <x v="2"/>
    <n v="20.59"/>
    <n v="563"/>
    <n v="94.47"/>
    <n v="3"/>
    <x v="2"/>
    <x v="1"/>
    <n v="52623.4"/>
    <x v="66"/>
    <x v="4"/>
    <n v="86.77"/>
    <n v="1949.6"/>
    <n v="2396.2399999999998"/>
    <n v="7971.06"/>
    <x v="2"/>
    <n v="2024"/>
    <s v="Q3"/>
    <s v="High"/>
    <s v="Average"/>
    <s v="Excellent"/>
    <x v="1"/>
    <n v="7971.06"/>
  </r>
  <r>
    <x v="2009"/>
    <d v="2025-11-11T00:00:00"/>
    <s v="Chennai"/>
    <s v="Pune"/>
    <x v="5"/>
    <x v="0"/>
    <x v="4"/>
    <n v="25.76"/>
    <n v="948"/>
    <n v="100.36"/>
    <n v="4"/>
    <x v="1"/>
    <x v="1"/>
    <n v="48103.199999999997"/>
    <x v="15"/>
    <x v="0"/>
    <n v="81.540000000000006"/>
    <n v="2926.4"/>
    <n v="4866.91"/>
    <n v="5675.9"/>
    <x v="11"/>
    <n v="2025"/>
    <s v="Q4"/>
    <s v="Low"/>
    <s v="Average"/>
    <s v="Excellent"/>
    <x v="5"/>
    <n v="5675.9"/>
  </r>
  <r>
    <x v="2010"/>
    <d v="2026-01-29T00:00:00"/>
    <s v="Mumbai"/>
    <s v="Delhi ICD"/>
    <x v="4"/>
    <x v="1"/>
    <x v="2"/>
    <n v="15.55"/>
    <n v="1339"/>
    <n v="98.41"/>
    <n v="3"/>
    <x v="0"/>
    <x v="2"/>
    <n v="58872.2"/>
    <x v="86"/>
    <x v="4"/>
    <n v="86.8"/>
    <n v="3300"/>
    <n v="3521.84"/>
    <n v="5724.39"/>
    <x v="0"/>
    <n v="2026"/>
    <s v="Q1"/>
    <s v="High"/>
    <s v="Average"/>
    <s v="Excellent"/>
    <x v="4"/>
    <n v="5724.39"/>
  </r>
  <r>
    <x v="2011"/>
    <d v="2024-02-18T00:00:00"/>
    <s v="Kandla"/>
    <s v="Delhi ICD"/>
    <x v="2"/>
    <x v="1"/>
    <x v="1"/>
    <n v="21.03"/>
    <n v="1197"/>
    <n v="89.96"/>
    <n v="2"/>
    <x v="1"/>
    <x v="0"/>
    <n v="60086.2"/>
    <x v="17"/>
    <x v="3"/>
    <n v="86.33"/>
    <n v="3235.2"/>
    <n v="3594.37"/>
    <n v="6276.66"/>
    <x v="3"/>
    <n v="2024"/>
    <s v="Q1"/>
    <s v="High"/>
    <s v="Average"/>
    <s v="Excellent"/>
    <x v="2"/>
    <n v="6276.66"/>
  </r>
  <r>
    <x v="2012"/>
    <d v="2024-08-27T00:00:00"/>
    <s v="Chennai"/>
    <s v="Hyderabad"/>
    <x v="4"/>
    <x v="1"/>
    <x v="1"/>
    <n v="25.2"/>
    <n v="2443"/>
    <n v="100.14"/>
    <n v="8"/>
    <x v="2"/>
    <x v="1"/>
    <n v="80012.800000000003"/>
    <x v="11"/>
    <x v="2"/>
    <n v="87.32"/>
    <n v="5894"/>
    <n v="2263.5300000000002"/>
    <n v="10674.37"/>
    <x v="2"/>
    <n v="2024"/>
    <s v="Q3"/>
    <s v="High"/>
    <s v="Good"/>
    <s v="Good"/>
    <x v="4"/>
    <n v="10674.37"/>
  </r>
  <r>
    <x v="2013"/>
    <d v="2025-06-28T00:00:00"/>
    <s v="Nava Sheva"/>
    <s v="Delhi ICD"/>
    <x v="6"/>
    <x v="1"/>
    <x v="5"/>
    <n v="17.920000000000002"/>
    <n v="1202"/>
    <n v="101.89"/>
    <n v="5"/>
    <x v="1"/>
    <x v="2"/>
    <n v="54778.8"/>
    <x v="100"/>
    <x v="0"/>
    <n v="86.2"/>
    <n v="3120.8"/>
    <n v="2624.52"/>
    <n v="8328.2099999999991"/>
    <x v="6"/>
    <n v="2025"/>
    <s v="Q2"/>
    <s v="High"/>
    <s v="Average"/>
    <s v="Excellent"/>
    <x v="6"/>
    <n v="8328.2099999999991"/>
  </r>
  <r>
    <x v="2014"/>
    <d v="2026-03-10T00:00:00"/>
    <s v="Chennai"/>
    <s v="Bengaluru"/>
    <x v="2"/>
    <x v="0"/>
    <x v="0"/>
    <n v="23.85"/>
    <n v="496"/>
    <n v="90.56"/>
    <n v="2"/>
    <x v="2"/>
    <x v="1"/>
    <n v="42284.2"/>
    <x v="42"/>
    <x v="6"/>
    <n v="87.31"/>
    <n v="1946"/>
    <n v="2183.19"/>
    <n v="5109.0600000000004"/>
    <x v="10"/>
    <n v="2026"/>
    <s v="Q1"/>
    <s v="Low"/>
    <s v="Average"/>
    <s v="Excellent"/>
    <x v="2"/>
    <n v="5109.0600000000004"/>
  </r>
  <r>
    <x v="2015"/>
    <d v="2024-02-23T00:00:00"/>
    <s v="Mundra"/>
    <s v="Ahmedabad"/>
    <x v="3"/>
    <x v="1"/>
    <x v="5"/>
    <n v="16.64"/>
    <n v="1617"/>
    <n v="93.07"/>
    <n v="5"/>
    <x v="2"/>
    <x v="2"/>
    <n v="60048.4"/>
    <x v="104"/>
    <x v="5"/>
    <n v="86.92"/>
    <n v="3899.6"/>
    <n v="3288.76"/>
    <n v="6580.15"/>
    <x v="3"/>
    <n v="2024"/>
    <s v="Q1"/>
    <s v="High"/>
    <s v="Average"/>
    <s v="Excellent"/>
    <x v="3"/>
    <n v="6580.15"/>
  </r>
  <r>
    <x v="2016"/>
    <d v="2025-01-13T00:00:00"/>
    <s v="Mundra"/>
    <s v="Ahmedabad"/>
    <x v="3"/>
    <x v="0"/>
    <x v="4"/>
    <n v="23.01"/>
    <n v="2739"/>
    <n v="86.7"/>
    <n v="8"/>
    <x v="1"/>
    <x v="0"/>
    <n v="67981"/>
    <x v="32"/>
    <x v="1"/>
    <n v="85.17"/>
    <n v="6398.4"/>
    <n v="2160.11"/>
    <n v="9710.1"/>
    <x v="0"/>
    <n v="2025"/>
    <s v="Q1"/>
    <s v="High"/>
    <s v="Average"/>
    <s v="Good"/>
    <x v="3"/>
    <n v="9710.1"/>
  </r>
  <r>
    <x v="2017"/>
    <d v="2025-06-14T00:00:00"/>
    <s v="Chennai"/>
    <s v="Hyderabad"/>
    <x v="1"/>
    <x v="1"/>
    <x v="2"/>
    <n v="12.3"/>
    <n v="695"/>
    <n v="89.53"/>
    <n v="3"/>
    <x v="0"/>
    <x v="2"/>
    <n v="47153.599999999999"/>
    <x v="46"/>
    <x v="1"/>
    <n v="85.81"/>
    <n v="1882"/>
    <n v="2037.16"/>
    <n v="4527.8999999999996"/>
    <x v="6"/>
    <n v="2025"/>
    <s v="Q2"/>
    <s v="Low"/>
    <s v="Average"/>
    <s v="Excellent"/>
    <x v="1"/>
    <n v="4527.8999999999996"/>
  </r>
  <r>
    <x v="2018"/>
    <d v="2026-02-23T00:00:00"/>
    <s v="Mumbai"/>
    <s v="Delhi ICD"/>
    <x v="4"/>
    <x v="1"/>
    <x v="3"/>
    <n v="10.8"/>
    <n v="304"/>
    <n v="88.38"/>
    <n v="2"/>
    <x v="1"/>
    <x v="1"/>
    <n v="37473.599999999999"/>
    <x v="110"/>
    <x v="5"/>
    <n v="84.45"/>
    <n v="1040"/>
    <n v="2198.79"/>
    <n v="3584.65"/>
    <x v="3"/>
    <n v="2026"/>
    <s v="Q1"/>
    <s v="Low"/>
    <s v="Average"/>
    <s v="Excellent"/>
    <x v="4"/>
    <n v="3584.65"/>
  </r>
  <r>
    <x v="2019"/>
    <d v="2025-05-31T00:00:00"/>
    <s v="Nava Sheva"/>
    <s v="Jaipur"/>
    <x v="2"/>
    <x v="1"/>
    <x v="0"/>
    <n v="17.22"/>
    <n v="1972"/>
    <n v="91.28"/>
    <n v="5"/>
    <x v="1"/>
    <x v="0"/>
    <n v="66115.600000000006"/>
    <x v="37"/>
    <x v="4"/>
    <n v="87.71"/>
    <n v="4632.8"/>
    <n v="4723.4799999999996"/>
    <n v="6006.87"/>
    <x v="4"/>
    <n v="2025"/>
    <s v="Q2"/>
    <s v="High"/>
    <s v="Average"/>
    <s v="Excellent"/>
    <x v="2"/>
    <n v="6006.87"/>
  </r>
  <r>
    <x v="2020"/>
    <d v="2026-04-05T00:00:00"/>
    <s v="Vizag"/>
    <s v="Nagpur"/>
    <x v="1"/>
    <x v="1"/>
    <x v="3"/>
    <n v="27.72"/>
    <n v="2619"/>
    <n v="98.16"/>
    <n v="6"/>
    <x v="1"/>
    <x v="2"/>
    <n v="80155.199999999997"/>
    <x v="71"/>
    <x v="1"/>
    <n v="88.57"/>
    <n v="6346.8"/>
    <n v="3934.49"/>
    <n v="12547.46"/>
    <x v="5"/>
    <n v="2026"/>
    <s v="Q2"/>
    <s v="High"/>
    <s v="Good"/>
    <s v="Good"/>
    <x v="1"/>
    <n v="12547.46"/>
  </r>
  <r>
    <x v="2021"/>
    <d v="2024-02-08T00:00:00"/>
    <s v="Nava Sheva"/>
    <s v="Lucknow"/>
    <x v="6"/>
    <x v="1"/>
    <x v="0"/>
    <n v="14.38"/>
    <n v="1222"/>
    <n v="93.02"/>
    <n v="4"/>
    <x v="2"/>
    <x v="2"/>
    <n v="53268.4"/>
    <x v="51"/>
    <x v="0"/>
    <n v="88.7"/>
    <n v="3019.2"/>
    <n v="2830.57"/>
    <n v="5420.86"/>
    <x v="3"/>
    <n v="2024"/>
    <s v="Q1"/>
    <s v="High"/>
    <s v="Average"/>
    <s v="Excellent"/>
    <x v="6"/>
    <n v="5420.86"/>
  </r>
  <r>
    <x v="2022"/>
    <d v="2024-10-07T00:00:00"/>
    <s v="Kandla"/>
    <s v="Lucknow"/>
    <x v="1"/>
    <x v="1"/>
    <x v="5"/>
    <n v="23.51"/>
    <n v="989"/>
    <n v="91.75"/>
    <n v="4"/>
    <x v="0"/>
    <x v="2"/>
    <n v="61037"/>
    <x v="101"/>
    <x v="4"/>
    <n v="82.22"/>
    <n v="2918.4"/>
    <n v="3200.89"/>
    <n v="9811.3700000000008"/>
    <x v="7"/>
    <n v="2024"/>
    <s v="Q4"/>
    <s v="High"/>
    <s v="Average"/>
    <s v="Excellent"/>
    <x v="1"/>
    <n v="9811.3700000000008"/>
  </r>
  <r>
    <x v="2023"/>
    <d v="2026-02-26T00:00:00"/>
    <s v="Mundra"/>
    <s v="Hyderabad"/>
    <x v="6"/>
    <x v="0"/>
    <x v="5"/>
    <n v="27.21"/>
    <n v="1808"/>
    <n v="104.01"/>
    <n v="5"/>
    <x v="2"/>
    <x v="1"/>
    <n v="62666.2"/>
    <x v="58"/>
    <x v="1"/>
    <n v="81.34"/>
    <n v="4704.3999999999996"/>
    <n v="2000.71"/>
    <n v="6396.81"/>
    <x v="3"/>
    <n v="2026"/>
    <s v="Q1"/>
    <s v="High"/>
    <s v="Average"/>
    <s v="Excellent"/>
    <x v="6"/>
    <n v="6396.81"/>
  </r>
  <r>
    <x v="2024"/>
    <d v="2026-01-31T00:00:00"/>
    <s v="Kolkata"/>
    <s v="Hyderabad"/>
    <x v="3"/>
    <x v="1"/>
    <x v="6"/>
    <n v="26.8"/>
    <n v="1174"/>
    <n v="101.14"/>
    <n v="2"/>
    <x v="2"/>
    <x v="0"/>
    <n v="68844.800000000003"/>
    <x v="115"/>
    <x v="4"/>
    <n v="81.209999999999994"/>
    <n v="3420"/>
    <n v="4040.56"/>
    <n v="7993.17"/>
    <x v="0"/>
    <n v="2026"/>
    <s v="Q1"/>
    <s v="High"/>
    <s v="Average"/>
    <s v="Excellent"/>
    <x v="3"/>
    <n v="7993.17"/>
  </r>
  <r>
    <x v="2025"/>
    <d v="2025-10-26T00:00:00"/>
    <s v="Mumbai"/>
    <s v="Hyderabad"/>
    <x v="3"/>
    <x v="1"/>
    <x v="5"/>
    <n v="12.16"/>
    <n v="2468"/>
    <n v="95.43"/>
    <n v="8"/>
    <x v="2"/>
    <x v="0"/>
    <n v="70511.600000000006"/>
    <x v="118"/>
    <x v="6"/>
    <n v="84.83"/>
    <n v="5422.4"/>
    <n v="3266.67"/>
    <n v="9238.43"/>
    <x v="7"/>
    <n v="2025"/>
    <s v="Q4"/>
    <s v="High"/>
    <s v="Average"/>
    <s v="Good"/>
    <x v="3"/>
    <n v="9238.43"/>
  </r>
  <r>
    <x v="2026"/>
    <d v="2024-11-04T00:00:00"/>
    <s v="Mundra"/>
    <s v="Lucknow"/>
    <x v="3"/>
    <x v="1"/>
    <x v="2"/>
    <n v="27.69"/>
    <n v="1342"/>
    <n v="85.35"/>
    <n v="3"/>
    <x v="0"/>
    <x v="1"/>
    <n v="69767"/>
    <x v="99"/>
    <x v="3"/>
    <n v="88.79"/>
    <n v="3791.6"/>
    <n v="4317.1099999999997"/>
    <n v="6645.49"/>
    <x v="11"/>
    <n v="2024"/>
    <s v="Q4"/>
    <s v="High"/>
    <s v="Average"/>
    <s v="Excellent"/>
    <x v="3"/>
    <n v="6645.49"/>
  </r>
  <r>
    <x v="2027"/>
    <d v="2024-02-05T00:00:00"/>
    <s v="Chennai"/>
    <s v="Nagpur"/>
    <x v="0"/>
    <x v="1"/>
    <x v="3"/>
    <n v="20.82"/>
    <n v="1127"/>
    <n v="86.09"/>
    <n v="4"/>
    <x v="1"/>
    <x v="2"/>
    <n v="54592.800000000003"/>
    <x v="81"/>
    <x v="0"/>
    <n v="87.8"/>
    <n v="3086.8"/>
    <n v="1830.17"/>
    <n v="8868.76"/>
    <x v="3"/>
    <n v="2024"/>
    <s v="Q1"/>
    <s v="High"/>
    <s v="Average"/>
    <s v="Excellent"/>
    <x v="0"/>
    <n v="8868.76"/>
  </r>
  <r>
    <x v="2028"/>
    <d v="2025-08-20T00:00:00"/>
    <s v="Chennai"/>
    <s v="Pune"/>
    <x v="1"/>
    <x v="1"/>
    <x v="4"/>
    <n v="16.47"/>
    <n v="1302"/>
    <n v="103.31"/>
    <n v="3"/>
    <x v="1"/>
    <x v="1"/>
    <n v="56344.2"/>
    <x v="61"/>
    <x v="5"/>
    <n v="81.62"/>
    <n v="3262.8"/>
    <n v="2940.17"/>
    <n v="8233.19"/>
    <x v="2"/>
    <n v="2025"/>
    <s v="Q3"/>
    <s v="High"/>
    <s v="Average"/>
    <s v="Excellent"/>
    <x v="1"/>
    <n v="8233.19"/>
  </r>
  <r>
    <x v="2029"/>
    <d v="2024-12-27T00:00:00"/>
    <s v="Chennai"/>
    <s v="Pune"/>
    <x v="5"/>
    <x v="1"/>
    <x v="0"/>
    <n v="13.53"/>
    <n v="2042"/>
    <n v="103.36"/>
    <n v="7"/>
    <x v="0"/>
    <x v="2"/>
    <n v="66084.2"/>
    <x v="92"/>
    <x v="5"/>
    <n v="85"/>
    <n v="4625.2"/>
    <n v="3486.38"/>
    <n v="7258.07"/>
    <x v="9"/>
    <n v="2024"/>
    <s v="Q4"/>
    <s v="High"/>
    <s v="Average"/>
    <s v="Good"/>
    <x v="5"/>
    <n v="7258.07"/>
  </r>
  <r>
    <x v="2030"/>
    <d v="2024-09-24T00:00:00"/>
    <s v="Mundra"/>
    <s v="Bengaluru"/>
    <x v="3"/>
    <x v="0"/>
    <x v="3"/>
    <n v="26.83"/>
    <n v="1792"/>
    <n v="85.42"/>
    <n v="4"/>
    <x v="0"/>
    <x v="0"/>
    <n v="64901.4"/>
    <x v="5"/>
    <x v="2"/>
    <n v="86.8"/>
    <n v="4657.2"/>
    <n v="3354.25"/>
    <n v="9907.08"/>
    <x v="8"/>
    <n v="2024"/>
    <s v="Q3"/>
    <s v="High"/>
    <s v="Average"/>
    <s v="Excellent"/>
    <x v="3"/>
    <n v="9907.08"/>
  </r>
  <r>
    <x v="2031"/>
    <d v="2024-03-12T00:00:00"/>
    <s v="Chennai"/>
    <s v="Lucknow"/>
    <x v="2"/>
    <x v="0"/>
    <x v="5"/>
    <n v="20.010000000000002"/>
    <n v="1843"/>
    <n v="96.29"/>
    <n v="4"/>
    <x v="2"/>
    <x v="2"/>
    <n v="54179.8"/>
    <x v="101"/>
    <x v="1"/>
    <n v="81.900000000000006"/>
    <n v="4486.3999999999996"/>
    <n v="2669.47"/>
    <n v="7481.15"/>
    <x v="10"/>
    <n v="2024"/>
    <s v="Q1"/>
    <s v="High"/>
    <s v="Average"/>
    <s v="Excellent"/>
    <x v="2"/>
    <n v="7481.15"/>
  </r>
  <r>
    <x v="2032"/>
    <d v="2025-06-04T00:00:00"/>
    <s v="Kandla"/>
    <s v="Ahmedabad"/>
    <x v="0"/>
    <x v="0"/>
    <x v="1"/>
    <n v="27.52"/>
    <n v="2544"/>
    <n v="103.74"/>
    <n v="7"/>
    <x v="2"/>
    <x v="2"/>
    <n v="70244.800000000003"/>
    <x v="69"/>
    <x v="1"/>
    <n v="84.14"/>
    <n v="6188.8"/>
    <n v="1560.17"/>
    <n v="6638.88"/>
    <x v="6"/>
    <n v="2025"/>
    <s v="Q2"/>
    <s v="High"/>
    <s v="Average"/>
    <s v="Good"/>
    <x v="0"/>
    <n v="6638.88"/>
  </r>
  <r>
    <x v="2033"/>
    <d v="2024-08-19T00:00:00"/>
    <s v="Vizag"/>
    <s v="Nagpur"/>
    <x v="6"/>
    <x v="1"/>
    <x v="6"/>
    <n v="10.65"/>
    <n v="910"/>
    <n v="90.17"/>
    <n v="4"/>
    <x v="1"/>
    <x v="1"/>
    <n v="44825.4"/>
    <x v="96"/>
    <x v="1"/>
    <n v="88.92"/>
    <n v="2246"/>
    <n v="2045.26"/>
    <n v="5804.61"/>
    <x v="2"/>
    <n v="2024"/>
    <s v="Q3"/>
    <s v="Low"/>
    <s v="Average"/>
    <s v="Excellent"/>
    <x v="6"/>
    <n v="5804.61"/>
  </r>
  <r>
    <x v="2034"/>
    <d v="2024-08-30T00:00:00"/>
    <s v="Nava Sheva"/>
    <s v="Hyderabad"/>
    <x v="3"/>
    <x v="0"/>
    <x v="4"/>
    <n v="11.68"/>
    <n v="765"/>
    <n v="96.33"/>
    <n v="2"/>
    <x v="0"/>
    <x v="1"/>
    <n v="37751.599999999999"/>
    <x v="6"/>
    <x v="0"/>
    <n v="87.9"/>
    <n v="1997.2"/>
    <n v="4522.1400000000003"/>
    <n v="6169.66"/>
    <x v="2"/>
    <n v="2024"/>
    <s v="Q3"/>
    <s v="Low"/>
    <s v="Average"/>
    <s v="Excellent"/>
    <x v="3"/>
    <n v="6169.66"/>
  </r>
  <r>
    <x v="2035"/>
    <d v="2025-09-19T00:00:00"/>
    <s v="Mumbai"/>
    <s v="Lucknow"/>
    <x v="6"/>
    <x v="0"/>
    <x v="2"/>
    <n v="13.75"/>
    <n v="1084"/>
    <n v="98.65"/>
    <n v="3"/>
    <x v="0"/>
    <x v="2"/>
    <n v="42221"/>
    <x v="109"/>
    <x v="6"/>
    <n v="88.15"/>
    <n v="2718"/>
    <n v="4611.83"/>
    <n v="6662.41"/>
    <x v="8"/>
    <n v="2025"/>
    <s v="Q3"/>
    <s v="Low"/>
    <s v="Average"/>
    <s v="Excellent"/>
    <x v="6"/>
    <n v="6662.41"/>
  </r>
  <r>
    <x v="2036"/>
    <d v="2025-05-23T00:00:00"/>
    <s v="Chennai"/>
    <s v="Pune"/>
    <x v="6"/>
    <x v="0"/>
    <x v="0"/>
    <n v="10.27"/>
    <n v="605"/>
    <n v="89.98"/>
    <n v="3"/>
    <x v="1"/>
    <x v="0"/>
    <n v="31300.6"/>
    <x v="60"/>
    <x v="6"/>
    <n v="81.95"/>
    <n v="1620.8"/>
    <n v="2321.3000000000002"/>
    <n v="3986.82"/>
    <x v="4"/>
    <n v="2025"/>
    <s v="Q2"/>
    <s v="Low"/>
    <s v="Average"/>
    <s v="Excellent"/>
    <x v="6"/>
    <n v="3986.82"/>
  </r>
  <r>
    <x v="2037"/>
    <d v="2024-09-21T00:00:00"/>
    <s v="Vizag"/>
    <s v="Lucknow"/>
    <x v="3"/>
    <x v="1"/>
    <x v="1"/>
    <n v="23.16"/>
    <n v="2689"/>
    <n v="86.96"/>
    <n v="7"/>
    <x v="1"/>
    <x v="1"/>
    <n v="77047.199999999997"/>
    <x v="106"/>
    <x v="4"/>
    <n v="82.22"/>
    <n v="6304.4"/>
    <n v="3984.82"/>
    <n v="9236.64"/>
    <x v="8"/>
    <n v="2024"/>
    <s v="Q3"/>
    <s v="High"/>
    <s v="Average"/>
    <s v="Good"/>
    <x v="3"/>
    <n v="9236.64"/>
  </r>
  <r>
    <x v="2038"/>
    <d v="2025-04-17T00:00:00"/>
    <s v="Vizag"/>
    <s v="Bengaluru"/>
    <x v="4"/>
    <x v="0"/>
    <x v="2"/>
    <n v="14.12"/>
    <n v="2104"/>
    <n v="103.16"/>
    <n v="5"/>
    <x v="2"/>
    <x v="1"/>
    <n v="54335.199999999997"/>
    <x v="81"/>
    <x v="2"/>
    <n v="83.04"/>
    <n v="4772.8"/>
    <n v="2082.41"/>
    <n v="5754.96"/>
    <x v="5"/>
    <n v="2025"/>
    <s v="Q2"/>
    <s v="High"/>
    <s v="Average"/>
    <s v="Excellent"/>
    <x v="4"/>
    <n v="5754.96"/>
  </r>
  <r>
    <x v="2039"/>
    <d v="2025-02-07T00:00:00"/>
    <s v="Vizag"/>
    <s v="Lucknow"/>
    <x v="0"/>
    <x v="0"/>
    <x v="1"/>
    <n v="19.440000000000001"/>
    <n v="1511"/>
    <n v="103.38"/>
    <n v="3"/>
    <x v="0"/>
    <x v="1"/>
    <n v="54533.599999999999"/>
    <x v="40"/>
    <x v="2"/>
    <n v="88.91"/>
    <n v="3799.6"/>
    <n v="3687.74"/>
    <n v="7774.19"/>
    <x v="3"/>
    <n v="2025"/>
    <s v="Q1"/>
    <s v="High"/>
    <s v="Average"/>
    <s v="Excellent"/>
    <x v="0"/>
    <n v="7774.19"/>
  </r>
  <r>
    <x v="2040"/>
    <d v="2024-02-18T00:00:00"/>
    <s v="Vizag"/>
    <s v="Jaipur"/>
    <x v="5"/>
    <x v="0"/>
    <x v="6"/>
    <n v="12.08"/>
    <n v="1085"/>
    <n v="93.1"/>
    <n v="4"/>
    <x v="1"/>
    <x v="2"/>
    <n v="35064"/>
    <x v="5"/>
    <x v="0"/>
    <n v="87.47"/>
    <n v="2653.2"/>
    <n v="2533.9899999999998"/>
    <n v="5506.94"/>
    <x v="3"/>
    <n v="2024"/>
    <s v="Q1"/>
    <s v="Low"/>
    <s v="Average"/>
    <s v="Excellent"/>
    <x v="5"/>
    <n v="5506.94"/>
  </r>
  <r>
    <x v="2041"/>
    <d v="2026-04-08T00:00:00"/>
    <s v="Vizag"/>
    <s v="Bengaluru"/>
    <x v="6"/>
    <x v="0"/>
    <x v="5"/>
    <n v="24.87"/>
    <n v="2408"/>
    <n v="93.42"/>
    <n v="8"/>
    <x v="0"/>
    <x v="0"/>
    <n v="71489.399999999994"/>
    <x v="25"/>
    <x v="5"/>
    <n v="88.51"/>
    <n v="5810.8"/>
    <n v="4904.34"/>
    <n v="7320.13"/>
    <x v="5"/>
    <n v="2026"/>
    <s v="Q2"/>
    <s v="High"/>
    <s v="Average"/>
    <s v="Good"/>
    <x v="6"/>
    <n v="7320.13"/>
  </r>
  <r>
    <x v="2042"/>
    <d v="2024-04-21T00:00:00"/>
    <s v="Kolkata"/>
    <s v="Ahmedabad"/>
    <x v="5"/>
    <x v="1"/>
    <x v="3"/>
    <n v="13.59"/>
    <n v="705"/>
    <n v="98.09"/>
    <n v="3"/>
    <x v="0"/>
    <x v="1"/>
    <n v="50961.8"/>
    <x v="35"/>
    <x v="2"/>
    <n v="83.17"/>
    <n v="1953.6"/>
    <n v="2088.5100000000002"/>
    <n v="7352.81"/>
    <x v="5"/>
    <n v="2024"/>
    <s v="Q2"/>
    <s v="High"/>
    <s v="Average"/>
    <s v="Excellent"/>
    <x v="5"/>
    <n v="7352.81"/>
  </r>
  <r>
    <x v="2043"/>
    <d v="2025-12-08T00:00:00"/>
    <s v="Mumbai"/>
    <s v="Ahmedabad"/>
    <x v="6"/>
    <x v="1"/>
    <x v="4"/>
    <n v="26.29"/>
    <n v="2340"/>
    <n v="101.77"/>
    <n v="5"/>
    <x v="1"/>
    <x v="0"/>
    <n v="79953.399999999994"/>
    <x v="38"/>
    <x v="3"/>
    <n v="83.12"/>
    <n v="5731.6"/>
    <n v="1599.78"/>
    <n v="13408.34"/>
    <x v="9"/>
    <n v="2025"/>
    <s v="Q4"/>
    <s v="High"/>
    <s v="Good"/>
    <s v="Excellent"/>
    <x v="6"/>
    <n v="13408.34"/>
  </r>
  <r>
    <x v="2044"/>
    <d v="2024-03-13T00:00:00"/>
    <s v="Chennai"/>
    <s v="Pune"/>
    <x v="6"/>
    <x v="0"/>
    <x v="4"/>
    <n v="23.91"/>
    <n v="1318"/>
    <n v="98.54"/>
    <n v="3"/>
    <x v="2"/>
    <x v="0"/>
    <n v="55659.8"/>
    <x v="103"/>
    <x v="0"/>
    <n v="83.04"/>
    <n v="3592.4"/>
    <n v="3658.74"/>
    <n v="6594.89"/>
    <x v="10"/>
    <n v="2024"/>
    <s v="Q1"/>
    <s v="High"/>
    <s v="Average"/>
    <s v="Excellent"/>
    <x v="6"/>
    <n v="6594.89"/>
  </r>
  <r>
    <x v="2045"/>
    <d v="2025-06-07T00:00:00"/>
    <s v="Vizag"/>
    <s v="Pune"/>
    <x v="0"/>
    <x v="1"/>
    <x v="4"/>
    <n v="17.55"/>
    <n v="1631"/>
    <n v="94.39"/>
    <n v="6"/>
    <x v="1"/>
    <x v="0"/>
    <n v="62693.8"/>
    <x v="77"/>
    <x v="2"/>
    <n v="81.23"/>
    <n v="3964"/>
    <n v="2830.94"/>
    <n v="8925.3799999999992"/>
    <x v="6"/>
    <n v="2025"/>
    <s v="Q2"/>
    <s v="High"/>
    <s v="Average"/>
    <s v="Good"/>
    <x v="0"/>
    <n v="8925.3799999999992"/>
  </r>
  <r>
    <x v="2046"/>
    <d v="2025-08-12T00:00:00"/>
    <s v="Nava Sheva"/>
    <s v="Jaipur"/>
    <x v="3"/>
    <x v="1"/>
    <x v="1"/>
    <n v="16.89"/>
    <n v="361"/>
    <n v="103.16"/>
    <n v="2"/>
    <x v="1"/>
    <x v="1"/>
    <n v="45412.2"/>
    <x v="14"/>
    <x v="3"/>
    <n v="82.58"/>
    <n v="1397.6"/>
    <n v="2561.36"/>
    <n v="5294.16"/>
    <x v="2"/>
    <n v="2025"/>
    <s v="Q3"/>
    <s v="Low"/>
    <s v="Average"/>
    <s v="Excellent"/>
    <x v="3"/>
    <n v="5294.16"/>
  </r>
  <r>
    <x v="2047"/>
    <d v="2024-12-13T00:00:00"/>
    <s v="Nava Sheva"/>
    <s v="Hyderabad"/>
    <x v="2"/>
    <x v="1"/>
    <x v="0"/>
    <n v="22.23"/>
    <n v="405"/>
    <n v="99.74"/>
    <n v="3"/>
    <x v="0"/>
    <x v="1"/>
    <n v="55335.8"/>
    <x v="36"/>
    <x v="1"/>
    <n v="88.82"/>
    <n v="1699.2"/>
    <n v="3728.18"/>
    <n v="7940.17"/>
    <x v="9"/>
    <n v="2024"/>
    <s v="Q4"/>
    <s v="High"/>
    <s v="Average"/>
    <s v="Excellent"/>
    <x v="2"/>
    <n v="7940.17"/>
  </r>
  <r>
    <x v="2048"/>
    <d v="2026-06-13T00:00:00"/>
    <s v="Mundra"/>
    <s v="Nagpur"/>
    <x v="4"/>
    <x v="1"/>
    <x v="5"/>
    <n v="23.84"/>
    <n v="2492"/>
    <n v="95.13"/>
    <n v="6"/>
    <x v="2"/>
    <x v="0"/>
    <n v="81275.600000000006"/>
    <x v="76"/>
    <x v="6"/>
    <n v="82.87"/>
    <n v="5937.6"/>
    <n v="3017.19"/>
    <n v="6958.18"/>
    <x v="6"/>
    <n v="2026"/>
    <s v="Q2"/>
    <s v="High"/>
    <s v="Average"/>
    <s v="Good"/>
    <x v="4"/>
    <n v="6958.18"/>
  </r>
  <r>
    <x v="2049"/>
    <d v="2024-09-01T00:00:00"/>
    <s v="Kandla"/>
    <s v="Bengaluru"/>
    <x v="3"/>
    <x v="0"/>
    <x v="3"/>
    <n v="14.98"/>
    <n v="2469"/>
    <n v="96.79"/>
    <n v="7"/>
    <x v="0"/>
    <x v="1"/>
    <n v="61224.800000000003"/>
    <x v="119"/>
    <x v="2"/>
    <n v="88.18"/>
    <n v="5537.2"/>
    <n v="4724.29"/>
    <n v="7796.8"/>
    <x v="8"/>
    <n v="2024"/>
    <s v="Q3"/>
    <s v="High"/>
    <s v="Average"/>
    <s v="Good"/>
    <x v="3"/>
    <n v="7796.8"/>
  </r>
  <r>
    <x v="2050"/>
    <d v="2025-01-24T00:00:00"/>
    <s v="Mumbai"/>
    <s v="Nagpur"/>
    <x v="3"/>
    <x v="0"/>
    <x v="6"/>
    <n v="23.09"/>
    <n v="2285"/>
    <n v="101.72"/>
    <n v="6"/>
    <x v="0"/>
    <x v="0"/>
    <n v="69407.399999999994"/>
    <x v="35"/>
    <x v="0"/>
    <n v="86.73"/>
    <n v="5493.6"/>
    <n v="4978.68"/>
    <n v="6048.9"/>
    <x v="0"/>
    <n v="2025"/>
    <s v="Q1"/>
    <s v="High"/>
    <s v="Average"/>
    <s v="Good"/>
    <x v="3"/>
    <n v="6048.9"/>
  </r>
  <r>
    <x v="2051"/>
    <d v="2024-04-24T00:00:00"/>
    <s v="Mundra"/>
    <s v="Hyderabad"/>
    <x v="5"/>
    <x v="0"/>
    <x v="2"/>
    <n v="20.87"/>
    <n v="599"/>
    <n v="100.68"/>
    <n v="2"/>
    <x v="2"/>
    <x v="2"/>
    <n v="40552.6"/>
    <x v="64"/>
    <x v="6"/>
    <n v="81.25"/>
    <n v="2032.8"/>
    <n v="4015.92"/>
    <n v="4108.0600000000004"/>
    <x v="5"/>
    <n v="2024"/>
    <s v="Q2"/>
    <s v="Low"/>
    <s v="Average"/>
    <s v="Excellent"/>
    <x v="5"/>
    <n v="4108.0600000000004"/>
  </r>
  <r>
    <x v="2052"/>
    <d v="2026-03-12T00:00:00"/>
    <s v="Vizag"/>
    <s v="Delhi ICD"/>
    <x v="1"/>
    <x v="1"/>
    <x v="0"/>
    <n v="19.43"/>
    <n v="2507"/>
    <n v="102.96"/>
    <n v="6"/>
    <x v="2"/>
    <x v="2"/>
    <n v="74426.2"/>
    <x v="46"/>
    <x v="5"/>
    <n v="86.11"/>
    <n v="5791.2"/>
    <n v="2889.39"/>
    <n v="7065.33"/>
    <x v="10"/>
    <n v="2026"/>
    <s v="Q1"/>
    <s v="High"/>
    <s v="Average"/>
    <s v="Good"/>
    <x v="1"/>
    <n v="7065.33"/>
  </r>
  <r>
    <x v="2053"/>
    <d v="2025-07-06T00:00:00"/>
    <s v="Kolkata"/>
    <s v="Ahmedabad"/>
    <x v="4"/>
    <x v="0"/>
    <x v="1"/>
    <n v="16.39"/>
    <n v="1636"/>
    <n v="98.34"/>
    <n v="6"/>
    <x v="0"/>
    <x v="0"/>
    <n v="55183.8"/>
    <x v="93"/>
    <x v="5"/>
    <n v="88.87"/>
    <n v="3927.6"/>
    <n v="2959.55"/>
    <n v="4547.6099999999997"/>
    <x v="1"/>
    <n v="2025"/>
    <s v="Q3"/>
    <s v="High"/>
    <s v="Average"/>
    <s v="Good"/>
    <x v="4"/>
    <n v="4547.6099999999997"/>
  </r>
  <r>
    <x v="2054"/>
    <d v="2025-02-24T00:00:00"/>
    <s v="Chennai"/>
    <s v="Lucknow"/>
    <x v="0"/>
    <x v="1"/>
    <x v="6"/>
    <n v="10.43"/>
    <n v="1825"/>
    <n v="92.5"/>
    <n v="4"/>
    <x v="2"/>
    <x v="0"/>
    <n v="60887"/>
    <x v="58"/>
    <x v="3"/>
    <n v="86.73"/>
    <n v="4067.2"/>
    <n v="3594.8"/>
    <n v="10193.51"/>
    <x v="3"/>
    <n v="2025"/>
    <s v="Q1"/>
    <s v="High"/>
    <s v="Good"/>
    <s v="Excellent"/>
    <x v="0"/>
    <n v="10193.51"/>
  </r>
  <r>
    <x v="2055"/>
    <d v="2024-04-14T00:00:00"/>
    <s v="Kolkata"/>
    <s v="Nagpur"/>
    <x v="6"/>
    <x v="0"/>
    <x v="0"/>
    <n v="10.72"/>
    <n v="2087"/>
    <n v="98.49"/>
    <n v="6"/>
    <x v="0"/>
    <x v="0"/>
    <n v="55510.8"/>
    <x v="48"/>
    <x v="0"/>
    <n v="81.319999999999993"/>
    <n v="4602.8"/>
    <n v="2545.65"/>
    <n v="5191.22"/>
    <x v="5"/>
    <n v="2024"/>
    <s v="Q2"/>
    <s v="High"/>
    <s v="Average"/>
    <s v="Good"/>
    <x v="6"/>
    <n v="5191.22"/>
  </r>
  <r>
    <x v="2056"/>
    <d v="2024-09-28T00:00:00"/>
    <s v="Chennai"/>
    <s v="Ahmedabad"/>
    <x v="0"/>
    <x v="0"/>
    <x v="5"/>
    <n v="19.43"/>
    <n v="2673"/>
    <n v="97.79"/>
    <n v="6"/>
    <x v="1"/>
    <x v="0"/>
    <n v="65297.8"/>
    <x v="51"/>
    <x v="3"/>
    <n v="84.74"/>
    <n v="6123.2"/>
    <n v="3278.93"/>
    <n v="6454.82"/>
    <x v="8"/>
    <n v="2024"/>
    <s v="Q3"/>
    <s v="High"/>
    <s v="Average"/>
    <s v="Good"/>
    <x v="0"/>
    <n v="6454.82"/>
  </r>
  <r>
    <x v="2057"/>
    <d v="2026-02-02T00:00:00"/>
    <s v="Mundra"/>
    <s v="Jaipur"/>
    <x v="6"/>
    <x v="1"/>
    <x v="3"/>
    <n v="19.34"/>
    <n v="1829"/>
    <n v="94.86"/>
    <n v="4"/>
    <x v="0"/>
    <x v="1"/>
    <n v="69237.2"/>
    <x v="29"/>
    <x v="2"/>
    <n v="83.35"/>
    <n v="4431.6000000000004"/>
    <n v="2535.69"/>
    <n v="8095.39"/>
    <x v="3"/>
    <n v="2026"/>
    <s v="Q1"/>
    <s v="High"/>
    <s v="Average"/>
    <s v="Excellent"/>
    <x v="6"/>
    <n v="8095.39"/>
  </r>
  <r>
    <x v="2058"/>
    <d v="2024-04-15T00:00:00"/>
    <s v="Vizag"/>
    <s v="Delhi ICD"/>
    <x v="6"/>
    <x v="1"/>
    <x v="0"/>
    <n v="13.45"/>
    <n v="1373"/>
    <n v="96.19"/>
    <n v="5"/>
    <x v="2"/>
    <x v="2"/>
    <n v="54623.8"/>
    <x v="62"/>
    <x v="0"/>
    <n v="86.34"/>
    <n v="3284"/>
    <n v="3871.82"/>
    <n v="6035.18"/>
    <x v="5"/>
    <n v="2024"/>
    <s v="Q2"/>
    <s v="High"/>
    <s v="Average"/>
    <s v="Excellent"/>
    <x v="6"/>
    <n v="6035.18"/>
  </r>
  <r>
    <x v="2059"/>
    <d v="2025-04-25T00:00:00"/>
    <s v="Chennai"/>
    <s v="Lucknow"/>
    <x v="5"/>
    <x v="1"/>
    <x v="4"/>
    <n v="19.670000000000002"/>
    <n v="602"/>
    <n v="99.42"/>
    <n v="2"/>
    <x v="0"/>
    <x v="2"/>
    <n v="53857.4"/>
    <x v="11"/>
    <x v="5"/>
    <n v="88.46"/>
    <n v="1990.8"/>
    <n v="2859.37"/>
    <n v="8816.24"/>
    <x v="5"/>
    <n v="2025"/>
    <s v="Q2"/>
    <s v="High"/>
    <s v="Average"/>
    <s v="Excellent"/>
    <x v="5"/>
    <n v="8816.24"/>
  </r>
  <r>
    <x v="2060"/>
    <d v="2025-01-24T00:00:00"/>
    <s v="Kolkata"/>
    <s v="Lucknow"/>
    <x v="6"/>
    <x v="1"/>
    <x v="6"/>
    <n v="18.12"/>
    <n v="1600"/>
    <n v="90.13"/>
    <n v="6"/>
    <x v="2"/>
    <x v="2"/>
    <n v="60823.6"/>
    <x v="112"/>
    <x v="4"/>
    <n v="83.44"/>
    <n v="3924.8"/>
    <n v="3436.83"/>
    <n v="7380.4"/>
    <x v="0"/>
    <n v="2025"/>
    <s v="Q1"/>
    <s v="High"/>
    <s v="Average"/>
    <s v="Good"/>
    <x v="6"/>
    <n v="7380.4"/>
  </r>
  <r>
    <x v="2061"/>
    <d v="2024-02-06T00:00:00"/>
    <s v="Vizag"/>
    <s v="Ahmedabad"/>
    <x v="2"/>
    <x v="1"/>
    <x v="6"/>
    <n v="19.98"/>
    <n v="1226"/>
    <n v="104.15"/>
    <n v="3"/>
    <x v="0"/>
    <x v="2"/>
    <n v="62192"/>
    <x v="6"/>
    <x v="3"/>
    <n v="83.74"/>
    <n v="3251.2"/>
    <n v="2874.82"/>
    <n v="10286.459999999999"/>
    <x v="3"/>
    <n v="2024"/>
    <s v="Q1"/>
    <s v="High"/>
    <s v="Good"/>
    <s v="Excellent"/>
    <x v="2"/>
    <n v="10286.459999999999"/>
  </r>
  <r>
    <x v="2062"/>
    <d v="2026-03-02T00:00:00"/>
    <s v="Kandla"/>
    <s v="Hyderabad"/>
    <x v="1"/>
    <x v="0"/>
    <x v="4"/>
    <n v="15.79"/>
    <n v="2780"/>
    <n v="94.5"/>
    <n v="6"/>
    <x v="1"/>
    <x v="1"/>
    <n v="60411"/>
    <x v="46"/>
    <x v="1"/>
    <n v="84.6"/>
    <n v="6191.6"/>
    <n v="2006.66"/>
    <n v="10709.77"/>
    <x v="10"/>
    <n v="2026"/>
    <s v="Q1"/>
    <s v="High"/>
    <s v="Good"/>
    <s v="Good"/>
    <x v="1"/>
    <n v="10709.77"/>
  </r>
  <r>
    <x v="2063"/>
    <d v="2026-03-25T00:00:00"/>
    <s v="Chennai"/>
    <s v="Bengaluru"/>
    <x v="1"/>
    <x v="1"/>
    <x v="3"/>
    <n v="24.74"/>
    <n v="996"/>
    <n v="102.92"/>
    <n v="3"/>
    <x v="1"/>
    <x v="1"/>
    <n v="60068.4"/>
    <x v="99"/>
    <x v="1"/>
    <n v="81.45"/>
    <n v="2981.6"/>
    <n v="4870.8599999999997"/>
    <n v="6108.15"/>
    <x v="10"/>
    <n v="2026"/>
    <s v="Q1"/>
    <s v="High"/>
    <s v="Average"/>
    <s v="Excellent"/>
    <x v="1"/>
    <n v="6108.15"/>
  </r>
  <r>
    <x v="2064"/>
    <d v="2025-01-08T00:00:00"/>
    <s v="Chennai"/>
    <s v="Jaipur"/>
    <x v="6"/>
    <x v="1"/>
    <x v="4"/>
    <n v="10.210000000000001"/>
    <n v="929"/>
    <n v="93.89"/>
    <n v="2"/>
    <x v="1"/>
    <x v="2"/>
    <n v="43603.8"/>
    <x v="23"/>
    <x v="4"/>
    <n v="81.69"/>
    <n v="2266.4"/>
    <n v="3691.34"/>
    <n v="6826.13"/>
    <x v="0"/>
    <n v="2025"/>
    <s v="Q1"/>
    <s v="Low"/>
    <s v="Average"/>
    <s v="Excellent"/>
    <x v="6"/>
    <n v="6826.13"/>
  </r>
  <r>
    <x v="2065"/>
    <d v="2025-07-16T00:00:00"/>
    <s v="Mumbai"/>
    <s v="Nagpur"/>
    <x v="3"/>
    <x v="0"/>
    <x v="2"/>
    <n v="12.43"/>
    <n v="2215"/>
    <n v="100.77"/>
    <n v="7"/>
    <x v="1"/>
    <x v="1"/>
    <n v="51359.4"/>
    <x v="64"/>
    <x v="0"/>
    <n v="88.25"/>
    <n v="4927.2"/>
    <n v="1690.37"/>
    <n v="5922.04"/>
    <x v="1"/>
    <n v="2025"/>
    <s v="Q3"/>
    <s v="High"/>
    <s v="Average"/>
    <s v="Good"/>
    <x v="3"/>
    <n v="5922.04"/>
  </r>
  <r>
    <x v="2066"/>
    <d v="2025-01-26T00:00:00"/>
    <s v="Mumbai"/>
    <s v="Pune"/>
    <x v="6"/>
    <x v="0"/>
    <x v="3"/>
    <n v="19.48"/>
    <n v="555"/>
    <n v="94.2"/>
    <n v="2"/>
    <x v="1"/>
    <x v="0"/>
    <n v="39496"/>
    <x v="30"/>
    <x v="3"/>
    <n v="88.27"/>
    <n v="1889.2"/>
    <n v="3008.9"/>
    <n v="3991.2"/>
    <x v="0"/>
    <n v="2025"/>
    <s v="Q1"/>
    <s v="Low"/>
    <s v="Average"/>
    <s v="Excellent"/>
    <x v="6"/>
    <n v="3991.2"/>
  </r>
  <r>
    <x v="2067"/>
    <d v="2025-10-19T00:00:00"/>
    <s v="Kandla"/>
    <s v="Nagpur"/>
    <x v="5"/>
    <x v="0"/>
    <x v="1"/>
    <n v="22.57"/>
    <n v="2638"/>
    <n v="102.21"/>
    <n v="7"/>
    <x v="0"/>
    <x v="1"/>
    <n v="70734.2"/>
    <x v="26"/>
    <x v="1"/>
    <n v="84.13"/>
    <n v="6178.8"/>
    <n v="2576.19"/>
    <n v="12007.1"/>
    <x v="7"/>
    <n v="2025"/>
    <s v="Q4"/>
    <s v="High"/>
    <s v="Good"/>
    <s v="Good"/>
    <x v="5"/>
    <n v="12007.1"/>
  </r>
  <r>
    <x v="2068"/>
    <d v="2024-04-28T00:00:00"/>
    <s v="Vizag"/>
    <s v="Pune"/>
    <x v="5"/>
    <x v="1"/>
    <x v="0"/>
    <n v="21.58"/>
    <n v="1664"/>
    <n v="91.24"/>
    <n v="5"/>
    <x v="2"/>
    <x v="2"/>
    <n v="64838.8"/>
    <x v="47"/>
    <x v="0"/>
    <n v="82.55"/>
    <n v="4191.2"/>
    <n v="2551.42"/>
    <n v="9352.7999999999993"/>
    <x v="5"/>
    <n v="2024"/>
    <s v="Q2"/>
    <s v="High"/>
    <s v="Average"/>
    <s v="Excellent"/>
    <x v="5"/>
    <n v="9352.7999999999993"/>
  </r>
  <r>
    <x v="2069"/>
    <d v="2025-10-07T00:00:00"/>
    <s v="Nava Sheva"/>
    <s v="Ahmedabad"/>
    <x v="6"/>
    <x v="0"/>
    <x v="3"/>
    <n v="10.45"/>
    <n v="1226"/>
    <n v="86.39"/>
    <n v="4"/>
    <x v="0"/>
    <x v="2"/>
    <n v="39483.800000000003"/>
    <x v="38"/>
    <x v="2"/>
    <n v="86.04"/>
    <n v="2870"/>
    <n v="3347.57"/>
    <n v="4225.12"/>
    <x v="7"/>
    <n v="2025"/>
    <s v="Q4"/>
    <s v="Low"/>
    <s v="Average"/>
    <s v="Excellent"/>
    <x v="6"/>
    <n v="4225.12"/>
  </r>
  <r>
    <x v="2070"/>
    <d v="2026-04-09T00:00:00"/>
    <s v="Mundra"/>
    <s v="Pune"/>
    <x v="0"/>
    <x v="0"/>
    <x v="2"/>
    <n v="23.67"/>
    <n v="1273"/>
    <n v="104.57"/>
    <n v="3"/>
    <x v="2"/>
    <x v="2"/>
    <n v="51627.4"/>
    <x v="40"/>
    <x v="4"/>
    <n v="81"/>
    <n v="3492.8"/>
    <n v="3701.45"/>
    <n v="7677.6"/>
    <x v="5"/>
    <n v="2026"/>
    <s v="Q2"/>
    <s v="High"/>
    <s v="Average"/>
    <s v="Excellent"/>
    <x v="0"/>
    <n v="7677.6"/>
  </r>
  <r>
    <x v="2071"/>
    <d v="2025-08-26T00:00:00"/>
    <s v="Vizag"/>
    <s v="Delhi ICD"/>
    <x v="6"/>
    <x v="1"/>
    <x v="5"/>
    <n v="12.42"/>
    <n v="2005"/>
    <n v="104.26"/>
    <n v="5"/>
    <x v="2"/>
    <x v="0"/>
    <n v="66249.2"/>
    <x v="105"/>
    <x v="2"/>
    <n v="84.05"/>
    <n v="4506.8"/>
    <n v="2364.52"/>
    <n v="9268.2199999999993"/>
    <x v="2"/>
    <n v="2025"/>
    <s v="Q3"/>
    <s v="High"/>
    <s v="Average"/>
    <s v="Excellent"/>
    <x v="6"/>
    <n v="9268.2199999999993"/>
  </r>
  <r>
    <x v="2072"/>
    <d v="2025-09-24T00:00:00"/>
    <s v="Chennai"/>
    <s v="Delhi ICD"/>
    <x v="2"/>
    <x v="1"/>
    <x v="3"/>
    <n v="19.77"/>
    <n v="1664"/>
    <n v="92.71"/>
    <n v="6"/>
    <x v="1"/>
    <x v="2"/>
    <n v="60886.2"/>
    <x v="59"/>
    <x v="5"/>
    <n v="81.45"/>
    <n v="4118.8"/>
    <n v="2651.77"/>
    <n v="6496.24"/>
    <x v="8"/>
    <n v="2025"/>
    <s v="Q3"/>
    <s v="High"/>
    <s v="Average"/>
    <s v="Good"/>
    <x v="2"/>
    <n v="6496.24"/>
  </r>
  <r>
    <x v="2073"/>
    <d v="2025-10-10T00:00:00"/>
    <s v="Mundra"/>
    <s v="Bengaluru"/>
    <x v="0"/>
    <x v="0"/>
    <x v="0"/>
    <n v="13.97"/>
    <n v="1581"/>
    <n v="96.39"/>
    <n v="3"/>
    <x v="2"/>
    <x v="2"/>
    <n v="45611.8"/>
    <x v="14"/>
    <x v="5"/>
    <n v="87.25"/>
    <n v="3720.8"/>
    <n v="4915.0600000000004"/>
    <n v="8208.15"/>
    <x v="7"/>
    <n v="2025"/>
    <s v="Q4"/>
    <s v="Low"/>
    <s v="Average"/>
    <s v="Excellent"/>
    <x v="0"/>
    <n v="8208.15"/>
  </r>
  <r>
    <x v="2074"/>
    <d v="2025-08-25T00:00:00"/>
    <s v="Vizag"/>
    <s v="Ahmedabad"/>
    <x v="4"/>
    <x v="1"/>
    <x v="3"/>
    <n v="15.94"/>
    <n v="1954"/>
    <n v="91.6"/>
    <n v="6"/>
    <x v="2"/>
    <x v="0"/>
    <n v="67286"/>
    <x v="53"/>
    <x v="1"/>
    <n v="84.37"/>
    <n v="4545.6000000000004"/>
    <n v="4597.78"/>
    <n v="10015.93"/>
    <x v="2"/>
    <n v="2025"/>
    <s v="Q3"/>
    <s v="High"/>
    <s v="Good"/>
    <s v="Good"/>
    <x v="4"/>
    <n v="10015.93"/>
  </r>
  <r>
    <x v="2075"/>
    <d v="2025-05-14T00:00:00"/>
    <s v="Kolkata"/>
    <s v="Nagpur"/>
    <x v="2"/>
    <x v="0"/>
    <x v="0"/>
    <n v="18.059999999999999"/>
    <n v="1481"/>
    <n v="101.09"/>
    <n v="5"/>
    <x v="1"/>
    <x v="2"/>
    <n v="46156.800000000003"/>
    <x v="64"/>
    <x v="2"/>
    <n v="88.44"/>
    <n v="3684.4"/>
    <n v="4513.8900000000003"/>
    <n v="7348.24"/>
    <x v="4"/>
    <n v="2025"/>
    <s v="Q2"/>
    <s v="Low"/>
    <s v="Average"/>
    <s v="Excellent"/>
    <x v="2"/>
    <n v="7348.24"/>
  </r>
  <r>
    <x v="2076"/>
    <d v="2026-04-25T00:00:00"/>
    <s v="Mumbai"/>
    <s v="Ahmedabad"/>
    <x v="0"/>
    <x v="1"/>
    <x v="3"/>
    <n v="24.82"/>
    <n v="2007"/>
    <n v="104.94"/>
    <n v="7"/>
    <x v="1"/>
    <x v="2"/>
    <n v="71014.8"/>
    <x v="53"/>
    <x v="6"/>
    <n v="81.45"/>
    <n v="5006.8"/>
    <n v="1544.6"/>
    <n v="11383.58"/>
    <x v="5"/>
    <n v="2026"/>
    <s v="Q2"/>
    <s v="High"/>
    <s v="Good"/>
    <s v="Good"/>
    <x v="0"/>
    <n v="11383.58"/>
  </r>
  <r>
    <x v="2077"/>
    <d v="2024-07-31T00:00:00"/>
    <s v="Kolkata"/>
    <s v="Lucknow"/>
    <x v="6"/>
    <x v="1"/>
    <x v="5"/>
    <n v="10.029999999999999"/>
    <n v="2715"/>
    <n v="90.51"/>
    <n v="7"/>
    <x v="1"/>
    <x v="2"/>
    <n v="64468.2"/>
    <x v="107"/>
    <x v="2"/>
    <n v="81.92"/>
    <n v="5831.2"/>
    <n v="3858.97"/>
    <n v="11275.92"/>
    <x v="1"/>
    <n v="2024"/>
    <s v="Q3"/>
    <s v="High"/>
    <s v="Good"/>
    <s v="Good"/>
    <x v="6"/>
    <n v="11275.92"/>
  </r>
  <r>
    <x v="2078"/>
    <d v="2025-12-04T00:00:00"/>
    <s v="Chennai"/>
    <s v="Bengaluru"/>
    <x v="2"/>
    <x v="1"/>
    <x v="6"/>
    <n v="19.82"/>
    <n v="1899"/>
    <n v="97.07"/>
    <n v="5"/>
    <x v="2"/>
    <x v="2"/>
    <n v="66774.399999999994"/>
    <x v="98"/>
    <x v="5"/>
    <n v="87.51"/>
    <n v="4590.8"/>
    <n v="2183.5700000000002"/>
    <n v="11121.82"/>
    <x v="9"/>
    <n v="2025"/>
    <s v="Q4"/>
    <s v="High"/>
    <s v="Good"/>
    <s v="Excellent"/>
    <x v="2"/>
    <n v="11121.82"/>
  </r>
  <r>
    <x v="2079"/>
    <d v="2024-02-16T00:00:00"/>
    <s v="Kandla"/>
    <s v="Ahmedabad"/>
    <x v="2"/>
    <x v="0"/>
    <x v="6"/>
    <n v="19.72"/>
    <n v="2199"/>
    <n v="90.24"/>
    <n v="5"/>
    <x v="1"/>
    <x v="1"/>
    <n v="56464.800000000003"/>
    <x v="89"/>
    <x v="3"/>
    <n v="87.94"/>
    <n v="5186.8"/>
    <n v="1857.09"/>
    <n v="8189.14"/>
    <x v="3"/>
    <n v="2024"/>
    <s v="Q1"/>
    <s v="High"/>
    <s v="Average"/>
    <s v="Excellent"/>
    <x v="2"/>
    <n v="8189.14"/>
  </r>
  <r>
    <x v="2080"/>
    <d v="2025-06-20T00:00:00"/>
    <s v="Chennai"/>
    <s v="Bengaluru"/>
    <x v="0"/>
    <x v="0"/>
    <x v="5"/>
    <n v="27.35"/>
    <n v="2055"/>
    <n v="99.29"/>
    <n v="7"/>
    <x v="1"/>
    <x v="1"/>
    <n v="62689.8"/>
    <x v="102"/>
    <x v="1"/>
    <n v="88.6"/>
    <n v="5204"/>
    <n v="4532.09"/>
    <n v="7825.64"/>
    <x v="6"/>
    <n v="2025"/>
    <s v="Q2"/>
    <s v="High"/>
    <s v="Average"/>
    <s v="Good"/>
    <x v="0"/>
    <n v="7825.64"/>
  </r>
  <r>
    <x v="2081"/>
    <d v="2025-08-02T00:00:00"/>
    <s v="Nava Sheva"/>
    <s v="Lucknow"/>
    <x v="1"/>
    <x v="0"/>
    <x v="6"/>
    <n v="11.95"/>
    <n v="2211"/>
    <n v="89.28"/>
    <n v="7"/>
    <x v="0"/>
    <x v="0"/>
    <n v="57000.6"/>
    <x v="34"/>
    <x v="3"/>
    <n v="88.18"/>
    <n v="4900"/>
    <n v="4496.32"/>
    <n v="6869.78"/>
    <x v="2"/>
    <n v="2025"/>
    <s v="Q3"/>
    <s v="High"/>
    <s v="Average"/>
    <s v="Good"/>
    <x v="1"/>
    <n v="6869.78"/>
  </r>
  <r>
    <x v="2082"/>
    <d v="2024-01-20T00:00:00"/>
    <s v="Kolkata"/>
    <s v="Jaipur"/>
    <x v="6"/>
    <x v="1"/>
    <x v="0"/>
    <n v="12.39"/>
    <n v="1637"/>
    <n v="96.41"/>
    <n v="5"/>
    <x v="2"/>
    <x v="2"/>
    <n v="56864.2"/>
    <x v="81"/>
    <x v="2"/>
    <n v="84.92"/>
    <n v="3769.6"/>
    <n v="3247.31"/>
    <n v="7510.79"/>
    <x v="0"/>
    <n v="2024"/>
    <s v="Q1"/>
    <s v="High"/>
    <s v="Average"/>
    <s v="Excellent"/>
    <x v="6"/>
    <n v="7510.79"/>
  </r>
  <r>
    <x v="2083"/>
    <d v="2026-04-14T00:00:00"/>
    <s v="Chennai"/>
    <s v="Ahmedabad"/>
    <x v="0"/>
    <x v="0"/>
    <x v="5"/>
    <n v="13.87"/>
    <n v="1943"/>
    <n v="92.22"/>
    <n v="4"/>
    <x v="0"/>
    <x v="1"/>
    <n v="53365.4"/>
    <x v="52"/>
    <x v="5"/>
    <n v="85.41"/>
    <n v="4440.8"/>
    <n v="2772.52"/>
    <n v="8855.4699999999993"/>
    <x v="5"/>
    <n v="2026"/>
    <s v="Q2"/>
    <s v="High"/>
    <s v="Average"/>
    <s v="Excellent"/>
    <x v="0"/>
    <n v="8855.4699999999993"/>
  </r>
  <r>
    <x v="2084"/>
    <d v="2024-12-29T00:00:00"/>
    <s v="Mumbai"/>
    <s v="Delhi ICD"/>
    <x v="3"/>
    <x v="0"/>
    <x v="5"/>
    <n v="13.93"/>
    <n v="1060"/>
    <n v="92.67"/>
    <n v="2"/>
    <x v="0"/>
    <x v="2"/>
    <n v="41377.4"/>
    <x v="85"/>
    <x v="5"/>
    <n v="88.46"/>
    <n v="2677.2"/>
    <n v="3774.4"/>
    <n v="7396.3"/>
    <x v="9"/>
    <n v="2024"/>
    <s v="Q4"/>
    <s v="Low"/>
    <s v="Average"/>
    <s v="Excellent"/>
    <x v="3"/>
    <n v="7396.3"/>
  </r>
  <r>
    <x v="2085"/>
    <d v="2024-09-30T00:00:00"/>
    <s v="Kandla"/>
    <s v="Ahmedabad"/>
    <x v="6"/>
    <x v="1"/>
    <x v="0"/>
    <n v="13.01"/>
    <n v="720"/>
    <n v="86.6"/>
    <n v="3"/>
    <x v="0"/>
    <x v="2"/>
    <n v="47741"/>
    <x v="73"/>
    <x v="2"/>
    <n v="86.99"/>
    <n v="1960.4"/>
    <n v="1784.1"/>
    <n v="6085.61"/>
    <x v="8"/>
    <n v="2024"/>
    <s v="Q3"/>
    <s v="Low"/>
    <s v="Average"/>
    <s v="Excellent"/>
    <x v="6"/>
    <n v="6085.61"/>
  </r>
  <r>
    <x v="2086"/>
    <d v="2025-08-13T00:00:00"/>
    <s v="Vizag"/>
    <s v="Pune"/>
    <x v="1"/>
    <x v="0"/>
    <x v="4"/>
    <n v="11.43"/>
    <n v="2556"/>
    <n v="100.48"/>
    <n v="7"/>
    <x v="0"/>
    <x v="0"/>
    <n v="62016.6"/>
    <x v="49"/>
    <x v="3"/>
    <n v="87.98"/>
    <n v="5569.2"/>
    <n v="1807.33"/>
    <n v="6840.05"/>
    <x v="2"/>
    <n v="2025"/>
    <s v="Q3"/>
    <s v="High"/>
    <s v="Average"/>
    <s v="Good"/>
    <x v="1"/>
    <n v="6840.05"/>
  </r>
  <r>
    <x v="2087"/>
    <d v="2025-07-30T00:00:00"/>
    <s v="Nava Sheva"/>
    <s v="Ahmedabad"/>
    <x v="4"/>
    <x v="1"/>
    <x v="6"/>
    <n v="14.7"/>
    <n v="1707"/>
    <n v="101.94"/>
    <n v="4"/>
    <x v="1"/>
    <x v="2"/>
    <n v="57946.8"/>
    <x v="18"/>
    <x v="0"/>
    <n v="81.849999999999994"/>
    <n v="4002"/>
    <n v="2773.09"/>
    <n v="7969.83"/>
    <x v="1"/>
    <n v="2025"/>
    <s v="Q3"/>
    <s v="High"/>
    <s v="Average"/>
    <s v="Excellent"/>
    <x v="4"/>
    <n v="7969.83"/>
  </r>
  <r>
    <x v="2088"/>
    <d v="2024-10-11T00:00:00"/>
    <s v="Mumbai"/>
    <s v="Pune"/>
    <x v="5"/>
    <x v="0"/>
    <x v="2"/>
    <n v="10.83"/>
    <n v="654"/>
    <n v="88.7"/>
    <n v="2"/>
    <x v="0"/>
    <x v="2"/>
    <n v="33239"/>
    <x v="6"/>
    <x v="6"/>
    <n v="82.4"/>
    <n v="1741.2"/>
    <n v="1777.91"/>
    <n v="5904.83"/>
    <x v="7"/>
    <n v="2024"/>
    <s v="Q4"/>
    <s v="Low"/>
    <s v="Average"/>
    <s v="Excellent"/>
    <x v="5"/>
    <n v="5904.83"/>
  </r>
  <r>
    <x v="2089"/>
    <d v="2026-01-29T00:00:00"/>
    <s v="Mumbai"/>
    <s v="Hyderabad"/>
    <x v="6"/>
    <x v="1"/>
    <x v="4"/>
    <n v="11.24"/>
    <n v="1548"/>
    <n v="86.04"/>
    <n v="5"/>
    <x v="0"/>
    <x v="2"/>
    <n v="56016.800000000003"/>
    <x v="48"/>
    <x v="3"/>
    <n v="88.4"/>
    <n v="3545.6"/>
    <n v="4754.09"/>
    <n v="5758.69"/>
    <x v="0"/>
    <n v="2026"/>
    <s v="Q1"/>
    <s v="High"/>
    <s v="Average"/>
    <s v="Excellent"/>
    <x v="6"/>
    <n v="5758.69"/>
  </r>
  <r>
    <x v="2090"/>
    <d v="2024-12-31T00:00:00"/>
    <s v="Chennai"/>
    <s v="Ahmedabad"/>
    <x v="6"/>
    <x v="1"/>
    <x v="0"/>
    <n v="11.55"/>
    <n v="2458"/>
    <n v="92.82"/>
    <n v="6"/>
    <x v="0"/>
    <x v="2"/>
    <n v="68029.399999999994"/>
    <x v="9"/>
    <x v="4"/>
    <n v="81.89"/>
    <n v="5378"/>
    <n v="1600.7"/>
    <n v="7215.22"/>
    <x v="9"/>
    <n v="2024"/>
    <s v="Q4"/>
    <s v="High"/>
    <s v="Average"/>
    <s v="Good"/>
    <x v="6"/>
    <n v="7215.22"/>
  </r>
  <r>
    <x v="2091"/>
    <d v="2024-01-03T00:00:00"/>
    <s v="Mundra"/>
    <s v="Lucknow"/>
    <x v="2"/>
    <x v="0"/>
    <x v="3"/>
    <n v="18.66"/>
    <n v="2479"/>
    <n v="93.18"/>
    <n v="6"/>
    <x v="0"/>
    <x v="2"/>
    <n v="62723.6"/>
    <x v="42"/>
    <x v="1"/>
    <n v="85.32"/>
    <n v="5704.4"/>
    <n v="3151.87"/>
    <n v="10032.709999999999"/>
    <x v="0"/>
    <n v="2024"/>
    <s v="Q1"/>
    <s v="High"/>
    <s v="Good"/>
    <s v="Good"/>
    <x v="2"/>
    <n v="10032.709999999999"/>
  </r>
  <r>
    <x v="2092"/>
    <d v="2025-11-20T00:00:00"/>
    <s v="Mumbai"/>
    <s v="Pune"/>
    <x v="5"/>
    <x v="1"/>
    <x v="1"/>
    <n v="27.91"/>
    <n v="1486"/>
    <n v="103.32"/>
    <n v="4"/>
    <x v="2"/>
    <x v="1"/>
    <n v="71349.399999999994"/>
    <x v="74"/>
    <x v="3"/>
    <n v="84.7"/>
    <n v="4088.4"/>
    <n v="2216.6799999999998"/>
    <n v="12275"/>
    <x v="11"/>
    <n v="2025"/>
    <s v="Q4"/>
    <s v="High"/>
    <s v="Good"/>
    <s v="Excellent"/>
    <x v="5"/>
    <n v="12275"/>
  </r>
  <r>
    <x v="2093"/>
    <d v="2026-05-10T00:00:00"/>
    <s v="Vizag"/>
    <s v="Bengaluru"/>
    <x v="3"/>
    <x v="1"/>
    <x v="0"/>
    <n v="11.54"/>
    <n v="908"/>
    <n v="95.89"/>
    <n v="2"/>
    <x v="0"/>
    <x v="0"/>
    <n v="53788.800000000003"/>
    <x v="93"/>
    <x v="5"/>
    <n v="88.17"/>
    <n v="2277.6"/>
    <n v="4014.3"/>
    <n v="8902.77"/>
    <x v="4"/>
    <n v="2026"/>
    <s v="Q2"/>
    <s v="High"/>
    <s v="Average"/>
    <s v="Excellent"/>
    <x v="3"/>
    <n v="8902.77"/>
  </r>
  <r>
    <x v="2094"/>
    <d v="2025-12-20T00:00:00"/>
    <s v="Kandla"/>
    <s v="Bengaluru"/>
    <x v="4"/>
    <x v="1"/>
    <x v="1"/>
    <n v="10.32"/>
    <n v="1907"/>
    <n v="102.89"/>
    <n v="5"/>
    <x v="1"/>
    <x v="0"/>
    <n v="60518.8"/>
    <x v="80"/>
    <x v="3"/>
    <n v="85.68"/>
    <n v="4226.8"/>
    <n v="4918.16"/>
    <n v="8144.62"/>
    <x v="9"/>
    <n v="2025"/>
    <s v="Q4"/>
    <s v="High"/>
    <s v="Average"/>
    <s v="Excellent"/>
    <x v="4"/>
    <n v="8144.62"/>
  </r>
  <r>
    <x v="2095"/>
    <d v="2026-03-05T00:00:00"/>
    <s v="Chennai"/>
    <s v="Ahmedabad"/>
    <x v="4"/>
    <x v="1"/>
    <x v="5"/>
    <n v="12"/>
    <n v="1730"/>
    <n v="95.15"/>
    <n v="4"/>
    <x v="2"/>
    <x v="0"/>
    <n v="61478"/>
    <x v="93"/>
    <x v="0"/>
    <n v="81.400000000000006"/>
    <n v="3940"/>
    <n v="3943.58"/>
    <n v="8054.28"/>
    <x v="10"/>
    <n v="2026"/>
    <s v="Q1"/>
    <s v="High"/>
    <s v="Average"/>
    <s v="Excellent"/>
    <x v="4"/>
    <n v="8054.28"/>
  </r>
  <r>
    <x v="2096"/>
    <d v="2024-02-14T00:00:00"/>
    <s v="Mundra"/>
    <s v="Lucknow"/>
    <x v="4"/>
    <x v="0"/>
    <x v="4"/>
    <n v="21.4"/>
    <n v="589"/>
    <n v="90.84"/>
    <n v="2"/>
    <x v="1"/>
    <x v="0"/>
    <n v="41228.800000000003"/>
    <x v="99"/>
    <x v="0"/>
    <n v="86.88"/>
    <n v="2034"/>
    <n v="4087.92"/>
    <n v="4538.8599999999997"/>
    <x v="3"/>
    <n v="2024"/>
    <s v="Q1"/>
    <s v="Low"/>
    <s v="Average"/>
    <s v="Excellent"/>
    <x v="4"/>
    <n v="4538.8599999999997"/>
  </r>
  <r>
    <x v="2097"/>
    <d v="2025-05-16T00:00:00"/>
    <s v="Nava Sheva"/>
    <s v="Pune"/>
    <x v="2"/>
    <x v="1"/>
    <x v="0"/>
    <n v="15.59"/>
    <n v="1643"/>
    <n v="86.09"/>
    <n v="5"/>
    <x v="0"/>
    <x v="0"/>
    <n v="65077.8"/>
    <x v="60"/>
    <x v="2"/>
    <n v="82.02"/>
    <n v="3909.6"/>
    <n v="4468.88"/>
    <n v="8437.27"/>
    <x v="4"/>
    <n v="2025"/>
    <s v="Q2"/>
    <s v="High"/>
    <s v="Average"/>
    <s v="Excellent"/>
    <x v="2"/>
    <n v="8437.27"/>
  </r>
  <r>
    <x v="2098"/>
    <d v="2025-11-30T00:00:00"/>
    <s v="Mumbai"/>
    <s v="Delhi ICD"/>
    <x v="4"/>
    <x v="0"/>
    <x v="3"/>
    <n v="20.04"/>
    <n v="933"/>
    <n v="99.88"/>
    <n v="4"/>
    <x v="0"/>
    <x v="1"/>
    <n v="47717.599999999999"/>
    <x v="63"/>
    <x v="3"/>
    <n v="87.23"/>
    <n v="2667.6"/>
    <n v="4482.57"/>
    <n v="7592.14"/>
    <x v="11"/>
    <n v="2025"/>
    <s v="Q4"/>
    <s v="Low"/>
    <s v="Average"/>
    <s v="Excellent"/>
    <x v="4"/>
    <n v="7592.14"/>
  </r>
  <r>
    <x v="2099"/>
    <d v="2026-04-17T00:00:00"/>
    <s v="Nava Sheva"/>
    <s v="Jaipur"/>
    <x v="0"/>
    <x v="1"/>
    <x v="3"/>
    <n v="24.91"/>
    <n v="1307"/>
    <n v="99.17"/>
    <n v="5"/>
    <x v="1"/>
    <x v="1"/>
    <n v="63503.4"/>
    <x v="59"/>
    <x v="0"/>
    <n v="81.3"/>
    <n v="3610.4"/>
    <n v="1705.8"/>
    <n v="5256.76"/>
    <x v="5"/>
    <n v="2026"/>
    <s v="Q2"/>
    <s v="High"/>
    <s v="Average"/>
    <s v="Excellent"/>
    <x v="0"/>
    <n v="5256.76"/>
  </r>
  <r>
    <x v="2100"/>
    <d v="2024-08-19T00:00:00"/>
    <s v="Mumbai"/>
    <s v="Pune"/>
    <x v="6"/>
    <x v="0"/>
    <x v="6"/>
    <n v="10.57"/>
    <n v="599"/>
    <n v="90.17"/>
    <n v="2"/>
    <x v="2"/>
    <x v="1"/>
    <n v="31521.4"/>
    <x v="31"/>
    <x v="1"/>
    <n v="85.87"/>
    <n v="1620.8"/>
    <n v="3818.96"/>
    <n v="5557.8"/>
    <x v="2"/>
    <n v="2024"/>
    <s v="Q3"/>
    <s v="Low"/>
    <s v="Average"/>
    <s v="Excellent"/>
    <x v="6"/>
    <n v="5557.8"/>
  </r>
  <r>
    <x v="2101"/>
    <d v="2024-09-08T00:00:00"/>
    <s v="Kandla"/>
    <s v="Hyderabad"/>
    <x v="6"/>
    <x v="1"/>
    <x v="0"/>
    <n v="27.11"/>
    <n v="1441"/>
    <n v="88.54"/>
    <n v="3"/>
    <x v="2"/>
    <x v="0"/>
    <n v="70815.8"/>
    <x v="111"/>
    <x v="4"/>
    <n v="82.29"/>
    <n v="3966.4"/>
    <n v="2525.9899999999998"/>
    <n v="7542.1"/>
    <x v="8"/>
    <n v="2024"/>
    <s v="Q3"/>
    <s v="High"/>
    <s v="Average"/>
    <s v="Excellent"/>
    <x v="6"/>
    <n v="7542.1"/>
  </r>
  <r>
    <x v="2102"/>
    <d v="2025-05-22T00:00:00"/>
    <s v="Mundra"/>
    <s v="Hyderabad"/>
    <x v="2"/>
    <x v="1"/>
    <x v="1"/>
    <n v="15.86"/>
    <n v="352"/>
    <n v="97.94"/>
    <n v="2"/>
    <x v="1"/>
    <x v="2"/>
    <n v="42250.8"/>
    <x v="44"/>
    <x v="3"/>
    <n v="88.77"/>
    <n v="1338.4"/>
    <n v="4703.33"/>
    <n v="4263.59"/>
    <x v="4"/>
    <n v="2025"/>
    <s v="Q2"/>
    <s v="Low"/>
    <s v="Average"/>
    <s v="Excellent"/>
    <x v="2"/>
    <n v="4263.59"/>
  </r>
  <r>
    <x v="2103"/>
    <d v="2024-09-02T00:00:00"/>
    <s v="Kandla"/>
    <s v="Nagpur"/>
    <x v="6"/>
    <x v="1"/>
    <x v="2"/>
    <n v="21.57"/>
    <n v="1619"/>
    <n v="89.81"/>
    <n v="4"/>
    <x v="2"/>
    <x v="2"/>
    <n v="64118.2"/>
    <x v="54"/>
    <x v="0"/>
    <n v="88.53"/>
    <n v="4100.8"/>
    <n v="4038.24"/>
    <n v="11379.03"/>
    <x v="8"/>
    <n v="2024"/>
    <s v="Q3"/>
    <s v="High"/>
    <s v="Good"/>
    <s v="Excellent"/>
    <x v="6"/>
    <n v="11379.03"/>
  </r>
  <r>
    <x v="2104"/>
    <d v="2025-12-29T00:00:00"/>
    <s v="Nava Sheva"/>
    <s v="Bengaluru"/>
    <x v="3"/>
    <x v="0"/>
    <x v="3"/>
    <n v="15.15"/>
    <n v="2394"/>
    <n v="92.98"/>
    <n v="7"/>
    <x v="1"/>
    <x v="0"/>
    <n v="57520.6"/>
    <x v="118"/>
    <x v="1"/>
    <n v="88.68"/>
    <n v="5394"/>
    <n v="2760.79"/>
    <n v="8748.8799999999992"/>
    <x v="9"/>
    <n v="2025"/>
    <s v="Q4"/>
    <s v="High"/>
    <s v="Average"/>
    <s v="Good"/>
    <x v="3"/>
    <n v="8748.8799999999992"/>
  </r>
  <r>
    <x v="2105"/>
    <d v="2024-11-24T00:00:00"/>
    <s v="Nava Sheva"/>
    <s v="Ahmedabad"/>
    <x v="0"/>
    <x v="0"/>
    <x v="4"/>
    <n v="16.96"/>
    <n v="1975"/>
    <n v="97.8"/>
    <n v="6"/>
    <x v="0"/>
    <x v="0"/>
    <n v="59700"/>
    <x v="109"/>
    <x v="4"/>
    <n v="81.72"/>
    <n v="4628.3999999999996"/>
    <n v="2506.52"/>
    <n v="6290.22"/>
    <x v="11"/>
    <n v="2024"/>
    <s v="Q4"/>
    <s v="High"/>
    <s v="Average"/>
    <s v="Good"/>
    <x v="0"/>
    <n v="6290.22"/>
  </r>
  <r>
    <x v="2106"/>
    <d v="2024-07-16T00:00:00"/>
    <s v="Chennai"/>
    <s v="Lucknow"/>
    <x v="0"/>
    <x v="1"/>
    <x v="6"/>
    <n v="22.49"/>
    <n v="1283"/>
    <n v="104.08"/>
    <n v="5"/>
    <x v="2"/>
    <x v="0"/>
    <n v="66626.600000000006"/>
    <x v="62"/>
    <x v="3"/>
    <n v="84.66"/>
    <n v="3465.6"/>
    <n v="4156.12"/>
    <n v="11457.07"/>
    <x v="1"/>
    <n v="2024"/>
    <s v="Q3"/>
    <s v="High"/>
    <s v="Good"/>
    <s v="Excellent"/>
    <x v="0"/>
    <n v="11457.07"/>
  </r>
  <r>
    <x v="2107"/>
    <d v="2024-08-23T00:00:00"/>
    <s v="Nava Sheva"/>
    <s v="Hyderabad"/>
    <x v="5"/>
    <x v="0"/>
    <x v="4"/>
    <n v="15.07"/>
    <n v="572"/>
    <n v="88.02"/>
    <n v="2"/>
    <x v="2"/>
    <x v="1"/>
    <n v="34989.4"/>
    <x v="50"/>
    <x v="1"/>
    <n v="81.09"/>
    <n v="1746.8"/>
    <n v="4392.34"/>
    <n v="4455.17"/>
    <x v="2"/>
    <n v="2024"/>
    <s v="Q3"/>
    <s v="Low"/>
    <s v="Average"/>
    <s v="Excellent"/>
    <x v="5"/>
    <n v="4455.17"/>
  </r>
  <r>
    <x v="2108"/>
    <d v="2025-05-30T00:00:00"/>
    <s v="Kandla"/>
    <s v="Jaipur"/>
    <x v="2"/>
    <x v="0"/>
    <x v="1"/>
    <n v="16.72"/>
    <n v="1178"/>
    <n v="92.32"/>
    <n v="3"/>
    <x v="2"/>
    <x v="0"/>
    <n v="46762.400000000001"/>
    <x v="58"/>
    <x v="6"/>
    <n v="85.29"/>
    <n v="3024.8"/>
    <n v="3025.49"/>
    <n v="6299.74"/>
    <x v="4"/>
    <n v="2025"/>
    <s v="Q2"/>
    <s v="Low"/>
    <s v="Average"/>
    <s v="Excellent"/>
    <x v="2"/>
    <n v="6299.74"/>
  </r>
  <r>
    <x v="2109"/>
    <d v="2024-06-29T00:00:00"/>
    <s v="Kandla"/>
    <s v="Lucknow"/>
    <x v="6"/>
    <x v="0"/>
    <x v="4"/>
    <n v="22.83"/>
    <n v="2657"/>
    <n v="97.49"/>
    <n v="8"/>
    <x v="2"/>
    <x v="1"/>
    <n v="68129.8"/>
    <x v="74"/>
    <x v="6"/>
    <n v="83.86"/>
    <n v="6227.2"/>
    <n v="3689.79"/>
    <n v="8248.81"/>
    <x v="6"/>
    <n v="2024"/>
    <s v="Q2"/>
    <s v="High"/>
    <s v="Average"/>
    <s v="Good"/>
    <x v="6"/>
    <n v="8248.81"/>
  </r>
  <r>
    <x v="2110"/>
    <d v="2024-04-16T00:00:00"/>
    <s v="Kandla"/>
    <s v="Jaipur"/>
    <x v="4"/>
    <x v="1"/>
    <x v="4"/>
    <n v="20.73"/>
    <n v="2511"/>
    <n v="99.58"/>
    <n v="8"/>
    <x v="0"/>
    <x v="1"/>
    <n v="79238.600000000006"/>
    <x v="88"/>
    <x v="0"/>
    <n v="83.35"/>
    <n v="5851.2"/>
    <n v="2291.87"/>
    <n v="6978.17"/>
    <x v="5"/>
    <n v="2024"/>
    <s v="Q2"/>
    <s v="High"/>
    <s v="Average"/>
    <s v="Good"/>
    <x v="4"/>
    <n v="6978.17"/>
  </r>
  <r>
    <x v="2111"/>
    <d v="2025-10-11T00:00:00"/>
    <s v="Kolkata"/>
    <s v="Bengaluru"/>
    <x v="1"/>
    <x v="0"/>
    <x v="4"/>
    <n v="24.34"/>
    <n v="2750"/>
    <n v="89.3"/>
    <n v="6"/>
    <x v="0"/>
    <x v="2"/>
    <n v="70622"/>
    <x v="17"/>
    <x v="1"/>
    <n v="83.24"/>
    <n v="6473.6"/>
    <n v="4960.07"/>
    <n v="12144.04"/>
    <x v="7"/>
    <n v="2025"/>
    <s v="Q4"/>
    <s v="High"/>
    <s v="Good"/>
    <s v="Good"/>
    <x v="1"/>
    <n v="12144.04"/>
  </r>
  <r>
    <x v="2112"/>
    <d v="2026-03-21T00:00:00"/>
    <s v="Mumbai"/>
    <s v="Bengaluru"/>
    <x v="0"/>
    <x v="0"/>
    <x v="3"/>
    <n v="13.6"/>
    <n v="806"/>
    <n v="92.06"/>
    <n v="3"/>
    <x v="0"/>
    <x v="1"/>
    <n v="39459.199999999997"/>
    <x v="34"/>
    <x v="5"/>
    <n v="88.45"/>
    <n v="2156"/>
    <n v="4791.75"/>
    <n v="6128.69"/>
    <x v="10"/>
    <n v="2026"/>
    <s v="Q1"/>
    <s v="Low"/>
    <s v="Average"/>
    <s v="Excellent"/>
    <x v="0"/>
    <n v="6128.69"/>
  </r>
  <r>
    <x v="2113"/>
    <d v="2025-04-19T00:00:00"/>
    <s v="Vizag"/>
    <s v="Lucknow"/>
    <x v="0"/>
    <x v="1"/>
    <x v="1"/>
    <n v="27.88"/>
    <n v="2170"/>
    <n v="102.8"/>
    <n v="5"/>
    <x v="1"/>
    <x v="1"/>
    <n v="76968"/>
    <x v="9"/>
    <x v="0"/>
    <n v="86.23"/>
    <n v="5455.2"/>
    <n v="4966.38"/>
    <n v="8406.26"/>
    <x v="5"/>
    <n v="2025"/>
    <s v="Q2"/>
    <s v="High"/>
    <s v="Average"/>
    <s v="Excellent"/>
    <x v="0"/>
    <n v="8406.26"/>
  </r>
  <r>
    <x v="2114"/>
    <d v="2025-07-16T00:00:00"/>
    <s v="Vizag"/>
    <s v="Lucknow"/>
    <x v="5"/>
    <x v="1"/>
    <x v="4"/>
    <n v="24.36"/>
    <n v="2632"/>
    <n v="87.55"/>
    <n v="8"/>
    <x v="2"/>
    <x v="1"/>
    <n v="80014"/>
    <x v="6"/>
    <x v="5"/>
    <n v="82.29"/>
    <n v="6238.4"/>
    <n v="3116.54"/>
    <n v="10264.61"/>
    <x v="1"/>
    <n v="2025"/>
    <s v="Q3"/>
    <s v="High"/>
    <s v="Good"/>
    <s v="Good"/>
    <x v="5"/>
    <n v="10264.61"/>
  </r>
  <r>
    <x v="2115"/>
    <d v="2026-03-05T00:00:00"/>
    <s v="Mundra"/>
    <s v="Lucknow"/>
    <x v="1"/>
    <x v="1"/>
    <x v="1"/>
    <n v="21.37"/>
    <n v="2468"/>
    <n v="104.26"/>
    <n v="6"/>
    <x v="1"/>
    <x v="0"/>
    <n v="77360.2"/>
    <x v="45"/>
    <x v="0"/>
    <n v="83.61"/>
    <n v="5790.8"/>
    <n v="3591.01"/>
    <n v="6404.71"/>
    <x v="10"/>
    <n v="2026"/>
    <s v="Q1"/>
    <s v="High"/>
    <s v="Average"/>
    <s v="Good"/>
    <x v="1"/>
    <n v="6404.71"/>
  </r>
  <r>
    <x v="2116"/>
    <d v="2025-06-22T00:00:00"/>
    <s v="Kandla"/>
    <s v="Pune"/>
    <x v="2"/>
    <x v="0"/>
    <x v="2"/>
    <n v="14.72"/>
    <n v="873"/>
    <n v="101.07"/>
    <n v="4"/>
    <x v="2"/>
    <x v="2"/>
    <n v="38352.400000000001"/>
    <x v="78"/>
    <x v="1"/>
    <n v="88.09"/>
    <n v="2334.8000000000002"/>
    <n v="4960.37"/>
    <n v="4485.47"/>
    <x v="6"/>
    <n v="2025"/>
    <s v="Q2"/>
    <s v="Low"/>
    <s v="Average"/>
    <s v="Excellent"/>
    <x v="2"/>
    <n v="4485.47"/>
  </r>
  <r>
    <x v="2117"/>
    <d v="2025-08-18T00:00:00"/>
    <s v="Kolkata"/>
    <s v="Nagpur"/>
    <x v="3"/>
    <x v="1"/>
    <x v="5"/>
    <n v="13.78"/>
    <n v="2631"/>
    <n v="95.26"/>
    <n v="8"/>
    <x v="2"/>
    <x v="0"/>
    <n v="73905.2"/>
    <x v="69"/>
    <x v="1"/>
    <n v="88.95"/>
    <n v="5813.2"/>
    <n v="4266.53"/>
    <n v="6436.63"/>
    <x v="2"/>
    <n v="2025"/>
    <s v="Q3"/>
    <s v="High"/>
    <s v="Average"/>
    <s v="Good"/>
    <x v="3"/>
    <n v="6436.63"/>
  </r>
  <r>
    <x v="2118"/>
    <d v="2026-02-24T00:00:00"/>
    <s v="Kandla"/>
    <s v="Nagpur"/>
    <x v="0"/>
    <x v="0"/>
    <x v="4"/>
    <n v="26.1"/>
    <n v="2402"/>
    <n v="102.83"/>
    <n v="8"/>
    <x v="1"/>
    <x v="0"/>
    <n v="68653.600000000006"/>
    <x v="59"/>
    <x v="1"/>
    <n v="86.2"/>
    <n v="5848"/>
    <n v="4890.3900000000003"/>
    <n v="11491.44"/>
    <x v="3"/>
    <n v="2026"/>
    <s v="Q1"/>
    <s v="High"/>
    <s v="Good"/>
    <s v="Good"/>
    <x v="0"/>
    <n v="11491.44"/>
  </r>
  <r>
    <x v="2119"/>
    <d v="2024-12-12T00:00:00"/>
    <s v="Nava Sheva"/>
    <s v="Lucknow"/>
    <x v="3"/>
    <x v="1"/>
    <x v="6"/>
    <n v="19.309999999999999"/>
    <n v="1215"/>
    <n v="94.9"/>
    <n v="3"/>
    <x v="2"/>
    <x v="1"/>
    <n v="59347"/>
    <x v="99"/>
    <x v="5"/>
    <n v="82.58"/>
    <n v="3202.4"/>
    <n v="2970.9"/>
    <n v="10360.799999999999"/>
    <x v="9"/>
    <n v="2024"/>
    <s v="Q4"/>
    <s v="High"/>
    <s v="Good"/>
    <s v="Excellent"/>
    <x v="3"/>
    <n v="10360.799999999999"/>
  </r>
  <r>
    <x v="2120"/>
    <d v="2024-10-01T00:00:00"/>
    <s v="Chennai"/>
    <s v="Bengaluru"/>
    <x v="4"/>
    <x v="0"/>
    <x v="3"/>
    <n v="11.44"/>
    <n v="1296"/>
    <n v="101.17"/>
    <n v="3"/>
    <x v="0"/>
    <x v="2"/>
    <n v="42988.4"/>
    <x v="110"/>
    <x v="2"/>
    <n v="88.35"/>
    <n v="3049.6"/>
    <n v="2131.64"/>
    <n v="4114.5600000000004"/>
    <x v="7"/>
    <n v="2024"/>
    <s v="Q4"/>
    <s v="Low"/>
    <s v="Average"/>
    <s v="Excellent"/>
    <x v="4"/>
    <n v="4114.5600000000004"/>
  </r>
  <r>
    <x v="2121"/>
    <d v="2025-09-03T00:00:00"/>
    <s v="Vizag"/>
    <s v="Hyderabad"/>
    <x v="4"/>
    <x v="0"/>
    <x v="6"/>
    <n v="20.059999999999999"/>
    <n v="2747"/>
    <n v="95.05"/>
    <n v="6"/>
    <x v="1"/>
    <x v="2"/>
    <n v="62424"/>
    <x v="37"/>
    <x v="5"/>
    <n v="88.27"/>
    <n v="6296.4"/>
    <n v="4832.46"/>
    <n v="8219.07"/>
    <x v="8"/>
    <n v="2025"/>
    <s v="Q3"/>
    <s v="High"/>
    <s v="Average"/>
    <s v="Good"/>
    <x v="4"/>
    <n v="8219.07"/>
  </r>
  <r>
    <x v="2122"/>
    <d v="2025-08-10T00:00:00"/>
    <s v="Kandla"/>
    <s v="Pune"/>
    <x v="5"/>
    <x v="0"/>
    <x v="2"/>
    <n v="27.93"/>
    <n v="1817"/>
    <n v="85.72"/>
    <n v="5"/>
    <x v="0"/>
    <x v="0"/>
    <n v="66227.399999999994"/>
    <x v="52"/>
    <x v="4"/>
    <n v="87.73"/>
    <n v="4751.2"/>
    <n v="4309.9799999999996"/>
    <n v="11147.71"/>
    <x v="2"/>
    <n v="2025"/>
    <s v="Q3"/>
    <s v="High"/>
    <s v="Good"/>
    <s v="Excellent"/>
    <x v="5"/>
    <n v="11147.71"/>
  </r>
  <r>
    <x v="2123"/>
    <d v="2026-02-22T00:00:00"/>
    <s v="Kandla"/>
    <s v="Hyderabad"/>
    <x v="5"/>
    <x v="0"/>
    <x v="0"/>
    <n v="10.45"/>
    <n v="1710"/>
    <n v="94.36"/>
    <n v="6"/>
    <x v="1"/>
    <x v="1"/>
    <n v="42748.2"/>
    <x v="71"/>
    <x v="5"/>
    <n v="82.8"/>
    <n v="3838"/>
    <n v="2878.68"/>
    <n v="5538.11"/>
    <x v="3"/>
    <n v="2026"/>
    <s v="Q1"/>
    <s v="Low"/>
    <s v="Average"/>
    <s v="Good"/>
    <x v="5"/>
    <n v="5538.11"/>
  </r>
  <r>
    <x v="2124"/>
    <d v="2025-08-07T00:00:00"/>
    <s v="Chennai"/>
    <s v="Pune"/>
    <x v="6"/>
    <x v="1"/>
    <x v="4"/>
    <n v="27.49"/>
    <n v="2237"/>
    <n v="96.68"/>
    <n v="6"/>
    <x v="2"/>
    <x v="1"/>
    <n v="79186.600000000006"/>
    <x v="39"/>
    <x v="6"/>
    <n v="84.93"/>
    <n v="5573.6"/>
    <n v="4554.82"/>
    <n v="9432.11"/>
    <x v="2"/>
    <n v="2025"/>
    <s v="Q3"/>
    <s v="High"/>
    <s v="Average"/>
    <s v="Good"/>
    <x v="6"/>
    <n v="9432.11"/>
  </r>
  <r>
    <x v="2125"/>
    <d v="2024-10-29T00:00:00"/>
    <s v="Nava Sheva"/>
    <s v="Ahmedabad"/>
    <x v="5"/>
    <x v="0"/>
    <x v="0"/>
    <n v="18.329999999999998"/>
    <n v="1003"/>
    <n v="92.67"/>
    <n v="4"/>
    <x v="0"/>
    <x v="2"/>
    <n v="44653.4"/>
    <x v="79"/>
    <x v="6"/>
    <n v="82.27"/>
    <n v="2739.2"/>
    <n v="3401.63"/>
    <n v="5734.18"/>
    <x v="7"/>
    <n v="2024"/>
    <s v="Q4"/>
    <s v="Low"/>
    <s v="Average"/>
    <s v="Excellent"/>
    <x v="5"/>
    <n v="5734.18"/>
  </r>
  <r>
    <x v="2126"/>
    <d v="2024-12-02T00:00:00"/>
    <s v="Nava Sheva"/>
    <s v="Jaipur"/>
    <x v="4"/>
    <x v="1"/>
    <x v="3"/>
    <n v="10.51"/>
    <n v="1763"/>
    <n v="94.87"/>
    <n v="5"/>
    <x v="2"/>
    <x v="0"/>
    <n v="60499.4"/>
    <x v="84"/>
    <x v="0"/>
    <n v="87.72"/>
    <n v="3946.4"/>
    <n v="4265.01"/>
    <n v="6985.3"/>
    <x v="9"/>
    <n v="2024"/>
    <s v="Q4"/>
    <s v="High"/>
    <s v="Average"/>
    <s v="Excellent"/>
    <x v="4"/>
    <n v="6985.3"/>
  </r>
  <r>
    <x v="2127"/>
    <d v="2024-09-12T00:00:00"/>
    <s v="Kolkata"/>
    <s v="Jaipur"/>
    <x v="6"/>
    <x v="0"/>
    <x v="5"/>
    <n v="16.25"/>
    <n v="2441"/>
    <n v="86.58"/>
    <n v="8"/>
    <x v="0"/>
    <x v="2"/>
    <n v="59306.6"/>
    <x v="43"/>
    <x v="2"/>
    <n v="85.46"/>
    <n v="5532"/>
    <n v="3292.54"/>
    <n v="8886.85"/>
    <x v="8"/>
    <n v="2024"/>
    <s v="Q3"/>
    <s v="High"/>
    <s v="Average"/>
    <s v="Good"/>
    <x v="6"/>
    <n v="8886.85"/>
  </r>
  <r>
    <x v="2128"/>
    <d v="2025-11-22T00:00:00"/>
    <s v="Kandla"/>
    <s v="Delhi ICD"/>
    <x v="2"/>
    <x v="1"/>
    <x v="5"/>
    <n v="15"/>
    <n v="2524"/>
    <n v="100.05"/>
    <n v="6"/>
    <x v="0"/>
    <x v="0"/>
    <n v="76794"/>
    <x v="93"/>
    <x v="1"/>
    <n v="81.95"/>
    <n v="5648"/>
    <n v="3247.18"/>
    <n v="13409.63"/>
    <x v="11"/>
    <n v="2025"/>
    <s v="Q4"/>
    <s v="High"/>
    <s v="Good"/>
    <s v="Good"/>
    <x v="2"/>
    <n v="13409.63"/>
  </r>
  <r>
    <x v="2129"/>
    <d v="2026-02-12T00:00:00"/>
    <s v="Mundra"/>
    <s v="Jaipur"/>
    <x v="6"/>
    <x v="0"/>
    <x v="1"/>
    <n v="15.8"/>
    <n v="2641"/>
    <n v="89.67"/>
    <n v="8"/>
    <x v="2"/>
    <x v="0"/>
    <n v="63172.4"/>
    <x v="38"/>
    <x v="0"/>
    <n v="85.64"/>
    <n v="5914"/>
    <n v="4951.6000000000004"/>
    <n v="6683.53"/>
    <x v="3"/>
    <n v="2026"/>
    <s v="Q1"/>
    <s v="High"/>
    <s v="Average"/>
    <s v="Good"/>
    <x v="6"/>
    <n v="6683.53"/>
  </r>
  <r>
    <x v="2130"/>
    <d v="2025-12-23T00:00:00"/>
    <s v="Kolkata"/>
    <s v="Nagpur"/>
    <x v="3"/>
    <x v="1"/>
    <x v="4"/>
    <n v="12.6"/>
    <n v="2794"/>
    <n v="89.65"/>
    <n v="6"/>
    <x v="1"/>
    <x v="1"/>
    <n v="69126"/>
    <x v="109"/>
    <x v="1"/>
    <n v="86.54"/>
    <n v="6092"/>
    <n v="3026.88"/>
    <n v="7288.86"/>
    <x v="9"/>
    <n v="2025"/>
    <s v="Q4"/>
    <s v="High"/>
    <s v="Average"/>
    <s v="Good"/>
    <x v="3"/>
    <n v="7288.86"/>
  </r>
  <r>
    <x v="2131"/>
    <d v="2025-12-31T00:00:00"/>
    <s v="Kolkata"/>
    <s v="Hyderabad"/>
    <x v="4"/>
    <x v="0"/>
    <x v="1"/>
    <n v="14.87"/>
    <n v="1818"/>
    <n v="101.92"/>
    <n v="6"/>
    <x v="0"/>
    <x v="0"/>
    <n v="56429.4"/>
    <x v="30"/>
    <x v="3"/>
    <n v="88.23"/>
    <n v="4230.8"/>
    <n v="2523.5"/>
    <n v="4969.8900000000003"/>
    <x v="9"/>
    <n v="2025"/>
    <s v="Q4"/>
    <s v="High"/>
    <s v="Average"/>
    <s v="Good"/>
    <x v="4"/>
    <n v="4969.8900000000003"/>
  </r>
  <r>
    <x v="2132"/>
    <d v="2024-12-20T00:00:00"/>
    <s v="Chennai"/>
    <s v="Delhi ICD"/>
    <x v="3"/>
    <x v="0"/>
    <x v="0"/>
    <n v="18.100000000000001"/>
    <n v="1955"/>
    <n v="90.78"/>
    <n v="5"/>
    <x v="2"/>
    <x v="1"/>
    <n v="54643.6"/>
    <x v="39"/>
    <x v="6"/>
    <n v="88.84"/>
    <n v="4634"/>
    <n v="3632.2"/>
    <n v="6624.41"/>
    <x v="9"/>
    <n v="2024"/>
    <s v="Q4"/>
    <s v="High"/>
    <s v="Average"/>
    <s v="Excellent"/>
    <x v="3"/>
    <n v="6624.41"/>
  </r>
  <r>
    <x v="2133"/>
    <d v="2024-02-04T00:00:00"/>
    <s v="Mumbai"/>
    <s v="Lucknow"/>
    <x v="1"/>
    <x v="1"/>
    <x v="1"/>
    <n v="19.37"/>
    <n v="2739"/>
    <n v="97.37"/>
    <n v="6"/>
    <x v="0"/>
    <x v="2"/>
    <n v="78985.399999999994"/>
    <x v="31"/>
    <x v="3"/>
    <n v="81.8"/>
    <n v="6252.8"/>
    <n v="2755.35"/>
    <n v="8501.33"/>
    <x v="3"/>
    <n v="2024"/>
    <s v="Q1"/>
    <s v="High"/>
    <s v="Average"/>
    <s v="Good"/>
    <x v="1"/>
    <n v="8501.33"/>
  </r>
  <r>
    <x v="2134"/>
    <d v="2025-08-08T00:00:00"/>
    <s v="Kandla"/>
    <s v="Nagpur"/>
    <x v="6"/>
    <x v="1"/>
    <x v="4"/>
    <n v="21.78"/>
    <n v="1354"/>
    <n v="94.12"/>
    <n v="3"/>
    <x v="2"/>
    <x v="2"/>
    <n v="61644.4"/>
    <x v="75"/>
    <x v="6"/>
    <n v="84.6"/>
    <n v="3579.2"/>
    <n v="2954.51"/>
    <n v="7143.88"/>
    <x v="2"/>
    <n v="2025"/>
    <s v="Q3"/>
    <s v="High"/>
    <s v="Average"/>
    <s v="Excellent"/>
    <x v="6"/>
    <n v="7143.88"/>
  </r>
  <r>
    <x v="2135"/>
    <d v="2024-01-14T00:00:00"/>
    <s v="Nava Sheva"/>
    <s v="Lucknow"/>
    <x v="0"/>
    <x v="1"/>
    <x v="4"/>
    <n v="23.97"/>
    <n v="1649"/>
    <n v="94.12"/>
    <n v="6"/>
    <x v="0"/>
    <x v="0"/>
    <n v="73655.399999999994"/>
    <x v="96"/>
    <x v="6"/>
    <n v="87.74"/>
    <n v="4256.8"/>
    <n v="2624.95"/>
    <n v="8625.35"/>
    <x v="0"/>
    <n v="2024"/>
    <s v="Q1"/>
    <s v="High"/>
    <s v="Average"/>
    <s v="Good"/>
    <x v="0"/>
    <n v="8625.35"/>
  </r>
  <r>
    <x v="2136"/>
    <d v="2024-02-26T00:00:00"/>
    <s v="Kandla"/>
    <s v="Bengaluru"/>
    <x v="4"/>
    <x v="1"/>
    <x v="6"/>
    <n v="15.88"/>
    <n v="2568"/>
    <n v="96.84"/>
    <n v="8"/>
    <x v="2"/>
    <x v="0"/>
    <n v="75228.800000000003"/>
    <x v="80"/>
    <x v="2"/>
    <n v="83.97"/>
    <n v="5771.2"/>
    <n v="2679.29"/>
    <n v="6578.86"/>
    <x v="3"/>
    <n v="2024"/>
    <s v="Q1"/>
    <s v="High"/>
    <s v="Average"/>
    <s v="Good"/>
    <x v="4"/>
    <n v="6578.86"/>
  </r>
  <r>
    <x v="2137"/>
    <d v="2026-03-25T00:00:00"/>
    <s v="Kolkata"/>
    <s v="Nagpur"/>
    <x v="3"/>
    <x v="1"/>
    <x v="2"/>
    <n v="21.43"/>
    <n v="1320"/>
    <n v="85.03"/>
    <n v="4"/>
    <x v="1"/>
    <x v="2"/>
    <n v="57330.6"/>
    <x v="91"/>
    <x v="3"/>
    <n v="85.89"/>
    <n v="3497.2"/>
    <n v="2077.31"/>
    <n v="8920.64"/>
    <x v="10"/>
    <n v="2026"/>
    <s v="Q1"/>
    <s v="High"/>
    <s v="Average"/>
    <s v="Excellent"/>
    <x v="3"/>
    <n v="8920.64"/>
  </r>
  <r>
    <x v="2138"/>
    <d v="2026-03-03T00:00:00"/>
    <s v="Mumbai"/>
    <s v="Bengaluru"/>
    <x v="0"/>
    <x v="0"/>
    <x v="1"/>
    <n v="18.57"/>
    <n v="2771"/>
    <n v="92.37"/>
    <n v="7"/>
    <x v="1"/>
    <x v="0"/>
    <n v="65049.4"/>
    <x v="98"/>
    <x v="5"/>
    <n v="88.28"/>
    <n v="6284.8"/>
    <n v="1554"/>
    <n v="6205.99"/>
    <x v="10"/>
    <n v="2026"/>
    <s v="Q1"/>
    <s v="High"/>
    <s v="Average"/>
    <s v="Good"/>
    <x v="0"/>
    <n v="6205.99"/>
  </r>
  <r>
    <x v="2139"/>
    <d v="2025-10-28T00:00:00"/>
    <s v="Chennai"/>
    <s v="Bengaluru"/>
    <x v="5"/>
    <x v="1"/>
    <x v="2"/>
    <n v="21.31"/>
    <n v="1886"/>
    <n v="102.59"/>
    <n v="6"/>
    <x v="1"/>
    <x v="2"/>
    <n v="66121.8"/>
    <x v="29"/>
    <x v="4"/>
    <n v="81.66"/>
    <n v="4624.3999999999996"/>
    <n v="3551.26"/>
    <n v="8450.4"/>
    <x v="7"/>
    <n v="2025"/>
    <s v="Q4"/>
    <s v="High"/>
    <s v="Average"/>
    <s v="Good"/>
    <x v="5"/>
    <n v="8450.4"/>
  </r>
  <r>
    <x v="2140"/>
    <d v="2024-11-09T00:00:00"/>
    <s v="Kandla"/>
    <s v="Hyderabad"/>
    <x v="5"/>
    <x v="0"/>
    <x v="5"/>
    <n v="27.88"/>
    <n v="1947"/>
    <n v="90.5"/>
    <n v="5"/>
    <x v="1"/>
    <x v="0"/>
    <n v="63316"/>
    <x v="31"/>
    <x v="3"/>
    <n v="81.849999999999994"/>
    <n v="5009.2"/>
    <n v="3723.16"/>
    <n v="5916.63"/>
    <x v="11"/>
    <n v="2024"/>
    <s v="Q4"/>
    <s v="High"/>
    <s v="Average"/>
    <s v="Excellent"/>
    <x v="5"/>
    <n v="5916.63"/>
  </r>
  <r>
    <x v="2141"/>
    <d v="2024-06-22T00:00:00"/>
    <s v="Chennai"/>
    <s v="Bengaluru"/>
    <x v="0"/>
    <x v="0"/>
    <x v="5"/>
    <n v="12.19"/>
    <n v="895"/>
    <n v="94.97"/>
    <n v="2"/>
    <x v="2"/>
    <x v="1"/>
    <n v="37107.4"/>
    <x v="34"/>
    <x v="3"/>
    <n v="84.73"/>
    <n v="2277.6"/>
    <n v="2952.64"/>
    <n v="4741.1899999999996"/>
    <x v="6"/>
    <n v="2024"/>
    <s v="Q2"/>
    <s v="Low"/>
    <s v="Average"/>
    <s v="Excellent"/>
    <x v="0"/>
    <n v="4741.1899999999996"/>
  </r>
  <r>
    <x v="2142"/>
    <d v="2024-12-24T00:00:00"/>
    <s v="Vizag"/>
    <s v="Lucknow"/>
    <x v="0"/>
    <x v="1"/>
    <x v="5"/>
    <n v="22.92"/>
    <n v="978"/>
    <n v="91.39"/>
    <n v="4"/>
    <x v="1"/>
    <x v="1"/>
    <n v="56830.8"/>
    <x v="89"/>
    <x v="0"/>
    <n v="88.73"/>
    <n v="2872.8"/>
    <n v="1917.69"/>
    <n v="8585.15"/>
    <x v="9"/>
    <n v="2024"/>
    <s v="Q4"/>
    <s v="High"/>
    <s v="Average"/>
    <s v="Excellent"/>
    <x v="0"/>
    <n v="8585.15"/>
  </r>
  <r>
    <x v="2143"/>
    <d v="2025-11-10T00:00:00"/>
    <s v="Kolkata"/>
    <s v="Delhi ICD"/>
    <x v="3"/>
    <x v="1"/>
    <x v="3"/>
    <n v="11.86"/>
    <n v="1239"/>
    <n v="103.77"/>
    <n v="4"/>
    <x v="1"/>
    <x v="2"/>
    <n v="49994.400000000001"/>
    <x v="62"/>
    <x v="3"/>
    <n v="87.96"/>
    <n v="2952.4"/>
    <n v="3088.68"/>
    <n v="4711.2700000000004"/>
    <x v="11"/>
    <n v="2025"/>
    <s v="Q4"/>
    <s v="Low"/>
    <s v="Average"/>
    <s v="Excellent"/>
    <x v="3"/>
    <n v="4711.2700000000004"/>
  </r>
  <r>
    <x v="2144"/>
    <d v="2026-03-26T00:00:00"/>
    <s v="Vizag"/>
    <s v="Lucknow"/>
    <x v="2"/>
    <x v="0"/>
    <x v="3"/>
    <n v="23.14"/>
    <n v="612"/>
    <n v="85.2"/>
    <n v="3"/>
    <x v="1"/>
    <x v="0"/>
    <n v="42394"/>
    <x v="92"/>
    <x v="1"/>
    <n v="86.29"/>
    <n v="2149.6"/>
    <n v="4593.3500000000004"/>
    <n v="7429.02"/>
    <x v="10"/>
    <n v="2026"/>
    <s v="Q1"/>
    <s v="Low"/>
    <s v="Average"/>
    <s v="Excellent"/>
    <x v="2"/>
    <n v="7429.02"/>
  </r>
  <r>
    <x v="2145"/>
    <d v="2025-09-21T00:00:00"/>
    <s v="Kolkata"/>
    <s v="Jaipur"/>
    <x v="1"/>
    <x v="0"/>
    <x v="4"/>
    <n v="24.64"/>
    <n v="2214"/>
    <n v="90.82"/>
    <n v="7"/>
    <x v="0"/>
    <x v="0"/>
    <n v="68642.399999999994"/>
    <x v="36"/>
    <x v="3"/>
    <n v="87.14"/>
    <n v="5413.6"/>
    <n v="3939.29"/>
    <n v="10044.200000000001"/>
    <x v="8"/>
    <n v="2025"/>
    <s v="Q3"/>
    <s v="High"/>
    <s v="Good"/>
    <s v="Good"/>
    <x v="1"/>
    <n v="10044.200000000001"/>
  </r>
  <r>
    <x v="2146"/>
    <d v="2025-05-05T00:00:00"/>
    <s v="Mundra"/>
    <s v="Bengaluru"/>
    <x v="1"/>
    <x v="0"/>
    <x v="6"/>
    <n v="26.89"/>
    <n v="368"/>
    <n v="99.65"/>
    <n v="2"/>
    <x v="2"/>
    <x v="1"/>
    <n v="44575"/>
    <x v="91"/>
    <x v="5"/>
    <n v="86.98"/>
    <n v="1811.6"/>
    <n v="1987.28"/>
    <n v="5259.07"/>
    <x v="4"/>
    <n v="2025"/>
    <s v="Q2"/>
    <s v="Low"/>
    <s v="Average"/>
    <s v="Excellent"/>
    <x v="1"/>
    <n v="5259.07"/>
  </r>
  <r>
    <x v="2147"/>
    <d v="2025-12-04T00:00:00"/>
    <s v="Vizag"/>
    <s v="Ahmedabad"/>
    <x v="3"/>
    <x v="0"/>
    <x v="0"/>
    <n v="26.67"/>
    <n v="2777"/>
    <n v="103.82"/>
    <n v="8"/>
    <x v="2"/>
    <x v="0"/>
    <n v="76285.399999999994"/>
    <x v="84"/>
    <x v="1"/>
    <n v="85.25"/>
    <n v="6620.8"/>
    <n v="2246.0100000000002"/>
    <n v="10626.24"/>
    <x v="9"/>
    <n v="2025"/>
    <s v="Q4"/>
    <s v="High"/>
    <s v="Good"/>
    <s v="Good"/>
    <x v="3"/>
    <n v="10626.24"/>
  </r>
  <r>
    <x v="2148"/>
    <d v="2025-07-26T00:00:00"/>
    <s v="Mumbai"/>
    <s v="Bengaluru"/>
    <x v="6"/>
    <x v="1"/>
    <x v="2"/>
    <n v="16.13"/>
    <n v="992"/>
    <n v="87.69"/>
    <n v="4"/>
    <x v="2"/>
    <x v="0"/>
    <n v="55443.8"/>
    <x v="96"/>
    <x v="0"/>
    <n v="81.790000000000006"/>
    <n v="2629.2"/>
    <n v="4173.4399999999996"/>
    <n v="7626.42"/>
    <x v="1"/>
    <n v="2025"/>
    <s v="Q3"/>
    <s v="High"/>
    <s v="Average"/>
    <s v="Excellent"/>
    <x v="6"/>
    <n v="7626.42"/>
  </r>
  <r>
    <x v="2149"/>
    <d v="2026-04-22T00:00:00"/>
    <s v="Mumbai"/>
    <s v="Jaipur"/>
    <x v="3"/>
    <x v="0"/>
    <x v="2"/>
    <n v="14.05"/>
    <n v="1216"/>
    <n v="99.66"/>
    <n v="4"/>
    <x v="0"/>
    <x v="0"/>
    <n v="48196.2"/>
    <x v="119"/>
    <x v="4"/>
    <n v="88.73"/>
    <n v="2994"/>
    <n v="1870.82"/>
    <n v="6686.12"/>
    <x v="5"/>
    <n v="2026"/>
    <s v="Q2"/>
    <s v="Low"/>
    <s v="Average"/>
    <s v="Excellent"/>
    <x v="3"/>
    <n v="6686.12"/>
  </r>
  <r>
    <x v="2150"/>
    <d v="2026-01-05T00:00:00"/>
    <s v="Vizag"/>
    <s v="Hyderabad"/>
    <x v="3"/>
    <x v="0"/>
    <x v="0"/>
    <n v="18.95"/>
    <n v="1117"/>
    <n v="100.01"/>
    <n v="2"/>
    <x v="2"/>
    <x v="1"/>
    <n v="46460.2"/>
    <x v="45"/>
    <x v="0"/>
    <n v="88.67"/>
    <n v="2992"/>
    <n v="3895.42"/>
    <n v="6238.92"/>
    <x v="0"/>
    <n v="2026"/>
    <s v="Q1"/>
    <s v="Low"/>
    <s v="Average"/>
    <s v="Excellent"/>
    <x v="3"/>
    <n v="6238.92"/>
  </r>
  <r>
    <x v="2151"/>
    <d v="2026-04-09T00:00:00"/>
    <s v="Kandla"/>
    <s v="Ahmedabad"/>
    <x v="5"/>
    <x v="1"/>
    <x v="4"/>
    <n v="13.09"/>
    <n v="664"/>
    <n v="103.43"/>
    <n v="3"/>
    <x v="1"/>
    <x v="2"/>
    <n v="44160.6"/>
    <x v="3"/>
    <x v="4"/>
    <n v="84.4"/>
    <n v="1851.6"/>
    <n v="4225.08"/>
    <n v="5242.66"/>
    <x v="5"/>
    <n v="2026"/>
    <s v="Q2"/>
    <s v="Low"/>
    <s v="Average"/>
    <s v="Excellent"/>
    <x v="5"/>
    <n v="5242.66"/>
  </r>
  <r>
    <x v="2152"/>
    <d v="2024-09-26T00:00:00"/>
    <s v="Mundra"/>
    <s v="Hyderabad"/>
    <x v="6"/>
    <x v="1"/>
    <x v="3"/>
    <n v="26.31"/>
    <n v="1828"/>
    <n v="90.4"/>
    <n v="6"/>
    <x v="1"/>
    <x v="1"/>
    <n v="69963"/>
    <x v="18"/>
    <x v="0"/>
    <n v="83.85"/>
    <n v="4708.3999999999996"/>
    <n v="3636.99"/>
    <n v="9070.0499999999993"/>
    <x v="8"/>
    <n v="2024"/>
    <s v="Q3"/>
    <s v="High"/>
    <s v="Average"/>
    <s v="Good"/>
    <x v="6"/>
    <n v="9070.0499999999993"/>
  </r>
  <r>
    <x v="2153"/>
    <d v="2024-10-14T00:00:00"/>
    <s v="Kolkata"/>
    <s v="Nagpur"/>
    <x v="3"/>
    <x v="0"/>
    <x v="3"/>
    <n v="10.85"/>
    <n v="1233"/>
    <n v="97.63"/>
    <n v="3"/>
    <x v="2"/>
    <x v="2"/>
    <n v="38776.6"/>
    <x v="3"/>
    <x v="2"/>
    <n v="85.47"/>
    <n v="2900"/>
    <n v="2141.11"/>
    <n v="4822.6099999999997"/>
    <x v="7"/>
    <n v="2024"/>
    <s v="Q4"/>
    <s v="Low"/>
    <s v="Average"/>
    <s v="Excellent"/>
    <x v="3"/>
    <n v="4822.6099999999997"/>
  </r>
  <r>
    <x v="2154"/>
    <d v="2024-02-27T00:00:00"/>
    <s v="Mumbai"/>
    <s v="Delhi ICD"/>
    <x v="0"/>
    <x v="1"/>
    <x v="3"/>
    <n v="20.88"/>
    <n v="607"/>
    <n v="86.73"/>
    <n v="2"/>
    <x v="1"/>
    <x v="2"/>
    <n v="48483.6"/>
    <x v="44"/>
    <x v="4"/>
    <n v="82.22"/>
    <n v="2049.1999999999998"/>
    <n v="2977.59"/>
    <n v="5450.5"/>
    <x v="3"/>
    <n v="2024"/>
    <s v="Q1"/>
    <s v="Low"/>
    <s v="Average"/>
    <s v="Excellent"/>
    <x v="0"/>
    <n v="5450.5"/>
  </r>
  <r>
    <x v="2155"/>
    <d v="2024-10-08T00:00:00"/>
    <s v="Kandla"/>
    <s v="Lucknow"/>
    <x v="3"/>
    <x v="1"/>
    <x v="0"/>
    <n v="22.38"/>
    <n v="2347"/>
    <n v="104.01"/>
    <n v="5"/>
    <x v="0"/>
    <x v="2"/>
    <n v="77787.199999999997"/>
    <x v="35"/>
    <x v="2"/>
    <n v="84.23"/>
    <n v="5589.2"/>
    <n v="1676.24"/>
    <n v="7848.17"/>
    <x v="7"/>
    <n v="2024"/>
    <s v="Q4"/>
    <s v="High"/>
    <s v="Average"/>
    <s v="Excellent"/>
    <x v="3"/>
    <n v="7848.17"/>
  </r>
  <r>
    <x v="2156"/>
    <d v="2025-04-13T00:00:00"/>
    <s v="Kandla"/>
    <s v="Lucknow"/>
    <x v="6"/>
    <x v="0"/>
    <x v="0"/>
    <n v="11.94"/>
    <n v="386"/>
    <n v="87.13"/>
    <n v="2"/>
    <x v="0"/>
    <x v="0"/>
    <n v="34833.599999999999"/>
    <x v="36"/>
    <x v="0"/>
    <n v="81.400000000000006"/>
    <n v="1249.5999999999999"/>
    <n v="4922.83"/>
    <n v="5379.36"/>
    <x v="5"/>
    <n v="2025"/>
    <s v="Q2"/>
    <s v="Low"/>
    <s v="Average"/>
    <s v="Excellent"/>
    <x v="6"/>
    <n v="5379.36"/>
  </r>
  <r>
    <x v="2157"/>
    <d v="2026-01-02T00:00:00"/>
    <s v="Kolkata"/>
    <s v="Pune"/>
    <x v="4"/>
    <x v="0"/>
    <x v="6"/>
    <n v="16.04"/>
    <n v="1683"/>
    <n v="89.45"/>
    <n v="6"/>
    <x v="0"/>
    <x v="0"/>
    <n v="54366"/>
    <x v="98"/>
    <x v="5"/>
    <n v="88.52"/>
    <n v="4007.6"/>
    <n v="2061.81"/>
    <n v="8250.7900000000009"/>
    <x v="0"/>
    <n v="2026"/>
    <s v="Q1"/>
    <s v="High"/>
    <s v="Average"/>
    <s v="Good"/>
    <x v="4"/>
    <n v="8250.7900000000009"/>
  </r>
  <r>
    <x v="2158"/>
    <d v="2024-03-08T00:00:00"/>
    <s v="Kolkata"/>
    <s v="Jaipur"/>
    <x v="2"/>
    <x v="0"/>
    <x v="4"/>
    <n v="20.84"/>
    <n v="1493"/>
    <n v="96.27"/>
    <n v="4"/>
    <x v="2"/>
    <x v="2"/>
    <n v="50724.4"/>
    <x v="71"/>
    <x v="4"/>
    <n v="83.6"/>
    <n v="3819.6"/>
    <n v="1607.6"/>
    <n v="5175.5200000000004"/>
    <x v="10"/>
    <n v="2024"/>
    <s v="Q1"/>
    <s v="High"/>
    <s v="Average"/>
    <s v="Excellent"/>
    <x v="2"/>
    <n v="5175.5200000000004"/>
  </r>
  <r>
    <x v="2159"/>
    <d v="2024-07-09T00:00:00"/>
    <s v="Mundra"/>
    <s v="Hyderabad"/>
    <x v="5"/>
    <x v="1"/>
    <x v="0"/>
    <n v="23.05"/>
    <n v="998"/>
    <n v="91.87"/>
    <n v="3"/>
    <x v="2"/>
    <x v="1"/>
    <n v="59745.4"/>
    <x v="50"/>
    <x v="1"/>
    <n v="82.23"/>
    <n v="2918"/>
    <n v="4277.9399999999996"/>
    <n v="9423.74"/>
    <x v="1"/>
    <n v="2024"/>
    <s v="Q3"/>
    <s v="High"/>
    <s v="Average"/>
    <s v="Excellent"/>
    <x v="5"/>
    <n v="9423.74"/>
  </r>
  <r>
    <x v="2160"/>
    <d v="2025-11-06T00:00:00"/>
    <s v="Nava Sheva"/>
    <s v="Bengaluru"/>
    <x v="1"/>
    <x v="1"/>
    <x v="1"/>
    <n v="15.41"/>
    <n v="1805"/>
    <n v="92.5"/>
    <n v="4"/>
    <x v="1"/>
    <x v="0"/>
    <n v="62629"/>
    <x v="79"/>
    <x v="5"/>
    <n v="81.2"/>
    <n v="4226.3999999999996"/>
    <n v="3124.73"/>
    <n v="10801.48"/>
    <x v="11"/>
    <n v="2025"/>
    <s v="Q4"/>
    <s v="High"/>
    <s v="Good"/>
    <s v="Excellent"/>
    <x v="1"/>
    <n v="10801.48"/>
  </r>
  <r>
    <x v="2161"/>
    <d v="2024-03-12T00:00:00"/>
    <s v="Mundra"/>
    <s v="Bengaluru"/>
    <x v="0"/>
    <x v="0"/>
    <x v="4"/>
    <n v="21.36"/>
    <n v="1989"/>
    <n v="91.77"/>
    <n v="5"/>
    <x v="2"/>
    <x v="0"/>
    <n v="60604.4"/>
    <x v="116"/>
    <x v="4"/>
    <n v="85.99"/>
    <n v="4832.3999999999996"/>
    <n v="4504.55"/>
    <n v="8299.1299999999992"/>
    <x v="10"/>
    <n v="2024"/>
    <s v="Q1"/>
    <s v="High"/>
    <s v="Average"/>
    <s v="Excellent"/>
    <x v="0"/>
    <n v="8299.1299999999992"/>
  </r>
  <r>
    <x v="2162"/>
    <d v="2024-03-03T00:00:00"/>
    <s v="Nava Sheva"/>
    <s v="Jaipur"/>
    <x v="4"/>
    <x v="1"/>
    <x v="5"/>
    <n v="25.2"/>
    <n v="618"/>
    <n v="92.78"/>
    <n v="2"/>
    <x v="0"/>
    <x v="1"/>
    <n v="59729.599999999999"/>
    <x v="104"/>
    <x v="4"/>
    <n v="87.28"/>
    <n v="2244"/>
    <n v="4662.9399999999996"/>
    <n v="4825.32"/>
    <x v="10"/>
    <n v="2024"/>
    <s v="Q1"/>
    <s v="High"/>
    <s v="Average"/>
    <s v="Excellent"/>
    <x v="4"/>
    <n v="4825.32"/>
  </r>
  <r>
    <x v="2163"/>
    <d v="2025-12-08T00:00:00"/>
    <s v="Vizag"/>
    <s v="Pune"/>
    <x v="6"/>
    <x v="0"/>
    <x v="1"/>
    <n v="14.67"/>
    <n v="2446"/>
    <n v="85.69"/>
    <n v="8"/>
    <x v="2"/>
    <x v="1"/>
    <n v="56837.8"/>
    <x v="111"/>
    <x v="2"/>
    <n v="88.41"/>
    <n v="5478.8"/>
    <n v="3417.76"/>
    <n v="8821.4599999999991"/>
    <x v="9"/>
    <n v="2025"/>
    <s v="Q4"/>
    <s v="High"/>
    <s v="Average"/>
    <s v="Good"/>
    <x v="6"/>
    <n v="8821.4599999999991"/>
  </r>
  <r>
    <x v="2164"/>
    <d v="2024-12-25T00:00:00"/>
    <s v="Vizag"/>
    <s v="Hyderabad"/>
    <x v="0"/>
    <x v="1"/>
    <x v="5"/>
    <n v="21.12"/>
    <n v="804"/>
    <n v="92.16"/>
    <n v="4"/>
    <x v="1"/>
    <x v="1"/>
    <n v="53215.199999999997"/>
    <x v="92"/>
    <x v="1"/>
    <n v="85.3"/>
    <n v="2452.8000000000002"/>
    <n v="3595.46"/>
    <n v="5928.19"/>
    <x v="9"/>
    <n v="2024"/>
    <s v="Q4"/>
    <s v="High"/>
    <s v="Average"/>
    <s v="Excellent"/>
    <x v="0"/>
    <n v="5928.19"/>
  </r>
  <r>
    <x v="2165"/>
    <d v="2025-08-16T00:00:00"/>
    <s v="Mundra"/>
    <s v="Delhi ICD"/>
    <x v="5"/>
    <x v="0"/>
    <x v="2"/>
    <n v="21.71"/>
    <n v="1411"/>
    <n v="94.83"/>
    <n v="5"/>
    <x v="2"/>
    <x v="2"/>
    <n v="50350.6"/>
    <x v="90"/>
    <x v="3"/>
    <n v="87.11"/>
    <n v="3690.4"/>
    <n v="4298.05"/>
    <n v="7336.08"/>
    <x v="2"/>
    <n v="2025"/>
    <s v="Q3"/>
    <s v="High"/>
    <s v="Average"/>
    <s v="Excellent"/>
    <x v="5"/>
    <n v="7336.08"/>
  </r>
  <r>
    <x v="2166"/>
    <d v="2025-10-20T00:00:00"/>
    <s v="Chennai"/>
    <s v="Lucknow"/>
    <x v="1"/>
    <x v="1"/>
    <x v="4"/>
    <n v="16.09"/>
    <n v="1523"/>
    <n v="95.13"/>
    <n v="5"/>
    <x v="0"/>
    <x v="1"/>
    <n v="62672.6"/>
    <x v="3"/>
    <x v="0"/>
    <n v="85.45"/>
    <n v="3689.6"/>
    <n v="4533.08"/>
    <n v="5041.96"/>
    <x v="7"/>
    <n v="2025"/>
    <s v="Q4"/>
    <s v="High"/>
    <s v="Average"/>
    <s v="Excellent"/>
    <x v="1"/>
    <n v="5041.96"/>
  </r>
  <r>
    <x v="2167"/>
    <d v="2024-08-25T00:00:00"/>
    <s v="Kandla"/>
    <s v="Jaipur"/>
    <x v="3"/>
    <x v="0"/>
    <x v="0"/>
    <n v="21.75"/>
    <n v="1587"/>
    <n v="86.91"/>
    <n v="3"/>
    <x v="0"/>
    <x v="0"/>
    <n v="58048.2"/>
    <x v="91"/>
    <x v="4"/>
    <n v="86.98"/>
    <n v="4044"/>
    <n v="1862.89"/>
    <n v="4924.87"/>
    <x v="2"/>
    <n v="2024"/>
    <s v="Q3"/>
    <s v="High"/>
    <s v="Average"/>
    <s v="Excellent"/>
    <x v="3"/>
    <n v="4924.87"/>
  </r>
  <r>
    <x v="2168"/>
    <d v="2024-09-04T00:00:00"/>
    <s v="Nava Sheva"/>
    <s v="Delhi ICD"/>
    <x v="1"/>
    <x v="0"/>
    <x v="3"/>
    <n v="10.61"/>
    <n v="2477"/>
    <n v="103.25"/>
    <n v="6"/>
    <x v="1"/>
    <x v="1"/>
    <n v="53163"/>
    <x v="108"/>
    <x v="4"/>
    <n v="85.53"/>
    <n v="5378.4"/>
    <n v="4064.8"/>
    <n v="7680.5"/>
    <x v="8"/>
    <n v="2024"/>
    <s v="Q3"/>
    <s v="High"/>
    <s v="Average"/>
    <s v="Good"/>
    <x v="1"/>
    <n v="7680.5"/>
  </r>
  <r>
    <x v="2169"/>
    <d v="2026-01-22T00:00:00"/>
    <s v="Chennai"/>
    <s v="Lucknow"/>
    <x v="5"/>
    <x v="1"/>
    <x v="6"/>
    <n v="16.11"/>
    <n v="362"/>
    <n v="100.26"/>
    <n v="2"/>
    <x v="0"/>
    <x v="2"/>
    <n v="47874.2"/>
    <x v="90"/>
    <x v="1"/>
    <n v="86.8"/>
    <n v="1368.4"/>
    <n v="2573.3200000000002"/>
    <n v="5619.55"/>
    <x v="0"/>
    <n v="2026"/>
    <s v="Q1"/>
    <s v="Low"/>
    <s v="Average"/>
    <s v="Excellent"/>
    <x v="5"/>
    <n v="5619.55"/>
  </r>
  <r>
    <x v="2170"/>
    <d v="2024-06-11T00:00:00"/>
    <s v="Kolkata"/>
    <s v="Jaipur"/>
    <x v="0"/>
    <x v="0"/>
    <x v="1"/>
    <n v="25.57"/>
    <n v="347"/>
    <n v="92.02"/>
    <n v="2"/>
    <x v="2"/>
    <x v="1"/>
    <n v="42219.4"/>
    <x v="118"/>
    <x v="5"/>
    <n v="81.36"/>
    <n v="1716.8"/>
    <n v="1850.06"/>
    <n v="5919"/>
    <x v="6"/>
    <n v="2024"/>
    <s v="Q2"/>
    <s v="Low"/>
    <s v="Average"/>
    <s v="Excellent"/>
    <x v="0"/>
    <n v="5919"/>
  </r>
  <r>
    <x v="2171"/>
    <d v="2026-04-23T00:00:00"/>
    <s v="Mumbai"/>
    <s v="Delhi ICD"/>
    <x v="2"/>
    <x v="1"/>
    <x v="1"/>
    <n v="16.739999999999998"/>
    <n v="2033"/>
    <n v="86.72"/>
    <n v="7"/>
    <x v="1"/>
    <x v="1"/>
    <n v="63368.4"/>
    <x v="92"/>
    <x v="0"/>
    <n v="87.74"/>
    <n v="4735.6000000000004"/>
    <n v="3364.73"/>
    <n v="5509.36"/>
    <x v="5"/>
    <n v="2026"/>
    <s v="Q2"/>
    <s v="High"/>
    <s v="Average"/>
    <s v="Good"/>
    <x v="2"/>
    <n v="5509.36"/>
  </r>
  <r>
    <x v="2172"/>
    <d v="2024-03-05T00:00:00"/>
    <s v="Chennai"/>
    <s v="Jaipur"/>
    <x v="3"/>
    <x v="1"/>
    <x v="6"/>
    <n v="26.25"/>
    <n v="992"/>
    <n v="103.86"/>
    <n v="4"/>
    <x v="1"/>
    <x v="0"/>
    <n v="63992.2"/>
    <x v="29"/>
    <x v="2"/>
    <n v="87.48"/>
    <n v="3034"/>
    <n v="4978.83"/>
    <n v="8548.3700000000008"/>
    <x v="10"/>
    <n v="2024"/>
    <s v="Q1"/>
    <s v="High"/>
    <s v="Average"/>
    <s v="Excellent"/>
    <x v="3"/>
    <n v="8548.3700000000008"/>
  </r>
  <r>
    <x v="2173"/>
    <d v="2025-01-04T00:00:00"/>
    <s v="Mundra"/>
    <s v="Jaipur"/>
    <x v="2"/>
    <x v="1"/>
    <x v="2"/>
    <n v="14.44"/>
    <n v="661"/>
    <n v="90.39"/>
    <n v="2"/>
    <x v="0"/>
    <x v="1"/>
    <n v="50274.8"/>
    <x v="28"/>
    <x v="3"/>
    <n v="88.9"/>
    <n v="1899.6"/>
    <n v="2646.7"/>
    <n v="6498.81"/>
    <x v="0"/>
    <n v="2025"/>
    <s v="Q1"/>
    <s v="High"/>
    <s v="Average"/>
    <s v="Excellent"/>
    <x v="2"/>
    <n v="6498.81"/>
  </r>
  <r>
    <x v="2174"/>
    <d v="2025-10-15T00:00:00"/>
    <s v="Nava Sheva"/>
    <s v="Ahmedabad"/>
    <x v="2"/>
    <x v="1"/>
    <x v="5"/>
    <n v="16.149999999999999"/>
    <n v="846"/>
    <n v="94.5"/>
    <n v="2"/>
    <x v="1"/>
    <x v="2"/>
    <n v="48027"/>
    <x v="65"/>
    <x v="6"/>
    <n v="83.29"/>
    <n v="2338"/>
    <n v="4738.3599999999997"/>
    <n v="7599.58"/>
    <x v="7"/>
    <n v="2025"/>
    <s v="Q4"/>
    <s v="Low"/>
    <s v="Average"/>
    <s v="Excellent"/>
    <x v="2"/>
    <n v="7599.58"/>
  </r>
  <r>
    <x v="2175"/>
    <d v="2026-03-05T00:00:00"/>
    <s v="Vizag"/>
    <s v="Nagpur"/>
    <x v="3"/>
    <x v="0"/>
    <x v="0"/>
    <n v="20.39"/>
    <n v="919"/>
    <n v="88.2"/>
    <n v="2"/>
    <x v="0"/>
    <x v="1"/>
    <n v="46463"/>
    <x v="115"/>
    <x v="0"/>
    <n v="81.180000000000007"/>
    <n v="2653.6"/>
    <n v="4942.6000000000004"/>
    <n v="8145.94"/>
    <x v="10"/>
    <n v="2026"/>
    <s v="Q1"/>
    <s v="Low"/>
    <s v="Average"/>
    <s v="Excellent"/>
    <x v="3"/>
    <n v="8145.94"/>
  </r>
  <r>
    <x v="2176"/>
    <d v="2026-05-30T00:00:00"/>
    <s v="Chennai"/>
    <s v="Ahmedabad"/>
    <x v="4"/>
    <x v="0"/>
    <x v="3"/>
    <n v="15.42"/>
    <n v="2778"/>
    <n v="100.65"/>
    <n v="7"/>
    <x v="2"/>
    <x v="0"/>
    <n v="65792"/>
    <x v="117"/>
    <x v="0"/>
    <n v="85.95"/>
    <n v="6172.8"/>
    <n v="2805.78"/>
    <n v="10592.99"/>
    <x v="4"/>
    <n v="2026"/>
    <s v="Q2"/>
    <s v="High"/>
    <s v="Good"/>
    <s v="Good"/>
    <x v="4"/>
    <n v="10592.99"/>
  </r>
  <r>
    <x v="2177"/>
    <d v="2024-06-19T00:00:00"/>
    <s v="Vizag"/>
    <s v="Nagpur"/>
    <x v="3"/>
    <x v="1"/>
    <x v="2"/>
    <n v="18.940000000000001"/>
    <n v="1389"/>
    <n v="96.04"/>
    <n v="3"/>
    <x v="0"/>
    <x v="1"/>
    <n v="63738.8"/>
    <x v="100"/>
    <x v="2"/>
    <n v="82.73"/>
    <n v="3535.6"/>
    <n v="3865.17"/>
    <n v="10309.620000000001"/>
    <x v="6"/>
    <n v="2024"/>
    <s v="Q2"/>
    <s v="High"/>
    <s v="Good"/>
    <s v="Excellent"/>
    <x v="3"/>
    <n v="10309.620000000001"/>
  </r>
  <r>
    <x v="2178"/>
    <d v="2026-01-29T00:00:00"/>
    <s v="Kandla"/>
    <s v="Hyderabad"/>
    <x v="0"/>
    <x v="0"/>
    <x v="2"/>
    <n v="17.71"/>
    <n v="1943"/>
    <n v="88.62"/>
    <n v="4"/>
    <x v="0"/>
    <x v="1"/>
    <n v="56389.4"/>
    <x v="73"/>
    <x v="3"/>
    <n v="85.24"/>
    <n v="4594.3999999999996"/>
    <n v="2177.81"/>
    <n v="8853.43"/>
    <x v="0"/>
    <n v="2026"/>
    <s v="Q1"/>
    <s v="High"/>
    <s v="Average"/>
    <s v="Excellent"/>
    <x v="0"/>
    <n v="8853.43"/>
  </r>
  <r>
    <x v="2179"/>
    <d v="2024-09-18T00:00:00"/>
    <s v="Vizag"/>
    <s v="Nagpur"/>
    <x v="4"/>
    <x v="0"/>
    <x v="6"/>
    <n v="18.95"/>
    <n v="2759"/>
    <n v="85.29"/>
    <n v="8"/>
    <x v="1"/>
    <x v="0"/>
    <n v="64397.8"/>
    <x v="16"/>
    <x v="1"/>
    <n v="86.12"/>
    <n v="6276"/>
    <n v="3684.78"/>
    <n v="10038.68"/>
    <x v="8"/>
    <n v="2024"/>
    <s v="Q3"/>
    <s v="High"/>
    <s v="Good"/>
    <s v="Good"/>
    <x v="4"/>
    <n v="10038.68"/>
  </r>
  <r>
    <x v="2180"/>
    <d v="2026-01-18T00:00:00"/>
    <s v="Kolkata"/>
    <s v="Hyderabad"/>
    <x v="1"/>
    <x v="1"/>
    <x v="3"/>
    <n v="23.36"/>
    <n v="1880"/>
    <n v="92.28"/>
    <n v="4"/>
    <x v="1"/>
    <x v="2"/>
    <n v="66657.600000000006"/>
    <x v="90"/>
    <x v="5"/>
    <n v="82.9"/>
    <n v="4694.3999999999996"/>
    <n v="4028.66"/>
    <n v="10223.530000000001"/>
    <x v="0"/>
    <n v="2026"/>
    <s v="Q1"/>
    <s v="High"/>
    <s v="Good"/>
    <s v="Excellent"/>
    <x v="1"/>
    <n v="10223.530000000001"/>
  </r>
  <r>
    <x v="2181"/>
    <d v="2026-01-15T00:00:00"/>
    <s v="Vizag"/>
    <s v="Nagpur"/>
    <x v="4"/>
    <x v="1"/>
    <x v="0"/>
    <n v="20.9"/>
    <n v="1162"/>
    <n v="102.26"/>
    <n v="2"/>
    <x v="0"/>
    <x v="0"/>
    <n v="66025.2"/>
    <x v="115"/>
    <x v="2"/>
    <n v="83.08"/>
    <n v="3160"/>
    <n v="2074.0500000000002"/>
    <n v="10237.26"/>
    <x v="0"/>
    <n v="2026"/>
    <s v="Q1"/>
    <s v="High"/>
    <s v="Good"/>
    <s v="Excellent"/>
    <x v="4"/>
    <n v="10237.26"/>
  </r>
  <r>
    <x v="2182"/>
    <d v="2024-05-06T00:00:00"/>
    <s v="Nava Sheva"/>
    <s v="Delhi ICD"/>
    <x v="1"/>
    <x v="0"/>
    <x v="3"/>
    <n v="10.82"/>
    <n v="365"/>
    <n v="98.01"/>
    <n v="2"/>
    <x v="1"/>
    <x v="1"/>
    <n v="27379.200000000001"/>
    <x v="55"/>
    <x v="1"/>
    <n v="83.14"/>
    <n v="1162.8"/>
    <n v="2566.86"/>
    <n v="3363.81"/>
    <x v="4"/>
    <n v="2024"/>
    <s v="Q2"/>
    <s v="Low"/>
    <s v="Average"/>
    <s v="Excellent"/>
    <x v="1"/>
    <n v="3363.81"/>
  </r>
  <r>
    <x v="2183"/>
    <d v="2025-09-04T00:00:00"/>
    <s v="Kandla"/>
    <s v="Bengaluru"/>
    <x v="2"/>
    <x v="0"/>
    <x v="3"/>
    <n v="12.03"/>
    <n v="2281"/>
    <n v="85.57"/>
    <n v="7"/>
    <x v="1"/>
    <x v="2"/>
    <n v="48467.4"/>
    <x v="67"/>
    <x v="2"/>
    <n v="86.55"/>
    <n v="5043.2"/>
    <n v="4253.2700000000004"/>
    <n v="7321.62"/>
    <x v="8"/>
    <n v="2025"/>
    <s v="Q3"/>
    <s v="Low"/>
    <s v="Average"/>
    <s v="Good"/>
    <x v="2"/>
    <n v="7321.62"/>
  </r>
  <r>
    <x v="2184"/>
    <d v="2026-04-27T00:00:00"/>
    <s v="Chennai"/>
    <s v="Bengaluru"/>
    <x v="0"/>
    <x v="1"/>
    <x v="1"/>
    <n v="11.03"/>
    <n v="1618"/>
    <n v="87.64"/>
    <n v="6"/>
    <x v="0"/>
    <x v="2"/>
    <n v="56859.8"/>
    <x v="31"/>
    <x v="0"/>
    <n v="87.24"/>
    <n v="3677.2"/>
    <n v="2422.4699999999998"/>
    <n v="4675.62"/>
    <x v="5"/>
    <n v="2026"/>
    <s v="Q2"/>
    <s v="High"/>
    <s v="Average"/>
    <s v="Good"/>
    <x v="0"/>
    <n v="4675.62"/>
  </r>
  <r>
    <x v="2185"/>
    <d v="2025-06-19T00:00:00"/>
    <s v="Kandla"/>
    <s v="Bengaluru"/>
    <x v="2"/>
    <x v="0"/>
    <x v="4"/>
    <n v="15.76"/>
    <n v="2035"/>
    <n v="100.68"/>
    <n v="5"/>
    <x v="0"/>
    <x v="0"/>
    <n v="59685.599999999999"/>
    <x v="98"/>
    <x v="4"/>
    <n v="84.95"/>
    <n v="4700.3999999999996"/>
    <n v="4983.88"/>
    <n v="7936.57"/>
    <x v="6"/>
    <n v="2025"/>
    <s v="Q2"/>
    <s v="High"/>
    <s v="Average"/>
    <s v="Excellent"/>
    <x v="2"/>
    <n v="7936.57"/>
  </r>
  <r>
    <x v="2186"/>
    <d v="2024-07-10T00:00:00"/>
    <s v="Kolkata"/>
    <s v="Ahmedabad"/>
    <x v="1"/>
    <x v="1"/>
    <x v="6"/>
    <n v="16.82"/>
    <n v="1336"/>
    <n v="93.71"/>
    <n v="4"/>
    <x v="2"/>
    <x v="0"/>
    <n v="60915.199999999997"/>
    <x v="51"/>
    <x v="0"/>
    <n v="88.22"/>
    <n v="3344.8"/>
    <n v="2411.9"/>
    <n v="9807.6200000000008"/>
    <x v="1"/>
    <n v="2024"/>
    <s v="Q3"/>
    <s v="High"/>
    <s v="Average"/>
    <s v="Excellent"/>
    <x v="1"/>
    <n v="9807.6200000000008"/>
  </r>
  <r>
    <x v="2187"/>
    <d v="2026-03-06T00:00:00"/>
    <s v="Vizag"/>
    <s v="Delhi ICD"/>
    <x v="2"/>
    <x v="0"/>
    <x v="2"/>
    <n v="15.32"/>
    <n v="1148"/>
    <n v="102.35"/>
    <n v="4"/>
    <x v="1"/>
    <x v="2"/>
    <n v="39846"/>
    <x v="48"/>
    <x v="6"/>
    <n v="81.44"/>
    <n v="2908.8"/>
    <n v="4485.13"/>
    <n v="6704.71"/>
    <x v="10"/>
    <n v="2026"/>
    <s v="Q1"/>
    <s v="Low"/>
    <s v="Average"/>
    <s v="Excellent"/>
    <x v="2"/>
    <n v="6704.71"/>
  </r>
  <r>
    <x v="2188"/>
    <d v="2025-05-14T00:00:00"/>
    <s v="Mumbai"/>
    <s v="Jaipur"/>
    <x v="2"/>
    <x v="0"/>
    <x v="0"/>
    <n v="11.33"/>
    <n v="1938"/>
    <n v="89.87"/>
    <n v="6"/>
    <x v="2"/>
    <x v="1"/>
    <n v="48237.4"/>
    <x v="5"/>
    <x v="1"/>
    <n v="86.89"/>
    <n v="4329.2"/>
    <n v="4236.1899999999996"/>
    <n v="6203.55"/>
    <x v="4"/>
    <n v="2025"/>
    <s v="Q2"/>
    <s v="Low"/>
    <s v="Average"/>
    <s v="Good"/>
    <x v="2"/>
    <n v="6203.55"/>
  </r>
  <r>
    <x v="2189"/>
    <d v="2025-12-05T00:00:00"/>
    <s v="Kolkata"/>
    <s v="Delhi ICD"/>
    <x v="2"/>
    <x v="1"/>
    <x v="1"/>
    <n v="13.94"/>
    <n v="1655"/>
    <n v="104.69"/>
    <n v="5"/>
    <x v="1"/>
    <x v="1"/>
    <n v="58468.800000000003"/>
    <x v="18"/>
    <x v="1"/>
    <n v="88.67"/>
    <n v="3867.6"/>
    <n v="3165.01"/>
    <n v="8697.98"/>
    <x v="9"/>
    <n v="2025"/>
    <s v="Q4"/>
    <s v="High"/>
    <s v="Average"/>
    <s v="Excellent"/>
    <x v="2"/>
    <n v="8697.98"/>
  </r>
  <r>
    <x v="2190"/>
    <d v="2025-02-25T00:00:00"/>
    <s v="Nava Sheva"/>
    <s v="Ahmedabad"/>
    <x v="6"/>
    <x v="0"/>
    <x v="4"/>
    <n v="11.5"/>
    <n v="1121"/>
    <n v="96.51"/>
    <n v="2"/>
    <x v="2"/>
    <x v="0"/>
    <n v="41883.199999999997"/>
    <x v="48"/>
    <x v="1"/>
    <n v="83.56"/>
    <n v="2702"/>
    <n v="2469.34"/>
    <n v="6821.85"/>
    <x v="3"/>
    <n v="2025"/>
    <s v="Q1"/>
    <s v="Low"/>
    <s v="Average"/>
    <s v="Excellent"/>
    <x v="6"/>
    <n v="6821.85"/>
  </r>
  <r>
    <x v="2191"/>
    <d v="2025-06-15T00:00:00"/>
    <s v="Kandla"/>
    <s v="Pune"/>
    <x v="1"/>
    <x v="0"/>
    <x v="2"/>
    <n v="20.77"/>
    <n v="2708"/>
    <n v="90.55"/>
    <n v="6"/>
    <x v="1"/>
    <x v="2"/>
    <n v="62055"/>
    <x v="69"/>
    <x v="5"/>
    <n v="85.62"/>
    <n v="6246.8"/>
    <n v="2075.89"/>
    <n v="5048.1400000000003"/>
    <x v="6"/>
    <n v="2025"/>
    <s v="Q2"/>
    <s v="High"/>
    <s v="Average"/>
    <s v="Good"/>
    <x v="1"/>
    <n v="5048.1400000000003"/>
  </r>
  <r>
    <x v="2192"/>
    <d v="2025-12-20T00:00:00"/>
    <s v="Vizag"/>
    <s v="Jaipur"/>
    <x v="5"/>
    <x v="1"/>
    <x v="6"/>
    <n v="13.04"/>
    <n v="757"/>
    <n v="92.89"/>
    <n v="2"/>
    <x v="0"/>
    <x v="0"/>
    <n v="52966.8"/>
    <x v="41"/>
    <x v="0"/>
    <n v="86.89"/>
    <n v="2035.6"/>
    <n v="1523.71"/>
    <n v="7337.92"/>
    <x v="9"/>
    <n v="2025"/>
    <s v="Q4"/>
    <s v="High"/>
    <s v="Average"/>
    <s v="Excellent"/>
    <x v="5"/>
    <n v="7337.92"/>
  </r>
  <r>
    <x v="2193"/>
    <d v="2026-05-24T00:00:00"/>
    <s v="Chennai"/>
    <s v="Pune"/>
    <x v="4"/>
    <x v="1"/>
    <x v="5"/>
    <n v="25.83"/>
    <n v="1746"/>
    <n v="96.86"/>
    <n v="5"/>
    <x v="1"/>
    <x v="1"/>
    <n v="69322.2"/>
    <x v="63"/>
    <x v="0"/>
    <n v="81.14"/>
    <n v="4525.2"/>
    <n v="3475.61"/>
    <n v="10863.56"/>
    <x v="4"/>
    <n v="2026"/>
    <s v="Q2"/>
    <s v="High"/>
    <s v="Good"/>
    <s v="Excellent"/>
    <x v="4"/>
    <n v="10863.56"/>
  </r>
  <r>
    <x v="2194"/>
    <d v="2024-01-13T00:00:00"/>
    <s v="Mumbai"/>
    <s v="Lucknow"/>
    <x v="0"/>
    <x v="1"/>
    <x v="3"/>
    <n v="12.64"/>
    <n v="1991"/>
    <n v="103.54"/>
    <n v="5"/>
    <x v="0"/>
    <x v="2"/>
    <n v="64692.800000000003"/>
    <x v="96"/>
    <x v="0"/>
    <n v="84.01"/>
    <n v="4487.6000000000004"/>
    <n v="2584.0300000000002"/>
    <n v="9414.52"/>
    <x v="0"/>
    <n v="2024"/>
    <s v="Q1"/>
    <s v="High"/>
    <s v="Average"/>
    <s v="Excellent"/>
    <x v="0"/>
    <n v="9414.52"/>
  </r>
  <r>
    <x v="2195"/>
    <d v="2025-08-31T00:00:00"/>
    <s v="Mundra"/>
    <s v="Nagpur"/>
    <x v="2"/>
    <x v="0"/>
    <x v="3"/>
    <n v="23.4"/>
    <n v="1456"/>
    <n v="99.99"/>
    <n v="5"/>
    <x v="0"/>
    <x v="0"/>
    <n v="59530.8"/>
    <x v="13"/>
    <x v="4"/>
    <n v="87.75"/>
    <n v="3848"/>
    <n v="2931"/>
    <n v="8235.65"/>
    <x v="2"/>
    <n v="2025"/>
    <s v="Q3"/>
    <s v="High"/>
    <s v="Average"/>
    <s v="Excellent"/>
    <x v="2"/>
    <n v="8235.65"/>
  </r>
  <r>
    <x v="2196"/>
    <d v="2026-02-11T00:00:00"/>
    <s v="Kandla"/>
    <s v="Ahmedabad"/>
    <x v="1"/>
    <x v="1"/>
    <x v="5"/>
    <n v="24.63"/>
    <n v="1634"/>
    <n v="95.81"/>
    <n v="4"/>
    <x v="0"/>
    <x v="0"/>
    <n v="74272.2"/>
    <x v="16"/>
    <x v="1"/>
    <n v="86.42"/>
    <n v="4253.2"/>
    <n v="2755.06"/>
    <n v="7360.43"/>
    <x v="3"/>
    <n v="2026"/>
    <s v="Q1"/>
    <s v="High"/>
    <s v="Average"/>
    <s v="Excellent"/>
    <x v="1"/>
    <n v="7360.43"/>
  </r>
  <r>
    <x v="2197"/>
    <d v="2025-03-10T00:00:00"/>
    <s v="Nava Sheva"/>
    <s v="Hyderabad"/>
    <x v="6"/>
    <x v="1"/>
    <x v="5"/>
    <n v="18.3"/>
    <n v="2775"/>
    <n v="92.68"/>
    <n v="8"/>
    <x v="2"/>
    <x v="0"/>
    <n v="79391.600000000006"/>
    <x v="86"/>
    <x v="2"/>
    <n v="84.09"/>
    <n v="6282"/>
    <n v="3694.67"/>
    <n v="6808.89"/>
    <x v="10"/>
    <n v="2025"/>
    <s v="Q1"/>
    <s v="High"/>
    <s v="Average"/>
    <s v="Good"/>
    <x v="6"/>
    <n v="6808.89"/>
  </r>
  <r>
    <x v="2198"/>
    <d v="2025-09-29T00:00:00"/>
    <s v="Mumbai"/>
    <s v="Jaipur"/>
    <x v="4"/>
    <x v="1"/>
    <x v="2"/>
    <n v="23.85"/>
    <n v="1923"/>
    <n v="85.63"/>
    <n v="6"/>
    <x v="2"/>
    <x v="2"/>
    <n v="69316.600000000006"/>
    <x v="46"/>
    <x v="3"/>
    <n v="85.73"/>
    <n v="4800"/>
    <n v="4889.41"/>
    <n v="11416.22"/>
    <x v="8"/>
    <n v="2025"/>
    <s v="Q3"/>
    <s v="High"/>
    <s v="Good"/>
    <s v="Good"/>
    <x v="4"/>
    <n v="11416.22"/>
  </r>
  <r>
    <x v="2199"/>
    <d v="2024-08-12T00:00:00"/>
    <s v="Kandla"/>
    <s v="Jaipur"/>
    <x v="2"/>
    <x v="0"/>
    <x v="1"/>
    <n v="18.8"/>
    <n v="1262"/>
    <n v="95.05"/>
    <n v="4"/>
    <x v="0"/>
    <x v="0"/>
    <n v="52470"/>
    <x v="22"/>
    <x v="1"/>
    <n v="81.91"/>
    <n v="3276"/>
    <n v="4529.87"/>
    <n v="8287.84"/>
    <x v="2"/>
    <n v="2024"/>
    <s v="Q3"/>
    <s v="High"/>
    <s v="Average"/>
    <s v="Excellent"/>
    <x v="2"/>
    <n v="8287.84"/>
  </r>
  <r>
    <x v="2200"/>
    <d v="2026-01-22T00:00:00"/>
    <s v="Mundra"/>
    <s v="Pune"/>
    <x v="1"/>
    <x v="0"/>
    <x v="0"/>
    <n v="21.51"/>
    <n v="2575"/>
    <n v="86.58"/>
    <n v="6"/>
    <x v="2"/>
    <x v="0"/>
    <n v="67148.600000000006"/>
    <x v="15"/>
    <x v="0"/>
    <n v="81.31"/>
    <n v="6010.4"/>
    <n v="2559.08"/>
    <n v="10201.040000000001"/>
    <x v="0"/>
    <n v="2026"/>
    <s v="Q1"/>
    <s v="High"/>
    <s v="Good"/>
    <s v="Good"/>
    <x v="1"/>
    <n v="10201.040000000001"/>
  </r>
  <r>
    <x v="2201"/>
    <d v="2025-08-19T00:00:00"/>
    <s v="Kolkata"/>
    <s v="Hyderabad"/>
    <x v="1"/>
    <x v="1"/>
    <x v="2"/>
    <n v="22.96"/>
    <n v="894"/>
    <n v="91.28"/>
    <n v="3"/>
    <x v="0"/>
    <x v="2"/>
    <n v="59345.599999999999"/>
    <x v="30"/>
    <x v="0"/>
    <n v="82.14"/>
    <n v="2706.4"/>
    <n v="4482.97"/>
    <n v="8471.5"/>
    <x v="2"/>
    <n v="2025"/>
    <s v="Q3"/>
    <s v="High"/>
    <s v="Average"/>
    <s v="Excellent"/>
    <x v="1"/>
    <n v="8471.5"/>
  </r>
  <r>
    <x v="2202"/>
    <d v="2025-08-04T00:00:00"/>
    <s v="Kandla"/>
    <s v="Lucknow"/>
    <x v="2"/>
    <x v="0"/>
    <x v="5"/>
    <n v="15.26"/>
    <n v="580"/>
    <n v="92.62"/>
    <n v="2"/>
    <x v="0"/>
    <x v="0"/>
    <n v="40808.400000000001"/>
    <x v="1"/>
    <x v="4"/>
    <n v="82.96"/>
    <n v="1770.4"/>
    <n v="4547.72"/>
    <n v="3866.39"/>
    <x v="2"/>
    <n v="2025"/>
    <s v="Q3"/>
    <s v="Low"/>
    <s v="Average"/>
    <s v="Excellent"/>
    <x v="2"/>
    <n v="3866.39"/>
  </r>
  <r>
    <x v="2203"/>
    <d v="2025-10-01T00:00:00"/>
    <s v="Chennai"/>
    <s v="Bengaluru"/>
    <x v="1"/>
    <x v="0"/>
    <x v="1"/>
    <n v="25.75"/>
    <n v="501"/>
    <n v="99.42"/>
    <n v="2"/>
    <x v="1"/>
    <x v="2"/>
    <n v="41117.4"/>
    <x v="96"/>
    <x v="4"/>
    <n v="88.22"/>
    <n v="2032"/>
    <n v="2189.19"/>
    <n v="6621.07"/>
    <x v="7"/>
    <n v="2025"/>
    <s v="Q4"/>
    <s v="Low"/>
    <s v="Average"/>
    <s v="Excellent"/>
    <x v="1"/>
    <n v="6621.07"/>
  </r>
  <r>
    <x v="2204"/>
    <d v="2025-03-21T00:00:00"/>
    <s v="Kandla"/>
    <s v="Pune"/>
    <x v="5"/>
    <x v="1"/>
    <x v="6"/>
    <n v="11.29"/>
    <n v="889"/>
    <n v="99.16"/>
    <n v="2"/>
    <x v="0"/>
    <x v="2"/>
    <n v="49728.2"/>
    <x v="81"/>
    <x v="5"/>
    <n v="87.76"/>
    <n v="2229.6"/>
    <n v="3173.98"/>
    <n v="7305.69"/>
    <x v="10"/>
    <n v="2025"/>
    <s v="Q1"/>
    <s v="Low"/>
    <s v="Average"/>
    <s v="Excellent"/>
    <x v="5"/>
    <n v="7305.69"/>
  </r>
  <r>
    <x v="2205"/>
    <d v="2025-05-27T00:00:00"/>
    <s v="Vizag"/>
    <s v="Nagpur"/>
    <x v="1"/>
    <x v="0"/>
    <x v="1"/>
    <n v="27.64"/>
    <n v="1793"/>
    <n v="92.86"/>
    <n v="6"/>
    <x v="1"/>
    <x v="2"/>
    <n v="57535.199999999997"/>
    <x v="77"/>
    <x v="0"/>
    <n v="88.74"/>
    <n v="4691.6000000000004"/>
    <n v="4320.3900000000003"/>
    <n v="8479.3700000000008"/>
    <x v="4"/>
    <n v="2025"/>
    <s v="Q2"/>
    <s v="High"/>
    <s v="Average"/>
    <s v="Good"/>
    <x v="1"/>
    <n v="8479.3700000000008"/>
  </r>
  <r>
    <x v="2206"/>
    <d v="2025-09-21T00:00:00"/>
    <s v="Kolkata"/>
    <s v="Hyderabad"/>
    <x v="3"/>
    <x v="1"/>
    <x v="3"/>
    <n v="17.97"/>
    <n v="1446"/>
    <n v="94.4"/>
    <n v="5"/>
    <x v="1"/>
    <x v="2"/>
    <n v="56853"/>
    <x v="58"/>
    <x v="0"/>
    <n v="85.74"/>
    <n v="3610.8"/>
    <n v="1754.59"/>
    <n v="7189.4"/>
    <x v="8"/>
    <n v="2025"/>
    <s v="Q3"/>
    <s v="High"/>
    <s v="Average"/>
    <s v="Excellent"/>
    <x v="3"/>
    <n v="7189.4"/>
  </r>
  <r>
    <x v="2207"/>
    <d v="2025-05-06T00:00:00"/>
    <s v="Mundra"/>
    <s v="Bengaluru"/>
    <x v="5"/>
    <x v="0"/>
    <x v="6"/>
    <n v="25.02"/>
    <n v="1178"/>
    <n v="87.42"/>
    <n v="3"/>
    <x v="2"/>
    <x v="0"/>
    <n v="53644.4"/>
    <x v="73"/>
    <x v="4"/>
    <n v="87.32"/>
    <n v="3356.8"/>
    <n v="2221.61"/>
    <n v="7867.82"/>
    <x v="4"/>
    <n v="2025"/>
    <s v="Q2"/>
    <s v="High"/>
    <s v="Average"/>
    <s v="Excellent"/>
    <x v="5"/>
    <n v="7867.82"/>
  </r>
  <r>
    <x v="2208"/>
    <d v="2026-05-30T00:00:00"/>
    <s v="Chennai"/>
    <s v="Bengaluru"/>
    <x v="4"/>
    <x v="0"/>
    <x v="3"/>
    <n v="27.18"/>
    <n v="2150"/>
    <n v="93.6"/>
    <n v="6"/>
    <x v="2"/>
    <x v="1"/>
    <n v="65494"/>
    <x v="33"/>
    <x v="4"/>
    <n v="87.54"/>
    <n v="5387.2"/>
    <n v="2262.5700000000002"/>
    <n v="5776.74"/>
    <x v="4"/>
    <n v="2026"/>
    <s v="Q2"/>
    <s v="High"/>
    <s v="Average"/>
    <s v="Good"/>
    <x v="4"/>
    <n v="5776.74"/>
  </r>
  <r>
    <x v="2209"/>
    <d v="2025-12-29T00:00:00"/>
    <s v="Vizag"/>
    <s v="Bengaluru"/>
    <x v="3"/>
    <x v="0"/>
    <x v="2"/>
    <n v="23.07"/>
    <n v="2030"/>
    <n v="100.69"/>
    <n v="7"/>
    <x v="1"/>
    <x v="2"/>
    <n v="57205.8"/>
    <x v="116"/>
    <x v="1"/>
    <n v="82.35"/>
    <n v="4982.8"/>
    <n v="4873.3999999999996"/>
    <n v="8068.82"/>
    <x v="9"/>
    <n v="2025"/>
    <s v="Q4"/>
    <s v="High"/>
    <s v="Average"/>
    <s v="Good"/>
    <x v="3"/>
    <n v="8068.82"/>
  </r>
  <r>
    <x v="2210"/>
    <d v="2024-11-07T00:00:00"/>
    <s v="Mumbai"/>
    <s v="Pune"/>
    <x v="2"/>
    <x v="1"/>
    <x v="2"/>
    <n v="23.96"/>
    <n v="342"/>
    <n v="92.45"/>
    <n v="2"/>
    <x v="0"/>
    <x v="2"/>
    <n v="53762"/>
    <x v="77"/>
    <x v="0"/>
    <n v="85.98"/>
    <n v="1642.4"/>
    <n v="3121.36"/>
    <n v="4943.17"/>
    <x v="11"/>
    <n v="2024"/>
    <s v="Q4"/>
    <s v="High"/>
    <s v="Average"/>
    <s v="Excellent"/>
    <x v="2"/>
    <n v="4943.17"/>
  </r>
  <r>
    <x v="2211"/>
    <d v="2024-01-07T00:00:00"/>
    <s v="Mundra"/>
    <s v="Ahmedabad"/>
    <x v="6"/>
    <x v="0"/>
    <x v="6"/>
    <n v="16.03"/>
    <n v="1413"/>
    <n v="91.37"/>
    <n v="5"/>
    <x v="0"/>
    <x v="1"/>
    <n v="48847.4"/>
    <x v="73"/>
    <x v="4"/>
    <n v="88.72"/>
    <n v="3467.2"/>
    <n v="1602.08"/>
    <n v="7695.06"/>
    <x v="0"/>
    <n v="2024"/>
    <s v="Q1"/>
    <s v="Low"/>
    <s v="Average"/>
    <s v="Excellent"/>
    <x v="6"/>
    <n v="7695.06"/>
  </r>
  <r>
    <x v="2212"/>
    <d v="2026-02-09T00:00:00"/>
    <s v="Mundra"/>
    <s v="Pune"/>
    <x v="2"/>
    <x v="1"/>
    <x v="1"/>
    <n v="24.69"/>
    <n v="1708"/>
    <n v="98.32"/>
    <n v="6"/>
    <x v="2"/>
    <x v="0"/>
    <n v="73015.399999999994"/>
    <x v="118"/>
    <x v="1"/>
    <n v="87.25"/>
    <n v="4403.6000000000004"/>
    <n v="1548.49"/>
    <n v="6432.68"/>
    <x v="3"/>
    <n v="2026"/>
    <s v="Q1"/>
    <s v="High"/>
    <s v="Average"/>
    <s v="Good"/>
    <x v="2"/>
    <n v="6432.68"/>
  </r>
  <r>
    <x v="2213"/>
    <d v="2025-01-15T00:00:00"/>
    <s v="Vizag"/>
    <s v="Lucknow"/>
    <x v="2"/>
    <x v="0"/>
    <x v="4"/>
    <n v="12.28"/>
    <n v="1373"/>
    <n v="94.69"/>
    <n v="5"/>
    <x v="2"/>
    <x v="2"/>
    <n v="41390.800000000003"/>
    <x v="90"/>
    <x v="4"/>
    <n v="81.8"/>
    <n v="3237.2"/>
    <n v="1949.53"/>
    <n v="6817.95"/>
    <x v="0"/>
    <n v="2025"/>
    <s v="Q1"/>
    <s v="Low"/>
    <s v="Average"/>
    <s v="Excellent"/>
    <x v="2"/>
    <n v="6817.95"/>
  </r>
  <r>
    <x v="2214"/>
    <d v="2025-09-22T00:00:00"/>
    <s v="Chennai"/>
    <s v="Ahmedabad"/>
    <x v="1"/>
    <x v="1"/>
    <x v="0"/>
    <n v="11.33"/>
    <n v="1733"/>
    <n v="103.03"/>
    <n v="5"/>
    <x v="0"/>
    <x v="0"/>
    <n v="64356.6"/>
    <x v="107"/>
    <x v="6"/>
    <n v="83.54"/>
    <n v="3919.2"/>
    <n v="4864.45"/>
    <n v="5966.05"/>
    <x v="8"/>
    <n v="2025"/>
    <s v="Q3"/>
    <s v="High"/>
    <s v="Average"/>
    <s v="Excellent"/>
    <x v="1"/>
    <n v="5966.05"/>
  </r>
  <r>
    <x v="2215"/>
    <d v="2025-01-09T00:00:00"/>
    <s v="Kandla"/>
    <s v="Pune"/>
    <x v="3"/>
    <x v="0"/>
    <x v="4"/>
    <n v="24.32"/>
    <n v="823"/>
    <n v="101.11"/>
    <n v="2"/>
    <x v="1"/>
    <x v="2"/>
    <n v="43897.2"/>
    <x v="56"/>
    <x v="0"/>
    <n v="88.32"/>
    <n v="2618.8000000000002"/>
    <n v="2632.13"/>
    <n v="6790.44"/>
    <x v="0"/>
    <n v="2025"/>
    <s v="Q1"/>
    <s v="Low"/>
    <s v="Average"/>
    <s v="Excellent"/>
    <x v="3"/>
    <n v="6790.44"/>
  </r>
  <r>
    <x v="2216"/>
    <d v="2026-04-30T00:00:00"/>
    <s v="Kolkata"/>
    <s v="Delhi ICD"/>
    <x v="0"/>
    <x v="1"/>
    <x v="3"/>
    <n v="26.9"/>
    <n v="2543"/>
    <n v="86.62"/>
    <n v="8"/>
    <x v="1"/>
    <x v="0"/>
    <n v="81120.399999999994"/>
    <x v="90"/>
    <x v="6"/>
    <n v="82.93"/>
    <n v="6162"/>
    <n v="4830.18"/>
    <n v="6554.63"/>
    <x v="5"/>
    <n v="2026"/>
    <s v="Q2"/>
    <s v="High"/>
    <s v="Average"/>
    <s v="Good"/>
    <x v="0"/>
    <n v="6554.63"/>
  </r>
  <r>
    <x v="2217"/>
    <d v="2024-05-14T00:00:00"/>
    <s v="Chennai"/>
    <s v="Delhi ICD"/>
    <x v="2"/>
    <x v="0"/>
    <x v="0"/>
    <n v="13.87"/>
    <n v="553"/>
    <n v="103.9"/>
    <n v="2"/>
    <x v="2"/>
    <x v="0"/>
    <n v="38087"/>
    <x v="117"/>
    <x v="4"/>
    <n v="85.76"/>
    <n v="1660.8"/>
    <n v="2835.53"/>
    <n v="3783.18"/>
    <x v="4"/>
    <n v="2024"/>
    <s v="Q2"/>
    <s v="Low"/>
    <s v="Average"/>
    <s v="Excellent"/>
    <x v="2"/>
    <n v="3783.18"/>
  </r>
  <r>
    <x v="2218"/>
    <d v="2025-10-08T00:00:00"/>
    <s v="Nava Sheva"/>
    <s v="Ahmedabad"/>
    <x v="2"/>
    <x v="1"/>
    <x v="3"/>
    <n v="13.75"/>
    <n v="963"/>
    <n v="89.74"/>
    <n v="3"/>
    <x v="1"/>
    <x v="2"/>
    <n v="46699.8"/>
    <x v="94"/>
    <x v="1"/>
    <n v="81.86"/>
    <n v="2476"/>
    <n v="1516.76"/>
    <n v="5283.45"/>
    <x v="7"/>
    <n v="2025"/>
    <s v="Q4"/>
    <s v="Low"/>
    <s v="Average"/>
    <s v="Excellent"/>
    <x v="2"/>
    <n v="5283.45"/>
  </r>
  <r>
    <x v="2219"/>
    <d v="2024-11-05T00:00:00"/>
    <s v="Chennai"/>
    <s v="Jaipur"/>
    <x v="0"/>
    <x v="0"/>
    <x v="0"/>
    <n v="11.29"/>
    <n v="1835"/>
    <n v="99.65"/>
    <n v="4"/>
    <x v="2"/>
    <x v="2"/>
    <n v="46639"/>
    <x v="15"/>
    <x v="1"/>
    <n v="86.95"/>
    <n v="4121.6000000000004"/>
    <n v="2257.09"/>
    <n v="7712.72"/>
    <x v="11"/>
    <n v="2024"/>
    <s v="Q4"/>
    <s v="Low"/>
    <s v="Average"/>
    <s v="Excellent"/>
    <x v="0"/>
    <n v="7712.72"/>
  </r>
  <r>
    <x v="2220"/>
    <d v="2026-04-08T00:00:00"/>
    <s v="Vizag"/>
    <s v="Lucknow"/>
    <x v="1"/>
    <x v="1"/>
    <x v="6"/>
    <n v="23.89"/>
    <n v="729"/>
    <n v="97.41"/>
    <n v="2"/>
    <x v="0"/>
    <x v="2"/>
    <n v="58938.2"/>
    <x v="114"/>
    <x v="4"/>
    <n v="85.96"/>
    <n v="2413.6"/>
    <n v="4343.8100000000004"/>
    <n v="10544.49"/>
    <x v="5"/>
    <n v="2026"/>
    <s v="Q2"/>
    <s v="High"/>
    <s v="Good"/>
    <s v="Excellent"/>
    <x v="1"/>
    <n v="10544.49"/>
  </r>
  <r>
    <x v="2221"/>
    <d v="2025-01-10T00:00:00"/>
    <s v="Nava Sheva"/>
    <s v="Lucknow"/>
    <x v="6"/>
    <x v="0"/>
    <x v="0"/>
    <n v="22.01"/>
    <n v="1273"/>
    <n v="96.99"/>
    <n v="3"/>
    <x v="1"/>
    <x v="1"/>
    <n v="48223.8"/>
    <x v="90"/>
    <x v="0"/>
    <n v="87.29"/>
    <n v="3426.4"/>
    <n v="2486.73"/>
    <n v="4101.1400000000003"/>
    <x v="0"/>
    <n v="2025"/>
    <s v="Q1"/>
    <s v="Low"/>
    <s v="Average"/>
    <s v="Excellent"/>
    <x v="6"/>
    <n v="4101.1400000000003"/>
  </r>
  <r>
    <x v="2222"/>
    <d v="2025-10-05T00:00:00"/>
    <s v="Mumbai"/>
    <s v="Nagpur"/>
    <x v="6"/>
    <x v="0"/>
    <x v="2"/>
    <n v="23.87"/>
    <n v="1734"/>
    <n v="98.02"/>
    <n v="4"/>
    <x v="0"/>
    <x v="2"/>
    <n v="59053.4"/>
    <x v="101"/>
    <x v="2"/>
    <n v="83.19"/>
    <n v="4422.8"/>
    <n v="3775.79"/>
    <n v="9533.56"/>
    <x v="7"/>
    <n v="2025"/>
    <s v="Q4"/>
    <s v="High"/>
    <s v="Average"/>
    <s v="Excellent"/>
    <x v="6"/>
    <n v="9533.56"/>
  </r>
  <r>
    <x v="2223"/>
    <d v="2024-06-29T00:00:00"/>
    <s v="Nava Sheva"/>
    <s v="Nagpur"/>
    <x v="5"/>
    <x v="0"/>
    <x v="1"/>
    <n v="25.25"/>
    <n v="1313"/>
    <n v="102.04"/>
    <n v="4"/>
    <x v="1"/>
    <x v="0"/>
    <n v="54725.8"/>
    <x v="74"/>
    <x v="2"/>
    <n v="82.9"/>
    <n v="3636"/>
    <n v="2320.62"/>
    <n v="7110.68"/>
    <x v="6"/>
    <n v="2024"/>
    <s v="Q2"/>
    <s v="High"/>
    <s v="Average"/>
    <s v="Excellent"/>
    <x v="5"/>
    <n v="7110.68"/>
  </r>
  <r>
    <x v="2224"/>
    <d v="2024-05-14T00:00:00"/>
    <s v="Vizag"/>
    <s v="Jaipur"/>
    <x v="5"/>
    <x v="1"/>
    <x v="2"/>
    <n v="14.75"/>
    <n v="2263"/>
    <n v="93.28"/>
    <n v="6"/>
    <x v="2"/>
    <x v="1"/>
    <n v="67624.600000000006"/>
    <x v="116"/>
    <x v="2"/>
    <n v="87.54"/>
    <n v="5116"/>
    <n v="3286.91"/>
    <n v="7967.16"/>
    <x v="4"/>
    <n v="2024"/>
    <s v="Q2"/>
    <s v="High"/>
    <s v="Average"/>
    <s v="Good"/>
    <x v="5"/>
    <n v="7967.16"/>
  </r>
  <r>
    <x v="2225"/>
    <d v="2026-06-03T00:00:00"/>
    <s v="Chennai"/>
    <s v="Hyderabad"/>
    <x v="2"/>
    <x v="0"/>
    <x v="1"/>
    <n v="21.24"/>
    <n v="924"/>
    <n v="88.87"/>
    <n v="4"/>
    <x v="2"/>
    <x v="1"/>
    <n v="44868.4"/>
    <x v="10"/>
    <x v="1"/>
    <n v="82.06"/>
    <n v="2697.6"/>
    <n v="1912.64"/>
    <n v="6636.75"/>
    <x v="6"/>
    <n v="2026"/>
    <s v="Q2"/>
    <s v="Low"/>
    <s v="Average"/>
    <s v="Excellent"/>
    <x v="2"/>
    <n v="6636.75"/>
  </r>
  <r>
    <x v="2226"/>
    <d v="2024-11-09T00:00:00"/>
    <s v="Chennai"/>
    <s v="Jaipur"/>
    <x v="4"/>
    <x v="1"/>
    <x v="4"/>
    <n v="11.07"/>
    <n v="2054"/>
    <n v="102.49"/>
    <n v="7"/>
    <x v="2"/>
    <x v="0"/>
    <n v="65409.8"/>
    <x v="4"/>
    <x v="4"/>
    <n v="81.510000000000005"/>
    <n v="4550.8"/>
    <n v="4014.45"/>
    <n v="11495.7"/>
    <x v="11"/>
    <n v="2024"/>
    <s v="Q4"/>
    <s v="High"/>
    <s v="Good"/>
    <s v="Good"/>
    <x v="4"/>
    <n v="11495.7"/>
  </r>
  <r>
    <x v="2227"/>
    <d v="2024-08-01T00:00:00"/>
    <s v="Vizag"/>
    <s v="Nagpur"/>
    <x v="0"/>
    <x v="0"/>
    <x v="1"/>
    <n v="17.36"/>
    <n v="895"/>
    <n v="94.35"/>
    <n v="4"/>
    <x v="0"/>
    <x v="2"/>
    <n v="42686"/>
    <x v="25"/>
    <x v="5"/>
    <n v="82.93"/>
    <n v="2484.4"/>
    <n v="4690.0200000000004"/>
    <n v="7378.19"/>
    <x v="2"/>
    <n v="2024"/>
    <s v="Q3"/>
    <s v="Low"/>
    <s v="Average"/>
    <s v="Excellent"/>
    <x v="0"/>
    <n v="7378.19"/>
  </r>
  <r>
    <x v="2228"/>
    <d v="2026-06-19T00:00:00"/>
    <s v="Mundra"/>
    <s v="Jaipur"/>
    <x v="6"/>
    <x v="0"/>
    <x v="0"/>
    <n v="14.79"/>
    <n v="1582"/>
    <n v="97.11"/>
    <n v="3"/>
    <x v="0"/>
    <x v="1"/>
    <n v="50448.2"/>
    <x v="15"/>
    <x v="0"/>
    <n v="83.49"/>
    <n v="3755.6"/>
    <n v="2853.5"/>
    <n v="8161.29"/>
    <x v="6"/>
    <n v="2026"/>
    <s v="Q2"/>
    <s v="High"/>
    <s v="Average"/>
    <s v="Excellent"/>
    <x v="6"/>
    <n v="8161.29"/>
  </r>
  <r>
    <x v="2229"/>
    <d v="2025-02-01T00:00:00"/>
    <s v="Mundra"/>
    <s v="Nagpur"/>
    <x v="0"/>
    <x v="1"/>
    <x v="0"/>
    <n v="23.77"/>
    <n v="731"/>
    <n v="95.25"/>
    <n v="2"/>
    <x v="0"/>
    <x v="1"/>
    <n v="60095"/>
    <x v="21"/>
    <x v="1"/>
    <n v="84.3"/>
    <n v="2412.8000000000002"/>
    <n v="3522.92"/>
    <n v="9336.18"/>
    <x v="3"/>
    <n v="2025"/>
    <s v="Q1"/>
    <s v="High"/>
    <s v="Average"/>
    <s v="Excellent"/>
    <x v="0"/>
    <n v="9336.18"/>
  </r>
  <r>
    <x v="2230"/>
    <d v="2024-01-07T00:00:00"/>
    <s v="Mundra"/>
    <s v="Pune"/>
    <x v="5"/>
    <x v="1"/>
    <x v="3"/>
    <n v="20.72"/>
    <n v="2122"/>
    <n v="86.92"/>
    <n v="6"/>
    <x v="2"/>
    <x v="1"/>
    <n v="70542.399999999994"/>
    <x v="116"/>
    <x v="2"/>
    <n v="88.81"/>
    <n v="5072.8"/>
    <n v="4090.16"/>
    <n v="8315.64"/>
    <x v="0"/>
    <n v="2024"/>
    <s v="Q1"/>
    <s v="High"/>
    <s v="Average"/>
    <s v="Good"/>
    <x v="5"/>
    <n v="8315.64"/>
  </r>
  <r>
    <x v="2231"/>
    <d v="2025-04-25T00:00:00"/>
    <s v="Vizag"/>
    <s v="Lucknow"/>
    <x v="0"/>
    <x v="1"/>
    <x v="6"/>
    <n v="19.68"/>
    <n v="1931"/>
    <n v="87.45"/>
    <n v="5"/>
    <x v="0"/>
    <x v="1"/>
    <n v="69878"/>
    <x v="100"/>
    <x v="0"/>
    <n v="85.18"/>
    <n v="4649.2"/>
    <n v="1979.73"/>
    <n v="8020.71"/>
    <x v="5"/>
    <n v="2025"/>
    <s v="Q2"/>
    <s v="High"/>
    <s v="Average"/>
    <s v="Excellent"/>
    <x v="0"/>
    <n v="8020.71"/>
  </r>
  <r>
    <x v="2232"/>
    <d v="2025-02-17T00:00:00"/>
    <s v="Vizag"/>
    <s v="Hyderabad"/>
    <x v="6"/>
    <x v="0"/>
    <x v="6"/>
    <n v="16.75"/>
    <n v="1571"/>
    <n v="88.47"/>
    <n v="5"/>
    <x v="0"/>
    <x v="2"/>
    <n v="49543.4"/>
    <x v="105"/>
    <x v="0"/>
    <n v="87.31"/>
    <n v="3812"/>
    <n v="4227.16"/>
    <n v="5307.2"/>
    <x v="3"/>
    <n v="2025"/>
    <s v="Q1"/>
    <s v="Low"/>
    <s v="Average"/>
    <s v="Excellent"/>
    <x v="6"/>
    <n v="5307.2"/>
  </r>
  <r>
    <x v="2233"/>
    <d v="2024-07-19T00:00:00"/>
    <s v="Mundra"/>
    <s v="Ahmedabad"/>
    <x v="6"/>
    <x v="0"/>
    <x v="3"/>
    <n v="19.12"/>
    <n v="2459"/>
    <n v="92.17"/>
    <n v="6"/>
    <x v="2"/>
    <x v="2"/>
    <n v="60276.4"/>
    <x v="75"/>
    <x v="4"/>
    <n v="84.61"/>
    <n v="5682.8"/>
    <n v="3685.21"/>
    <n v="7401.17"/>
    <x v="1"/>
    <n v="2024"/>
    <s v="Q3"/>
    <s v="High"/>
    <s v="Average"/>
    <s v="Good"/>
    <x v="6"/>
    <n v="7401.17"/>
  </r>
  <r>
    <x v="2234"/>
    <d v="2024-01-09T00:00:00"/>
    <s v="Nava Sheva"/>
    <s v="Delhi ICD"/>
    <x v="5"/>
    <x v="1"/>
    <x v="5"/>
    <n v="12.13"/>
    <n v="959"/>
    <n v="88.01"/>
    <n v="3"/>
    <x v="2"/>
    <x v="1"/>
    <n v="48986.2"/>
    <x v="86"/>
    <x v="6"/>
    <n v="82.13"/>
    <n v="2403.1999999999998"/>
    <n v="2662.58"/>
    <n v="6508.32"/>
    <x v="0"/>
    <n v="2024"/>
    <s v="Q1"/>
    <s v="Low"/>
    <s v="Average"/>
    <s v="Excellent"/>
    <x v="5"/>
    <n v="6508.32"/>
  </r>
  <r>
    <x v="2235"/>
    <d v="2026-02-26T00:00:00"/>
    <s v="Vizag"/>
    <s v="Bengaluru"/>
    <x v="5"/>
    <x v="1"/>
    <x v="5"/>
    <n v="18.309999999999999"/>
    <n v="1523"/>
    <n v="88.52"/>
    <n v="5"/>
    <x v="1"/>
    <x v="0"/>
    <n v="61377.4"/>
    <x v="23"/>
    <x v="6"/>
    <n v="85.61"/>
    <n v="3778.4"/>
    <n v="1761.11"/>
    <n v="7777.57"/>
    <x v="3"/>
    <n v="2026"/>
    <s v="Q1"/>
    <s v="High"/>
    <s v="Average"/>
    <s v="Excellent"/>
    <x v="5"/>
    <n v="7777.57"/>
  </r>
  <r>
    <x v="2236"/>
    <d v="2024-11-11T00:00:00"/>
    <s v="Kolkata"/>
    <s v="Jaipur"/>
    <x v="3"/>
    <x v="0"/>
    <x v="6"/>
    <n v="24.73"/>
    <n v="2513"/>
    <n v="87.71"/>
    <n v="7"/>
    <x v="1"/>
    <x v="1"/>
    <n v="64438.2"/>
    <x v="84"/>
    <x v="5"/>
    <n v="88.95"/>
    <n v="6015.2"/>
    <n v="3842.41"/>
    <n v="8556.48"/>
    <x v="11"/>
    <n v="2024"/>
    <s v="Q4"/>
    <s v="High"/>
    <s v="Average"/>
    <s v="Good"/>
    <x v="3"/>
    <n v="8556.48"/>
  </r>
  <r>
    <x v="2237"/>
    <d v="2024-05-12T00:00:00"/>
    <s v="Mumbai"/>
    <s v="Bengaluru"/>
    <x v="6"/>
    <x v="0"/>
    <x v="3"/>
    <n v="12.77"/>
    <n v="604"/>
    <n v="93.39"/>
    <n v="3"/>
    <x v="0"/>
    <x v="0"/>
    <n v="38947.800000000003"/>
    <x v="37"/>
    <x v="0"/>
    <n v="86.14"/>
    <n v="1718.8"/>
    <n v="2678.18"/>
    <n v="4095"/>
    <x v="4"/>
    <n v="2024"/>
    <s v="Q2"/>
    <s v="Low"/>
    <s v="Average"/>
    <s v="Excellent"/>
    <x v="6"/>
    <n v="4095"/>
  </r>
  <r>
    <x v="2238"/>
    <d v="2024-10-10T00:00:00"/>
    <s v="Vizag"/>
    <s v="Ahmedabad"/>
    <x v="3"/>
    <x v="1"/>
    <x v="5"/>
    <n v="27.81"/>
    <n v="891"/>
    <n v="99.58"/>
    <n v="3"/>
    <x v="2"/>
    <x v="0"/>
    <n v="66170.600000000006"/>
    <x v="5"/>
    <x v="2"/>
    <n v="88.5"/>
    <n v="2894.4"/>
    <n v="3956.94"/>
    <n v="9626.43"/>
    <x v="7"/>
    <n v="2024"/>
    <s v="Q4"/>
    <s v="High"/>
    <s v="Average"/>
    <s v="Excellent"/>
    <x v="3"/>
    <n v="9626.43"/>
  </r>
  <r>
    <x v="2239"/>
    <d v="2024-10-18T00:00:00"/>
    <s v="Kolkata"/>
    <s v="Lucknow"/>
    <x v="3"/>
    <x v="0"/>
    <x v="2"/>
    <n v="22.82"/>
    <n v="744"/>
    <n v="99.25"/>
    <n v="2"/>
    <x v="0"/>
    <x v="1"/>
    <n v="47876"/>
    <x v="96"/>
    <x v="0"/>
    <n v="84.89"/>
    <n v="2400.8000000000002"/>
    <n v="4725.13"/>
    <n v="7324.75"/>
    <x v="7"/>
    <n v="2024"/>
    <s v="Q4"/>
    <s v="Low"/>
    <s v="Average"/>
    <s v="Excellent"/>
    <x v="3"/>
    <n v="7324.75"/>
  </r>
  <r>
    <x v="2240"/>
    <d v="2025-10-13T00:00:00"/>
    <s v="Chennai"/>
    <s v="Lucknow"/>
    <x v="3"/>
    <x v="1"/>
    <x v="2"/>
    <n v="14.14"/>
    <n v="1196"/>
    <n v="95.03"/>
    <n v="2"/>
    <x v="0"/>
    <x v="2"/>
    <n v="55481.599999999999"/>
    <x v="98"/>
    <x v="6"/>
    <n v="84.54"/>
    <n v="2957.6"/>
    <n v="2026.53"/>
    <n v="8859.06"/>
    <x v="7"/>
    <n v="2025"/>
    <s v="Q4"/>
    <s v="High"/>
    <s v="Average"/>
    <s v="Excellent"/>
    <x v="3"/>
    <n v="8859.06"/>
  </r>
  <r>
    <x v="2241"/>
    <d v="2026-06-13T00:00:00"/>
    <s v="Mumbai"/>
    <s v="Hyderabad"/>
    <x v="1"/>
    <x v="0"/>
    <x v="1"/>
    <n v="22.21"/>
    <n v="850"/>
    <n v="87.85"/>
    <n v="4"/>
    <x v="1"/>
    <x v="0"/>
    <n v="44731"/>
    <x v="13"/>
    <x v="3"/>
    <n v="82.23"/>
    <n v="2588.4"/>
    <n v="2458.85"/>
    <n v="5618.78"/>
    <x v="6"/>
    <n v="2026"/>
    <s v="Q2"/>
    <s v="Low"/>
    <s v="Average"/>
    <s v="Excellent"/>
    <x v="1"/>
    <n v="5618.78"/>
  </r>
  <r>
    <x v="2242"/>
    <d v="2024-11-28T00:00:00"/>
    <s v="Mumbai"/>
    <s v="Nagpur"/>
    <x v="1"/>
    <x v="0"/>
    <x v="0"/>
    <n v="11.63"/>
    <n v="1326"/>
    <n v="88.63"/>
    <n v="3"/>
    <x v="2"/>
    <x v="1"/>
    <n v="41014.6"/>
    <x v="32"/>
    <x v="1"/>
    <n v="85.22"/>
    <n v="3117.2"/>
    <n v="3726.45"/>
    <n v="5464.89"/>
    <x v="11"/>
    <n v="2024"/>
    <s v="Q4"/>
    <s v="Low"/>
    <s v="Average"/>
    <s v="Excellent"/>
    <x v="1"/>
    <n v="5464.89"/>
  </r>
  <r>
    <x v="2243"/>
    <d v="2024-09-16T00:00:00"/>
    <s v="Kolkata"/>
    <s v="Jaipur"/>
    <x v="1"/>
    <x v="1"/>
    <x v="3"/>
    <n v="24.71"/>
    <n v="2516"/>
    <n v="99.42"/>
    <n v="8"/>
    <x v="1"/>
    <x v="1"/>
    <n v="77861.399999999994"/>
    <x v="82"/>
    <x v="3"/>
    <n v="81.98"/>
    <n v="6020.4"/>
    <n v="2751.38"/>
    <n v="13628.8"/>
    <x v="8"/>
    <n v="2024"/>
    <s v="Q3"/>
    <s v="High"/>
    <s v="Good"/>
    <s v="Good"/>
    <x v="1"/>
    <n v="13628.8"/>
  </r>
  <r>
    <x v="2244"/>
    <d v="2025-04-07T00:00:00"/>
    <s v="Nava Sheva"/>
    <s v="Pune"/>
    <x v="0"/>
    <x v="0"/>
    <x v="2"/>
    <n v="15.58"/>
    <n v="1007"/>
    <n v="104.48"/>
    <n v="3"/>
    <x v="2"/>
    <x v="1"/>
    <n v="42643.6"/>
    <x v="29"/>
    <x v="6"/>
    <n v="81.53"/>
    <n v="2637.2"/>
    <n v="4851.09"/>
    <n v="5115.25"/>
    <x v="5"/>
    <n v="2025"/>
    <s v="Q2"/>
    <s v="Low"/>
    <s v="Average"/>
    <s v="Excellent"/>
    <x v="0"/>
    <n v="5115.25"/>
  </r>
  <r>
    <x v="2245"/>
    <d v="2025-06-13T00:00:00"/>
    <s v="Chennai"/>
    <s v="Pune"/>
    <x v="6"/>
    <x v="1"/>
    <x v="1"/>
    <n v="22.49"/>
    <n v="995"/>
    <n v="96.75"/>
    <n v="3"/>
    <x v="1"/>
    <x v="2"/>
    <n v="55791"/>
    <x v="80"/>
    <x v="2"/>
    <n v="88.5"/>
    <n v="2889.6"/>
    <n v="2579.21"/>
    <n v="7896.6"/>
    <x v="6"/>
    <n v="2025"/>
    <s v="Q2"/>
    <s v="High"/>
    <s v="Average"/>
    <s v="Excellent"/>
    <x v="6"/>
    <n v="7896.6"/>
  </r>
  <r>
    <x v="2246"/>
    <d v="2025-08-19T00:00:00"/>
    <s v="Vizag"/>
    <s v="Ahmedabad"/>
    <x v="6"/>
    <x v="0"/>
    <x v="2"/>
    <n v="15.53"/>
    <n v="913"/>
    <n v="86.71"/>
    <n v="4"/>
    <x v="0"/>
    <x v="2"/>
    <n v="40338.199999999997"/>
    <x v="94"/>
    <x v="1"/>
    <n v="82.6"/>
    <n v="2447.1999999999998"/>
    <n v="2742.36"/>
    <n v="6586.89"/>
    <x v="2"/>
    <n v="2025"/>
    <s v="Q3"/>
    <s v="Low"/>
    <s v="Average"/>
    <s v="Excellent"/>
    <x v="6"/>
    <n v="6586.89"/>
  </r>
  <r>
    <x v="2247"/>
    <d v="2025-04-21T00:00:00"/>
    <s v="Vizag"/>
    <s v="Delhi ICD"/>
    <x v="1"/>
    <x v="0"/>
    <x v="6"/>
    <n v="16.850000000000001"/>
    <n v="834"/>
    <n v="100.07"/>
    <n v="4"/>
    <x v="2"/>
    <x v="2"/>
    <n v="39681.4"/>
    <x v="29"/>
    <x v="3"/>
    <n v="83.27"/>
    <n v="2342"/>
    <n v="3863.17"/>
    <n v="6839.32"/>
    <x v="5"/>
    <n v="2025"/>
    <s v="Q2"/>
    <s v="Low"/>
    <s v="Average"/>
    <s v="Excellent"/>
    <x v="1"/>
    <n v="6839.32"/>
  </r>
  <r>
    <x v="2248"/>
    <d v="2024-06-05T00:00:00"/>
    <s v="Kolkata"/>
    <s v="Lucknow"/>
    <x v="5"/>
    <x v="0"/>
    <x v="2"/>
    <n v="10.039999999999999"/>
    <n v="464"/>
    <n v="97.56"/>
    <n v="3"/>
    <x v="1"/>
    <x v="0"/>
    <n v="30311.200000000001"/>
    <x v="85"/>
    <x v="0"/>
    <n v="87.31"/>
    <n v="1329.6"/>
    <n v="2793.35"/>
    <n v="3737.68"/>
    <x v="6"/>
    <n v="2024"/>
    <s v="Q2"/>
    <s v="Low"/>
    <s v="Average"/>
    <s v="Excellent"/>
    <x v="5"/>
    <n v="3737.68"/>
  </r>
  <r>
    <x v="2249"/>
    <d v="2026-03-27T00:00:00"/>
    <s v="Vizag"/>
    <s v="Jaipur"/>
    <x v="1"/>
    <x v="1"/>
    <x v="4"/>
    <n v="11.39"/>
    <n v="2477"/>
    <n v="103.6"/>
    <n v="8"/>
    <x v="2"/>
    <x v="1"/>
    <n v="68407"/>
    <x v="86"/>
    <x v="4"/>
    <n v="85.88"/>
    <n v="5409.6"/>
    <n v="2783.18"/>
    <n v="6645.34"/>
    <x v="10"/>
    <n v="2026"/>
    <s v="Q1"/>
    <s v="High"/>
    <s v="Average"/>
    <s v="Good"/>
    <x v="1"/>
    <n v="6645.34"/>
  </r>
  <r>
    <x v="2250"/>
    <d v="2026-03-31T00:00:00"/>
    <s v="Kolkata"/>
    <s v="Lucknow"/>
    <x v="6"/>
    <x v="0"/>
    <x v="3"/>
    <n v="21.27"/>
    <n v="415"/>
    <n v="93.23"/>
    <n v="3"/>
    <x v="2"/>
    <x v="1"/>
    <n v="39310.6"/>
    <x v="69"/>
    <x v="5"/>
    <n v="84.06"/>
    <n v="1680.8"/>
    <n v="1755.21"/>
    <n v="5169.1400000000003"/>
    <x v="10"/>
    <n v="2026"/>
    <s v="Q1"/>
    <s v="Low"/>
    <s v="Average"/>
    <s v="Excellent"/>
    <x v="6"/>
    <n v="5169.1400000000003"/>
  </r>
  <r>
    <x v="2251"/>
    <d v="2025-01-06T00:00:00"/>
    <s v="Mumbai"/>
    <s v="Jaipur"/>
    <x v="5"/>
    <x v="1"/>
    <x v="5"/>
    <n v="25.65"/>
    <n v="796"/>
    <n v="93.46"/>
    <n v="2"/>
    <x v="0"/>
    <x v="1"/>
    <n v="62352.2"/>
    <x v="8"/>
    <x v="4"/>
    <n v="86.7"/>
    <n v="2618"/>
    <n v="1531.44"/>
    <n v="9074.43"/>
    <x v="0"/>
    <n v="2025"/>
    <s v="Q1"/>
    <s v="High"/>
    <s v="Average"/>
    <s v="Excellent"/>
    <x v="5"/>
    <n v="9074.43"/>
  </r>
  <r>
    <x v="2252"/>
    <d v="2024-12-04T00:00:00"/>
    <s v="Nava Sheva"/>
    <s v="Nagpur"/>
    <x v="4"/>
    <x v="1"/>
    <x v="1"/>
    <n v="11.35"/>
    <n v="1530"/>
    <n v="100.28"/>
    <n v="5"/>
    <x v="2"/>
    <x v="2"/>
    <n v="55108.6"/>
    <x v="71"/>
    <x v="5"/>
    <n v="83.62"/>
    <n v="3514"/>
    <n v="1835.21"/>
    <n v="7750.01"/>
    <x v="9"/>
    <n v="2024"/>
    <s v="Q4"/>
    <s v="High"/>
    <s v="Average"/>
    <s v="Excellent"/>
    <x v="4"/>
    <n v="7750.01"/>
  </r>
  <r>
    <x v="2253"/>
    <d v="2024-07-06T00:00:00"/>
    <s v="Vizag"/>
    <s v="Pune"/>
    <x v="1"/>
    <x v="1"/>
    <x v="6"/>
    <n v="10.71"/>
    <n v="1202"/>
    <n v="95.94"/>
    <n v="5"/>
    <x v="2"/>
    <x v="1"/>
    <n v="51575.8"/>
    <x v="73"/>
    <x v="1"/>
    <n v="84.21"/>
    <n v="2832.4"/>
    <n v="4030.27"/>
    <n v="9261.75"/>
    <x v="1"/>
    <n v="2024"/>
    <s v="Q3"/>
    <s v="High"/>
    <s v="Average"/>
    <s v="Excellent"/>
    <x v="1"/>
    <n v="9261.75"/>
  </r>
  <r>
    <x v="2254"/>
    <d v="2024-12-20T00:00:00"/>
    <s v="Mundra"/>
    <s v="Ahmedabad"/>
    <x v="0"/>
    <x v="0"/>
    <x v="2"/>
    <n v="14.61"/>
    <n v="2688"/>
    <n v="91.28"/>
    <n v="8"/>
    <x v="0"/>
    <x v="2"/>
    <n v="61358.6"/>
    <x v="72"/>
    <x v="3"/>
    <n v="83.5"/>
    <n v="5960.4"/>
    <n v="3899.86"/>
    <n v="5875.28"/>
    <x v="9"/>
    <n v="2024"/>
    <s v="Q4"/>
    <s v="High"/>
    <s v="Average"/>
    <s v="Good"/>
    <x v="0"/>
    <n v="5875.28"/>
  </r>
  <r>
    <x v="2255"/>
    <d v="2024-10-23T00:00:00"/>
    <s v="Nava Sheva"/>
    <s v="Lucknow"/>
    <x v="6"/>
    <x v="1"/>
    <x v="5"/>
    <n v="20.67"/>
    <n v="408"/>
    <n v="101.72"/>
    <n v="2"/>
    <x v="1"/>
    <x v="2"/>
    <n v="47705.4"/>
    <x v="118"/>
    <x v="4"/>
    <n v="85.34"/>
    <n v="1642.8"/>
    <n v="3635.68"/>
    <n v="7384.05"/>
    <x v="7"/>
    <n v="2024"/>
    <s v="Q4"/>
    <s v="Low"/>
    <s v="Average"/>
    <s v="Excellent"/>
    <x v="6"/>
    <n v="7384.05"/>
  </r>
  <r>
    <x v="2256"/>
    <d v="2025-10-23T00:00:00"/>
    <s v="Kandla"/>
    <s v="Bengaluru"/>
    <x v="2"/>
    <x v="1"/>
    <x v="3"/>
    <n v="16.04"/>
    <n v="1278"/>
    <n v="98.43"/>
    <n v="4"/>
    <x v="2"/>
    <x v="0"/>
    <n v="60083.6"/>
    <x v="38"/>
    <x v="6"/>
    <n v="86.26"/>
    <n v="3197.6"/>
    <n v="3899"/>
    <n v="6659.45"/>
    <x v="7"/>
    <n v="2025"/>
    <s v="Q4"/>
    <s v="High"/>
    <s v="Average"/>
    <s v="Excellent"/>
    <x v="2"/>
    <n v="6659.45"/>
  </r>
  <r>
    <x v="2257"/>
    <d v="2024-09-19T00:00:00"/>
    <s v="Kolkata"/>
    <s v="Lucknow"/>
    <x v="3"/>
    <x v="1"/>
    <x v="5"/>
    <n v="21.48"/>
    <n v="322"/>
    <n v="90.28"/>
    <n v="2"/>
    <x v="1"/>
    <x v="2"/>
    <n v="46029.599999999999"/>
    <x v="113"/>
    <x v="6"/>
    <n v="84.88"/>
    <n v="1503.2"/>
    <n v="3270.39"/>
    <n v="7423.92"/>
    <x v="8"/>
    <n v="2024"/>
    <s v="Q3"/>
    <s v="Low"/>
    <s v="Average"/>
    <s v="Excellent"/>
    <x v="3"/>
    <n v="7423.92"/>
  </r>
  <r>
    <x v="2258"/>
    <d v="2025-05-19T00:00:00"/>
    <s v="Chennai"/>
    <s v="Hyderabad"/>
    <x v="0"/>
    <x v="0"/>
    <x v="5"/>
    <n v="23.7"/>
    <n v="339"/>
    <n v="100.79"/>
    <n v="2"/>
    <x v="2"/>
    <x v="2"/>
    <n v="39992.800000000003"/>
    <x v="90"/>
    <x v="5"/>
    <n v="82.71"/>
    <n v="1626"/>
    <n v="4443.95"/>
    <n v="4218.6499999999996"/>
    <x v="4"/>
    <n v="2025"/>
    <s v="Q2"/>
    <s v="Low"/>
    <s v="Average"/>
    <s v="Excellent"/>
    <x v="0"/>
    <n v="4218.6499999999996"/>
  </r>
  <r>
    <x v="2259"/>
    <d v="2025-11-06T00:00:00"/>
    <s v="Kandla"/>
    <s v="Lucknow"/>
    <x v="1"/>
    <x v="0"/>
    <x v="0"/>
    <n v="12.21"/>
    <n v="1917"/>
    <n v="104.32"/>
    <n v="4"/>
    <x v="1"/>
    <x v="0"/>
    <n v="50511.4"/>
    <x v="42"/>
    <x v="4"/>
    <n v="83.58"/>
    <n v="4322.3999999999996"/>
    <n v="4251.42"/>
    <n v="4047.46"/>
    <x v="11"/>
    <n v="2025"/>
    <s v="Q4"/>
    <s v="High"/>
    <s v="Average"/>
    <s v="Excellent"/>
    <x v="1"/>
    <n v="4047.46"/>
  </r>
  <r>
    <x v="2260"/>
    <d v="2025-09-05T00:00:00"/>
    <s v="Kandla"/>
    <s v="Nagpur"/>
    <x v="3"/>
    <x v="1"/>
    <x v="5"/>
    <n v="18.12"/>
    <n v="881"/>
    <n v="96.99"/>
    <n v="4"/>
    <x v="1"/>
    <x v="2"/>
    <n v="50518.8"/>
    <x v="83"/>
    <x v="2"/>
    <n v="86.27"/>
    <n v="2486.8000000000002"/>
    <n v="4546.91"/>
    <n v="4970.47"/>
    <x v="8"/>
    <n v="2025"/>
    <s v="Q3"/>
    <s v="High"/>
    <s v="Average"/>
    <s v="Excellent"/>
    <x v="3"/>
    <n v="4970.47"/>
  </r>
  <r>
    <x v="2261"/>
    <d v="2026-03-02T00:00:00"/>
    <s v="Mumbai"/>
    <s v="Nagpur"/>
    <x v="1"/>
    <x v="0"/>
    <x v="3"/>
    <n v="12.71"/>
    <n v="1222"/>
    <n v="87.44"/>
    <n v="4"/>
    <x v="1"/>
    <x v="2"/>
    <n v="36595.800000000003"/>
    <x v="17"/>
    <x v="0"/>
    <n v="87.91"/>
    <n v="2952.4"/>
    <n v="3410.13"/>
    <n v="6538.56"/>
    <x v="10"/>
    <n v="2026"/>
    <s v="Q1"/>
    <s v="Low"/>
    <s v="Average"/>
    <s v="Excellent"/>
    <x v="1"/>
    <n v="6538.56"/>
  </r>
  <r>
    <x v="2262"/>
    <d v="2025-08-04T00:00:00"/>
    <s v="Nava Sheva"/>
    <s v="Pune"/>
    <x v="3"/>
    <x v="1"/>
    <x v="5"/>
    <n v="18.559999999999999"/>
    <n v="346"/>
    <n v="97.86"/>
    <n v="2"/>
    <x v="0"/>
    <x v="2"/>
    <n v="49599.199999999997"/>
    <x v="78"/>
    <x v="3"/>
    <n v="81.06"/>
    <n v="1434.4"/>
    <n v="1521.58"/>
    <n v="4497.42"/>
    <x v="2"/>
    <n v="2025"/>
    <s v="Q3"/>
    <s v="Low"/>
    <s v="Average"/>
    <s v="Excellent"/>
    <x v="3"/>
    <n v="4497.42"/>
  </r>
  <r>
    <x v="2263"/>
    <d v="2025-08-16T00:00:00"/>
    <s v="Chennai"/>
    <s v="Ahmedabad"/>
    <x v="6"/>
    <x v="0"/>
    <x v="3"/>
    <n v="14.74"/>
    <n v="2147"/>
    <n v="95.93"/>
    <n v="6"/>
    <x v="2"/>
    <x v="0"/>
    <n v="57041.599999999999"/>
    <x v="20"/>
    <x v="5"/>
    <n v="86.36"/>
    <n v="4883.6000000000004"/>
    <n v="3298.2"/>
    <n v="7858.69"/>
    <x v="2"/>
    <n v="2025"/>
    <s v="Q3"/>
    <s v="High"/>
    <s v="Average"/>
    <s v="Good"/>
    <x v="6"/>
    <n v="7858.69"/>
  </r>
  <r>
    <x v="2264"/>
    <d v="2025-06-12T00:00:00"/>
    <s v="Chennai"/>
    <s v="Lucknow"/>
    <x v="1"/>
    <x v="1"/>
    <x v="1"/>
    <n v="22.23"/>
    <n v="1925"/>
    <n v="86.15"/>
    <n v="6"/>
    <x v="2"/>
    <x v="1"/>
    <n v="69445"/>
    <x v="20"/>
    <x v="1"/>
    <n v="82.37"/>
    <n v="4739.2"/>
    <n v="2436.14"/>
    <n v="10626.33"/>
    <x v="6"/>
    <n v="2025"/>
    <s v="Q2"/>
    <s v="High"/>
    <s v="Good"/>
    <s v="Good"/>
    <x v="1"/>
    <n v="10626.33"/>
  </r>
  <r>
    <x v="2265"/>
    <d v="2024-07-31T00:00:00"/>
    <s v="Kandla"/>
    <s v="Nagpur"/>
    <x v="3"/>
    <x v="1"/>
    <x v="4"/>
    <n v="26.41"/>
    <n v="1306"/>
    <n v="86.39"/>
    <n v="3"/>
    <x v="0"/>
    <x v="0"/>
    <n v="70807.8"/>
    <x v="63"/>
    <x v="3"/>
    <n v="87.14"/>
    <n v="3668.4"/>
    <n v="3294"/>
    <n v="11744.27"/>
    <x v="1"/>
    <n v="2024"/>
    <s v="Q3"/>
    <s v="High"/>
    <s v="Good"/>
    <s v="Excellent"/>
    <x v="3"/>
    <n v="11744.27"/>
  </r>
  <r>
    <x v="2266"/>
    <d v="2025-04-22T00:00:00"/>
    <s v="Kandla"/>
    <s v="Delhi ICD"/>
    <x v="5"/>
    <x v="1"/>
    <x v="3"/>
    <n v="18.78"/>
    <n v="1199"/>
    <n v="95"/>
    <n v="4"/>
    <x v="0"/>
    <x v="0"/>
    <n v="63690"/>
    <x v="42"/>
    <x v="2"/>
    <n v="86.37"/>
    <n v="3149.2"/>
    <n v="4392.8900000000003"/>
    <n v="8319.94"/>
    <x v="5"/>
    <n v="2025"/>
    <s v="Q2"/>
    <s v="High"/>
    <s v="Average"/>
    <s v="Excellent"/>
    <x v="5"/>
    <n v="8319.94"/>
  </r>
  <r>
    <x v="2267"/>
    <d v="2026-02-15T00:00:00"/>
    <s v="Mumbai"/>
    <s v="Nagpur"/>
    <x v="0"/>
    <x v="1"/>
    <x v="3"/>
    <n v="13.4"/>
    <n v="1233"/>
    <n v="90.87"/>
    <n v="3"/>
    <x v="2"/>
    <x v="1"/>
    <n v="53760.4"/>
    <x v="104"/>
    <x v="2"/>
    <n v="88.32"/>
    <n v="3002"/>
    <n v="4622.68"/>
    <n v="9618.67"/>
    <x v="3"/>
    <n v="2026"/>
    <s v="Q1"/>
    <s v="High"/>
    <s v="Average"/>
    <s v="Excellent"/>
    <x v="0"/>
    <n v="9618.67"/>
  </r>
  <r>
    <x v="2268"/>
    <d v="2024-06-19T00:00:00"/>
    <s v="Mundra"/>
    <s v="Hyderabad"/>
    <x v="2"/>
    <x v="0"/>
    <x v="4"/>
    <n v="25.95"/>
    <n v="1130"/>
    <n v="96.18"/>
    <n v="3"/>
    <x v="1"/>
    <x v="2"/>
    <n v="48456.6"/>
    <x v="35"/>
    <x v="3"/>
    <n v="85.46"/>
    <n v="3298"/>
    <n v="3504.65"/>
    <n v="6938.67"/>
    <x v="6"/>
    <n v="2024"/>
    <s v="Q2"/>
    <s v="Low"/>
    <s v="Average"/>
    <s v="Excellent"/>
    <x v="2"/>
    <n v="6938.67"/>
  </r>
  <r>
    <x v="2269"/>
    <d v="2025-07-09T00:00:00"/>
    <s v="Mumbai"/>
    <s v="Hyderabad"/>
    <x v="6"/>
    <x v="1"/>
    <x v="0"/>
    <n v="19.77"/>
    <n v="302"/>
    <n v="88.36"/>
    <n v="2"/>
    <x v="2"/>
    <x v="2"/>
    <n v="46520.2"/>
    <x v="21"/>
    <x v="2"/>
    <n v="82.77"/>
    <n v="1394.8"/>
    <n v="2963.74"/>
    <n v="4307.34"/>
    <x v="1"/>
    <n v="2025"/>
    <s v="Q3"/>
    <s v="Low"/>
    <s v="Average"/>
    <s v="Excellent"/>
    <x v="6"/>
    <n v="4307.34"/>
  </r>
  <r>
    <x v="2270"/>
    <d v="2025-03-07T00:00:00"/>
    <s v="Chennai"/>
    <s v="Bengaluru"/>
    <x v="2"/>
    <x v="1"/>
    <x v="6"/>
    <n v="18.2"/>
    <n v="1850"/>
    <n v="88.64"/>
    <n v="6"/>
    <x v="0"/>
    <x v="2"/>
    <n v="66216.800000000003"/>
    <x v="37"/>
    <x v="4"/>
    <n v="87.48"/>
    <n v="4428"/>
    <n v="2988.99"/>
    <n v="7210.57"/>
    <x v="10"/>
    <n v="2025"/>
    <s v="Q1"/>
    <s v="High"/>
    <s v="Average"/>
    <s v="Good"/>
    <x v="2"/>
    <n v="7210.57"/>
  </r>
  <r>
    <x v="2271"/>
    <d v="2024-10-19T00:00:00"/>
    <s v="Vizag"/>
    <s v="Nagpur"/>
    <x v="2"/>
    <x v="1"/>
    <x v="3"/>
    <n v="16.489999999999998"/>
    <n v="1738"/>
    <n v="101.34"/>
    <n v="5"/>
    <x v="2"/>
    <x v="0"/>
    <n v="66357.8"/>
    <x v="117"/>
    <x v="3"/>
    <n v="82.06"/>
    <n v="4135.6000000000004"/>
    <n v="1564.8"/>
    <n v="8254.19"/>
    <x v="7"/>
    <n v="2024"/>
    <s v="Q4"/>
    <s v="High"/>
    <s v="Average"/>
    <s v="Excellent"/>
    <x v="2"/>
    <n v="8254.19"/>
  </r>
  <r>
    <x v="2272"/>
    <d v="2025-04-03T00:00:00"/>
    <s v="Chennai"/>
    <s v="Hyderabad"/>
    <x v="2"/>
    <x v="0"/>
    <x v="0"/>
    <n v="15.04"/>
    <n v="1336"/>
    <n v="101.19"/>
    <n v="4"/>
    <x v="2"/>
    <x v="2"/>
    <n v="44210.8"/>
    <x v="118"/>
    <x v="3"/>
    <n v="83.47"/>
    <n v="3273.6"/>
    <n v="4078.27"/>
    <n v="4386.26"/>
    <x v="5"/>
    <n v="2025"/>
    <s v="Q2"/>
    <s v="Low"/>
    <s v="Average"/>
    <s v="Excellent"/>
    <x v="2"/>
    <n v="4386.26"/>
  </r>
  <r>
    <x v="2273"/>
    <d v="2026-06-09T00:00:00"/>
    <s v="Kandla"/>
    <s v="Nagpur"/>
    <x v="2"/>
    <x v="1"/>
    <x v="2"/>
    <n v="15.54"/>
    <n v="1767"/>
    <n v="92.59"/>
    <n v="5"/>
    <x v="1"/>
    <x v="1"/>
    <n v="59800.800000000003"/>
    <x v="61"/>
    <x v="0"/>
    <n v="83.73"/>
    <n v="4155.6000000000004"/>
    <n v="1648.82"/>
    <n v="5783.8"/>
    <x v="6"/>
    <n v="2026"/>
    <s v="Q2"/>
    <s v="High"/>
    <s v="Average"/>
    <s v="Excellent"/>
    <x v="2"/>
    <n v="5783.8"/>
  </r>
  <r>
    <x v="2274"/>
    <d v="2024-01-02T00:00:00"/>
    <s v="Nava Sheva"/>
    <s v="Bengaluru"/>
    <x v="6"/>
    <x v="0"/>
    <x v="0"/>
    <n v="21.03"/>
    <n v="410"/>
    <n v="102.49"/>
    <n v="2"/>
    <x v="0"/>
    <x v="1"/>
    <n v="42645.8"/>
    <x v="57"/>
    <x v="3"/>
    <n v="81.569999999999993"/>
    <n v="1661.2"/>
    <n v="4763.3100000000004"/>
    <n v="4756.83"/>
    <x v="0"/>
    <n v="2024"/>
    <s v="Q1"/>
    <s v="Low"/>
    <s v="Average"/>
    <s v="Excellent"/>
    <x v="6"/>
    <n v="4756.83"/>
  </r>
  <r>
    <x v="2275"/>
    <d v="2024-11-09T00:00:00"/>
    <s v="Mundra"/>
    <s v="Pune"/>
    <x v="1"/>
    <x v="1"/>
    <x v="2"/>
    <n v="18.39"/>
    <n v="1426"/>
    <n v="90.93"/>
    <n v="4"/>
    <x v="2"/>
    <x v="0"/>
    <n v="63074.6"/>
    <x v="116"/>
    <x v="4"/>
    <n v="81.81"/>
    <n v="3587.6"/>
    <n v="3588.53"/>
    <n v="10898.25"/>
    <x v="11"/>
    <n v="2024"/>
    <s v="Q4"/>
    <s v="High"/>
    <s v="Good"/>
    <s v="Excellent"/>
    <x v="1"/>
    <n v="10898.25"/>
  </r>
  <r>
    <x v="2276"/>
    <d v="2024-01-26T00:00:00"/>
    <s v="Vizag"/>
    <s v="Bengaluru"/>
    <x v="3"/>
    <x v="1"/>
    <x v="1"/>
    <n v="17.57"/>
    <n v="1700"/>
    <n v="90.61"/>
    <n v="5"/>
    <x v="2"/>
    <x v="1"/>
    <n v="63086.2"/>
    <x v="38"/>
    <x v="6"/>
    <n v="86.41"/>
    <n v="4102.8"/>
    <n v="2520.6999999999998"/>
    <n v="5117.6000000000004"/>
    <x v="0"/>
    <n v="2024"/>
    <s v="Q1"/>
    <s v="High"/>
    <s v="Average"/>
    <s v="Excellent"/>
    <x v="3"/>
    <n v="5117.6000000000004"/>
  </r>
  <r>
    <x v="2277"/>
    <d v="2024-06-02T00:00:00"/>
    <s v="Kolkata"/>
    <s v="Ahmedabad"/>
    <x v="1"/>
    <x v="1"/>
    <x v="1"/>
    <n v="19.149999999999999"/>
    <n v="433"/>
    <n v="87.15"/>
    <n v="2"/>
    <x v="2"/>
    <x v="0"/>
    <n v="51389"/>
    <x v="92"/>
    <x v="2"/>
    <n v="86.33"/>
    <n v="1632"/>
    <n v="3614.74"/>
    <n v="5648.01"/>
    <x v="6"/>
    <n v="2024"/>
    <s v="Q2"/>
    <s v="High"/>
    <s v="Average"/>
    <s v="Excellent"/>
    <x v="1"/>
    <n v="5648.01"/>
  </r>
  <r>
    <x v="2278"/>
    <d v="2025-09-24T00:00:00"/>
    <s v="Mundra"/>
    <s v="Bengaluru"/>
    <x v="2"/>
    <x v="0"/>
    <x v="3"/>
    <n v="26.49"/>
    <n v="1936"/>
    <n v="100.39"/>
    <n v="4"/>
    <x v="1"/>
    <x v="2"/>
    <n v="59119.8"/>
    <x v="33"/>
    <x v="5"/>
    <n v="84.7"/>
    <n v="4931.6000000000004"/>
    <n v="3359.69"/>
    <n v="4996.17"/>
    <x v="8"/>
    <n v="2025"/>
    <s v="Q3"/>
    <s v="High"/>
    <s v="Average"/>
    <s v="Excellent"/>
    <x v="2"/>
    <n v="4996.17"/>
  </r>
  <r>
    <x v="2279"/>
    <d v="2026-05-28T00:00:00"/>
    <s v="Nava Sheva"/>
    <s v="Pune"/>
    <x v="6"/>
    <x v="1"/>
    <x v="1"/>
    <n v="16.13"/>
    <n v="2341"/>
    <n v="101.24"/>
    <n v="5"/>
    <x v="0"/>
    <x v="0"/>
    <n v="75757.8"/>
    <x v="56"/>
    <x v="3"/>
    <n v="81.260000000000005"/>
    <n v="5327.2"/>
    <n v="1886.72"/>
    <n v="12348.55"/>
    <x v="4"/>
    <n v="2026"/>
    <s v="Q2"/>
    <s v="High"/>
    <s v="Good"/>
    <s v="Excellent"/>
    <x v="6"/>
    <n v="12348.55"/>
  </r>
  <r>
    <x v="2280"/>
    <d v="2026-02-14T00:00:00"/>
    <s v="Mumbai"/>
    <s v="Ahmedabad"/>
    <x v="1"/>
    <x v="1"/>
    <x v="1"/>
    <n v="17.829999999999998"/>
    <n v="954"/>
    <n v="103.95"/>
    <n v="4"/>
    <x v="2"/>
    <x v="2"/>
    <n v="54469"/>
    <x v="4"/>
    <x v="4"/>
    <n v="88.96"/>
    <n v="2621.1999999999998"/>
    <n v="2437.83"/>
    <n v="6329.97"/>
    <x v="3"/>
    <n v="2026"/>
    <s v="Q1"/>
    <s v="High"/>
    <s v="Average"/>
    <s v="Excellent"/>
    <x v="1"/>
    <n v="6329.97"/>
  </r>
  <r>
    <x v="2281"/>
    <d v="2026-04-11T00:00:00"/>
    <s v="Chennai"/>
    <s v="Hyderabad"/>
    <x v="5"/>
    <x v="1"/>
    <x v="0"/>
    <n v="26.32"/>
    <n v="1353"/>
    <n v="92.61"/>
    <n v="3"/>
    <x v="1"/>
    <x v="1"/>
    <n v="64537.2"/>
    <x v="76"/>
    <x v="1"/>
    <n v="82.17"/>
    <n v="3758.8"/>
    <n v="3142.58"/>
    <n v="11170.44"/>
    <x v="5"/>
    <n v="2026"/>
    <s v="Q2"/>
    <s v="High"/>
    <s v="Good"/>
    <s v="Excellent"/>
    <x v="5"/>
    <n v="11170.44"/>
  </r>
  <r>
    <x v="2282"/>
    <d v="2025-08-17T00:00:00"/>
    <s v="Mundra"/>
    <s v="Nagpur"/>
    <x v="2"/>
    <x v="1"/>
    <x v="4"/>
    <n v="20.309999999999999"/>
    <n v="1159"/>
    <n v="102.93"/>
    <n v="4"/>
    <x v="0"/>
    <x v="0"/>
    <n v="65538.600000000006"/>
    <x v="99"/>
    <x v="3"/>
    <n v="82.42"/>
    <n v="3130.4"/>
    <n v="3435.87"/>
    <n v="10961.46"/>
    <x v="2"/>
    <n v="2025"/>
    <s v="Q3"/>
    <s v="High"/>
    <s v="Good"/>
    <s v="Excellent"/>
    <x v="2"/>
    <n v="10961.46"/>
  </r>
  <r>
    <x v="2283"/>
    <d v="2026-03-08T00:00:00"/>
    <s v="Nava Sheva"/>
    <s v="Ahmedabad"/>
    <x v="2"/>
    <x v="1"/>
    <x v="2"/>
    <n v="22.16"/>
    <n v="740"/>
    <n v="104.84"/>
    <n v="3"/>
    <x v="0"/>
    <x v="2"/>
    <n v="58404.800000000003"/>
    <x v="74"/>
    <x v="1"/>
    <n v="87.2"/>
    <n v="2366.4"/>
    <n v="2380.75"/>
    <n v="8163.6"/>
    <x v="10"/>
    <n v="2026"/>
    <s v="Q1"/>
    <s v="High"/>
    <s v="Average"/>
    <s v="Excellent"/>
    <x v="2"/>
    <n v="8163.6"/>
  </r>
  <r>
    <x v="2284"/>
    <d v="2024-12-25T00:00:00"/>
    <s v="Chennai"/>
    <s v="Jaipur"/>
    <x v="0"/>
    <x v="1"/>
    <x v="2"/>
    <n v="13.73"/>
    <n v="2737"/>
    <n v="103.03"/>
    <n v="7"/>
    <x v="1"/>
    <x v="1"/>
    <n v="71064.600000000006"/>
    <x v="28"/>
    <x v="1"/>
    <n v="88.44"/>
    <n v="6023.2"/>
    <n v="2691.49"/>
    <n v="9275.7199999999993"/>
    <x v="9"/>
    <n v="2024"/>
    <s v="Q4"/>
    <s v="High"/>
    <s v="Average"/>
    <s v="Good"/>
    <x v="0"/>
    <n v="9275.7199999999993"/>
  </r>
  <r>
    <x v="2285"/>
    <d v="2024-08-26T00:00:00"/>
    <s v="Mumbai"/>
    <s v="Bengaluru"/>
    <x v="1"/>
    <x v="0"/>
    <x v="1"/>
    <n v="24.58"/>
    <n v="461"/>
    <n v="91.75"/>
    <n v="3"/>
    <x v="2"/>
    <x v="1"/>
    <n v="42664"/>
    <x v="76"/>
    <x v="3"/>
    <n v="82.73"/>
    <n v="1905.2"/>
    <n v="3020.41"/>
    <n v="5855.15"/>
    <x v="2"/>
    <n v="2024"/>
    <s v="Q3"/>
    <s v="Low"/>
    <s v="Average"/>
    <s v="Excellent"/>
    <x v="1"/>
    <n v="5855.15"/>
  </r>
  <r>
    <x v="2286"/>
    <d v="2024-09-09T00:00:00"/>
    <s v="Kolkata"/>
    <s v="Ahmedabad"/>
    <x v="4"/>
    <x v="1"/>
    <x v="2"/>
    <n v="11.1"/>
    <n v="2387"/>
    <n v="99.57"/>
    <n v="7"/>
    <x v="1"/>
    <x v="2"/>
    <n v="62582.400000000001"/>
    <x v="101"/>
    <x v="4"/>
    <n v="82.76"/>
    <n v="5218"/>
    <n v="3282.65"/>
    <n v="7560.99"/>
    <x v="8"/>
    <n v="2024"/>
    <s v="Q3"/>
    <s v="High"/>
    <s v="Average"/>
    <s v="Good"/>
    <x v="4"/>
    <n v="7560.99"/>
  </r>
  <r>
    <x v="2287"/>
    <d v="2025-12-02T00:00:00"/>
    <s v="Chennai"/>
    <s v="Bengaluru"/>
    <x v="1"/>
    <x v="1"/>
    <x v="2"/>
    <n v="25.49"/>
    <n v="1702"/>
    <n v="90.82"/>
    <n v="6"/>
    <x v="2"/>
    <x v="0"/>
    <n v="72763.399999999994"/>
    <x v="31"/>
    <x v="4"/>
    <n v="83.53"/>
    <n v="4423.6000000000004"/>
    <n v="4398.8"/>
    <n v="8036.71"/>
    <x v="9"/>
    <n v="2025"/>
    <s v="Q4"/>
    <s v="High"/>
    <s v="Average"/>
    <s v="Good"/>
    <x v="1"/>
    <n v="8036.71"/>
  </r>
  <r>
    <x v="2288"/>
    <d v="2025-04-11T00:00:00"/>
    <s v="Kandla"/>
    <s v="Delhi ICD"/>
    <x v="6"/>
    <x v="1"/>
    <x v="2"/>
    <n v="17.21"/>
    <n v="2739"/>
    <n v="102.2"/>
    <n v="6"/>
    <x v="1"/>
    <x v="1"/>
    <n v="74121"/>
    <x v="45"/>
    <x v="6"/>
    <n v="83.04"/>
    <n v="6166.4"/>
    <n v="3380.73"/>
    <n v="9046.31"/>
    <x v="5"/>
    <n v="2025"/>
    <s v="Q2"/>
    <s v="High"/>
    <s v="Average"/>
    <s v="Good"/>
    <x v="6"/>
    <n v="9046.31"/>
  </r>
  <r>
    <x v="2289"/>
    <d v="2025-03-30T00:00:00"/>
    <s v="Nava Sheva"/>
    <s v="Delhi ICD"/>
    <x v="2"/>
    <x v="0"/>
    <x v="3"/>
    <n v="24.56"/>
    <n v="1270"/>
    <n v="87.05"/>
    <n v="5"/>
    <x v="2"/>
    <x v="2"/>
    <n v="50290"/>
    <x v="108"/>
    <x v="5"/>
    <n v="88.63"/>
    <n v="3522.4"/>
    <n v="2757.97"/>
    <n v="6003.87"/>
    <x v="10"/>
    <n v="2025"/>
    <s v="Q1"/>
    <s v="High"/>
    <s v="Average"/>
    <s v="Excellent"/>
    <x v="2"/>
    <n v="6003.87"/>
  </r>
  <r>
    <x v="2290"/>
    <d v="2025-04-18T00:00:00"/>
    <s v="Kolkata"/>
    <s v="Pune"/>
    <x v="2"/>
    <x v="1"/>
    <x v="0"/>
    <n v="15.13"/>
    <n v="651"/>
    <n v="96.92"/>
    <n v="2"/>
    <x v="2"/>
    <x v="2"/>
    <n v="47559.4"/>
    <x v="58"/>
    <x v="4"/>
    <n v="82.98"/>
    <n v="1907.2"/>
    <n v="3682.49"/>
    <n v="6745.87"/>
    <x v="5"/>
    <n v="2025"/>
    <s v="Q2"/>
    <s v="Low"/>
    <s v="Average"/>
    <s v="Excellent"/>
    <x v="2"/>
    <n v="6745.87"/>
  </r>
  <r>
    <x v="2291"/>
    <d v="2025-04-15T00:00:00"/>
    <s v="Nava Sheva"/>
    <s v="Delhi ICD"/>
    <x v="1"/>
    <x v="1"/>
    <x v="5"/>
    <n v="16.75"/>
    <n v="2364"/>
    <n v="87.86"/>
    <n v="7"/>
    <x v="0"/>
    <x v="1"/>
    <n v="72486.2"/>
    <x v="115"/>
    <x v="5"/>
    <n v="81.59"/>
    <n v="5398"/>
    <n v="3251.45"/>
    <n v="11699.21"/>
    <x v="5"/>
    <n v="2025"/>
    <s v="Q2"/>
    <s v="High"/>
    <s v="Good"/>
    <s v="Good"/>
    <x v="1"/>
    <n v="11699.21"/>
  </r>
  <r>
    <x v="2292"/>
    <d v="2024-09-19T00:00:00"/>
    <s v="Vizag"/>
    <s v="Hyderabad"/>
    <x v="3"/>
    <x v="0"/>
    <x v="1"/>
    <n v="18.59"/>
    <n v="2647"/>
    <n v="95.99"/>
    <n v="7"/>
    <x v="2"/>
    <x v="2"/>
    <n v="62513.8"/>
    <x v="85"/>
    <x v="3"/>
    <n v="86.34"/>
    <n v="6037.6"/>
    <n v="4560.3900000000003"/>
    <n v="11101.26"/>
    <x v="8"/>
    <n v="2024"/>
    <s v="Q3"/>
    <s v="High"/>
    <s v="Good"/>
    <s v="Good"/>
    <x v="3"/>
    <n v="11101.26"/>
  </r>
  <r>
    <x v="2293"/>
    <d v="2025-04-20T00:00:00"/>
    <s v="Mumbai"/>
    <s v="Delhi ICD"/>
    <x v="2"/>
    <x v="0"/>
    <x v="3"/>
    <n v="26.07"/>
    <n v="631"/>
    <n v="99.38"/>
    <n v="2"/>
    <x v="2"/>
    <x v="0"/>
    <n v="49460.6"/>
    <x v="45"/>
    <x v="3"/>
    <n v="83.78"/>
    <n v="2304.8000000000002"/>
    <n v="4567.05"/>
    <n v="8388.98"/>
    <x v="5"/>
    <n v="2025"/>
    <s v="Q2"/>
    <s v="Low"/>
    <s v="Average"/>
    <s v="Excellent"/>
    <x v="2"/>
    <n v="8388.98"/>
  </r>
  <r>
    <x v="2294"/>
    <d v="2025-08-16T00:00:00"/>
    <s v="Chennai"/>
    <s v="Jaipur"/>
    <x v="3"/>
    <x v="0"/>
    <x v="2"/>
    <n v="23.32"/>
    <n v="567"/>
    <n v="97.42"/>
    <n v="2"/>
    <x v="2"/>
    <x v="1"/>
    <n v="43482.400000000001"/>
    <x v="31"/>
    <x v="1"/>
    <n v="85.21"/>
    <n v="2066.8000000000002"/>
    <n v="1615.2"/>
    <n v="3501.56"/>
    <x v="2"/>
    <n v="2025"/>
    <s v="Q3"/>
    <s v="Low"/>
    <s v="Average"/>
    <s v="Excellent"/>
    <x v="3"/>
    <n v="3501.56"/>
  </r>
  <r>
    <x v="2295"/>
    <d v="2026-02-13T00:00:00"/>
    <s v="Vizag"/>
    <s v="Delhi ICD"/>
    <x v="1"/>
    <x v="0"/>
    <x v="6"/>
    <n v="12.01"/>
    <n v="1051"/>
    <n v="99.21"/>
    <n v="4"/>
    <x v="0"/>
    <x v="0"/>
    <n v="44326.2"/>
    <x v="62"/>
    <x v="2"/>
    <n v="84.1"/>
    <n v="2582.4"/>
    <n v="3079.82"/>
    <n v="7691.33"/>
    <x v="3"/>
    <n v="2026"/>
    <s v="Q1"/>
    <s v="Low"/>
    <s v="Average"/>
    <s v="Excellent"/>
    <x v="1"/>
    <n v="7691.33"/>
  </r>
  <r>
    <x v="2296"/>
    <d v="2024-08-11T00:00:00"/>
    <s v="Chennai"/>
    <s v="Lucknow"/>
    <x v="5"/>
    <x v="1"/>
    <x v="1"/>
    <n v="26.4"/>
    <n v="2210"/>
    <n v="98.42"/>
    <n v="7"/>
    <x v="2"/>
    <x v="2"/>
    <n v="76590.399999999994"/>
    <x v="22"/>
    <x v="6"/>
    <n v="84.94"/>
    <n v="5476"/>
    <n v="3257.91"/>
    <n v="7373.74"/>
    <x v="2"/>
    <n v="2024"/>
    <s v="Q3"/>
    <s v="High"/>
    <s v="Average"/>
    <s v="Good"/>
    <x v="5"/>
    <n v="7373.74"/>
  </r>
  <r>
    <x v="2297"/>
    <d v="2025-04-16T00:00:00"/>
    <s v="Kandla"/>
    <s v="Bengaluru"/>
    <x v="3"/>
    <x v="0"/>
    <x v="4"/>
    <n v="10.56"/>
    <n v="1616"/>
    <n v="88.19"/>
    <n v="5"/>
    <x v="2"/>
    <x v="0"/>
    <n v="45978.8"/>
    <x v="36"/>
    <x v="6"/>
    <n v="87.94"/>
    <n v="3654.4"/>
    <n v="2346.73"/>
    <n v="6392.08"/>
    <x v="5"/>
    <n v="2025"/>
    <s v="Q2"/>
    <s v="Low"/>
    <s v="Average"/>
    <s v="Excellent"/>
    <x v="3"/>
    <n v="6392.08"/>
  </r>
  <r>
    <x v="2298"/>
    <d v="2025-05-21T00:00:00"/>
    <s v="Chennai"/>
    <s v="Bengaluru"/>
    <x v="3"/>
    <x v="0"/>
    <x v="5"/>
    <n v="10.3"/>
    <n v="872"/>
    <n v="97.8"/>
    <n v="4"/>
    <x v="2"/>
    <x v="2"/>
    <n v="33970"/>
    <x v="41"/>
    <x v="3"/>
    <n v="83.92"/>
    <n v="2156"/>
    <n v="4542.95"/>
    <n v="3286.47"/>
    <x v="4"/>
    <n v="2025"/>
    <s v="Q2"/>
    <s v="Low"/>
    <s v="Average"/>
    <s v="Excellent"/>
    <x v="3"/>
    <n v="3286.47"/>
  </r>
  <r>
    <x v="2299"/>
    <d v="2025-12-10T00:00:00"/>
    <s v="Vizag"/>
    <s v="Delhi ICD"/>
    <x v="5"/>
    <x v="1"/>
    <x v="6"/>
    <n v="24.23"/>
    <n v="1852"/>
    <n v="90.72"/>
    <n v="5"/>
    <x v="2"/>
    <x v="0"/>
    <n v="73417.399999999994"/>
    <x v="16"/>
    <x v="4"/>
    <n v="81.59"/>
    <n v="4673.2"/>
    <n v="3185.26"/>
    <n v="10881.57"/>
    <x v="9"/>
    <n v="2025"/>
    <s v="Q4"/>
    <s v="High"/>
    <s v="Good"/>
    <s v="Excellent"/>
    <x v="5"/>
    <n v="10881.57"/>
  </r>
  <r>
    <x v="2300"/>
    <d v="2026-05-05T00:00:00"/>
    <s v="Kolkata"/>
    <s v="Delhi ICD"/>
    <x v="6"/>
    <x v="1"/>
    <x v="1"/>
    <n v="10.98"/>
    <n v="1964"/>
    <n v="89.38"/>
    <n v="6"/>
    <x v="2"/>
    <x v="0"/>
    <n v="62675.6"/>
    <x v="13"/>
    <x v="1"/>
    <n v="83.32"/>
    <n v="4367.2"/>
    <n v="2839.68"/>
    <n v="10180.719999999999"/>
    <x v="4"/>
    <n v="2026"/>
    <s v="Q2"/>
    <s v="High"/>
    <s v="Good"/>
    <s v="Good"/>
    <x v="6"/>
    <n v="10180.719999999999"/>
  </r>
  <r>
    <x v="2301"/>
    <d v="2024-04-23T00:00:00"/>
    <s v="Mumbai"/>
    <s v="Jaipur"/>
    <x v="3"/>
    <x v="1"/>
    <x v="6"/>
    <n v="23.15"/>
    <n v="1862"/>
    <n v="98.66"/>
    <n v="4"/>
    <x v="0"/>
    <x v="0"/>
    <n v="76018.2"/>
    <x v="2"/>
    <x v="4"/>
    <n v="83.94"/>
    <n v="4650"/>
    <n v="3354.75"/>
    <n v="13203.28"/>
    <x v="5"/>
    <n v="2024"/>
    <s v="Q2"/>
    <s v="High"/>
    <s v="Good"/>
    <s v="Excellent"/>
    <x v="3"/>
    <n v="13203.28"/>
  </r>
  <r>
    <x v="2302"/>
    <d v="2025-02-03T00:00:00"/>
    <s v="Chennai"/>
    <s v="Bengaluru"/>
    <x v="2"/>
    <x v="1"/>
    <x v="1"/>
    <n v="20.059999999999999"/>
    <n v="2741"/>
    <n v="93.21"/>
    <n v="7"/>
    <x v="0"/>
    <x v="1"/>
    <n v="80631.199999999997"/>
    <x v="98"/>
    <x v="6"/>
    <n v="81.61"/>
    <n v="6284.4"/>
    <n v="2542.5500000000002"/>
    <n v="12194.84"/>
    <x v="3"/>
    <n v="2025"/>
    <s v="Q1"/>
    <s v="High"/>
    <s v="Good"/>
    <s v="Good"/>
    <x v="2"/>
    <n v="12194.84"/>
  </r>
  <r>
    <x v="2303"/>
    <d v="2026-06-17T00:00:00"/>
    <s v="Mundra"/>
    <s v="Hyderabad"/>
    <x v="4"/>
    <x v="0"/>
    <x v="1"/>
    <n v="26.39"/>
    <n v="341"/>
    <n v="96.87"/>
    <n v="2"/>
    <x v="1"/>
    <x v="1"/>
    <n v="40967.4"/>
    <x v="39"/>
    <x v="4"/>
    <n v="83.01"/>
    <n v="1737.6"/>
    <n v="4329.72"/>
    <n v="6623.84"/>
    <x v="6"/>
    <n v="2026"/>
    <s v="Q2"/>
    <s v="Low"/>
    <s v="Average"/>
    <s v="Excellent"/>
    <x v="4"/>
    <n v="6623.84"/>
  </r>
  <r>
    <x v="2304"/>
    <d v="2025-11-29T00:00:00"/>
    <s v="Mundra"/>
    <s v="Ahmedabad"/>
    <x v="6"/>
    <x v="0"/>
    <x v="4"/>
    <n v="17.52"/>
    <n v="947"/>
    <n v="98.96"/>
    <n v="3"/>
    <x v="0"/>
    <x v="1"/>
    <n v="45507.199999999997"/>
    <x v="35"/>
    <x v="4"/>
    <n v="87.52"/>
    <n v="2594.8000000000002"/>
    <n v="3490.03"/>
    <n v="6342.31"/>
    <x v="11"/>
    <n v="2025"/>
    <s v="Q4"/>
    <s v="Low"/>
    <s v="Average"/>
    <s v="Excellent"/>
    <x v="6"/>
    <n v="6342.31"/>
  </r>
  <r>
    <x v="2305"/>
    <d v="2024-05-03T00:00:00"/>
    <s v="Chennai"/>
    <s v="Nagpur"/>
    <x v="4"/>
    <x v="1"/>
    <x v="1"/>
    <n v="21.24"/>
    <n v="823"/>
    <n v="89.65"/>
    <n v="2"/>
    <x v="0"/>
    <x v="2"/>
    <n v="56750"/>
    <x v="15"/>
    <x v="3"/>
    <n v="84.02"/>
    <n v="2495.6"/>
    <n v="4342.1899999999996"/>
    <n v="6174.67"/>
    <x v="4"/>
    <n v="2024"/>
    <s v="Q2"/>
    <s v="High"/>
    <s v="Average"/>
    <s v="Excellent"/>
    <x v="4"/>
    <n v="6174.67"/>
  </r>
  <r>
    <x v="2306"/>
    <d v="2024-11-06T00:00:00"/>
    <s v="Mumbai"/>
    <s v="Ahmedabad"/>
    <x v="0"/>
    <x v="0"/>
    <x v="2"/>
    <n v="12.82"/>
    <n v="2184"/>
    <n v="91.88"/>
    <n v="5"/>
    <x v="0"/>
    <x v="1"/>
    <n v="55271.6"/>
    <x v="32"/>
    <x v="2"/>
    <n v="85.84"/>
    <n v="4880.8"/>
    <n v="3256.85"/>
    <n v="7480.11"/>
    <x v="11"/>
    <n v="2024"/>
    <s v="Q4"/>
    <s v="High"/>
    <s v="Average"/>
    <s v="Excellent"/>
    <x v="0"/>
    <n v="7480.11"/>
  </r>
  <r>
    <x v="2307"/>
    <d v="2025-08-14T00:00:00"/>
    <s v="Mumbai"/>
    <s v="Bengaluru"/>
    <x v="1"/>
    <x v="0"/>
    <x v="1"/>
    <n v="21.2"/>
    <n v="2613"/>
    <n v="86.98"/>
    <n v="7"/>
    <x v="0"/>
    <x v="2"/>
    <n v="65873.600000000006"/>
    <x v="105"/>
    <x v="1"/>
    <n v="84.61"/>
    <n v="6074"/>
    <n v="3720.82"/>
    <n v="9790.6200000000008"/>
    <x v="2"/>
    <n v="2025"/>
    <s v="Q3"/>
    <s v="High"/>
    <s v="Average"/>
    <s v="Good"/>
    <x v="1"/>
    <n v="9790.6200000000008"/>
  </r>
  <r>
    <x v="2308"/>
    <d v="2024-10-19T00:00:00"/>
    <s v="Kolkata"/>
    <s v="Lucknow"/>
    <x v="2"/>
    <x v="0"/>
    <x v="3"/>
    <n v="26.4"/>
    <n v="2314"/>
    <n v="101.75"/>
    <n v="6"/>
    <x v="1"/>
    <x v="0"/>
    <n v="67738"/>
    <x v="98"/>
    <x v="1"/>
    <n v="88.64"/>
    <n v="5684"/>
    <n v="3146.45"/>
    <n v="11112.78"/>
    <x v="7"/>
    <n v="2024"/>
    <s v="Q4"/>
    <s v="High"/>
    <s v="Good"/>
    <s v="Good"/>
    <x v="2"/>
    <n v="11112.78"/>
  </r>
  <r>
    <x v="2309"/>
    <d v="2026-06-02T00:00:00"/>
    <s v="Kolkata"/>
    <s v="Delhi ICD"/>
    <x v="3"/>
    <x v="0"/>
    <x v="5"/>
    <n v="21.46"/>
    <n v="749"/>
    <n v="102.21"/>
    <n v="3"/>
    <x v="1"/>
    <x v="1"/>
    <n v="42067.199999999997"/>
    <x v="70"/>
    <x v="4"/>
    <n v="81.89"/>
    <n v="2356.4"/>
    <n v="2112.67"/>
    <n v="7503.13"/>
    <x v="6"/>
    <n v="2026"/>
    <s v="Q2"/>
    <s v="Low"/>
    <s v="Average"/>
    <s v="Excellent"/>
    <x v="3"/>
    <n v="7503.13"/>
  </r>
  <r>
    <x v="2310"/>
    <d v="2024-07-08T00:00:00"/>
    <s v="Chennai"/>
    <s v="Bengaluru"/>
    <x v="6"/>
    <x v="1"/>
    <x v="3"/>
    <n v="11.83"/>
    <n v="1050"/>
    <n v="99.76"/>
    <n v="4"/>
    <x v="2"/>
    <x v="0"/>
    <n v="53718.2"/>
    <x v="77"/>
    <x v="3"/>
    <n v="84.15"/>
    <n v="2573.1999999999998"/>
    <n v="4022.16"/>
    <n v="6095.07"/>
    <x v="1"/>
    <n v="2024"/>
    <s v="Q3"/>
    <s v="High"/>
    <s v="Average"/>
    <s v="Excellent"/>
    <x v="6"/>
    <n v="6095.07"/>
  </r>
  <r>
    <x v="2311"/>
    <d v="2025-03-08T00:00:00"/>
    <s v="Nava Sheva"/>
    <s v="Bengaluru"/>
    <x v="3"/>
    <x v="1"/>
    <x v="3"/>
    <n v="26.21"/>
    <n v="373"/>
    <n v="98.12"/>
    <n v="2"/>
    <x v="1"/>
    <x v="2"/>
    <n v="51839.4"/>
    <x v="33"/>
    <x v="6"/>
    <n v="86.3"/>
    <n v="1794.4"/>
    <n v="2401.39"/>
    <n v="7876.56"/>
    <x v="10"/>
    <n v="2025"/>
    <s v="Q1"/>
    <s v="High"/>
    <s v="Average"/>
    <s v="Excellent"/>
    <x v="3"/>
    <n v="7876.56"/>
  </r>
  <r>
    <x v="2312"/>
    <d v="2024-08-19T00:00:00"/>
    <s v="Mundra"/>
    <s v="Jaipur"/>
    <x v="4"/>
    <x v="0"/>
    <x v="6"/>
    <n v="18.48"/>
    <n v="1782"/>
    <n v="94.93"/>
    <n v="4"/>
    <x v="1"/>
    <x v="0"/>
    <n v="53407.6"/>
    <x v="117"/>
    <x v="2"/>
    <n v="86.88"/>
    <n v="4303.2"/>
    <n v="1711.61"/>
    <n v="5813.07"/>
    <x v="2"/>
    <n v="2024"/>
    <s v="Q3"/>
    <s v="High"/>
    <s v="Average"/>
    <s v="Excellent"/>
    <x v="4"/>
    <n v="5813.07"/>
  </r>
  <r>
    <x v="2313"/>
    <d v="2026-03-16T00:00:00"/>
    <s v="Mumbai"/>
    <s v="Delhi ICD"/>
    <x v="6"/>
    <x v="1"/>
    <x v="2"/>
    <n v="27.66"/>
    <n v="363"/>
    <n v="94.89"/>
    <n v="2"/>
    <x v="2"/>
    <x v="1"/>
    <n v="56636.800000000003"/>
    <x v="105"/>
    <x v="2"/>
    <n v="81.209999999999994"/>
    <n v="1832.4"/>
    <n v="1864.18"/>
    <n v="8281.59"/>
    <x v="10"/>
    <n v="2026"/>
    <s v="Q1"/>
    <s v="High"/>
    <s v="Average"/>
    <s v="Excellent"/>
    <x v="6"/>
    <n v="8281.59"/>
  </r>
  <r>
    <x v="2314"/>
    <d v="2026-04-25T00:00:00"/>
    <s v="Chennai"/>
    <s v="Lucknow"/>
    <x v="2"/>
    <x v="1"/>
    <x v="1"/>
    <n v="14.69"/>
    <n v="375"/>
    <n v="90.86"/>
    <n v="2"/>
    <x v="1"/>
    <x v="1"/>
    <n v="42124.2"/>
    <x v="88"/>
    <x v="4"/>
    <n v="88.45"/>
    <n v="1337.6"/>
    <n v="4035.32"/>
    <n v="3916.04"/>
    <x v="5"/>
    <n v="2026"/>
    <s v="Q2"/>
    <s v="Low"/>
    <s v="Average"/>
    <s v="Excellent"/>
    <x v="2"/>
    <n v="3916.04"/>
  </r>
  <r>
    <x v="2315"/>
    <d v="2024-09-27T00:00:00"/>
    <s v="Kolkata"/>
    <s v="Ahmedabad"/>
    <x v="0"/>
    <x v="1"/>
    <x v="0"/>
    <n v="27"/>
    <n v="2055"/>
    <n v="94.76"/>
    <n v="5"/>
    <x v="2"/>
    <x v="2"/>
    <n v="74831.199999999997"/>
    <x v="53"/>
    <x v="1"/>
    <n v="86.06"/>
    <n v="5190"/>
    <n v="3651.75"/>
    <n v="13159.15"/>
    <x v="8"/>
    <n v="2024"/>
    <s v="Q3"/>
    <s v="High"/>
    <s v="Good"/>
    <s v="Excellent"/>
    <x v="0"/>
    <n v="13159.15"/>
  </r>
  <r>
    <x v="2316"/>
    <d v="2024-04-14T00:00:00"/>
    <s v="Kolkata"/>
    <s v="Lucknow"/>
    <x v="1"/>
    <x v="0"/>
    <x v="1"/>
    <n v="12.01"/>
    <n v="1165"/>
    <n v="100.77"/>
    <n v="2"/>
    <x v="2"/>
    <x v="0"/>
    <n v="43381.4"/>
    <x v="7"/>
    <x v="1"/>
    <n v="85.75"/>
    <n v="2810.4"/>
    <n v="3892.85"/>
    <n v="7804.16"/>
    <x v="5"/>
    <n v="2024"/>
    <s v="Q2"/>
    <s v="Low"/>
    <s v="Average"/>
    <s v="Excellent"/>
    <x v="1"/>
    <n v="7804.16"/>
  </r>
  <r>
    <x v="2317"/>
    <d v="2025-11-19T00:00:00"/>
    <s v="Kolkata"/>
    <s v="Pune"/>
    <x v="6"/>
    <x v="1"/>
    <x v="2"/>
    <n v="10.029999999999999"/>
    <n v="553"/>
    <n v="102.01"/>
    <n v="2"/>
    <x v="1"/>
    <x v="1"/>
    <n v="41404.199999999997"/>
    <x v="15"/>
    <x v="6"/>
    <n v="86.23"/>
    <n v="1507.2"/>
    <n v="1653.94"/>
    <n v="4408.37"/>
    <x v="11"/>
    <n v="2025"/>
    <s v="Q4"/>
    <s v="Low"/>
    <s v="Average"/>
    <s v="Excellent"/>
    <x v="6"/>
    <n v="4408.37"/>
  </r>
  <r>
    <x v="2318"/>
    <d v="2025-12-14T00:00:00"/>
    <s v="Kolkata"/>
    <s v="Hyderabad"/>
    <x v="5"/>
    <x v="1"/>
    <x v="4"/>
    <n v="22.49"/>
    <n v="2709"/>
    <n v="93.69"/>
    <n v="7"/>
    <x v="2"/>
    <x v="1"/>
    <n v="79991.8"/>
    <x v="76"/>
    <x v="6"/>
    <n v="85.19"/>
    <n v="6317.6"/>
    <n v="3355.77"/>
    <n v="7978.08"/>
    <x v="9"/>
    <n v="2025"/>
    <s v="Q4"/>
    <s v="High"/>
    <s v="Average"/>
    <s v="Good"/>
    <x v="5"/>
    <n v="7978.08"/>
  </r>
  <r>
    <x v="2319"/>
    <d v="2024-10-20T00:00:00"/>
    <s v="Mundra"/>
    <s v="Jaipur"/>
    <x v="0"/>
    <x v="0"/>
    <x v="3"/>
    <n v="22.67"/>
    <n v="1783"/>
    <n v="104.87"/>
    <n v="5"/>
    <x v="2"/>
    <x v="2"/>
    <n v="56883.4"/>
    <x v="108"/>
    <x v="3"/>
    <n v="88.38"/>
    <n v="4472.8"/>
    <n v="3744.51"/>
    <n v="9417.93"/>
    <x v="7"/>
    <n v="2024"/>
    <s v="Q4"/>
    <s v="High"/>
    <s v="Average"/>
    <s v="Excellent"/>
    <x v="0"/>
    <n v="9417.93"/>
  </r>
  <r>
    <x v="2320"/>
    <d v="2024-03-05T00:00:00"/>
    <s v="Kandla"/>
    <s v="Nagpur"/>
    <x v="4"/>
    <x v="0"/>
    <x v="6"/>
    <n v="14.64"/>
    <n v="2152"/>
    <n v="87.56"/>
    <n v="5"/>
    <x v="0"/>
    <x v="2"/>
    <n v="54507.199999999997"/>
    <x v="112"/>
    <x v="4"/>
    <n v="88.92"/>
    <n v="4889.6000000000004"/>
    <n v="2529.71"/>
    <n v="7182.57"/>
    <x v="10"/>
    <n v="2024"/>
    <s v="Q1"/>
    <s v="High"/>
    <s v="Average"/>
    <s v="Excellent"/>
    <x v="4"/>
    <n v="7182.57"/>
  </r>
  <r>
    <x v="2321"/>
    <d v="2024-07-12T00:00:00"/>
    <s v="Mumbai"/>
    <s v="Lucknow"/>
    <x v="4"/>
    <x v="0"/>
    <x v="4"/>
    <n v="10.57"/>
    <n v="2176"/>
    <n v="97.12"/>
    <n v="7"/>
    <x v="2"/>
    <x v="1"/>
    <n v="51279.4"/>
    <x v="41"/>
    <x v="4"/>
    <n v="85.99"/>
    <n v="4774.8"/>
    <n v="1749.61"/>
    <n v="6060.3"/>
    <x v="1"/>
    <n v="2024"/>
    <s v="Q3"/>
    <s v="High"/>
    <s v="Average"/>
    <s v="Good"/>
    <x v="4"/>
    <n v="6060.3"/>
  </r>
  <r>
    <x v="2322"/>
    <d v="2025-06-21T00:00:00"/>
    <s v="Kandla"/>
    <s v="Ahmedabad"/>
    <x v="0"/>
    <x v="1"/>
    <x v="6"/>
    <n v="12.62"/>
    <n v="1923"/>
    <n v="88.31"/>
    <n v="5"/>
    <x v="0"/>
    <x v="1"/>
    <n v="63531.199999999997"/>
    <x v="66"/>
    <x v="4"/>
    <n v="88.01"/>
    <n v="4350.8"/>
    <n v="4889.8599999999997"/>
    <n v="6114.71"/>
    <x v="6"/>
    <n v="2025"/>
    <s v="Q2"/>
    <s v="High"/>
    <s v="Average"/>
    <s v="Excellent"/>
    <x v="0"/>
    <n v="6114.71"/>
  </r>
  <r>
    <x v="2323"/>
    <d v="2024-04-15T00:00:00"/>
    <s v="Kolkata"/>
    <s v="Ahmedabad"/>
    <x v="6"/>
    <x v="0"/>
    <x v="6"/>
    <n v="27.53"/>
    <n v="1349"/>
    <n v="86.14"/>
    <n v="4"/>
    <x v="2"/>
    <x v="0"/>
    <n v="57801.8"/>
    <x v="94"/>
    <x v="4"/>
    <n v="88.51"/>
    <n v="3799.2"/>
    <n v="1901.65"/>
    <n v="9467.17"/>
    <x v="5"/>
    <n v="2024"/>
    <s v="Q2"/>
    <s v="High"/>
    <s v="Average"/>
    <s v="Excellent"/>
    <x v="6"/>
    <n v="9467.17"/>
  </r>
  <r>
    <x v="2324"/>
    <d v="2026-04-22T00:00:00"/>
    <s v="Kolkata"/>
    <s v="Delhi ICD"/>
    <x v="0"/>
    <x v="1"/>
    <x v="2"/>
    <n v="27.84"/>
    <n v="1937"/>
    <n v="85.08"/>
    <n v="5"/>
    <x v="1"/>
    <x v="2"/>
    <n v="70509.600000000006"/>
    <x v="57"/>
    <x v="6"/>
    <n v="82.19"/>
    <n v="4987.6000000000004"/>
    <n v="2003.52"/>
    <n v="6989.09"/>
    <x v="5"/>
    <n v="2026"/>
    <s v="Q2"/>
    <s v="High"/>
    <s v="Average"/>
    <s v="Excellent"/>
    <x v="0"/>
    <n v="6989.09"/>
  </r>
  <r>
    <x v="2325"/>
    <d v="2025-03-26T00:00:00"/>
    <s v="Vizag"/>
    <s v="Nagpur"/>
    <x v="4"/>
    <x v="0"/>
    <x v="4"/>
    <n v="14.21"/>
    <n v="2161"/>
    <n v="102.77"/>
    <n v="5"/>
    <x v="0"/>
    <x v="0"/>
    <n v="60053.4"/>
    <x v="42"/>
    <x v="3"/>
    <n v="85.65"/>
    <n v="4890.3999999999996"/>
    <n v="3068.6"/>
    <n v="5274.45"/>
    <x v="10"/>
    <n v="2025"/>
    <s v="Q1"/>
    <s v="High"/>
    <s v="Average"/>
    <s v="Excellent"/>
    <x v="4"/>
    <n v="5274.45"/>
  </r>
  <r>
    <x v="2326"/>
    <d v="2024-06-25T00:00:00"/>
    <s v="Kolkata"/>
    <s v="Pune"/>
    <x v="1"/>
    <x v="0"/>
    <x v="6"/>
    <n v="26.58"/>
    <n v="2776"/>
    <n v="85.73"/>
    <n v="8"/>
    <x v="2"/>
    <x v="2"/>
    <n v="70021.600000000006"/>
    <x v="37"/>
    <x v="6"/>
    <n v="81.819999999999993"/>
    <n v="6615.2"/>
    <n v="3053.6"/>
    <n v="10139.67"/>
    <x v="6"/>
    <n v="2024"/>
    <s v="Q2"/>
    <s v="High"/>
    <s v="Good"/>
    <s v="Good"/>
    <x v="1"/>
    <n v="10139.67"/>
  </r>
  <r>
    <x v="2327"/>
    <d v="2025-02-12T00:00:00"/>
    <s v="Mundra"/>
    <s v="Nagpur"/>
    <x v="2"/>
    <x v="0"/>
    <x v="6"/>
    <n v="19.36"/>
    <n v="1868"/>
    <n v="98.94"/>
    <n v="6"/>
    <x v="1"/>
    <x v="1"/>
    <n v="53212.800000000003"/>
    <x v="67"/>
    <x v="4"/>
    <n v="86.58"/>
    <n v="4510.3999999999996"/>
    <n v="3831.97"/>
    <n v="5468.87"/>
    <x v="3"/>
    <n v="2025"/>
    <s v="Q1"/>
    <s v="High"/>
    <s v="Average"/>
    <s v="Good"/>
    <x v="2"/>
    <n v="5468.87"/>
  </r>
  <r>
    <x v="2328"/>
    <d v="2024-02-02T00:00:00"/>
    <s v="Mumbai"/>
    <s v="Lucknow"/>
    <x v="0"/>
    <x v="1"/>
    <x v="1"/>
    <n v="12.19"/>
    <n v="2302"/>
    <n v="99.98"/>
    <n v="5"/>
    <x v="1"/>
    <x v="2"/>
    <n v="62592.6"/>
    <x v="83"/>
    <x v="5"/>
    <n v="84.58"/>
    <n v="5091.6000000000004"/>
    <n v="2334.4299999999998"/>
    <n v="9800.83"/>
    <x v="3"/>
    <n v="2024"/>
    <s v="Q1"/>
    <s v="High"/>
    <s v="Average"/>
    <s v="Excellent"/>
    <x v="0"/>
    <n v="9800.83"/>
  </r>
  <r>
    <x v="2329"/>
    <d v="2024-03-19T00:00:00"/>
    <s v="Kandla"/>
    <s v="Pune"/>
    <x v="4"/>
    <x v="0"/>
    <x v="4"/>
    <n v="14.54"/>
    <n v="2391"/>
    <n v="104.04"/>
    <n v="5"/>
    <x v="0"/>
    <x v="1"/>
    <n v="60762.8"/>
    <x v="72"/>
    <x v="4"/>
    <n v="85.25"/>
    <n v="5363.6"/>
    <n v="3884.89"/>
    <n v="5041.37"/>
    <x v="10"/>
    <n v="2024"/>
    <s v="Q1"/>
    <s v="High"/>
    <s v="Average"/>
    <s v="Excellent"/>
    <x v="4"/>
    <n v="5041.37"/>
  </r>
  <r>
    <x v="2330"/>
    <d v="2024-04-12T00:00:00"/>
    <s v="Nava Sheva"/>
    <s v="Pune"/>
    <x v="2"/>
    <x v="1"/>
    <x v="6"/>
    <n v="19.71"/>
    <n v="789"/>
    <n v="90.88"/>
    <n v="2"/>
    <x v="1"/>
    <x v="2"/>
    <n v="50112.6"/>
    <x v="19"/>
    <x v="5"/>
    <n v="81.31"/>
    <n v="2366.4"/>
    <n v="3076.71"/>
    <n v="8514.9599999999991"/>
    <x v="5"/>
    <n v="2024"/>
    <s v="Q2"/>
    <s v="High"/>
    <s v="Average"/>
    <s v="Excellent"/>
    <x v="2"/>
    <n v="8514.9599999999991"/>
  </r>
  <r>
    <x v="2331"/>
    <d v="2025-08-04T00:00:00"/>
    <s v="Mundra"/>
    <s v="Bengaluru"/>
    <x v="2"/>
    <x v="1"/>
    <x v="5"/>
    <n v="22.84"/>
    <n v="2245"/>
    <n v="88.71"/>
    <n v="5"/>
    <x v="1"/>
    <x v="0"/>
    <n v="74141.2"/>
    <x v="71"/>
    <x v="1"/>
    <n v="86.86"/>
    <n v="5403.6"/>
    <n v="4622.5600000000004"/>
    <n v="11933.98"/>
    <x v="2"/>
    <n v="2025"/>
    <s v="Q3"/>
    <s v="High"/>
    <s v="Good"/>
    <s v="Excellent"/>
    <x v="2"/>
    <n v="11933.98"/>
  </r>
  <r>
    <x v="2332"/>
    <d v="2024-12-23T00:00:00"/>
    <s v="Kandla"/>
    <s v="Hyderabad"/>
    <x v="3"/>
    <x v="0"/>
    <x v="1"/>
    <n v="13.2"/>
    <n v="550"/>
    <n v="91.46"/>
    <n v="2"/>
    <x v="1"/>
    <x v="1"/>
    <n v="30955.200000000001"/>
    <x v="32"/>
    <x v="3"/>
    <n v="82.1"/>
    <n v="1628"/>
    <n v="3846.12"/>
    <n v="5278.26"/>
    <x v="9"/>
    <n v="2024"/>
    <s v="Q4"/>
    <s v="Low"/>
    <s v="Average"/>
    <s v="Excellent"/>
    <x v="3"/>
    <n v="5278.26"/>
  </r>
  <r>
    <x v="2333"/>
    <d v="2024-08-08T00:00:00"/>
    <s v="Chennai"/>
    <s v="Ahmedabad"/>
    <x v="5"/>
    <x v="0"/>
    <x v="0"/>
    <n v="27.78"/>
    <n v="2320"/>
    <n v="101.9"/>
    <n v="7"/>
    <x v="1"/>
    <x v="2"/>
    <n v="65070"/>
    <x v="41"/>
    <x v="5"/>
    <n v="82.43"/>
    <n v="5751.2"/>
    <n v="1675.33"/>
    <n v="5692.71"/>
    <x v="2"/>
    <n v="2024"/>
    <s v="Q3"/>
    <s v="High"/>
    <s v="Average"/>
    <s v="Good"/>
    <x v="5"/>
    <n v="5692.71"/>
  </r>
  <r>
    <x v="2334"/>
    <d v="2025-04-20T00:00:00"/>
    <s v="Mumbai"/>
    <s v="Delhi ICD"/>
    <x v="0"/>
    <x v="0"/>
    <x v="4"/>
    <n v="25.95"/>
    <n v="1287"/>
    <n v="90.22"/>
    <n v="4"/>
    <x v="1"/>
    <x v="1"/>
    <n v="51125.4"/>
    <x v="4"/>
    <x v="6"/>
    <n v="87.26"/>
    <n v="3612"/>
    <n v="1949.71"/>
    <n v="5972.66"/>
    <x v="5"/>
    <n v="2025"/>
    <s v="Q2"/>
    <s v="High"/>
    <s v="Average"/>
    <s v="Excellent"/>
    <x v="0"/>
    <n v="5972.66"/>
  </r>
  <r>
    <x v="2335"/>
    <d v="2024-01-28T00:00:00"/>
    <s v="Nava Sheva"/>
    <s v="Lucknow"/>
    <x v="3"/>
    <x v="0"/>
    <x v="3"/>
    <n v="19.899999999999999"/>
    <n v="1380"/>
    <n v="85.79"/>
    <n v="5"/>
    <x v="1"/>
    <x v="1"/>
    <n v="46264.800000000003"/>
    <x v="76"/>
    <x v="1"/>
    <n v="84.12"/>
    <n v="3556"/>
    <n v="2618.16"/>
    <n v="7859.82"/>
    <x v="0"/>
    <n v="2024"/>
    <s v="Q1"/>
    <s v="Low"/>
    <s v="Average"/>
    <s v="Excellent"/>
    <x v="3"/>
    <n v="7859.82"/>
  </r>
  <r>
    <x v="2336"/>
    <d v="2024-05-26T00:00:00"/>
    <s v="Nava Sheva"/>
    <s v="Lucknow"/>
    <x v="1"/>
    <x v="0"/>
    <x v="3"/>
    <n v="20.48"/>
    <n v="1472"/>
    <n v="102.08"/>
    <n v="3"/>
    <x v="1"/>
    <x v="1"/>
    <n v="49845.599999999999"/>
    <x v="119"/>
    <x v="0"/>
    <n v="82.21"/>
    <n v="3763.2"/>
    <n v="4260.68"/>
    <n v="7715.67"/>
    <x v="4"/>
    <n v="2024"/>
    <s v="Q2"/>
    <s v="Low"/>
    <s v="Average"/>
    <s v="Excellent"/>
    <x v="1"/>
    <n v="7715.67"/>
  </r>
  <r>
    <x v="2337"/>
    <d v="2024-05-04T00:00:00"/>
    <s v="Chennai"/>
    <s v="Ahmedabad"/>
    <x v="6"/>
    <x v="0"/>
    <x v="5"/>
    <n v="17.079999999999998"/>
    <n v="1739"/>
    <n v="88.26"/>
    <n v="6"/>
    <x v="0"/>
    <x v="1"/>
    <n v="53331.199999999997"/>
    <x v="7"/>
    <x v="2"/>
    <n v="83.31"/>
    <n v="4161.2"/>
    <n v="1727"/>
    <n v="6090.2"/>
    <x v="4"/>
    <n v="2024"/>
    <s v="Q2"/>
    <s v="High"/>
    <s v="Average"/>
    <s v="Good"/>
    <x v="6"/>
    <n v="6090.2"/>
  </r>
  <r>
    <x v="2338"/>
    <d v="2025-03-29T00:00:00"/>
    <s v="Mumbai"/>
    <s v="Jaipur"/>
    <x v="2"/>
    <x v="0"/>
    <x v="0"/>
    <n v="20.28"/>
    <n v="703"/>
    <n v="98.51"/>
    <n v="2"/>
    <x v="1"/>
    <x v="0"/>
    <n v="42509.2"/>
    <x v="39"/>
    <x v="5"/>
    <n v="81.99"/>
    <n v="2217.1999999999998"/>
    <n v="1683.47"/>
    <n v="4116.4399999999996"/>
    <x v="10"/>
    <n v="2025"/>
    <s v="Q1"/>
    <s v="Low"/>
    <s v="Average"/>
    <s v="Excellent"/>
    <x v="2"/>
    <n v="4116.4399999999996"/>
  </r>
  <r>
    <x v="2339"/>
    <d v="2025-04-22T00:00:00"/>
    <s v="Nava Sheva"/>
    <s v="Hyderabad"/>
    <x v="2"/>
    <x v="1"/>
    <x v="1"/>
    <n v="18.59"/>
    <n v="2154"/>
    <n v="99.36"/>
    <n v="5"/>
    <x v="1"/>
    <x v="0"/>
    <n v="70502.2"/>
    <x v="104"/>
    <x v="3"/>
    <n v="84.44"/>
    <n v="5051.6000000000004"/>
    <n v="1568.07"/>
    <n v="5956.34"/>
    <x v="5"/>
    <n v="2025"/>
    <s v="Q2"/>
    <s v="High"/>
    <s v="Average"/>
    <s v="Excellent"/>
    <x v="2"/>
    <n v="5956.34"/>
  </r>
  <r>
    <x v="2340"/>
    <d v="2025-11-01T00:00:00"/>
    <s v="Vizag"/>
    <s v="Pune"/>
    <x v="0"/>
    <x v="0"/>
    <x v="5"/>
    <n v="16.47"/>
    <n v="787"/>
    <n v="95.38"/>
    <n v="2"/>
    <x v="1"/>
    <x v="2"/>
    <n v="35712.6"/>
    <x v="62"/>
    <x v="2"/>
    <n v="82"/>
    <n v="2232.8000000000002"/>
    <n v="1981.88"/>
    <n v="5377.88"/>
    <x v="11"/>
    <n v="2025"/>
    <s v="Q4"/>
    <s v="Low"/>
    <s v="Average"/>
    <s v="Excellent"/>
    <x v="0"/>
    <n v="5377.88"/>
  </r>
  <r>
    <x v="2341"/>
    <d v="2026-01-07T00:00:00"/>
    <s v="Mumbai"/>
    <s v="Jaipur"/>
    <x v="2"/>
    <x v="0"/>
    <x v="2"/>
    <n v="25.92"/>
    <n v="400"/>
    <n v="103.9"/>
    <n v="3"/>
    <x v="2"/>
    <x v="1"/>
    <n v="44596"/>
    <x v="18"/>
    <x v="0"/>
    <n v="85.42"/>
    <n v="1836.8"/>
    <n v="1790.27"/>
    <n v="4559.1899999999996"/>
    <x v="0"/>
    <n v="2026"/>
    <s v="Q1"/>
    <s v="Low"/>
    <s v="Average"/>
    <s v="Excellent"/>
    <x v="2"/>
    <n v="4559.1899999999996"/>
  </r>
  <r>
    <x v="2342"/>
    <d v="2024-12-13T00:00:00"/>
    <s v="Vizag"/>
    <s v="Bengaluru"/>
    <x v="4"/>
    <x v="1"/>
    <x v="1"/>
    <n v="17.239999999999998"/>
    <n v="1369"/>
    <n v="100.1"/>
    <n v="4"/>
    <x v="1"/>
    <x v="2"/>
    <n v="55956"/>
    <x v="116"/>
    <x v="2"/>
    <n v="82.3"/>
    <n v="3427.6"/>
    <n v="4492.3599999999997"/>
    <n v="5410.68"/>
    <x v="9"/>
    <n v="2024"/>
    <s v="Q4"/>
    <s v="High"/>
    <s v="Average"/>
    <s v="Excellent"/>
    <x v="4"/>
    <n v="5410.68"/>
  </r>
  <r>
    <x v="2343"/>
    <d v="2025-01-14T00:00:00"/>
    <s v="Mundra"/>
    <s v="Lucknow"/>
    <x v="5"/>
    <x v="1"/>
    <x v="2"/>
    <n v="25.22"/>
    <n v="2006"/>
    <n v="85.38"/>
    <n v="6"/>
    <x v="2"/>
    <x v="2"/>
    <n v="71515.600000000006"/>
    <x v="40"/>
    <x v="0"/>
    <n v="88.22"/>
    <n v="5020.8"/>
    <n v="3513.33"/>
    <n v="6145.53"/>
    <x v="0"/>
    <n v="2025"/>
    <s v="Q1"/>
    <s v="High"/>
    <s v="Average"/>
    <s v="Good"/>
    <x v="5"/>
    <n v="6145.53"/>
  </r>
  <r>
    <x v="2344"/>
    <d v="2026-03-25T00:00:00"/>
    <s v="Mundra"/>
    <s v="Nagpur"/>
    <x v="3"/>
    <x v="0"/>
    <x v="1"/>
    <n v="16.149999999999999"/>
    <n v="654"/>
    <n v="91.6"/>
    <n v="3"/>
    <x v="2"/>
    <x v="0"/>
    <n v="39875"/>
    <x v="41"/>
    <x v="3"/>
    <n v="81.33"/>
    <n v="1954"/>
    <n v="3891.18"/>
    <n v="6226.6"/>
    <x v="10"/>
    <n v="2026"/>
    <s v="Q1"/>
    <s v="Low"/>
    <s v="Average"/>
    <s v="Excellent"/>
    <x v="3"/>
    <n v="6226.6"/>
  </r>
  <r>
    <x v="2345"/>
    <d v="2024-01-28T00:00:00"/>
    <s v="Nava Sheva"/>
    <s v="Delhi ICD"/>
    <x v="4"/>
    <x v="0"/>
    <x v="0"/>
    <n v="24.45"/>
    <n v="1495"/>
    <n v="100.31"/>
    <n v="3"/>
    <x v="1"/>
    <x v="0"/>
    <n v="55982.2"/>
    <x v="17"/>
    <x v="2"/>
    <n v="86.29"/>
    <n v="3968"/>
    <n v="1727.9"/>
    <n v="9183.7900000000009"/>
    <x v="0"/>
    <n v="2024"/>
    <s v="Q1"/>
    <s v="High"/>
    <s v="Average"/>
    <s v="Excellent"/>
    <x v="4"/>
    <n v="9183.7900000000009"/>
  </r>
  <r>
    <x v="2346"/>
    <d v="2024-12-12T00:00:00"/>
    <s v="Kolkata"/>
    <s v="Delhi ICD"/>
    <x v="4"/>
    <x v="1"/>
    <x v="0"/>
    <n v="21.38"/>
    <n v="2190"/>
    <n v="89.7"/>
    <n v="6"/>
    <x v="0"/>
    <x v="1"/>
    <n v="74786"/>
    <x v="11"/>
    <x v="0"/>
    <n v="87.18"/>
    <n v="5235.2"/>
    <n v="4752.37"/>
    <n v="7598.36"/>
    <x v="9"/>
    <n v="2024"/>
    <s v="Q4"/>
    <s v="High"/>
    <s v="Average"/>
    <s v="Good"/>
    <x v="4"/>
    <n v="7598.36"/>
  </r>
  <r>
    <x v="2347"/>
    <d v="2026-05-03T00:00:00"/>
    <s v="Chennai"/>
    <s v="Pune"/>
    <x v="5"/>
    <x v="1"/>
    <x v="6"/>
    <n v="26.1"/>
    <n v="1099"/>
    <n v="85.57"/>
    <n v="4"/>
    <x v="0"/>
    <x v="1"/>
    <n v="65446.400000000001"/>
    <x v="41"/>
    <x v="3"/>
    <n v="87.02"/>
    <n v="3242"/>
    <n v="3638.35"/>
    <n v="6540.69"/>
    <x v="4"/>
    <n v="2026"/>
    <s v="Q2"/>
    <s v="High"/>
    <s v="Average"/>
    <s v="Excellent"/>
    <x v="5"/>
    <n v="6540.69"/>
  </r>
  <r>
    <x v="2348"/>
    <d v="2024-03-25T00:00:00"/>
    <s v="Mundra"/>
    <s v="Nagpur"/>
    <x v="3"/>
    <x v="0"/>
    <x v="1"/>
    <n v="19.649999999999999"/>
    <n v="2562"/>
    <n v="102.13"/>
    <n v="6"/>
    <x v="2"/>
    <x v="0"/>
    <n v="67184.600000000006"/>
    <x v="48"/>
    <x v="0"/>
    <n v="87.76"/>
    <n v="5910"/>
    <n v="2791.09"/>
    <n v="9598.6200000000008"/>
    <x v="10"/>
    <n v="2024"/>
    <s v="Q1"/>
    <s v="High"/>
    <s v="Average"/>
    <s v="Good"/>
    <x v="3"/>
    <n v="9598.6200000000008"/>
  </r>
  <r>
    <x v="2349"/>
    <d v="2026-05-21T00:00:00"/>
    <s v="Vizag"/>
    <s v="Bengaluru"/>
    <x v="3"/>
    <x v="1"/>
    <x v="2"/>
    <n v="26.63"/>
    <n v="900"/>
    <n v="87.53"/>
    <n v="2"/>
    <x v="2"/>
    <x v="1"/>
    <n v="61270.6"/>
    <x v="66"/>
    <x v="4"/>
    <n v="87.78"/>
    <n v="2865.2"/>
    <n v="4242.96"/>
    <n v="10730.87"/>
    <x v="4"/>
    <n v="2026"/>
    <s v="Q2"/>
    <s v="High"/>
    <s v="Good"/>
    <s v="Excellent"/>
    <x v="3"/>
    <n v="10730.87"/>
  </r>
  <r>
    <x v="2350"/>
    <d v="2025-07-23T00:00:00"/>
    <s v="Vizag"/>
    <s v="Nagpur"/>
    <x v="6"/>
    <x v="1"/>
    <x v="1"/>
    <n v="16.100000000000001"/>
    <n v="972"/>
    <n v="90.18"/>
    <n v="2"/>
    <x v="0"/>
    <x v="2"/>
    <n v="53975.6"/>
    <x v="57"/>
    <x v="1"/>
    <n v="88.49"/>
    <n v="2588"/>
    <n v="4056.21"/>
    <n v="7089.05"/>
    <x v="1"/>
    <n v="2025"/>
    <s v="Q3"/>
    <s v="High"/>
    <s v="Average"/>
    <s v="Excellent"/>
    <x v="6"/>
    <n v="7089.05"/>
  </r>
  <r>
    <x v="2351"/>
    <d v="2025-04-14T00:00:00"/>
    <s v="Nava Sheva"/>
    <s v="Jaipur"/>
    <x v="5"/>
    <x v="1"/>
    <x v="4"/>
    <n v="11.18"/>
    <n v="324"/>
    <n v="97.12"/>
    <n v="2"/>
    <x v="0"/>
    <x v="1"/>
    <n v="44104.4"/>
    <x v="109"/>
    <x v="0"/>
    <n v="85.71"/>
    <n v="1095.2"/>
    <n v="2241.86"/>
    <n v="4796.3500000000004"/>
    <x v="5"/>
    <n v="2025"/>
    <s v="Q2"/>
    <s v="Low"/>
    <s v="Average"/>
    <s v="Excellent"/>
    <x v="5"/>
    <n v="4796.3500000000004"/>
  </r>
  <r>
    <x v="2352"/>
    <d v="2025-11-05T00:00:00"/>
    <s v="Nava Sheva"/>
    <s v="Pune"/>
    <x v="6"/>
    <x v="1"/>
    <x v="6"/>
    <n v="23.48"/>
    <n v="2045"/>
    <n v="101.27"/>
    <n v="5"/>
    <x v="0"/>
    <x v="1"/>
    <n v="76324.399999999994"/>
    <x v="45"/>
    <x v="2"/>
    <n v="88.12"/>
    <n v="5029.2"/>
    <n v="1831.49"/>
    <n v="13705.62"/>
    <x v="11"/>
    <n v="2025"/>
    <s v="Q4"/>
    <s v="High"/>
    <s v="Good"/>
    <s v="Excellent"/>
    <x v="6"/>
    <n v="13705.62"/>
  </r>
  <r>
    <x v="2353"/>
    <d v="2025-11-23T00:00:00"/>
    <s v="Mundra"/>
    <s v="Bengaluru"/>
    <x v="3"/>
    <x v="0"/>
    <x v="3"/>
    <n v="18.38"/>
    <n v="1481"/>
    <n v="98.17"/>
    <n v="4"/>
    <x v="2"/>
    <x v="2"/>
    <n v="48594.400000000001"/>
    <x v="78"/>
    <x v="6"/>
    <n v="83.12"/>
    <n v="3697.2"/>
    <n v="2060.35"/>
    <n v="6210.78"/>
    <x v="11"/>
    <n v="2025"/>
    <s v="Q4"/>
    <s v="Low"/>
    <s v="Average"/>
    <s v="Excellent"/>
    <x v="3"/>
    <n v="6210.78"/>
  </r>
  <r>
    <x v="2354"/>
    <d v="2025-04-12T00:00:00"/>
    <s v="Mumbai"/>
    <s v="Bengaluru"/>
    <x v="0"/>
    <x v="0"/>
    <x v="6"/>
    <n v="21.05"/>
    <n v="396"/>
    <n v="88.86"/>
    <n v="2"/>
    <x v="2"/>
    <x v="1"/>
    <n v="38360.199999999997"/>
    <x v="79"/>
    <x v="5"/>
    <n v="82.76"/>
    <n v="1634"/>
    <n v="1879.35"/>
    <n v="4818.66"/>
    <x v="5"/>
    <n v="2025"/>
    <s v="Q2"/>
    <s v="Low"/>
    <s v="Average"/>
    <s v="Excellent"/>
    <x v="0"/>
    <n v="4818.66"/>
  </r>
  <r>
    <x v="2355"/>
    <d v="2024-08-06T00:00:00"/>
    <s v="Chennai"/>
    <s v="Delhi ICD"/>
    <x v="6"/>
    <x v="0"/>
    <x v="1"/>
    <n v="21.38"/>
    <n v="1183"/>
    <n v="88.92"/>
    <n v="2"/>
    <x v="2"/>
    <x v="1"/>
    <n v="48108.4"/>
    <x v="27"/>
    <x v="5"/>
    <n v="84.48"/>
    <n v="3221.2"/>
    <n v="2042.3"/>
    <n v="6642.2"/>
    <x v="2"/>
    <n v="2024"/>
    <s v="Q3"/>
    <s v="Low"/>
    <s v="Average"/>
    <s v="Excellent"/>
    <x v="6"/>
    <n v="6642.2"/>
  </r>
  <r>
    <x v="2356"/>
    <d v="2025-11-14T00:00:00"/>
    <s v="Mumbai"/>
    <s v="Ahmedabad"/>
    <x v="5"/>
    <x v="1"/>
    <x v="2"/>
    <n v="20.16"/>
    <n v="2762"/>
    <n v="96.48"/>
    <n v="6"/>
    <x v="0"/>
    <x v="0"/>
    <n v="83865.600000000006"/>
    <x v="115"/>
    <x v="1"/>
    <n v="81.11"/>
    <n v="6330.4"/>
    <n v="1646.14"/>
    <n v="13103.5"/>
    <x v="11"/>
    <n v="2025"/>
    <s v="Q4"/>
    <s v="High"/>
    <s v="Good"/>
    <s v="Good"/>
    <x v="5"/>
    <n v="13103.5"/>
  </r>
  <r>
    <x v="2357"/>
    <d v="2026-04-18T00:00:00"/>
    <s v="Kolkata"/>
    <s v="Pune"/>
    <x v="4"/>
    <x v="0"/>
    <x v="6"/>
    <n v="20.010000000000002"/>
    <n v="2035"/>
    <n v="88.49"/>
    <n v="7"/>
    <x v="1"/>
    <x v="0"/>
    <n v="57047.8"/>
    <x v="19"/>
    <x v="2"/>
    <n v="88.83"/>
    <n v="4870.3999999999996"/>
    <n v="2480.64"/>
    <n v="10258.69"/>
    <x v="5"/>
    <n v="2026"/>
    <s v="Q2"/>
    <s v="High"/>
    <s v="Good"/>
    <s v="Good"/>
    <x v="4"/>
    <n v="10258.69"/>
  </r>
  <r>
    <x v="2358"/>
    <d v="2024-08-17T00:00:00"/>
    <s v="Vizag"/>
    <s v="Lucknow"/>
    <x v="5"/>
    <x v="1"/>
    <x v="0"/>
    <n v="20.68"/>
    <n v="1073"/>
    <n v="93.99"/>
    <n v="3"/>
    <x v="1"/>
    <x v="2"/>
    <n v="54766.8"/>
    <x v="32"/>
    <x v="2"/>
    <n v="84.19"/>
    <n v="2973.2"/>
    <n v="2303.98"/>
    <n v="6770.91"/>
    <x v="2"/>
    <n v="2024"/>
    <s v="Q3"/>
    <s v="High"/>
    <s v="Average"/>
    <s v="Excellent"/>
    <x v="5"/>
    <n v="6770.91"/>
  </r>
  <r>
    <x v="2359"/>
    <d v="2024-02-12T00:00:00"/>
    <s v="Kandla"/>
    <s v="Ahmedabad"/>
    <x v="6"/>
    <x v="0"/>
    <x v="2"/>
    <n v="10.44"/>
    <n v="2302"/>
    <n v="103.61"/>
    <n v="7"/>
    <x v="1"/>
    <x v="1"/>
    <n v="50953.2"/>
    <x v="81"/>
    <x v="2"/>
    <n v="82.27"/>
    <n v="5021.6000000000004"/>
    <n v="4343.0600000000004"/>
    <n v="7404.99"/>
    <x v="3"/>
    <n v="2024"/>
    <s v="Q1"/>
    <s v="High"/>
    <s v="Average"/>
    <s v="Good"/>
    <x v="6"/>
    <n v="7404.99"/>
  </r>
  <r>
    <x v="2360"/>
    <d v="2024-02-29T00:00:00"/>
    <s v="Kolkata"/>
    <s v="Hyderabad"/>
    <x v="5"/>
    <x v="0"/>
    <x v="1"/>
    <n v="23.44"/>
    <n v="1566"/>
    <n v="101.73"/>
    <n v="3"/>
    <x v="0"/>
    <x v="0"/>
    <n v="61095.6"/>
    <x v="0"/>
    <x v="1"/>
    <n v="88.15"/>
    <n v="4069.6"/>
    <n v="3675.76"/>
    <n v="6552.67"/>
    <x v="3"/>
    <n v="2024"/>
    <s v="Q1"/>
    <s v="High"/>
    <s v="Average"/>
    <s v="Excellent"/>
    <x v="5"/>
    <n v="6552.67"/>
  </r>
  <r>
    <x v="2361"/>
    <d v="2025-10-06T00:00:00"/>
    <s v="Nava Sheva"/>
    <s v="Lucknow"/>
    <x v="1"/>
    <x v="0"/>
    <x v="6"/>
    <n v="21.43"/>
    <n v="1394"/>
    <n v="88.3"/>
    <n v="5"/>
    <x v="2"/>
    <x v="1"/>
    <n v="50611"/>
    <x v="55"/>
    <x v="5"/>
    <n v="82.81"/>
    <n v="3645.2"/>
    <n v="4599.55"/>
    <n v="8739.11"/>
    <x v="7"/>
    <n v="2025"/>
    <s v="Q4"/>
    <s v="High"/>
    <s v="Average"/>
    <s v="Excellent"/>
    <x v="1"/>
    <n v="8739.11"/>
  </r>
  <r>
    <x v="2362"/>
    <d v="2024-12-19T00:00:00"/>
    <s v="Kolkata"/>
    <s v="Bengaluru"/>
    <x v="5"/>
    <x v="1"/>
    <x v="3"/>
    <n v="12.49"/>
    <n v="1198"/>
    <n v="86.38"/>
    <n v="3"/>
    <x v="0"/>
    <x v="1"/>
    <n v="54482.6"/>
    <x v="20"/>
    <x v="2"/>
    <n v="82.63"/>
    <n v="2895.6"/>
    <n v="3403.73"/>
    <n v="7247.77"/>
    <x v="9"/>
    <n v="2024"/>
    <s v="Q4"/>
    <s v="High"/>
    <s v="Average"/>
    <s v="Excellent"/>
    <x v="5"/>
    <n v="7247.77"/>
  </r>
  <r>
    <x v="2363"/>
    <d v="2024-04-26T00:00:00"/>
    <s v="Mundra"/>
    <s v="Hyderabad"/>
    <x v="6"/>
    <x v="1"/>
    <x v="2"/>
    <n v="20.190000000000001"/>
    <n v="2650"/>
    <n v="97.83"/>
    <n v="7"/>
    <x v="1"/>
    <x v="1"/>
    <n v="75210.600000000006"/>
    <x v="92"/>
    <x v="5"/>
    <n v="84.37"/>
    <n v="6107.6"/>
    <n v="3964.78"/>
    <n v="9036.98"/>
    <x v="5"/>
    <n v="2024"/>
    <s v="Q2"/>
    <s v="High"/>
    <s v="Average"/>
    <s v="Good"/>
    <x v="6"/>
    <n v="9036.98"/>
  </r>
  <r>
    <x v="2364"/>
    <d v="2025-07-15T00:00:00"/>
    <s v="Kandla"/>
    <s v="Jaipur"/>
    <x v="5"/>
    <x v="1"/>
    <x v="3"/>
    <n v="20.58"/>
    <n v="1107"/>
    <n v="85.29"/>
    <n v="3"/>
    <x v="1"/>
    <x v="1"/>
    <n v="55540.800000000003"/>
    <x v="95"/>
    <x v="1"/>
    <n v="88.88"/>
    <n v="3037.2"/>
    <n v="4384.41"/>
    <n v="5332.35"/>
    <x v="1"/>
    <n v="2025"/>
    <s v="Q3"/>
    <s v="High"/>
    <s v="Average"/>
    <s v="Excellent"/>
    <x v="5"/>
    <n v="5332.35"/>
  </r>
  <r>
    <x v="2365"/>
    <d v="2024-07-16T00:00:00"/>
    <s v="Mumbai"/>
    <s v="Hyderabad"/>
    <x v="0"/>
    <x v="1"/>
    <x v="5"/>
    <n v="23.76"/>
    <n v="2644"/>
    <n v="98.37"/>
    <n v="7"/>
    <x v="1"/>
    <x v="2"/>
    <n v="76916.399999999994"/>
    <x v="103"/>
    <x v="0"/>
    <n v="83.82"/>
    <n v="6238.4"/>
    <n v="3451.1"/>
    <n v="6590.9"/>
    <x v="1"/>
    <n v="2024"/>
    <s v="Q3"/>
    <s v="High"/>
    <s v="Average"/>
    <s v="Good"/>
    <x v="0"/>
    <n v="6590.9"/>
  </r>
  <r>
    <x v="2366"/>
    <d v="2026-01-29T00:00:00"/>
    <s v="Mundra"/>
    <s v="Jaipur"/>
    <x v="3"/>
    <x v="1"/>
    <x v="6"/>
    <n v="26.64"/>
    <n v="2152"/>
    <n v="92.38"/>
    <n v="6"/>
    <x v="1"/>
    <x v="0"/>
    <n v="76885.600000000006"/>
    <x v="54"/>
    <x v="3"/>
    <n v="86.85"/>
    <n v="5369.6"/>
    <n v="4820.54"/>
    <n v="6676.3"/>
    <x v="0"/>
    <n v="2026"/>
    <s v="Q1"/>
    <s v="High"/>
    <s v="Average"/>
    <s v="Good"/>
    <x v="3"/>
    <n v="6676.3"/>
  </r>
  <r>
    <x v="2367"/>
    <d v="2024-03-04T00:00:00"/>
    <s v="Vizag"/>
    <s v="Ahmedabad"/>
    <x v="4"/>
    <x v="1"/>
    <x v="1"/>
    <n v="16.87"/>
    <n v="1448"/>
    <n v="95.56"/>
    <n v="3"/>
    <x v="2"/>
    <x v="1"/>
    <n v="60026.2"/>
    <x v="35"/>
    <x v="6"/>
    <n v="87.12"/>
    <n v="3570.8"/>
    <n v="3174.46"/>
    <n v="8214.7000000000007"/>
    <x v="10"/>
    <n v="2024"/>
    <s v="Q1"/>
    <s v="High"/>
    <s v="Average"/>
    <s v="Excellent"/>
    <x v="4"/>
    <n v="8214.7000000000007"/>
  </r>
  <r>
    <x v="2368"/>
    <d v="2026-02-09T00:00:00"/>
    <s v="Nava Sheva"/>
    <s v="Bengaluru"/>
    <x v="1"/>
    <x v="0"/>
    <x v="6"/>
    <n v="26.15"/>
    <n v="2123"/>
    <n v="98.19"/>
    <n v="6"/>
    <x v="0"/>
    <x v="0"/>
    <n v="69793.8"/>
    <x v="35"/>
    <x v="5"/>
    <n v="88.8"/>
    <n v="5292"/>
    <n v="2065.0300000000002"/>
    <n v="8563.17"/>
    <x v="3"/>
    <n v="2026"/>
    <s v="Q1"/>
    <s v="High"/>
    <s v="Average"/>
    <s v="Good"/>
    <x v="1"/>
    <n v="8563.17"/>
  </r>
  <r>
    <x v="2369"/>
    <d v="2024-04-18T00:00:00"/>
    <s v="Mumbai"/>
    <s v="Delhi ICD"/>
    <x v="1"/>
    <x v="0"/>
    <x v="4"/>
    <n v="18.7"/>
    <n v="2042"/>
    <n v="103.33"/>
    <n v="7"/>
    <x v="2"/>
    <x v="2"/>
    <n v="56233.599999999999"/>
    <x v="24"/>
    <x v="2"/>
    <n v="82.78"/>
    <n v="4832"/>
    <n v="2983.34"/>
    <n v="9310.99"/>
    <x v="5"/>
    <n v="2024"/>
    <s v="Q2"/>
    <s v="High"/>
    <s v="Average"/>
    <s v="Good"/>
    <x v="1"/>
    <n v="9310.99"/>
  </r>
  <r>
    <x v="2370"/>
    <d v="2024-07-01T00:00:00"/>
    <s v="Kandla"/>
    <s v="Hyderabad"/>
    <x v="0"/>
    <x v="1"/>
    <x v="4"/>
    <n v="22.2"/>
    <n v="1625"/>
    <n v="101.09"/>
    <n v="5"/>
    <x v="1"/>
    <x v="1"/>
    <n v="65110.8"/>
    <x v="117"/>
    <x v="3"/>
    <n v="86.06"/>
    <n v="4138"/>
    <n v="4471.0600000000004"/>
    <n v="10995.54"/>
    <x v="1"/>
    <n v="2024"/>
    <s v="Q3"/>
    <s v="High"/>
    <s v="Good"/>
    <s v="Excellent"/>
    <x v="0"/>
    <n v="10995.54"/>
  </r>
  <r>
    <x v="2371"/>
    <d v="2025-02-25T00:00:00"/>
    <s v="Mumbai"/>
    <s v="Nagpur"/>
    <x v="2"/>
    <x v="0"/>
    <x v="0"/>
    <n v="21.72"/>
    <n v="1414"/>
    <n v="96.93"/>
    <n v="4"/>
    <x v="2"/>
    <x v="1"/>
    <n v="52147.6"/>
    <x v="68"/>
    <x v="1"/>
    <n v="84.82"/>
    <n v="3696.8"/>
    <n v="2347.13"/>
    <n v="5876.75"/>
    <x v="3"/>
    <n v="2025"/>
    <s v="Q1"/>
    <s v="High"/>
    <s v="Average"/>
    <s v="Excellent"/>
    <x v="2"/>
    <n v="5876.75"/>
  </r>
  <r>
    <x v="2372"/>
    <d v="2024-05-16T00:00:00"/>
    <s v="Kandla"/>
    <s v="Nagpur"/>
    <x v="1"/>
    <x v="1"/>
    <x v="6"/>
    <n v="18.63"/>
    <n v="2628"/>
    <n v="100.21"/>
    <n v="8"/>
    <x v="1"/>
    <x v="1"/>
    <n v="73828.2"/>
    <x v="92"/>
    <x v="5"/>
    <n v="85.5"/>
    <n v="6001.2"/>
    <n v="4841.57"/>
    <n v="9503.4500000000007"/>
    <x v="4"/>
    <n v="2024"/>
    <s v="Q2"/>
    <s v="High"/>
    <s v="Average"/>
    <s v="Good"/>
    <x v="1"/>
    <n v="9503.4500000000007"/>
  </r>
  <r>
    <x v="2373"/>
    <d v="2025-02-16T00:00:00"/>
    <s v="Nava Sheva"/>
    <s v="Ahmedabad"/>
    <x v="1"/>
    <x v="1"/>
    <x v="4"/>
    <n v="20.89"/>
    <n v="1485"/>
    <n v="92.43"/>
    <n v="5"/>
    <x v="2"/>
    <x v="0"/>
    <n v="66212.600000000006"/>
    <x v="39"/>
    <x v="2"/>
    <n v="82.16"/>
    <n v="3805.6"/>
    <n v="4505.1400000000003"/>
    <n v="9944.49"/>
    <x v="3"/>
    <n v="2025"/>
    <s v="Q1"/>
    <s v="High"/>
    <s v="Average"/>
    <s v="Excellent"/>
    <x v="1"/>
    <n v="9944.49"/>
  </r>
  <r>
    <x v="2374"/>
    <d v="2025-01-20T00:00:00"/>
    <s v="Mumbai"/>
    <s v="Ahmedabad"/>
    <x v="1"/>
    <x v="1"/>
    <x v="3"/>
    <n v="13.6"/>
    <n v="2134"/>
    <n v="95.83"/>
    <n v="5"/>
    <x v="2"/>
    <x v="1"/>
    <n v="65347.6"/>
    <x v="104"/>
    <x v="5"/>
    <n v="87.38"/>
    <n v="4812"/>
    <n v="3122.15"/>
    <n v="7385.39"/>
    <x v="0"/>
    <n v="2025"/>
    <s v="Q1"/>
    <s v="High"/>
    <s v="Average"/>
    <s v="Excellent"/>
    <x v="1"/>
    <n v="7385.39"/>
  </r>
  <r>
    <x v="2375"/>
    <d v="2025-03-28T00:00:00"/>
    <s v="Kandla"/>
    <s v="Jaipur"/>
    <x v="0"/>
    <x v="1"/>
    <x v="1"/>
    <n v="18.579999999999998"/>
    <n v="791"/>
    <n v="96.3"/>
    <n v="3"/>
    <x v="2"/>
    <x v="2"/>
    <n v="52270"/>
    <x v="29"/>
    <x v="6"/>
    <n v="87.33"/>
    <n v="2325.1999999999998"/>
    <n v="4568.1400000000003"/>
    <n v="7249.55"/>
    <x v="10"/>
    <n v="2025"/>
    <s v="Q1"/>
    <s v="High"/>
    <s v="Average"/>
    <s v="Excellent"/>
    <x v="0"/>
    <n v="7249.55"/>
  </r>
  <r>
    <x v="2376"/>
    <d v="2026-06-09T00:00:00"/>
    <s v="Chennai"/>
    <s v="Bengaluru"/>
    <x v="1"/>
    <x v="1"/>
    <x v="3"/>
    <n v="13.64"/>
    <n v="687"/>
    <n v="99.63"/>
    <n v="2"/>
    <x v="2"/>
    <x v="1"/>
    <n v="48475.6"/>
    <x v="8"/>
    <x v="2"/>
    <n v="88.08"/>
    <n v="1919.6"/>
    <n v="2497.44"/>
    <n v="7003.38"/>
    <x v="6"/>
    <n v="2026"/>
    <s v="Q2"/>
    <s v="Low"/>
    <s v="Average"/>
    <s v="Excellent"/>
    <x v="1"/>
    <n v="7003.38"/>
  </r>
  <r>
    <x v="2377"/>
    <d v="2025-10-27T00:00:00"/>
    <s v="Kandla"/>
    <s v="Delhi ICD"/>
    <x v="0"/>
    <x v="1"/>
    <x v="3"/>
    <n v="18.89"/>
    <n v="2452"/>
    <n v="94.21"/>
    <n v="7"/>
    <x v="2"/>
    <x v="2"/>
    <n v="72230.2"/>
    <x v="97"/>
    <x v="3"/>
    <n v="83.41"/>
    <n v="5659.6"/>
    <n v="3070.56"/>
    <n v="6717.11"/>
    <x v="7"/>
    <n v="2025"/>
    <s v="Q4"/>
    <s v="High"/>
    <s v="Average"/>
    <s v="Good"/>
    <x v="0"/>
    <n v="6717.11"/>
  </r>
  <r>
    <x v="2378"/>
    <d v="2024-06-21T00:00:00"/>
    <s v="Kolkata"/>
    <s v="Pune"/>
    <x v="4"/>
    <x v="0"/>
    <x v="2"/>
    <n v="25.34"/>
    <n v="1522"/>
    <n v="89.23"/>
    <n v="4"/>
    <x v="1"/>
    <x v="1"/>
    <n v="53277.599999999999"/>
    <x v="64"/>
    <x v="1"/>
    <n v="88.82"/>
    <n v="4057.6"/>
    <n v="2680.94"/>
    <n v="5281.75"/>
    <x v="6"/>
    <n v="2024"/>
    <s v="Q2"/>
    <s v="High"/>
    <s v="Average"/>
    <s v="Excellent"/>
    <x v="4"/>
    <n v="5281.75"/>
  </r>
  <r>
    <x v="2379"/>
    <d v="2024-04-04T00:00:00"/>
    <s v="Mumbai"/>
    <s v="Jaipur"/>
    <x v="6"/>
    <x v="1"/>
    <x v="5"/>
    <n v="25.56"/>
    <n v="2623"/>
    <n v="99.99"/>
    <n v="7"/>
    <x v="1"/>
    <x v="0"/>
    <n v="82478.8"/>
    <x v="26"/>
    <x v="0"/>
    <n v="82.47"/>
    <n v="6268.4"/>
    <n v="3345.08"/>
    <n v="12615.57"/>
    <x v="5"/>
    <n v="2024"/>
    <s v="Q2"/>
    <s v="High"/>
    <s v="Good"/>
    <s v="Good"/>
    <x v="6"/>
    <n v="12615.57"/>
  </r>
  <r>
    <x v="2380"/>
    <d v="2025-11-29T00:00:00"/>
    <s v="Kolkata"/>
    <s v="Hyderabad"/>
    <x v="2"/>
    <x v="0"/>
    <x v="1"/>
    <n v="15.35"/>
    <n v="1519"/>
    <n v="102.82"/>
    <n v="5"/>
    <x v="1"/>
    <x v="2"/>
    <n v="44381.4"/>
    <x v="63"/>
    <x v="3"/>
    <n v="84.01"/>
    <n v="3652"/>
    <n v="4912.26"/>
    <n v="5009.74"/>
    <x v="11"/>
    <n v="2025"/>
    <s v="Q4"/>
    <s v="Low"/>
    <s v="Average"/>
    <s v="Excellent"/>
    <x v="2"/>
    <n v="5009.74"/>
  </r>
  <r>
    <x v="2381"/>
    <d v="2025-09-23T00:00:00"/>
    <s v="Nava Sheva"/>
    <s v="Ahmedabad"/>
    <x v="5"/>
    <x v="0"/>
    <x v="2"/>
    <n v="21.81"/>
    <n v="2495"/>
    <n v="98.46"/>
    <n v="7"/>
    <x v="0"/>
    <x v="2"/>
    <n v="66384.2"/>
    <x v="89"/>
    <x v="6"/>
    <n v="86.44"/>
    <n v="5862.4"/>
    <n v="4947.8"/>
    <n v="10929.57"/>
    <x v="8"/>
    <n v="2025"/>
    <s v="Q3"/>
    <s v="High"/>
    <s v="Good"/>
    <s v="Good"/>
    <x v="5"/>
    <n v="10929.57"/>
  </r>
  <r>
    <x v="2382"/>
    <d v="2024-01-25T00:00:00"/>
    <s v="Vizag"/>
    <s v="Lucknow"/>
    <x v="2"/>
    <x v="0"/>
    <x v="6"/>
    <n v="21.74"/>
    <n v="551"/>
    <n v="87.19"/>
    <n v="2"/>
    <x v="2"/>
    <x v="1"/>
    <n v="40640.800000000003"/>
    <x v="46"/>
    <x v="3"/>
    <n v="84.08"/>
    <n v="1971.6"/>
    <n v="1771.49"/>
    <n v="7200.26"/>
    <x v="0"/>
    <n v="2024"/>
    <s v="Q1"/>
    <s v="Low"/>
    <s v="Average"/>
    <s v="Excellent"/>
    <x v="2"/>
    <n v="7200.26"/>
  </r>
  <r>
    <x v="2383"/>
    <d v="2024-11-09T00:00:00"/>
    <s v="Vizag"/>
    <s v="Jaipur"/>
    <x v="5"/>
    <x v="1"/>
    <x v="3"/>
    <n v="25.24"/>
    <n v="1319"/>
    <n v="91.92"/>
    <n v="4"/>
    <x v="2"/>
    <x v="2"/>
    <n v="64074.400000000001"/>
    <x v="56"/>
    <x v="3"/>
    <n v="83.5"/>
    <n v="3647.6"/>
    <n v="4373.8"/>
    <n v="9938.31"/>
    <x v="11"/>
    <n v="2024"/>
    <s v="Q4"/>
    <s v="High"/>
    <s v="Average"/>
    <s v="Excellent"/>
    <x v="5"/>
    <n v="9938.31"/>
  </r>
  <r>
    <x v="2384"/>
    <d v="2026-05-08T00:00:00"/>
    <s v="Chennai"/>
    <s v="Nagpur"/>
    <x v="0"/>
    <x v="0"/>
    <x v="2"/>
    <n v="14.15"/>
    <n v="1506"/>
    <n v="104.26"/>
    <n v="3"/>
    <x v="1"/>
    <x v="1"/>
    <n v="44818.2"/>
    <x v="72"/>
    <x v="6"/>
    <n v="85.17"/>
    <n v="3578"/>
    <n v="3025.18"/>
    <n v="4276.62"/>
    <x v="4"/>
    <n v="2026"/>
    <s v="Q2"/>
    <s v="Low"/>
    <s v="Average"/>
    <s v="Excellent"/>
    <x v="0"/>
    <n v="4276.62"/>
  </r>
  <r>
    <x v="2385"/>
    <d v="2026-03-28T00:00:00"/>
    <s v="Mundra"/>
    <s v="Hyderabad"/>
    <x v="2"/>
    <x v="1"/>
    <x v="1"/>
    <n v="19.95"/>
    <n v="1504"/>
    <n v="86.5"/>
    <n v="3"/>
    <x v="2"/>
    <x v="2"/>
    <n v="60883"/>
    <x v="67"/>
    <x v="1"/>
    <n v="88.48"/>
    <n v="3806"/>
    <n v="3442.54"/>
    <n v="10672.14"/>
    <x v="10"/>
    <n v="2026"/>
    <s v="Q1"/>
    <s v="High"/>
    <s v="Good"/>
    <s v="Excellent"/>
    <x v="2"/>
    <n v="10672.14"/>
  </r>
  <r>
    <x v="2386"/>
    <d v="2024-01-11T00:00:00"/>
    <s v="Mumbai"/>
    <s v="Nagpur"/>
    <x v="3"/>
    <x v="1"/>
    <x v="6"/>
    <n v="14.76"/>
    <n v="2306"/>
    <n v="91.92"/>
    <n v="7"/>
    <x v="1"/>
    <x v="1"/>
    <n v="65486.400000000001"/>
    <x v="113"/>
    <x v="4"/>
    <n v="86.84"/>
    <n v="5202.3999999999996"/>
    <n v="4552.01"/>
    <n v="7976.48"/>
    <x v="0"/>
    <n v="2024"/>
    <s v="Q1"/>
    <s v="High"/>
    <s v="Average"/>
    <s v="Good"/>
    <x v="3"/>
    <n v="7976.48"/>
  </r>
  <r>
    <x v="2387"/>
    <d v="2025-11-21T00:00:00"/>
    <s v="Chennai"/>
    <s v="Nagpur"/>
    <x v="6"/>
    <x v="1"/>
    <x v="6"/>
    <n v="17.93"/>
    <n v="1393"/>
    <n v="85.04"/>
    <n v="3"/>
    <x v="2"/>
    <x v="0"/>
    <n v="61557.8"/>
    <x v="96"/>
    <x v="6"/>
    <n v="84.57"/>
    <n v="3503.2"/>
    <n v="3395.46"/>
    <n v="9247.68"/>
    <x v="11"/>
    <n v="2025"/>
    <s v="Q4"/>
    <s v="High"/>
    <s v="Average"/>
    <s v="Excellent"/>
    <x v="6"/>
    <n v="9247.68"/>
  </r>
  <r>
    <x v="2388"/>
    <d v="2025-07-19T00:00:00"/>
    <s v="Mundra"/>
    <s v="Lucknow"/>
    <x v="3"/>
    <x v="1"/>
    <x v="5"/>
    <n v="11.36"/>
    <n v="707"/>
    <n v="90.1"/>
    <n v="3"/>
    <x v="1"/>
    <x v="1"/>
    <n v="43020"/>
    <x v="46"/>
    <x v="2"/>
    <n v="87.34"/>
    <n v="1868.4"/>
    <n v="1569.91"/>
    <n v="6922.05"/>
    <x v="1"/>
    <n v="2025"/>
    <s v="Q3"/>
    <s v="Low"/>
    <s v="Average"/>
    <s v="Excellent"/>
    <x v="3"/>
    <n v="6922.05"/>
  </r>
  <r>
    <x v="2389"/>
    <d v="2025-11-11T00:00:00"/>
    <s v="Kolkata"/>
    <s v="Lucknow"/>
    <x v="5"/>
    <x v="1"/>
    <x v="6"/>
    <n v="26.45"/>
    <n v="767"/>
    <n v="90.72"/>
    <n v="3"/>
    <x v="0"/>
    <x v="2"/>
    <n v="60895.4"/>
    <x v="29"/>
    <x v="4"/>
    <n v="87.82"/>
    <n v="2592"/>
    <n v="2111.29"/>
    <n v="7769.04"/>
    <x v="11"/>
    <n v="2025"/>
    <s v="Q4"/>
    <s v="High"/>
    <s v="Average"/>
    <s v="Excellent"/>
    <x v="5"/>
    <n v="7769.04"/>
  </r>
  <r>
    <x v="2390"/>
    <d v="2025-12-18T00:00:00"/>
    <s v="Mundra"/>
    <s v="Bengaluru"/>
    <x v="4"/>
    <x v="1"/>
    <x v="1"/>
    <n v="25.15"/>
    <n v="883"/>
    <n v="85.59"/>
    <n v="4"/>
    <x v="2"/>
    <x v="0"/>
    <n v="62001.8"/>
    <x v="114"/>
    <x v="4"/>
    <n v="86.69"/>
    <n v="2772"/>
    <n v="3405.46"/>
    <n v="6165.86"/>
    <x v="9"/>
    <n v="2025"/>
    <s v="Q4"/>
    <s v="High"/>
    <s v="Average"/>
    <s v="Excellent"/>
    <x v="4"/>
    <n v="6165.86"/>
  </r>
  <r>
    <x v="2391"/>
    <d v="2025-02-11T00:00:00"/>
    <s v="Vizag"/>
    <s v="Pune"/>
    <x v="4"/>
    <x v="1"/>
    <x v="6"/>
    <n v="24.19"/>
    <n v="1233"/>
    <n v="103.37"/>
    <n v="4"/>
    <x v="1"/>
    <x v="0"/>
    <n v="64971.4"/>
    <x v="80"/>
    <x v="6"/>
    <n v="82.93"/>
    <n v="3433.6"/>
    <n v="1526.66"/>
    <n v="6225.47"/>
    <x v="3"/>
    <n v="2025"/>
    <s v="Q1"/>
    <s v="High"/>
    <s v="Average"/>
    <s v="Excellent"/>
    <x v="4"/>
    <n v="6225.47"/>
  </r>
  <r>
    <x v="2392"/>
    <d v="2025-08-24T00:00:00"/>
    <s v="Vizag"/>
    <s v="Bengaluru"/>
    <x v="4"/>
    <x v="0"/>
    <x v="3"/>
    <n v="18.29"/>
    <n v="620"/>
    <n v="99.46"/>
    <n v="2"/>
    <x v="0"/>
    <x v="2"/>
    <n v="40836.199999999997"/>
    <x v="47"/>
    <x v="4"/>
    <n v="85.05"/>
    <n v="1971.6"/>
    <n v="4257.95"/>
    <n v="5832.34"/>
    <x v="2"/>
    <n v="2025"/>
    <s v="Q3"/>
    <s v="Low"/>
    <s v="Average"/>
    <s v="Excellent"/>
    <x v="4"/>
    <n v="5832.34"/>
  </r>
  <r>
    <x v="2393"/>
    <d v="2026-03-25T00:00:00"/>
    <s v="Chennai"/>
    <s v="Hyderabad"/>
    <x v="2"/>
    <x v="1"/>
    <x v="6"/>
    <n v="18.39"/>
    <n v="2749"/>
    <n v="101.42"/>
    <n v="6"/>
    <x v="2"/>
    <x v="2"/>
    <n v="76209.399999999994"/>
    <x v="8"/>
    <x v="2"/>
    <n v="88.46"/>
    <n v="6233.6"/>
    <n v="1837.44"/>
    <n v="6246.59"/>
    <x v="10"/>
    <n v="2026"/>
    <s v="Q1"/>
    <s v="High"/>
    <s v="Average"/>
    <s v="Good"/>
    <x v="2"/>
    <n v="6246.59"/>
  </r>
  <r>
    <x v="2394"/>
    <d v="2024-01-03T00:00:00"/>
    <s v="Nava Sheva"/>
    <s v="Pune"/>
    <x v="0"/>
    <x v="1"/>
    <x v="4"/>
    <n v="18.29"/>
    <n v="2200"/>
    <n v="88.96"/>
    <n v="5"/>
    <x v="2"/>
    <x v="0"/>
    <n v="72036.2"/>
    <x v="69"/>
    <x v="0"/>
    <n v="84.65"/>
    <n v="5131.6000000000004"/>
    <n v="3369.58"/>
    <n v="8123.59"/>
    <x v="0"/>
    <n v="2024"/>
    <s v="Q1"/>
    <s v="High"/>
    <s v="Average"/>
    <s v="Excellent"/>
    <x v="0"/>
    <n v="8123.59"/>
  </r>
  <r>
    <x v="2395"/>
    <d v="2024-01-09T00:00:00"/>
    <s v="Chennai"/>
    <s v="Nagpur"/>
    <x v="2"/>
    <x v="0"/>
    <x v="3"/>
    <n v="10.81"/>
    <n v="1369"/>
    <n v="95.62"/>
    <n v="4"/>
    <x v="2"/>
    <x v="2"/>
    <n v="40131.4"/>
    <x v="47"/>
    <x v="0"/>
    <n v="83.1"/>
    <n v="3170.4"/>
    <n v="3968.15"/>
    <n v="3375.75"/>
    <x v="0"/>
    <n v="2024"/>
    <s v="Q1"/>
    <s v="Low"/>
    <s v="Average"/>
    <s v="Excellent"/>
    <x v="2"/>
    <n v="3375.75"/>
  </r>
  <r>
    <x v="2396"/>
    <d v="2025-10-11T00:00:00"/>
    <s v="Nava Sheva"/>
    <s v="Lucknow"/>
    <x v="0"/>
    <x v="0"/>
    <x v="2"/>
    <n v="26.81"/>
    <n v="2114"/>
    <n v="93.41"/>
    <n v="7"/>
    <x v="2"/>
    <x v="2"/>
    <n v="63206.2"/>
    <x v="109"/>
    <x v="0"/>
    <n v="86.09"/>
    <n v="5300.4"/>
    <n v="2595.88"/>
    <n v="5340.52"/>
    <x v="7"/>
    <n v="2025"/>
    <s v="Q4"/>
    <s v="High"/>
    <s v="Average"/>
    <s v="Good"/>
    <x v="0"/>
    <n v="5340.52"/>
  </r>
  <r>
    <x v="2397"/>
    <d v="2026-04-21T00:00:00"/>
    <s v="Chennai"/>
    <s v="Hyderabad"/>
    <x v="5"/>
    <x v="0"/>
    <x v="0"/>
    <n v="24.81"/>
    <n v="787"/>
    <n v="92.94"/>
    <n v="2"/>
    <x v="0"/>
    <x v="0"/>
    <n v="51925.8"/>
    <x v="57"/>
    <x v="0"/>
    <n v="86.73"/>
    <n v="2566.4"/>
    <n v="2781.89"/>
    <n v="4818.2299999999996"/>
    <x v="5"/>
    <n v="2026"/>
    <s v="Q2"/>
    <s v="High"/>
    <s v="Average"/>
    <s v="Excellent"/>
    <x v="5"/>
    <n v="4818.2299999999996"/>
  </r>
  <r>
    <x v="2398"/>
    <d v="2025-12-30T00:00:00"/>
    <s v="Kolkata"/>
    <s v="Pune"/>
    <x v="4"/>
    <x v="1"/>
    <x v="3"/>
    <n v="19.55"/>
    <n v="1651"/>
    <n v="94.5"/>
    <n v="6"/>
    <x v="1"/>
    <x v="0"/>
    <n v="64747"/>
    <x v="10"/>
    <x v="5"/>
    <n v="85.16"/>
    <n v="4084"/>
    <n v="4083.63"/>
    <n v="7955.91"/>
    <x v="9"/>
    <n v="2025"/>
    <s v="Q4"/>
    <s v="High"/>
    <s v="Average"/>
    <s v="Good"/>
    <x v="4"/>
    <n v="7955.91"/>
  </r>
  <r>
    <x v="2399"/>
    <d v="2026-02-11T00:00:00"/>
    <s v="Kolkata"/>
    <s v="Bengaluru"/>
    <x v="4"/>
    <x v="0"/>
    <x v="6"/>
    <n v="11.48"/>
    <n v="584"/>
    <n v="103.65"/>
    <n v="2"/>
    <x v="0"/>
    <x v="0"/>
    <n v="38778"/>
    <x v="98"/>
    <x v="0"/>
    <n v="81.56"/>
    <n v="1627.2"/>
    <n v="3303.37"/>
    <n v="3817.07"/>
    <x v="3"/>
    <n v="2026"/>
    <s v="Q1"/>
    <s v="Low"/>
    <s v="Average"/>
    <s v="Excellent"/>
    <x v="4"/>
    <n v="3817.07"/>
  </r>
  <r>
    <x v="2400"/>
    <d v="2024-03-29T00:00:00"/>
    <s v="Nava Sheva"/>
    <s v="Delhi ICD"/>
    <x v="6"/>
    <x v="1"/>
    <x v="4"/>
    <n v="14.31"/>
    <n v="701"/>
    <n v="99.93"/>
    <n v="2"/>
    <x v="2"/>
    <x v="2"/>
    <n v="47782.6"/>
    <x v="109"/>
    <x v="4"/>
    <n v="82.27"/>
    <n v="1974.4"/>
    <n v="3047.24"/>
    <n v="4221.18"/>
    <x v="10"/>
    <n v="2024"/>
    <s v="Q1"/>
    <s v="Low"/>
    <s v="Average"/>
    <s v="Excellent"/>
    <x v="6"/>
    <n v="4221.18"/>
  </r>
  <r>
    <x v="2401"/>
    <d v="2024-10-03T00:00:00"/>
    <s v="Vizag"/>
    <s v="Pune"/>
    <x v="3"/>
    <x v="0"/>
    <x v="1"/>
    <n v="12.83"/>
    <n v="2061"/>
    <n v="89.84"/>
    <n v="5"/>
    <x v="0"/>
    <x v="1"/>
    <n v="53559.8"/>
    <x v="64"/>
    <x v="1"/>
    <n v="81.95"/>
    <n v="4635.2"/>
    <n v="4421.38"/>
    <n v="5695.29"/>
    <x v="7"/>
    <n v="2024"/>
    <s v="Q4"/>
    <s v="High"/>
    <s v="Average"/>
    <s v="Excellent"/>
    <x v="3"/>
    <n v="5695.29"/>
  </r>
  <r>
    <x v="2402"/>
    <d v="2025-08-05T00:00:00"/>
    <s v="Kandla"/>
    <s v="Delhi ICD"/>
    <x v="2"/>
    <x v="1"/>
    <x v="0"/>
    <n v="15.42"/>
    <n v="1532"/>
    <n v="94.48"/>
    <n v="5"/>
    <x v="1"/>
    <x v="2"/>
    <n v="55599.6"/>
    <x v="25"/>
    <x v="0"/>
    <n v="85.34"/>
    <n v="3680.8"/>
    <n v="2017.53"/>
    <n v="9058.66"/>
    <x v="2"/>
    <n v="2025"/>
    <s v="Q3"/>
    <s v="High"/>
    <s v="Average"/>
    <s v="Excellent"/>
    <x v="2"/>
    <n v="9058.66"/>
  </r>
  <r>
    <x v="2403"/>
    <d v="2025-08-21T00:00:00"/>
    <s v="Vizag"/>
    <s v="Pune"/>
    <x v="3"/>
    <x v="0"/>
    <x v="6"/>
    <n v="11.76"/>
    <n v="1205"/>
    <n v="103.63"/>
    <n v="4"/>
    <x v="0"/>
    <x v="1"/>
    <n v="43979.6"/>
    <x v="103"/>
    <x v="6"/>
    <n v="81.08"/>
    <n v="2880.4"/>
    <n v="2891.79"/>
    <n v="6124.19"/>
    <x v="2"/>
    <n v="2025"/>
    <s v="Q3"/>
    <s v="Low"/>
    <s v="Average"/>
    <s v="Excellent"/>
    <x v="3"/>
    <n v="6124.19"/>
  </r>
  <r>
    <x v="2404"/>
    <d v="2024-04-07T00:00:00"/>
    <s v="Kolkata"/>
    <s v="Nagpur"/>
    <x v="3"/>
    <x v="0"/>
    <x v="6"/>
    <n v="22.31"/>
    <n v="2497"/>
    <n v="86.51"/>
    <n v="6"/>
    <x v="0"/>
    <x v="0"/>
    <n v="69424.2"/>
    <x v="108"/>
    <x v="3"/>
    <n v="82.5"/>
    <n v="5886.4"/>
    <n v="3340.51"/>
    <n v="8447.32"/>
    <x v="5"/>
    <n v="2024"/>
    <s v="Q2"/>
    <s v="High"/>
    <s v="Average"/>
    <s v="Good"/>
    <x v="3"/>
    <n v="8447.32"/>
  </r>
  <r>
    <x v="2405"/>
    <d v="2024-10-02T00:00:00"/>
    <s v="Mundra"/>
    <s v="Bengaluru"/>
    <x v="0"/>
    <x v="0"/>
    <x v="1"/>
    <n v="12.53"/>
    <n v="1377"/>
    <n v="88.8"/>
    <n v="5"/>
    <x v="0"/>
    <x v="1"/>
    <n v="44957"/>
    <x v="73"/>
    <x v="1"/>
    <n v="85.52"/>
    <n v="3255.2"/>
    <n v="4830.6000000000004"/>
    <n v="6924.54"/>
    <x v="7"/>
    <n v="2024"/>
    <s v="Q4"/>
    <s v="Low"/>
    <s v="Average"/>
    <s v="Excellent"/>
    <x v="0"/>
    <n v="6924.54"/>
  </r>
  <r>
    <x v="2406"/>
    <d v="2026-06-17T00:00:00"/>
    <s v="Chennai"/>
    <s v="Lucknow"/>
    <x v="5"/>
    <x v="1"/>
    <x v="0"/>
    <n v="27.29"/>
    <n v="616"/>
    <n v="98.04"/>
    <n v="3"/>
    <x v="0"/>
    <x v="2"/>
    <n v="60717.8"/>
    <x v="112"/>
    <x v="2"/>
    <n v="81.349999999999994"/>
    <n v="2323.6"/>
    <n v="2444.91"/>
    <n v="10746.74"/>
    <x v="6"/>
    <n v="2026"/>
    <s v="Q2"/>
    <s v="High"/>
    <s v="Good"/>
    <s v="Excellent"/>
    <x v="5"/>
    <n v="10746.74"/>
  </r>
  <r>
    <x v="2407"/>
    <d v="2025-03-17T00:00:00"/>
    <s v="Kolkata"/>
    <s v="Bengaluru"/>
    <x v="1"/>
    <x v="0"/>
    <x v="4"/>
    <n v="20.95"/>
    <n v="2334"/>
    <n v="101.52"/>
    <n v="6"/>
    <x v="1"/>
    <x v="2"/>
    <n v="59045.4"/>
    <x v="55"/>
    <x v="1"/>
    <n v="86.86"/>
    <n v="5506"/>
    <n v="1599.88"/>
    <n v="9633.94"/>
    <x v="10"/>
    <n v="2025"/>
    <s v="Q1"/>
    <s v="High"/>
    <s v="Average"/>
    <s v="Good"/>
    <x v="1"/>
    <n v="9633.94"/>
  </r>
  <r>
    <x v="2408"/>
    <d v="2025-04-26T00:00:00"/>
    <s v="Kandla"/>
    <s v="Lucknow"/>
    <x v="1"/>
    <x v="1"/>
    <x v="6"/>
    <n v="12.08"/>
    <n v="1861"/>
    <n v="87.41"/>
    <n v="4"/>
    <x v="1"/>
    <x v="2"/>
    <n v="55693.2"/>
    <x v="42"/>
    <x v="1"/>
    <n v="87.91"/>
    <n v="4205.2"/>
    <n v="4820.75"/>
    <n v="7638.8"/>
    <x v="5"/>
    <n v="2025"/>
    <s v="Q2"/>
    <s v="High"/>
    <s v="Average"/>
    <s v="Excellent"/>
    <x v="1"/>
    <n v="7638.8"/>
  </r>
  <r>
    <x v="2409"/>
    <d v="2025-11-14T00:00:00"/>
    <s v="Vizag"/>
    <s v="Hyderabad"/>
    <x v="3"/>
    <x v="1"/>
    <x v="6"/>
    <n v="16.11"/>
    <n v="1725"/>
    <n v="97.8"/>
    <n v="5"/>
    <x v="0"/>
    <x v="2"/>
    <n v="63935"/>
    <x v="41"/>
    <x v="6"/>
    <n v="82.49"/>
    <n v="4094.4"/>
    <n v="1588.2"/>
    <n v="8625.09"/>
    <x v="11"/>
    <n v="2025"/>
    <s v="Q4"/>
    <s v="High"/>
    <s v="Average"/>
    <s v="Excellent"/>
    <x v="3"/>
    <n v="8625.09"/>
  </r>
  <r>
    <x v="2410"/>
    <d v="2025-09-18T00:00:00"/>
    <s v="Mumbai"/>
    <s v="Ahmedabad"/>
    <x v="3"/>
    <x v="0"/>
    <x v="4"/>
    <n v="26.72"/>
    <n v="1252"/>
    <n v="92.86"/>
    <n v="5"/>
    <x v="2"/>
    <x v="2"/>
    <n v="52715.199999999997"/>
    <x v="16"/>
    <x v="4"/>
    <n v="85.89"/>
    <n v="3572.8"/>
    <n v="1561.92"/>
    <n v="6030.1"/>
    <x v="8"/>
    <n v="2025"/>
    <s v="Q3"/>
    <s v="High"/>
    <s v="Average"/>
    <s v="Excellent"/>
    <x v="3"/>
    <n v="6030.1"/>
  </r>
  <r>
    <x v="2411"/>
    <d v="2024-10-26T00:00:00"/>
    <s v="Vizag"/>
    <s v="Pune"/>
    <x v="4"/>
    <x v="0"/>
    <x v="3"/>
    <n v="20.96"/>
    <n v="865"/>
    <n v="96.69"/>
    <n v="4"/>
    <x v="1"/>
    <x v="2"/>
    <n v="40846.800000000003"/>
    <x v="92"/>
    <x v="0"/>
    <n v="83.95"/>
    <n v="2568.4"/>
    <n v="2001.98"/>
    <n v="4691.4399999999996"/>
    <x v="7"/>
    <n v="2024"/>
    <s v="Q4"/>
    <s v="Low"/>
    <s v="Average"/>
    <s v="Excellent"/>
    <x v="4"/>
    <n v="4691.4399999999996"/>
  </r>
  <r>
    <x v="2412"/>
    <d v="2025-10-30T00:00:00"/>
    <s v="Kandla"/>
    <s v="Pune"/>
    <x v="4"/>
    <x v="0"/>
    <x v="6"/>
    <n v="14.67"/>
    <n v="1650"/>
    <n v="88.41"/>
    <n v="6"/>
    <x v="2"/>
    <x v="0"/>
    <n v="50112.2"/>
    <x v="43"/>
    <x v="4"/>
    <n v="85.71"/>
    <n v="3886.8"/>
    <n v="3876.67"/>
    <n v="4898.37"/>
    <x v="7"/>
    <n v="2025"/>
    <s v="Q4"/>
    <s v="High"/>
    <s v="Average"/>
    <s v="Good"/>
    <x v="4"/>
    <n v="4898.37"/>
  </r>
  <r>
    <x v="2413"/>
    <d v="2025-12-21T00:00:00"/>
    <s v="Kolkata"/>
    <s v="Jaipur"/>
    <x v="4"/>
    <x v="1"/>
    <x v="1"/>
    <n v="23.59"/>
    <n v="1493"/>
    <n v="101.05"/>
    <n v="4"/>
    <x v="2"/>
    <x v="1"/>
    <n v="67273"/>
    <x v="55"/>
    <x v="4"/>
    <n v="85.93"/>
    <n v="3929.6"/>
    <n v="3233.87"/>
    <n v="9919.0400000000009"/>
    <x v="9"/>
    <n v="2025"/>
    <s v="Q4"/>
    <s v="High"/>
    <s v="Average"/>
    <s v="Excellent"/>
    <x v="4"/>
    <n v="9919.0400000000009"/>
  </r>
  <r>
    <x v="2414"/>
    <d v="2024-05-21T00:00:00"/>
    <s v="Mumbai"/>
    <s v="Delhi ICD"/>
    <x v="3"/>
    <x v="1"/>
    <x v="2"/>
    <n v="11.76"/>
    <n v="2520"/>
    <n v="90.11"/>
    <n v="8"/>
    <x v="1"/>
    <x v="1"/>
    <n v="65137.2"/>
    <x v="22"/>
    <x v="4"/>
    <n v="85.34"/>
    <n v="5510.4"/>
    <n v="1997.85"/>
    <n v="10497.96"/>
    <x v="4"/>
    <n v="2024"/>
    <s v="Q2"/>
    <s v="High"/>
    <s v="Good"/>
    <s v="Good"/>
    <x v="3"/>
    <n v="10497.96"/>
  </r>
  <r>
    <x v="2415"/>
    <d v="2025-05-28T00:00:00"/>
    <s v="Mumbai"/>
    <s v="Ahmedabad"/>
    <x v="5"/>
    <x v="1"/>
    <x v="0"/>
    <n v="25.38"/>
    <n v="487"/>
    <n v="101.17"/>
    <n v="3"/>
    <x v="0"/>
    <x v="0"/>
    <n v="61826.400000000001"/>
    <x v="42"/>
    <x v="4"/>
    <n v="86.94"/>
    <n v="1989.2"/>
    <n v="2069.4"/>
    <n v="10169.950000000001"/>
    <x v="4"/>
    <n v="2025"/>
    <s v="Q2"/>
    <s v="High"/>
    <s v="Good"/>
    <s v="Excellent"/>
    <x v="5"/>
    <n v="10169.950000000001"/>
  </r>
  <r>
    <x v="2416"/>
    <d v="2025-04-20T00:00:00"/>
    <s v="Nava Sheva"/>
    <s v="Bengaluru"/>
    <x v="2"/>
    <x v="0"/>
    <x v="2"/>
    <n v="17.72"/>
    <n v="2511"/>
    <n v="94.25"/>
    <n v="8"/>
    <x v="1"/>
    <x v="2"/>
    <n v="57390"/>
    <x v="66"/>
    <x v="4"/>
    <n v="87.42"/>
    <n v="5730.8"/>
    <n v="4607.34"/>
    <n v="9234.8700000000008"/>
    <x v="5"/>
    <n v="2025"/>
    <s v="Q2"/>
    <s v="High"/>
    <s v="Average"/>
    <s v="Good"/>
    <x v="2"/>
    <n v="9234.8700000000008"/>
  </r>
  <r>
    <x v="2417"/>
    <d v="2025-12-16T00:00:00"/>
    <s v="Kandla"/>
    <s v="Delhi ICD"/>
    <x v="3"/>
    <x v="0"/>
    <x v="5"/>
    <n v="25.1"/>
    <n v="997"/>
    <n v="87.96"/>
    <n v="2"/>
    <x v="1"/>
    <x v="0"/>
    <n v="49109.2"/>
    <x v="116"/>
    <x v="0"/>
    <n v="81.900000000000006"/>
    <n v="2998"/>
    <n v="2816.09"/>
    <n v="4173.7"/>
    <x v="9"/>
    <n v="2025"/>
    <s v="Q4"/>
    <s v="Low"/>
    <s v="Average"/>
    <s v="Excellent"/>
    <x v="3"/>
    <n v="4173.7"/>
  </r>
  <r>
    <x v="2418"/>
    <d v="2024-03-11T00:00:00"/>
    <s v="Mumbai"/>
    <s v="Ahmedabad"/>
    <x v="6"/>
    <x v="0"/>
    <x v="6"/>
    <n v="18.170000000000002"/>
    <n v="996"/>
    <n v="98.34"/>
    <n v="4"/>
    <x v="2"/>
    <x v="0"/>
    <n v="46605.8"/>
    <x v="52"/>
    <x v="0"/>
    <n v="87.21"/>
    <n v="2718.8"/>
    <n v="2541.41"/>
    <n v="5944.89"/>
    <x v="10"/>
    <n v="2024"/>
    <s v="Q1"/>
    <s v="Low"/>
    <s v="Average"/>
    <s v="Excellent"/>
    <x v="6"/>
    <n v="5944.89"/>
  </r>
  <r>
    <x v="2419"/>
    <d v="2024-11-09T00:00:00"/>
    <s v="Mundra"/>
    <s v="Hyderabad"/>
    <x v="2"/>
    <x v="1"/>
    <x v="2"/>
    <n v="14.04"/>
    <n v="1032"/>
    <n v="95"/>
    <n v="3"/>
    <x v="0"/>
    <x v="0"/>
    <n v="57420"/>
    <x v="86"/>
    <x v="6"/>
    <n v="87.97"/>
    <n v="2625.6"/>
    <n v="2045.04"/>
    <n v="9700.42"/>
    <x v="11"/>
    <n v="2024"/>
    <s v="Q4"/>
    <s v="High"/>
    <s v="Average"/>
    <s v="Excellent"/>
    <x v="2"/>
    <n v="9700.42"/>
  </r>
  <r>
    <x v="2420"/>
    <d v="2025-09-06T00:00:00"/>
    <s v="Mumbai"/>
    <s v="Nagpur"/>
    <x v="3"/>
    <x v="0"/>
    <x v="5"/>
    <n v="15.36"/>
    <n v="1919"/>
    <n v="101.86"/>
    <n v="5"/>
    <x v="2"/>
    <x v="2"/>
    <n v="51575.199999999997"/>
    <x v="19"/>
    <x v="2"/>
    <n v="88.67"/>
    <n v="4452.3999999999996"/>
    <n v="3501.7"/>
    <n v="6513.11"/>
    <x v="8"/>
    <n v="2025"/>
    <s v="Q3"/>
    <s v="High"/>
    <s v="Average"/>
    <s v="Excellent"/>
    <x v="3"/>
    <n v="6513.11"/>
  </r>
  <r>
    <x v="2421"/>
    <d v="2025-10-03T00:00:00"/>
    <s v="Vizag"/>
    <s v="Pune"/>
    <x v="3"/>
    <x v="0"/>
    <x v="4"/>
    <n v="26.78"/>
    <n v="1176"/>
    <n v="90.72"/>
    <n v="4"/>
    <x v="0"/>
    <x v="0"/>
    <n v="58100.4"/>
    <x v="3"/>
    <x v="2"/>
    <n v="82.79"/>
    <n v="3423.2"/>
    <n v="3094.63"/>
    <n v="10147.780000000001"/>
    <x v="7"/>
    <n v="2025"/>
    <s v="Q4"/>
    <s v="High"/>
    <s v="Good"/>
    <s v="Excellent"/>
    <x v="3"/>
    <n v="10147.780000000001"/>
  </r>
  <r>
    <x v="2422"/>
    <d v="2025-08-13T00:00:00"/>
    <s v="Kolkata"/>
    <s v="Lucknow"/>
    <x v="0"/>
    <x v="1"/>
    <x v="0"/>
    <n v="19.48"/>
    <n v="766"/>
    <n v="89.87"/>
    <n v="3"/>
    <x v="0"/>
    <x v="2"/>
    <n v="54508.4"/>
    <x v="92"/>
    <x v="3"/>
    <n v="83.33"/>
    <n v="2311.1999999999998"/>
    <n v="2364.54"/>
    <n v="7795.42"/>
    <x v="2"/>
    <n v="2025"/>
    <s v="Q3"/>
    <s v="High"/>
    <s v="Average"/>
    <s v="Excellent"/>
    <x v="0"/>
    <n v="7795.42"/>
  </r>
  <r>
    <x v="2423"/>
    <d v="2024-03-31T00:00:00"/>
    <s v="Chennai"/>
    <s v="Ahmedabad"/>
    <x v="5"/>
    <x v="1"/>
    <x v="5"/>
    <n v="14.25"/>
    <n v="688"/>
    <n v="87.33"/>
    <n v="3"/>
    <x v="2"/>
    <x v="2"/>
    <n v="46060.6"/>
    <x v="70"/>
    <x v="5"/>
    <n v="88.33"/>
    <n v="1946"/>
    <n v="1806.02"/>
    <n v="6623.85"/>
    <x v="10"/>
    <n v="2024"/>
    <s v="Q1"/>
    <s v="Low"/>
    <s v="Average"/>
    <s v="Excellent"/>
    <x v="5"/>
    <n v="6623.85"/>
  </r>
  <r>
    <x v="2424"/>
    <d v="2025-01-17T00:00:00"/>
    <s v="Kolkata"/>
    <s v="Hyderabad"/>
    <x v="5"/>
    <x v="0"/>
    <x v="6"/>
    <n v="27.54"/>
    <n v="2717"/>
    <n v="98.43"/>
    <n v="8"/>
    <x v="0"/>
    <x v="0"/>
    <n v="78201.600000000006"/>
    <x v="114"/>
    <x v="4"/>
    <n v="87.26"/>
    <n v="6535.6"/>
    <n v="1746.08"/>
    <n v="7367.05"/>
    <x v="0"/>
    <n v="2025"/>
    <s v="Q1"/>
    <s v="High"/>
    <s v="Average"/>
    <s v="Good"/>
    <x v="5"/>
    <n v="7367.05"/>
  </r>
  <r>
    <x v="2425"/>
    <d v="2026-03-11T00:00:00"/>
    <s v="Vizag"/>
    <s v="Lucknow"/>
    <x v="1"/>
    <x v="1"/>
    <x v="6"/>
    <n v="26.4"/>
    <n v="2684"/>
    <n v="97.96"/>
    <n v="7"/>
    <x v="2"/>
    <x v="1"/>
    <n v="83723.199999999997"/>
    <x v="68"/>
    <x v="0"/>
    <n v="84.13"/>
    <n v="6424"/>
    <n v="1593.93"/>
    <n v="14408.6"/>
    <x v="10"/>
    <n v="2026"/>
    <s v="Q1"/>
    <s v="High"/>
    <s v="Good"/>
    <s v="Good"/>
    <x v="1"/>
    <n v="14408.6"/>
  </r>
  <r>
    <x v="2426"/>
    <d v="2025-06-09T00:00:00"/>
    <s v="Kandla"/>
    <s v="Lucknow"/>
    <x v="4"/>
    <x v="1"/>
    <x v="3"/>
    <n v="10.039999999999999"/>
    <n v="1449"/>
    <n v="88.12"/>
    <n v="3"/>
    <x v="0"/>
    <x v="2"/>
    <n v="53998.400000000001"/>
    <x v="60"/>
    <x v="0"/>
    <n v="81.87"/>
    <n v="3299.6"/>
    <n v="2057.2199999999998"/>
    <n v="4961.3999999999996"/>
    <x v="6"/>
    <n v="2025"/>
    <s v="Q2"/>
    <s v="High"/>
    <s v="Average"/>
    <s v="Excellent"/>
    <x v="4"/>
    <n v="4961.3999999999996"/>
  </r>
  <r>
    <x v="2427"/>
    <d v="2025-01-13T00:00:00"/>
    <s v="Nava Sheva"/>
    <s v="Ahmedabad"/>
    <x v="3"/>
    <x v="1"/>
    <x v="0"/>
    <n v="16.64"/>
    <n v="1050"/>
    <n v="97.23"/>
    <n v="4"/>
    <x v="2"/>
    <x v="0"/>
    <n v="57743.6"/>
    <x v="12"/>
    <x v="4"/>
    <n v="86.92"/>
    <n v="2765.6"/>
    <n v="3203.23"/>
    <n v="9312.41"/>
    <x v="0"/>
    <n v="2025"/>
    <s v="Q1"/>
    <s v="High"/>
    <s v="Average"/>
    <s v="Excellent"/>
    <x v="3"/>
    <n v="9312.41"/>
  </r>
  <r>
    <x v="2428"/>
    <d v="2024-09-15T00:00:00"/>
    <s v="Mumbai"/>
    <s v="Hyderabad"/>
    <x v="1"/>
    <x v="0"/>
    <x v="5"/>
    <n v="16.440000000000001"/>
    <n v="1855"/>
    <n v="89.19"/>
    <n v="4"/>
    <x v="1"/>
    <x v="0"/>
    <n v="51758.8"/>
    <x v="117"/>
    <x v="3"/>
    <n v="82.55"/>
    <n v="4367.6000000000004"/>
    <n v="2129.33"/>
    <n v="6776.3"/>
    <x v="8"/>
    <n v="2024"/>
    <s v="Q3"/>
    <s v="High"/>
    <s v="Average"/>
    <s v="Excellent"/>
    <x v="1"/>
    <n v="6776.3"/>
  </r>
  <r>
    <x v="2429"/>
    <d v="2025-09-04T00:00:00"/>
    <s v="Chennai"/>
    <s v="Lucknow"/>
    <x v="6"/>
    <x v="0"/>
    <x v="6"/>
    <n v="15.35"/>
    <n v="647"/>
    <n v="85.9"/>
    <n v="3"/>
    <x v="1"/>
    <x v="1"/>
    <n v="33387"/>
    <x v="102"/>
    <x v="0"/>
    <n v="81.900000000000006"/>
    <n v="1908"/>
    <n v="1528.28"/>
    <n v="5964.83"/>
    <x v="8"/>
    <n v="2025"/>
    <s v="Q3"/>
    <s v="Low"/>
    <s v="Average"/>
    <s v="Excellent"/>
    <x v="6"/>
    <n v="5964.83"/>
  </r>
  <r>
    <x v="2430"/>
    <d v="2025-10-03T00:00:00"/>
    <s v="Kolkata"/>
    <s v="Delhi ICD"/>
    <x v="6"/>
    <x v="0"/>
    <x v="6"/>
    <n v="20.83"/>
    <n v="2430"/>
    <n v="94.24"/>
    <n v="7"/>
    <x v="0"/>
    <x v="0"/>
    <n v="68215.8"/>
    <x v="97"/>
    <x v="5"/>
    <n v="84.97"/>
    <n v="5693.2"/>
    <n v="4767.25"/>
    <n v="10640.73"/>
    <x v="7"/>
    <n v="2025"/>
    <s v="Q4"/>
    <s v="High"/>
    <s v="Good"/>
    <s v="Good"/>
    <x v="6"/>
    <n v="10640.73"/>
  </r>
  <r>
    <x v="2431"/>
    <d v="2026-01-17T00:00:00"/>
    <s v="Mundra"/>
    <s v="Hyderabad"/>
    <x v="4"/>
    <x v="0"/>
    <x v="5"/>
    <n v="11.55"/>
    <n v="1769"/>
    <n v="103.26"/>
    <n v="6"/>
    <x v="2"/>
    <x v="2"/>
    <n v="46514.2"/>
    <x v="16"/>
    <x v="1"/>
    <n v="86.93"/>
    <n v="4000"/>
    <n v="2660.66"/>
    <n v="3787.1"/>
    <x v="0"/>
    <n v="2026"/>
    <s v="Q1"/>
    <s v="Low"/>
    <s v="Average"/>
    <s v="Good"/>
    <x v="4"/>
    <n v="3787.1"/>
  </r>
  <r>
    <x v="2432"/>
    <d v="2025-02-26T00:00:00"/>
    <s v="Vizag"/>
    <s v="Nagpur"/>
    <x v="6"/>
    <x v="1"/>
    <x v="6"/>
    <n v="16.059999999999999"/>
    <n v="1155"/>
    <n v="87.59"/>
    <n v="3"/>
    <x v="2"/>
    <x v="0"/>
    <n v="57324.800000000003"/>
    <x v="116"/>
    <x v="3"/>
    <n v="83.31"/>
    <n v="2952.4"/>
    <n v="4690.8599999999997"/>
    <n v="8713.64"/>
    <x v="3"/>
    <n v="2025"/>
    <s v="Q1"/>
    <s v="High"/>
    <s v="Average"/>
    <s v="Excellent"/>
    <x v="6"/>
    <n v="8713.64"/>
  </r>
  <r>
    <x v="2433"/>
    <d v="2026-01-13T00:00:00"/>
    <s v="Nava Sheva"/>
    <s v="Pune"/>
    <x v="2"/>
    <x v="0"/>
    <x v="4"/>
    <n v="27.56"/>
    <n v="2302"/>
    <n v="95.12"/>
    <n v="7"/>
    <x v="2"/>
    <x v="1"/>
    <n v="67842.399999999994"/>
    <x v="38"/>
    <x v="2"/>
    <n v="83.33"/>
    <n v="5706.4"/>
    <n v="3245.58"/>
    <n v="9499.8700000000008"/>
    <x v="0"/>
    <n v="2026"/>
    <s v="Q1"/>
    <s v="High"/>
    <s v="Average"/>
    <s v="Good"/>
    <x v="2"/>
    <n v="9499.8700000000008"/>
  </r>
  <r>
    <x v="2434"/>
    <d v="2024-11-09T00:00:00"/>
    <s v="Mundra"/>
    <s v="Delhi ICD"/>
    <x v="6"/>
    <x v="1"/>
    <x v="6"/>
    <n v="27.15"/>
    <n v="2088"/>
    <n v="86.74"/>
    <n v="6"/>
    <x v="2"/>
    <x v="0"/>
    <n v="78399.8"/>
    <x v="94"/>
    <x v="5"/>
    <n v="81.53"/>
    <n v="5262"/>
    <n v="1664.58"/>
    <n v="9021.56"/>
    <x v="11"/>
    <n v="2024"/>
    <s v="Q4"/>
    <s v="High"/>
    <s v="Average"/>
    <s v="Good"/>
    <x v="6"/>
    <n v="9021.56"/>
  </r>
  <r>
    <x v="2435"/>
    <d v="2026-02-02T00:00:00"/>
    <s v="Mumbai"/>
    <s v="Lucknow"/>
    <x v="3"/>
    <x v="0"/>
    <x v="3"/>
    <n v="15.22"/>
    <n v="2053"/>
    <n v="102.98"/>
    <n v="7"/>
    <x v="2"/>
    <x v="0"/>
    <n v="57191.6"/>
    <x v="14"/>
    <x v="0"/>
    <n v="81.81"/>
    <n v="4714.8"/>
    <n v="4887.1899999999996"/>
    <n v="7411.83"/>
    <x v="3"/>
    <n v="2026"/>
    <s v="Q1"/>
    <s v="High"/>
    <s v="Average"/>
    <s v="Good"/>
    <x v="3"/>
    <n v="7411.83"/>
  </r>
  <r>
    <x v="2436"/>
    <d v="2025-08-15T00:00:00"/>
    <s v="Kolkata"/>
    <s v="Pune"/>
    <x v="6"/>
    <x v="0"/>
    <x v="5"/>
    <n v="21.78"/>
    <n v="1381"/>
    <n v="104.36"/>
    <n v="5"/>
    <x v="2"/>
    <x v="2"/>
    <n v="51197.2"/>
    <x v="93"/>
    <x v="6"/>
    <n v="81.08"/>
    <n v="3633.2"/>
    <n v="4901.8599999999997"/>
    <n v="4800.03"/>
    <x v="2"/>
    <n v="2025"/>
    <s v="Q3"/>
    <s v="High"/>
    <s v="Average"/>
    <s v="Excellent"/>
    <x v="6"/>
    <n v="4800.03"/>
  </r>
  <r>
    <x v="2437"/>
    <d v="2025-03-27T00:00:00"/>
    <s v="Nava Sheva"/>
    <s v="Jaipur"/>
    <x v="5"/>
    <x v="1"/>
    <x v="4"/>
    <n v="26.16"/>
    <n v="2760"/>
    <n v="93.22"/>
    <n v="8"/>
    <x v="2"/>
    <x v="0"/>
    <n v="86350.399999999994"/>
    <x v="60"/>
    <x v="3"/>
    <n v="88.15"/>
    <n v="6566.4"/>
    <n v="3529.72"/>
    <n v="10712.74"/>
    <x v="10"/>
    <n v="2025"/>
    <s v="Q1"/>
    <s v="High"/>
    <s v="Good"/>
    <s v="Good"/>
    <x v="5"/>
    <n v="10712.74"/>
  </r>
  <r>
    <x v="2438"/>
    <d v="2025-07-27T00:00:00"/>
    <s v="Vizag"/>
    <s v="Jaipur"/>
    <x v="3"/>
    <x v="0"/>
    <x v="3"/>
    <n v="25.04"/>
    <n v="2246"/>
    <n v="99.12"/>
    <n v="6"/>
    <x v="0"/>
    <x v="2"/>
    <n v="66382.399999999994"/>
    <x v="89"/>
    <x v="4"/>
    <n v="83.42"/>
    <n v="5493.6"/>
    <n v="2941.38"/>
    <n v="9607.84"/>
    <x v="1"/>
    <n v="2025"/>
    <s v="Q3"/>
    <s v="High"/>
    <s v="Average"/>
    <s v="Good"/>
    <x v="3"/>
    <n v="9607.84"/>
  </r>
  <r>
    <x v="2439"/>
    <d v="2024-01-20T00:00:00"/>
    <s v="Nava Sheva"/>
    <s v="Pune"/>
    <x v="4"/>
    <x v="1"/>
    <x v="2"/>
    <n v="23.76"/>
    <n v="1167"/>
    <n v="102.86"/>
    <n v="2"/>
    <x v="1"/>
    <x v="1"/>
    <n v="61231.199999999997"/>
    <x v="54"/>
    <x v="3"/>
    <n v="84.42"/>
    <n v="3284.4"/>
    <n v="2503.27"/>
    <n v="5924.38"/>
    <x v="0"/>
    <n v="2024"/>
    <s v="Q1"/>
    <s v="High"/>
    <s v="Average"/>
    <s v="Excellent"/>
    <x v="4"/>
    <n v="5924.38"/>
  </r>
  <r>
    <x v="2440"/>
    <d v="2025-04-11T00:00:00"/>
    <s v="Mumbai"/>
    <s v="Hyderabad"/>
    <x v="2"/>
    <x v="1"/>
    <x v="5"/>
    <n v="21.15"/>
    <n v="2021"/>
    <n v="102.17"/>
    <n v="5"/>
    <x v="0"/>
    <x v="1"/>
    <n v="74047.399999999994"/>
    <x v="65"/>
    <x v="6"/>
    <n v="87.54"/>
    <n v="4888"/>
    <n v="3819.96"/>
    <n v="6661.97"/>
    <x v="5"/>
    <n v="2025"/>
    <s v="Q2"/>
    <s v="High"/>
    <s v="Average"/>
    <s v="Excellent"/>
    <x v="2"/>
    <n v="6661.97"/>
  </r>
  <r>
    <x v="2441"/>
    <d v="2024-08-09T00:00:00"/>
    <s v="Chennai"/>
    <s v="Nagpur"/>
    <x v="6"/>
    <x v="0"/>
    <x v="6"/>
    <n v="16.13"/>
    <n v="2593"/>
    <n v="92.6"/>
    <n v="6"/>
    <x v="1"/>
    <x v="0"/>
    <n v="60745"/>
    <x v="53"/>
    <x v="5"/>
    <n v="83.46"/>
    <n v="5831.2"/>
    <n v="3005.3"/>
    <n v="10253.280000000001"/>
    <x v="2"/>
    <n v="2024"/>
    <s v="Q3"/>
    <s v="High"/>
    <s v="Good"/>
    <s v="Good"/>
    <x v="6"/>
    <n v="10253.280000000001"/>
  </r>
  <r>
    <x v="2442"/>
    <d v="2025-12-25T00:00:00"/>
    <s v="Chennai"/>
    <s v="Lucknow"/>
    <x v="2"/>
    <x v="1"/>
    <x v="0"/>
    <n v="15.79"/>
    <n v="1966"/>
    <n v="85.7"/>
    <n v="4"/>
    <x v="1"/>
    <x v="0"/>
    <n v="64087"/>
    <x v="44"/>
    <x v="5"/>
    <n v="83.76"/>
    <n v="4563.6000000000004"/>
    <n v="4219.12"/>
    <n v="5766.66"/>
    <x v="9"/>
    <n v="2025"/>
    <s v="Q4"/>
    <s v="High"/>
    <s v="Average"/>
    <s v="Excellent"/>
    <x v="2"/>
    <n v="5766.66"/>
  </r>
  <r>
    <x v="2443"/>
    <d v="2024-11-11T00:00:00"/>
    <s v="Mundra"/>
    <s v="Jaipur"/>
    <x v="1"/>
    <x v="0"/>
    <x v="3"/>
    <n v="20.73"/>
    <n v="442"/>
    <n v="85.03"/>
    <n v="2"/>
    <x v="1"/>
    <x v="2"/>
    <n v="34164.6"/>
    <x v="63"/>
    <x v="6"/>
    <n v="86.48"/>
    <n v="1713.2"/>
    <n v="3716.6"/>
    <n v="4074.86"/>
    <x v="11"/>
    <n v="2024"/>
    <s v="Q4"/>
    <s v="Low"/>
    <s v="Average"/>
    <s v="Excellent"/>
    <x v="1"/>
    <n v="4074.86"/>
  </r>
  <r>
    <x v="2444"/>
    <d v="2024-11-05T00:00:00"/>
    <s v="Chennai"/>
    <s v="Jaipur"/>
    <x v="0"/>
    <x v="0"/>
    <x v="2"/>
    <n v="21.5"/>
    <n v="1428"/>
    <n v="90.68"/>
    <n v="4"/>
    <x v="1"/>
    <x v="1"/>
    <n v="48867.6"/>
    <x v="100"/>
    <x v="3"/>
    <n v="85.18"/>
    <n v="3716"/>
    <n v="1965.87"/>
    <n v="8053.34"/>
    <x v="11"/>
    <n v="2024"/>
    <s v="Q4"/>
    <s v="Low"/>
    <s v="Average"/>
    <s v="Excellent"/>
    <x v="0"/>
    <n v="8053.34"/>
  </r>
  <r>
    <x v="2445"/>
    <d v="2026-05-30T00:00:00"/>
    <s v="Kolkata"/>
    <s v="Delhi ICD"/>
    <x v="1"/>
    <x v="0"/>
    <x v="0"/>
    <n v="14.87"/>
    <n v="1810"/>
    <n v="96.53"/>
    <n v="4"/>
    <x v="1"/>
    <x v="0"/>
    <n v="50686.6"/>
    <x v="33"/>
    <x v="0"/>
    <n v="85.86"/>
    <n v="4214.8"/>
    <n v="3297.89"/>
    <n v="7473.03"/>
    <x v="4"/>
    <n v="2026"/>
    <s v="Q2"/>
    <s v="High"/>
    <s v="Average"/>
    <s v="Excellent"/>
    <x v="1"/>
    <n v="7473.03"/>
  </r>
  <r>
    <x v="2446"/>
    <d v="2026-04-18T00:00:00"/>
    <s v="Mundra"/>
    <s v="Nagpur"/>
    <x v="3"/>
    <x v="1"/>
    <x v="0"/>
    <n v="10.82"/>
    <n v="2590"/>
    <n v="98.6"/>
    <n v="6"/>
    <x v="1"/>
    <x v="0"/>
    <n v="68650"/>
    <x v="101"/>
    <x v="0"/>
    <n v="83.68"/>
    <n v="5612.8"/>
    <n v="4988.74"/>
    <n v="12056.09"/>
    <x v="5"/>
    <n v="2026"/>
    <s v="Q2"/>
    <s v="High"/>
    <s v="Good"/>
    <s v="Good"/>
    <x v="3"/>
    <n v="12056.09"/>
  </r>
  <r>
    <x v="2447"/>
    <d v="2024-07-10T00:00:00"/>
    <s v="Nava Sheva"/>
    <s v="Delhi ICD"/>
    <x v="2"/>
    <x v="1"/>
    <x v="3"/>
    <n v="21.44"/>
    <n v="316"/>
    <n v="95.33"/>
    <n v="2"/>
    <x v="1"/>
    <x v="1"/>
    <n v="48027.6"/>
    <x v="46"/>
    <x v="1"/>
    <n v="84.54"/>
    <n v="1489.6"/>
    <n v="4187.54"/>
    <n v="6564.85"/>
    <x v="1"/>
    <n v="2024"/>
    <s v="Q3"/>
    <s v="Low"/>
    <s v="Average"/>
    <s v="Excellent"/>
    <x v="2"/>
    <n v="6564.85"/>
  </r>
  <r>
    <x v="2448"/>
    <d v="2025-04-12T00:00:00"/>
    <s v="Kolkata"/>
    <s v="Lucknow"/>
    <x v="6"/>
    <x v="0"/>
    <x v="5"/>
    <n v="23.4"/>
    <n v="2505"/>
    <n v="86.23"/>
    <n v="6"/>
    <x v="2"/>
    <x v="0"/>
    <n v="67967.600000000006"/>
    <x v="88"/>
    <x v="0"/>
    <n v="81.69"/>
    <n v="5946"/>
    <n v="1581.22"/>
    <n v="7423.14"/>
    <x v="5"/>
    <n v="2025"/>
    <s v="Q2"/>
    <s v="High"/>
    <s v="Average"/>
    <s v="Good"/>
    <x v="6"/>
    <n v="7423.14"/>
  </r>
  <r>
    <x v="2449"/>
    <d v="2024-09-18T00:00:00"/>
    <s v="Kandla"/>
    <s v="Hyderabad"/>
    <x v="6"/>
    <x v="1"/>
    <x v="3"/>
    <n v="25.79"/>
    <n v="1200"/>
    <n v="92.31"/>
    <n v="5"/>
    <x v="1"/>
    <x v="2"/>
    <n v="60688.2"/>
    <x v="87"/>
    <x v="1"/>
    <n v="87.16"/>
    <n v="3431.6"/>
    <n v="2911.21"/>
    <n v="10646.85"/>
    <x v="8"/>
    <n v="2024"/>
    <s v="Q3"/>
    <s v="High"/>
    <s v="Good"/>
    <s v="Excellent"/>
    <x v="6"/>
    <n v="10646.85"/>
  </r>
  <r>
    <x v="2450"/>
    <d v="2024-05-05T00:00:00"/>
    <s v="Chennai"/>
    <s v="Ahmedabad"/>
    <x v="4"/>
    <x v="0"/>
    <x v="5"/>
    <n v="19.18"/>
    <n v="984"/>
    <n v="93.94"/>
    <n v="2"/>
    <x v="1"/>
    <x v="2"/>
    <n v="40342.800000000003"/>
    <x v="21"/>
    <x v="2"/>
    <n v="87.52"/>
    <n v="2735.2"/>
    <n v="4061.98"/>
    <n v="3607.16"/>
    <x v="4"/>
    <n v="2024"/>
    <s v="Q2"/>
    <s v="Low"/>
    <s v="Average"/>
    <s v="Excellent"/>
    <x v="4"/>
    <n v="3607.16"/>
  </r>
  <r>
    <x v="2451"/>
    <d v="2025-03-23T00:00:00"/>
    <s v="Mundra"/>
    <s v="Jaipur"/>
    <x v="4"/>
    <x v="1"/>
    <x v="2"/>
    <n v="10.73"/>
    <n v="658"/>
    <n v="86.66"/>
    <n v="2"/>
    <x v="1"/>
    <x v="2"/>
    <n v="39952.199999999997"/>
    <x v="59"/>
    <x v="3"/>
    <n v="81.09"/>
    <n v="1745.2"/>
    <n v="2714.71"/>
    <n v="5578.37"/>
    <x v="10"/>
    <n v="2025"/>
    <s v="Q1"/>
    <s v="Low"/>
    <s v="Average"/>
    <s v="Excellent"/>
    <x v="4"/>
    <n v="5578.37"/>
  </r>
  <r>
    <x v="2452"/>
    <d v="2026-04-19T00:00:00"/>
    <s v="Mumbai"/>
    <s v="Delhi ICD"/>
    <x v="4"/>
    <x v="0"/>
    <x v="5"/>
    <n v="18.850000000000001"/>
    <n v="1719"/>
    <n v="92.88"/>
    <n v="6"/>
    <x v="0"/>
    <x v="1"/>
    <n v="55238.6"/>
    <x v="115"/>
    <x v="0"/>
    <n v="86.52"/>
    <n v="4192"/>
    <n v="3421.73"/>
    <n v="9549.15"/>
    <x v="5"/>
    <n v="2026"/>
    <s v="Q2"/>
    <s v="High"/>
    <s v="Average"/>
    <s v="Good"/>
    <x v="4"/>
    <n v="9549.15"/>
  </r>
  <r>
    <x v="2453"/>
    <d v="2025-03-21T00:00:00"/>
    <s v="Kandla"/>
    <s v="Jaipur"/>
    <x v="0"/>
    <x v="1"/>
    <x v="1"/>
    <n v="15.44"/>
    <n v="1173"/>
    <n v="102.13"/>
    <n v="4"/>
    <x v="1"/>
    <x v="2"/>
    <n v="52227.6"/>
    <x v="99"/>
    <x v="0"/>
    <n v="88.96"/>
    <n v="2963.6"/>
    <n v="4063.67"/>
    <n v="5897.36"/>
    <x v="10"/>
    <n v="2025"/>
    <s v="Q1"/>
    <s v="High"/>
    <s v="Average"/>
    <s v="Excellent"/>
    <x v="0"/>
    <n v="5897.36"/>
  </r>
  <r>
    <x v="2454"/>
    <d v="2024-03-18T00:00:00"/>
    <s v="Kolkata"/>
    <s v="Pune"/>
    <x v="0"/>
    <x v="0"/>
    <x v="1"/>
    <n v="13.31"/>
    <n v="1832"/>
    <n v="89.52"/>
    <n v="6"/>
    <x v="0"/>
    <x v="0"/>
    <n v="53705.4"/>
    <x v="54"/>
    <x v="6"/>
    <n v="87.36"/>
    <n v="4196.3999999999996"/>
    <n v="4269.16"/>
    <n v="9581.11"/>
    <x v="10"/>
    <n v="2024"/>
    <s v="Q1"/>
    <s v="High"/>
    <s v="Average"/>
    <s v="Good"/>
    <x v="0"/>
    <n v="9581.11"/>
  </r>
  <r>
    <x v="2455"/>
    <d v="2026-02-26T00:00:00"/>
    <s v="Kolkata"/>
    <s v="Bengaluru"/>
    <x v="4"/>
    <x v="1"/>
    <x v="1"/>
    <n v="12.85"/>
    <n v="903"/>
    <n v="94.7"/>
    <n v="4"/>
    <x v="2"/>
    <x v="0"/>
    <n v="52265"/>
    <x v="42"/>
    <x v="5"/>
    <n v="81.790000000000006"/>
    <n v="2320"/>
    <n v="4241.9799999999996"/>
    <n v="6281.53"/>
    <x v="3"/>
    <n v="2026"/>
    <s v="Q1"/>
    <s v="High"/>
    <s v="Average"/>
    <s v="Excellent"/>
    <x v="4"/>
    <n v="6281.53"/>
  </r>
  <r>
    <x v="2456"/>
    <d v="2025-12-06T00:00:00"/>
    <s v="Nava Sheva"/>
    <s v="Jaipur"/>
    <x v="0"/>
    <x v="0"/>
    <x v="1"/>
    <n v="27.33"/>
    <n v="876"/>
    <n v="99.71"/>
    <n v="3"/>
    <x v="0"/>
    <x v="0"/>
    <n v="56074.2"/>
    <x v="5"/>
    <x v="2"/>
    <n v="85.59"/>
    <n v="2845.2"/>
    <n v="4340.26"/>
    <n v="10078.41"/>
    <x v="9"/>
    <n v="2025"/>
    <s v="Q4"/>
    <s v="High"/>
    <s v="Good"/>
    <s v="Excellent"/>
    <x v="0"/>
    <n v="10078.41"/>
  </r>
  <r>
    <x v="2457"/>
    <d v="2026-04-08T00:00:00"/>
    <s v="Mundra"/>
    <s v="Pune"/>
    <x v="6"/>
    <x v="1"/>
    <x v="0"/>
    <n v="19.850000000000001"/>
    <n v="305"/>
    <n v="91"/>
    <n v="2"/>
    <x v="0"/>
    <x v="2"/>
    <n v="49445"/>
    <x v="40"/>
    <x v="2"/>
    <n v="81.92"/>
    <n v="1404"/>
    <n v="4185.1099999999997"/>
    <n v="4277.96"/>
    <x v="5"/>
    <n v="2026"/>
    <s v="Q2"/>
    <s v="Low"/>
    <s v="Average"/>
    <s v="Excellent"/>
    <x v="6"/>
    <n v="4277.96"/>
  </r>
  <r>
    <x v="2458"/>
    <d v="2024-09-15T00:00:00"/>
    <s v="Mumbai"/>
    <s v="Bengaluru"/>
    <x v="3"/>
    <x v="1"/>
    <x v="4"/>
    <n v="26.31"/>
    <n v="2782"/>
    <n v="88.03"/>
    <n v="8"/>
    <x v="1"/>
    <x v="0"/>
    <n v="83626.600000000006"/>
    <x v="56"/>
    <x v="4"/>
    <n v="83.31"/>
    <n v="6616.4"/>
    <n v="3508.21"/>
    <n v="10244.65"/>
    <x v="8"/>
    <n v="2024"/>
    <s v="Q3"/>
    <s v="High"/>
    <s v="Good"/>
    <s v="Good"/>
    <x v="3"/>
    <n v="10244.65"/>
  </r>
  <r>
    <x v="2459"/>
    <d v="2024-12-03T00:00:00"/>
    <s v="Chennai"/>
    <s v="Hyderabad"/>
    <x v="5"/>
    <x v="1"/>
    <x v="4"/>
    <n v="27.74"/>
    <n v="323"/>
    <n v="93.77"/>
    <n v="2"/>
    <x v="0"/>
    <x v="1"/>
    <n v="58594.400000000001"/>
    <x v="22"/>
    <x v="4"/>
    <n v="87.28"/>
    <n v="1755.6"/>
    <n v="3677.85"/>
    <n v="5089.1000000000004"/>
    <x v="9"/>
    <n v="2024"/>
    <s v="Q4"/>
    <s v="High"/>
    <s v="Average"/>
    <s v="Excellent"/>
    <x v="5"/>
    <n v="5089.1000000000004"/>
  </r>
  <r>
    <x v="2460"/>
    <d v="2024-07-25T00:00:00"/>
    <s v="Nava Sheva"/>
    <s v="Bengaluru"/>
    <x v="2"/>
    <x v="0"/>
    <x v="2"/>
    <n v="14.58"/>
    <n v="1481"/>
    <n v="97.31"/>
    <n v="5"/>
    <x v="2"/>
    <x v="2"/>
    <n v="45071.199999999997"/>
    <x v="38"/>
    <x v="5"/>
    <n v="85.05"/>
    <n v="3545.2"/>
    <n v="2684.9"/>
    <n v="7592.23"/>
    <x v="1"/>
    <n v="2024"/>
    <s v="Q3"/>
    <s v="Low"/>
    <s v="Average"/>
    <s v="Excellent"/>
    <x v="2"/>
    <n v="7592.23"/>
  </r>
  <r>
    <x v="2461"/>
    <d v="2024-03-17T00:00:00"/>
    <s v="Mumbai"/>
    <s v="Jaipur"/>
    <x v="0"/>
    <x v="1"/>
    <x v="1"/>
    <n v="17.170000000000002"/>
    <n v="2492"/>
    <n v="97.76"/>
    <n v="6"/>
    <x v="0"/>
    <x v="1"/>
    <n v="75588.2"/>
    <x v="19"/>
    <x v="2"/>
    <n v="88.54"/>
    <n v="5670.8"/>
    <n v="2673.63"/>
    <n v="10259.67"/>
    <x v="10"/>
    <n v="2024"/>
    <s v="Q1"/>
    <s v="High"/>
    <s v="Good"/>
    <s v="Good"/>
    <x v="0"/>
    <n v="10259.67"/>
  </r>
  <r>
    <x v="2462"/>
    <d v="2026-02-04T00:00:00"/>
    <s v="Mundra"/>
    <s v="Ahmedabad"/>
    <x v="2"/>
    <x v="1"/>
    <x v="5"/>
    <n v="24.45"/>
    <n v="562"/>
    <n v="104.99"/>
    <n v="2"/>
    <x v="1"/>
    <x v="0"/>
    <n v="57347.8"/>
    <x v="15"/>
    <x v="3"/>
    <n v="81.61"/>
    <n v="2102"/>
    <n v="1791.83"/>
    <n v="8767.6"/>
    <x v="3"/>
    <n v="2026"/>
    <s v="Q1"/>
    <s v="High"/>
    <s v="Average"/>
    <s v="Excellent"/>
    <x v="2"/>
    <n v="8767.6"/>
  </r>
  <r>
    <x v="2463"/>
    <d v="2024-10-09T00:00:00"/>
    <s v="Mumbai"/>
    <s v="Pune"/>
    <x v="3"/>
    <x v="1"/>
    <x v="3"/>
    <n v="10.67"/>
    <n v="2628"/>
    <n v="102.2"/>
    <n v="7"/>
    <x v="2"/>
    <x v="1"/>
    <n v="69403"/>
    <x v="59"/>
    <x v="4"/>
    <n v="82.27"/>
    <n v="5682.8"/>
    <n v="3520.99"/>
    <n v="7937.67"/>
    <x v="7"/>
    <n v="2024"/>
    <s v="Q4"/>
    <s v="High"/>
    <s v="Average"/>
    <s v="Good"/>
    <x v="3"/>
    <n v="7937.67"/>
  </r>
  <r>
    <x v="2464"/>
    <d v="2025-09-01T00:00:00"/>
    <s v="Vizag"/>
    <s v="Ahmedabad"/>
    <x v="0"/>
    <x v="1"/>
    <x v="2"/>
    <n v="22.42"/>
    <n v="1312"/>
    <n v="100.93"/>
    <n v="4"/>
    <x v="1"/>
    <x v="2"/>
    <n v="60033.599999999999"/>
    <x v="52"/>
    <x v="0"/>
    <n v="81.8"/>
    <n v="3520.8"/>
    <n v="3891.87"/>
    <n v="7936.91"/>
    <x v="8"/>
    <n v="2025"/>
    <s v="Q3"/>
    <s v="High"/>
    <s v="Average"/>
    <s v="Excellent"/>
    <x v="0"/>
    <n v="7936.91"/>
  </r>
  <r>
    <x v="2465"/>
    <d v="2025-11-10T00:00:00"/>
    <s v="Kandla"/>
    <s v="Jaipur"/>
    <x v="5"/>
    <x v="1"/>
    <x v="6"/>
    <n v="16.190000000000001"/>
    <n v="1536"/>
    <n v="96.17"/>
    <n v="4"/>
    <x v="1"/>
    <x v="2"/>
    <n v="56543.4"/>
    <x v="27"/>
    <x v="2"/>
    <n v="84.77"/>
    <n v="3719.6"/>
    <n v="2055.15"/>
    <n v="7418.33"/>
    <x v="11"/>
    <n v="2025"/>
    <s v="Q4"/>
    <s v="High"/>
    <s v="Average"/>
    <s v="Excellent"/>
    <x v="5"/>
    <n v="7418.33"/>
  </r>
  <r>
    <x v="2466"/>
    <d v="2024-09-16T00:00:00"/>
    <s v="Kandla"/>
    <s v="Ahmedabad"/>
    <x v="2"/>
    <x v="1"/>
    <x v="2"/>
    <n v="20.03"/>
    <n v="1179"/>
    <n v="94.65"/>
    <n v="3"/>
    <x v="0"/>
    <x v="1"/>
    <n v="62033"/>
    <x v="72"/>
    <x v="5"/>
    <n v="81.650000000000006"/>
    <n v="3159.2"/>
    <n v="3318.84"/>
    <n v="9205.67"/>
    <x v="8"/>
    <n v="2024"/>
    <s v="Q3"/>
    <s v="High"/>
    <s v="Average"/>
    <s v="Excellent"/>
    <x v="2"/>
    <n v="9205.67"/>
  </r>
  <r>
    <x v="2467"/>
    <d v="2024-03-20T00:00:00"/>
    <s v="Chennai"/>
    <s v="Nagpur"/>
    <x v="2"/>
    <x v="0"/>
    <x v="6"/>
    <n v="19.37"/>
    <n v="445"/>
    <n v="91.68"/>
    <n v="3"/>
    <x v="0"/>
    <x v="2"/>
    <n v="38774.6"/>
    <x v="101"/>
    <x v="4"/>
    <n v="84.14"/>
    <n v="1664.8"/>
    <n v="2251.29"/>
    <n v="6651.12"/>
    <x v="10"/>
    <n v="2024"/>
    <s v="Q1"/>
    <s v="Low"/>
    <s v="Average"/>
    <s v="Excellent"/>
    <x v="2"/>
    <n v="6651.12"/>
  </r>
  <r>
    <x v="2468"/>
    <d v="2026-01-01T00:00:00"/>
    <s v="Kolkata"/>
    <s v="Lucknow"/>
    <x v="1"/>
    <x v="1"/>
    <x v="3"/>
    <n v="19.670000000000002"/>
    <n v="929"/>
    <n v="91.39"/>
    <n v="4"/>
    <x v="2"/>
    <x v="2"/>
    <n v="54317.8"/>
    <x v="68"/>
    <x v="6"/>
    <n v="81.599999999999994"/>
    <n v="2644.8"/>
    <n v="4555.41"/>
    <n v="7915.36"/>
    <x v="0"/>
    <n v="2026"/>
    <s v="Q1"/>
    <s v="High"/>
    <s v="Average"/>
    <s v="Excellent"/>
    <x v="1"/>
    <n v="7915.36"/>
  </r>
  <r>
    <x v="2469"/>
    <d v="2024-10-12T00:00:00"/>
    <s v="Mumbai"/>
    <s v="Hyderabad"/>
    <x v="0"/>
    <x v="1"/>
    <x v="5"/>
    <n v="12.45"/>
    <n v="2562"/>
    <n v="103.76"/>
    <n v="8"/>
    <x v="1"/>
    <x v="2"/>
    <n v="66400.2"/>
    <x v="3"/>
    <x v="3"/>
    <n v="84.2"/>
    <n v="5622"/>
    <n v="2978.36"/>
    <n v="6670.59"/>
    <x v="7"/>
    <n v="2024"/>
    <s v="Q4"/>
    <s v="High"/>
    <s v="Average"/>
    <s v="Good"/>
    <x v="0"/>
    <n v="6670.59"/>
  </r>
  <r>
    <x v="2470"/>
    <d v="2025-12-26T00:00:00"/>
    <s v="Mundra"/>
    <s v="Jaipur"/>
    <x v="0"/>
    <x v="0"/>
    <x v="1"/>
    <n v="11.92"/>
    <n v="868"/>
    <n v="88.24"/>
    <n v="4"/>
    <x v="2"/>
    <x v="1"/>
    <n v="35732.800000000003"/>
    <x v="66"/>
    <x v="1"/>
    <n v="81.14"/>
    <n v="2212.8000000000002"/>
    <n v="4772.4799999999996"/>
    <n v="6326.1"/>
    <x v="9"/>
    <n v="2025"/>
    <s v="Q4"/>
    <s v="Low"/>
    <s v="Average"/>
    <s v="Excellent"/>
    <x v="0"/>
    <n v="6326.1"/>
  </r>
  <r>
    <x v="2471"/>
    <d v="2026-04-15T00:00:00"/>
    <s v="Kolkata"/>
    <s v="Jaipur"/>
    <x v="1"/>
    <x v="1"/>
    <x v="4"/>
    <n v="11.11"/>
    <n v="2263"/>
    <n v="101.22"/>
    <n v="6"/>
    <x v="2"/>
    <x v="0"/>
    <n v="67801.399999999994"/>
    <x v="90"/>
    <x v="0"/>
    <n v="85.55"/>
    <n v="4970.3999999999996"/>
    <n v="4843.88"/>
    <n v="7399.42"/>
    <x v="5"/>
    <n v="2026"/>
    <s v="Q2"/>
    <s v="High"/>
    <s v="Average"/>
    <s v="Good"/>
    <x v="1"/>
    <n v="7399.42"/>
  </r>
  <r>
    <x v="2472"/>
    <d v="2024-09-01T00:00:00"/>
    <s v="Kandla"/>
    <s v="Lucknow"/>
    <x v="0"/>
    <x v="0"/>
    <x v="0"/>
    <n v="24.4"/>
    <n v="1944"/>
    <n v="95.78"/>
    <n v="4"/>
    <x v="2"/>
    <x v="1"/>
    <n v="60781.599999999999"/>
    <x v="71"/>
    <x v="1"/>
    <n v="82.43"/>
    <n v="4864"/>
    <n v="3132.64"/>
    <n v="7896.1"/>
    <x v="8"/>
    <n v="2024"/>
    <s v="Q3"/>
    <s v="High"/>
    <s v="Average"/>
    <s v="Excellent"/>
    <x v="0"/>
    <n v="7896.1"/>
  </r>
  <r>
    <x v="2473"/>
    <d v="2025-10-04T00:00:00"/>
    <s v="Kolkata"/>
    <s v="Bengaluru"/>
    <x v="4"/>
    <x v="1"/>
    <x v="3"/>
    <n v="11.18"/>
    <n v="1109"/>
    <n v="86.84"/>
    <n v="4"/>
    <x v="2"/>
    <x v="1"/>
    <n v="49790.8"/>
    <x v="73"/>
    <x v="1"/>
    <n v="81.06"/>
    <n v="2665.2"/>
    <n v="3561.24"/>
    <n v="6563.52"/>
    <x v="7"/>
    <n v="2025"/>
    <s v="Q4"/>
    <s v="Low"/>
    <s v="Average"/>
    <s v="Excellent"/>
    <x v="4"/>
    <n v="6563.52"/>
  </r>
  <r>
    <x v="2474"/>
    <d v="2024-07-31T00:00:00"/>
    <s v="Mumbai"/>
    <s v="Pune"/>
    <x v="3"/>
    <x v="0"/>
    <x v="6"/>
    <n v="11.7"/>
    <n v="2192"/>
    <n v="99.58"/>
    <n v="5"/>
    <x v="0"/>
    <x v="0"/>
    <n v="57783.6"/>
    <x v="23"/>
    <x v="1"/>
    <n v="85.68"/>
    <n v="4852"/>
    <n v="4473.95"/>
    <n v="7406.78"/>
    <x v="1"/>
    <n v="2024"/>
    <s v="Q3"/>
    <s v="High"/>
    <s v="Average"/>
    <s v="Excellent"/>
    <x v="3"/>
    <n v="7406.78"/>
  </r>
  <r>
    <x v="2475"/>
    <d v="2025-05-11T00:00:00"/>
    <s v="Kolkata"/>
    <s v="Hyderabad"/>
    <x v="6"/>
    <x v="1"/>
    <x v="6"/>
    <n v="27.41"/>
    <n v="1708"/>
    <n v="92.47"/>
    <n v="6"/>
    <x v="1"/>
    <x v="1"/>
    <n v="69761.399999999994"/>
    <x v="13"/>
    <x v="2"/>
    <n v="86.09"/>
    <n v="4512.3999999999996"/>
    <n v="2897.28"/>
    <n v="6987.5"/>
    <x v="4"/>
    <n v="2025"/>
    <s v="Q2"/>
    <s v="High"/>
    <s v="Average"/>
    <s v="Good"/>
    <x v="6"/>
    <n v="6987.5"/>
  </r>
  <r>
    <x v="2476"/>
    <d v="2026-04-24T00:00:00"/>
    <s v="Mundra"/>
    <s v="Nagpur"/>
    <x v="2"/>
    <x v="1"/>
    <x v="6"/>
    <n v="20.11"/>
    <n v="871"/>
    <n v="88.76"/>
    <n v="3"/>
    <x v="1"/>
    <x v="1"/>
    <n v="52702.2"/>
    <x v="89"/>
    <x v="6"/>
    <n v="88.88"/>
    <n v="2546.4"/>
    <n v="2954.71"/>
    <n v="8037.33"/>
    <x v="5"/>
    <n v="2026"/>
    <s v="Q2"/>
    <s v="High"/>
    <s v="Average"/>
    <s v="Excellent"/>
    <x v="2"/>
    <n v="8037.33"/>
  </r>
  <r>
    <x v="2477"/>
    <d v="2026-03-08T00:00:00"/>
    <s v="Vizag"/>
    <s v="Pune"/>
    <x v="5"/>
    <x v="0"/>
    <x v="4"/>
    <n v="11.11"/>
    <n v="1991"/>
    <n v="103.14"/>
    <n v="4"/>
    <x v="0"/>
    <x v="2"/>
    <n v="51267.8"/>
    <x v="105"/>
    <x v="6"/>
    <n v="84.03"/>
    <n v="4426.3999999999996"/>
    <n v="2757.23"/>
    <n v="4122.9799999999996"/>
    <x v="10"/>
    <n v="2026"/>
    <s v="Q1"/>
    <s v="High"/>
    <s v="Average"/>
    <s v="Excellent"/>
    <x v="5"/>
    <n v="4122.9799999999996"/>
  </r>
  <r>
    <x v="2478"/>
    <d v="2025-01-23T00:00:00"/>
    <s v="Nava Sheva"/>
    <s v="Nagpur"/>
    <x v="0"/>
    <x v="0"/>
    <x v="6"/>
    <n v="19.13"/>
    <n v="476"/>
    <n v="96.13"/>
    <n v="2"/>
    <x v="2"/>
    <x v="1"/>
    <n v="38464.6"/>
    <x v="92"/>
    <x v="1"/>
    <n v="82.15"/>
    <n v="1717.2"/>
    <n v="3024.36"/>
    <n v="6778.95"/>
    <x v="0"/>
    <n v="2025"/>
    <s v="Q1"/>
    <s v="Low"/>
    <s v="Average"/>
    <s v="Excellent"/>
    <x v="0"/>
    <n v="6778.95"/>
  </r>
  <r>
    <x v="2479"/>
    <d v="2024-07-19T00:00:00"/>
    <s v="Mundra"/>
    <s v="Lucknow"/>
    <x v="3"/>
    <x v="0"/>
    <x v="1"/>
    <n v="14.71"/>
    <n v="1843"/>
    <n v="87.83"/>
    <n v="5"/>
    <x v="1"/>
    <x v="2"/>
    <n v="45894.6"/>
    <x v="27"/>
    <x v="4"/>
    <n v="84.18"/>
    <n v="4274.3999999999996"/>
    <n v="3222.77"/>
    <n v="5168"/>
    <x v="1"/>
    <n v="2024"/>
    <s v="Q3"/>
    <s v="Low"/>
    <s v="Average"/>
    <s v="Excellent"/>
    <x v="3"/>
    <n v="5168"/>
  </r>
  <r>
    <x v="2480"/>
    <d v="2024-01-15T00:00:00"/>
    <s v="Mumbai"/>
    <s v="Nagpur"/>
    <x v="3"/>
    <x v="0"/>
    <x v="4"/>
    <n v="27.33"/>
    <n v="484"/>
    <n v="99.79"/>
    <n v="2"/>
    <x v="1"/>
    <x v="1"/>
    <n v="43879.8"/>
    <x v="34"/>
    <x v="2"/>
    <n v="81.540000000000006"/>
    <n v="2061.1999999999998"/>
    <n v="2705.26"/>
    <n v="4517.0200000000004"/>
    <x v="0"/>
    <n v="2024"/>
    <s v="Q1"/>
    <s v="Low"/>
    <s v="Average"/>
    <s v="Excellent"/>
    <x v="3"/>
    <n v="4517.0200000000004"/>
  </r>
  <r>
    <x v="2481"/>
    <d v="2025-04-27T00:00:00"/>
    <s v="Nava Sheva"/>
    <s v="Pune"/>
    <x v="2"/>
    <x v="0"/>
    <x v="3"/>
    <n v="19.690000000000001"/>
    <n v="512"/>
    <n v="87.79"/>
    <n v="2"/>
    <x v="2"/>
    <x v="2"/>
    <n v="36899.800000000003"/>
    <x v="15"/>
    <x v="6"/>
    <n v="81.23"/>
    <n v="1811.6"/>
    <n v="3407.47"/>
    <n v="6541.48"/>
    <x v="5"/>
    <n v="2025"/>
    <s v="Q2"/>
    <s v="Low"/>
    <s v="Average"/>
    <s v="Excellent"/>
    <x v="2"/>
    <n v="6541.48"/>
  </r>
  <r>
    <x v="2482"/>
    <d v="2024-05-16T00:00:00"/>
    <s v="Nava Sheva"/>
    <s v="Pune"/>
    <x v="0"/>
    <x v="0"/>
    <x v="5"/>
    <n v="24.92"/>
    <n v="2658"/>
    <n v="95.39"/>
    <n v="6"/>
    <x v="0"/>
    <x v="2"/>
    <n v="70770.8"/>
    <x v="9"/>
    <x v="3"/>
    <n v="82.97"/>
    <n v="6312.8"/>
    <n v="3094.62"/>
    <n v="9092.1200000000008"/>
    <x v="4"/>
    <n v="2024"/>
    <s v="Q2"/>
    <s v="High"/>
    <s v="Average"/>
    <s v="Good"/>
    <x v="0"/>
    <n v="9092.1200000000008"/>
  </r>
  <r>
    <x v="2483"/>
    <d v="2024-12-25T00:00:00"/>
    <s v="Kandla"/>
    <s v="Delhi ICD"/>
    <x v="6"/>
    <x v="0"/>
    <x v="6"/>
    <n v="17.3"/>
    <n v="2532"/>
    <n v="86.7"/>
    <n v="7"/>
    <x v="0"/>
    <x v="2"/>
    <n v="61358"/>
    <x v="90"/>
    <x v="5"/>
    <n v="88.7"/>
    <n v="5756"/>
    <n v="2275.02"/>
    <n v="10783.72"/>
    <x v="9"/>
    <n v="2024"/>
    <s v="Q4"/>
    <s v="High"/>
    <s v="Good"/>
    <s v="Good"/>
    <x v="6"/>
    <n v="10783.72"/>
  </r>
  <r>
    <x v="2484"/>
    <d v="2026-04-03T00:00:00"/>
    <s v="Mumbai"/>
    <s v="Nagpur"/>
    <x v="0"/>
    <x v="1"/>
    <x v="4"/>
    <n v="10.33"/>
    <n v="2411"/>
    <n v="93.61"/>
    <n v="7"/>
    <x v="2"/>
    <x v="1"/>
    <n v="65462.2"/>
    <x v="114"/>
    <x v="0"/>
    <n v="83.75"/>
    <n v="5235.2"/>
    <n v="2048.98"/>
    <n v="6623.11"/>
    <x v="5"/>
    <n v="2026"/>
    <s v="Q2"/>
    <s v="High"/>
    <s v="Average"/>
    <s v="Good"/>
    <x v="0"/>
    <n v="6623.11"/>
  </r>
  <r>
    <x v="2485"/>
    <d v="2025-06-24T00:00:00"/>
    <s v="Mumbai"/>
    <s v="Nagpur"/>
    <x v="0"/>
    <x v="0"/>
    <x v="4"/>
    <n v="11.07"/>
    <n v="610"/>
    <n v="99.76"/>
    <n v="3"/>
    <x v="2"/>
    <x v="2"/>
    <n v="31754.2"/>
    <x v="119"/>
    <x v="6"/>
    <n v="84.43"/>
    <n v="1662.8"/>
    <n v="2564.48"/>
    <n v="4514.26"/>
    <x v="6"/>
    <n v="2025"/>
    <s v="Q2"/>
    <s v="Low"/>
    <s v="Average"/>
    <s v="Excellent"/>
    <x v="0"/>
    <n v="4514.26"/>
  </r>
  <r>
    <x v="2486"/>
    <d v="2024-02-04T00:00:00"/>
    <s v="Mundra"/>
    <s v="Bengaluru"/>
    <x v="2"/>
    <x v="0"/>
    <x v="4"/>
    <n v="10.82"/>
    <n v="1384"/>
    <n v="90.75"/>
    <n v="3"/>
    <x v="2"/>
    <x v="2"/>
    <n v="39736"/>
    <x v="18"/>
    <x v="6"/>
    <n v="82.97"/>
    <n v="3200.8"/>
    <n v="4575.68"/>
    <n v="3869.79"/>
    <x v="3"/>
    <n v="2024"/>
    <s v="Q1"/>
    <s v="Low"/>
    <s v="Average"/>
    <s v="Excellent"/>
    <x v="2"/>
    <n v="3869.79"/>
  </r>
  <r>
    <x v="2487"/>
    <d v="2026-06-18T00:00:00"/>
    <s v="Kolkata"/>
    <s v="Hyderabad"/>
    <x v="6"/>
    <x v="0"/>
    <x v="5"/>
    <n v="19.850000000000001"/>
    <n v="1327"/>
    <n v="99.69"/>
    <n v="5"/>
    <x v="1"/>
    <x v="0"/>
    <n v="49751.8"/>
    <x v="95"/>
    <x v="5"/>
    <n v="83.31"/>
    <n v="3448"/>
    <n v="3885.43"/>
    <n v="8556.2800000000007"/>
    <x v="6"/>
    <n v="2026"/>
    <s v="Q2"/>
    <s v="Low"/>
    <s v="Average"/>
    <s v="Excellent"/>
    <x v="6"/>
    <n v="8556.2800000000007"/>
  </r>
  <r>
    <x v="2488"/>
    <d v="2024-11-26T00:00:00"/>
    <s v="Kandla"/>
    <s v="Pune"/>
    <x v="3"/>
    <x v="0"/>
    <x v="4"/>
    <n v="26.57"/>
    <n v="431"/>
    <n v="95.81"/>
    <n v="2"/>
    <x v="0"/>
    <x v="0"/>
    <n v="49582.2"/>
    <x v="89"/>
    <x v="0"/>
    <n v="82.3"/>
    <n v="1924.8"/>
    <n v="4090.18"/>
    <n v="8624.36"/>
    <x v="11"/>
    <n v="2024"/>
    <s v="Q4"/>
    <s v="Low"/>
    <s v="Average"/>
    <s v="Excellent"/>
    <x v="3"/>
    <n v="8624.36"/>
  </r>
  <r>
    <x v="2489"/>
    <d v="2024-12-22T00:00:00"/>
    <s v="Mumbai"/>
    <s v="Nagpur"/>
    <x v="0"/>
    <x v="0"/>
    <x v="6"/>
    <n v="24.7"/>
    <n v="2227"/>
    <n v="99.49"/>
    <n v="5"/>
    <x v="0"/>
    <x v="2"/>
    <n v="65892.800000000003"/>
    <x v="26"/>
    <x v="2"/>
    <n v="86.4"/>
    <n v="5442"/>
    <n v="4503.53"/>
    <n v="10811.17"/>
    <x v="9"/>
    <n v="2024"/>
    <s v="Q4"/>
    <s v="High"/>
    <s v="Good"/>
    <s v="Excellent"/>
    <x v="0"/>
    <n v="10811.17"/>
  </r>
  <r>
    <x v="2490"/>
    <d v="2024-12-02T00:00:00"/>
    <s v="Kandla"/>
    <s v="Nagpur"/>
    <x v="5"/>
    <x v="0"/>
    <x v="1"/>
    <n v="13.11"/>
    <n v="370"/>
    <n v="91.66"/>
    <n v="2"/>
    <x v="0"/>
    <x v="2"/>
    <n v="32238.2"/>
    <x v="73"/>
    <x v="5"/>
    <n v="86.93"/>
    <n v="1264.4000000000001"/>
    <n v="4905.3999999999996"/>
    <n v="4104.2700000000004"/>
    <x v="9"/>
    <n v="2024"/>
    <s v="Q4"/>
    <s v="Low"/>
    <s v="Average"/>
    <s v="Excellent"/>
    <x v="5"/>
    <n v="4104.2700000000004"/>
  </r>
  <r>
    <x v="2491"/>
    <d v="2025-04-30T00:00:00"/>
    <s v="Nava Sheva"/>
    <s v="Pune"/>
    <x v="2"/>
    <x v="1"/>
    <x v="6"/>
    <n v="21.77"/>
    <n v="1235"/>
    <n v="90.36"/>
    <n v="3"/>
    <x v="1"/>
    <x v="1"/>
    <n v="58756.2"/>
    <x v="76"/>
    <x v="2"/>
    <n v="84.16"/>
    <n v="3340.8"/>
    <n v="2936.26"/>
    <n v="9863.77"/>
    <x v="5"/>
    <n v="2025"/>
    <s v="Q2"/>
    <s v="High"/>
    <s v="Average"/>
    <s v="Excellent"/>
    <x v="2"/>
    <n v="9863.77"/>
  </r>
  <r>
    <x v="2492"/>
    <d v="2024-02-03T00:00:00"/>
    <s v="Vizag"/>
    <s v="Ahmedabad"/>
    <x v="4"/>
    <x v="1"/>
    <x v="6"/>
    <n v="22.92"/>
    <n v="2502"/>
    <n v="95.18"/>
    <n v="6"/>
    <x v="0"/>
    <x v="1"/>
    <n v="80573.600000000006"/>
    <x v="25"/>
    <x v="2"/>
    <n v="88.64"/>
    <n v="5920.8"/>
    <n v="3254.91"/>
    <n v="12671.32"/>
    <x v="3"/>
    <n v="2024"/>
    <s v="Q1"/>
    <s v="High"/>
    <s v="Good"/>
    <s v="Good"/>
    <x v="4"/>
    <n v="12671.32"/>
  </r>
  <r>
    <x v="2493"/>
    <d v="2025-02-19T00:00:00"/>
    <s v="Mundra"/>
    <s v="Delhi ICD"/>
    <x v="2"/>
    <x v="1"/>
    <x v="1"/>
    <n v="26.28"/>
    <n v="942"/>
    <n v="104.63"/>
    <n v="2"/>
    <x v="0"/>
    <x v="1"/>
    <n v="66011.600000000006"/>
    <x v="12"/>
    <x v="1"/>
    <n v="82.54"/>
    <n v="2935.2"/>
    <n v="3803.48"/>
    <n v="10067.93"/>
    <x v="3"/>
    <n v="2025"/>
    <s v="Q1"/>
    <s v="High"/>
    <s v="Good"/>
    <s v="Excellent"/>
    <x v="2"/>
    <n v="10067.93"/>
  </r>
  <r>
    <x v="2494"/>
    <d v="2025-04-10T00:00:00"/>
    <s v="Mundra"/>
    <s v="Pune"/>
    <x v="5"/>
    <x v="1"/>
    <x v="0"/>
    <n v="14.8"/>
    <n v="1261"/>
    <n v="98.21"/>
    <n v="3"/>
    <x v="0"/>
    <x v="1"/>
    <n v="58737.2"/>
    <x v="27"/>
    <x v="2"/>
    <n v="81.459999999999994"/>
    <n v="3114"/>
    <n v="4519.17"/>
    <n v="6248.06"/>
    <x v="5"/>
    <n v="2025"/>
    <s v="Q2"/>
    <s v="High"/>
    <s v="Average"/>
    <s v="Excellent"/>
    <x v="5"/>
    <n v="6248.06"/>
  </r>
  <r>
    <x v="2495"/>
    <d v="2025-01-27T00:00:00"/>
    <s v="Kolkata"/>
    <s v="Nagpur"/>
    <x v="0"/>
    <x v="0"/>
    <x v="1"/>
    <n v="26.51"/>
    <n v="1985"/>
    <n v="85.93"/>
    <n v="6"/>
    <x v="2"/>
    <x v="0"/>
    <n v="64490.6"/>
    <x v="42"/>
    <x v="2"/>
    <n v="84.53"/>
    <n v="5030.3999999999996"/>
    <n v="4691.54"/>
    <n v="8833.49"/>
    <x v="0"/>
    <n v="2025"/>
    <s v="Q1"/>
    <s v="High"/>
    <s v="Average"/>
    <s v="Good"/>
    <x v="0"/>
    <n v="8833.49"/>
  </r>
  <r>
    <x v="2496"/>
    <d v="2024-06-27T00:00:00"/>
    <s v="Mumbai"/>
    <s v="Lucknow"/>
    <x v="6"/>
    <x v="0"/>
    <x v="2"/>
    <n v="10.01"/>
    <n v="2326"/>
    <n v="93.29"/>
    <n v="6"/>
    <x v="0"/>
    <x v="2"/>
    <n v="53115.8"/>
    <x v="78"/>
    <x v="2"/>
    <n v="81.709999999999994"/>
    <n v="5052.3999999999996"/>
    <n v="3127.22"/>
    <n v="8244.2199999999993"/>
    <x v="6"/>
    <n v="2024"/>
    <s v="Q2"/>
    <s v="High"/>
    <s v="Average"/>
    <s v="Good"/>
    <x v="6"/>
    <n v="8244.2199999999993"/>
  </r>
  <r>
    <x v="2497"/>
    <d v="2026-03-24T00:00:00"/>
    <s v="Vizag"/>
    <s v="Bengaluru"/>
    <x v="2"/>
    <x v="0"/>
    <x v="1"/>
    <n v="19.54"/>
    <n v="1079"/>
    <n v="96.92"/>
    <n v="2"/>
    <x v="0"/>
    <x v="2"/>
    <n v="47164.4"/>
    <x v="58"/>
    <x v="3"/>
    <n v="82.72"/>
    <n v="2939.6"/>
    <n v="3480.13"/>
    <n v="7962.29"/>
    <x v="10"/>
    <n v="2026"/>
    <s v="Q1"/>
    <s v="Low"/>
    <s v="Average"/>
    <s v="Excellent"/>
    <x v="2"/>
    <n v="7962.29"/>
  </r>
  <r>
    <x v="2498"/>
    <d v="2025-11-27T00:00:00"/>
    <s v="Kolkata"/>
    <s v="Nagpur"/>
    <x v="1"/>
    <x v="0"/>
    <x v="4"/>
    <n v="18.34"/>
    <n v="614"/>
    <n v="96.09"/>
    <n v="3"/>
    <x v="1"/>
    <x v="1"/>
    <n v="36904.800000000003"/>
    <x v="61"/>
    <x v="3"/>
    <n v="85.22"/>
    <n v="1961.6"/>
    <n v="4683.46"/>
    <n v="6504.97"/>
    <x v="11"/>
    <n v="2025"/>
    <s v="Q4"/>
    <s v="Low"/>
    <s v="Average"/>
    <s v="Excellent"/>
    <x v="1"/>
    <n v="6504.97"/>
  </r>
  <r>
    <x v="2499"/>
    <d v="2026-03-20T00:00:00"/>
    <s v="Nava Sheva"/>
    <s v="Lucknow"/>
    <x v="3"/>
    <x v="0"/>
    <x v="4"/>
    <n v="22.86"/>
    <n v="2179"/>
    <n v="97.12"/>
    <n v="6"/>
    <x v="0"/>
    <x v="1"/>
    <n v="64876.4"/>
    <x v="3"/>
    <x v="2"/>
    <n v="87.34"/>
    <n v="5272.4"/>
    <n v="4973.0200000000004"/>
    <n v="5503.02"/>
    <x v="10"/>
    <n v="2026"/>
    <s v="Q1"/>
    <s v="High"/>
    <s v="Average"/>
    <s v="Good"/>
    <x v="3"/>
    <n v="5503.02"/>
  </r>
  <r>
    <x v="2500"/>
    <d v="2025-08-11T00:00:00"/>
    <s v="Mundra"/>
    <s v="Lucknow"/>
    <x v="6"/>
    <x v="0"/>
    <x v="5"/>
    <n v="14.01"/>
    <n v="1983"/>
    <n v="93.76"/>
    <n v="6"/>
    <x v="2"/>
    <x v="0"/>
    <n v="54156.2"/>
    <x v="37"/>
    <x v="5"/>
    <n v="82.5"/>
    <n v="4526.3999999999996"/>
    <n v="1548.61"/>
    <n v="9278.19"/>
    <x v="2"/>
    <n v="2025"/>
    <s v="Q3"/>
    <s v="High"/>
    <s v="Average"/>
    <s v="Good"/>
    <x v="6"/>
    <n v="9278.19"/>
  </r>
  <r>
    <x v="2501"/>
    <d v="2024-10-19T00:00:00"/>
    <s v="Kandla"/>
    <s v="Lucknow"/>
    <x v="0"/>
    <x v="0"/>
    <x v="0"/>
    <n v="27.03"/>
    <n v="2479"/>
    <n v="101.29"/>
    <n v="6"/>
    <x v="2"/>
    <x v="2"/>
    <n v="68729.8"/>
    <x v="91"/>
    <x v="2"/>
    <n v="86.94"/>
    <n v="6039.2"/>
    <n v="3503.08"/>
    <n v="7216.56"/>
    <x v="7"/>
    <n v="2024"/>
    <s v="Q4"/>
    <s v="High"/>
    <s v="Average"/>
    <s v="Good"/>
    <x v="0"/>
    <n v="7216.56"/>
  </r>
  <r>
    <x v="2502"/>
    <d v="2025-02-24T00:00:00"/>
    <s v="Chennai"/>
    <s v="Hyderabad"/>
    <x v="2"/>
    <x v="0"/>
    <x v="1"/>
    <n v="20.87"/>
    <n v="371"/>
    <n v="101.08"/>
    <n v="2"/>
    <x v="1"/>
    <x v="2"/>
    <n v="35364.6"/>
    <x v="9"/>
    <x v="5"/>
    <n v="85.26"/>
    <n v="1576.8"/>
    <n v="2929.83"/>
    <n v="5594.58"/>
    <x v="3"/>
    <n v="2025"/>
    <s v="Q1"/>
    <s v="Low"/>
    <s v="Average"/>
    <s v="Excellent"/>
    <x v="2"/>
    <n v="5594.58"/>
  </r>
  <r>
    <x v="2503"/>
    <d v="2025-05-07T00:00:00"/>
    <s v="Mumbai"/>
    <s v="Delhi ICD"/>
    <x v="3"/>
    <x v="1"/>
    <x v="3"/>
    <n v="25.13"/>
    <n v="1317"/>
    <n v="87.01"/>
    <n v="5"/>
    <x v="0"/>
    <x v="1"/>
    <n v="67362.2"/>
    <x v="77"/>
    <x v="3"/>
    <n v="88.82"/>
    <n v="3639.2"/>
    <n v="2248.0700000000002"/>
    <n v="7767.95"/>
    <x v="4"/>
    <n v="2025"/>
    <s v="Q2"/>
    <s v="High"/>
    <s v="Average"/>
    <s v="Excellent"/>
    <x v="3"/>
    <n v="7767.95"/>
  </r>
  <r>
    <x v="2504"/>
    <d v="2025-11-08T00:00:00"/>
    <s v="Mundra"/>
    <s v="Lucknow"/>
    <x v="6"/>
    <x v="0"/>
    <x v="5"/>
    <n v="15.25"/>
    <n v="1923"/>
    <n v="88.17"/>
    <n v="4"/>
    <x v="1"/>
    <x v="2"/>
    <n v="47381.4"/>
    <x v="50"/>
    <x v="5"/>
    <n v="83.58"/>
    <n v="4456"/>
    <n v="2192.71"/>
    <n v="4800.8"/>
    <x v="11"/>
    <n v="2025"/>
    <s v="Q4"/>
    <s v="Low"/>
    <s v="Average"/>
    <s v="Excellent"/>
    <x v="6"/>
    <n v="4800.8"/>
  </r>
  <r>
    <x v="2505"/>
    <d v="2025-07-29T00:00:00"/>
    <s v="Kolkata"/>
    <s v="Bengaluru"/>
    <x v="1"/>
    <x v="1"/>
    <x v="2"/>
    <n v="20.52"/>
    <n v="2287"/>
    <n v="98.47"/>
    <n v="6"/>
    <x v="0"/>
    <x v="1"/>
    <n v="76228.399999999994"/>
    <x v="56"/>
    <x v="1"/>
    <n v="87.02"/>
    <n v="5394.8"/>
    <n v="3827.06"/>
    <n v="7614.12"/>
    <x v="1"/>
    <n v="2025"/>
    <s v="Q3"/>
    <s v="High"/>
    <s v="Average"/>
    <s v="Good"/>
    <x v="1"/>
    <n v="7614.12"/>
  </r>
  <r>
    <x v="2506"/>
    <d v="2025-07-12T00:00:00"/>
    <s v="Kandla"/>
    <s v="Bengaluru"/>
    <x v="1"/>
    <x v="0"/>
    <x v="3"/>
    <n v="17.260000000000002"/>
    <n v="1305"/>
    <n v="101.38"/>
    <n v="5"/>
    <x v="2"/>
    <x v="0"/>
    <n v="49859.6"/>
    <x v="11"/>
    <x v="2"/>
    <n v="85.6"/>
    <n v="3300.4"/>
    <n v="3010.97"/>
    <n v="4224.75"/>
    <x v="1"/>
    <n v="2025"/>
    <s v="Q3"/>
    <s v="Low"/>
    <s v="Average"/>
    <s v="Excellent"/>
    <x v="1"/>
    <n v="4224.75"/>
  </r>
  <r>
    <x v="2507"/>
    <d v="2024-03-22T00:00:00"/>
    <s v="Kolkata"/>
    <s v="Ahmedabad"/>
    <x v="4"/>
    <x v="1"/>
    <x v="5"/>
    <n v="10.34"/>
    <n v="1433"/>
    <n v="92.4"/>
    <n v="4"/>
    <x v="2"/>
    <x v="0"/>
    <n v="56090"/>
    <x v="20"/>
    <x v="4"/>
    <n v="86.58"/>
    <n v="3279.6"/>
    <n v="2707.93"/>
    <n v="5673.63"/>
    <x v="10"/>
    <n v="2024"/>
    <s v="Q1"/>
    <s v="High"/>
    <s v="Average"/>
    <s v="Excellent"/>
    <x v="4"/>
    <n v="5673.63"/>
  </r>
  <r>
    <x v="2508"/>
    <d v="2026-05-02T00:00:00"/>
    <s v="Mumbai"/>
    <s v="Delhi ICD"/>
    <x v="2"/>
    <x v="1"/>
    <x v="0"/>
    <n v="15.19"/>
    <n v="709"/>
    <n v="89.63"/>
    <n v="2"/>
    <x v="1"/>
    <x v="2"/>
    <n v="44934.6"/>
    <x v="10"/>
    <x v="5"/>
    <n v="81"/>
    <n v="2025.6"/>
    <n v="3336.39"/>
    <n v="4891.1099999999997"/>
    <x v="4"/>
    <n v="2026"/>
    <s v="Q2"/>
    <s v="Low"/>
    <s v="Average"/>
    <s v="Excellent"/>
    <x v="2"/>
    <n v="4891.1099999999997"/>
  </r>
  <r>
    <x v="2509"/>
    <d v="2024-07-04T00:00:00"/>
    <s v="Mumbai"/>
    <s v="Ahmedabad"/>
    <x v="0"/>
    <x v="0"/>
    <x v="5"/>
    <n v="26.74"/>
    <n v="963"/>
    <n v="101.17"/>
    <n v="4"/>
    <x v="0"/>
    <x v="2"/>
    <n v="52762.400000000001"/>
    <x v="17"/>
    <x v="1"/>
    <n v="84.17"/>
    <n v="2995.6"/>
    <n v="4442.8599999999997"/>
    <n v="8630.86"/>
    <x v="1"/>
    <n v="2024"/>
    <s v="Q3"/>
    <s v="High"/>
    <s v="Average"/>
    <s v="Excellent"/>
    <x v="0"/>
    <n v="8630.86"/>
  </r>
  <r>
    <x v="2510"/>
    <d v="2024-09-28T00:00:00"/>
    <s v="Chennai"/>
    <s v="Bengaluru"/>
    <x v="3"/>
    <x v="0"/>
    <x v="1"/>
    <n v="12.97"/>
    <n v="507"/>
    <n v="104.64"/>
    <n v="2"/>
    <x v="0"/>
    <x v="0"/>
    <n v="39313.800000000003"/>
    <x v="56"/>
    <x v="3"/>
    <n v="87.79"/>
    <n v="1532.8"/>
    <n v="4269.26"/>
    <n v="4030.57"/>
    <x v="8"/>
    <n v="2024"/>
    <s v="Q3"/>
    <s v="Low"/>
    <s v="Average"/>
    <s v="Excellent"/>
    <x v="3"/>
    <n v="4030.57"/>
  </r>
  <r>
    <x v="2511"/>
    <d v="2025-09-12T00:00:00"/>
    <s v="Mumbai"/>
    <s v="Delhi ICD"/>
    <x v="2"/>
    <x v="1"/>
    <x v="2"/>
    <n v="20.02"/>
    <n v="1863"/>
    <n v="94.59"/>
    <n v="5"/>
    <x v="0"/>
    <x v="1"/>
    <n v="70224.800000000003"/>
    <x v="85"/>
    <x v="4"/>
    <n v="87.78"/>
    <n v="4526.8"/>
    <n v="4526.3999999999996"/>
    <n v="6319.77"/>
    <x v="8"/>
    <n v="2025"/>
    <s v="Q3"/>
    <s v="High"/>
    <s v="Average"/>
    <s v="Excellent"/>
    <x v="2"/>
    <n v="6319.77"/>
  </r>
  <r>
    <x v="2512"/>
    <d v="2025-09-20T00:00:00"/>
    <s v="Vizag"/>
    <s v="Lucknow"/>
    <x v="5"/>
    <x v="0"/>
    <x v="6"/>
    <n v="25.82"/>
    <n v="850"/>
    <n v="100.04"/>
    <n v="4"/>
    <x v="0"/>
    <x v="2"/>
    <n v="50442.8"/>
    <x v="96"/>
    <x v="4"/>
    <n v="81.040000000000006"/>
    <n v="2732.8"/>
    <n v="2126.3000000000002"/>
    <n v="4543.3599999999997"/>
    <x v="8"/>
    <n v="2025"/>
    <s v="Q3"/>
    <s v="High"/>
    <s v="Average"/>
    <s v="Excellent"/>
    <x v="5"/>
    <n v="4543.3599999999997"/>
  </r>
  <r>
    <x v="2513"/>
    <d v="2026-01-27T00:00:00"/>
    <s v="Vizag"/>
    <s v="Bengaluru"/>
    <x v="1"/>
    <x v="0"/>
    <x v="5"/>
    <n v="11.63"/>
    <n v="1920"/>
    <n v="98.5"/>
    <n v="6"/>
    <x v="2"/>
    <x v="1"/>
    <n v="49327"/>
    <x v="5"/>
    <x v="2"/>
    <n v="81.8"/>
    <n v="4305.2"/>
    <n v="1936.24"/>
    <n v="8667.59"/>
    <x v="0"/>
    <n v="2026"/>
    <s v="Q1"/>
    <s v="Low"/>
    <s v="Average"/>
    <s v="Good"/>
    <x v="1"/>
    <n v="8667.59"/>
  </r>
  <r>
    <x v="2514"/>
    <d v="2024-08-30T00:00:00"/>
    <s v="Nava Sheva"/>
    <s v="Pune"/>
    <x v="2"/>
    <x v="0"/>
    <x v="5"/>
    <n v="23.31"/>
    <n v="2068"/>
    <n v="92.71"/>
    <n v="5"/>
    <x v="2"/>
    <x v="0"/>
    <n v="63420.2"/>
    <x v="80"/>
    <x v="4"/>
    <n v="82.03"/>
    <n v="5068.3999999999996"/>
    <n v="4190.2299999999996"/>
    <n v="10086.23"/>
    <x v="2"/>
    <n v="2024"/>
    <s v="Q3"/>
    <s v="High"/>
    <s v="Good"/>
    <s v="Excellent"/>
    <x v="2"/>
    <n v="10086.23"/>
  </r>
  <r>
    <x v="2515"/>
    <d v="2026-03-29T00:00:00"/>
    <s v="Chennai"/>
    <s v="Hyderabad"/>
    <x v="5"/>
    <x v="0"/>
    <x v="0"/>
    <n v="20.56"/>
    <n v="2025"/>
    <n v="94.97"/>
    <n v="7"/>
    <x v="2"/>
    <x v="1"/>
    <n v="58200.4"/>
    <x v="45"/>
    <x v="0"/>
    <n v="85.07"/>
    <n v="4872.3999999999996"/>
    <n v="2648.56"/>
    <n v="6445.23"/>
    <x v="10"/>
    <n v="2026"/>
    <s v="Q1"/>
    <s v="High"/>
    <s v="Average"/>
    <s v="Good"/>
    <x v="5"/>
    <n v="6445.23"/>
  </r>
  <r>
    <x v="2516"/>
    <d v="2025-02-08T00:00:00"/>
    <s v="Mundra"/>
    <s v="Delhi ICD"/>
    <x v="4"/>
    <x v="0"/>
    <x v="0"/>
    <n v="10.62"/>
    <n v="952"/>
    <n v="92.61"/>
    <n v="3"/>
    <x v="2"/>
    <x v="0"/>
    <n v="38595.199999999997"/>
    <x v="88"/>
    <x v="5"/>
    <n v="85.55"/>
    <n v="2328.8000000000002"/>
    <n v="2984.87"/>
    <n v="5530.63"/>
    <x v="3"/>
    <n v="2025"/>
    <s v="Q1"/>
    <s v="Low"/>
    <s v="Average"/>
    <s v="Excellent"/>
    <x v="4"/>
    <n v="5530.63"/>
  </r>
  <r>
    <x v="2517"/>
    <d v="2026-05-12T00:00:00"/>
    <s v="Mumbai"/>
    <s v="Delhi ICD"/>
    <x v="6"/>
    <x v="1"/>
    <x v="6"/>
    <n v="17.91"/>
    <n v="1419"/>
    <n v="88.66"/>
    <n v="4"/>
    <x v="0"/>
    <x v="2"/>
    <n v="60786.2"/>
    <x v="65"/>
    <x v="2"/>
    <n v="81.069999999999993"/>
    <n v="3554.4"/>
    <n v="4016.24"/>
    <n v="7211.99"/>
    <x v="4"/>
    <n v="2026"/>
    <s v="Q2"/>
    <s v="High"/>
    <s v="Average"/>
    <s v="Excellent"/>
    <x v="6"/>
    <n v="7211.99"/>
  </r>
  <r>
    <x v="2518"/>
    <d v="2024-06-14T00:00:00"/>
    <s v="Mundra"/>
    <s v="Ahmedabad"/>
    <x v="2"/>
    <x v="1"/>
    <x v="3"/>
    <n v="16.11"/>
    <n v="2335"/>
    <n v="100.14"/>
    <n v="5"/>
    <x v="2"/>
    <x v="2"/>
    <n v="69035.8"/>
    <x v="64"/>
    <x v="5"/>
    <n v="82.58"/>
    <n v="5314.4"/>
    <n v="2725.8"/>
    <n v="12307.67"/>
    <x v="6"/>
    <n v="2024"/>
    <s v="Q2"/>
    <s v="High"/>
    <s v="Good"/>
    <s v="Excellent"/>
    <x v="2"/>
    <n v="12307.67"/>
  </r>
  <r>
    <x v="2519"/>
    <d v="2024-02-17T00:00:00"/>
    <s v="Vizag"/>
    <s v="Delhi ICD"/>
    <x v="1"/>
    <x v="1"/>
    <x v="6"/>
    <n v="15.33"/>
    <n v="1797"/>
    <n v="93.65"/>
    <n v="6"/>
    <x v="2"/>
    <x v="2"/>
    <n v="61099"/>
    <x v="84"/>
    <x v="5"/>
    <n v="83.74"/>
    <n v="4207.2"/>
    <n v="1633.24"/>
    <n v="10786.48"/>
    <x v="3"/>
    <n v="2024"/>
    <s v="Q1"/>
    <s v="High"/>
    <s v="Good"/>
    <s v="Good"/>
    <x v="1"/>
    <n v="10786.48"/>
  </r>
  <r>
    <x v="2520"/>
    <d v="2026-03-14T00:00:00"/>
    <s v="Nava Sheva"/>
    <s v="Ahmedabad"/>
    <x v="5"/>
    <x v="1"/>
    <x v="3"/>
    <n v="27.62"/>
    <n v="2237"/>
    <n v="90.19"/>
    <n v="5"/>
    <x v="1"/>
    <x v="2"/>
    <n v="74524.800000000003"/>
    <x v="18"/>
    <x v="0"/>
    <n v="83.82"/>
    <n v="5578.8"/>
    <n v="4606.67"/>
    <n v="9380.5300000000007"/>
    <x v="10"/>
    <n v="2026"/>
    <s v="Q1"/>
    <s v="High"/>
    <s v="Average"/>
    <s v="Excellent"/>
    <x v="5"/>
    <n v="9380.5300000000007"/>
  </r>
  <r>
    <x v="2521"/>
    <d v="2024-06-06T00:00:00"/>
    <s v="Mumbai"/>
    <s v="Ahmedabad"/>
    <x v="6"/>
    <x v="1"/>
    <x v="1"/>
    <n v="15.53"/>
    <n v="2421"/>
    <n v="87.56"/>
    <n v="8"/>
    <x v="0"/>
    <x v="1"/>
    <n v="72036.2"/>
    <x v="43"/>
    <x v="5"/>
    <n v="86.08"/>
    <n v="5463.2"/>
    <n v="4051.15"/>
    <n v="8349.32"/>
    <x v="6"/>
    <n v="2024"/>
    <s v="Q2"/>
    <s v="High"/>
    <s v="Average"/>
    <s v="Good"/>
    <x v="6"/>
    <n v="8349.32"/>
  </r>
  <r>
    <x v="2522"/>
    <d v="2024-08-17T00:00:00"/>
    <s v="Vizag"/>
    <s v="Pune"/>
    <x v="4"/>
    <x v="0"/>
    <x v="1"/>
    <n v="16.23"/>
    <n v="1790"/>
    <n v="104.9"/>
    <n v="4"/>
    <x v="0"/>
    <x v="1"/>
    <n v="55175"/>
    <x v="24"/>
    <x v="4"/>
    <n v="82.18"/>
    <n v="4229.2"/>
    <n v="2214.33"/>
    <n v="7123.72"/>
    <x v="2"/>
    <n v="2024"/>
    <s v="Q3"/>
    <s v="High"/>
    <s v="Average"/>
    <s v="Excellent"/>
    <x v="4"/>
    <n v="7123.72"/>
  </r>
  <r>
    <x v="2523"/>
    <d v="2024-01-29T00:00:00"/>
    <s v="Kolkata"/>
    <s v="Delhi ICD"/>
    <x v="5"/>
    <x v="0"/>
    <x v="4"/>
    <n v="10.97"/>
    <n v="1959"/>
    <n v="88.08"/>
    <n v="4"/>
    <x v="1"/>
    <x v="2"/>
    <n v="43950.6"/>
    <x v="112"/>
    <x v="2"/>
    <n v="87.07"/>
    <n v="4356.8"/>
    <n v="4157.66"/>
    <n v="5827.72"/>
    <x v="0"/>
    <n v="2024"/>
    <s v="Q1"/>
    <s v="Low"/>
    <s v="Average"/>
    <s v="Excellent"/>
    <x v="5"/>
    <n v="5827.72"/>
  </r>
  <r>
    <x v="2524"/>
    <d v="2024-06-26T00:00:00"/>
    <s v="Nava Sheva"/>
    <s v="Delhi ICD"/>
    <x v="6"/>
    <x v="1"/>
    <x v="4"/>
    <n v="23.75"/>
    <n v="1705"/>
    <n v="93.45"/>
    <n v="4"/>
    <x v="2"/>
    <x v="1"/>
    <n v="69049"/>
    <x v="62"/>
    <x v="0"/>
    <n v="87.24"/>
    <n v="4360"/>
    <n v="2731.93"/>
    <n v="8789.5499999999993"/>
    <x v="6"/>
    <n v="2024"/>
    <s v="Q2"/>
    <s v="High"/>
    <s v="Average"/>
    <s v="Excellent"/>
    <x v="6"/>
    <n v="8789.5499999999993"/>
  </r>
  <r>
    <x v="2525"/>
    <d v="2025-07-17T00:00:00"/>
    <s v="Vizag"/>
    <s v="Delhi ICD"/>
    <x v="1"/>
    <x v="0"/>
    <x v="6"/>
    <n v="26.45"/>
    <n v="1977"/>
    <n v="103.56"/>
    <n v="5"/>
    <x v="1"/>
    <x v="2"/>
    <n v="59956.2"/>
    <x v="8"/>
    <x v="2"/>
    <n v="84.55"/>
    <n v="5012"/>
    <n v="1987.01"/>
    <n v="10532.41"/>
    <x v="1"/>
    <n v="2025"/>
    <s v="Q3"/>
    <s v="High"/>
    <s v="Good"/>
    <s v="Excellent"/>
    <x v="1"/>
    <n v="10532.41"/>
  </r>
  <r>
    <x v="2526"/>
    <d v="2024-04-22T00:00:00"/>
    <s v="Kolkata"/>
    <s v="Delhi ICD"/>
    <x v="2"/>
    <x v="0"/>
    <x v="1"/>
    <n v="11.6"/>
    <n v="2741"/>
    <n v="97.89"/>
    <n v="7"/>
    <x v="2"/>
    <x v="0"/>
    <n v="61578.8"/>
    <x v="40"/>
    <x v="1"/>
    <n v="84.13"/>
    <n v="5946"/>
    <n v="4822.07"/>
    <n v="9478.0499999999993"/>
    <x v="5"/>
    <n v="2024"/>
    <s v="Q2"/>
    <s v="High"/>
    <s v="Average"/>
    <s v="Good"/>
    <x v="2"/>
    <n v="9478.0499999999993"/>
  </r>
  <r>
    <x v="2527"/>
    <d v="2025-10-01T00:00:00"/>
    <s v="Chennai"/>
    <s v="Ahmedabad"/>
    <x v="3"/>
    <x v="1"/>
    <x v="2"/>
    <n v="11"/>
    <n v="2743"/>
    <n v="88.72"/>
    <n v="7"/>
    <x v="2"/>
    <x v="0"/>
    <n v="71962.399999999994"/>
    <x v="96"/>
    <x v="1"/>
    <n v="88.8"/>
    <n v="5926"/>
    <n v="1577.25"/>
    <n v="10731.4"/>
    <x v="7"/>
    <n v="2025"/>
    <s v="Q4"/>
    <s v="High"/>
    <s v="Good"/>
    <s v="Good"/>
    <x v="3"/>
    <n v="10731.4"/>
  </r>
  <r>
    <x v="2528"/>
    <d v="2024-06-18T00:00:00"/>
    <s v="Kolkata"/>
    <s v="Pune"/>
    <x v="3"/>
    <x v="1"/>
    <x v="1"/>
    <n v="10.16"/>
    <n v="2446"/>
    <n v="88.14"/>
    <n v="6"/>
    <x v="2"/>
    <x v="1"/>
    <n v="65072.800000000003"/>
    <x v="21"/>
    <x v="1"/>
    <n v="81.95"/>
    <n v="5298.4"/>
    <n v="1566.21"/>
    <n v="10228.799999999999"/>
    <x v="6"/>
    <n v="2024"/>
    <s v="Q2"/>
    <s v="High"/>
    <s v="Good"/>
    <s v="Good"/>
    <x v="3"/>
    <n v="10228.799999999999"/>
  </r>
  <r>
    <x v="2529"/>
    <d v="2025-08-02T00:00:00"/>
    <s v="Mundra"/>
    <s v="Delhi ICD"/>
    <x v="5"/>
    <x v="0"/>
    <x v="1"/>
    <n v="24.63"/>
    <n v="1723"/>
    <n v="99.76"/>
    <n v="4"/>
    <x v="0"/>
    <x v="2"/>
    <n v="59814.2"/>
    <x v="88"/>
    <x v="4"/>
    <n v="88.55"/>
    <n v="4431.2"/>
    <n v="3138.51"/>
    <n v="9043.08"/>
    <x v="2"/>
    <n v="2025"/>
    <s v="Q3"/>
    <s v="High"/>
    <s v="Average"/>
    <s v="Excellent"/>
    <x v="5"/>
    <n v="9043.08"/>
  </r>
  <r>
    <x v="2530"/>
    <d v="2024-04-27T00:00:00"/>
    <s v="Kolkata"/>
    <s v="Pune"/>
    <x v="5"/>
    <x v="1"/>
    <x v="0"/>
    <n v="26.6"/>
    <n v="778"/>
    <n v="99.51"/>
    <n v="2"/>
    <x v="0"/>
    <x v="0"/>
    <n v="66217.2"/>
    <x v="66"/>
    <x v="0"/>
    <n v="82.85"/>
    <n v="2620"/>
    <n v="4959.16"/>
    <n v="10658.83"/>
    <x v="5"/>
    <n v="2024"/>
    <s v="Q2"/>
    <s v="High"/>
    <s v="Good"/>
    <s v="Excellent"/>
    <x v="5"/>
    <n v="10658.83"/>
  </r>
  <r>
    <x v="2531"/>
    <d v="2025-08-29T00:00:00"/>
    <s v="Mumbai"/>
    <s v="Bengaluru"/>
    <x v="4"/>
    <x v="0"/>
    <x v="1"/>
    <n v="13.85"/>
    <n v="1173"/>
    <n v="93.2"/>
    <n v="4"/>
    <x v="0"/>
    <x v="0"/>
    <n v="46725"/>
    <x v="49"/>
    <x v="3"/>
    <n v="81.400000000000006"/>
    <n v="2900"/>
    <n v="3512.62"/>
    <n v="8221.1"/>
    <x v="2"/>
    <n v="2025"/>
    <s v="Q3"/>
    <s v="Low"/>
    <s v="Average"/>
    <s v="Excellent"/>
    <x v="4"/>
    <n v="8221.1"/>
  </r>
  <r>
    <x v="2532"/>
    <d v="2024-11-15T00:00:00"/>
    <s v="Vizag"/>
    <s v="Hyderabad"/>
    <x v="0"/>
    <x v="0"/>
    <x v="5"/>
    <n v="14.33"/>
    <n v="2606"/>
    <n v="89.98"/>
    <n v="6"/>
    <x v="0"/>
    <x v="2"/>
    <n v="59966.6"/>
    <x v="42"/>
    <x v="0"/>
    <n v="81.23"/>
    <n v="5785.2"/>
    <n v="3390.44"/>
    <n v="5307.3"/>
    <x v="11"/>
    <n v="2024"/>
    <s v="Q4"/>
    <s v="High"/>
    <s v="Average"/>
    <s v="Good"/>
    <x v="0"/>
    <n v="5307.3"/>
  </r>
  <r>
    <x v="2533"/>
    <d v="2025-12-14T00:00:00"/>
    <s v="Kolkata"/>
    <s v="Delhi ICD"/>
    <x v="3"/>
    <x v="0"/>
    <x v="2"/>
    <n v="19.09"/>
    <n v="2423"/>
    <n v="102.71"/>
    <n v="8"/>
    <x v="2"/>
    <x v="1"/>
    <n v="62582.2"/>
    <x v="58"/>
    <x v="5"/>
    <n v="87.84"/>
    <n v="5609.6"/>
    <n v="3615.92"/>
    <n v="7360.67"/>
    <x v="9"/>
    <n v="2025"/>
    <s v="Q4"/>
    <s v="High"/>
    <s v="Average"/>
    <s v="Good"/>
    <x v="3"/>
    <n v="7360.67"/>
  </r>
  <r>
    <x v="2534"/>
    <d v="2024-10-23T00:00:00"/>
    <s v="Mundra"/>
    <s v="Ahmedabad"/>
    <x v="4"/>
    <x v="0"/>
    <x v="3"/>
    <n v="22.17"/>
    <n v="1266"/>
    <n v="88.47"/>
    <n v="5"/>
    <x v="2"/>
    <x v="0"/>
    <n v="52261.4"/>
    <x v="13"/>
    <x v="0"/>
    <n v="86.77"/>
    <n v="3418.8"/>
    <n v="2463.4699999999998"/>
    <n v="9105.93"/>
    <x v="7"/>
    <n v="2024"/>
    <s v="Q4"/>
    <s v="High"/>
    <s v="Average"/>
    <s v="Excellent"/>
    <x v="4"/>
    <n v="9105.93"/>
  </r>
  <r>
    <x v="2535"/>
    <d v="2025-12-28T00:00:00"/>
    <s v="Mundra"/>
    <s v="Delhi ICD"/>
    <x v="5"/>
    <x v="1"/>
    <x v="4"/>
    <n v="19.27"/>
    <n v="1620"/>
    <n v="94.33"/>
    <n v="4"/>
    <x v="0"/>
    <x v="0"/>
    <n v="69102.600000000006"/>
    <x v="114"/>
    <x v="0"/>
    <n v="82.65"/>
    <n v="4010.8"/>
    <n v="4899.5"/>
    <n v="9218.73"/>
    <x v="9"/>
    <n v="2025"/>
    <s v="Q4"/>
    <s v="High"/>
    <s v="Average"/>
    <s v="Excellent"/>
    <x v="5"/>
    <n v="9218.73"/>
  </r>
  <r>
    <x v="2536"/>
    <d v="2026-04-18T00:00:00"/>
    <s v="Kolkata"/>
    <s v="Ahmedabad"/>
    <x v="1"/>
    <x v="0"/>
    <x v="6"/>
    <n v="14.32"/>
    <n v="2538"/>
    <n v="86.46"/>
    <n v="8"/>
    <x v="2"/>
    <x v="1"/>
    <n v="57719.199999999997"/>
    <x v="23"/>
    <x v="4"/>
    <n v="85.15"/>
    <n v="5648.8"/>
    <n v="3617.91"/>
    <n v="10020.02"/>
    <x v="5"/>
    <n v="2026"/>
    <s v="Q2"/>
    <s v="High"/>
    <s v="Good"/>
    <s v="Good"/>
    <x v="1"/>
    <n v="10020.02"/>
  </r>
  <r>
    <x v="2537"/>
    <d v="2026-01-13T00:00:00"/>
    <s v="Vizag"/>
    <s v="Delhi ICD"/>
    <x v="2"/>
    <x v="0"/>
    <x v="0"/>
    <n v="19.579999999999998"/>
    <n v="1213"/>
    <n v="104.44"/>
    <n v="5"/>
    <x v="2"/>
    <x v="2"/>
    <n v="47210.8"/>
    <x v="34"/>
    <x v="0"/>
    <n v="85.54"/>
    <n v="3209.2"/>
    <n v="2047.19"/>
    <n v="7262.34"/>
    <x v="0"/>
    <n v="2026"/>
    <s v="Q1"/>
    <s v="Low"/>
    <s v="Average"/>
    <s v="Excellent"/>
    <x v="2"/>
    <n v="7262.34"/>
  </r>
  <r>
    <x v="2538"/>
    <d v="2024-06-04T00:00:00"/>
    <s v="Kandla"/>
    <s v="Pune"/>
    <x v="1"/>
    <x v="1"/>
    <x v="2"/>
    <n v="25.29"/>
    <n v="2728"/>
    <n v="98.34"/>
    <n v="8"/>
    <x v="0"/>
    <x v="2"/>
    <n v="84297.8"/>
    <x v="43"/>
    <x v="5"/>
    <n v="82"/>
    <n v="6467.6"/>
    <n v="4920.4399999999996"/>
    <n v="8278.32"/>
    <x v="6"/>
    <n v="2024"/>
    <s v="Q2"/>
    <s v="High"/>
    <s v="Average"/>
    <s v="Good"/>
    <x v="1"/>
    <n v="8278.32"/>
  </r>
  <r>
    <x v="2539"/>
    <d v="2024-05-12T00:00:00"/>
    <s v="Mumbai"/>
    <s v="Nagpur"/>
    <x v="0"/>
    <x v="0"/>
    <x v="5"/>
    <n v="10.210000000000001"/>
    <n v="2488"/>
    <n v="88.4"/>
    <n v="8"/>
    <x v="1"/>
    <x v="1"/>
    <n v="51153"/>
    <x v="70"/>
    <x v="2"/>
    <n v="87.9"/>
    <n v="5384.4"/>
    <n v="3033.32"/>
    <n v="4587.5"/>
    <x v="4"/>
    <n v="2024"/>
    <s v="Q2"/>
    <s v="High"/>
    <s v="Average"/>
    <s v="Good"/>
    <x v="0"/>
    <n v="4587.5"/>
  </r>
  <r>
    <x v="2540"/>
    <d v="2024-04-02T00:00:00"/>
    <s v="Mundra"/>
    <s v="Bengaluru"/>
    <x v="6"/>
    <x v="1"/>
    <x v="1"/>
    <n v="12.71"/>
    <n v="2127"/>
    <n v="94.37"/>
    <n v="6"/>
    <x v="0"/>
    <x v="2"/>
    <n v="65287.4"/>
    <x v="67"/>
    <x v="3"/>
    <n v="84.78"/>
    <n v="4762.3999999999996"/>
    <n v="3978.17"/>
    <n v="11525.43"/>
    <x v="5"/>
    <n v="2024"/>
    <s v="Q2"/>
    <s v="High"/>
    <s v="Good"/>
    <s v="Good"/>
    <x v="6"/>
    <n v="11525.43"/>
  </r>
  <r>
    <x v="2541"/>
    <d v="2024-02-03T00:00:00"/>
    <s v="Vizag"/>
    <s v="Pune"/>
    <x v="6"/>
    <x v="0"/>
    <x v="6"/>
    <n v="22.47"/>
    <n v="592"/>
    <n v="97.55"/>
    <n v="2"/>
    <x v="2"/>
    <x v="1"/>
    <n v="43033"/>
    <x v="33"/>
    <x v="1"/>
    <n v="88.94"/>
    <n v="2082.8000000000002"/>
    <n v="2898.29"/>
    <n v="4466.22"/>
    <x v="3"/>
    <n v="2024"/>
    <s v="Q1"/>
    <s v="Low"/>
    <s v="Average"/>
    <s v="Excellent"/>
    <x v="6"/>
    <n v="4466.22"/>
  </r>
  <r>
    <x v="2542"/>
    <d v="2025-12-10T00:00:00"/>
    <s v="Kandla"/>
    <s v="Nagpur"/>
    <x v="1"/>
    <x v="1"/>
    <x v="0"/>
    <n v="10.06"/>
    <n v="1212"/>
    <n v="90.52"/>
    <n v="5"/>
    <x v="2"/>
    <x v="0"/>
    <n v="52960.4"/>
    <x v="64"/>
    <x v="0"/>
    <n v="82.71"/>
    <n v="2826.4"/>
    <n v="3322.84"/>
    <n v="8283.75"/>
    <x v="9"/>
    <n v="2025"/>
    <s v="Q4"/>
    <s v="High"/>
    <s v="Average"/>
    <s v="Excellent"/>
    <x v="1"/>
    <n v="8283.75"/>
  </r>
  <r>
    <x v="2543"/>
    <d v="2025-01-29T00:00:00"/>
    <s v="Mundra"/>
    <s v="Delhi ICD"/>
    <x v="2"/>
    <x v="0"/>
    <x v="1"/>
    <n v="27.42"/>
    <n v="474"/>
    <n v="85.43"/>
    <n v="3"/>
    <x v="1"/>
    <x v="2"/>
    <n v="40617.599999999999"/>
    <x v="27"/>
    <x v="3"/>
    <n v="86.57"/>
    <n v="2044.8"/>
    <n v="2548.65"/>
    <n v="5080.53"/>
    <x v="0"/>
    <n v="2025"/>
    <s v="Q1"/>
    <s v="Low"/>
    <s v="Average"/>
    <s v="Excellent"/>
    <x v="2"/>
    <n v="5080.53"/>
  </r>
  <r>
    <x v="2544"/>
    <d v="2025-10-24T00:00:00"/>
    <s v="Mumbai"/>
    <s v="Bengaluru"/>
    <x v="1"/>
    <x v="0"/>
    <x v="0"/>
    <n v="12.83"/>
    <n v="1710"/>
    <n v="99.18"/>
    <n v="4"/>
    <x v="1"/>
    <x v="1"/>
    <n v="45468.6"/>
    <x v="74"/>
    <x v="4"/>
    <n v="86.2"/>
    <n v="3933.2"/>
    <n v="1696.73"/>
    <n v="7897.72"/>
    <x v="7"/>
    <n v="2025"/>
    <s v="Q4"/>
    <s v="Low"/>
    <s v="Average"/>
    <s v="Excellent"/>
    <x v="1"/>
    <n v="7897.72"/>
  </r>
  <r>
    <x v="2545"/>
    <d v="2025-07-13T00:00:00"/>
    <s v="Vizag"/>
    <s v="Nagpur"/>
    <x v="1"/>
    <x v="0"/>
    <x v="5"/>
    <n v="14.09"/>
    <n v="458"/>
    <n v="89.46"/>
    <n v="2"/>
    <x v="0"/>
    <x v="1"/>
    <n v="35412.199999999997"/>
    <x v="73"/>
    <x v="1"/>
    <n v="81.3"/>
    <n v="1479.6"/>
    <n v="2239.0300000000002"/>
    <n v="3657.24"/>
    <x v="1"/>
    <n v="2025"/>
    <s v="Q3"/>
    <s v="Low"/>
    <s v="Average"/>
    <s v="Excellent"/>
    <x v="1"/>
    <n v="3657.24"/>
  </r>
  <r>
    <x v="2546"/>
    <d v="2025-12-08T00:00:00"/>
    <s v="Kolkata"/>
    <s v="Jaipur"/>
    <x v="3"/>
    <x v="1"/>
    <x v="4"/>
    <n v="19.989999999999998"/>
    <n v="1513"/>
    <n v="89.79"/>
    <n v="4"/>
    <x v="2"/>
    <x v="1"/>
    <n v="62921.8"/>
    <x v="101"/>
    <x v="3"/>
    <n v="88.19"/>
    <n v="3825.6"/>
    <n v="2871.05"/>
    <n v="5881.44"/>
    <x v="9"/>
    <n v="2025"/>
    <s v="Q4"/>
    <s v="High"/>
    <s v="Average"/>
    <s v="Excellent"/>
    <x v="3"/>
    <n v="5881.44"/>
  </r>
  <r>
    <x v="2547"/>
    <d v="2025-11-02T00:00:00"/>
    <s v="Chennai"/>
    <s v="Delhi ICD"/>
    <x v="4"/>
    <x v="0"/>
    <x v="4"/>
    <n v="22.6"/>
    <n v="1287"/>
    <n v="89.81"/>
    <n v="3"/>
    <x v="1"/>
    <x v="1"/>
    <n v="48061.2"/>
    <x v="50"/>
    <x v="4"/>
    <n v="86.64"/>
    <n v="3478"/>
    <n v="2734.69"/>
    <n v="5407.92"/>
    <x v="11"/>
    <n v="2025"/>
    <s v="Q4"/>
    <s v="Low"/>
    <s v="Average"/>
    <s v="Excellent"/>
    <x v="4"/>
    <n v="5407.92"/>
  </r>
  <r>
    <x v="2548"/>
    <d v="2026-01-24T00:00:00"/>
    <s v="Kandla"/>
    <s v="Bengaluru"/>
    <x v="3"/>
    <x v="1"/>
    <x v="6"/>
    <n v="13.96"/>
    <n v="710"/>
    <n v="102.42"/>
    <n v="2"/>
    <x v="0"/>
    <x v="2"/>
    <n v="50374.400000000001"/>
    <x v="5"/>
    <x v="6"/>
    <n v="82.33"/>
    <n v="1978.4"/>
    <n v="3503.92"/>
    <n v="6885"/>
    <x v="0"/>
    <n v="2026"/>
    <s v="Q1"/>
    <s v="High"/>
    <s v="Average"/>
    <s v="Excellent"/>
    <x v="3"/>
    <n v="6885"/>
  </r>
  <r>
    <x v="2549"/>
    <d v="2024-12-11T00:00:00"/>
    <s v="Chennai"/>
    <s v="Lucknow"/>
    <x v="1"/>
    <x v="1"/>
    <x v="5"/>
    <n v="11.63"/>
    <n v="2749"/>
    <n v="100.57"/>
    <n v="7"/>
    <x v="1"/>
    <x v="2"/>
    <n v="67523.399999999994"/>
    <x v="22"/>
    <x v="2"/>
    <n v="87.05"/>
    <n v="5963.2"/>
    <n v="3365.75"/>
    <n v="7848.77"/>
    <x v="9"/>
    <n v="2024"/>
    <s v="Q4"/>
    <s v="High"/>
    <s v="Average"/>
    <s v="Good"/>
    <x v="1"/>
    <n v="7848.77"/>
  </r>
  <r>
    <x v="2550"/>
    <d v="2024-12-06T00:00:00"/>
    <s v="Chennai"/>
    <s v="Delhi ICD"/>
    <x v="2"/>
    <x v="0"/>
    <x v="4"/>
    <n v="13.64"/>
    <n v="1223"/>
    <n v="89.46"/>
    <n v="4"/>
    <x v="2"/>
    <x v="0"/>
    <n v="44187.199999999997"/>
    <x v="69"/>
    <x v="2"/>
    <n v="85.41"/>
    <n v="2991.6"/>
    <n v="3672.57"/>
    <n v="7539.71"/>
    <x v="9"/>
    <n v="2024"/>
    <s v="Q4"/>
    <s v="Low"/>
    <s v="Average"/>
    <s v="Excellent"/>
    <x v="2"/>
    <n v="7539.71"/>
  </r>
  <r>
    <x v="2551"/>
    <d v="2024-07-22T00:00:00"/>
    <s v="Chennai"/>
    <s v="Pune"/>
    <x v="1"/>
    <x v="0"/>
    <x v="4"/>
    <n v="15.24"/>
    <n v="368"/>
    <n v="94.74"/>
    <n v="2"/>
    <x v="2"/>
    <x v="0"/>
    <n v="36000.800000000003"/>
    <x v="94"/>
    <x v="1"/>
    <n v="86.26"/>
    <n v="1345.6"/>
    <n v="4870.45"/>
    <n v="2940.94"/>
    <x v="1"/>
    <n v="2024"/>
    <s v="Q3"/>
    <s v="Low"/>
    <s v="Average"/>
    <s v="Excellent"/>
    <x v="1"/>
    <n v="2940.94"/>
  </r>
  <r>
    <x v="2552"/>
    <d v="2025-01-10T00:00:00"/>
    <s v="Vizag"/>
    <s v="Ahmedabad"/>
    <x v="0"/>
    <x v="1"/>
    <x v="6"/>
    <n v="12.42"/>
    <n v="457"/>
    <n v="103.4"/>
    <n v="2"/>
    <x v="0"/>
    <x v="2"/>
    <n v="46070"/>
    <x v="94"/>
    <x v="3"/>
    <n v="82.64"/>
    <n v="1410.8"/>
    <n v="3580.88"/>
    <n v="4965.21"/>
    <x v="0"/>
    <n v="2025"/>
    <s v="Q1"/>
    <s v="Low"/>
    <s v="Average"/>
    <s v="Excellent"/>
    <x v="0"/>
    <n v="4965.21"/>
  </r>
  <r>
    <x v="2553"/>
    <d v="2026-01-11T00:00:00"/>
    <s v="Kandla"/>
    <s v="Nagpur"/>
    <x v="0"/>
    <x v="1"/>
    <x v="3"/>
    <n v="19.73"/>
    <n v="2002"/>
    <n v="94.66"/>
    <n v="6"/>
    <x v="0"/>
    <x v="0"/>
    <n v="74140.2"/>
    <x v="78"/>
    <x v="1"/>
    <n v="88.37"/>
    <n v="4793.2"/>
    <n v="4191.6899999999996"/>
    <n v="5957.08"/>
    <x v="0"/>
    <n v="2026"/>
    <s v="Q1"/>
    <s v="High"/>
    <s v="Average"/>
    <s v="Good"/>
    <x v="0"/>
    <n v="5957.08"/>
  </r>
  <r>
    <x v="2554"/>
    <d v="2025-03-31T00:00:00"/>
    <s v="Kandla"/>
    <s v="Pune"/>
    <x v="4"/>
    <x v="0"/>
    <x v="0"/>
    <n v="11.21"/>
    <n v="2257"/>
    <n v="101.6"/>
    <n v="6"/>
    <x v="1"/>
    <x v="2"/>
    <n v="49365"/>
    <x v="69"/>
    <x v="5"/>
    <n v="85.32"/>
    <n v="4962.3999999999996"/>
    <n v="1610.95"/>
    <n v="5434.75"/>
    <x v="10"/>
    <n v="2025"/>
    <s v="Q1"/>
    <s v="Low"/>
    <s v="Average"/>
    <s v="Good"/>
    <x v="4"/>
    <n v="5434.75"/>
  </r>
  <r>
    <x v="2555"/>
    <d v="2025-07-07T00:00:00"/>
    <s v="Chennai"/>
    <s v="Pune"/>
    <x v="6"/>
    <x v="1"/>
    <x v="4"/>
    <n v="20.12"/>
    <n v="1721"/>
    <n v="99.62"/>
    <n v="4"/>
    <x v="1"/>
    <x v="0"/>
    <n v="66714.399999999994"/>
    <x v="70"/>
    <x v="4"/>
    <n v="83.59"/>
    <n v="4246.8"/>
    <n v="3653.81"/>
    <n v="9865.7800000000007"/>
    <x v="1"/>
    <n v="2025"/>
    <s v="Q3"/>
    <s v="High"/>
    <s v="Average"/>
    <s v="Excellent"/>
    <x v="6"/>
    <n v="9865.7800000000007"/>
  </r>
  <r>
    <x v="2556"/>
    <d v="2024-02-05T00:00:00"/>
    <s v="Mundra"/>
    <s v="Delhi ICD"/>
    <x v="1"/>
    <x v="0"/>
    <x v="3"/>
    <n v="19.11"/>
    <n v="2425"/>
    <n v="104.48"/>
    <n v="6"/>
    <x v="0"/>
    <x v="1"/>
    <n v="65336.6"/>
    <x v="28"/>
    <x v="0"/>
    <n v="87.05"/>
    <n v="5614.4"/>
    <n v="2157.86"/>
    <n v="6742.56"/>
    <x v="3"/>
    <n v="2024"/>
    <s v="Q1"/>
    <s v="High"/>
    <s v="Average"/>
    <s v="Good"/>
    <x v="1"/>
    <n v="6742.56"/>
  </r>
  <r>
    <x v="2557"/>
    <d v="2024-06-09T00:00:00"/>
    <s v="Mumbai"/>
    <s v="Lucknow"/>
    <x v="2"/>
    <x v="1"/>
    <x v="3"/>
    <n v="15.01"/>
    <n v="1124"/>
    <n v="85.43"/>
    <n v="3"/>
    <x v="0"/>
    <x v="0"/>
    <n v="58248.6"/>
    <x v="13"/>
    <x v="1"/>
    <n v="86.12"/>
    <n v="2848.4"/>
    <n v="4557.91"/>
    <n v="6266.31"/>
    <x v="6"/>
    <n v="2024"/>
    <s v="Q2"/>
    <s v="High"/>
    <s v="Average"/>
    <s v="Excellent"/>
    <x v="2"/>
    <n v="6266.31"/>
  </r>
  <r>
    <x v="2558"/>
    <d v="2025-08-24T00:00:00"/>
    <s v="Mundra"/>
    <s v="Jaipur"/>
    <x v="5"/>
    <x v="1"/>
    <x v="0"/>
    <n v="21.1"/>
    <n v="1831"/>
    <n v="94.8"/>
    <n v="6"/>
    <x v="1"/>
    <x v="2"/>
    <n v="64338"/>
    <x v="70"/>
    <x v="3"/>
    <n v="85.63"/>
    <n v="4506"/>
    <n v="4859.13"/>
    <n v="9545.0300000000007"/>
    <x v="2"/>
    <n v="2025"/>
    <s v="Q3"/>
    <s v="High"/>
    <s v="Average"/>
    <s v="Good"/>
    <x v="5"/>
    <n v="9545.0300000000007"/>
  </r>
  <r>
    <x v="2559"/>
    <d v="2025-04-16T00:00:00"/>
    <s v="Mumbai"/>
    <s v="Jaipur"/>
    <x v="0"/>
    <x v="0"/>
    <x v="3"/>
    <n v="17.37"/>
    <n v="597"/>
    <n v="100.43"/>
    <n v="2"/>
    <x v="2"/>
    <x v="2"/>
    <n v="37348.6"/>
    <x v="36"/>
    <x v="0"/>
    <n v="88.42"/>
    <n v="1888.8"/>
    <n v="3198.06"/>
    <n v="3201.5"/>
    <x v="5"/>
    <n v="2025"/>
    <s v="Q2"/>
    <s v="Low"/>
    <s v="Average"/>
    <s v="Excellent"/>
    <x v="0"/>
    <n v="3201.5"/>
  </r>
  <r>
    <x v="2560"/>
    <d v="2024-04-26T00:00:00"/>
    <s v="Kolkata"/>
    <s v="Jaipur"/>
    <x v="3"/>
    <x v="0"/>
    <x v="2"/>
    <n v="17.2"/>
    <n v="477"/>
    <n v="102.62"/>
    <n v="2"/>
    <x v="0"/>
    <x v="0"/>
    <n v="42518.400000000001"/>
    <x v="90"/>
    <x v="5"/>
    <n v="84.46"/>
    <n v="1642"/>
    <n v="4750.82"/>
    <n v="5586.51"/>
    <x v="5"/>
    <n v="2024"/>
    <s v="Q2"/>
    <s v="Low"/>
    <s v="Average"/>
    <s v="Excellent"/>
    <x v="3"/>
    <n v="5586.51"/>
  </r>
  <r>
    <x v="2561"/>
    <d v="2026-03-29T00:00:00"/>
    <s v="Kandla"/>
    <s v="Delhi ICD"/>
    <x v="5"/>
    <x v="1"/>
    <x v="5"/>
    <n v="11.87"/>
    <n v="370"/>
    <n v="88.2"/>
    <n v="2"/>
    <x v="0"/>
    <x v="0"/>
    <n v="46707"/>
    <x v="102"/>
    <x v="1"/>
    <n v="81.81"/>
    <n v="1214.8"/>
    <n v="4158.03"/>
    <n v="6892.64"/>
    <x v="10"/>
    <n v="2026"/>
    <s v="Q1"/>
    <s v="Low"/>
    <s v="Average"/>
    <s v="Excellent"/>
    <x v="5"/>
    <n v="6892.64"/>
  </r>
  <r>
    <x v="2562"/>
    <d v="2026-01-24T00:00:00"/>
    <s v="Chennai"/>
    <s v="Pune"/>
    <x v="3"/>
    <x v="0"/>
    <x v="6"/>
    <n v="18.88"/>
    <n v="2646"/>
    <n v="94.96"/>
    <n v="7"/>
    <x v="0"/>
    <x v="2"/>
    <n v="65139.199999999997"/>
    <x v="11"/>
    <x v="1"/>
    <n v="81.19"/>
    <n v="6047.2"/>
    <n v="4978.24"/>
    <n v="6892.32"/>
    <x v="0"/>
    <n v="2026"/>
    <s v="Q1"/>
    <s v="High"/>
    <s v="Average"/>
    <s v="Good"/>
    <x v="3"/>
    <n v="6892.32"/>
  </r>
  <r>
    <x v="2563"/>
    <d v="2025-06-18T00:00:00"/>
    <s v="Mumbai"/>
    <s v="Delhi ICD"/>
    <x v="0"/>
    <x v="1"/>
    <x v="2"/>
    <n v="19.62"/>
    <n v="1052"/>
    <n v="92.73"/>
    <n v="3"/>
    <x v="0"/>
    <x v="0"/>
    <n v="62409.599999999999"/>
    <x v="42"/>
    <x v="6"/>
    <n v="85.02"/>
    <n v="2888.8"/>
    <n v="1615.66"/>
    <n v="9028.56"/>
    <x v="6"/>
    <n v="2025"/>
    <s v="Q2"/>
    <s v="High"/>
    <s v="Average"/>
    <s v="Excellent"/>
    <x v="0"/>
    <n v="9028.56"/>
  </r>
  <r>
    <x v="2564"/>
    <d v="2025-07-25T00:00:00"/>
    <s v="Kandla"/>
    <s v="Jaipur"/>
    <x v="4"/>
    <x v="0"/>
    <x v="1"/>
    <n v="21.78"/>
    <n v="2018"/>
    <n v="87.78"/>
    <n v="6"/>
    <x v="0"/>
    <x v="0"/>
    <n v="63351.6"/>
    <x v="48"/>
    <x v="1"/>
    <n v="87.18"/>
    <n v="4907.2"/>
    <n v="4935.26"/>
    <n v="6946.81"/>
    <x v="1"/>
    <n v="2025"/>
    <s v="Q3"/>
    <s v="High"/>
    <s v="Average"/>
    <s v="Good"/>
    <x v="4"/>
    <n v="6946.81"/>
  </r>
  <r>
    <x v="2565"/>
    <d v="2025-10-10T00:00:00"/>
    <s v="Mumbai"/>
    <s v="Nagpur"/>
    <x v="6"/>
    <x v="0"/>
    <x v="3"/>
    <n v="27.96"/>
    <n v="1469"/>
    <n v="88.58"/>
    <n v="5"/>
    <x v="0"/>
    <x v="0"/>
    <n v="62421.599999999999"/>
    <x v="100"/>
    <x v="1"/>
    <n v="83.74"/>
    <n v="4056.4"/>
    <n v="4695.68"/>
    <n v="10824.98"/>
    <x v="7"/>
    <n v="2025"/>
    <s v="Q4"/>
    <s v="High"/>
    <s v="Good"/>
    <s v="Excellent"/>
    <x v="6"/>
    <n v="10824.98"/>
  </r>
  <r>
    <x v="2566"/>
    <d v="2025-12-29T00:00:00"/>
    <s v="Mundra"/>
    <s v="Bengaluru"/>
    <x v="0"/>
    <x v="1"/>
    <x v="2"/>
    <n v="11.8"/>
    <n v="2305"/>
    <n v="103.26"/>
    <n v="6"/>
    <x v="1"/>
    <x v="1"/>
    <n v="64171.199999999997"/>
    <x v="101"/>
    <x v="4"/>
    <n v="83.17"/>
    <n v="5082"/>
    <n v="3410.58"/>
    <n v="8512.49"/>
    <x v="9"/>
    <n v="2025"/>
    <s v="Q4"/>
    <s v="High"/>
    <s v="Average"/>
    <s v="Good"/>
    <x v="0"/>
    <n v="8512.49"/>
  </r>
  <r>
    <x v="2567"/>
    <d v="2024-01-13T00:00:00"/>
    <s v="Nava Sheva"/>
    <s v="Ahmedabad"/>
    <x v="6"/>
    <x v="1"/>
    <x v="4"/>
    <n v="14.28"/>
    <n v="2374"/>
    <n v="88.75"/>
    <n v="7"/>
    <x v="2"/>
    <x v="2"/>
    <n v="66490"/>
    <x v="66"/>
    <x v="5"/>
    <n v="86.38"/>
    <n v="5319.2"/>
    <n v="3025.16"/>
    <n v="9655.06"/>
    <x v="0"/>
    <n v="2024"/>
    <s v="Q1"/>
    <s v="High"/>
    <s v="Average"/>
    <s v="Good"/>
    <x v="6"/>
    <n v="9655.06"/>
  </r>
  <r>
    <x v="2568"/>
    <d v="2025-04-08T00:00:00"/>
    <s v="Kandla"/>
    <s v="Jaipur"/>
    <x v="4"/>
    <x v="0"/>
    <x v="4"/>
    <n v="24"/>
    <n v="1504"/>
    <n v="99.43"/>
    <n v="5"/>
    <x v="1"/>
    <x v="1"/>
    <n v="53079.6"/>
    <x v="44"/>
    <x v="6"/>
    <n v="81.7"/>
    <n v="3968"/>
    <n v="3869.89"/>
    <n v="7847.81"/>
    <x v="5"/>
    <n v="2025"/>
    <s v="Q2"/>
    <s v="High"/>
    <s v="Average"/>
    <s v="Excellent"/>
    <x v="4"/>
    <n v="7847.81"/>
  </r>
  <r>
    <x v="2569"/>
    <d v="2026-01-29T00:00:00"/>
    <s v="Mundra"/>
    <s v="Hyderabad"/>
    <x v="1"/>
    <x v="1"/>
    <x v="5"/>
    <n v="17.260000000000002"/>
    <n v="2008"/>
    <n v="97.3"/>
    <n v="5"/>
    <x v="0"/>
    <x v="1"/>
    <n v="69806"/>
    <x v="19"/>
    <x v="6"/>
    <n v="85.58"/>
    <n v="4706.3999999999996"/>
    <n v="3169.78"/>
    <n v="9272.81"/>
    <x v="0"/>
    <n v="2026"/>
    <s v="Q1"/>
    <s v="High"/>
    <s v="Average"/>
    <s v="Excellent"/>
    <x v="1"/>
    <n v="9272.81"/>
  </r>
  <r>
    <x v="2570"/>
    <d v="2026-06-07T00:00:00"/>
    <s v="Chennai"/>
    <s v="Bengaluru"/>
    <x v="5"/>
    <x v="1"/>
    <x v="5"/>
    <n v="18.559999999999999"/>
    <n v="2655"/>
    <n v="100.37"/>
    <n v="7"/>
    <x v="0"/>
    <x v="2"/>
    <n v="77608.399999999994"/>
    <x v="115"/>
    <x v="4"/>
    <n v="85.08"/>
    <n v="6052.4"/>
    <n v="4184.87"/>
    <n v="8086.64"/>
    <x v="6"/>
    <n v="2026"/>
    <s v="Q2"/>
    <s v="High"/>
    <s v="Average"/>
    <s v="Good"/>
    <x v="5"/>
    <n v="8086.64"/>
  </r>
  <r>
    <x v="2571"/>
    <d v="2024-06-11T00:00:00"/>
    <s v="Nava Sheva"/>
    <s v="Hyderabad"/>
    <x v="0"/>
    <x v="0"/>
    <x v="3"/>
    <n v="12.34"/>
    <n v="1085"/>
    <n v="92.24"/>
    <n v="4"/>
    <x v="2"/>
    <x v="0"/>
    <n v="41694.800000000003"/>
    <x v="46"/>
    <x v="4"/>
    <n v="85.1"/>
    <n v="2663.6"/>
    <n v="4794.47"/>
    <n v="4395.4399999999996"/>
    <x v="6"/>
    <n v="2024"/>
    <s v="Q2"/>
    <s v="Low"/>
    <s v="Average"/>
    <s v="Excellent"/>
    <x v="0"/>
    <n v="4395.4399999999996"/>
  </r>
  <r>
    <x v="2572"/>
    <d v="2025-06-09T00:00:00"/>
    <s v="Mundra"/>
    <s v="Jaipur"/>
    <x v="0"/>
    <x v="1"/>
    <x v="4"/>
    <n v="11.17"/>
    <n v="1441"/>
    <n v="85.71"/>
    <n v="4"/>
    <x v="2"/>
    <x v="2"/>
    <n v="52130.2"/>
    <x v="29"/>
    <x v="3"/>
    <n v="85.03"/>
    <n v="3328.8"/>
    <n v="1980.95"/>
    <n v="8936.31"/>
    <x v="6"/>
    <n v="2025"/>
    <s v="Q2"/>
    <s v="High"/>
    <s v="Average"/>
    <s v="Excellent"/>
    <x v="0"/>
    <n v="8936.31"/>
  </r>
  <r>
    <x v="2573"/>
    <d v="2025-02-17T00:00:00"/>
    <s v="Mumbai"/>
    <s v="Delhi ICD"/>
    <x v="1"/>
    <x v="0"/>
    <x v="0"/>
    <n v="21.2"/>
    <n v="1902"/>
    <n v="103.21"/>
    <n v="6"/>
    <x v="1"/>
    <x v="0"/>
    <n v="58289.2"/>
    <x v="30"/>
    <x v="1"/>
    <n v="88.14"/>
    <n v="4652"/>
    <n v="3035.47"/>
    <n v="10470.530000000001"/>
    <x v="3"/>
    <n v="2025"/>
    <s v="Q1"/>
    <s v="High"/>
    <s v="Good"/>
    <s v="Good"/>
    <x v="1"/>
    <n v="10470.530000000001"/>
  </r>
  <r>
    <x v="2574"/>
    <d v="2025-04-12T00:00:00"/>
    <s v="Kandla"/>
    <s v="Bengaluru"/>
    <x v="1"/>
    <x v="1"/>
    <x v="3"/>
    <n v="12.74"/>
    <n v="531"/>
    <n v="92.97"/>
    <n v="2"/>
    <x v="0"/>
    <x v="1"/>
    <n v="47494.400000000001"/>
    <x v="99"/>
    <x v="1"/>
    <n v="81.400000000000006"/>
    <n v="1571.6"/>
    <n v="3369.76"/>
    <n v="6724.33"/>
    <x v="5"/>
    <n v="2025"/>
    <s v="Q2"/>
    <s v="Low"/>
    <s v="Average"/>
    <s v="Excellent"/>
    <x v="1"/>
    <n v="6724.33"/>
  </r>
  <r>
    <x v="2575"/>
    <d v="2025-07-17T00:00:00"/>
    <s v="Nava Sheva"/>
    <s v="Bengaluru"/>
    <x v="2"/>
    <x v="0"/>
    <x v="6"/>
    <n v="10.79"/>
    <n v="910"/>
    <n v="85.22"/>
    <n v="4"/>
    <x v="2"/>
    <x v="0"/>
    <n v="37357.4"/>
    <x v="51"/>
    <x v="1"/>
    <n v="85.05"/>
    <n v="2251.6"/>
    <n v="1917.53"/>
    <n v="4566.4399999999996"/>
    <x v="1"/>
    <n v="2025"/>
    <s v="Q3"/>
    <s v="Low"/>
    <s v="Average"/>
    <s v="Excellent"/>
    <x v="2"/>
    <n v="4566.4399999999996"/>
  </r>
  <r>
    <x v="2576"/>
    <d v="2025-12-29T00:00:00"/>
    <s v="Mundra"/>
    <s v="Delhi ICD"/>
    <x v="2"/>
    <x v="1"/>
    <x v="1"/>
    <n v="14.48"/>
    <n v="607"/>
    <n v="89.74"/>
    <n v="3"/>
    <x v="2"/>
    <x v="2"/>
    <n v="45584.800000000003"/>
    <x v="45"/>
    <x v="5"/>
    <n v="87.7"/>
    <n v="1793.2"/>
    <n v="2124.4299999999998"/>
    <n v="7905.32"/>
    <x v="9"/>
    <n v="2025"/>
    <s v="Q4"/>
    <s v="Low"/>
    <s v="Average"/>
    <s v="Excellent"/>
    <x v="2"/>
    <n v="7905.32"/>
  </r>
  <r>
    <x v="2577"/>
    <d v="2026-02-03T00:00:00"/>
    <s v="Kolkata"/>
    <s v="Nagpur"/>
    <x v="3"/>
    <x v="0"/>
    <x v="3"/>
    <n v="23.74"/>
    <n v="1313"/>
    <n v="91.73"/>
    <n v="5"/>
    <x v="1"/>
    <x v="2"/>
    <n v="48129.599999999999"/>
    <x v="83"/>
    <x v="3"/>
    <n v="87.4"/>
    <n v="3575.6"/>
    <n v="1851.82"/>
    <n v="4299.3599999999997"/>
    <x v="3"/>
    <n v="2026"/>
    <s v="Q1"/>
    <s v="Low"/>
    <s v="Average"/>
    <s v="Excellent"/>
    <x v="3"/>
    <n v="4299.3599999999997"/>
  </r>
  <r>
    <x v="2578"/>
    <d v="2024-05-09T00:00:00"/>
    <s v="Nava Sheva"/>
    <s v="Delhi ICD"/>
    <x v="5"/>
    <x v="1"/>
    <x v="6"/>
    <n v="22.56"/>
    <n v="2105"/>
    <n v="95.6"/>
    <n v="5"/>
    <x v="2"/>
    <x v="0"/>
    <n v="75536"/>
    <x v="65"/>
    <x v="5"/>
    <n v="84.08"/>
    <n v="5112.3999999999996"/>
    <n v="1797.91"/>
    <n v="13214.22"/>
    <x v="4"/>
    <n v="2024"/>
    <s v="Q2"/>
    <s v="High"/>
    <s v="Good"/>
    <s v="Excellent"/>
    <x v="5"/>
    <n v="13214.22"/>
  </r>
  <r>
    <x v="2579"/>
    <d v="2026-06-14T00:00:00"/>
    <s v="Mumbai"/>
    <s v="Lucknow"/>
    <x v="1"/>
    <x v="0"/>
    <x v="4"/>
    <n v="10.4"/>
    <n v="2490"/>
    <n v="91.44"/>
    <n v="7"/>
    <x v="0"/>
    <x v="0"/>
    <n v="59212.800000000003"/>
    <x v="76"/>
    <x v="3"/>
    <n v="83.88"/>
    <n v="5396"/>
    <n v="2823.94"/>
    <n v="4866.24"/>
    <x v="6"/>
    <n v="2026"/>
    <s v="Q2"/>
    <s v="High"/>
    <s v="Average"/>
    <s v="Good"/>
    <x v="1"/>
    <n v="4866.24"/>
  </r>
  <r>
    <x v="2580"/>
    <d v="2025-05-22T00:00:00"/>
    <s v="Nava Sheva"/>
    <s v="Jaipur"/>
    <x v="4"/>
    <x v="1"/>
    <x v="2"/>
    <n v="16.05"/>
    <n v="1459"/>
    <n v="86.23"/>
    <n v="3"/>
    <x v="1"/>
    <x v="1"/>
    <n v="55800.6"/>
    <x v="94"/>
    <x v="4"/>
    <n v="88.99"/>
    <n v="3560"/>
    <n v="3186.25"/>
    <n v="6052.53"/>
    <x v="4"/>
    <n v="2025"/>
    <s v="Q2"/>
    <s v="High"/>
    <s v="Average"/>
    <s v="Excellent"/>
    <x v="4"/>
    <n v="6052.53"/>
  </r>
  <r>
    <x v="2581"/>
    <d v="2024-05-21T00:00:00"/>
    <s v="Mundra"/>
    <s v="Pune"/>
    <x v="5"/>
    <x v="0"/>
    <x v="0"/>
    <n v="27.13"/>
    <n v="1080"/>
    <n v="95.52"/>
    <n v="2"/>
    <x v="1"/>
    <x v="1"/>
    <n v="50339.4"/>
    <x v="37"/>
    <x v="1"/>
    <n v="83.47"/>
    <n v="3245.2"/>
    <n v="2563"/>
    <n v="4969.1499999999996"/>
    <x v="4"/>
    <n v="2024"/>
    <s v="Q2"/>
    <s v="High"/>
    <s v="Average"/>
    <s v="Excellent"/>
    <x v="5"/>
    <n v="4969.1499999999996"/>
  </r>
  <r>
    <x v="2582"/>
    <d v="2024-10-31T00:00:00"/>
    <s v="Chennai"/>
    <s v="Jaipur"/>
    <x v="3"/>
    <x v="1"/>
    <x v="3"/>
    <n v="12.57"/>
    <n v="1727"/>
    <n v="90.17"/>
    <n v="4"/>
    <x v="1"/>
    <x v="1"/>
    <n v="56357.4"/>
    <x v="110"/>
    <x v="3"/>
    <n v="86.97"/>
    <n v="3956.8"/>
    <n v="2398.83"/>
    <n v="6437.45"/>
    <x v="7"/>
    <n v="2024"/>
    <s v="Q4"/>
    <s v="High"/>
    <s v="Average"/>
    <s v="Excellent"/>
    <x v="3"/>
    <n v="6437.45"/>
  </r>
  <r>
    <x v="2583"/>
    <d v="2024-07-06T00:00:00"/>
    <s v="Vizag"/>
    <s v="Delhi ICD"/>
    <x v="5"/>
    <x v="1"/>
    <x v="1"/>
    <n v="18.739999999999998"/>
    <n v="2288"/>
    <n v="103.25"/>
    <n v="6"/>
    <x v="2"/>
    <x v="0"/>
    <n v="75212"/>
    <x v="103"/>
    <x v="2"/>
    <n v="87.67"/>
    <n v="5325.6"/>
    <n v="3202.32"/>
    <n v="6568.55"/>
    <x v="1"/>
    <n v="2024"/>
    <s v="Q3"/>
    <s v="High"/>
    <s v="Average"/>
    <s v="Good"/>
    <x v="5"/>
    <n v="6568.55"/>
  </r>
  <r>
    <x v="2584"/>
    <d v="2024-11-29T00:00:00"/>
    <s v="Kolkata"/>
    <s v="Jaipur"/>
    <x v="5"/>
    <x v="1"/>
    <x v="4"/>
    <n v="14.48"/>
    <n v="319"/>
    <n v="101.47"/>
    <n v="2"/>
    <x v="0"/>
    <x v="2"/>
    <n v="46036.4"/>
    <x v="94"/>
    <x v="0"/>
    <n v="86.45"/>
    <n v="1217.2"/>
    <n v="4710.25"/>
    <n v="7364.88"/>
    <x v="11"/>
    <n v="2024"/>
    <s v="Q4"/>
    <s v="Low"/>
    <s v="Average"/>
    <s v="Excellent"/>
    <x v="5"/>
    <n v="7364.88"/>
  </r>
  <r>
    <x v="2585"/>
    <d v="2025-10-14T00:00:00"/>
    <s v="Mundra"/>
    <s v="Hyderabad"/>
    <x v="0"/>
    <x v="0"/>
    <x v="3"/>
    <n v="14.49"/>
    <n v="880"/>
    <n v="93.11"/>
    <n v="4"/>
    <x v="1"/>
    <x v="2"/>
    <n v="34774.199999999997"/>
    <x v="88"/>
    <x v="3"/>
    <n v="86.05"/>
    <n v="2339.6"/>
    <n v="2310.36"/>
    <n v="4555.8599999999997"/>
    <x v="7"/>
    <n v="2025"/>
    <s v="Q4"/>
    <s v="Low"/>
    <s v="Average"/>
    <s v="Excellent"/>
    <x v="0"/>
    <n v="4555.8599999999997"/>
  </r>
  <r>
    <x v="2586"/>
    <d v="2024-02-12T00:00:00"/>
    <s v="Vizag"/>
    <s v="Hyderabad"/>
    <x v="6"/>
    <x v="0"/>
    <x v="2"/>
    <n v="11.1"/>
    <n v="1234"/>
    <n v="104.41"/>
    <n v="3"/>
    <x v="2"/>
    <x v="0"/>
    <n v="43827.199999999997"/>
    <x v="86"/>
    <x v="0"/>
    <n v="86.79"/>
    <n v="2912"/>
    <n v="1589.79"/>
    <n v="5228.46"/>
    <x v="3"/>
    <n v="2024"/>
    <s v="Q1"/>
    <s v="Low"/>
    <s v="Average"/>
    <s v="Excellent"/>
    <x v="6"/>
    <n v="5228.46"/>
  </r>
  <r>
    <x v="2587"/>
    <d v="2025-02-07T00:00:00"/>
    <s v="Mumbai"/>
    <s v="Delhi ICD"/>
    <x v="0"/>
    <x v="1"/>
    <x v="4"/>
    <n v="19.100000000000001"/>
    <n v="915"/>
    <n v="86.32"/>
    <n v="4"/>
    <x v="0"/>
    <x v="0"/>
    <n v="59528.4"/>
    <x v="13"/>
    <x v="0"/>
    <n v="83.4"/>
    <n v="2594"/>
    <n v="2903.12"/>
    <n v="6269.58"/>
    <x v="3"/>
    <n v="2025"/>
    <s v="Q1"/>
    <s v="High"/>
    <s v="Average"/>
    <s v="Excellent"/>
    <x v="0"/>
    <n v="6269.58"/>
  </r>
  <r>
    <x v="2588"/>
    <d v="2025-09-30T00:00:00"/>
    <s v="Kolkata"/>
    <s v="Delhi ICD"/>
    <x v="0"/>
    <x v="1"/>
    <x v="6"/>
    <n v="26.43"/>
    <n v="1473"/>
    <n v="92.03"/>
    <n v="5"/>
    <x v="1"/>
    <x v="2"/>
    <n v="64506.6"/>
    <x v="48"/>
    <x v="3"/>
    <n v="88.07"/>
    <n v="4003.2"/>
    <n v="3265.89"/>
    <n v="6427.5"/>
    <x v="8"/>
    <n v="2025"/>
    <s v="Q3"/>
    <s v="High"/>
    <s v="Average"/>
    <s v="Excellent"/>
    <x v="0"/>
    <n v="6427.5"/>
  </r>
  <r>
    <x v="2589"/>
    <d v="2024-08-13T00:00:00"/>
    <s v="Nava Sheva"/>
    <s v="Nagpur"/>
    <x v="1"/>
    <x v="0"/>
    <x v="6"/>
    <n v="10.029999999999999"/>
    <n v="2557"/>
    <n v="100.1"/>
    <n v="8"/>
    <x v="1"/>
    <x v="1"/>
    <n v="53223"/>
    <x v="5"/>
    <x v="4"/>
    <n v="88.15"/>
    <n v="5515.2"/>
    <n v="1951.61"/>
    <n v="5382.38"/>
    <x v="2"/>
    <n v="2024"/>
    <s v="Q3"/>
    <s v="High"/>
    <s v="Average"/>
    <s v="Good"/>
    <x v="1"/>
    <n v="5382.38"/>
  </r>
  <r>
    <x v="2590"/>
    <d v="2024-08-29T00:00:00"/>
    <s v="Nava Sheva"/>
    <s v="Delhi ICD"/>
    <x v="5"/>
    <x v="0"/>
    <x v="6"/>
    <n v="17.22"/>
    <n v="862"/>
    <n v="89.82"/>
    <n v="4"/>
    <x v="2"/>
    <x v="2"/>
    <n v="39120.400000000001"/>
    <x v="46"/>
    <x v="4"/>
    <n v="86.66"/>
    <n v="2412.8000000000002"/>
    <n v="1684.01"/>
    <n v="6687.87"/>
    <x v="2"/>
    <n v="2024"/>
    <s v="Q3"/>
    <s v="Low"/>
    <s v="Average"/>
    <s v="Excellent"/>
    <x v="5"/>
    <n v="6687.87"/>
  </r>
  <r>
    <x v="2591"/>
    <d v="2024-07-05T00:00:00"/>
    <s v="Nava Sheva"/>
    <s v="Ahmedabad"/>
    <x v="6"/>
    <x v="1"/>
    <x v="0"/>
    <n v="10.9"/>
    <n v="1522"/>
    <n v="93.05"/>
    <n v="4"/>
    <x v="2"/>
    <x v="1"/>
    <n v="55240"/>
    <x v="99"/>
    <x v="4"/>
    <n v="87.54"/>
    <n v="3480"/>
    <n v="2260.44"/>
    <n v="6531.18"/>
    <x v="1"/>
    <n v="2024"/>
    <s v="Q3"/>
    <s v="High"/>
    <s v="Average"/>
    <s v="Excellent"/>
    <x v="6"/>
    <n v="6531.18"/>
  </r>
  <r>
    <x v="2592"/>
    <d v="2024-01-12T00:00:00"/>
    <s v="Vizag"/>
    <s v="Nagpur"/>
    <x v="1"/>
    <x v="0"/>
    <x v="3"/>
    <n v="10.55"/>
    <n v="1272"/>
    <n v="102.21"/>
    <n v="3"/>
    <x v="2"/>
    <x v="0"/>
    <n v="43524.2"/>
    <x v="76"/>
    <x v="2"/>
    <n v="84.44"/>
    <n v="2966"/>
    <n v="4757.6899999999996"/>
    <n v="4427.3900000000003"/>
    <x v="0"/>
    <n v="2024"/>
    <s v="Q1"/>
    <s v="Low"/>
    <s v="Average"/>
    <s v="Excellent"/>
    <x v="1"/>
    <n v="4427.3900000000003"/>
  </r>
  <r>
    <x v="2593"/>
    <d v="2026-06-05T00:00:00"/>
    <s v="Mundra"/>
    <s v="Nagpur"/>
    <x v="1"/>
    <x v="1"/>
    <x v="4"/>
    <n v="11.45"/>
    <n v="746"/>
    <n v="93.98"/>
    <n v="3"/>
    <x v="0"/>
    <x v="2"/>
    <n v="47534.6"/>
    <x v="68"/>
    <x v="1"/>
    <n v="85.21"/>
    <n v="1950"/>
    <n v="2058.48"/>
    <n v="7138.31"/>
    <x v="6"/>
    <n v="2026"/>
    <s v="Q2"/>
    <s v="Low"/>
    <s v="Average"/>
    <s v="Excellent"/>
    <x v="1"/>
    <n v="7138.31"/>
  </r>
  <r>
    <x v="2594"/>
    <d v="2024-06-22T00:00:00"/>
    <s v="Vizag"/>
    <s v="Jaipur"/>
    <x v="0"/>
    <x v="1"/>
    <x v="4"/>
    <n v="10.39"/>
    <n v="1503"/>
    <n v="88.52"/>
    <n v="4"/>
    <x v="2"/>
    <x v="1"/>
    <n v="54009.4"/>
    <x v="49"/>
    <x v="5"/>
    <n v="81.44"/>
    <n v="3421.6"/>
    <n v="2298.9899999999998"/>
    <n v="7306.56"/>
    <x v="6"/>
    <n v="2024"/>
    <s v="Q2"/>
    <s v="High"/>
    <s v="Average"/>
    <s v="Excellent"/>
    <x v="0"/>
    <n v="7306.56"/>
  </r>
  <r>
    <x v="2595"/>
    <d v="2024-10-01T00:00:00"/>
    <s v="Mundra"/>
    <s v="Nagpur"/>
    <x v="4"/>
    <x v="1"/>
    <x v="4"/>
    <n v="24.8"/>
    <n v="2458"/>
    <n v="87.36"/>
    <n v="8"/>
    <x v="2"/>
    <x v="0"/>
    <n v="80799.199999999997"/>
    <x v="9"/>
    <x v="3"/>
    <n v="83.09"/>
    <n v="5908"/>
    <n v="4926.42"/>
    <n v="13921.65"/>
    <x v="7"/>
    <n v="2024"/>
    <s v="Q4"/>
    <s v="High"/>
    <s v="Good"/>
    <s v="Good"/>
    <x v="4"/>
    <n v="13921.65"/>
  </r>
  <r>
    <x v="2596"/>
    <d v="2025-05-30T00:00:00"/>
    <s v="Nava Sheva"/>
    <s v="Hyderabad"/>
    <x v="4"/>
    <x v="0"/>
    <x v="5"/>
    <n v="10.039999999999999"/>
    <n v="1653"/>
    <n v="103.04"/>
    <n v="4"/>
    <x v="0"/>
    <x v="2"/>
    <n v="46236.800000000003"/>
    <x v="108"/>
    <x v="2"/>
    <n v="86.47"/>
    <n v="3707.6"/>
    <n v="4745.53"/>
    <n v="7971.35"/>
    <x v="4"/>
    <n v="2025"/>
    <s v="Q2"/>
    <s v="Low"/>
    <s v="Average"/>
    <s v="Excellent"/>
    <x v="4"/>
    <n v="7971.35"/>
  </r>
  <r>
    <x v="2597"/>
    <d v="2024-11-02T00:00:00"/>
    <s v="Vizag"/>
    <s v="Lucknow"/>
    <x v="2"/>
    <x v="0"/>
    <x v="1"/>
    <n v="12.99"/>
    <n v="1995"/>
    <n v="90.32"/>
    <n v="4"/>
    <x v="0"/>
    <x v="0"/>
    <n v="55469.4"/>
    <x v="104"/>
    <x v="1"/>
    <n v="85.45"/>
    <n v="4509.6000000000004"/>
    <n v="4465.76"/>
    <n v="9713.84"/>
    <x v="11"/>
    <n v="2024"/>
    <s v="Q4"/>
    <s v="High"/>
    <s v="Average"/>
    <s v="Excellent"/>
    <x v="2"/>
    <n v="9713.84"/>
  </r>
  <r>
    <x v="2598"/>
    <d v="2025-03-06T00:00:00"/>
    <s v="Nava Sheva"/>
    <s v="Ahmedabad"/>
    <x v="5"/>
    <x v="1"/>
    <x v="2"/>
    <n v="23.3"/>
    <n v="2040"/>
    <n v="102.54"/>
    <n v="5"/>
    <x v="0"/>
    <x v="1"/>
    <n v="76254.8"/>
    <x v="44"/>
    <x v="2"/>
    <n v="88.98"/>
    <n v="5012"/>
    <n v="2829.8"/>
    <n v="12129.74"/>
    <x v="10"/>
    <n v="2025"/>
    <s v="Q1"/>
    <s v="High"/>
    <s v="Good"/>
    <s v="Excellent"/>
    <x v="5"/>
    <n v="12129.74"/>
  </r>
  <r>
    <x v="2599"/>
    <d v="2026-06-05T00:00:00"/>
    <s v="Kolkata"/>
    <s v="Jaipur"/>
    <x v="6"/>
    <x v="1"/>
    <x v="3"/>
    <n v="15.09"/>
    <n v="1113"/>
    <n v="93.09"/>
    <n v="2"/>
    <x v="2"/>
    <x v="2"/>
    <n v="52607.8"/>
    <x v="78"/>
    <x v="6"/>
    <n v="83.51"/>
    <n v="2829.6"/>
    <n v="1892.74"/>
    <n v="5904.34"/>
    <x v="6"/>
    <n v="2026"/>
    <s v="Q2"/>
    <s v="High"/>
    <s v="Average"/>
    <s v="Excellent"/>
    <x v="6"/>
    <n v="5904.34"/>
  </r>
  <r>
    <x v="2600"/>
    <d v="2025-05-07T00:00:00"/>
    <s v="Mundra"/>
    <s v="Nagpur"/>
    <x v="4"/>
    <x v="1"/>
    <x v="6"/>
    <n v="12.01"/>
    <n v="2112"/>
    <n v="90.15"/>
    <n v="5"/>
    <x v="0"/>
    <x v="2"/>
    <n v="63971"/>
    <x v="33"/>
    <x v="5"/>
    <n v="88.59"/>
    <n v="4704.3999999999996"/>
    <n v="4739.71"/>
    <n v="8233.98"/>
    <x v="4"/>
    <n v="2025"/>
    <s v="Q2"/>
    <s v="High"/>
    <s v="Average"/>
    <s v="Excellent"/>
    <x v="4"/>
    <n v="8233.98"/>
  </r>
  <r>
    <x v="2601"/>
    <d v="2025-03-20T00:00:00"/>
    <s v="Mumbai"/>
    <s v="Ahmedabad"/>
    <x v="3"/>
    <x v="1"/>
    <x v="1"/>
    <n v="14.07"/>
    <n v="2143"/>
    <n v="86.91"/>
    <n v="5"/>
    <x v="1"/>
    <x v="1"/>
    <n v="62308.2"/>
    <x v="110"/>
    <x v="6"/>
    <n v="85.32"/>
    <n v="4848.8"/>
    <n v="2215.63"/>
    <n v="6674.94"/>
    <x v="10"/>
    <n v="2025"/>
    <s v="Q1"/>
    <s v="High"/>
    <s v="Average"/>
    <s v="Excellent"/>
    <x v="3"/>
    <n v="6674.94"/>
  </r>
  <r>
    <x v="2602"/>
    <d v="2025-06-15T00:00:00"/>
    <s v="Mundra"/>
    <s v="Lucknow"/>
    <x v="5"/>
    <x v="0"/>
    <x v="2"/>
    <n v="19.89"/>
    <n v="2583"/>
    <n v="96.4"/>
    <n v="6"/>
    <x v="1"/>
    <x v="0"/>
    <n v="64465"/>
    <x v="60"/>
    <x v="0"/>
    <n v="88.5"/>
    <n v="5961.6"/>
    <n v="3340.36"/>
    <n v="10231.790000000001"/>
    <x v="6"/>
    <n v="2025"/>
    <s v="Q2"/>
    <s v="High"/>
    <s v="Good"/>
    <s v="Good"/>
    <x v="5"/>
    <n v="10231.790000000001"/>
  </r>
  <r>
    <x v="2603"/>
    <d v="2024-04-03T00:00:00"/>
    <s v="Nava Sheva"/>
    <s v="Bengaluru"/>
    <x v="4"/>
    <x v="1"/>
    <x v="6"/>
    <n v="15.84"/>
    <n v="2372"/>
    <n v="103.17"/>
    <n v="7"/>
    <x v="1"/>
    <x v="0"/>
    <n v="71100.399999999994"/>
    <x v="22"/>
    <x v="4"/>
    <n v="86.09"/>
    <n v="5377.6"/>
    <n v="2879.89"/>
    <n v="12492.6"/>
    <x v="5"/>
    <n v="2024"/>
    <s v="Q2"/>
    <s v="High"/>
    <s v="Good"/>
    <s v="Good"/>
    <x v="4"/>
    <n v="12492.6"/>
  </r>
  <r>
    <x v="2604"/>
    <d v="2024-05-10T00:00:00"/>
    <s v="Mumbai"/>
    <s v="Nagpur"/>
    <x v="2"/>
    <x v="1"/>
    <x v="2"/>
    <n v="25.51"/>
    <n v="1914"/>
    <n v="90.61"/>
    <n v="5"/>
    <x v="0"/>
    <x v="0"/>
    <n v="77800.2"/>
    <x v="10"/>
    <x v="2"/>
    <n v="88.94"/>
    <n v="4848.3999999999996"/>
    <n v="3927.86"/>
    <n v="6994.72"/>
    <x v="4"/>
    <n v="2024"/>
    <s v="Q2"/>
    <s v="High"/>
    <s v="Average"/>
    <s v="Excellent"/>
    <x v="2"/>
    <n v="6994.72"/>
  </r>
  <r>
    <x v="2605"/>
    <d v="2026-01-06T00:00:00"/>
    <s v="Vizag"/>
    <s v="Delhi ICD"/>
    <x v="5"/>
    <x v="0"/>
    <x v="3"/>
    <n v="16.43"/>
    <n v="362"/>
    <n v="95.52"/>
    <n v="2"/>
    <x v="0"/>
    <x v="0"/>
    <n v="39593.4"/>
    <x v="95"/>
    <x v="4"/>
    <n v="82.23"/>
    <n v="1381.2"/>
    <n v="4246"/>
    <n v="6771.92"/>
    <x v="0"/>
    <n v="2026"/>
    <s v="Q1"/>
    <s v="Low"/>
    <s v="Average"/>
    <s v="Excellent"/>
    <x v="5"/>
    <n v="6771.92"/>
  </r>
  <r>
    <x v="2606"/>
    <d v="2025-03-24T00:00:00"/>
    <s v="Mundra"/>
    <s v="Nagpur"/>
    <x v="4"/>
    <x v="0"/>
    <x v="0"/>
    <n v="20.65"/>
    <n v="1056"/>
    <n v="101.88"/>
    <n v="3"/>
    <x v="1"/>
    <x v="1"/>
    <n v="44982.6"/>
    <x v="105"/>
    <x v="5"/>
    <n v="84.36"/>
    <n v="2938"/>
    <n v="4666.05"/>
    <n v="7321.73"/>
    <x v="10"/>
    <n v="2025"/>
    <s v="Q1"/>
    <s v="Low"/>
    <s v="Average"/>
    <s v="Excellent"/>
    <x v="4"/>
    <n v="7321.73"/>
  </r>
  <r>
    <x v="2607"/>
    <d v="2025-06-17T00:00:00"/>
    <s v="Mumbai"/>
    <s v="Pune"/>
    <x v="4"/>
    <x v="0"/>
    <x v="4"/>
    <n v="16.55"/>
    <n v="2335"/>
    <n v="100.87"/>
    <n v="7"/>
    <x v="2"/>
    <x v="2"/>
    <n v="57519.4"/>
    <x v="19"/>
    <x v="5"/>
    <n v="86.26"/>
    <n v="5332"/>
    <n v="2481.6"/>
    <n v="5499.37"/>
    <x v="6"/>
    <n v="2025"/>
    <s v="Q2"/>
    <s v="High"/>
    <s v="Average"/>
    <s v="Good"/>
    <x v="4"/>
    <n v="5499.37"/>
  </r>
  <r>
    <x v="2608"/>
    <d v="2024-03-16T00:00:00"/>
    <s v="Nava Sheva"/>
    <s v="Pune"/>
    <x v="3"/>
    <x v="1"/>
    <x v="4"/>
    <n v="19.52"/>
    <n v="818"/>
    <n v="92.16"/>
    <n v="3"/>
    <x v="0"/>
    <x v="2"/>
    <n v="55443.199999999997"/>
    <x v="84"/>
    <x v="6"/>
    <n v="86.11"/>
    <n v="2416.8000000000002"/>
    <n v="3616.8"/>
    <n v="7107.73"/>
    <x v="10"/>
    <n v="2024"/>
    <s v="Q1"/>
    <s v="High"/>
    <s v="Average"/>
    <s v="Excellent"/>
    <x v="3"/>
    <n v="7107.73"/>
  </r>
  <r>
    <x v="2609"/>
    <d v="2025-12-24T00:00:00"/>
    <s v="Kolkata"/>
    <s v="Jaipur"/>
    <x v="3"/>
    <x v="1"/>
    <x v="3"/>
    <n v="22.58"/>
    <n v="1378"/>
    <n v="97.93"/>
    <n v="5"/>
    <x v="2"/>
    <x v="1"/>
    <n v="64609.599999999999"/>
    <x v="15"/>
    <x v="5"/>
    <n v="85.29"/>
    <n v="3659.2"/>
    <n v="4963.6000000000004"/>
    <n v="5450.12"/>
    <x v="9"/>
    <n v="2025"/>
    <s v="Q4"/>
    <s v="High"/>
    <s v="Average"/>
    <s v="Excellent"/>
    <x v="3"/>
    <n v="5450.12"/>
  </r>
  <r>
    <x v="2610"/>
    <d v="2024-03-12T00:00:00"/>
    <s v="Vizag"/>
    <s v="Pune"/>
    <x v="5"/>
    <x v="0"/>
    <x v="0"/>
    <n v="19.73"/>
    <n v="979"/>
    <n v="87.87"/>
    <n v="2"/>
    <x v="2"/>
    <x v="1"/>
    <n v="44049.4"/>
    <x v="102"/>
    <x v="2"/>
    <n v="81.23"/>
    <n v="2747.2"/>
    <n v="3785.68"/>
    <n v="6619.42"/>
    <x v="10"/>
    <n v="2024"/>
    <s v="Q1"/>
    <s v="Low"/>
    <s v="Average"/>
    <s v="Excellent"/>
    <x v="5"/>
    <n v="6619.42"/>
  </r>
  <r>
    <x v="2611"/>
    <d v="2025-03-13T00:00:00"/>
    <s v="Kandla"/>
    <s v="Jaipur"/>
    <x v="6"/>
    <x v="1"/>
    <x v="2"/>
    <n v="24.61"/>
    <n v="1959"/>
    <n v="100.54"/>
    <n v="5"/>
    <x v="1"/>
    <x v="1"/>
    <n v="71221.8"/>
    <x v="85"/>
    <x v="6"/>
    <n v="87.02"/>
    <n v="4902.3999999999996"/>
    <n v="1768.84"/>
    <n v="6767.66"/>
    <x v="10"/>
    <n v="2025"/>
    <s v="Q1"/>
    <s v="High"/>
    <s v="Average"/>
    <s v="Excellent"/>
    <x v="6"/>
    <n v="6767.66"/>
  </r>
  <r>
    <x v="2612"/>
    <d v="2024-11-14T00:00:00"/>
    <s v="Mumbai"/>
    <s v="Hyderabad"/>
    <x v="5"/>
    <x v="0"/>
    <x v="0"/>
    <n v="19.47"/>
    <n v="1792"/>
    <n v="91.84"/>
    <n v="4"/>
    <x v="0"/>
    <x v="2"/>
    <n v="55047.8"/>
    <x v="5"/>
    <x v="4"/>
    <n v="88.94"/>
    <n v="4362.8"/>
    <n v="2071.4299999999998"/>
    <n v="8836.07"/>
    <x v="11"/>
    <n v="2024"/>
    <s v="Q4"/>
    <s v="High"/>
    <s v="Average"/>
    <s v="Excellent"/>
    <x v="5"/>
    <n v="8836.07"/>
  </r>
  <r>
    <x v="2613"/>
    <d v="2026-03-29T00:00:00"/>
    <s v="Nava Sheva"/>
    <s v="Jaipur"/>
    <x v="0"/>
    <x v="1"/>
    <x v="2"/>
    <n v="15.11"/>
    <n v="1485"/>
    <n v="100.56"/>
    <n v="4"/>
    <x v="1"/>
    <x v="0"/>
    <n v="59486.2"/>
    <x v="47"/>
    <x v="4"/>
    <n v="84.39"/>
    <n v="3574.4"/>
    <n v="3172.3"/>
    <n v="5857.5"/>
    <x v="10"/>
    <n v="2026"/>
    <s v="Q1"/>
    <s v="High"/>
    <s v="Average"/>
    <s v="Excellent"/>
    <x v="0"/>
    <n v="5857.5"/>
  </r>
  <r>
    <x v="2614"/>
    <d v="2025-08-20T00:00:00"/>
    <s v="Vizag"/>
    <s v="Lucknow"/>
    <x v="3"/>
    <x v="1"/>
    <x v="3"/>
    <n v="22.05"/>
    <n v="1880"/>
    <n v="101.65"/>
    <n v="5"/>
    <x v="2"/>
    <x v="2"/>
    <n v="69103"/>
    <x v="61"/>
    <x v="4"/>
    <n v="87.4"/>
    <n v="4642"/>
    <n v="3264.35"/>
    <n v="6226.96"/>
    <x v="2"/>
    <n v="2025"/>
    <s v="Q3"/>
    <s v="High"/>
    <s v="Average"/>
    <s v="Excellent"/>
    <x v="3"/>
    <n v="6226.96"/>
  </r>
  <r>
    <x v="2615"/>
    <d v="2026-01-14T00:00:00"/>
    <s v="Mundra"/>
    <s v="Jaipur"/>
    <x v="4"/>
    <x v="0"/>
    <x v="6"/>
    <n v="18.28"/>
    <n v="675"/>
    <n v="97.83"/>
    <n v="3"/>
    <x v="1"/>
    <x v="0"/>
    <n v="40291.599999999999"/>
    <x v="84"/>
    <x v="4"/>
    <n v="83.09"/>
    <n v="2081.1999999999998"/>
    <n v="2304.6799999999998"/>
    <n v="3434.18"/>
    <x v="0"/>
    <n v="2026"/>
    <s v="Q1"/>
    <s v="Low"/>
    <s v="Average"/>
    <s v="Excellent"/>
    <x v="4"/>
    <n v="3434.18"/>
  </r>
  <r>
    <x v="2616"/>
    <d v="2026-04-23T00:00:00"/>
    <s v="Mumbai"/>
    <s v="Pune"/>
    <x v="5"/>
    <x v="1"/>
    <x v="6"/>
    <n v="11.72"/>
    <n v="302"/>
    <n v="101.26"/>
    <n v="2"/>
    <x v="0"/>
    <x v="2"/>
    <n v="43323.199999999997"/>
    <x v="29"/>
    <x v="5"/>
    <n v="88.1"/>
    <n v="1072.8"/>
    <n v="4967.32"/>
    <n v="4053.03"/>
    <x v="5"/>
    <n v="2026"/>
    <s v="Q2"/>
    <s v="Low"/>
    <s v="Average"/>
    <s v="Excellent"/>
    <x v="5"/>
    <n v="4053.03"/>
  </r>
  <r>
    <x v="2617"/>
    <d v="2024-03-27T00:00:00"/>
    <s v="Nava Sheva"/>
    <s v="Pune"/>
    <x v="2"/>
    <x v="0"/>
    <x v="2"/>
    <n v="26.01"/>
    <n v="384"/>
    <n v="92.59"/>
    <n v="2"/>
    <x v="1"/>
    <x v="0"/>
    <n v="43127.8"/>
    <x v="15"/>
    <x v="1"/>
    <n v="86.01"/>
    <n v="1808.4"/>
    <n v="3262.77"/>
    <n v="6219.88"/>
    <x v="10"/>
    <n v="2024"/>
    <s v="Q1"/>
    <s v="Low"/>
    <s v="Average"/>
    <s v="Excellent"/>
    <x v="2"/>
    <n v="6219.88"/>
  </r>
  <r>
    <x v="2618"/>
    <d v="2025-11-04T00:00:00"/>
    <s v="Kolkata"/>
    <s v="Jaipur"/>
    <x v="5"/>
    <x v="1"/>
    <x v="4"/>
    <n v="26.46"/>
    <n v="2378"/>
    <n v="100.5"/>
    <n v="6"/>
    <x v="0"/>
    <x v="0"/>
    <n v="85410"/>
    <x v="76"/>
    <x v="3"/>
    <n v="82.11"/>
    <n v="5814.4"/>
    <n v="1737.79"/>
    <n v="11005.59"/>
    <x v="11"/>
    <n v="2025"/>
    <s v="Q4"/>
    <s v="High"/>
    <s v="Good"/>
    <s v="Good"/>
    <x v="5"/>
    <n v="11005.59"/>
  </r>
  <r>
    <x v="2619"/>
    <d v="2024-12-03T00:00:00"/>
    <s v="Kandla"/>
    <s v="Bengaluru"/>
    <x v="1"/>
    <x v="1"/>
    <x v="0"/>
    <n v="25.35"/>
    <n v="1900"/>
    <n v="90.09"/>
    <n v="5"/>
    <x v="1"/>
    <x v="2"/>
    <n v="68425.8"/>
    <x v="55"/>
    <x v="6"/>
    <n v="86.17"/>
    <n v="4814"/>
    <n v="2476.19"/>
    <n v="10802.2"/>
    <x v="9"/>
    <n v="2024"/>
    <s v="Q4"/>
    <s v="High"/>
    <s v="Good"/>
    <s v="Excellent"/>
    <x v="1"/>
    <n v="10802.2"/>
  </r>
  <r>
    <x v="2620"/>
    <d v="2025-09-23T00:00:00"/>
    <s v="Mumbai"/>
    <s v="Nagpur"/>
    <x v="0"/>
    <x v="1"/>
    <x v="4"/>
    <n v="17.440000000000001"/>
    <n v="2606"/>
    <n v="89.54"/>
    <n v="7"/>
    <x v="2"/>
    <x v="2"/>
    <n v="72212.800000000003"/>
    <x v="2"/>
    <x v="2"/>
    <n v="86.92"/>
    <n v="5909.6"/>
    <n v="2173.15"/>
    <n v="11023.58"/>
    <x v="8"/>
    <n v="2025"/>
    <s v="Q3"/>
    <s v="High"/>
    <s v="Good"/>
    <s v="Good"/>
    <x v="0"/>
    <n v="11023.58"/>
  </r>
  <r>
    <x v="2621"/>
    <d v="2025-08-31T00:00:00"/>
    <s v="Vizag"/>
    <s v="Nagpur"/>
    <x v="4"/>
    <x v="0"/>
    <x v="4"/>
    <n v="20.76"/>
    <n v="788"/>
    <n v="96.83"/>
    <n v="2"/>
    <x v="0"/>
    <x v="2"/>
    <n v="44759.6"/>
    <x v="115"/>
    <x v="1"/>
    <n v="86.57"/>
    <n v="2406.4"/>
    <n v="3098.33"/>
    <n v="5519.53"/>
    <x v="2"/>
    <n v="2025"/>
    <s v="Q3"/>
    <s v="Low"/>
    <s v="Average"/>
    <s v="Excellent"/>
    <x v="4"/>
    <n v="5519.53"/>
  </r>
  <r>
    <x v="2622"/>
    <d v="2026-04-08T00:00:00"/>
    <s v="Kandla"/>
    <s v="Pune"/>
    <x v="6"/>
    <x v="0"/>
    <x v="0"/>
    <n v="14.78"/>
    <n v="340"/>
    <n v="101.03"/>
    <n v="2"/>
    <x v="1"/>
    <x v="2"/>
    <n v="29505.599999999999"/>
    <x v="33"/>
    <x v="4"/>
    <n v="82.91"/>
    <n v="1271.2"/>
    <n v="2347.73"/>
    <n v="4639.3599999999997"/>
    <x v="5"/>
    <n v="2026"/>
    <s v="Q2"/>
    <s v="Low"/>
    <s v="Average"/>
    <s v="Excellent"/>
    <x v="6"/>
    <n v="4639.3599999999997"/>
  </r>
  <r>
    <x v="2623"/>
    <d v="2025-01-15T00:00:00"/>
    <s v="Kandla"/>
    <s v="Hyderabad"/>
    <x v="6"/>
    <x v="0"/>
    <x v="5"/>
    <n v="14.42"/>
    <n v="1980"/>
    <n v="99.98"/>
    <n v="5"/>
    <x v="0"/>
    <x v="0"/>
    <n v="57735.6"/>
    <x v="11"/>
    <x v="3"/>
    <n v="84.44"/>
    <n v="4536.8"/>
    <n v="4835.51"/>
    <n v="7216.23"/>
    <x v="0"/>
    <n v="2025"/>
    <s v="Q1"/>
    <s v="High"/>
    <s v="Average"/>
    <s v="Excellent"/>
    <x v="6"/>
    <n v="7216.23"/>
  </r>
  <r>
    <x v="2624"/>
    <d v="2025-01-09T00:00:00"/>
    <s v="Kandla"/>
    <s v="Delhi ICD"/>
    <x v="2"/>
    <x v="1"/>
    <x v="3"/>
    <n v="14.2"/>
    <n v="349"/>
    <n v="99.65"/>
    <n v="2"/>
    <x v="2"/>
    <x v="1"/>
    <n v="44926"/>
    <x v="20"/>
    <x v="0"/>
    <n v="83.9"/>
    <n v="1266"/>
    <n v="3363.35"/>
    <n v="4944.54"/>
    <x v="0"/>
    <n v="2025"/>
    <s v="Q1"/>
    <s v="Low"/>
    <s v="Average"/>
    <s v="Excellent"/>
    <x v="2"/>
    <n v="4944.54"/>
  </r>
  <r>
    <x v="2625"/>
    <d v="2025-11-03T00:00:00"/>
    <s v="Nava Sheva"/>
    <s v="Lucknow"/>
    <x v="6"/>
    <x v="0"/>
    <x v="1"/>
    <n v="21.21"/>
    <n v="1817"/>
    <n v="99.99"/>
    <n v="4"/>
    <x v="2"/>
    <x v="2"/>
    <n v="55391.8"/>
    <x v="26"/>
    <x v="0"/>
    <n v="85.5"/>
    <n v="4482.3999999999996"/>
    <n v="2330.06"/>
    <n v="4504.68"/>
    <x v="11"/>
    <n v="2025"/>
    <s v="Q4"/>
    <s v="High"/>
    <s v="Average"/>
    <s v="Excellent"/>
    <x v="6"/>
    <n v="4504.68"/>
  </r>
  <r>
    <x v="2626"/>
    <d v="2024-09-22T00:00:00"/>
    <s v="Kandla"/>
    <s v="Ahmedabad"/>
    <x v="6"/>
    <x v="0"/>
    <x v="5"/>
    <n v="20.420000000000002"/>
    <n v="652"/>
    <n v="93.2"/>
    <n v="3"/>
    <x v="2"/>
    <x v="2"/>
    <n v="39886"/>
    <x v="47"/>
    <x v="5"/>
    <n v="83.06"/>
    <n v="2120.8000000000002"/>
    <n v="3985.73"/>
    <n v="4661.1099999999997"/>
    <x v="8"/>
    <n v="2024"/>
    <s v="Q3"/>
    <s v="Low"/>
    <s v="Average"/>
    <s v="Excellent"/>
    <x v="6"/>
    <n v="4661.1099999999997"/>
  </r>
  <r>
    <x v="2627"/>
    <d v="2025-09-22T00:00:00"/>
    <s v="Kandla"/>
    <s v="Ahmedabad"/>
    <x v="6"/>
    <x v="1"/>
    <x v="4"/>
    <n v="21.81"/>
    <n v="885"/>
    <n v="98.71"/>
    <n v="3"/>
    <x v="1"/>
    <x v="1"/>
    <n v="55594.2"/>
    <x v="73"/>
    <x v="6"/>
    <n v="82.47"/>
    <n v="2642.4"/>
    <n v="2736.75"/>
    <n v="8841.9699999999993"/>
    <x v="8"/>
    <n v="2025"/>
    <s v="Q3"/>
    <s v="High"/>
    <s v="Average"/>
    <s v="Excellent"/>
    <x v="6"/>
    <n v="8841.9699999999993"/>
  </r>
  <r>
    <x v="2628"/>
    <d v="2025-04-10T00:00:00"/>
    <s v="Kandla"/>
    <s v="Bengaluru"/>
    <x v="5"/>
    <x v="0"/>
    <x v="2"/>
    <n v="13.55"/>
    <n v="821"/>
    <n v="85.16"/>
    <n v="4"/>
    <x v="0"/>
    <x v="1"/>
    <n v="38766.199999999997"/>
    <x v="106"/>
    <x v="4"/>
    <n v="86.68"/>
    <n v="2184"/>
    <n v="4769.38"/>
    <n v="3630.45"/>
    <x v="5"/>
    <n v="2025"/>
    <s v="Q2"/>
    <s v="Low"/>
    <s v="Average"/>
    <s v="Excellent"/>
    <x v="5"/>
    <n v="3630.45"/>
  </r>
  <r>
    <x v="2629"/>
    <d v="2025-03-06T00:00:00"/>
    <s v="Mundra"/>
    <s v="Jaipur"/>
    <x v="6"/>
    <x v="0"/>
    <x v="4"/>
    <n v="20.68"/>
    <n v="352"/>
    <n v="98.34"/>
    <n v="2"/>
    <x v="1"/>
    <x v="1"/>
    <n v="36136.800000000003"/>
    <x v="4"/>
    <x v="2"/>
    <n v="84.4"/>
    <n v="1531.2"/>
    <n v="1671.39"/>
    <n v="3362.72"/>
    <x v="10"/>
    <n v="2025"/>
    <s v="Q1"/>
    <s v="Low"/>
    <s v="Average"/>
    <s v="Excellent"/>
    <x v="6"/>
    <n v="3362.72"/>
  </r>
  <r>
    <x v="2630"/>
    <d v="2024-10-10T00:00:00"/>
    <s v="Mundra"/>
    <s v="Jaipur"/>
    <x v="6"/>
    <x v="0"/>
    <x v="1"/>
    <n v="16.61"/>
    <n v="2575"/>
    <n v="97.21"/>
    <n v="8"/>
    <x v="1"/>
    <x v="1"/>
    <n v="59014.2"/>
    <x v="108"/>
    <x v="5"/>
    <n v="81.7"/>
    <n v="5814.4"/>
    <n v="1604.14"/>
    <n v="5424.37"/>
    <x v="7"/>
    <n v="2024"/>
    <s v="Q4"/>
    <s v="High"/>
    <s v="Average"/>
    <s v="Good"/>
    <x v="6"/>
    <n v="5424.37"/>
  </r>
  <r>
    <x v="2631"/>
    <d v="2025-10-09T00:00:00"/>
    <s v="Vizag"/>
    <s v="Ahmedabad"/>
    <x v="4"/>
    <x v="0"/>
    <x v="4"/>
    <n v="15.12"/>
    <n v="1127"/>
    <n v="100.41"/>
    <n v="2"/>
    <x v="2"/>
    <x v="2"/>
    <n v="41681.199999999997"/>
    <x v="44"/>
    <x v="3"/>
    <n v="82.24"/>
    <n v="2858.8"/>
    <n v="2082.92"/>
    <n v="5108.01"/>
    <x v="7"/>
    <n v="2025"/>
    <s v="Q4"/>
    <s v="Low"/>
    <s v="Average"/>
    <s v="Excellent"/>
    <x v="4"/>
    <n v="5108.01"/>
  </r>
  <r>
    <x v="2632"/>
    <d v="2025-11-17T00:00:00"/>
    <s v="Chennai"/>
    <s v="Delhi ICD"/>
    <x v="5"/>
    <x v="1"/>
    <x v="3"/>
    <n v="11.94"/>
    <n v="1894"/>
    <n v="101.56"/>
    <n v="4"/>
    <x v="0"/>
    <x v="1"/>
    <n v="64161.2"/>
    <x v="70"/>
    <x v="4"/>
    <n v="84.64"/>
    <n v="4265.6000000000004"/>
    <n v="4072.75"/>
    <n v="11387.75"/>
    <x v="11"/>
    <n v="2025"/>
    <s v="Q4"/>
    <s v="High"/>
    <s v="Good"/>
    <s v="Excellent"/>
    <x v="5"/>
    <n v="11387.75"/>
  </r>
  <r>
    <x v="2633"/>
    <d v="2025-08-07T00:00:00"/>
    <s v="Nava Sheva"/>
    <s v="Jaipur"/>
    <x v="1"/>
    <x v="0"/>
    <x v="1"/>
    <n v="15.21"/>
    <n v="1559"/>
    <n v="93.73"/>
    <n v="3"/>
    <x v="1"/>
    <x v="0"/>
    <n v="47644.6"/>
    <x v="76"/>
    <x v="5"/>
    <n v="82.9"/>
    <n v="3726.4"/>
    <n v="2173.84"/>
    <n v="4140.37"/>
    <x v="2"/>
    <n v="2025"/>
    <s v="Q3"/>
    <s v="Low"/>
    <s v="Average"/>
    <s v="Excellent"/>
    <x v="1"/>
    <n v="4140.37"/>
  </r>
  <r>
    <x v="2634"/>
    <d v="2024-10-08T00:00:00"/>
    <s v="Mundra"/>
    <s v="Lucknow"/>
    <x v="2"/>
    <x v="0"/>
    <x v="5"/>
    <n v="18.23"/>
    <n v="2053"/>
    <n v="85.36"/>
    <n v="6"/>
    <x v="1"/>
    <x v="0"/>
    <n v="55286.2"/>
    <x v="79"/>
    <x v="1"/>
    <n v="87.36"/>
    <n v="4835.2"/>
    <n v="3745.24"/>
    <n v="5792.26"/>
    <x v="7"/>
    <n v="2024"/>
    <s v="Q4"/>
    <s v="High"/>
    <s v="Average"/>
    <s v="Good"/>
    <x v="2"/>
    <n v="5792.26"/>
  </r>
  <r>
    <x v="2635"/>
    <d v="2024-12-08T00:00:00"/>
    <s v="Kolkata"/>
    <s v="Pune"/>
    <x v="0"/>
    <x v="1"/>
    <x v="4"/>
    <n v="25.54"/>
    <n v="565"/>
    <n v="104.39"/>
    <n v="2"/>
    <x v="0"/>
    <x v="0"/>
    <n v="63292.800000000003"/>
    <x v="32"/>
    <x v="5"/>
    <n v="82.97"/>
    <n v="2151.6"/>
    <n v="2493.7600000000002"/>
    <n v="9444.84"/>
    <x v="9"/>
    <n v="2024"/>
    <s v="Q4"/>
    <s v="High"/>
    <s v="Average"/>
    <s v="Excellent"/>
    <x v="0"/>
    <n v="9444.84"/>
  </r>
  <r>
    <x v="2636"/>
    <d v="2026-06-02T00:00:00"/>
    <s v="Kandla"/>
    <s v="Nagpur"/>
    <x v="4"/>
    <x v="0"/>
    <x v="5"/>
    <n v="12.93"/>
    <n v="605"/>
    <n v="100.42"/>
    <n v="2"/>
    <x v="1"/>
    <x v="0"/>
    <n v="34947.4"/>
    <x v="22"/>
    <x v="2"/>
    <n v="87.3"/>
    <n v="1727.2"/>
    <n v="1973.98"/>
    <n v="4918.8500000000004"/>
    <x v="6"/>
    <n v="2026"/>
    <s v="Q2"/>
    <s v="Low"/>
    <s v="Average"/>
    <s v="Excellent"/>
    <x v="4"/>
    <n v="4918.8500000000004"/>
  </r>
  <r>
    <x v="2637"/>
    <d v="2026-02-07T00:00:00"/>
    <s v="Kandla"/>
    <s v="Nagpur"/>
    <x v="4"/>
    <x v="1"/>
    <x v="1"/>
    <n v="26.77"/>
    <n v="528"/>
    <n v="98.09"/>
    <n v="2"/>
    <x v="0"/>
    <x v="2"/>
    <n v="59199.8"/>
    <x v="71"/>
    <x v="2"/>
    <n v="81.44"/>
    <n v="2126.8000000000002"/>
    <n v="4078.62"/>
    <n v="6639.82"/>
    <x v="3"/>
    <n v="2026"/>
    <s v="Q1"/>
    <s v="High"/>
    <s v="Average"/>
    <s v="Excellent"/>
    <x v="4"/>
    <n v="6639.82"/>
  </r>
  <r>
    <x v="2638"/>
    <d v="2024-04-08T00:00:00"/>
    <s v="Vizag"/>
    <s v="Hyderabad"/>
    <x v="1"/>
    <x v="1"/>
    <x v="3"/>
    <n v="25.82"/>
    <n v="980"/>
    <n v="100.8"/>
    <n v="2"/>
    <x v="1"/>
    <x v="2"/>
    <n v="59094"/>
    <x v="92"/>
    <x v="0"/>
    <n v="86.91"/>
    <n v="2992.8"/>
    <n v="3495.16"/>
    <n v="8682.64"/>
    <x v="5"/>
    <n v="2024"/>
    <s v="Q2"/>
    <s v="High"/>
    <s v="Average"/>
    <s v="Excellent"/>
    <x v="1"/>
    <n v="8682.64"/>
  </r>
  <r>
    <x v="2639"/>
    <d v="2026-02-15T00:00:00"/>
    <s v="Kandla"/>
    <s v="Jaipur"/>
    <x v="4"/>
    <x v="0"/>
    <x v="3"/>
    <n v="25.72"/>
    <n v="2018"/>
    <n v="95.86"/>
    <n v="5"/>
    <x v="1"/>
    <x v="2"/>
    <n v="58867.199999999997"/>
    <x v="23"/>
    <x v="2"/>
    <n v="87.07"/>
    <n v="5064.8"/>
    <n v="3760.38"/>
    <n v="7291.1"/>
    <x v="3"/>
    <n v="2026"/>
    <s v="Q1"/>
    <s v="High"/>
    <s v="Average"/>
    <s v="Excellent"/>
    <x v="4"/>
    <n v="7291.1"/>
  </r>
  <r>
    <x v="2640"/>
    <d v="2024-07-20T00:00:00"/>
    <s v="Mumbai"/>
    <s v="Nagpur"/>
    <x v="6"/>
    <x v="0"/>
    <x v="0"/>
    <n v="25.28"/>
    <n v="2022"/>
    <n v="89.34"/>
    <n v="6"/>
    <x v="2"/>
    <x v="1"/>
    <n v="61736.800000000003"/>
    <x v="30"/>
    <x v="4"/>
    <n v="87.81"/>
    <n v="5055.2"/>
    <n v="4907.6000000000004"/>
    <n v="10219.36"/>
    <x v="1"/>
    <n v="2024"/>
    <s v="Q3"/>
    <s v="High"/>
    <s v="Good"/>
    <s v="Good"/>
    <x v="6"/>
    <n v="10219.36"/>
  </r>
  <r>
    <x v="2641"/>
    <d v="2025-08-19T00:00:00"/>
    <s v="Kolkata"/>
    <s v="Lucknow"/>
    <x v="3"/>
    <x v="1"/>
    <x v="3"/>
    <n v="16.27"/>
    <n v="1560"/>
    <n v="90.99"/>
    <n v="5"/>
    <x v="2"/>
    <x v="2"/>
    <n v="58781.8"/>
    <x v="31"/>
    <x v="5"/>
    <n v="84.56"/>
    <n v="3770.8"/>
    <n v="4472.41"/>
    <n v="5332.05"/>
    <x v="2"/>
    <n v="2025"/>
    <s v="Q3"/>
    <s v="High"/>
    <s v="Average"/>
    <s v="Excellent"/>
    <x v="3"/>
    <n v="5332.05"/>
  </r>
  <r>
    <x v="2642"/>
    <d v="2025-06-16T00:00:00"/>
    <s v="Kandla"/>
    <s v="Pune"/>
    <x v="1"/>
    <x v="0"/>
    <x v="6"/>
    <n v="18.64"/>
    <n v="612"/>
    <n v="101.42"/>
    <n v="3"/>
    <x v="1"/>
    <x v="1"/>
    <n v="37790.400000000001"/>
    <x v="105"/>
    <x v="1"/>
    <n v="83.01"/>
    <n v="1969.6"/>
    <n v="4850.46"/>
    <n v="6052.96"/>
    <x v="6"/>
    <n v="2025"/>
    <s v="Q2"/>
    <s v="Low"/>
    <s v="Average"/>
    <s v="Excellent"/>
    <x v="1"/>
    <n v="6052.96"/>
  </r>
  <r>
    <x v="2643"/>
    <d v="2024-03-24T00:00:00"/>
    <s v="Mumbai"/>
    <s v="Nagpur"/>
    <x v="4"/>
    <x v="1"/>
    <x v="0"/>
    <n v="26.02"/>
    <n v="547"/>
    <n v="96.48"/>
    <n v="3"/>
    <x v="0"/>
    <x v="2"/>
    <n v="58559.6"/>
    <x v="57"/>
    <x v="4"/>
    <n v="81.400000000000006"/>
    <n v="2134.8000000000002"/>
    <n v="3649.29"/>
    <n v="8875.41"/>
    <x v="10"/>
    <n v="2024"/>
    <s v="Q1"/>
    <s v="High"/>
    <s v="Average"/>
    <s v="Excellent"/>
    <x v="4"/>
    <n v="8875.41"/>
  </r>
  <r>
    <x v="2644"/>
    <d v="2024-12-18T00:00:00"/>
    <s v="Mumbai"/>
    <s v="Nagpur"/>
    <x v="5"/>
    <x v="0"/>
    <x v="1"/>
    <n v="24.74"/>
    <n v="385"/>
    <n v="103.58"/>
    <n v="2"/>
    <x v="1"/>
    <x v="0"/>
    <n v="43315.6"/>
    <x v="62"/>
    <x v="3"/>
    <n v="84.8"/>
    <n v="1759.6"/>
    <n v="4774.3"/>
    <n v="7369.67"/>
    <x v="9"/>
    <n v="2024"/>
    <s v="Q4"/>
    <s v="Low"/>
    <s v="Average"/>
    <s v="Excellent"/>
    <x v="5"/>
    <n v="7369.67"/>
  </r>
  <r>
    <x v="2645"/>
    <d v="2025-07-29T00:00:00"/>
    <s v="Chennai"/>
    <s v="Jaipur"/>
    <x v="2"/>
    <x v="1"/>
    <x v="4"/>
    <n v="17.61"/>
    <n v="843"/>
    <n v="92.07"/>
    <n v="4"/>
    <x v="0"/>
    <x v="1"/>
    <n v="55513.4"/>
    <x v="19"/>
    <x v="6"/>
    <n v="82.27"/>
    <n v="2390.4"/>
    <n v="1716.2"/>
    <n v="6441.33"/>
    <x v="1"/>
    <n v="2025"/>
    <s v="Q3"/>
    <s v="High"/>
    <s v="Average"/>
    <s v="Excellent"/>
    <x v="2"/>
    <n v="6441.33"/>
  </r>
  <r>
    <x v="2646"/>
    <d v="2024-04-11T00:00:00"/>
    <s v="Chennai"/>
    <s v="Nagpur"/>
    <x v="0"/>
    <x v="1"/>
    <x v="0"/>
    <n v="22.29"/>
    <n v="1426"/>
    <n v="104.84"/>
    <n v="4"/>
    <x v="0"/>
    <x v="1"/>
    <n v="68253.8"/>
    <x v="26"/>
    <x v="5"/>
    <n v="88.86"/>
    <n v="3743.6"/>
    <n v="4082.88"/>
    <n v="11323.85"/>
    <x v="5"/>
    <n v="2024"/>
    <s v="Q2"/>
    <s v="High"/>
    <s v="Good"/>
    <s v="Excellent"/>
    <x v="0"/>
    <n v="11323.85"/>
  </r>
  <r>
    <x v="2647"/>
    <d v="2026-04-06T00:00:00"/>
    <s v="Mumbai"/>
    <s v="Ahmedabad"/>
    <x v="2"/>
    <x v="1"/>
    <x v="0"/>
    <n v="19.649999999999999"/>
    <n v="2019"/>
    <n v="100.01"/>
    <n v="6"/>
    <x v="1"/>
    <x v="1"/>
    <n v="67414.2"/>
    <x v="62"/>
    <x v="1"/>
    <n v="86.9"/>
    <n v="4824"/>
    <n v="1810.58"/>
    <n v="9959.42"/>
    <x v="5"/>
    <n v="2026"/>
    <s v="Q2"/>
    <s v="High"/>
    <s v="Average"/>
    <s v="Good"/>
    <x v="2"/>
    <n v="9959.42"/>
  </r>
  <r>
    <x v="2648"/>
    <d v="2024-05-03T00:00:00"/>
    <s v="Nava Sheva"/>
    <s v="Ahmedabad"/>
    <x v="2"/>
    <x v="1"/>
    <x v="0"/>
    <n v="20.66"/>
    <n v="1416"/>
    <n v="94.12"/>
    <n v="4"/>
    <x v="1"/>
    <x v="1"/>
    <n v="60380.4"/>
    <x v="84"/>
    <x v="3"/>
    <n v="87.21"/>
    <n v="3658.4"/>
    <n v="3129.54"/>
    <n v="5340.52"/>
    <x v="4"/>
    <n v="2024"/>
    <s v="Q2"/>
    <s v="High"/>
    <s v="Average"/>
    <s v="Excellent"/>
    <x v="2"/>
    <n v="5340.52"/>
  </r>
  <r>
    <x v="2649"/>
    <d v="2026-01-16T00:00:00"/>
    <s v="Mundra"/>
    <s v="Jaipur"/>
    <x v="3"/>
    <x v="0"/>
    <x v="1"/>
    <n v="11.82"/>
    <n v="786"/>
    <n v="97.19"/>
    <n v="2"/>
    <x v="1"/>
    <x v="1"/>
    <n v="33232.800000000003"/>
    <x v="79"/>
    <x v="4"/>
    <n v="86.11"/>
    <n v="2044.8"/>
    <n v="3335.91"/>
    <n v="5837.98"/>
    <x v="0"/>
    <n v="2026"/>
    <s v="Q1"/>
    <s v="Low"/>
    <s v="Average"/>
    <s v="Excellent"/>
    <x v="3"/>
    <n v="5837.98"/>
  </r>
  <r>
    <x v="2650"/>
    <d v="2025-06-19T00:00:00"/>
    <s v="Mundra"/>
    <s v="Lucknow"/>
    <x v="6"/>
    <x v="0"/>
    <x v="4"/>
    <n v="27.19"/>
    <n v="1203"/>
    <n v="85.72"/>
    <n v="4"/>
    <x v="1"/>
    <x v="1"/>
    <n v="50693.4"/>
    <x v="30"/>
    <x v="5"/>
    <n v="86.67"/>
    <n v="3493.6"/>
    <n v="4976.12"/>
    <n v="7559.26"/>
    <x v="6"/>
    <n v="2025"/>
    <s v="Q2"/>
    <s v="High"/>
    <s v="Average"/>
    <s v="Excellent"/>
    <x v="6"/>
    <n v="7559.26"/>
  </r>
  <r>
    <x v="2651"/>
    <d v="2025-06-29T00:00:00"/>
    <s v="Mumbai"/>
    <s v="Ahmedabad"/>
    <x v="3"/>
    <x v="0"/>
    <x v="5"/>
    <n v="21.97"/>
    <n v="309"/>
    <n v="96.63"/>
    <n v="2"/>
    <x v="1"/>
    <x v="0"/>
    <n v="39076.6"/>
    <x v="50"/>
    <x v="5"/>
    <n v="84.44"/>
    <n v="1496.8"/>
    <n v="1603.34"/>
    <n v="6461.44"/>
    <x v="6"/>
    <n v="2025"/>
    <s v="Q2"/>
    <s v="Low"/>
    <s v="Average"/>
    <s v="Excellent"/>
    <x v="3"/>
    <n v="6461.44"/>
  </r>
  <r>
    <x v="2652"/>
    <d v="2024-06-10T00:00:00"/>
    <s v="Chennai"/>
    <s v="Nagpur"/>
    <x v="4"/>
    <x v="1"/>
    <x v="1"/>
    <n v="25.81"/>
    <n v="947"/>
    <n v="87.1"/>
    <n v="3"/>
    <x v="2"/>
    <x v="2"/>
    <n v="59545"/>
    <x v="105"/>
    <x v="1"/>
    <n v="83.89"/>
    <n v="2926.4"/>
    <n v="4739.3599999999997"/>
    <n v="9385.8799999999992"/>
    <x v="6"/>
    <n v="2024"/>
    <s v="Q2"/>
    <s v="High"/>
    <s v="Average"/>
    <s v="Excellent"/>
    <x v="4"/>
    <n v="9385.8799999999992"/>
  </r>
  <r>
    <x v="2653"/>
    <d v="2024-05-21T00:00:00"/>
    <s v="Chennai"/>
    <s v="Lucknow"/>
    <x v="6"/>
    <x v="1"/>
    <x v="4"/>
    <n v="18.440000000000001"/>
    <n v="992"/>
    <n v="101.68"/>
    <n v="3"/>
    <x v="1"/>
    <x v="1"/>
    <n v="54201.599999999999"/>
    <x v="29"/>
    <x v="6"/>
    <n v="84.37"/>
    <n v="2721.6"/>
    <n v="2121.4499999999998"/>
    <n v="7997.66"/>
    <x v="4"/>
    <n v="2024"/>
    <s v="Q2"/>
    <s v="High"/>
    <s v="Average"/>
    <s v="Excellent"/>
    <x v="6"/>
    <n v="7997.66"/>
  </r>
  <r>
    <x v="2654"/>
    <d v="2025-09-27T00:00:00"/>
    <s v="Mundra"/>
    <s v="Jaipur"/>
    <x v="6"/>
    <x v="1"/>
    <x v="2"/>
    <n v="24.94"/>
    <n v="1125"/>
    <n v="92.34"/>
    <n v="4"/>
    <x v="2"/>
    <x v="2"/>
    <n v="61526.8"/>
    <x v="92"/>
    <x v="0"/>
    <n v="84.48"/>
    <n v="3247.6"/>
    <n v="4887.62"/>
    <n v="8198.49"/>
    <x v="8"/>
    <n v="2025"/>
    <s v="Q3"/>
    <s v="High"/>
    <s v="Average"/>
    <s v="Excellent"/>
    <x v="6"/>
    <n v="8198.49"/>
  </r>
  <r>
    <x v="2655"/>
    <d v="2025-09-15T00:00:00"/>
    <s v="Nava Sheva"/>
    <s v="Lucknow"/>
    <x v="0"/>
    <x v="0"/>
    <x v="0"/>
    <n v="21.38"/>
    <n v="1839"/>
    <n v="101.71"/>
    <n v="5"/>
    <x v="1"/>
    <x v="2"/>
    <n v="53515.199999999997"/>
    <x v="67"/>
    <x v="5"/>
    <n v="87.29"/>
    <n v="4533.2"/>
    <n v="1737.17"/>
    <n v="8842.15"/>
    <x v="8"/>
    <n v="2025"/>
    <s v="Q3"/>
    <s v="High"/>
    <s v="Average"/>
    <s v="Excellent"/>
    <x v="0"/>
    <n v="8842.15"/>
  </r>
  <r>
    <x v="2656"/>
    <d v="2025-01-08T00:00:00"/>
    <s v="Vizag"/>
    <s v="Nagpur"/>
    <x v="1"/>
    <x v="1"/>
    <x v="3"/>
    <n v="13.36"/>
    <n v="338"/>
    <n v="86.33"/>
    <n v="2"/>
    <x v="1"/>
    <x v="2"/>
    <n v="38439.599999999999"/>
    <x v="82"/>
    <x v="2"/>
    <n v="81.17"/>
    <n v="1210.4000000000001"/>
    <n v="2085.5100000000002"/>
    <n v="5367.18"/>
    <x v="0"/>
    <n v="2025"/>
    <s v="Q1"/>
    <s v="Low"/>
    <s v="Average"/>
    <s v="Excellent"/>
    <x v="1"/>
    <n v="5367.18"/>
  </r>
  <r>
    <x v="2657"/>
    <d v="2024-07-25T00:00:00"/>
    <s v="Chennai"/>
    <s v="Delhi ICD"/>
    <x v="0"/>
    <x v="1"/>
    <x v="6"/>
    <n v="13.04"/>
    <n v="735"/>
    <n v="95.32"/>
    <n v="2"/>
    <x v="0"/>
    <x v="0"/>
    <n v="52994.400000000001"/>
    <x v="28"/>
    <x v="0"/>
    <n v="88.41"/>
    <n v="1991.6"/>
    <n v="2487.77"/>
    <n v="5570.83"/>
    <x v="1"/>
    <n v="2024"/>
    <s v="Q3"/>
    <s v="High"/>
    <s v="Average"/>
    <s v="Excellent"/>
    <x v="0"/>
    <n v="5570.83"/>
  </r>
  <r>
    <x v="2658"/>
    <d v="2026-03-24T00:00:00"/>
    <s v="Chennai"/>
    <s v="Ahmedabad"/>
    <x v="4"/>
    <x v="0"/>
    <x v="3"/>
    <n v="15.51"/>
    <n v="817"/>
    <n v="91.31"/>
    <n v="4"/>
    <x v="2"/>
    <x v="1"/>
    <n v="38720.199999999997"/>
    <x v="29"/>
    <x v="2"/>
    <n v="84.04"/>
    <n v="2254.4"/>
    <n v="4286.78"/>
    <n v="5423.57"/>
    <x v="10"/>
    <n v="2026"/>
    <s v="Q1"/>
    <s v="Low"/>
    <s v="Average"/>
    <s v="Excellent"/>
    <x v="4"/>
    <n v="5423.57"/>
  </r>
  <r>
    <x v="2659"/>
    <d v="2025-08-31T00:00:00"/>
    <s v="Kolkata"/>
    <s v="Hyderabad"/>
    <x v="1"/>
    <x v="0"/>
    <x v="0"/>
    <n v="26.35"/>
    <n v="2595"/>
    <n v="92.02"/>
    <n v="6"/>
    <x v="2"/>
    <x v="1"/>
    <n v="69897.399999999994"/>
    <x v="21"/>
    <x v="4"/>
    <n v="88.83"/>
    <n v="6244"/>
    <n v="3513.75"/>
    <n v="12213.1"/>
    <x v="2"/>
    <n v="2025"/>
    <s v="Q3"/>
    <s v="High"/>
    <s v="Good"/>
    <s v="Good"/>
    <x v="1"/>
    <n v="12213.1"/>
  </r>
  <r>
    <x v="2660"/>
    <d v="2026-04-20T00:00:00"/>
    <s v="Chennai"/>
    <s v="Bengaluru"/>
    <x v="4"/>
    <x v="0"/>
    <x v="3"/>
    <n v="20.78"/>
    <n v="1917"/>
    <n v="94.37"/>
    <n v="5"/>
    <x v="1"/>
    <x v="1"/>
    <n v="54530.400000000001"/>
    <x v="51"/>
    <x v="4"/>
    <n v="84.56"/>
    <n v="4665.2"/>
    <n v="2357.7600000000002"/>
    <n v="7960.51"/>
    <x v="5"/>
    <n v="2026"/>
    <s v="Q2"/>
    <s v="High"/>
    <s v="Average"/>
    <s v="Excellent"/>
    <x v="4"/>
    <n v="7960.51"/>
  </r>
  <r>
    <x v="2661"/>
    <d v="2024-09-12T00:00:00"/>
    <s v="Vizag"/>
    <s v="Hyderabad"/>
    <x v="5"/>
    <x v="0"/>
    <x v="6"/>
    <n v="10.119999999999999"/>
    <n v="506"/>
    <n v="93.09"/>
    <n v="2"/>
    <x v="1"/>
    <x v="1"/>
    <n v="27850.799999999999"/>
    <x v="97"/>
    <x v="2"/>
    <n v="83.88"/>
    <n v="1416.8"/>
    <n v="4428.28"/>
    <n v="4205.6400000000003"/>
    <x v="8"/>
    <n v="2024"/>
    <s v="Q3"/>
    <s v="Low"/>
    <s v="Average"/>
    <s v="Excellent"/>
    <x v="5"/>
    <n v="4205.6400000000003"/>
  </r>
  <r>
    <x v="2662"/>
    <d v="2025-04-19T00:00:00"/>
    <s v="Vizag"/>
    <s v="Bengaluru"/>
    <x v="6"/>
    <x v="0"/>
    <x v="6"/>
    <n v="19.149999999999999"/>
    <n v="1264"/>
    <n v="86.18"/>
    <n v="4"/>
    <x v="1"/>
    <x v="0"/>
    <n v="46744.6"/>
    <x v="87"/>
    <x v="2"/>
    <n v="84.63"/>
    <n v="3294"/>
    <n v="3951.99"/>
    <n v="5011.62"/>
    <x v="5"/>
    <n v="2025"/>
    <s v="Q2"/>
    <s v="Low"/>
    <s v="Average"/>
    <s v="Excellent"/>
    <x v="6"/>
    <n v="5011.62"/>
  </r>
  <r>
    <x v="2663"/>
    <d v="2025-07-21T00:00:00"/>
    <s v="Kolkata"/>
    <s v="Lucknow"/>
    <x v="2"/>
    <x v="1"/>
    <x v="1"/>
    <n v="24.31"/>
    <n v="886"/>
    <n v="97.96"/>
    <n v="2"/>
    <x v="1"/>
    <x v="0"/>
    <n v="60266.2"/>
    <x v="94"/>
    <x v="5"/>
    <n v="82.58"/>
    <n v="2744.4"/>
    <n v="2490.1"/>
    <n v="9744.49"/>
    <x v="1"/>
    <n v="2025"/>
    <s v="Q3"/>
    <s v="High"/>
    <s v="Average"/>
    <s v="Excellent"/>
    <x v="2"/>
    <n v="9744.49"/>
  </r>
  <r>
    <x v="2664"/>
    <d v="2025-03-22T00:00:00"/>
    <s v="Chennai"/>
    <s v="Ahmedabad"/>
    <x v="3"/>
    <x v="1"/>
    <x v="0"/>
    <n v="13.37"/>
    <n v="1783"/>
    <n v="87.39"/>
    <n v="6"/>
    <x v="2"/>
    <x v="2"/>
    <n v="58415.8"/>
    <x v="13"/>
    <x v="6"/>
    <n v="83.94"/>
    <n v="4100.8"/>
    <n v="4805.45"/>
    <n v="5127.63"/>
    <x v="10"/>
    <n v="2025"/>
    <s v="Q1"/>
    <s v="High"/>
    <s v="Average"/>
    <s v="Good"/>
    <x v="3"/>
    <n v="5127.63"/>
  </r>
  <r>
    <x v="2665"/>
    <d v="2025-12-02T00:00:00"/>
    <s v="Nava Sheva"/>
    <s v="Bengaluru"/>
    <x v="5"/>
    <x v="1"/>
    <x v="0"/>
    <n v="16.98"/>
    <n v="2706"/>
    <n v="102.77"/>
    <n v="8"/>
    <x v="2"/>
    <x v="0"/>
    <n v="78586.399999999994"/>
    <x v="2"/>
    <x v="5"/>
    <n v="86.93"/>
    <n v="6091.2"/>
    <n v="3253.33"/>
    <n v="12186.43"/>
    <x v="9"/>
    <n v="2025"/>
    <s v="Q4"/>
    <s v="High"/>
    <s v="Good"/>
    <s v="Good"/>
    <x v="5"/>
    <n v="12186.43"/>
  </r>
  <r>
    <x v="2666"/>
    <d v="2025-11-27T00:00:00"/>
    <s v="Kolkata"/>
    <s v="Pune"/>
    <x v="2"/>
    <x v="0"/>
    <x v="0"/>
    <n v="11.17"/>
    <n v="543"/>
    <n v="89.81"/>
    <n v="2"/>
    <x v="0"/>
    <x v="1"/>
    <n v="33846.199999999997"/>
    <x v="43"/>
    <x v="3"/>
    <n v="81.900000000000006"/>
    <n v="1532.8"/>
    <n v="4832.34"/>
    <n v="3117.22"/>
    <x v="11"/>
    <n v="2025"/>
    <s v="Q4"/>
    <s v="Low"/>
    <s v="Average"/>
    <s v="Excellent"/>
    <x v="2"/>
    <n v="3117.22"/>
  </r>
  <r>
    <x v="2667"/>
    <d v="2024-03-31T00:00:00"/>
    <s v="Kolkata"/>
    <s v="Delhi ICD"/>
    <x v="0"/>
    <x v="1"/>
    <x v="5"/>
    <n v="11.64"/>
    <n v="2647"/>
    <n v="102.57"/>
    <n v="6"/>
    <x v="1"/>
    <x v="0"/>
    <n v="70548.399999999994"/>
    <x v="89"/>
    <x v="0"/>
    <n v="86.32"/>
    <n v="5759.6"/>
    <n v="2073.7600000000002"/>
    <n v="7317.57"/>
    <x v="10"/>
    <n v="2024"/>
    <s v="Q1"/>
    <s v="High"/>
    <s v="Average"/>
    <s v="Good"/>
    <x v="0"/>
    <n v="7317.57"/>
  </r>
  <r>
    <x v="2668"/>
    <d v="2024-06-25T00:00:00"/>
    <s v="Kandla"/>
    <s v="Lucknow"/>
    <x v="6"/>
    <x v="0"/>
    <x v="2"/>
    <n v="24.34"/>
    <n v="1588"/>
    <n v="89.17"/>
    <n v="4"/>
    <x v="0"/>
    <x v="1"/>
    <n v="58162.400000000001"/>
    <x v="6"/>
    <x v="4"/>
    <n v="87"/>
    <n v="4149.6000000000004"/>
    <n v="2961.87"/>
    <n v="9758.85"/>
    <x v="6"/>
    <n v="2024"/>
    <s v="Q2"/>
    <s v="High"/>
    <s v="Average"/>
    <s v="Excellent"/>
    <x v="6"/>
    <n v="9758.85"/>
  </r>
  <r>
    <x v="2669"/>
    <d v="2024-05-10T00:00:00"/>
    <s v="Mumbai"/>
    <s v="Hyderabad"/>
    <x v="4"/>
    <x v="0"/>
    <x v="4"/>
    <n v="13.9"/>
    <n v="2149"/>
    <n v="99.31"/>
    <n v="5"/>
    <x v="1"/>
    <x v="2"/>
    <n v="50215.199999999997"/>
    <x v="20"/>
    <x v="6"/>
    <n v="82.87"/>
    <n v="4854"/>
    <n v="3767.38"/>
    <n v="5693.34"/>
    <x v="4"/>
    <n v="2024"/>
    <s v="Q2"/>
    <s v="High"/>
    <s v="Average"/>
    <s v="Excellent"/>
    <x v="4"/>
    <n v="5693.34"/>
  </r>
  <r>
    <x v="2670"/>
    <d v="2024-02-22T00:00:00"/>
    <s v="Vizag"/>
    <s v="Bengaluru"/>
    <x v="5"/>
    <x v="0"/>
    <x v="2"/>
    <n v="11.85"/>
    <n v="1947"/>
    <n v="96.12"/>
    <n v="4"/>
    <x v="2"/>
    <x v="1"/>
    <n v="49563.4"/>
    <x v="16"/>
    <x v="3"/>
    <n v="87.61"/>
    <n v="4368"/>
    <n v="4409.38"/>
    <n v="8189.11"/>
    <x v="3"/>
    <n v="2024"/>
    <s v="Q1"/>
    <s v="Low"/>
    <s v="Average"/>
    <s v="Excellent"/>
    <x v="5"/>
    <n v="8189.11"/>
  </r>
  <r>
    <x v="2671"/>
    <d v="2026-01-10T00:00:00"/>
    <s v="Kolkata"/>
    <s v="Bengaluru"/>
    <x v="2"/>
    <x v="1"/>
    <x v="5"/>
    <n v="16.170000000000002"/>
    <n v="2754"/>
    <n v="97.75"/>
    <n v="6"/>
    <x v="2"/>
    <x v="0"/>
    <n v="77831"/>
    <x v="63"/>
    <x v="4"/>
    <n v="83.93"/>
    <n v="6154.8"/>
    <n v="2710.52"/>
    <n v="10804.35"/>
    <x v="0"/>
    <n v="2026"/>
    <s v="Q1"/>
    <s v="High"/>
    <s v="Good"/>
    <s v="Good"/>
    <x v="2"/>
    <n v="10804.35"/>
  </r>
  <r>
    <x v="2672"/>
    <d v="2025-01-17T00:00:00"/>
    <s v="Nava Sheva"/>
    <s v="Jaipur"/>
    <x v="0"/>
    <x v="1"/>
    <x v="3"/>
    <n v="22.63"/>
    <n v="1120"/>
    <n v="96.71"/>
    <n v="2"/>
    <x v="0"/>
    <x v="0"/>
    <n v="66412.2"/>
    <x v="27"/>
    <x v="1"/>
    <n v="81.97"/>
    <n v="3145.2"/>
    <n v="1767.85"/>
    <n v="9631.14"/>
    <x v="0"/>
    <n v="2025"/>
    <s v="Q1"/>
    <s v="High"/>
    <s v="Average"/>
    <s v="Excellent"/>
    <x v="0"/>
    <n v="9631.14"/>
  </r>
  <r>
    <x v="2673"/>
    <d v="2024-08-09T00:00:00"/>
    <s v="Chennai"/>
    <s v="Bengaluru"/>
    <x v="6"/>
    <x v="1"/>
    <x v="1"/>
    <n v="19.16"/>
    <n v="779"/>
    <n v="100.71"/>
    <n v="3"/>
    <x v="0"/>
    <x v="1"/>
    <n v="57177.2"/>
    <x v="24"/>
    <x v="0"/>
    <n v="82.01"/>
    <n v="2324.4"/>
    <n v="3368.73"/>
    <n v="8434.66"/>
    <x v="2"/>
    <n v="2024"/>
    <s v="Q3"/>
    <s v="High"/>
    <s v="Average"/>
    <s v="Excellent"/>
    <x v="6"/>
    <n v="8434.66"/>
  </r>
  <r>
    <x v="2674"/>
    <d v="2025-11-28T00:00:00"/>
    <s v="Mumbai"/>
    <s v="Nagpur"/>
    <x v="5"/>
    <x v="1"/>
    <x v="4"/>
    <n v="23.2"/>
    <n v="1384"/>
    <n v="102.66"/>
    <n v="4"/>
    <x v="2"/>
    <x v="1"/>
    <n v="65807.199999999997"/>
    <x v="82"/>
    <x v="1"/>
    <n v="83.62"/>
    <n v="3696"/>
    <n v="3945.42"/>
    <n v="9386.4"/>
    <x v="11"/>
    <n v="2025"/>
    <s v="Q4"/>
    <s v="High"/>
    <s v="Average"/>
    <s v="Excellent"/>
    <x v="5"/>
    <n v="9386.4"/>
  </r>
  <r>
    <x v="2675"/>
    <d v="2024-07-23T00:00:00"/>
    <s v="Mundra"/>
    <s v="Jaipur"/>
    <x v="1"/>
    <x v="1"/>
    <x v="5"/>
    <n v="19.149999999999999"/>
    <n v="2653"/>
    <n v="94.31"/>
    <n v="6"/>
    <x v="0"/>
    <x v="1"/>
    <n v="78888.2"/>
    <x v="115"/>
    <x v="5"/>
    <n v="81.599999999999994"/>
    <n v="6072"/>
    <n v="4470.63"/>
    <n v="11371.11"/>
    <x v="1"/>
    <n v="2024"/>
    <s v="Q3"/>
    <s v="High"/>
    <s v="Good"/>
    <s v="Good"/>
    <x v="1"/>
    <n v="11371.11"/>
  </r>
  <r>
    <x v="2676"/>
    <d v="2024-10-06T00:00:00"/>
    <s v="Kandla"/>
    <s v="Pune"/>
    <x v="2"/>
    <x v="0"/>
    <x v="6"/>
    <n v="14.79"/>
    <n v="2155"/>
    <n v="101.78"/>
    <n v="5"/>
    <x v="1"/>
    <x v="0"/>
    <n v="55384.6"/>
    <x v="50"/>
    <x v="6"/>
    <n v="87.12"/>
    <n v="4901.6000000000004"/>
    <n v="4113.6400000000003"/>
    <n v="7786.83"/>
    <x v="7"/>
    <n v="2024"/>
    <s v="Q4"/>
    <s v="High"/>
    <s v="Average"/>
    <s v="Excellent"/>
    <x v="2"/>
    <n v="7786.83"/>
  </r>
  <r>
    <x v="2677"/>
    <d v="2025-08-07T00:00:00"/>
    <s v="Vizag"/>
    <s v="Jaipur"/>
    <x v="0"/>
    <x v="0"/>
    <x v="4"/>
    <n v="12.86"/>
    <n v="1077"/>
    <n v="86.9"/>
    <n v="3"/>
    <x v="0"/>
    <x v="2"/>
    <n v="39926"/>
    <x v="7"/>
    <x v="2"/>
    <n v="86.66"/>
    <n v="2668.4"/>
    <n v="4164.8599999999997"/>
    <n v="3815.08"/>
    <x v="2"/>
    <n v="2025"/>
    <s v="Q3"/>
    <s v="Low"/>
    <s v="Average"/>
    <s v="Excellent"/>
    <x v="0"/>
    <n v="3815.08"/>
  </r>
  <r>
    <x v="2678"/>
    <d v="2025-09-11T00:00:00"/>
    <s v="Kolkata"/>
    <s v="Pune"/>
    <x v="2"/>
    <x v="0"/>
    <x v="5"/>
    <n v="24.57"/>
    <n v="340"/>
    <n v="99.17"/>
    <n v="2"/>
    <x v="0"/>
    <x v="0"/>
    <n v="47093.4"/>
    <x v="62"/>
    <x v="1"/>
    <n v="84.77"/>
    <n v="1662.8"/>
    <n v="3810.28"/>
    <n v="8417.9699999999993"/>
    <x v="8"/>
    <n v="2025"/>
    <s v="Q3"/>
    <s v="Low"/>
    <s v="Average"/>
    <s v="Excellent"/>
    <x v="2"/>
    <n v="8417.9699999999993"/>
  </r>
  <r>
    <x v="2679"/>
    <d v="2025-11-16T00:00:00"/>
    <s v="Vizag"/>
    <s v="Bengaluru"/>
    <x v="4"/>
    <x v="1"/>
    <x v="1"/>
    <n v="16.02"/>
    <n v="448"/>
    <n v="100.98"/>
    <n v="2"/>
    <x v="1"/>
    <x v="0"/>
    <n v="47911.6"/>
    <x v="108"/>
    <x v="2"/>
    <n v="85.63"/>
    <n v="1536.8"/>
    <n v="3671.95"/>
    <n v="5303.23"/>
    <x v="11"/>
    <n v="2025"/>
    <s v="Q4"/>
    <s v="Low"/>
    <s v="Average"/>
    <s v="Excellent"/>
    <x v="4"/>
    <n v="5303.23"/>
  </r>
  <r>
    <x v="2680"/>
    <d v="2026-01-24T00:00:00"/>
    <s v="Mumbai"/>
    <s v="Nagpur"/>
    <x v="2"/>
    <x v="0"/>
    <x v="3"/>
    <n v="21.36"/>
    <n v="1913"/>
    <n v="97.09"/>
    <n v="5"/>
    <x v="2"/>
    <x v="1"/>
    <n v="57830.8"/>
    <x v="5"/>
    <x v="2"/>
    <n v="85.85"/>
    <n v="4680.3999999999996"/>
    <n v="3882.72"/>
    <n v="7221.4"/>
    <x v="0"/>
    <n v="2026"/>
    <s v="Q1"/>
    <s v="High"/>
    <s v="Average"/>
    <s v="Excellent"/>
    <x v="2"/>
    <n v="7221.4"/>
  </r>
  <r>
    <x v="2681"/>
    <d v="2024-05-06T00:00:00"/>
    <s v="Chennai"/>
    <s v="Ahmedabad"/>
    <x v="0"/>
    <x v="0"/>
    <x v="5"/>
    <n v="22.28"/>
    <n v="1425"/>
    <n v="103.13"/>
    <n v="3"/>
    <x v="0"/>
    <x v="0"/>
    <n v="58527.6"/>
    <x v="71"/>
    <x v="1"/>
    <n v="85.56"/>
    <n v="3741.2"/>
    <n v="3200.95"/>
    <n v="7514.83"/>
    <x v="4"/>
    <n v="2024"/>
    <s v="Q2"/>
    <s v="High"/>
    <s v="Average"/>
    <s v="Excellent"/>
    <x v="0"/>
    <n v="7514.83"/>
  </r>
  <r>
    <x v="2682"/>
    <d v="2025-12-06T00:00:00"/>
    <s v="Vizag"/>
    <s v="Ahmedabad"/>
    <x v="5"/>
    <x v="0"/>
    <x v="6"/>
    <n v="23.45"/>
    <n v="2707"/>
    <n v="103.92"/>
    <n v="8"/>
    <x v="0"/>
    <x v="1"/>
    <n v="72559.399999999994"/>
    <x v="45"/>
    <x v="1"/>
    <n v="84.12"/>
    <n v="6352"/>
    <n v="3834.14"/>
    <n v="8018.99"/>
    <x v="9"/>
    <n v="2025"/>
    <s v="Q4"/>
    <s v="High"/>
    <s v="Average"/>
    <s v="Good"/>
    <x v="5"/>
    <n v="8018.99"/>
  </r>
  <r>
    <x v="2683"/>
    <d v="2024-09-15T00:00:00"/>
    <s v="Mumbai"/>
    <s v="Delhi ICD"/>
    <x v="1"/>
    <x v="1"/>
    <x v="4"/>
    <n v="18.190000000000001"/>
    <n v="743"/>
    <n v="88.47"/>
    <n v="3"/>
    <x v="2"/>
    <x v="0"/>
    <n v="54403.4"/>
    <x v="60"/>
    <x v="6"/>
    <n v="87.38"/>
    <n v="2213.6"/>
    <n v="2806.78"/>
    <n v="9295.7999999999993"/>
    <x v="8"/>
    <n v="2024"/>
    <s v="Q3"/>
    <s v="High"/>
    <s v="Average"/>
    <s v="Excellent"/>
    <x v="1"/>
    <n v="9295.7999999999993"/>
  </r>
  <r>
    <x v="2684"/>
    <d v="2025-03-04T00:00:00"/>
    <s v="Nava Sheva"/>
    <s v="Nagpur"/>
    <x v="5"/>
    <x v="0"/>
    <x v="6"/>
    <n v="12.11"/>
    <n v="1539"/>
    <n v="91.69"/>
    <n v="5"/>
    <x v="2"/>
    <x v="1"/>
    <n v="44369.8"/>
    <x v="47"/>
    <x v="2"/>
    <n v="84.19"/>
    <n v="3562.4"/>
    <n v="2917.83"/>
    <n v="5172.1400000000003"/>
    <x v="10"/>
    <n v="2025"/>
    <s v="Q1"/>
    <s v="Low"/>
    <s v="Average"/>
    <s v="Excellent"/>
    <x v="5"/>
    <n v="5172.1400000000003"/>
  </r>
  <r>
    <x v="2685"/>
    <d v="2024-07-10T00:00:00"/>
    <s v="Nava Sheva"/>
    <s v="Nagpur"/>
    <x v="5"/>
    <x v="1"/>
    <x v="2"/>
    <n v="12.19"/>
    <n v="2645"/>
    <n v="98.62"/>
    <n v="6"/>
    <x v="2"/>
    <x v="2"/>
    <n v="69045.399999999994"/>
    <x v="47"/>
    <x v="1"/>
    <n v="86.56"/>
    <n v="5777.6"/>
    <n v="3307.53"/>
    <n v="6360.62"/>
    <x v="1"/>
    <n v="2024"/>
    <s v="Q3"/>
    <s v="High"/>
    <s v="Average"/>
    <s v="Good"/>
    <x v="5"/>
    <n v="6360.62"/>
  </r>
  <r>
    <x v="2686"/>
    <d v="2024-11-27T00:00:00"/>
    <s v="Mundra"/>
    <s v="Lucknow"/>
    <x v="5"/>
    <x v="1"/>
    <x v="3"/>
    <n v="14.14"/>
    <n v="2717"/>
    <n v="95.46"/>
    <n v="6"/>
    <x v="0"/>
    <x v="2"/>
    <n v="73785.2"/>
    <x v="32"/>
    <x v="2"/>
    <n v="88.1"/>
    <n v="5999.6"/>
    <n v="3851.9"/>
    <n v="9234.41"/>
    <x v="11"/>
    <n v="2024"/>
    <s v="Q4"/>
    <s v="High"/>
    <s v="Average"/>
    <s v="Good"/>
    <x v="5"/>
    <n v="9234.41"/>
  </r>
  <r>
    <x v="2687"/>
    <d v="2025-12-04T00:00:00"/>
    <s v="Mumbai"/>
    <s v="Lucknow"/>
    <x v="2"/>
    <x v="1"/>
    <x v="1"/>
    <n v="26.69"/>
    <n v="1646"/>
    <n v="103.43"/>
    <n v="6"/>
    <x v="2"/>
    <x v="0"/>
    <n v="74684.600000000006"/>
    <x v="109"/>
    <x v="2"/>
    <n v="81.37"/>
    <n v="4359.6000000000004"/>
    <n v="4501.21"/>
    <n v="8554.39"/>
    <x v="9"/>
    <n v="2025"/>
    <s v="Q4"/>
    <s v="High"/>
    <s v="Average"/>
    <s v="Good"/>
    <x v="2"/>
    <n v="8554.39"/>
  </r>
  <r>
    <x v="2688"/>
    <d v="2025-06-25T00:00:00"/>
    <s v="Nava Sheva"/>
    <s v="Nagpur"/>
    <x v="5"/>
    <x v="0"/>
    <x v="6"/>
    <n v="11.32"/>
    <n v="2482"/>
    <n v="104.92"/>
    <n v="8"/>
    <x v="0"/>
    <x v="2"/>
    <n v="57562.400000000001"/>
    <x v="22"/>
    <x v="0"/>
    <n v="87.01"/>
    <n v="5416.8"/>
    <n v="2735.97"/>
    <n v="8669.02"/>
    <x v="6"/>
    <n v="2025"/>
    <s v="Q2"/>
    <s v="High"/>
    <s v="Average"/>
    <s v="Good"/>
    <x v="5"/>
    <n v="8669.02"/>
  </r>
  <r>
    <x v="2689"/>
    <d v="2025-01-21T00:00:00"/>
    <s v="Kolkata"/>
    <s v="Lucknow"/>
    <x v="0"/>
    <x v="1"/>
    <x v="0"/>
    <n v="20.74"/>
    <n v="1982"/>
    <n v="102.1"/>
    <n v="6"/>
    <x v="0"/>
    <x v="0"/>
    <n v="75702"/>
    <x v="108"/>
    <x v="5"/>
    <n v="85.23"/>
    <n v="4793.6000000000004"/>
    <n v="3638.88"/>
    <n v="10420.84"/>
    <x v="0"/>
    <n v="2025"/>
    <s v="Q1"/>
    <s v="High"/>
    <s v="Good"/>
    <s v="Good"/>
    <x v="0"/>
    <n v="10420.84"/>
  </r>
  <r>
    <x v="2690"/>
    <d v="2024-01-04T00:00:00"/>
    <s v="Chennai"/>
    <s v="Lucknow"/>
    <x v="3"/>
    <x v="1"/>
    <x v="2"/>
    <n v="16.75"/>
    <n v="394"/>
    <n v="95.17"/>
    <n v="2"/>
    <x v="1"/>
    <x v="0"/>
    <n v="47223.4"/>
    <x v="7"/>
    <x v="1"/>
    <n v="86.71"/>
    <n v="1458"/>
    <n v="4742.74"/>
    <n v="6399.9"/>
    <x v="0"/>
    <n v="2024"/>
    <s v="Q1"/>
    <s v="Low"/>
    <s v="Average"/>
    <s v="Excellent"/>
    <x v="3"/>
    <n v="6399.9"/>
  </r>
  <r>
    <x v="2691"/>
    <d v="2026-04-03T00:00:00"/>
    <s v="Mumbai"/>
    <s v="Hyderabad"/>
    <x v="6"/>
    <x v="0"/>
    <x v="2"/>
    <n v="18.37"/>
    <n v="600"/>
    <n v="89.44"/>
    <n v="3"/>
    <x v="0"/>
    <x v="2"/>
    <n v="39465.800000000003"/>
    <x v="111"/>
    <x v="6"/>
    <n v="84.73"/>
    <n v="1934.8"/>
    <n v="3994.27"/>
    <n v="3411.08"/>
    <x v="5"/>
    <n v="2026"/>
    <s v="Q2"/>
    <s v="Low"/>
    <s v="Average"/>
    <s v="Excellent"/>
    <x v="6"/>
    <n v="3411.08"/>
  </r>
  <r>
    <x v="2692"/>
    <d v="2025-04-15T00:00:00"/>
    <s v="Chennai"/>
    <s v="Ahmedabad"/>
    <x v="4"/>
    <x v="0"/>
    <x v="4"/>
    <n v="22.1"/>
    <n v="2503"/>
    <n v="96.17"/>
    <n v="6"/>
    <x v="0"/>
    <x v="0"/>
    <n v="70466.399999999994"/>
    <x v="95"/>
    <x v="5"/>
    <n v="81.77"/>
    <n v="5890"/>
    <n v="2813.16"/>
    <n v="10280.41"/>
    <x v="5"/>
    <n v="2025"/>
    <s v="Q2"/>
    <s v="High"/>
    <s v="Good"/>
    <s v="Good"/>
    <x v="4"/>
    <n v="10280.41"/>
  </r>
  <r>
    <x v="2693"/>
    <d v="2024-10-29T00:00:00"/>
    <s v="Chennai"/>
    <s v="Pune"/>
    <x v="3"/>
    <x v="1"/>
    <x v="2"/>
    <n v="12.47"/>
    <n v="1923"/>
    <n v="93.03"/>
    <n v="4"/>
    <x v="2"/>
    <x v="0"/>
    <n v="63962.6"/>
    <x v="92"/>
    <x v="0"/>
    <n v="88.4"/>
    <n v="4344.8"/>
    <n v="2010.14"/>
    <n v="8878.25"/>
    <x v="7"/>
    <n v="2024"/>
    <s v="Q4"/>
    <s v="High"/>
    <s v="Average"/>
    <s v="Excellent"/>
    <x v="3"/>
    <n v="8878.25"/>
  </r>
  <r>
    <x v="2694"/>
    <d v="2025-10-22T00:00:00"/>
    <s v="Chennai"/>
    <s v="Pune"/>
    <x v="6"/>
    <x v="1"/>
    <x v="3"/>
    <n v="15.65"/>
    <n v="1215"/>
    <n v="86.29"/>
    <n v="5"/>
    <x v="2"/>
    <x v="1"/>
    <n v="55019.8"/>
    <x v="63"/>
    <x v="6"/>
    <n v="84.38"/>
    <n v="3056"/>
    <n v="2261.34"/>
    <n v="8487.23"/>
    <x v="7"/>
    <n v="2025"/>
    <s v="Q4"/>
    <s v="High"/>
    <s v="Average"/>
    <s v="Excellent"/>
    <x v="6"/>
    <n v="8487.23"/>
  </r>
  <r>
    <x v="2695"/>
    <d v="2025-12-21T00:00:00"/>
    <s v="Vizag"/>
    <s v="Pune"/>
    <x v="2"/>
    <x v="0"/>
    <x v="3"/>
    <n v="15.04"/>
    <n v="607"/>
    <n v="102.94"/>
    <n v="2"/>
    <x v="0"/>
    <x v="2"/>
    <n v="38172.800000000003"/>
    <x v="45"/>
    <x v="3"/>
    <n v="84.68"/>
    <n v="1815.6"/>
    <n v="4369.63"/>
    <n v="4934.7700000000004"/>
    <x v="9"/>
    <n v="2025"/>
    <s v="Q4"/>
    <s v="Low"/>
    <s v="Average"/>
    <s v="Excellent"/>
    <x v="2"/>
    <n v="4934.7700000000004"/>
  </r>
  <r>
    <x v="2696"/>
    <d v="2025-03-05T00:00:00"/>
    <s v="Nava Sheva"/>
    <s v="Lucknow"/>
    <x v="4"/>
    <x v="0"/>
    <x v="1"/>
    <n v="13.68"/>
    <n v="797"/>
    <n v="90.31"/>
    <n v="2"/>
    <x v="1"/>
    <x v="2"/>
    <n v="32713.200000000001"/>
    <x v="65"/>
    <x v="2"/>
    <n v="87.01"/>
    <n v="2141.1999999999998"/>
    <n v="4562"/>
    <n v="5056.99"/>
    <x v="10"/>
    <n v="2025"/>
    <s v="Q1"/>
    <s v="Low"/>
    <s v="Average"/>
    <s v="Excellent"/>
    <x v="4"/>
    <n v="5056.99"/>
  </r>
  <r>
    <x v="2697"/>
    <d v="2024-06-12T00:00:00"/>
    <s v="Chennai"/>
    <s v="Hyderabad"/>
    <x v="5"/>
    <x v="1"/>
    <x v="0"/>
    <n v="12.99"/>
    <n v="1258"/>
    <n v="100.7"/>
    <n v="3"/>
    <x v="0"/>
    <x v="1"/>
    <n v="57371"/>
    <x v="80"/>
    <x v="0"/>
    <n v="88.49"/>
    <n v="3035.6"/>
    <n v="2422.4699999999998"/>
    <n v="7409.69"/>
    <x v="6"/>
    <n v="2024"/>
    <s v="Q2"/>
    <s v="High"/>
    <s v="Average"/>
    <s v="Excellent"/>
    <x v="5"/>
    <n v="7409.69"/>
  </r>
  <r>
    <x v="2698"/>
    <d v="2024-10-13T00:00:00"/>
    <s v="Kolkata"/>
    <s v="Jaipur"/>
    <x v="1"/>
    <x v="0"/>
    <x v="4"/>
    <n v="27.48"/>
    <n v="832"/>
    <n v="99.37"/>
    <n v="4"/>
    <x v="2"/>
    <x v="0"/>
    <n v="53140.4"/>
    <x v="82"/>
    <x v="0"/>
    <n v="81.87"/>
    <n v="2763.2"/>
    <n v="2062.5500000000002"/>
    <n v="5516.06"/>
    <x v="7"/>
    <n v="2024"/>
    <s v="Q4"/>
    <s v="High"/>
    <s v="Average"/>
    <s v="Excellent"/>
    <x v="1"/>
    <n v="5516.06"/>
  </r>
  <r>
    <x v="2699"/>
    <d v="2025-01-31T00:00:00"/>
    <s v="Vizag"/>
    <s v="Hyderabad"/>
    <x v="2"/>
    <x v="1"/>
    <x v="2"/>
    <n v="13.17"/>
    <n v="2172"/>
    <n v="97.35"/>
    <n v="5"/>
    <x v="2"/>
    <x v="2"/>
    <n v="64099"/>
    <x v="118"/>
    <x v="4"/>
    <n v="83.63"/>
    <n v="4870.8"/>
    <n v="3898.28"/>
    <n v="6636.06"/>
    <x v="0"/>
    <n v="2025"/>
    <s v="Q1"/>
    <s v="High"/>
    <s v="Average"/>
    <s v="Excellent"/>
    <x v="2"/>
    <n v="6636.06"/>
  </r>
  <r>
    <x v="2700"/>
    <d v="2024-12-14T00:00:00"/>
    <s v="Mundra"/>
    <s v="Nagpur"/>
    <x v="4"/>
    <x v="1"/>
    <x v="2"/>
    <n v="20.05"/>
    <n v="413"/>
    <n v="91.6"/>
    <n v="3"/>
    <x v="0"/>
    <x v="2"/>
    <n v="50993"/>
    <x v="69"/>
    <x v="2"/>
    <n v="84.26"/>
    <n v="1628"/>
    <n v="3031.98"/>
    <n v="7300.65"/>
    <x v="9"/>
    <n v="2024"/>
    <s v="Q4"/>
    <s v="High"/>
    <s v="Average"/>
    <s v="Excellent"/>
    <x v="4"/>
    <n v="7300.65"/>
  </r>
  <r>
    <x v="2701"/>
    <d v="2025-12-18T00:00:00"/>
    <s v="Kandla"/>
    <s v="Delhi ICD"/>
    <x v="5"/>
    <x v="1"/>
    <x v="4"/>
    <n v="15.44"/>
    <n v="681"/>
    <n v="89.93"/>
    <n v="2"/>
    <x v="0"/>
    <x v="1"/>
    <n v="51359.6"/>
    <x v="92"/>
    <x v="0"/>
    <n v="84.67"/>
    <n v="1979.6"/>
    <n v="4011.3"/>
    <n v="6225.7"/>
    <x v="9"/>
    <n v="2025"/>
    <s v="Q4"/>
    <s v="High"/>
    <s v="Average"/>
    <s v="Excellent"/>
    <x v="5"/>
    <n v="6225.7"/>
  </r>
  <r>
    <x v="2702"/>
    <d v="2024-03-14T00:00:00"/>
    <s v="Mumbai"/>
    <s v="Pune"/>
    <x v="2"/>
    <x v="0"/>
    <x v="3"/>
    <n v="16.82"/>
    <n v="1401"/>
    <n v="100.17"/>
    <n v="3"/>
    <x v="2"/>
    <x v="1"/>
    <n v="47970.400000000001"/>
    <x v="55"/>
    <x v="4"/>
    <n v="88.41"/>
    <n v="3474.8"/>
    <n v="3713.2"/>
    <n v="4919.12"/>
    <x v="10"/>
    <n v="2024"/>
    <s v="Q1"/>
    <s v="Low"/>
    <s v="Average"/>
    <s v="Excellent"/>
    <x v="2"/>
    <n v="4919.12"/>
  </r>
  <r>
    <x v="2703"/>
    <d v="2024-02-27T00:00:00"/>
    <s v="Vizag"/>
    <s v="Jaipur"/>
    <x v="4"/>
    <x v="1"/>
    <x v="1"/>
    <n v="16.37"/>
    <n v="1008"/>
    <n v="96.04"/>
    <n v="4"/>
    <x v="1"/>
    <x v="0"/>
    <n v="54353.8"/>
    <x v="22"/>
    <x v="6"/>
    <n v="85.28"/>
    <n v="2670.8"/>
    <n v="1796.73"/>
    <n v="5791.27"/>
    <x v="3"/>
    <n v="2024"/>
    <s v="Q1"/>
    <s v="High"/>
    <s v="Average"/>
    <s v="Excellent"/>
    <x v="4"/>
    <n v="5791.27"/>
  </r>
  <r>
    <x v="2704"/>
    <d v="2024-03-29T00:00:00"/>
    <s v="Vizag"/>
    <s v="Delhi ICD"/>
    <x v="4"/>
    <x v="0"/>
    <x v="2"/>
    <n v="20.48"/>
    <n v="1883"/>
    <n v="92.36"/>
    <n v="4"/>
    <x v="1"/>
    <x v="1"/>
    <n v="53611.199999999997"/>
    <x v="5"/>
    <x v="4"/>
    <n v="81.06"/>
    <n v="4585.2"/>
    <n v="2929.65"/>
    <n v="7897.57"/>
    <x v="10"/>
    <n v="2024"/>
    <s v="Q1"/>
    <s v="High"/>
    <s v="Average"/>
    <s v="Excellent"/>
    <x v="4"/>
    <n v="7897.57"/>
  </r>
  <r>
    <x v="2705"/>
    <d v="2025-10-07T00:00:00"/>
    <s v="Vizag"/>
    <s v="Lucknow"/>
    <x v="4"/>
    <x v="1"/>
    <x v="5"/>
    <n v="17.600000000000001"/>
    <n v="1885"/>
    <n v="85.7"/>
    <n v="6"/>
    <x v="2"/>
    <x v="2"/>
    <n v="63244"/>
    <x v="67"/>
    <x v="2"/>
    <n v="83.6"/>
    <n v="4474"/>
    <n v="2157.3200000000002"/>
    <n v="5234.91"/>
    <x v="7"/>
    <n v="2025"/>
    <s v="Q4"/>
    <s v="High"/>
    <s v="Average"/>
    <s v="Good"/>
    <x v="4"/>
    <n v="5234.91"/>
  </r>
  <r>
    <x v="2706"/>
    <d v="2025-09-03T00:00:00"/>
    <s v="Chennai"/>
    <s v="Jaipur"/>
    <x v="5"/>
    <x v="0"/>
    <x v="4"/>
    <n v="17.079999999999998"/>
    <n v="1185"/>
    <n v="88.83"/>
    <n v="3"/>
    <x v="1"/>
    <x v="1"/>
    <n v="41751.599999999999"/>
    <x v="81"/>
    <x v="5"/>
    <n v="85.57"/>
    <n v="3053.2"/>
    <n v="3624.27"/>
    <n v="5013.8100000000004"/>
    <x v="8"/>
    <n v="2025"/>
    <s v="Q3"/>
    <s v="Low"/>
    <s v="Average"/>
    <s v="Excellent"/>
    <x v="5"/>
    <n v="5013.8100000000004"/>
  </r>
  <r>
    <x v="2707"/>
    <d v="2024-01-09T00:00:00"/>
    <s v="Mundra"/>
    <s v="Ahmedabad"/>
    <x v="0"/>
    <x v="0"/>
    <x v="6"/>
    <n v="27.99"/>
    <n v="2619"/>
    <n v="86.36"/>
    <n v="6"/>
    <x v="1"/>
    <x v="1"/>
    <n v="68482.2"/>
    <x v="26"/>
    <x v="4"/>
    <n v="87.74"/>
    <n v="6357.6"/>
    <n v="3055.97"/>
    <n v="8539.76"/>
    <x v="0"/>
    <n v="2024"/>
    <s v="Q1"/>
    <s v="High"/>
    <s v="Average"/>
    <s v="Good"/>
    <x v="0"/>
    <n v="8539.76"/>
  </r>
  <r>
    <x v="2708"/>
    <d v="2026-06-06T00:00:00"/>
    <s v="Kolkata"/>
    <s v="Bengaluru"/>
    <x v="3"/>
    <x v="0"/>
    <x v="6"/>
    <n v="17.190000000000001"/>
    <n v="2169"/>
    <n v="98.77"/>
    <n v="5"/>
    <x v="1"/>
    <x v="1"/>
    <n v="54851.4"/>
    <x v="43"/>
    <x v="2"/>
    <n v="82.18"/>
    <n v="5025.6000000000004"/>
    <n v="3176.48"/>
    <n v="6227.27"/>
    <x v="6"/>
    <n v="2026"/>
    <s v="Q2"/>
    <s v="High"/>
    <s v="Average"/>
    <s v="Excellent"/>
    <x v="3"/>
    <n v="6227.27"/>
  </r>
  <r>
    <x v="2709"/>
    <d v="2024-02-26T00:00:00"/>
    <s v="Vizag"/>
    <s v="Hyderabad"/>
    <x v="0"/>
    <x v="0"/>
    <x v="5"/>
    <n v="16.59"/>
    <n v="2358"/>
    <n v="93.91"/>
    <n v="7"/>
    <x v="2"/>
    <x v="2"/>
    <n v="56996.2"/>
    <x v="111"/>
    <x v="1"/>
    <n v="83.96"/>
    <n v="5379.6"/>
    <n v="4406.1899999999996"/>
    <n v="8600.66"/>
    <x v="3"/>
    <n v="2024"/>
    <s v="Q1"/>
    <s v="High"/>
    <s v="Average"/>
    <s v="Good"/>
    <x v="0"/>
    <n v="8600.66"/>
  </r>
  <r>
    <x v="2710"/>
    <d v="2025-08-27T00:00:00"/>
    <s v="Mumbai"/>
    <s v="Jaipur"/>
    <x v="2"/>
    <x v="0"/>
    <x v="3"/>
    <n v="13.54"/>
    <n v="767"/>
    <n v="101.24"/>
    <n v="2"/>
    <x v="1"/>
    <x v="0"/>
    <n v="37538.800000000003"/>
    <x v="111"/>
    <x v="1"/>
    <n v="84.86"/>
    <n v="2075.6"/>
    <n v="3289.49"/>
    <n v="4162.5200000000004"/>
    <x v="2"/>
    <n v="2025"/>
    <s v="Q3"/>
    <s v="Low"/>
    <s v="Average"/>
    <s v="Excellent"/>
    <x v="2"/>
    <n v="4162.5200000000004"/>
  </r>
  <r>
    <x v="2711"/>
    <d v="2025-03-07T00:00:00"/>
    <s v="Nava Sheva"/>
    <s v="Pune"/>
    <x v="0"/>
    <x v="0"/>
    <x v="1"/>
    <n v="13.5"/>
    <n v="1148"/>
    <n v="88.09"/>
    <n v="4"/>
    <x v="1"/>
    <x v="2"/>
    <n v="36496.800000000003"/>
    <x v="73"/>
    <x v="2"/>
    <n v="86.75"/>
    <n v="2836"/>
    <n v="4894.2299999999996"/>
    <n v="3715.84"/>
    <x v="10"/>
    <n v="2025"/>
    <s v="Q1"/>
    <s v="Low"/>
    <s v="Average"/>
    <s v="Excellent"/>
    <x v="0"/>
    <n v="3715.84"/>
  </r>
  <r>
    <x v="2712"/>
    <d v="2025-02-26T00:00:00"/>
    <s v="Vizag"/>
    <s v="Ahmedabad"/>
    <x v="2"/>
    <x v="1"/>
    <x v="4"/>
    <n v="10.32"/>
    <n v="1571"/>
    <n v="85.85"/>
    <n v="4"/>
    <x v="2"/>
    <x v="1"/>
    <n v="54442"/>
    <x v="107"/>
    <x v="6"/>
    <n v="84.56"/>
    <n v="3554.8"/>
    <n v="4612.53"/>
    <n v="7349.22"/>
    <x v="3"/>
    <n v="2025"/>
    <s v="Q1"/>
    <s v="High"/>
    <s v="Average"/>
    <s v="Excellent"/>
    <x v="2"/>
    <n v="7349.22"/>
  </r>
  <r>
    <x v="2713"/>
    <d v="2024-09-07T00:00:00"/>
    <s v="Mundra"/>
    <s v="Nagpur"/>
    <x v="2"/>
    <x v="0"/>
    <x v="1"/>
    <n v="14.61"/>
    <n v="1690"/>
    <n v="97.01"/>
    <n v="4"/>
    <x v="2"/>
    <x v="2"/>
    <n v="47570.2"/>
    <x v="9"/>
    <x v="3"/>
    <n v="86.74"/>
    <n v="3964.4"/>
    <n v="3392.38"/>
    <n v="4075.66"/>
    <x v="8"/>
    <n v="2024"/>
    <s v="Q3"/>
    <s v="Low"/>
    <s v="Average"/>
    <s v="Excellent"/>
    <x v="2"/>
    <n v="4075.66"/>
  </r>
  <r>
    <x v="2714"/>
    <d v="2024-11-08T00:00:00"/>
    <s v="Nava Sheva"/>
    <s v="Hyderabad"/>
    <x v="4"/>
    <x v="0"/>
    <x v="6"/>
    <n v="20.92"/>
    <n v="2587"/>
    <n v="89.97"/>
    <n v="6"/>
    <x v="0"/>
    <x v="0"/>
    <n v="69668.399999999994"/>
    <x v="96"/>
    <x v="2"/>
    <n v="83.57"/>
    <n v="6010.8"/>
    <n v="1606.16"/>
    <n v="9359.2999999999993"/>
    <x v="11"/>
    <n v="2024"/>
    <s v="Q4"/>
    <s v="High"/>
    <s v="Average"/>
    <s v="Good"/>
    <x v="4"/>
    <n v="9359.2999999999993"/>
  </r>
  <r>
    <x v="2715"/>
    <d v="2025-11-04T00:00:00"/>
    <s v="Nava Sheva"/>
    <s v="Jaipur"/>
    <x v="3"/>
    <x v="0"/>
    <x v="1"/>
    <n v="11.86"/>
    <n v="1190"/>
    <n v="98.94"/>
    <n v="4"/>
    <x v="1"/>
    <x v="0"/>
    <n v="40826.800000000003"/>
    <x v="41"/>
    <x v="5"/>
    <n v="82.76"/>
    <n v="2854.4"/>
    <n v="3542.01"/>
    <n v="4483.63"/>
    <x v="11"/>
    <n v="2025"/>
    <s v="Q4"/>
    <s v="Low"/>
    <s v="Average"/>
    <s v="Excellent"/>
    <x v="3"/>
    <n v="4483.63"/>
  </r>
  <r>
    <x v="2716"/>
    <d v="2025-06-24T00:00:00"/>
    <s v="Chennai"/>
    <s v="Hyderabad"/>
    <x v="0"/>
    <x v="0"/>
    <x v="2"/>
    <n v="20.27"/>
    <n v="2362"/>
    <n v="91.03"/>
    <n v="7"/>
    <x v="1"/>
    <x v="2"/>
    <n v="57510.6"/>
    <x v="21"/>
    <x v="4"/>
    <n v="83.32"/>
    <n v="5534.8"/>
    <n v="3309.63"/>
    <n v="7341.92"/>
    <x v="6"/>
    <n v="2025"/>
    <s v="Q2"/>
    <s v="High"/>
    <s v="Average"/>
    <s v="Good"/>
    <x v="0"/>
    <n v="7341.92"/>
  </r>
  <r>
    <x v="2717"/>
    <d v="2024-11-14T00:00:00"/>
    <s v="Nava Sheva"/>
    <s v="Hyderabad"/>
    <x v="1"/>
    <x v="1"/>
    <x v="2"/>
    <n v="13.18"/>
    <n v="1456"/>
    <n v="97.66"/>
    <n v="4"/>
    <x v="2"/>
    <x v="1"/>
    <n v="57053.2"/>
    <x v="13"/>
    <x v="0"/>
    <n v="85.14"/>
    <n v="3439.2"/>
    <n v="3752.15"/>
    <n v="7208.55"/>
    <x v="11"/>
    <n v="2024"/>
    <s v="Q4"/>
    <s v="High"/>
    <s v="Average"/>
    <s v="Excellent"/>
    <x v="1"/>
    <n v="7208.55"/>
  </r>
  <r>
    <x v="2718"/>
    <d v="2025-06-19T00:00:00"/>
    <s v="Mundra"/>
    <s v="Hyderabad"/>
    <x v="1"/>
    <x v="0"/>
    <x v="4"/>
    <n v="10.8"/>
    <n v="895"/>
    <n v="88.39"/>
    <n v="2"/>
    <x v="1"/>
    <x v="0"/>
    <n v="35066.800000000003"/>
    <x v="4"/>
    <x v="0"/>
    <n v="88.49"/>
    <n v="2222"/>
    <n v="2761.2"/>
    <n v="4465.8500000000004"/>
    <x v="6"/>
    <n v="2025"/>
    <s v="Q2"/>
    <s v="Low"/>
    <s v="Average"/>
    <s v="Excellent"/>
    <x v="1"/>
    <n v="4465.8500000000004"/>
  </r>
  <r>
    <x v="2719"/>
    <d v="2026-04-21T00:00:00"/>
    <s v="Kandla"/>
    <s v="Jaipur"/>
    <x v="5"/>
    <x v="0"/>
    <x v="6"/>
    <n v="15.58"/>
    <n v="2062"/>
    <n v="101.64"/>
    <n v="6"/>
    <x v="1"/>
    <x v="2"/>
    <n v="50962.8"/>
    <x v="75"/>
    <x v="1"/>
    <n v="88.83"/>
    <n v="4747.2"/>
    <n v="2404.41"/>
    <n v="5839.27"/>
    <x v="5"/>
    <n v="2026"/>
    <s v="Q2"/>
    <s v="High"/>
    <s v="Average"/>
    <s v="Good"/>
    <x v="5"/>
    <n v="5839.27"/>
  </r>
  <r>
    <x v="2720"/>
    <d v="2025-06-27T00:00:00"/>
    <s v="Kolkata"/>
    <s v="Nagpur"/>
    <x v="6"/>
    <x v="0"/>
    <x v="5"/>
    <n v="13.17"/>
    <n v="365"/>
    <n v="104.91"/>
    <n v="2"/>
    <x v="1"/>
    <x v="2"/>
    <n v="28822.2"/>
    <x v="77"/>
    <x v="4"/>
    <n v="85.09"/>
    <n v="1256.8"/>
    <n v="4030.02"/>
    <n v="3447.59"/>
    <x v="6"/>
    <n v="2025"/>
    <s v="Q2"/>
    <s v="Low"/>
    <s v="Average"/>
    <s v="Excellent"/>
    <x v="6"/>
    <n v="3447.59"/>
  </r>
  <r>
    <x v="2721"/>
    <d v="2026-05-07T00:00:00"/>
    <s v="Kandla"/>
    <s v="Jaipur"/>
    <x v="0"/>
    <x v="0"/>
    <x v="5"/>
    <n v="26.46"/>
    <n v="1256"/>
    <n v="88.58"/>
    <n v="4"/>
    <x v="2"/>
    <x v="0"/>
    <n v="56015.6"/>
    <x v="113"/>
    <x v="4"/>
    <n v="83.54"/>
    <n v="3570.4"/>
    <n v="1590.81"/>
    <n v="6953.11"/>
    <x v="4"/>
    <n v="2026"/>
    <s v="Q2"/>
    <s v="High"/>
    <s v="Average"/>
    <s v="Excellent"/>
    <x v="0"/>
    <n v="6953.11"/>
  </r>
  <r>
    <x v="2722"/>
    <d v="2024-06-13T00:00:00"/>
    <s v="Kolkata"/>
    <s v="Bengaluru"/>
    <x v="6"/>
    <x v="0"/>
    <x v="2"/>
    <n v="10.6"/>
    <n v="2433"/>
    <n v="93.53"/>
    <n v="6"/>
    <x v="1"/>
    <x v="1"/>
    <n v="51459.6"/>
    <x v="16"/>
    <x v="5"/>
    <n v="85.3"/>
    <n v="5290"/>
    <n v="3691.2"/>
    <n v="6972.19"/>
    <x v="6"/>
    <n v="2024"/>
    <s v="Q2"/>
    <s v="High"/>
    <s v="Average"/>
    <s v="Good"/>
    <x v="6"/>
    <n v="6972.19"/>
  </r>
  <r>
    <x v="2723"/>
    <d v="2024-01-05T00:00:00"/>
    <s v="Nava Sheva"/>
    <s v="Hyderabad"/>
    <x v="5"/>
    <x v="1"/>
    <x v="2"/>
    <n v="27.17"/>
    <n v="972"/>
    <n v="91.42"/>
    <n v="2"/>
    <x v="0"/>
    <x v="0"/>
    <n v="68087.399999999994"/>
    <x v="86"/>
    <x v="3"/>
    <n v="87.07"/>
    <n v="3030.8"/>
    <n v="1560.94"/>
    <n v="7577.68"/>
    <x v="0"/>
    <n v="2024"/>
    <s v="Q1"/>
    <s v="High"/>
    <s v="Average"/>
    <s v="Excellent"/>
    <x v="5"/>
    <n v="7577.68"/>
  </r>
  <r>
    <x v="2724"/>
    <d v="2024-02-23T00:00:00"/>
    <s v="Nava Sheva"/>
    <s v="Ahmedabad"/>
    <x v="2"/>
    <x v="0"/>
    <x v="2"/>
    <n v="26.96"/>
    <n v="1297"/>
    <n v="103.59"/>
    <n v="4"/>
    <x v="0"/>
    <x v="2"/>
    <n v="57258.8"/>
    <x v="48"/>
    <x v="2"/>
    <n v="88.19"/>
    <n v="3672.4"/>
    <n v="2003.58"/>
    <n v="7010.34"/>
    <x v="3"/>
    <n v="2024"/>
    <s v="Q1"/>
    <s v="High"/>
    <s v="Average"/>
    <s v="Excellent"/>
    <x v="2"/>
    <n v="7010.34"/>
  </r>
  <r>
    <x v="2725"/>
    <d v="2026-05-19T00:00:00"/>
    <s v="Mundra"/>
    <s v="Ahmedabad"/>
    <x v="3"/>
    <x v="0"/>
    <x v="1"/>
    <n v="17.66"/>
    <n v="2794"/>
    <n v="100.84"/>
    <n v="8"/>
    <x v="1"/>
    <x v="2"/>
    <n v="61522.8"/>
    <x v="79"/>
    <x v="1"/>
    <n v="86.87"/>
    <n v="6294.4"/>
    <n v="2692.76"/>
    <n v="7925.71"/>
    <x v="4"/>
    <n v="2026"/>
    <s v="Q2"/>
    <s v="High"/>
    <s v="Average"/>
    <s v="Good"/>
    <x v="3"/>
    <n v="7925.71"/>
  </r>
  <r>
    <x v="2726"/>
    <d v="2025-02-01T00:00:00"/>
    <s v="Mundra"/>
    <s v="Jaipur"/>
    <x v="2"/>
    <x v="1"/>
    <x v="0"/>
    <n v="21.78"/>
    <n v="1860"/>
    <n v="98.36"/>
    <n v="4"/>
    <x v="1"/>
    <x v="2"/>
    <n v="65725.2"/>
    <x v="9"/>
    <x v="5"/>
    <n v="86.3"/>
    <n v="4591.2"/>
    <n v="4572.1499999999996"/>
    <n v="11294.11"/>
    <x v="3"/>
    <n v="2025"/>
    <s v="Q1"/>
    <s v="High"/>
    <s v="Good"/>
    <s v="Excellent"/>
    <x v="2"/>
    <n v="11294.11"/>
  </r>
  <r>
    <x v="2727"/>
    <d v="2024-10-29T00:00:00"/>
    <s v="Kolkata"/>
    <s v="Lucknow"/>
    <x v="0"/>
    <x v="1"/>
    <x v="1"/>
    <n v="25.93"/>
    <n v="2017"/>
    <n v="90.06"/>
    <n v="6"/>
    <x v="2"/>
    <x v="2"/>
    <n v="72848.2"/>
    <x v="27"/>
    <x v="4"/>
    <n v="88.57"/>
    <n v="5071.2"/>
    <n v="4827.0200000000004"/>
    <n v="10074.69"/>
    <x v="7"/>
    <n v="2024"/>
    <s v="Q4"/>
    <s v="High"/>
    <s v="Good"/>
    <s v="Good"/>
    <x v="0"/>
    <n v="10074.69"/>
  </r>
  <r>
    <x v="2728"/>
    <d v="2024-05-26T00:00:00"/>
    <s v="Kolkata"/>
    <s v="Ahmedabad"/>
    <x v="2"/>
    <x v="0"/>
    <x v="6"/>
    <n v="17.39"/>
    <n v="381"/>
    <n v="98.64"/>
    <n v="2"/>
    <x v="0"/>
    <x v="2"/>
    <n v="37059.800000000003"/>
    <x v="13"/>
    <x v="0"/>
    <n v="87.24"/>
    <n v="1457.6"/>
    <n v="4484.03"/>
    <n v="6602.7"/>
    <x v="4"/>
    <n v="2024"/>
    <s v="Q2"/>
    <s v="Low"/>
    <s v="Average"/>
    <s v="Excellent"/>
    <x v="2"/>
    <n v="6602.7"/>
  </r>
  <r>
    <x v="2729"/>
    <d v="2024-07-08T00:00:00"/>
    <s v="Nava Sheva"/>
    <s v="Jaipur"/>
    <x v="2"/>
    <x v="1"/>
    <x v="3"/>
    <n v="15.92"/>
    <n v="1920"/>
    <n v="94.15"/>
    <n v="4"/>
    <x v="0"/>
    <x v="1"/>
    <n v="67166"/>
    <x v="54"/>
    <x v="6"/>
    <n v="81.97"/>
    <n v="4476.8"/>
    <n v="4905.38"/>
    <n v="7247.23"/>
    <x v="1"/>
    <n v="2024"/>
    <s v="Q3"/>
    <s v="High"/>
    <s v="Average"/>
    <s v="Excellent"/>
    <x v="2"/>
    <n v="7247.23"/>
  </r>
  <r>
    <x v="2730"/>
    <d v="2025-05-14T00:00:00"/>
    <s v="Chennai"/>
    <s v="Jaipur"/>
    <x v="2"/>
    <x v="1"/>
    <x v="3"/>
    <n v="22.17"/>
    <n v="2088"/>
    <n v="103.39"/>
    <n v="6"/>
    <x v="2"/>
    <x v="0"/>
    <n v="75915.8"/>
    <x v="45"/>
    <x v="2"/>
    <n v="85.56"/>
    <n v="5062.8"/>
    <n v="3450.91"/>
    <n v="9076.58"/>
    <x v="4"/>
    <n v="2025"/>
    <s v="Q2"/>
    <s v="High"/>
    <s v="Average"/>
    <s v="Good"/>
    <x v="2"/>
    <n v="9076.58"/>
  </r>
  <r>
    <x v="2731"/>
    <d v="2024-12-09T00:00:00"/>
    <s v="Kandla"/>
    <s v="Hyderabad"/>
    <x v="0"/>
    <x v="0"/>
    <x v="2"/>
    <n v="27.1"/>
    <n v="965"/>
    <n v="96.93"/>
    <n v="3"/>
    <x v="0"/>
    <x v="1"/>
    <n v="54101.599999999999"/>
    <x v="89"/>
    <x v="3"/>
    <n v="87.65"/>
    <n v="3014"/>
    <n v="2086.4699999999998"/>
    <n v="6202.11"/>
    <x v="9"/>
    <n v="2024"/>
    <s v="Q4"/>
    <s v="High"/>
    <s v="Average"/>
    <s v="Excellent"/>
    <x v="0"/>
    <n v="6202.11"/>
  </r>
  <r>
    <x v="2732"/>
    <d v="2025-03-31T00:00:00"/>
    <s v="Kolkata"/>
    <s v="Hyderabad"/>
    <x v="5"/>
    <x v="0"/>
    <x v="0"/>
    <n v="25.27"/>
    <n v="2131"/>
    <n v="94.72"/>
    <n v="5"/>
    <x v="1"/>
    <x v="0"/>
    <n v="63681.4"/>
    <x v="111"/>
    <x v="5"/>
    <n v="86.39"/>
    <n v="5272.8"/>
    <n v="4078.27"/>
    <n v="6159.19"/>
    <x v="10"/>
    <n v="2025"/>
    <s v="Q1"/>
    <s v="High"/>
    <s v="Average"/>
    <s v="Excellent"/>
    <x v="5"/>
    <n v="6159.19"/>
  </r>
  <r>
    <x v="2733"/>
    <d v="2024-05-16T00:00:00"/>
    <s v="Mumbai"/>
    <s v="Pune"/>
    <x v="4"/>
    <x v="0"/>
    <x v="6"/>
    <n v="21.22"/>
    <n v="2258"/>
    <n v="85.42"/>
    <n v="6"/>
    <x v="1"/>
    <x v="1"/>
    <n v="57944.4"/>
    <x v="22"/>
    <x v="6"/>
    <n v="84.75"/>
    <n v="5364.8"/>
    <n v="2535.3000000000002"/>
    <n v="7099.14"/>
    <x v="4"/>
    <n v="2024"/>
    <s v="Q2"/>
    <s v="High"/>
    <s v="Average"/>
    <s v="Good"/>
    <x v="4"/>
    <n v="7099.14"/>
  </r>
  <r>
    <x v="2734"/>
    <d v="2024-12-22T00:00:00"/>
    <s v="Mundra"/>
    <s v="Bengaluru"/>
    <x v="3"/>
    <x v="0"/>
    <x v="5"/>
    <n v="18.420000000000002"/>
    <n v="673"/>
    <n v="104.88"/>
    <n v="3"/>
    <x v="1"/>
    <x v="0"/>
    <n v="41239.599999999999"/>
    <x v="92"/>
    <x v="5"/>
    <n v="84.17"/>
    <n v="2082.8000000000002"/>
    <n v="3227.28"/>
    <n v="5830.95"/>
    <x v="9"/>
    <n v="2024"/>
    <s v="Q4"/>
    <s v="Low"/>
    <s v="Average"/>
    <s v="Excellent"/>
    <x v="3"/>
    <n v="5830.95"/>
  </r>
  <r>
    <x v="2735"/>
    <d v="2024-07-19T00:00:00"/>
    <s v="Kandla"/>
    <s v="Jaipur"/>
    <x v="5"/>
    <x v="1"/>
    <x v="5"/>
    <n v="10.92"/>
    <n v="1288"/>
    <n v="102.65"/>
    <n v="3"/>
    <x v="1"/>
    <x v="0"/>
    <n v="53602"/>
    <x v="67"/>
    <x v="6"/>
    <n v="84.15"/>
    <n v="3012.8"/>
    <n v="4815.91"/>
    <n v="7934.58"/>
    <x v="1"/>
    <n v="2024"/>
    <s v="Q3"/>
    <s v="High"/>
    <s v="Average"/>
    <s v="Excellent"/>
    <x v="5"/>
    <n v="7934.58"/>
  </r>
  <r>
    <x v="2736"/>
    <d v="2026-01-01T00:00:00"/>
    <s v="Kolkata"/>
    <s v="Hyderabad"/>
    <x v="4"/>
    <x v="0"/>
    <x v="1"/>
    <n v="15.03"/>
    <n v="2220"/>
    <n v="103.65"/>
    <n v="5"/>
    <x v="0"/>
    <x v="1"/>
    <n v="59105"/>
    <x v="25"/>
    <x v="1"/>
    <n v="88.76"/>
    <n v="5041.2"/>
    <n v="2965.81"/>
    <n v="10179.629999999999"/>
    <x v="0"/>
    <n v="2026"/>
    <s v="Q1"/>
    <s v="High"/>
    <s v="Good"/>
    <s v="Excellent"/>
    <x v="4"/>
    <n v="10179.629999999999"/>
  </r>
  <r>
    <x v="2737"/>
    <d v="2025-10-03T00:00:00"/>
    <s v="Nava Sheva"/>
    <s v="Nagpur"/>
    <x v="0"/>
    <x v="0"/>
    <x v="0"/>
    <n v="19.260000000000002"/>
    <n v="983"/>
    <n v="85.43"/>
    <n v="3"/>
    <x v="1"/>
    <x v="1"/>
    <n v="40881.599999999999"/>
    <x v="117"/>
    <x v="6"/>
    <n v="81.14"/>
    <n v="2736.4"/>
    <n v="1640.76"/>
    <n v="4025.82"/>
    <x v="7"/>
    <n v="2025"/>
    <s v="Q4"/>
    <s v="Low"/>
    <s v="Average"/>
    <s v="Excellent"/>
    <x v="0"/>
    <n v="4025.82"/>
  </r>
  <r>
    <x v="2738"/>
    <d v="2026-01-17T00:00:00"/>
    <s v="Mundra"/>
    <s v="Bengaluru"/>
    <x v="5"/>
    <x v="0"/>
    <x v="2"/>
    <n v="21.75"/>
    <n v="1614"/>
    <n v="97.38"/>
    <n v="4"/>
    <x v="1"/>
    <x v="2"/>
    <n v="50628.6"/>
    <x v="87"/>
    <x v="4"/>
    <n v="81.67"/>
    <n v="4098"/>
    <n v="3717.34"/>
    <n v="6528.89"/>
    <x v="0"/>
    <n v="2026"/>
    <s v="Q1"/>
    <s v="High"/>
    <s v="Average"/>
    <s v="Excellent"/>
    <x v="5"/>
    <n v="6528.89"/>
  </r>
  <r>
    <x v="2739"/>
    <d v="2025-12-27T00:00:00"/>
    <s v="Chennai"/>
    <s v="Ahmedabad"/>
    <x v="1"/>
    <x v="1"/>
    <x v="3"/>
    <n v="17.899999999999999"/>
    <n v="610"/>
    <n v="85.34"/>
    <n v="3"/>
    <x v="1"/>
    <x v="1"/>
    <n v="47170.8"/>
    <x v="28"/>
    <x v="0"/>
    <n v="86.2"/>
    <n v="1936"/>
    <n v="4469.12"/>
    <n v="5464.88"/>
    <x v="9"/>
    <n v="2025"/>
    <s v="Q4"/>
    <s v="Low"/>
    <s v="Average"/>
    <s v="Excellent"/>
    <x v="1"/>
    <n v="5464.88"/>
  </r>
  <r>
    <x v="2740"/>
    <d v="2024-03-26T00:00:00"/>
    <s v="Mundra"/>
    <s v="Ahmedabad"/>
    <x v="2"/>
    <x v="1"/>
    <x v="5"/>
    <n v="14.5"/>
    <n v="1620"/>
    <n v="92.49"/>
    <n v="6"/>
    <x v="1"/>
    <x v="1"/>
    <n v="57088.800000000003"/>
    <x v="11"/>
    <x v="6"/>
    <n v="82.15"/>
    <n v="3820"/>
    <n v="2683.67"/>
    <n v="5356.19"/>
    <x v="10"/>
    <n v="2024"/>
    <s v="Q1"/>
    <s v="High"/>
    <s v="Average"/>
    <s v="Good"/>
    <x v="2"/>
    <n v="5356.19"/>
  </r>
  <r>
    <x v="2741"/>
    <d v="2025-09-21T00:00:00"/>
    <s v="Mundra"/>
    <s v="Lucknow"/>
    <x v="6"/>
    <x v="0"/>
    <x v="4"/>
    <n v="16.88"/>
    <n v="906"/>
    <n v="93.66"/>
    <n v="2"/>
    <x v="1"/>
    <x v="2"/>
    <n v="37303.199999999997"/>
    <x v="57"/>
    <x v="3"/>
    <n v="85.96"/>
    <n v="2487.1999999999998"/>
    <n v="1656.44"/>
    <n v="4377.66"/>
    <x v="8"/>
    <n v="2025"/>
    <s v="Q3"/>
    <s v="Low"/>
    <s v="Average"/>
    <s v="Excellent"/>
    <x v="6"/>
    <n v="4377.66"/>
  </r>
  <r>
    <x v="2742"/>
    <d v="2025-09-23T00:00:00"/>
    <s v="Vizag"/>
    <s v="Lucknow"/>
    <x v="0"/>
    <x v="0"/>
    <x v="1"/>
    <n v="22.23"/>
    <n v="1378"/>
    <n v="94.95"/>
    <n v="3"/>
    <x v="0"/>
    <x v="1"/>
    <n v="54437"/>
    <x v="59"/>
    <x v="0"/>
    <n v="88.5"/>
    <n v="3645.2"/>
    <n v="3069.08"/>
    <n v="4653.16"/>
    <x v="8"/>
    <n v="2025"/>
    <s v="Q3"/>
    <s v="High"/>
    <s v="Average"/>
    <s v="Excellent"/>
    <x v="0"/>
    <n v="4653.16"/>
  </r>
  <r>
    <x v="2743"/>
    <d v="2025-11-19T00:00:00"/>
    <s v="Kolkata"/>
    <s v="Lucknow"/>
    <x v="3"/>
    <x v="1"/>
    <x v="6"/>
    <n v="15.54"/>
    <n v="1512"/>
    <n v="97.28"/>
    <n v="4"/>
    <x v="0"/>
    <x v="2"/>
    <n v="60803.6"/>
    <x v="54"/>
    <x v="1"/>
    <n v="82.26"/>
    <n v="3645.6"/>
    <n v="2803.72"/>
    <n v="7804.64"/>
    <x v="11"/>
    <n v="2025"/>
    <s v="Q4"/>
    <s v="High"/>
    <s v="Average"/>
    <s v="Excellent"/>
    <x v="3"/>
    <n v="7804.64"/>
  </r>
  <r>
    <x v="2744"/>
    <d v="2024-10-15T00:00:00"/>
    <s v="Chennai"/>
    <s v="Hyderabad"/>
    <x v="1"/>
    <x v="0"/>
    <x v="4"/>
    <n v="21.24"/>
    <n v="1893"/>
    <n v="95.48"/>
    <n v="5"/>
    <x v="0"/>
    <x v="2"/>
    <n v="58289.599999999999"/>
    <x v="90"/>
    <x v="5"/>
    <n v="82.71"/>
    <n v="4635.6000000000004"/>
    <n v="3823.17"/>
    <n v="7996.12"/>
    <x v="7"/>
    <n v="2024"/>
    <s v="Q4"/>
    <s v="High"/>
    <s v="Average"/>
    <s v="Excellent"/>
    <x v="1"/>
    <n v="7996.12"/>
  </r>
  <r>
    <x v="2745"/>
    <d v="2025-07-31T00:00:00"/>
    <s v="Chennai"/>
    <s v="Delhi ICD"/>
    <x v="0"/>
    <x v="0"/>
    <x v="5"/>
    <n v="15.47"/>
    <n v="1122"/>
    <n v="102.45"/>
    <n v="2"/>
    <x v="1"/>
    <x v="1"/>
    <n v="41181"/>
    <x v="64"/>
    <x v="0"/>
    <n v="83.62"/>
    <n v="2862.8"/>
    <n v="3559.33"/>
    <n v="3964.35"/>
    <x v="1"/>
    <n v="2025"/>
    <s v="Q3"/>
    <s v="Low"/>
    <s v="Average"/>
    <s v="Excellent"/>
    <x v="0"/>
    <n v="3964.35"/>
  </r>
  <r>
    <x v="2746"/>
    <d v="2024-01-22T00:00:00"/>
    <s v="Mundra"/>
    <s v="Delhi ICD"/>
    <x v="3"/>
    <x v="0"/>
    <x v="2"/>
    <n v="27.26"/>
    <n v="2017"/>
    <n v="93.92"/>
    <n v="5"/>
    <x v="1"/>
    <x v="0"/>
    <n v="64008.4"/>
    <x v="63"/>
    <x v="6"/>
    <n v="82.4"/>
    <n v="5124.3999999999996"/>
    <n v="3295.26"/>
    <n v="8523.94"/>
    <x v="0"/>
    <n v="2024"/>
    <s v="Q1"/>
    <s v="High"/>
    <s v="Average"/>
    <s v="Excellent"/>
    <x v="3"/>
    <n v="8523.94"/>
  </r>
  <r>
    <x v="2747"/>
    <d v="2025-12-28T00:00:00"/>
    <s v="Kolkata"/>
    <s v="Ahmedabad"/>
    <x v="6"/>
    <x v="1"/>
    <x v="1"/>
    <n v="21.87"/>
    <n v="1249"/>
    <n v="103.61"/>
    <n v="4"/>
    <x v="2"/>
    <x v="0"/>
    <n v="65604.2"/>
    <x v="114"/>
    <x v="5"/>
    <n v="84.59"/>
    <n v="3372.8"/>
    <n v="4889.37"/>
    <n v="5484.87"/>
    <x v="9"/>
    <n v="2025"/>
    <s v="Q4"/>
    <s v="High"/>
    <s v="Average"/>
    <s v="Excellent"/>
    <x v="6"/>
    <n v="5484.87"/>
  </r>
  <r>
    <x v="2748"/>
    <d v="2024-01-20T00:00:00"/>
    <s v="Nava Sheva"/>
    <s v="Bengaluru"/>
    <x v="4"/>
    <x v="0"/>
    <x v="4"/>
    <n v="20.059999999999999"/>
    <n v="979"/>
    <n v="91.6"/>
    <n v="2"/>
    <x v="1"/>
    <x v="1"/>
    <n v="42294"/>
    <x v="94"/>
    <x v="6"/>
    <n v="81.349999999999994"/>
    <n v="2760.4"/>
    <n v="4312.45"/>
    <n v="5590.7"/>
    <x v="0"/>
    <n v="2024"/>
    <s v="Q1"/>
    <s v="Low"/>
    <s v="Average"/>
    <s v="Excellent"/>
    <x v="4"/>
    <n v="5590.7"/>
  </r>
  <r>
    <x v="2749"/>
    <d v="2024-03-13T00:00:00"/>
    <s v="Nava Sheva"/>
    <s v="Nagpur"/>
    <x v="2"/>
    <x v="1"/>
    <x v="5"/>
    <n v="25.71"/>
    <n v="1676"/>
    <n v="91.13"/>
    <n v="6"/>
    <x v="1"/>
    <x v="1"/>
    <n v="67686.600000000006"/>
    <x v="53"/>
    <x v="0"/>
    <n v="88.12"/>
    <n v="4380.3999999999996"/>
    <n v="3427.3"/>
    <n v="6345.16"/>
    <x v="10"/>
    <n v="2024"/>
    <s v="Q1"/>
    <s v="High"/>
    <s v="Average"/>
    <s v="Good"/>
    <x v="2"/>
    <n v="6345.16"/>
  </r>
  <r>
    <x v="2750"/>
    <d v="2024-01-12T00:00:00"/>
    <s v="Mumbai"/>
    <s v="Jaipur"/>
    <x v="6"/>
    <x v="0"/>
    <x v="5"/>
    <n v="17.93"/>
    <n v="1906"/>
    <n v="88.2"/>
    <n v="6"/>
    <x v="0"/>
    <x v="2"/>
    <n v="54593"/>
    <x v="0"/>
    <x v="2"/>
    <n v="83.68"/>
    <n v="4529.2"/>
    <n v="4435.97"/>
    <n v="6208.79"/>
    <x v="0"/>
    <n v="2024"/>
    <s v="Q1"/>
    <s v="High"/>
    <s v="Average"/>
    <s v="Good"/>
    <x v="6"/>
    <n v="6208.79"/>
  </r>
  <r>
    <x v="2751"/>
    <d v="2025-09-10T00:00:00"/>
    <s v="Kandla"/>
    <s v="Nagpur"/>
    <x v="6"/>
    <x v="0"/>
    <x v="4"/>
    <n v="20.58"/>
    <n v="2770"/>
    <n v="95.26"/>
    <n v="6"/>
    <x v="1"/>
    <x v="1"/>
    <n v="64693.2"/>
    <x v="30"/>
    <x v="6"/>
    <n v="83.67"/>
    <n v="6363.2"/>
    <n v="3456.76"/>
    <n v="10311.51"/>
    <x v="8"/>
    <n v="2025"/>
    <s v="Q3"/>
    <s v="High"/>
    <s v="Good"/>
    <s v="Good"/>
    <x v="6"/>
    <n v="10311.51"/>
  </r>
  <r>
    <x v="2752"/>
    <d v="2025-10-05T00:00:00"/>
    <s v="Nava Sheva"/>
    <s v="Jaipur"/>
    <x v="0"/>
    <x v="0"/>
    <x v="2"/>
    <n v="16.309999999999999"/>
    <n v="2340"/>
    <n v="87.71"/>
    <n v="7"/>
    <x v="2"/>
    <x v="0"/>
    <n v="59784.2"/>
    <x v="109"/>
    <x v="1"/>
    <n v="83.14"/>
    <n v="5332.4"/>
    <n v="4762.6000000000004"/>
    <n v="5322.07"/>
    <x v="7"/>
    <n v="2025"/>
    <s v="Q4"/>
    <s v="High"/>
    <s v="Average"/>
    <s v="Good"/>
    <x v="0"/>
    <n v="5322.07"/>
  </r>
  <r>
    <x v="2753"/>
    <d v="2025-09-24T00:00:00"/>
    <s v="Kandla"/>
    <s v="Delhi ICD"/>
    <x v="0"/>
    <x v="1"/>
    <x v="5"/>
    <n v="14.35"/>
    <n v="2693"/>
    <n v="96.02"/>
    <n v="8"/>
    <x v="2"/>
    <x v="1"/>
    <n v="72753.399999999994"/>
    <x v="58"/>
    <x v="4"/>
    <n v="88.66"/>
    <n v="5960"/>
    <n v="2959.51"/>
    <n v="7064.5"/>
    <x v="8"/>
    <n v="2025"/>
    <s v="Q3"/>
    <s v="High"/>
    <s v="Average"/>
    <s v="Good"/>
    <x v="0"/>
    <n v="7064.5"/>
  </r>
  <r>
    <x v="2754"/>
    <d v="2025-06-09T00:00:00"/>
    <s v="Nava Sheva"/>
    <s v="Bengaluru"/>
    <x v="1"/>
    <x v="0"/>
    <x v="5"/>
    <n v="14.32"/>
    <n v="2432"/>
    <n v="100.2"/>
    <n v="7"/>
    <x v="2"/>
    <x v="1"/>
    <n v="58096"/>
    <x v="80"/>
    <x v="5"/>
    <n v="87.54"/>
    <n v="5436.8"/>
    <n v="3330.17"/>
    <n v="8422.6299999999992"/>
    <x v="6"/>
    <n v="2025"/>
    <s v="Q2"/>
    <s v="High"/>
    <s v="Average"/>
    <s v="Good"/>
    <x v="1"/>
    <n v="8422.6299999999992"/>
  </r>
  <r>
    <x v="2755"/>
    <d v="2024-01-10T00:00:00"/>
    <s v="Kolkata"/>
    <s v="Ahmedabad"/>
    <x v="4"/>
    <x v="1"/>
    <x v="5"/>
    <n v="11.01"/>
    <n v="1656"/>
    <n v="98.29"/>
    <n v="6"/>
    <x v="1"/>
    <x v="2"/>
    <n v="53575.8"/>
    <x v="118"/>
    <x v="0"/>
    <n v="82.32"/>
    <n v="3752.4"/>
    <n v="2381.2600000000002"/>
    <n v="8438.67"/>
    <x v="0"/>
    <n v="2024"/>
    <s v="Q1"/>
    <s v="High"/>
    <s v="Average"/>
    <s v="Good"/>
    <x v="4"/>
    <n v="8438.67"/>
  </r>
  <r>
    <x v="2756"/>
    <d v="2025-01-06T00:00:00"/>
    <s v="Nava Sheva"/>
    <s v="Hyderabad"/>
    <x v="3"/>
    <x v="0"/>
    <x v="1"/>
    <n v="24.1"/>
    <n v="1094"/>
    <n v="101.67"/>
    <n v="4"/>
    <x v="2"/>
    <x v="1"/>
    <n v="51018.400000000001"/>
    <x v="25"/>
    <x v="2"/>
    <n v="88.59"/>
    <n v="3152"/>
    <n v="1976.49"/>
    <n v="5324.66"/>
    <x v="0"/>
    <n v="2025"/>
    <s v="Q1"/>
    <s v="High"/>
    <s v="Average"/>
    <s v="Excellent"/>
    <x v="3"/>
    <n v="5324.66"/>
  </r>
  <r>
    <x v="2757"/>
    <d v="2026-04-28T00:00:00"/>
    <s v="Kandla"/>
    <s v="Pune"/>
    <x v="3"/>
    <x v="0"/>
    <x v="0"/>
    <n v="24.56"/>
    <n v="1771"/>
    <n v="102.53"/>
    <n v="4"/>
    <x v="1"/>
    <x v="2"/>
    <n v="55659.6"/>
    <x v="78"/>
    <x v="2"/>
    <n v="87.36"/>
    <n v="4524.3999999999996"/>
    <n v="4752.8"/>
    <n v="5106.37"/>
    <x v="5"/>
    <n v="2026"/>
    <s v="Q2"/>
    <s v="High"/>
    <s v="Average"/>
    <s v="Excellent"/>
    <x v="3"/>
    <n v="5106.37"/>
  </r>
  <r>
    <x v="2758"/>
    <d v="2025-05-27T00:00:00"/>
    <s v="Mundra"/>
    <s v="Jaipur"/>
    <x v="1"/>
    <x v="1"/>
    <x v="4"/>
    <n v="15.01"/>
    <n v="1639"/>
    <n v="86.41"/>
    <n v="5"/>
    <x v="2"/>
    <x v="2"/>
    <n v="58046.2"/>
    <x v="60"/>
    <x v="0"/>
    <n v="85.23"/>
    <n v="3878.4"/>
    <n v="4264.71"/>
    <n v="9211.02"/>
    <x v="4"/>
    <n v="2025"/>
    <s v="Q2"/>
    <s v="High"/>
    <s v="Average"/>
    <s v="Excellent"/>
    <x v="1"/>
    <n v="9211.02"/>
  </r>
  <r>
    <x v="2759"/>
    <d v="2024-04-06T00:00:00"/>
    <s v="Mundra"/>
    <s v="Delhi ICD"/>
    <x v="1"/>
    <x v="1"/>
    <x v="4"/>
    <n v="21.2"/>
    <n v="2530"/>
    <n v="86.61"/>
    <n v="8"/>
    <x v="1"/>
    <x v="0"/>
    <n v="75833.2"/>
    <x v="57"/>
    <x v="1"/>
    <n v="82.36"/>
    <n v="5908"/>
    <n v="2526.75"/>
    <n v="10955.85"/>
    <x v="5"/>
    <n v="2024"/>
    <s v="Q2"/>
    <s v="High"/>
    <s v="Good"/>
    <s v="Good"/>
    <x v="1"/>
    <n v="10955.85"/>
  </r>
  <r>
    <x v="2760"/>
    <d v="2025-09-17T00:00:00"/>
    <s v="Mumbai"/>
    <s v="Hyderabad"/>
    <x v="1"/>
    <x v="1"/>
    <x v="6"/>
    <n v="22.56"/>
    <n v="643"/>
    <n v="95.59"/>
    <n v="2"/>
    <x v="0"/>
    <x v="2"/>
    <n v="56490.8"/>
    <x v="31"/>
    <x v="1"/>
    <n v="84"/>
    <n v="2188.4"/>
    <n v="2786.54"/>
    <n v="5626.15"/>
    <x v="8"/>
    <n v="2025"/>
    <s v="Q3"/>
    <s v="High"/>
    <s v="Average"/>
    <s v="Excellent"/>
    <x v="1"/>
    <n v="5626.15"/>
  </r>
  <r>
    <x v="2761"/>
    <d v="2024-04-24T00:00:00"/>
    <s v="Kolkata"/>
    <s v="Nagpur"/>
    <x v="4"/>
    <x v="0"/>
    <x v="5"/>
    <n v="27.75"/>
    <n v="2673"/>
    <n v="89.51"/>
    <n v="8"/>
    <x v="2"/>
    <x v="2"/>
    <n v="70292.2"/>
    <x v="39"/>
    <x v="0"/>
    <n v="83.57"/>
    <n v="6456"/>
    <n v="4625.55"/>
    <n v="7954.93"/>
    <x v="5"/>
    <n v="2024"/>
    <s v="Q2"/>
    <s v="High"/>
    <s v="Average"/>
    <s v="Good"/>
    <x v="4"/>
    <n v="7954.93"/>
  </r>
  <r>
    <x v="2762"/>
    <d v="2025-09-17T00:00:00"/>
    <s v="Kolkata"/>
    <s v="Bengaluru"/>
    <x v="3"/>
    <x v="1"/>
    <x v="0"/>
    <n v="12.28"/>
    <n v="2038"/>
    <n v="101.31"/>
    <n v="6"/>
    <x v="2"/>
    <x v="0"/>
    <n v="66165.2"/>
    <x v="61"/>
    <x v="0"/>
    <n v="86.63"/>
    <n v="4567.2"/>
    <n v="3467.4"/>
    <n v="9424.57"/>
    <x v="8"/>
    <n v="2025"/>
    <s v="Q3"/>
    <s v="High"/>
    <s v="Average"/>
    <s v="Good"/>
    <x v="3"/>
    <n v="9424.57"/>
  </r>
  <r>
    <x v="2763"/>
    <d v="2024-11-03T00:00:00"/>
    <s v="Mumbai"/>
    <s v="Pune"/>
    <x v="6"/>
    <x v="0"/>
    <x v="0"/>
    <n v="23.34"/>
    <n v="993"/>
    <n v="102.61"/>
    <n v="3"/>
    <x v="2"/>
    <x v="0"/>
    <n v="51735.199999999997"/>
    <x v="80"/>
    <x v="4"/>
    <n v="81.59"/>
    <n v="2919.6"/>
    <n v="4684.76"/>
    <n v="8642.2099999999991"/>
    <x v="11"/>
    <n v="2024"/>
    <s v="Q4"/>
    <s v="High"/>
    <s v="Average"/>
    <s v="Excellent"/>
    <x v="6"/>
    <n v="8642.2099999999991"/>
  </r>
  <r>
    <x v="2764"/>
    <d v="2026-06-10T00:00:00"/>
    <s v="Vizag"/>
    <s v="Delhi ICD"/>
    <x v="2"/>
    <x v="0"/>
    <x v="1"/>
    <n v="20.61"/>
    <n v="2294"/>
    <n v="99.11"/>
    <n v="5"/>
    <x v="0"/>
    <x v="1"/>
    <n v="64470.2"/>
    <x v="92"/>
    <x v="6"/>
    <n v="83.97"/>
    <n v="5412.4"/>
    <n v="4543.67"/>
    <n v="9537.18"/>
    <x v="6"/>
    <n v="2026"/>
    <s v="Q2"/>
    <s v="High"/>
    <s v="Average"/>
    <s v="Excellent"/>
    <x v="2"/>
    <n v="9537.18"/>
  </r>
  <r>
    <x v="2765"/>
    <d v="2025-04-30T00:00:00"/>
    <s v="Kandla"/>
    <s v="Nagpur"/>
    <x v="1"/>
    <x v="1"/>
    <x v="3"/>
    <n v="16.77"/>
    <n v="2193"/>
    <n v="95.75"/>
    <n v="7"/>
    <x v="0"/>
    <x v="1"/>
    <n v="71399"/>
    <x v="96"/>
    <x v="5"/>
    <n v="85.44"/>
    <n v="5056.8"/>
    <n v="4888.5600000000004"/>
    <n v="9670.58"/>
    <x v="5"/>
    <n v="2025"/>
    <s v="Q2"/>
    <s v="High"/>
    <s v="Average"/>
    <s v="Good"/>
    <x v="1"/>
    <n v="9670.58"/>
  </r>
  <r>
    <x v="2766"/>
    <d v="2024-01-11T00:00:00"/>
    <s v="Kolkata"/>
    <s v="Delhi ICD"/>
    <x v="6"/>
    <x v="0"/>
    <x v="5"/>
    <n v="11.25"/>
    <n v="1895"/>
    <n v="91.37"/>
    <n v="5"/>
    <x v="0"/>
    <x v="1"/>
    <n v="50329.4"/>
    <x v="31"/>
    <x v="5"/>
    <n v="81.77"/>
    <n v="4240"/>
    <n v="2723.06"/>
    <n v="6696.24"/>
    <x v="0"/>
    <n v="2024"/>
    <s v="Q1"/>
    <s v="High"/>
    <s v="Average"/>
    <s v="Excellent"/>
    <x v="6"/>
    <n v="6696.24"/>
  </r>
  <r>
    <x v="2767"/>
    <d v="2025-07-19T00:00:00"/>
    <s v="Kandla"/>
    <s v="Nagpur"/>
    <x v="5"/>
    <x v="1"/>
    <x v="4"/>
    <n v="22.41"/>
    <n v="2585"/>
    <n v="91.98"/>
    <n v="8"/>
    <x v="0"/>
    <x v="0"/>
    <n v="83226.600000000006"/>
    <x v="12"/>
    <x v="6"/>
    <n v="84.99"/>
    <n v="6066.4"/>
    <n v="2935.25"/>
    <n v="11647.31"/>
    <x v="1"/>
    <n v="2025"/>
    <s v="Q3"/>
    <s v="High"/>
    <s v="Good"/>
    <s v="Good"/>
    <x v="5"/>
    <n v="11647.31"/>
  </r>
  <r>
    <x v="2768"/>
    <d v="2024-09-25T00:00:00"/>
    <s v="Mumbai"/>
    <s v="Hyderabad"/>
    <x v="6"/>
    <x v="1"/>
    <x v="6"/>
    <n v="10.76"/>
    <n v="1248"/>
    <n v="86.78"/>
    <n v="4"/>
    <x v="0"/>
    <x v="1"/>
    <n v="53573.599999999999"/>
    <x v="97"/>
    <x v="5"/>
    <n v="83.3"/>
    <n v="2926.4"/>
    <n v="1671.93"/>
    <n v="6008.93"/>
    <x v="8"/>
    <n v="2024"/>
    <s v="Q3"/>
    <s v="High"/>
    <s v="Average"/>
    <s v="Excellent"/>
    <x v="6"/>
    <n v="6008.93"/>
  </r>
  <r>
    <x v="2769"/>
    <d v="2024-06-14T00:00:00"/>
    <s v="Chennai"/>
    <s v="Lucknow"/>
    <x v="3"/>
    <x v="0"/>
    <x v="3"/>
    <n v="17.170000000000002"/>
    <n v="746"/>
    <n v="91.92"/>
    <n v="2"/>
    <x v="2"/>
    <x v="1"/>
    <n v="39435.4"/>
    <x v="57"/>
    <x v="6"/>
    <n v="86.67"/>
    <n v="2178.8000000000002"/>
    <n v="4863.7700000000004"/>
    <n v="3981.58"/>
    <x v="6"/>
    <n v="2024"/>
    <s v="Q2"/>
    <s v="Low"/>
    <s v="Average"/>
    <s v="Excellent"/>
    <x v="3"/>
    <n v="3981.58"/>
  </r>
  <r>
    <x v="2770"/>
    <d v="2025-06-22T00:00:00"/>
    <s v="Vizag"/>
    <s v="Ahmedabad"/>
    <x v="0"/>
    <x v="0"/>
    <x v="5"/>
    <n v="18.75"/>
    <n v="1135"/>
    <n v="101.12"/>
    <n v="4"/>
    <x v="2"/>
    <x v="2"/>
    <n v="45129.4"/>
    <x v="96"/>
    <x v="5"/>
    <n v="87.45"/>
    <n v="3020"/>
    <n v="4794.41"/>
    <n v="4700.3100000000004"/>
    <x v="6"/>
    <n v="2025"/>
    <s v="Q2"/>
    <s v="Low"/>
    <s v="Average"/>
    <s v="Excellent"/>
    <x v="0"/>
    <n v="4700.3100000000004"/>
  </r>
  <r>
    <x v="2771"/>
    <d v="2024-04-13T00:00:00"/>
    <s v="Vizag"/>
    <s v="Ahmedabad"/>
    <x v="0"/>
    <x v="0"/>
    <x v="6"/>
    <n v="13.76"/>
    <n v="805"/>
    <n v="102.53"/>
    <n v="3"/>
    <x v="2"/>
    <x v="0"/>
    <n v="40847.599999999999"/>
    <x v="23"/>
    <x v="3"/>
    <n v="86.84"/>
    <n v="2160.4"/>
    <n v="4458.37"/>
    <n v="6984.06"/>
    <x v="5"/>
    <n v="2024"/>
    <s v="Q2"/>
    <s v="Low"/>
    <s v="Average"/>
    <s v="Excellent"/>
    <x v="0"/>
    <n v="6984.06"/>
  </r>
  <r>
    <x v="2772"/>
    <d v="2025-02-17T00:00:00"/>
    <s v="Kandla"/>
    <s v="Delhi ICD"/>
    <x v="1"/>
    <x v="0"/>
    <x v="5"/>
    <n v="22.02"/>
    <n v="2436"/>
    <n v="90.72"/>
    <n v="8"/>
    <x v="0"/>
    <x v="1"/>
    <n v="66436.399999999994"/>
    <x v="88"/>
    <x v="6"/>
    <n v="87.38"/>
    <n v="5752.8"/>
    <n v="3877.34"/>
    <n v="9220.61"/>
    <x v="3"/>
    <n v="2025"/>
    <s v="Q1"/>
    <s v="High"/>
    <s v="Average"/>
    <s v="Good"/>
    <x v="1"/>
    <n v="9220.61"/>
  </r>
  <r>
    <x v="2773"/>
    <d v="2024-02-18T00:00:00"/>
    <s v="Vizag"/>
    <s v="Hyderabad"/>
    <x v="0"/>
    <x v="1"/>
    <x v="0"/>
    <n v="26.38"/>
    <n v="1909"/>
    <n v="91.76"/>
    <n v="6"/>
    <x v="0"/>
    <x v="1"/>
    <n v="76161.2"/>
    <x v="7"/>
    <x v="4"/>
    <n v="82.74"/>
    <n v="4873.2"/>
    <n v="1822.94"/>
    <n v="11887.54"/>
    <x v="3"/>
    <n v="2024"/>
    <s v="Q1"/>
    <s v="High"/>
    <s v="Good"/>
    <s v="Good"/>
    <x v="0"/>
    <n v="11887.54"/>
  </r>
  <r>
    <x v="2774"/>
    <d v="2024-08-24T00:00:00"/>
    <s v="Mumbai"/>
    <s v="Nagpur"/>
    <x v="0"/>
    <x v="1"/>
    <x v="4"/>
    <n v="24.95"/>
    <n v="2119"/>
    <n v="103.76"/>
    <n v="6"/>
    <x v="2"/>
    <x v="2"/>
    <n v="74834.2"/>
    <x v="72"/>
    <x v="6"/>
    <n v="87.35"/>
    <n v="5236"/>
    <n v="3325.11"/>
    <n v="9540.7099999999991"/>
    <x v="2"/>
    <n v="2024"/>
    <s v="Q3"/>
    <s v="High"/>
    <s v="Average"/>
    <s v="Good"/>
    <x v="0"/>
    <n v="9540.7099999999991"/>
  </r>
  <r>
    <x v="2775"/>
    <d v="2025-04-16T00:00:00"/>
    <s v="Chennai"/>
    <s v="Lucknow"/>
    <x v="6"/>
    <x v="1"/>
    <x v="2"/>
    <n v="14.76"/>
    <n v="1713"/>
    <n v="92.76"/>
    <n v="5"/>
    <x v="2"/>
    <x v="2"/>
    <n v="59471.199999999997"/>
    <x v="63"/>
    <x v="0"/>
    <n v="86.83"/>
    <n v="4016.4"/>
    <n v="2226.7800000000002"/>
    <n v="8793.49"/>
    <x v="5"/>
    <n v="2025"/>
    <s v="Q2"/>
    <s v="High"/>
    <s v="Average"/>
    <s v="Excellent"/>
    <x v="6"/>
    <n v="8793.49"/>
  </r>
  <r>
    <x v="2776"/>
    <d v="2026-05-11T00:00:00"/>
    <s v="Kolkata"/>
    <s v="Jaipur"/>
    <x v="3"/>
    <x v="0"/>
    <x v="3"/>
    <n v="26.33"/>
    <n v="2316"/>
    <n v="98.13"/>
    <n v="5"/>
    <x v="1"/>
    <x v="1"/>
    <n v="64764.6"/>
    <x v="94"/>
    <x v="4"/>
    <n v="83.23"/>
    <n v="5685.2"/>
    <n v="2697.09"/>
    <n v="8210.69"/>
    <x v="4"/>
    <n v="2026"/>
    <s v="Q2"/>
    <s v="High"/>
    <s v="Average"/>
    <s v="Excellent"/>
    <x v="3"/>
    <n v="8210.69"/>
  </r>
  <r>
    <x v="2777"/>
    <d v="2024-11-15T00:00:00"/>
    <s v="Nava Sheva"/>
    <s v="Delhi ICD"/>
    <x v="4"/>
    <x v="0"/>
    <x v="4"/>
    <n v="16.760000000000002"/>
    <n v="401"/>
    <n v="101.57"/>
    <n v="2"/>
    <x v="2"/>
    <x v="2"/>
    <n v="34584.400000000001"/>
    <x v="19"/>
    <x v="0"/>
    <n v="87.43"/>
    <n v="1472.4"/>
    <n v="1637.91"/>
    <n v="4753.78"/>
    <x v="11"/>
    <n v="2024"/>
    <s v="Q4"/>
    <s v="Low"/>
    <s v="Average"/>
    <s v="Excellent"/>
    <x v="4"/>
    <n v="4753.78"/>
  </r>
  <r>
    <x v="2778"/>
    <d v="2024-10-12T00:00:00"/>
    <s v="Kolkata"/>
    <s v="Hyderabad"/>
    <x v="1"/>
    <x v="0"/>
    <x v="6"/>
    <n v="25.26"/>
    <n v="1248"/>
    <n v="104.07"/>
    <n v="3"/>
    <x v="0"/>
    <x v="1"/>
    <n v="56698.400000000001"/>
    <x v="11"/>
    <x v="3"/>
    <n v="86.79"/>
    <n v="3506.4"/>
    <n v="3417.46"/>
    <n v="5880.11"/>
    <x v="7"/>
    <n v="2024"/>
    <s v="Q4"/>
    <s v="High"/>
    <s v="Average"/>
    <s v="Excellent"/>
    <x v="1"/>
    <n v="5880.11"/>
  </r>
  <r>
    <x v="2779"/>
    <d v="2024-11-04T00:00:00"/>
    <s v="Kandla"/>
    <s v="Hyderabad"/>
    <x v="2"/>
    <x v="0"/>
    <x v="0"/>
    <n v="15"/>
    <n v="1686"/>
    <n v="96.75"/>
    <n v="4"/>
    <x v="0"/>
    <x v="1"/>
    <n v="51842"/>
    <x v="115"/>
    <x v="1"/>
    <n v="83.95"/>
    <n v="3972"/>
    <n v="3535.77"/>
    <n v="6178.35"/>
    <x v="11"/>
    <n v="2024"/>
    <s v="Q4"/>
    <s v="High"/>
    <s v="Average"/>
    <s v="Excellent"/>
    <x v="2"/>
    <n v="6178.35"/>
  </r>
  <r>
    <x v="2780"/>
    <d v="2025-08-17T00:00:00"/>
    <s v="Chennai"/>
    <s v="Hyderabad"/>
    <x v="4"/>
    <x v="0"/>
    <x v="3"/>
    <n v="22.79"/>
    <n v="321"/>
    <n v="92.7"/>
    <n v="2"/>
    <x v="2"/>
    <x v="0"/>
    <n v="41987"/>
    <x v="77"/>
    <x v="6"/>
    <n v="87.52"/>
    <n v="1553.6"/>
    <n v="2965.8"/>
    <n v="4831.21"/>
    <x v="2"/>
    <n v="2025"/>
    <s v="Q3"/>
    <s v="Low"/>
    <s v="Average"/>
    <s v="Excellent"/>
    <x v="4"/>
    <n v="4831.21"/>
  </r>
  <r>
    <x v="2781"/>
    <d v="2024-04-19T00:00:00"/>
    <s v="Mumbai"/>
    <s v="Pune"/>
    <x v="6"/>
    <x v="0"/>
    <x v="2"/>
    <n v="18.559999999999999"/>
    <n v="339"/>
    <n v="86.78"/>
    <n v="2"/>
    <x v="0"/>
    <x v="1"/>
    <n v="37685.599999999999"/>
    <x v="13"/>
    <x v="6"/>
    <n v="86.98"/>
    <n v="1420.4"/>
    <n v="4697.6099999999997"/>
    <n v="6664.77"/>
    <x v="5"/>
    <n v="2024"/>
    <s v="Q2"/>
    <s v="Low"/>
    <s v="Average"/>
    <s v="Excellent"/>
    <x v="6"/>
    <n v="6664.77"/>
  </r>
  <r>
    <x v="2782"/>
    <d v="2024-01-06T00:00:00"/>
    <s v="Mumbai"/>
    <s v="Nagpur"/>
    <x v="6"/>
    <x v="0"/>
    <x v="1"/>
    <n v="17.190000000000001"/>
    <n v="1319"/>
    <n v="98.35"/>
    <n v="4"/>
    <x v="1"/>
    <x v="2"/>
    <n v="43101"/>
    <x v="109"/>
    <x v="6"/>
    <n v="87.03"/>
    <n v="3325.6"/>
    <n v="1526.17"/>
    <n v="5147.8999999999996"/>
    <x v="0"/>
    <n v="2024"/>
    <s v="Q1"/>
    <s v="Low"/>
    <s v="Average"/>
    <s v="Excellent"/>
    <x v="6"/>
    <n v="5147.8999999999996"/>
  </r>
  <r>
    <x v="2783"/>
    <d v="2024-07-06T00:00:00"/>
    <s v="Mundra"/>
    <s v="Delhi ICD"/>
    <x v="2"/>
    <x v="1"/>
    <x v="2"/>
    <n v="17.84"/>
    <n v="1435"/>
    <n v="89.32"/>
    <n v="5"/>
    <x v="2"/>
    <x v="2"/>
    <n v="58494.400000000001"/>
    <x v="40"/>
    <x v="3"/>
    <n v="81.78"/>
    <n v="3583.6"/>
    <n v="3873.29"/>
    <n v="4696.67"/>
    <x v="1"/>
    <n v="2024"/>
    <s v="Q3"/>
    <s v="High"/>
    <s v="Average"/>
    <s v="Excellent"/>
    <x v="2"/>
    <n v="4696.67"/>
  </r>
  <r>
    <x v="2784"/>
    <d v="2026-01-06T00:00:00"/>
    <s v="Mumbai"/>
    <s v="Bengaluru"/>
    <x v="2"/>
    <x v="0"/>
    <x v="0"/>
    <n v="13.47"/>
    <n v="1568"/>
    <n v="98.9"/>
    <n v="5"/>
    <x v="0"/>
    <x v="2"/>
    <n v="47807"/>
    <x v="29"/>
    <x v="1"/>
    <n v="87.65"/>
    <n v="3674.8"/>
    <n v="1815.61"/>
    <n v="6134.18"/>
    <x v="0"/>
    <n v="2026"/>
    <s v="Q1"/>
    <s v="Low"/>
    <s v="Average"/>
    <s v="Excellent"/>
    <x v="2"/>
    <n v="6134.18"/>
  </r>
  <r>
    <x v="2785"/>
    <d v="2026-03-14T00:00:00"/>
    <s v="Kandla"/>
    <s v="Bengaluru"/>
    <x v="1"/>
    <x v="0"/>
    <x v="1"/>
    <n v="15.74"/>
    <n v="783"/>
    <n v="88.67"/>
    <n v="2"/>
    <x v="0"/>
    <x v="1"/>
    <n v="40702.400000000001"/>
    <x v="60"/>
    <x v="5"/>
    <n v="84.66"/>
    <n v="2195.6"/>
    <n v="2394.5100000000002"/>
    <n v="5821.27"/>
    <x v="10"/>
    <n v="2026"/>
    <s v="Q1"/>
    <s v="Low"/>
    <s v="Average"/>
    <s v="Excellent"/>
    <x v="1"/>
    <n v="5821.27"/>
  </r>
  <r>
    <x v="2786"/>
    <d v="2024-05-15T00:00:00"/>
    <s v="Kandla"/>
    <s v="Bengaluru"/>
    <x v="4"/>
    <x v="1"/>
    <x v="0"/>
    <n v="13.68"/>
    <n v="1289"/>
    <n v="100.99"/>
    <n v="5"/>
    <x v="1"/>
    <x v="1"/>
    <n v="53398.8"/>
    <x v="56"/>
    <x v="0"/>
    <n v="86.66"/>
    <n v="3125.2"/>
    <n v="2066.71"/>
    <n v="8161.24"/>
    <x v="4"/>
    <n v="2024"/>
    <s v="Q2"/>
    <s v="High"/>
    <s v="Average"/>
    <s v="Excellent"/>
    <x v="4"/>
    <n v="8161.24"/>
  </r>
  <r>
    <x v="2787"/>
    <d v="2025-02-26T00:00:00"/>
    <s v="Mundra"/>
    <s v="Jaipur"/>
    <x v="3"/>
    <x v="1"/>
    <x v="4"/>
    <n v="23.82"/>
    <n v="737"/>
    <n v="85.32"/>
    <n v="2"/>
    <x v="0"/>
    <x v="1"/>
    <n v="59020.4"/>
    <x v="29"/>
    <x v="0"/>
    <n v="84.3"/>
    <n v="2426.8000000000002"/>
    <n v="4317.01"/>
    <n v="4919.29"/>
    <x v="3"/>
    <n v="2025"/>
    <s v="Q1"/>
    <s v="High"/>
    <s v="Average"/>
    <s v="Excellent"/>
    <x v="3"/>
    <n v="4919.29"/>
  </r>
  <r>
    <x v="2788"/>
    <d v="2025-09-23T00:00:00"/>
    <s v="Kandla"/>
    <s v="Delhi ICD"/>
    <x v="3"/>
    <x v="0"/>
    <x v="5"/>
    <n v="16.89"/>
    <n v="2473"/>
    <n v="100.87"/>
    <n v="8"/>
    <x v="2"/>
    <x v="2"/>
    <n v="59481.4"/>
    <x v="1"/>
    <x v="6"/>
    <n v="82.05"/>
    <n v="5621.6"/>
    <n v="2952.64"/>
    <n v="4962.04"/>
    <x v="8"/>
    <n v="2025"/>
    <s v="Q3"/>
    <s v="High"/>
    <s v="Average"/>
    <s v="Good"/>
    <x v="3"/>
    <n v="4962.04"/>
  </r>
  <r>
    <x v="2789"/>
    <d v="2025-05-12T00:00:00"/>
    <s v="Mundra"/>
    <s v="Pune"/>
    <x v="0"/>
    <x v="0"/>
    <x v="1"/>
    <n v="13.12"/>
    <n v="2678"/>
    <n v="85.59"/>
    <n v="7"/>
    <x v="0"/>
    <x v="1"/>
    <n v="60714.8"/>
    <x v="110"/>
    <x v="2"/>
    <n v="82.49"/>
    <n v="5880.8"/>
    <n v="4206.12"/>
    <n v="5511"/>
    <x v="4"/>
    <n v="2025"/>
    <s v="Q2"/>
    <s v="High"/>
    <s v="Average"/>
    <s v="Good"/>
    <x v="0"/>
    <n v="5511"/>
  </r>
  <r>
    <x v="2790"/>
    <d v="2026-02-26T00:00:00"/>
    <s v="Chennai"/>
    <s v="Delhi ICD"/>
    <x v="4"/>
    <x v="0"/>
    <x v="1"/>
    <n v="22.18"/>
    <n v="2573"/>
    <n v="103.6"/>
    <n v="7"/>
    <x v="1"/>
    <x v="1"/>
    <n v="64770"/>
    <x v="20"/>
    <x v="6"/>
    <n v="82.01"/>
    <n v="6033.2"/>
    <n v="4984.47"/>
    <n v="11388.2"/>
    <x v="3"/>
    <n v="2026"/>
    <s v="Q1"/>
    <s v="High"/>
    <s v="Good"/>
    <s v="Good"/>
    <x v="4"/>
    <n v="11388.2"/>
  </r>
  <r>
    <x v="2791"/>
    <d v="2025-07-31T00:00:00"/>
    <s v="Kolkata"/>
    <s v="Ahmedabad"/>
    <x v="6"/>
    <x v="0"/>
    <x v="3"/>
    <n v="26.25"/>
    <n v="1299"/>
    <n v="95.19"/>
    <n v="5"/>
    <x v="1"/>
    <x v="2"/>
    <n v="50635.8"/>
    <x v="100"/>
    <x v="6"/>
    <n v="84.8"/>
    <n v="3648"/>
    <n v="3325.75"/>
    <n v="6269.15"/>
    <x v="1"/>
    <n v="2025"/>
    <s v="Q3"/>
    <s v="High"/>
    <s v="Average"/>
    <s v="Excellent"/>
    <x v="6"/>
    <n v="6269.15"/>
  </r>
  <r>
    <x v="2792"/>
    <d v="2025-04-07T00:00:00"/>
    <s v="Vizag"/>
    <s v="Nagpur"/>
    <x v="5"/>
    <x v="1"/>
    <x v="6"/>
    <n v="21.31"/>
    <n v="1834"/>
    <n v="86.81"/>
    <n v="4"/>
    <x v="1"/>
    <x v="0"/>
    <n v="67604.2"/>
    <x v="62"/>
    <x v="1"/>
    <n v="85.8"/>
    <n v="4520.3999999999996"/>
    <n v="2583.31"/>
    <n v="12042.73"/>
    <x v="5"/>
    <n v="2025"/>
    <s v="Q2"/>
    <s v="High"/>
    <s v="Good"/>
    <s v="Excellent"/>
    <x v="5"/>
    <n v="12042.73"/>
  </r>
  <r>
    <x v="2793"/>
    <d v="2024-09-30T00:00:00"/>
    <s v="Kolkata"/>
    <s v="Hyderabad"/>
    <x v="6"/>
    <x v="1"/>
    <x v="4"/>
    <n v="15.84"/>
    <n v="338"/>
    <n v="93.02"/>
    <n v="2"/>
    <x v="1"/>
    <x v="0"/>
    <n v="45474.400000000001"/>
    <x v="44"/>
    <x v="5"/>
    <n v="83.55"/>
    <n v="1309.5999999999999"/>
    <n v="1837.38"/>
    <n v="4074.18"/>
    <x v="8"/>
    <n v="2024"/>
    <s v="Q3"/>
    <s v="Low"/>
    <s v="Average"/>
    <s v="Excellent"/>
    <x v="6"/>
    <n v="4074.18"/>
  </r>
  <r>
    <x v="2794"/>
    <d v="2025-10-22T00:00:00"/>
    <s v="Kolkata"/>
    <s v="Nagpur"/>
    <x v="1"/>
    <x v="1"/>
    <x v="6"/>
    <n v="12.87"/>
    <n v="1904"/>
    <n v="92.59"/>
    <n v="4"/>
    <x v="1"/>
    <x v="1"/>
    <n v="59041.8"/>
    <x v="119"/>
    <x v="2"/>
    <n v="84.95"/>
    <n v="4322.8"/>
    <n v="3489.06"/>
    <n v="8539.25"/>
    <x v="7"/>
    <n v="2025"/>
    <s v="Q4"/>
    <s v="High"/>
    <s v="Average"/>
    <s v="Excellent"/>
    <x v="1"/>
    <n v="8539.25"/>
  </r>
  <r>
    <x v="2795"/>
    <d v="2024-07-12T00:00:00"/>
    <s v="Mundra"/>
    <s v="Ahmedabad"/>
    <x v="6"/>
    <x v="1"/>
    <x v="5"/>
    <n v="12.83"/>
    <n v="1196"/>
    <n v="91.85"/>
    <n v="3"/>
    <x v="0"/>
    <x v="0"/>
    <n v="57921"/>
    <x v="22"/>
    <x v="1"/>
    <n v="82.77"/>
    <n v="2905.2"/>
    <n v="2750.28"/>
    <n v="6419.17"/>
    <x v="1"/>
    <n v="2024"/>
    <s v="Q3"/>
    <s v="High"/>
    <s v="Average"/>
    <s v="Excellent"/>
    <x v="6"/>
    <n v="6419.17"/>
  </r>
  <r>
    <x v="2796"/>
    <d v="2025-07-11T00:00:00"/>
    <s v="Kandla"/>
    <s v="Delhi ICD"/>
    <x v="6"/>
    <x v="0"/>
    <x v="1"/>
    <n v="11.85"/>
    <n v="1468"/>
    <n v="101.9"/>
    <n v="5"/>
    <x v="2"/>
    <x v="1"/>
    <n v="44509"/>
    <x v="39"/>
    <x v="0"/>
    <n v="84.13"/>
    <n v="3410"/>
    <n v="2923.97"/>
    <n v="4652.51"/>
    <x v="1"/>
    <n v="2025"/>
    <s v="Q3"/>
    <s v="Low"/>
    <s v="Average"/>
    <s v="Excellent"/>
    <x v="6"/>
    <n v="4652.51"/>
  </r>
  <r>
    <x v="2797"/>
    <d v="2025-09-01T00:00:00"/>
    <s v="Mumbai"/>
    <s v="Ahmedabad"/>
    <x v="2"/>
    <x v="1"/>
    <x v="5"/>
    <n v="12.67"/>
    <n v="447"/>
    <n v="86.43"/>
    <n v="2"/>
    <x v="2"/>
    <x v="2"/>
    <n v="41638.6"/>
    <x v="50"/>
    <x v="4"/>
    <n v="87.76"/>
    <n v="1400.8"/>
    <n v="4189.25"/>
    <n v="4313.05"/>
    <x v="8"/>
    <n v="2025"/>
    <s v="Q3"/>
    <s v="Low"/>
    <s v="Average"/>
    <s v="Excellent"/>
    <x v="2"/>
    <n v="4313.05"/>
  </r>
  <r>
    <x v="2798"/>
    <d v="2025-04-04T00:00:00"/>
    <s v="Mumbai"/>
    <s v="Jaipur"/>
    <x v="5"/>
    <x v="1"/>
    <x v="0"/>
    <n v="24.86"/>
    <n v="468"/>
    <n v="102.21"/>
    <n v="2"/>
    <x v="1"/>
    <x v="0"/>
    <n v="56255.199999999997"/>
    <x v="83"/>
    <x v="3"/>
    <n v="83.6"/>
    <n v="1930.4"/>
    <n v="4066.58"/>
    <n v="8395.01"/>
    <x v="5"/>
    <n v="2025"/>
    <s v="Q2"/>
    <s v="High"/>
    <s v="Average"/>
    <s v="Excellent"/>
    <x v="5"/>
    <n v="8395.01"/>
  </r>
  <r>
    <x v="2799"/>
    <d v="2025-03-23T00:00:00"/>
    <s v="Vizag"/>
    <s v="Delhi ICD"/>
    <x v="6"/>
    <x v="0"/>
    <x v="3"/>
    <n v="11.1"/>
    <n v="1350"/>
    <n v="102.8"/>
    <n v="5"/>
    <x v="0"/>
    <x v="0"/>
    <n v="47526"/>
    <x v="79"/>
    <x v="4"/>
    <n v="87.6"/>
    <n v="3144"/>
    <n v="1947.21"/>
    <n v="5371.84"/>
    <x v="10"/>
    <n v="2025"/>
    <s v="Q1"/>
    <s v="Low"/>
    <s v="Average"/>
    <s v="Excellent"/>
    <x v="6"/>
    <n v="5371.84"/>
  </r>
  <r>
    <x v="2800"/>
    <d v="2024-04-04T00:00:00"/>
    <s v="Mundra"/>
    <s v="Ahmedabad"/>
    <x v="1"/>
    <x v="0"/>
    <x v="3"/>
    <n v="24.82"/>
    <n v="395"/>
    <n v="87.27"/>
    <n v="2"/>
    <x v="1"/>
    <x v="1"/>
    <n v="39050.400000000001"/>
    <x v="38"/>
    <x v="3"/>
    <n v="84.88"/>
    <n v="1782.8"/>
    <n v="1831.66"/>
    <n v="5964.54"/>
    <x v="5"/>
    <n v="2024"/>
    <s v="Q2"/>
    <s v="Low"/>
    <s v="Average"/>
    <s v="Excellent"/>
    <x v="1"/>
    <n v="5964.54"/>
  </r>
  <r>
    <x v="2801"/>
    <d v="2025-12-17T00:00:00"/>
    <s v="Chennai"/>
    <s v="Nagpur"/>
    <x v="6"/>
    <x v="0"/>
    <x v="4"/>
    <n v="13.02"/>
    <n v="1136"/>
    <n v="103.16"/>
    <n v="3"/>
    <x v="2"/>
    <x v="1"/>
    <n v="41729.199999999997"/>
    <x v="16"/>
    <x v="0"/>
    <n v="86.35"/>
    <n v="2792.8"/>
    <n v="2798.22"/>
    <n v="6594.43"/>
    <x v="9"/>
    <n v="2025"/>
    <s v="Q4"/>
    <s v="Low"/>
    <s v="Average"/>
    <s v="Excellent"/>
    <x v="6"/>
    <n v="6594.43"/>
  </r>
  <r>
    <x v="2802"/>
    <d v="2024-05-04T00:00:00"/>
    <s v="Kandla"/>
    <s v="Hyderabad"/>
    <x v="3"/>
    <x v="1"/>
    <x v="2"/>
    <n v="18.41"/>
    <n v="1668"/>
    <n v="95.61"/>
    <n v="4"/>
    <x v="1"/>
    <x v="0"/>
    <n v="64058.2"/>
    <x v="10"/>
    <x v="6"/>
    <n v="81.709999999999994"/>
    <n v="4072.4"/>
    <n v="3938.75"/>
    <n v="8998.61"/>
    <x v="4"/>
    <n v="2024"/>
    <s v="Q2"/>
    <s v="High"/>
    <s v="Average"/>
    <s v="Excellent"/>
    <x v="3"/>
    <n v="8998.61"/>
  </r>
  <r>
    <x v="2803"/>
    <d v="2024-04-07T00:00:00"/>
    <s v="Nava Sheva"/>
    <s v="Bengaluru"/>
    <x v="4"/>
    <x v="0"/>
    <x v="5"/>
    <n v="15.29"/>
    <n v="742"/>
    <n v="100.54"/>
    <n v="3"/>
    <x v="1"/>
    <x v="2"/>
    <n v="34729.800000000003"/>
    <x v="71"/>
    <x v="3"/>
    <n v="83.16"/>
    <n v="2095.6"/>
    <n v="1708.47"/>
    <n v="5828"/>
    <x v="5"/>
    <n v="2024"/>
    <s v="Q2"/>
    <s v="Low"/>
    <s v="Average"/>
    <s v="Excellent"/>
    <x v="4"/>
    <n v="5828"/>
  </r>
  <r>
    <x v="2804"/>
    <d v="2024-09-17T00:00:00"/>
    <s v="Kandla"/>
    <s v="Pune"/>
    <x v="5"/>
    <x v="1"/>
    <x v="1"/>
    <n v="24.94"/>
    <n v="2350"/>
    <n v="95.19"/>
    <n v="6"/>
    <x v="2"/>
    <x v="2"/>
    <n v="76568.800000000003"/>
    <x v="101"/>
    <x v="1"/>
    <n v="85.24"/>
    <n v="5697.6"/>
    <n v="1700.33"/>
    <n v="7391.15"/>
    <x v="8"/>
    <n v="2024"/>
    <s v="Q3"/>
    <s v="High"/>
    <s v="Average"/>
    <s v="Good"/>
    <x v="5"/>
    <n v="7391.15"/>
  </r>
  <r>
    <x v="2805"/>
    <d v="2026-06-13T00:00:00"/>
    <s v="Vizag"/>
    <s v="Bengaluru"/>
    <x v="2"/>
    <x v="1"/>
    <x v="5"/>
    <n v="12.79"/>
    <n v="569"/>
    <n v="103.75"/>
    <n v="3"/>
    <x v="2"/>
    <x v="2"/>
    <n v="45289"/>
    <x v="3"/>
    <x v="5"/>
    <n v="82.05"/>
    <n v="1649.6"/>
    <n v="4588.33"/>
    <n v="4629.51"/>
    <x v="6"/>
    <n v="2026"/>
    <s v="Q2"/>
    <s v="Low"/>
    <s v="Average"/>
    <s v="Excellent"/>
    <x v="2"/>
    <n v="4629.51"/>
  </r>
  <r>
    <x v="2806"/>
    <d v="2025-11-30T00:00:00"/>
    <s v="Kandla"/>
    <s v="Lucknow"/>
    <x v="2"/>
    <x v="0"/>
    <x v="5"/>
    <n v="24.25"/>
    <n v="409"/>
    <n v="101.62"/>
    <n v="3"/>
    <x v="0"/>
    <x v="1"/>
    <n v="45427.4"/>
    <x v="67"/>
    <x v="0"/>
    <n v="84.42"/>
    <n v="1788"/>
    <n v="4502.28"/>
    <n v="5206.74"/>
    <x v="11"/>
    <n v="2025"/>
    <s v="Q4"/>
    <s v="Low"/>
    <s v="Average"/>
    <s v="Excellent"/>
    <x v="2"/>
    <n v="5206.74"/>
  </r>
  <r>
    <x v="2807"/>
    <d v="2024-09-23T00:00:00"/>
    <s v="Vizag"/>
    <s v="Pune"/>
    <x v="0"/>
    <x v="0"/>
    <x v="1"/>
    <n v="23.28"/>
    <n v="1688"/>
    <n v="87.77"/>
    <n v="6"/>
    <x v="1"/>
    <x v="0"/>
    <n v="55740.4"/>
    <x v="18"/>
    <x v="2"/>
    <n v="86.38"/>
    <n v="4307.2"/>
    <n v="1990.62"/>
    <n v="9935.2000000000007"/>
    <x v="8"/>
    <n v="2024"/>
    <s v="Q3"/>
    <s v="High"/>
    <s v="Average"/>
    <s v="Good"/>
    <x v="0"/>
    <n v="9935.2000000000007"/>
  </r>
  <r>
    <x v="2808"/>
    <d v="2025-08-28T00:00:00"/>
    <s v="Mumbai"/>
    <s v="Lucknow"/>
    <x v="4"/>
    <x v="1"/>
    <x v="1"/>
    <n v="20.97"/>
    <n v="751"/>
    <n v="86.44"/>
    <n v="3"/>
    <x v="0"/>
    <x v="0"/>
    <n v="59257.8"/>
    <x v="59"/>
    <x v="2"/>
    <n v="81.13"/>
    <n v="2340.8000000000002"/>
    <n v="1749.68"/>
    <n v="7506.65"/>
    <x v="2"/>
    <n v="2025"/>
    <s v="Q3"/>
    <s v="High"/>
    <s v="Average"/>
    <s v="Excellent"/>
    <x v="4"/>
    <n v="7506.65"/>
  </r>
  <r>
    <x v="2809"/>
    <d v="2025-07-09T00:00:00"/>
    <s v="Kolkata"/>
    <s v="Lucknow"/>
    <x v="6"/>
    <x v="1"/>
    <x v="4"/>
    <n v="12.77"/>
    <n v="843"/>
    <n v="101.96"/>
    <n v="4"/>
    <x v="1"/>
    <x v="0"/>
    <n v="49844.2"/>
    <x v="17"/>
    <x v="0"/>
    <n v="85.97"/>
    <n v="2196.8000000000002"/>
    <n v="2927.25"/>
    <n v="6277.82"/>
    <x v="1"/>
    <n v="2025"/>
    <s v="Q3"/>
    <s v="Low"/>
    <s v="Average"/>
    <s v="Excellent"/>
    <x v="6"/>
    <n v="6277.82"/>
  </r>
  <r>
    <x v="2810"/>
    <d v="2024-01-29T00:00:00"/>
    <s v="Chennai"/>
    <s v="Nagpur"/>
    <x v="5"/>
    <x v="1"/>
    <x v="5"/>
    <n v="16.600000000000001"/>
    <n v="1927"/>
    <n v="93.76"/>
    <n v="6"/>
    <x v="2"/>
    <x v="2"/>
    <n v="63815.199999999997"/>
    <x v="119"/>
    <x v="5"/>
    <n v="85.57"/>
    <n v="4518"/>
    <n v="2567.7800000000002"/>
    <n v="9098.23"/>
    <x v="0"/>
    <n v="2024"/>
    <s v="Q1"/>
    <s v="High"/>
    <s v="Average"/>
    <s v="Good"/>
    <x v="5"/>
    <n v="9098.23"/>
  </r>
  <r>
    <x v="2811"/>
    <d v="2025-04-02T00:00:00"/>
    <s v="Mumbai"/>
    <s v="Pune"/>
    <x v="6"/>
    <x v="1"/>
    <x v="6"/>
    <n v="27.15"/>
    <n v="2750"/>
    <n v="102.79"/>
    <n v="6"/>
    <x v="2"/>
    <x v="0"/>
    <n v="88269.8"/>
    <x v="60"/>
    <x v="6"/>
    <n v="84.23"/>
    <n v="6586"/>
    <n v="1754.96"/>
    <n v="11081.41"/>
    <x v="5"/>
    <n v="2025"/>
    <s v="Q2"/>
    <s v="High"/>
    <s v="Good"/>
    <s v="Good"/>
    <x v="6"/>
    <n v="11081.41"/>
  </r>
  <r>
    <x v="2812"/>
    <d v="2024-06-27T00:00:00"/>
    <s v="Kolkata"/>
    <s v="Nagpur"/>
    <x v="6"/>
    <x v="1"/>
    <x v="1"/>
    <n v="24.36"/>
    <n v="2439"/>
    <n v="98.7"/>
    <n v="7"/>
    <x v="1"/>
    <x v="2"/>
    <n v="75036"/>
    <x v="17"/>
    <x v="1"/>
    <n v="87.12"/>
    <n v="5852.4"/>
    <n v="2579.56"/>
    <n v="11595.66"/>
    <x v="6"/>
    <n v="2024"/>
    <s v="Q2"/>
    <s v="High"/>
    <s v="Good"/>
    <s v="Good"/>
    <x v="6"/>
    <n v="11595.66"/>
  </r>
  <r>
    <x v="2813"/>
    <d v="2025-06-01T00:00:00"/>
    <s v="Kolkata"/>
    <s v="Nagpur"/>
    <x v="4"/>
    <x v="1"/>
    <x v="0"/>
    <n v="21.56"/>
    <n v="461"/>
    <n v="85.19"/>
    <n v="2"/>
    <x v="1"/>
    <x v="0"/>
    <n v="51158.8"/>
    <x v="87"/>
    <x v="5"/>
    <n v="81.150000000000006"/>
    <n v="1784.4"/>
    <n v="3446.65"/>
    <n v="6891"/>
    <x v="6"/>
    <n v="2025"/>
    <s v="Q2"/>
    <s v="High"/>
    <s v="Average"/>
    <s v="Excellent"/>
    <x v="4"/>
    <n v="6891"/>
  </r>
  <r>
    <x v="2814"/>
    <d v="2024-12-12T00:00:00"/>
    <s v="Chennai"/>
    <s v="Pune"/>
    <x v="3"/>
    <x v="0"/>
    <x v="2"/>
    <n v="27.36"/>
    <n v="1165"/>
    <n v="89.9"/>
    <n v="3"/>
    <x v="0"/>
    <x v="2"/>
    <n v="54392"/>
    <x v="9"/>
    <x v="6"/>
    <n v="84.98"/>
    <n v="3424.4"/>
    <n v="4528.8"/>
    <n v="5800.76"/>
    <x v="9"/>
    <n v="2024"/>
    <s v="Q4"/>
    <s v="High"/>
    <s v="Average"/>
    <s v="Excellent"/>
    <x v="3"/>
    <n v="5800.76"/>
  </r>
  <r>
    <x v="2815"/>
    <d v="2024-02-03T00:00:00"/>
    <s v="Vizag"/>
    <s v="Jaipur"/>
    <x v="1"/>
    <x v="0"/>
    <x v="4"/>
    <n v="16.16"/>
    <n v="2799"/>
    <n v="88.79"/>
    <n v="8"/>
    <x v="1"/>
    <x v="2"/>
    <n v="58786.8"/>
    <x v="29"/>
    <x v="3"/>
    <n v="85.9"/>
    <n v="6244.4"/>
    <n v="2275.59"/>
    <n v="8053.32"/>
    <x v="3"/>
    <n v="2024"/>
    <s v="Q1"/>
    <s v="High"/>
    <s v="Average"/>
    <s v="Good"/>
    <x v="1"/>
    <n v="8053.32"/>
  </r>
  <r>
    <x v="2816"/>
    <d v="2024-05-04T00:00:00"/>
    <s v="Nava Sheva"/>
    <s v="Bengaluru"/>
    <x v="3"/>
    <x v="0"/>
    <x v="3"/>
    <n v="14.93"/>
    <n v="913"/>
    <n v="101.72"/>
    <n v="2"/>
    <x v="0"/>
    <x v="1"/>
    <n v="43099.4"/>
    <x v="94"/>
    <x v="4"/>
    <n v="83.85"/>
    <n v="2423.1999999999998"/>
    <n v="4733.4799999999996"/>
    <n v="4354.5"/>
    <x v="4"/>
    <n v="2024"/>
    <s v="Q2"/>
    <s v="Low"/>
    <s v="Average"/>
    <s v="Excellent"/>
    <x v="3"/>
    <n v="4354.5"/>
  </r>
  <r>
    <x v="2817"/>
    <d v="2026-02-08T00:00:00"/>
    <s v="Kolkata"/>
    <s v="Ahmedabad"/>
    <x v="1"/>
    <x v="1"/>
    <x v="6"/>
    <n v="25.71"/>
    <n v="2306"/>
    <n v="103.61"/>
    <n v="6"/>
    <x v="1"/>
    <x v="0"/>
    <n v="79244.2"/>
    <x v="21"/>
    <x v="3"/>
    <n v="84.02"/>
    <n v="5640.4"/>
    <n v="1873.81"/>
    <n v="6441.65"/>
    <x v="3"/>
    <n v="2026"/>
    <s v="Q1"/>
    <s v="High"/>
    <s v="Average"/>
    <s v="Good"/>
    <x v="1"/>
    <n v="6441.65"/>
  </r>
  <r>
    <x v="2818"/>
    <d v="2025-01-13T00:00:00"/>
    <s v="Kandla"/>
    <s v="Delhi ICD"/>
    <x v="0"/>
    <x v="0"/>
    <x v="5"/>
    <n v="24.7"/>
    <n v="1287"/>
    <n v="86.42"/>
    <n v="4"/>
    <x v="2"/>
    <x v="1"/>
    <n v="52044.4"/>
    <x v="61"/>
    <x v="5"/>
    <n v="87.67"/>
    <n v="3562"/>
    <n v="4253.99"/>
    <n v="5412.92"/>
    <x v="0"/>
    <n v="2025"/>
    <s v="Q1"/>
    <s v="High"/>
    <s v="Average"/>
    <s v="Excellent"/>
    <x v="0"/>
    <n v="5412.92"/>
  </r>
  <r>
    <x v="2819"/>
    <d v="2026-01-06T00:00:00"/>
    <s v="Kandla"/>
    <s v="Jaipur"/>
    <x v="6"/>
    <x v="0"/>
    <x v="0"/>
    <n v="16.100000000000001"/>
    <n v="451"/>
    <n v="97.58"/>
    <n v="2"/>
    <x v="2"/>
    <x v="2"/>
    <n v="34111.599999999999"/>
    <x v="16"/>
    <x v="1"/>
    <n v="88.9"/>
    <n v="1546"/>
    <n v="1749.96"/>
    <n v="4091.67"/>
    <x v="0"/>
    <n v="2026"/>
    <s v="Q1"/>
    <s v="Low"/>
    <s v="Average"/>
    <s v="Excellent"/>
    <x v="6"/>
    <n v="4091.67"/>
  </r>
  <r>
    <x v="2820"/>
    <d v="2026-04-25T00:00:00"/>
    <s v="Mundra"/>
    <s v="Lucknow"/>
    <x v="0"/>
    <x v="0"/>
    <x v="4"/>
    <n v="18.52"/>
    <n v="1397"/>
    <n v="92.57"/>
    <n v="4"/>
    <x v="0"/>
    <x v="0"/>
    <n v="53540.4"/>
    <x v="81"/>
    <x v="3"/>
    <n v="88.79"/>
    <n v="3534.8"/>
    <n v="4502.63"/>
    <n v="6072.79"/>
    <x v="5"/>
    <n v="2026"/>
    <s v="Q2"/>
    <s v="High"/>
    <s v="Average"/>
    <s v="Excellent"/>
    <x v="0"/>
    <n v="6072.79"/>
  </r>
  <r>
    <x v="2821"/>
    <d v="2025-08-01T00:00:00"/>
    <s v="Vizag"/>
    <s v="Pune"/>
    <x v="2"/>
    <x v="1"/>
    <x v="4"/>
    <n v="18.18"/>
    <n v="2644"/>
    <n v="104.56"/>
    <n v="7"/>
    <x v="2"/>
    <x v="0"/>
    <n v="79137.2"/>
    <x v="119"/>
    <x v="5"/>
    <n v="82.4"/>
    <n v="6015.2"/>
    <n v="3720.02"/>
    <n v="12322.99"/>
    <x v="2"/>
    <n v="2025"/>
    <s v="Q3"/>
    <s v="High"/>
    <s v="Good"/>
    <s v="Good"/>
    <x v="2"/>
    <n v="12322.99"/>
  </r>
  <r>
    <x v="2822"/>
    <d v="2024-05-14T00:00:00"/>
    <s v="Vizag"/>
    <s v="Delhi ICD"/>
    <x v="1"/>
    <x v="0"/>
    <x v="1"/>
    <n v="16.149999999999999"/>
    <n v="1054"/>
    <n v="93.92"/>
    <n v="2"/>
    <x v="2"/>
    <x v="0"/>
    <n v="44953.4"/>
    <x v="101"/>
    <x v="5"/>
    <n v="81.430000000000007"/>
    <n v="2754"/>
    <n v="3838.08"/>
    <n v="4612.42"/>
    <x v="4"/>
    <n v="2024"/>
    <s v="Q2"/>
    <s v="Low"/>
    <s v="Average"/>
    <s v="Excellent"/>
    <x v="1"/>
    <n v="4612.42"/>
  </r>
  <r>
    <x v="2823"/>
    <d v="2025-09-03T00:00:00"/>
    <s v="Vizag"/>
    <s v="Delhi ICD"/>
    <x v="4"/>
    <x v="1"/>
    <x v="3"/>
    <n v="10"/>
    <n v="1206"/>
    <n v="99.16"/>
    <n v="3"/>
    <x v="1"/>
    <x v="1"/>
    <n v="48871.199999999997"/>
    <x v="11"/>
    <x v="2"/>
    <n v="88.87"/>
    <n v="2812"/>
    <n v="2646.68"/>
    <n v="7226.09"/>
    <x v="8"/>
    <n v="2025"/>
    <s v="Q3"/>
    <s v="Low"/>
    <s v="Average"/>
    <s v="Excellent"/>
    <x v="4"/>
    <n v="7226.09"/>
  </r>
  <r>
    <x v="2824"/>
    <d v="2025-10-01T00:00:00"/>
    <s v="Nava Sheva"/>
    <s v="Bengaluru"/>
    <x v="6"/>
    <x v="1"/>
    <x v="2"/>
    <n v="11.17"/>
    <n v="319"/>
    <n v="92.07"/>
    <n v="2"/>
    <x v="2"/>
    <x v="0"/>
    <n v="43429.4"/>
    <x v="68"/>
    <x v="0"/>
    <n v="84.28"/>
    <n v="1084.8"/>
    <n v="3958.1"/>
    <n v="5028.62"/>
    <x v="7"/>
    <n v="2025"/>
    <s v="Q4"/>
    <s v="Low"/>
    <s v="Average"/>
    <s v="Excellent"/>
    <x v="6"/>
    <n v="5028.62"/>
  </r>
  <r>
    <x v="2825"/>
    <d v="2024-01-18T00:00:00"/>
    <s v="Mundra"/>
    <s v="Delhi ICD"/>
    <x v="2"/>
    <x v="0"/>
    <x v="6"/>
    <n v="24.75"/>
    <n v="578"/>
    <n v="97.22"/>
    <n v="2"/>
    <x v="2"/>
    <x v="1"/>
    <n v="44877.4"/>
    <x v="43"/>
    <x v="3"/>
    <n v="82.61"/>
    <n v="2146"/>
    <n v="4362.2700000000004"/>
    <n v="3677.1"/>
    <x v="0"/>
    <n v="2024"/>
    <s v="Q1"/>
    <s v="Low"/>
    <s v="Average"/>
    <s v="Excellent"/>
    <x v="2"/>
    <n v="3677.1"/>
  </r>
  <r>
    <x v="2826"/>
    <d v="2026-05-02T00:00:00"/>
    <s v="Nava Sheva"/>
    <s v="Nagpur"/>
    <x v="0"/>
    <x v="0"/>
    <x v="5"/>
    <n v="12.81"/>
    <n v="1055"/>
    <n v="100.46"/>
    <n v="2"/>
    <x v="1"/>
    <x v="1"/>
    <n v="37744.199999999997"/>
    <x v="99"/>
    <x v="0"/>
    <n v="83.99"/>
    <n v="2622.4"/>
    <n v="2654.78"/>
    <n v="6282.17"/>
    <x v="4"/>
    <n v="2026"/>
    <s v="Q2"/>
    <s v="Low"/>
    <s v="Average"/>
    <s v="Excellent"/>
    <x v="0"/>
    <n v="6282.17"/>
  </r>
  <r>
    <x v="2827"/>
    <d v="2025-03-19T00:00:00"/>
    <s v="Nava Sheva"/>
    <s v="Ahmedabad"/>
    <x v="4"/>
    <x v="1"/>
    <x v="2"/>
    <n v="14.71"/>
    <n v="734"/>
    <n v="93.84"/>
    <n v="2"/>
    <x v="0"/>
    <x v="1"/>
    <n v="51807.8"/>
    <x v="74"/>
    <x v="5"/>
    <n v="86.26"/>
    <n v="2056.4"/>
    <n v="4165.82"/>
    <n v="7886.67"/>
    <x v="10"/>
    <n v="2025"/>
    <s v="Q1"/>
    <s v="High"/>
    <s v="Average"/>
    <s v="Excellent"/>
    <x v="4"/>
    <n v="7886.67"/>
  </r>
  <r>
    <x v="2828"/>
    <d v="2026-05-16T00:00:00"/>
    <s v="Mumbai"/>
    <s v="Pune"/>
    <x v="6"/>
    <x v="1"/>
    <x v="6"/>
    <n v="12.15"/>
    <n v="1208"/>
    <n v="91.29"/>
    <n v="4"/>
    <x v="0"/>
    <x v="1"/>
    <n v="54885.8"/>
    <x v="68"/>
    <x v="5"/>
    <n v="86.3"/>
    <n v="2902"/>
    <n v="1743.5"/>
    <n v="4667.55"/>
    <x v="4"/>
    <n v="2026"/>
    <s v="Q2"/>
    <s v="High"/>
    <s v="Average"/>
    <s v="Excellent"/>
    <x v="6"/>
    <n v="4667.55"/>
  </r>
  <r>
    <x v="2829"/>
    <d v="2024-01-18T00:00:00"/>
    <s v="Mumbai"/>
    <s v="Pune"/>
    <x v="5"/>
    <x v="1"/>
    <x v="4"/>
    <n v="10.28"/>
    <n v="392"/>
    <n v="100.84"/>
    <n v="2"/>
    <x v="2"/>
    <x v="0"/>
    <n v="44556.800000000003"/>
    <x v="71"/>
    <x v="3"/>
    <n v="88.67"/>
    <n v="1195.2"/>
    <n v="2062.94"/>
    <n v="3792.3"/>
    <x v="0"/>
    <n v="2024"/>
    <s v="Q1"/>
    <s v="Low"/>
    <s v="Average"/>
    <s v="Excellent"/>
    <x v="5"/>
    <n v="3792.3"/>
  </r>
  <r>
    <x v="2830"/>
    <d v="2024-03-30T00:00:00"/>
    <s v="Kandla"/>
    <s v="Bengaluru"/>
    <x v="0"/>
    <x v="0"/>
    <x v="4"/>
    <n v="18.420000000000002"/>
    <n v="2494"/>
    <n v="86.29"/>
    <n v="7"/>
    <x v="2"/>
    <x v="2"/>
    <n v="59360.800000000003"/>
    <x v="67"/>
    <x v="3"/>
    <n v="81.81"/>
    <n v="5724.8"/>
    <n v="4695.08"/>
    <n v="10085.81"/>
    <x v="10"/>
    <n v="2024"/>
    <s v="Q1"/>
    <s v="High"/>
    <s v="Good"/>
    <s v="Good"/>
    <x v="0"/>
    <n v="10085.81"/>
  </r>
  <r>
    <x v="2831"/>
    <d v="2025-08-02T00:00:00"/>
    <s v="Kandla"/>
    <s v="Ahmedabad"/>
    <x v="2"/>
    <x v="0"/>
    <x v="5"/>
    <n v="23.34"/>
    <n v="1914"/>
    <n v="99.04"/>
    <n v="6"/>
    <x v="2"/>
    <x v="0"/>
    <n v="62358.8"/>
    <x v="29"/>
    <x v="2"/>
    <n v="82.38"/>
    <n v="4761.6000000000004"/>
    <n v="1590.52"/>
    <n v="9510.0300000000007"/>
    <x v="2"/>
    <n v="2025"/>
    <s v="Q3"/>
    <s v="High"/>
    <s v="Average"/>
    <s v="Good"/>
    <x v="2"/>
    <n v="9510.0300000000007"/>
  </r>
  <r>
    <x v="2832"/>
    <d v="2024-06-29T00:00:00"/>
    <s v="Kolkata"/>
    <s v="Lucknow"/>
    <x v="0"/>
    <x v="0"/>
    <x v="3"/>
    <n v="18.89"/>
    <n v="2394"/>
    <n v="93.81"/>
    <n v="7"/>
    <x v="1"/>
    <x v="2"/>
    <n v="56986.2"/>
    <x v="28"/>
    <x v="0"/>
    <n v="81.22"/>
    <n v="5543.6"/>
    <n v="3856.86"/>
    <n v="5069.38"/>
    <x v="6"/>
    <n v="2024"/>
    <s v="Q2"/>
    <s v="High"/>
    <s v="Average"/>
    <s v="Good"/>
    <x v="0"/>
    <n v="5069.38"/>
  </r>
  <r>
    <x v="2833"/>
    <d v="2024-02-03T00:00:00"/>
    <s v="Chennai"/>
    <s v="Lucknow"/>
    <x v="5"/>
    <x v="0"/>
    <x v="2"/>
    <n v="15.47"/>
    <n v="1686"/>
    <n v="101.76"/>
    <n v="6"/>
    <x v="2"/>
    <x v="1"/>
    <n v="50366.2"/>
    <x v="69"/>
    <x v="5"/>
    <n v="87.3"/>
    <n v="3990.8"/>
    <n v="2352.35"/>
    <n v="7716.31"/>
    <x v="3"/>
    <n v="2024"/>
    <s v="Q1"/>
    <s v="High"/>
    <s v="Average"/>
    <s v="Good"/>
    <x v="5"/>
    <n v="7716.31"/>
  </r>
  <r>
    <x v="2834"/>
    <d v="2024-06-10T00:00:00"/>
    <s v="Mumbai"/>
    <s v="Nagpur"/>
    <x v="6"/>
    <x v="1"/>
    <x v="0"/>
    <n v="19.36"/>
    <n v="2131"/>
    <n v="95.95"/>
    <n v="7"/>
    <x v="1"/>
    <x v="1"/>
    <n v="68010"/>
    <x v="68"/>
    <x v="5"/>
    <n v="82.52"/>
    <n v="5036.3999999999996"/>
    <n v="2796.75"/>
    <n v="11154.93"/>
    <x v="6"/>
    <n v="2024"/>
    <s v="Q2"/>
    <s v="High"/>
    <s v="Good"/>
    <s v="Good"/>
    <x v="6"/>
    <n v="11154.93"/>
  </r>
  <r>
    <x v="2835"/>
    <d v="2024-10-02T00:00:00"/>
    <s v="Kolkata"/>
    <s v="Nagpur"/>
    <x v="2"/>
    <x v="0"/>
    <x v="0"/>
    <n v="24.97"/>
    <n v="448"/>
    <n v="97.86"/>
    <n v="3"/>
    <x v="0"/>
    <x v="0"/>
    <n v="48592.2"/>
    <x v="76"/>
    <x v="4"/>
    <n v="82.91"/>
    <n v="1894.8"/>
    <n v="4835.28"/>
    <n v="7217.26"/>
    <x v="7"/>
    <n v="2024"/>
    <s v="Q4"/>
    <s v="Low"/>
    <s v="Average"/>
    <s v="Excellent"/>
    <x v="2"/>
    <n v="7217.26"/>
  </r>
  <r>
    <x v="2836"/>
    <d v="2026-06-16T00:00:00"/>
    <s v="Vizag"/>
    <s v="Delhi ICD"/>
    <x v="2"/>
    <x v="0"/>
    <x v="3"/>
    <n v="19.68"/>
    <n v="570"/>
    <n v="86.3"/>
    <n v="2"/>
    <x v="1"/>
    <x v="2"/>
    <n v="34908"/>
    <x v="111"/>
    <x v="5"/>
    <n v="81.680000000000007"/>
    <n v="1927.2"/>
    <n v="3777.8"/>
    <n v="6117.57"/>
    <x v="6"/>
    <n v="2026"/>
    <s v="Q2"/>
    <s v="Low"/>
    <s v="Average"/>
    <s v="Excellent"/>
    <x v="2"/>
    <n v="6117.57"/>
  </r>
  <r>
    <x v="2837"/>
    <d v="2026-03-31T00:00:00"/>
    <s v="Kandla"/>
    <s v="Lucknow"/>
    <x v="5"/>
    <x v="1"/>
    <x v="6"/>
    <n v="26.26"/>
    <n v="2266"/>
    <n v="94.95"/>
    <n v="5"/>
    <x v="1"/>
    <x v="1"/>
    <n v="75720"/>
    <x v="51"/>
    <x v="0"/>
    <n v="84.13"/>
    <n v="5582.4"/>
    <n v="2357.69"/>
    <n v="9500.65"/>
    <x v="10"/>
    <n v="2026"/>
    <s v="Q1"/>
    <s v="High"/>
    <s v="Average"/>
    <s v="Excellent"/>
    <x v="5"/>
    <n v="9500.65"/>
  </r>
  <r>
    <x v="2838"/>
    <d v="2024-05-22T00:00:00"/>
    <s v="Mundra"/>
    <s v="Hyderabad"/>
    <x v="1"/>
    <x v="0"/>
    <x v="3"/>
    <n v="24.43"/>
    <n v="1655"/>
    <n v="93.92"/>
    <n v="6"/>
    <x v="2"/>
    <x v="2"/>
    <n v="55617.4"/>
    <x v="46"/>
    <x v="1"/>
    <n v="86.93"/>
    <n v="4287.2"/>
    <n v="2066.0700000000002"/>
    <n v="9940.1"/>
    <x v="4"/>
    <n v="2024"/>
    <s v="Q2"/>
    <s v="High"/>
    <s v="Average"/>
    <s v="Good"/>
    <x v="1"/>
    <n v="9940.1"/>
  </r>
  <r>
    <x v="2839"/>
    <d v="2025-12-03T00:00:00"/>
    <s v="Kolkata"/>
    <s v="Bengaluru"/>
    <x v="0"/>
    <x v="1"/>
    <x v="2"/>
    <n v="10.09"/>
    <n v="450"/>
    <n v="92.62"/>
    <n v="3"/>
    <x v="2"/>
    <x v="1"/>
    <n v="41595.4"/>
    <x v="67"/>
    <x v="3"/>
    <n v="82.35"/>
    <n v="1303.5999999999999"/>
    <n v="1898.54"/>
    <n v="6513.8"/>
    <x v="9"/>
    <n v="2025"/>
    <s v="Q4"/>
    <s v="Low"/>
    <s v="Average"/>
    <s v="Excellent"/>
    <x v="0"/>
    <n v="6513.8"/>
  </r>
  <r>
    <x v="2840"/>
    <d v="2025-06-12T00:00:00"/>
    <s v="Kandla"/>
    <s v="Delhi ICD"/>
    <x v="0"/>
    <x v="0"/>
    <x v="6"/>
    <n v="12.36"/>
    <n v="1710"/>
    <n v="87.65"/>
    <n v="5"/>
    <x v="1"/>
    <x v="0"/>
    <n v="46162"/>
    <x v="49"/>
    <x v="5"/>
    <n v="88.87"/>
    <n v="3914.4"/>
    <n v="2178.0100000000002"/>
    <n v="4102.53"/>
    <x v="6"/>
    <n v="2025"/>
    <s v="Q2"/>
    <s v="Low"/>
    <s v="Average"/>
    <s v="Excellent"/>
    <x v="0"/>
    <n v="4102.53"/>
  </r>
  <r>
    <x v="2841"/>
    <d v="2025-04-25T00:00:00"/>
    <s v="Vizag"/>
    <s v="Nagpur"/>
    <x v="1"/>
    <x v="0"/>
    <x v="0"/>
    <n v="10.56"/>
    <n v="1185"/>
    <n v="85.11"/>
    <n v="4"/>
    <x v="1"/>
    <x v="0"/>
    <n v="37937.199999999997"/>
    <x v="37"/>
    <x v="6"/>
    <n v="81.510000000000005"/>
    <n v="2792.4"/>
    <n v="1530.62"/>
    <n v="6100.23"/>
    <x v="5"/>
    <n v="2025"/>
    <s v="Q2"/>
    <s v="Low"/>
    <s v="Average"/>
    <s v="Excellent"/>
    <x v="1"/>
    <n v="6100.23"/>
  </r>
  <r>
    <x v="2842"/>
    <d v="2024-02-28T00:00:00"/>
    <s v="Chennai"/>
    <s v="Pune"/>
    <x v="6"/>
    <x v="1"/>
    <x v="2"/>
    <n v="27.23"/>
    <n v="2418"/>
    <n v="96.67"/>
    <n v="8"/>
    <x v="1"/>
    <x v="0"/>
    <n v="81123.399999999994"/>
    <x v="9"/>
    <x v="5"/>
    <n v="83.01"/>
    <n v="5925.2"/>
    <n v="3283.67"/>
    <n v="8703.9500000000007"/>
    <x v="3"/>
    <n v="2024"/>
    <s v="Q1"/>
    <s v="High"/>
    <s v="Average"/>
    <s v="Good"/>
    <x v="6"/>
    <n v="8703.9500000000007"/>
  </r>
  <r>
    <x v="2843"/>
    <d v="2024-12-24T00:00:00"/>
    <s v="Kandla"/>
    <s v="Delhi ICD"/>
    <x v="3"/>
    <x v="0"/>
    <x v="4"/>
    <n v="14.43"/>
    <n v="2131"/>
    <n v="85.16"/>
    <n v="7"/>
    <x v="2"/>
    <x v="1"/>
    <n v="52778.2"/>
    <x v="63"/>
    <x v="1"/>
    <n v="84.79"/>
    <n v="4839.2"/>
    <n v="3776.69"/>
    <n v="8720.86"/>
    <x v="9"/>
    <n v="2024"/>
    <s v="Q4"/>
    <s v="High"/>
    <s v="Average"/>
    <s v="Good"/>
    <x v="3"/>
    <n v="8720.86"/>
  </r>
  <r>
    <x v="2844"/>
    <d v="2025-09-29T00:00:00"/>
    <s v="Mumbai"/>
    <s v="Jaipur"/>
    <x v="0"/>
    <x v="1"/>
    <x v="3"/>
    <n v="18.11"/>
    <n v="1113"/>
    <n v="96.14"/>
    <n v="4"/>
    <x v="0"/>
    <x v="0"/>
    <n v="62191.8"/>
    <x v="80"/>
    <x v="4"/>
    <n v="83.91"/>
    <n v="2950.4"/>
    <n v="2139.89"/>
    <n v="9521.08"/>
    <x v="8"/>
    <n v="2025"/>
    <s v="Q3"/>
    <s v="High"/>
    <s v="Average"/>
    <s v="Excellent"/>
    <x v="0"/>
    <n v="9521.08"/>
  </r>
  <r>
    <x v="2845"/>
    <d v="2025-01-25T00:00:00"/>
    <s v="Nava Sheva"/>
    <s v="Ahmedabad"/>
    <x v="1"/>
    <x v="0"/>
    <x v="4"/>
    <n v="18.27"/>
    <n v="1558"/>
    <n v="96.59"/>
    <n v="5"/>
    <x v="0"/>
    <x v="0"/>
    <n v="55729.8"/>
    <x v="40"/>
    <x v="0"/>
    <n v="86.53"/>
    <n v="3846.8"/>
    <n v="3709.37"/>
    <n v="6598.47"/>
    <x v="0"/>
    <n v="2025"/>
    <s v="Q1"/>
    <s v="High"/>
    <s v="Average"/>
    <s v="Excellent"/>
    <x v="1"/>
    <n v="6598.47"/>
  </r>
  <r>
    <x v="2846"/>
    <d v="2026-01-11T00:00:00"/>
    <s v="Vizag"/>
    <s v="Jaipur"/>
    <x v="3"/>
    <x v="0"/>
    <x v="6"/>
    <n v="16.91"/>
    <n v="2584"/>
    <n v="92.38"/>
    <n v="8"/>
    <x v="1"/>
    <x v="2"/>
    <n v="57312.6"/>
    <x v="12"/>
    <x v="3"/>
    <n v="82.37"/>
    <n v="5844.4"/>
    <n v="3937.74"/>
    <n v="5211.84"/>
    <x v="0"/>
    <n v="2026"/>
    <s v="Q1"/>
    <s v="High"/>
    <s v="Average"/>
    <s v="Good"/>
    <x v="3"/>
    <n v="5211.84"/>
  </r>
  <r>
    <x v="2847"/>
    <d v="2026-04-05T00:00:00"/>
    <s v="Nava Sheva"/>
    <s v="Hyderabad"/>
    <x v="6"/>
    <x v="0"/>
    <x v="0"/>
    <n v="10.67"/>
    <n v="1333"/>
    <n v="95.94"/>
    <n v="5"/>
    <x v="1"/>
    <x v="2"/>
    <n v="37111.800000000003"/>
    <x v="43"/>
    <x v="6"/>
    <n v="81.93"/>
    <n v="3092.8"/>
    <n v="4504.16"/>
    <n v="3074.89"/>
    <x v="5"/>
    <n v="2026"/>
    <s v="Q2"/>
    <s v="Low"/>
    <s v="Average"/>
    <s v="Excellent"/>
    <x v="6"/>
    <n v="3074.89"/>
  </r>
  <r>
    <x v="2848"/>
    <d v="2024-04-13T00:00:00"/>
    <s v="Mundra"/>
    <s v="Hyderabad"/>
    <x v="0"/>
    <x v="0"/>
    <x v="4"/>
    <n v="14.84"/>
    <n v="1882"/>
    <n v="102.39"/>
    <n v="6"/>
    <x v="0"/>
    <x v="2"/>
    <n v="53226.8"/>
    <x v="73"/>
    <x v="1"/>
    <n v="87.97"/>
    <n v="4357.6000000000004"/>
    <n v="4965.1499999999996"/>
    <n v="6529.19"/>
    <x v="5"/>
    <n v="2024"/>
    <s v="Q2"/>
    <s v="High"/>
    <s v="Average"/>
    <s v="Good"/>
    <x v="0"/>
    <n v="6529.19"/>
  </r>
  <r>
    <x v="2849"/>
    <d v="2025-11-03T00:00:00"/>
    <s v="Vizag"/>
    <s v="Delhi ICD"/>
    <x v="2"/>
    <x v="0"/>
    <x v="6"/>
    <n v="22.11"/>
    <n v="1746"/>
    <n v="87.09"/>
    <n v="4"/>
    <x v="0"/>
    <x v="0"/>
    <n v="60301.8"/>
    <x v="42"/>
    <x v="1"/>
    <n v="82.17"/>
    <n v="4376.3999999999996"/>
    <n v="4955.6000000000004"/>
    <n v="9128.5"/>
    <x v="11"/>
    <n v="2025"/>
    <s v="Q4"/>
    <s v="High"/>
    <s v="Average"/>
    <s v="Excellent"/>
    <x v="2"/>
    <n v="9128.5"/>
  </r>
  <r>
    <x v="2850"/>
    <d v="2026-04-09T00:00:00"/>
    <s v="Nava Sheva"/>
    <s v="Delhi ICD"/>
    <x v="0"/>
    <x v="1"/>
    <x v="3"/>
    <n v="20.96"/>
    <n v="2463"/>
    <n v="100.35"/>
    <n v="8"/>
    <x v="0"/>
    <x v="2"/>
    <n v="77462"/>
    <x v="16"/>
    <x v="1"/>
    <n v="83.93"/>
    <n v="5764.4"/>
    <n v="4724.2700000000004"/>
    <n v="10163.299999999999"/>
    <x v="5"/>
    <n v="2026"/>
    <s v="Q2"/>
    <s v="High"/>
    <s v="Good"/>
    <s v="Good"/>
    <x v="0"/>
    <n v="10163.299999999999"/>
  </r>
  <r>
    <x v="2851"/>
    <d v="2024-04-24T00:00:00"/>
    <s v="Kolkata"/>
    <s v="Ahmedabad"/>
    <x v="3"/>
    <x v="1"/>
    <x v="0"/>
    <n v="27.15"/>
    <n v="601"/>
    <n v="103.97"/>
    <n v="2"/>
    <x v="0"/>
    <x v="1"/>
    <n v="62623.4"/>
    <x v="104"/>
    <x v="1"/>
    <n v="85.7"/>
    <n v="2288"/>
    <n v="4048.52"/>
    <n v="7880.69"/>
    <x v="5"/>
    <n v="2024"/>
    <s v="Q2"/>
    <s v="High"/>
    <s v="Average"/>
    <s v="Excellent"/>
    <x v="3"/>
    <n v="7880.69"/>
  </r>
  <r>
    <x v="2852"/>
    <d v="2026-03-09T00:00:00"/>
    <s v="Mundra"/>
    <s v="Nagpur"/>
    <x v="2"/>
    <x v="0"/>
    <x v="2"/>
    <n v="24.39"/>
    <n v="1146"/>
    <n v="88.26"/>
    <n v="3"/>
    <x v="0"/>
    <x v="0"/>
    <n v="55294.2"/>
    <x v="104"/>
    <x v="5"/>
    <n v="83.82"/>
    <n v="3267.6"/>
    <n v="1866.67"/>
    <n v="4571.2"/>
    <x v="10"/>
    <n v="2026"/>
    <s v="Q1"/>
    <s v="High"/>
    <s v="Average"/>
    <s v="Excellent"/>
    <x v="2"/>
    <n v="4571.2"/>
  </r>
  <r>
    <x v="2853"/>
    <d v="2024-09-28T00:00:00"/>
    <s v="Mundra"/>
    <s v="Jaipur"/>
    <x v="1"/>
    <x v="0"/>
    <x v="0"/>
    <n v="12.34"/>
    <n v="1858"/>
    <n v="90.95"/>
    <n v="6"/>
    <x v="0"/>
    <x v="1"/>
    <n v="50816"/>
    <x v="91"/>
    <x v="5"/>
    <n v="85.72"/>
    <n v="4209.6000000000004"/>
    <n v="1937.03"/>
    <n v="4190.59"/>
    <x v="8"/>
    <n v="2024"/>
    <s v="Q3"/>
    <s v="High"/>
    <s v="Average"/>
    <s v="Good"/>
    <x v="1"/>
    <n v="4190.59"/>
  </r>
  <r>
    <x v="2854"/>
    <d v="2024-11-11T00:00:00"/>
    <s v="Kolkata"/>
    <s v="Hyderabad"/>
    <x v="6"/>
    <x v="1"/>
    <x v="4"/>
    <n v="13.94"/>
    <n v="306"/>
    <n v="101.62"/>
    <n v="2"/>
    <x v="0"/>
    <x v="1"/>
    <n v="46912.4"/>
    <x v="87"/>
    <x v="3"/>
    <n v="88.53"/>
    <n v="1169.5999999999999"/>
    <n v="3307.99"/>
    <n v="6159.29"/>
    <x v="11"/>
    <n v="2024"/>
    <s v="Q4"/>
    <s v="Low"/>
    <s v="Average"/>
    <s v="Excellent"/>
    <x v="6"/>
    <n v="6159.29"/>
  </r>
  <r>
    <x v="2855"/>
    <d v="2024-11-14T00:00:00"/>
    <s v="Mumbai"/>
    <s v="Pune"/>
    <x v="5"/>
    <x v="0"/>
    <x v="2"/>
    <n v="18.03"/>
    <n v="1137"/>
    <n v="96.43"/>
    <n v="2"/>
    <x v="1"/>
    <x v="1"/>
    <n v="42942.6"/>
    <x v="97"/>
    <x v="6"/>
    <n v="86.88"/>
    <n v="2995.2"/>
    <n v="4540.3500000000004"/>
    <n v="4455.6000000000004"/>
    <x v="11"/>
    <n v="2024"/>
    <s v="Q4"/>
    <s v="Low"/>
    <s v="Average"/>
    <s v="Excellent"/>
    <x v="5"/>
    <n v="4455.6000000000004"/>
  </r>
  <r>
    <x v="2856"/>
    <d v="2025-08-12T00:00:00"/>
    <s v="Vizag"/>
    <s v="Nagpur"/>
    <x v="0"/>
    <x v="0"/>
    <x v="3"/>
    <n v="17.47"/>
    <n v="1058"/>
    <n v="92.31"/>
    <n v="2"/>
    <x v="0"/>
    <x v="0"/>
    <n v="48496.2"/>
    <x v="86"/>
    <x v="3"/>
    <n v="82.63"/>
    <n v="2814.8"/>
    <n v="4167.68"/>
    <n v="4390.58"/>
    <x v="2"/>
    <n v="2025"/>
    <s v="Q3"/>
    <s v="Low"/>
    <s v="Average"/>
    <s v="Excellent"/>
    <x v="0"/>
    <n v="4390.58"/>
  </r>
  <r>
    <x v="2857"/>
    <d v="2024-10-27T00:00:00"/>
    <s v="Chennai"/>
    <s v="Pune"/>
    <x v="1"/>
    <x v="0"/>
    <x v="2"/>
    <n v="27.25"/>
    <n v="703"/>
    <n v="86.94"/>
    <n v="2"/>
    <x v="1"/>
    <x v="1"/>
    <n v="44893.8"/>
    <x v="107"/>
    <x v="2"/>
    <n v="84.76"/>
    <n v="2496"/>
    <n v="2188.41"/>
    <n v="4185.1400000000003"/>
    <x v="7"/>
    <n v="2024"/>
    <s v="Q4"/>
    <s v="Low"/>
    <s v="Average"/>
    <s v="Excellent"/>
    <x v="1"/>
    <n v="4185.1400000000003"/>
  </r>
  <r>
    <x v="2858"/>
    <d v="2024-01-21T00:00:00"/>
    <s v="Kandla"/>
    <s v="Delhi ICD"/>
    <x v="2"/>
    <x v="0"/>
    <x v="4"/>
    <n v="16.11"/>
    <n v="2278"/>
    <n v="100.35"/>
    <n v="6"/>
    <x v="0"/>
    <x v="2"/>
    <n v="58877"/>
    <x v="27"/>
    <x v="5"/>
    <n v="87.76"/>
    <n v="5200.3999999999996"/>
    <n v="2609.92"/>
    <n v="10145.74"/>
    <x v="0"/>
    <n v="2024"/>
    <s v="Q1"/>
    <s v="High"/>
    <s v="Good"/>
    <s v="Good"/>
    <x v="2"/>
    <n v="10145.74"/>
  </r>
  <r>
    <x v="2859"/>
    <d v="2025-05-08T00:00:00"/>
    <s v="Vizag"/>
    <s v="Nagpur"/>
    <x v="6"/>
    <x v="0"/>
    <x v="3"/>
    <n v="14.32"/>
    <n v="1979"/>
    <n v="98"/>
    <n v="4"/>
    <x v="1"/>
    <x v="2"/>
    <n v="48396"/>
    <x v="93"/>
    <x v="4"/>
    <n v="84.94"/>
    <n v="4530.8"/>
    <n v="1865.03"/>
    <n v="7810.26"/>
    <x v="4"/>
    <n v="2025"/>
    <s v="Q2"/>
    <s v="Low"/>
    <s v="Average"/>
    <s v="Excellent"/>
    <x v="6"/>
    <n v="7810.26"/>
  </r>
  <r>
    <x v="2860"/>
    <d v="2024-06-30T00:00:00"/>
    <s v="Kolkata"/>
    <s v="Hyderabad"/>
    <x v="1"/>
    <x v="1"/>
    <x v="1"/>
    <n v="19.89"/>
    <n v="1226"/>
    <n v="91.65"/>
    <n v="4"/>
    <x v="0"/>
    <x v="1"/>
    <n v="62111"/>
    <x v="26"/>
    <x v="0"/>
    <n v="88.94"/>
    <n v="3247.6"/>
    <n v="4838.3999999999996"/>
    <n v="8994.01"/>
    <x v="6"/>
    <n v="2024"/>
    <s v="Q2"/>
    <s v="High"/>
    <s v="Average"/>
    <s v="Excellent"/>
    <x v="1"/>
    <n v="8994.01"/>
  </r>
  <r>
    <x v="2861"/>
    <d v="2025-12-30T00:00:00"/>
    <s v="Kolkata"/>
    <s v="Hyderabad"/>
    <x v="1"/>
    <x v="0"/>
    <x v="4"/>
    <n v="15.24"/>
    <n v="325"/>
    <n v="90.5"/>
    <n v="2"/>
    <x v="2"/>
    <x v="0"/>
    <n v="34976"/>
    <x v="19"/>
    <x v="0"/>
    <n v="85.01"/>
    <n v="1259.5999999999999"/>
    <n v="4756.8100000000004"/>
    <n v="2822.95"/>
    <x v="9"/>
    <n v="2025"/>
    <s v="Q4"/>
    <s v="Low"/>
    <s v="Average"/>
    <s v="Excellent"/>
    <x v="1"/>
    <n v="2822.95"/>
  </r>
  <r>
    <x v="2862"/>
    <d v="2025-09-24T00:00:00"/>
    <s v="Kandla"/>
    <s v="Hyderabad"/>
    <x v="6"/>
    <x v="1"/>
    <x v="3"/>
    <n v="20.2"/>
    <n v="746"/>
    <n v="86.84"/>
    <n v="2"/>
    <x v="2"/>
    <x v="0"/>
    <n v="56052.800000000003"/>
    <x v="62"/>
    <x v="3"/>
    <n v="88.25"/>
    <n v="2300"/>
    <n v="3516.28"/>
    <n v="6132.51"/>
    <x v="8"/>
    <n v="2025"/>
    <s v="Q3"/>
    <s v="High"/>
    <s v="Average"/>
    <s v="Excellent"/>
    <x v="6"/>
    <n v="6132.51"/>
  </r>
  <r>
    <x v="2863"/>
    <d v="2026-02-07T00:00:00"/>
    <s v="Vizag"/>
    <s v="Hyderabad"/>
    <x v="6"/>
    <x v="0"/>
    <x v="3"/>
    <n v="10.88"/>
    <n v="2377"/>
    <n v="87.94"/>
    <n v="6"/>
    <x v="2"/>
    <x v="0"/>
    <n v="55368.800000000003"/>
    <x v="27"/>
    <x v="2"/>
    <n v="86.17"/>
    <n v="5189.2"/>
    <n v="4688.5200000000004"/>
    <n v="6179.39"/>
    <x v="3"/>
    <n v="2026"/>
    <s v="Q1"/>
    <s v="High"/>
    <s v="Average"/>
    <s v="Good"/>
    <x v="6"/>
    <n v="6179.39"/>
  </r>
  <r>
    <x v="2864"/>
    <d v="2025-02-18T00:00:00"/>
    <s v="Kandla"/>
    <s v="Pune"/>
    <x v="1"/>
    <x v="1"/>
    <x v="6"/>
    <n v="20.96"/>
    <n v="798"/>
    <n v="103.62"/>
    <n v="2"/>
    <x v="0"/>
    <x v="1"/>
    <n v="59374.400000000001"/>
    <x v="29"/>
    <x v="5"/>
    <n v="83.42"/>
    <n v="2434.4"/>
    <n v="4835.7"/>
    <n v="8124.45"/>
    <x v="3"/>
    <n v="2025"/>
    <s v="Q1"/>
    <s v="High"/>
    <s v="Average"/>
    <s v="Excellent"/>
    <x v="1"/>
    <n v="8124.45"/>
  </r>
  <r>
    <x v="2865"/>
    <d v="2026-04-02T00:00:00"/>
    <s v="Kandla"/>
    <s v="Delhi ICD"/>
    <x v="3"/>
    <x v="0"/>
    <x v="2"/>
    <n v="19.2"/>
    <n v="630"/>
    <n v="102.16"/>
    <n v="3"/>
    <x v="0"/>
    <x v="2"/>
    <n v="42099.199999999997"/>
    <x v="90"/>
    <x v="0"/>
    <n v="84.24"/>
    <n v="2028"/>
    <n v="4967.99"/>
    <n v="4416.3100000000004"/>
    <x v="5"/>
    <n v="2026"/>
    <s v="Q2"/>
    <s v="Low"/>
    <s v="Average"/>
    <s v="Excellent"/>
    <x v="3"/>
    <n v="4416.3100000000004"/>
  </r>
  <r>
    <x v="2866"/>
    <d v="2024-05-04T00:00:00"/>
    <s v="Mumbai"/>
    <s v="Ahmedabad"/>
    <x v="6"/>
    <x v="0"/>
    <x v="3"/>
    <n v="23.88"/>
    <n v="1828"/>
    <n v="91.36"/>
    <n v="4"/>
    <x v="2"/>
    <x v="2"/>
    <n v="56891.199999999997"/>
    <x v="60"/>
    <x v="4"/>
    <n v="86.84"/>
    <n v="4611.2"/>
    <n v="2019.95"/>
    <n v="9812.76"/>
    <x v="4"/>
    <n v="2024"/>
    <s v="Q2"/>
    <s v="High"/>
    <s v="Average"/>
    <s v="Excellent"/>
    <x v="6"/>
    <n v="9812.76"/>
  </r>
  <r>
    <x v="2867"/>
    <d v="2026-01-27T00:00:00"/>
    <s v="Vizag"/>
    <s v="Lucknow"/>
    <x v="1"/>
    <x v="0"/>
    <x v="5"/>
    <n v="13.6"/>
    <n v="1247"/>
    <n v="99.72"/>
    <n v="5"/>
    <x v="2"/>
    <x v="2"/>
    <n v="41670.400000000001"/>
    <x v="40"/>
    <x v="0"/>
    <n v="87.23"/>
    <n v="3038"/>
    <n v="1660.9"/>
    <n v="5504.82"/>
    <x v="0"/>
    <n v="2026"/>
    <s v="Q1"/>
    <s v="Low"/>
    <s v="Average"/>
    <s v="Excellent"/>
    <x v="1"/>
    <n v="5504.82"/>
  </r>
  <r>
    <x v="2868"/>
    <d v="2026-06-09T00:00:00"/>
    <s v="Mumbai"/>
    <s v="Nagpur"/>
    <x v="5"/>
    <x v="0"/>
    <x v="0"/>
    <n v="25.41"/>
    <n v="1894"/>
    <n v="88.41"/>
    <n v="5"/>
    <x v="1"/>
    <x v="0"/>
    <n v="60206.2"/>
    <x v="107"/>
    <x v="3"/>
    <n v="84.67"/>
    <n v="4804.3999999999996"/>
    <n v="2000.48"/>
    <n v="9575.93"/>
    <x v="6"/>
    <n v="2026"/>
    <s v="Q2"/>
    <s v="High"/>
    <s v="Average"/>
    <s v="Excellent"/>
    <x v="5"/>
    <n v="9575.93"/>
  </r>
  <r>
    <x v="2869"/>
    <d v="2025-06-28T00:00:00"/>
    <s v="Mundra"/>
    <s v="Ahmedabad"/>
    <x v="6"/>
    <x v="1"/>
    <x v="1"/>
    <n v="25.99"/>
    <n v="2546"/>
    <n v="95.2"/>
    <n v="7"/>
    <x v="2"/>
    <x v="2"/>
    <n v="79867"/>
    <x v="53"/>
    <x v="6"/>
    <n v="83.24"/>
    <n v="6131.6"/>
    <n v="4879.7700000000004"/>
    <n v="9897.69"/>
    <x v="6"/>
    <n v="2025"/>
    <s v="Q2"/>
    <s v="High"/>
    <s v="Average"/>
    <s v="Good"/>
    <x v="6"/>
    <n v="9897.69"/>
  </r>
  <r>
    <x v="2870"/>
    <d v="2024-10-24T00:00:00"/>
    <s v="Chennai"/>
    <s v="Jaipur"/>
    <x v="2"/>
    <x v="0"/>
    <x v="0"/>
    <n v="24.1"/>
    <n v="2470"/>
    <n v="91.4"/>
    <n v="7"/>
    <x v="1"/>
    <x v="1"/>
    <n v="63798"/>
    <x v="99"/>
    <x v="5"/>
    <n v="86.81"/>
    <n v="5904"/>
    <n v="4403.57"/>
    <n v="6626"/>
    <x v="7"/>
    <n v="2024"/>
    <s v="Q4"/>
    <s v="High"/>
    <s v="Average"/>
    <s v="Good"/>
    <x v="2"/>
    <n v="6626"/>
  </r>
  <r>
    <x v="2871"/>
    <d v="2024-12-10T00:00:00"/>
    <s v="Kandla"/>
    <s v="Bengaluru"/>
    <x v="3"/>
    <x v="0"/>
    <x v="1"/>
    <n v="27.19"/>
    <n v="2622"/>
    <n v="99.14"/>
    <n v="8"/>
    <x v="1"/>
    <x v="2"/>
    <n v="67831.8"/>
    <x v="40"/>
    <x v="2"/>
    <n v="86.17"/>
    <n v="6331.6"/>
    <n v="4972.7700000000004"/>
    <n v="9215.67"/>
    <x v="9"/>
    <n v="2024"/>
    <s v="Q4"/>
    <s v="High"/>
    <s v="Average"/>
    <s v="Good"/>
    <x v="3"/>
    <n v="9215.67"/>
  </r>
  <r>
    <x v="2872"/>
    <d v="2026-01-23T00:00:00"/>
    <s v="Nava Sheva"/>
    <s v="Lucknow"/>
    <x v="1"/>
    <x v="1"/>
    <x v="2"/>
    <n v="25.47"/>
    <n v="2230"/>
    <n v="94.54"/>
    <n v="5"/>
    <x v="1"/>
    <x v="0"/>
    <n v="77027.8"/>
    <x v="70"/>
    <x v="4"/>
    <n v="88.65"/>
    <n v="5478.8"/>
    <n v="2689.28"/>
    <n v="11876.66"/>
    <x v="0"/>
    <n v="2026"/>
    <s v="Q1"/>
    <s v="High"/>
    <s v="Good"/>
    <s v="Excellent"/>
    <x v="1"/>
    <n v="11876.66"/>
  </r>
  <r>
    <x v="2873"/>
    <d v="2024-06-20T00:00:00"/>
    <s v="Kandla"/>
    <s v="Lucknow"/>
    <x v="5"/>
    <x v="1"/>
    <x v="0"/>
    <n v="18.829999999999998"/>
    <n v="1528"/>
    <n v="85.22"/>
    <n v="4"/>
    <x v="0"/>
    <x v="0"/>
    <n v="66509.399999999994"/>
    <x v="18"/>
    <x v="1"/>
    <n v="86.46"/>
    <n v="3809.2"/>
    <n v="4915.95"/>
    <n v="10256.129999999999"/>
    <x v="6"/>
    <n v="2024"/>
    <s v="Q2"/>
    <s v="High"/>
    <s v="Good"/>
    <s v="Excellent"/>
    <x v="5"/>
    <n v="10256.129999999999"/>
  </r>
  <r>
    <x v="2874"/>
    <d v="2025-08-02T00:00:00"/>
    <s v="Nava Sheva"/>
    <s v="Bengaluru"/>
    <x v="5"/>
    <x v="1"/>
    <x v="4"/>
    <n v="22.45"/>
    <n v="1036"/>
    <n v="97.03"/>
    <n v="4"/>
    <x v="2"/>
    <x v="2"/>
    <n v="58780.6"/>
    <x v="9"/>
    <x v="0"/>
    <n v="86.51"/>
    <n v="2970"/>
    <n v="4011.36"/>
    <n v="7160.3"/>
    <x v="2"/>
    <n v="2025"/>
    <s v="Q3"/>
    <s v="High"/>
    <s v="Average"/>
    <s v="Excellent"/>
    <x v="5"/>
    <n v="7160.3"/>
  </r>
  <r>
    <x v="2875"/>
    <d v="2025-11-27T00:00:00"/>
    <s v="Kolkata"/>
    <s v="Pune"/>
    <x v="1"/>
    <x v="1"/>
    <x v="2"/>
    <n v="13.53"/>
    <n v="1740"/>
    <n v="99.36"/>
    <n v="5"/>
    <x v="0"/>
    <x v="2"/>
    <n v="61980.2"/>
    <x v="71"/>
    <x v="3"/>
    <n v="83.51"/>
    <n v="4021.2"/>
    <n v="2517.5100000000002"/>
    <n v="8956.18"/>
    <x v="11"/>
    <n v="2025"/>
    <s v="Q4"/>
    <s v="High"/>
    <s v="Average"/>
    <s v="Excellent"/>
    <x v="1"/>
    <n v="8956.18"/>
  </r>
  <r>
    <x v="2876"/>
    <d v="2024-11-29T00:00:00"/>
    <s v="Kandla"/>
    <s v="Lucknow"/>
    <x v="6"/>
    <x v="0"/>
    <x v="3"/>
    <n v="20.65"/>
    <n v="1566"/>
    <n v="97.8"/>
    <n v="5"/>
    <x v="0"/>
    <x v="2"/>
    <n v="54113"/>
    <x v="54"/>
    <x v="6"/>
    <n v="82.92"/>
    <n v="3958"/>
    <n v="1680.6"/>
    <n v="7601.47"/>
    <x v="11"/>
    <n v="2024"/>
    <s v="Q4"/>
    <s v="High"/>
    <s v="Average"/>
    <s v="Excellent"/>
    <x v="6"/>
    <n v="7601.47"/>
  </r>
  <r>
    <x v="2877"/>
    <d v="2024-05-01T00:00:00"/>
    <s v="Chennai"/>
    <s v="Ahmedabad"/>
    <x v="1"/>
    <x v="1"/>
    <x v="5"/>
    <n v="10.57"/>
    <n v="2186"/>
    <n v="88.18"/>
    <n v="6"/>
    <x v="0"/>
    <x v="1"/>
    <n v="64826.6"/>
    <x v="6"/>
    <x v="4"/>
    <n v="82.19"/>
    <n v="4794.8"/>
    <n v="2649.88"/>
    <n v="7503.38"/>
    <x v="4"/>
    <n v="2024"/>
    <s v="Q2"/>
    <s v="High"/>
    <s v="Average"/>
    <s v="Good"/>
    <x v="1"/>
    <n v="7503.38"/>
  </r>
  <r>
    <x v="2878"/>
    <d v="2025-10-03T00:00:00"/>
    <s v="Kolkata"/>
    <s v="Jaipur"/>
    <x v="3"/>
    <x v="1"/>
    <x v="5"/>
    <n v="15.08"/>
    <n v="1120"/>
    <n v="89.38"/>
    <n v="2"/>
    <x v="1"/>
    <x v="1"/>
    <n v="51237.599999999999"/>
    <x v="115"/>
    <x v="2"/>
    <n v="82.3"/>
    <n v="2843.2"/>
    <n v="3607.31"/>
    <n v="7522.01"/>
    <x v="7"/>
    <n v="2025"/>
    <s v="Q4"/>
    <s v="High"/>
    <s v="Average"/>
    <s v="Excellent"/>
    <x v="3"/>
    <n v="7522.01"/>
  </r>
  <r>
    <x v="2879"/>
    <d v="2025-10-24T00:00:00"/>
    <s v="Kolkata"/>
    <s v="Hyderabad"/>
    <x v="1"/>
    <x v="1"/>
    <x v="0"/>
    <n v="17.04"/>
    <n v="2432"/>
    <n v="92.61"/>
    <n v="8"/>
    <x v="2"/>
    <x v="2"/>
    <n v="70133.2"/>
    <x v="68"/>
    <x v="2"/>
    <n v="88.27"/>
    <n v="5545.6"/>
    <n v="2814.17"/>
    <n v="10839.29"/>
    <x v="7"/>
    <n v="2025"/>
    <s v="Q4"/>
    <s v="High"/>
    <s v="Good"/>
    <s v="Good"/>
    <x v="1"/>
    <n v="10839.29"/>
  </r>
  <r>
    <x v="2880"/>
    <d v="2024-05-28T00:00:00"/>
    <s v="Nava Sheva"/>
    <s v="Ahmedabad"/>
    <x v="6"/>
    <x v="1"/>
    <x v="1"/>
    <n v="23.81"/>
    <n v="388"/>
    <n v="98.26"/>
    <n v="2"/>
    <x v="0"/>
    <x v="0"/>
    <n v="58876.2"/>
    <x v="92"/>
    <x v="3"/>
    <n v="86.71"/>
    <n v="1728.4"/>
    <n v="2104.85"/>
    <n v="9865.84"/>
    <x v="4"/>
    <n v="2024"/>
    <s v="Q2"/>
    <s v="High"/>
    <s v="Average"/>
    <s v="Excellent"/>
    <x v="6"/>
    <n v="9865.84"/>
  </r>
  <r>
    <x v="2881"/>
    <d v="2026-03-30T00:00:00"/>
    <s v="Mumbai"/>
    <s v="Nagpur"/>
    <x v="3"/>
    <x v="0"/>
    <x v="6"/>
    <n v="27.91"/>
    <n v="861"/>
    <n v="90.82"/>
    <n v="3"/>
    <x v="2"/>
    <x v="2"/>
    <n v="48849.4"/>
    <x v="17"/>
    <x v="1"/>
    <n v="85.29"/>
    <n v="2838.4"/>
    <n v="1882.99"/>
    <n v="8055.4"/>
    <x v="10"/>
    <n v="2026"/>
    <s v="Q1"/>
    <s v="Low"/>
    <s v="Average"/>
    <s v="Excellent"/>
    <x v="3"/>
    <n v="8055.4"/>
  </r>
  <r>
    <x v="2882"/>
    <d v="2025-07-13T00:00:00"/>
    <s v="Mundra"/>
    <s v="Bengaluru"/>
    <x v="4"/>
    <x v="1"/>
    <x v="2"/>
    <n v="12.38"/>
    <n v="1627"/>
    <n v="101.66"/>
    <n v="6"/>
    <x v="1"/>
    <x v="1"/>
    <n v="56365.2"/>
    <x v="85"/>
    <x v="4"/>
    <n v="85.48"/>
    <n v="3749.2"/>
    <n v="3841.14"/>
    <n v="7531.59"/>
    <x v="1"/>
    <n v="2025"/>
    <s v="Q3"/>
    <s v="High"/>
    <s v="Average"/>
    <s v="Good"/>
    <x v="4"/>
    <n v="7531.59"/>
  </r>
  <r>
    <x v="2883"/>
    <d v="2024-07-24T00:00:00"/>
    <s v="Kandla"/>
    <s v="Bengaluru"/>
    <x v="5"/>
    <x v="1"/>
    <x v="1"/>
    <n v="11.13"/>
    <n v="1721"/>
    <n v="95.5"/>
    <n v="6"/>
    <x v="1"/>
    <x v="2"/>
    <n v="54129"/>
    <x v="66"/>
    <x v="0"/>
    <n v="84.76"/>
    <n v="3887.2"/>
    <n v="4724.33"/>
    <n v="7627.65"/>
    <x v="1"/>
    <n v="2024"/>
    <s v="Q3"/>
    <s v="High"/>
    <s v="Average"/>
    <s v="Good"/>
    <x v="5"/>
    <n v="7627.65"/>
  </r>
  <r>
    <x v="2884"/>
    <d v="2025-05-13T00:00:00"/>
    <s v="Kandla"/>
    <s v="Delhi ICD"/>
    <x v="0"/>
    <x v="0"/>
    <x v="0"/>
    <n v="15.7"/>
    <n v="1499"/>
    <n v="100.31"/>
    <n v="4"/>
    <x v="2"/>
    <x v="0"/>
    <n v="50655.199999999997"/>
    <x v="99"/>
    <x v="6"/>
    <n v="81.540000000000006"/>
    <n v="3626"/>
    <n v="3236.48"/>
    <n v="8903.4599999999991"/>
    <x v="4"/>
    <n v="2025"/>
    <s v="Q2"/>
    <s v="High"/>
    <s v="Average"/>
    <s v="Excellent"/>
    <x v="0"/>
    <n v="8903.4599999999991"/>
  </r>
  <r>
    <x v="2885"/>
    <d v="2025-06-18T00:00:00"/>
    <s v="Mumbai"/>
    <s v="Bengaluru"/>
    <x v="0"/>
    <x v="1"/>
    <x v="2"/>
    <n v="17.46"/>
    <n v="1529"/>
    <n v="85.77"/>
    <n v="5"/>
    <x v="1"/>
    <x v="0"/>
    <n v="60354.400000000001"/>
    <x v="70"/>
    <x v="5"/>
    <n v="84.86"/>
    <n v="3756.4"/>
    <n v="4484.53"/>
    <n v="5277.05"/>
    <x v="6"/>
    <n v="2025"/>
    <s v="Q2"/>
    <s v="High"/>
    <s v="Average"/>
    <s v="Excellent"/>
    <x v="0"/>
    <n v="5277.05"/>
  </r>
  <r>
    <x v="2886"/>
    <d v="2025-05-18T00:00:00"/>
    <s v="Mumbai"/>
    <s v="Hyderabad"/>
    <x v="6"/>
    <x v="0"/>
    <x v="3"/>
    <n v="10.66"/>
    <n v="1336"/>
    <n v="98.71"/>
    <n v="4"/>
    <x v="0"/>
    <x v="0"/>
    <n v="46471.199999999997"/>
    <x v="78"/>
    <x v="6"/>
    <n v="84.32"/>
    <n v="3098.4"/>
    <n v="2470.5"/>
    <n v="5011.91"/>
    <x v="4"/>
    <n v="2025"/>
    <s v="Q2"/>
    <s v="Low"/>
    <s v="Average"/>
    <s v="Excellent"/>
    <x v="6"/>
    <n v="5011.91"/>
  </r>
  <r>
    <x v="2887"/>
    <d v="2024-04-22T00:00:00"/>
    <s v="Kandla"/>
    <s v="Bengaluru"/>
    <x v="5"/>
    <x v="0"/>
    <x v="2"/>
    <n v="19.61"/>
    <n v="2367"/>
    <n v="103.56"/>
    <n v="6"/>
    <x v="1"/>
    <x v="1"/>
    <n v="59980.2"/>
    <x v="61"/>
    <x v="4"/>
    <n v="81.94"/>
    <n v="5518.4"/>
    <n v="4149.9399999999996"/>
    <n v="5054.6899999999996"/>
    <x v="5"/>
    <n v="2024"/>
    <s v="Q2"/>
    <s v="High"/>
    <s v="Average"/>
    <s v="Good"/>
    <x v="5"/>
    <n v="5054.6899999999996"/>
  </r>
  <r>
    <x v="2888"/>
    <d v="2025-06-04T00:00:00"/>
    <s v="Mundra"/>
    <s v="Lucknow"/>
    <x v="6"/>
    <x v="1"/>
    <x v="0"/>
    <n v="13.37"/>
    <n v="2250"/>
    <n v="92.7"/>
    <n v="5"/>
    <x v="2"/>
    <x v="0"/>
    <n v="68657"/>
    <x v="5"/>
    <x v="5"/>
    <n v="83.93"/>
    <n v="5034.8"/>
    <n v="3359.06"/>
    <n v="12315.44"/>
    <x v="6"/>
    <n v="2025"/>
    <s v="Q2"/>
    <s v="High"/>
    <s v="Good"/>
    <s v="Excellent"/>
    <x v="6"/>
    <n v="12315.44"/>
  </r>
  <r>
    <x v="2889"/>
    <d v="2024-10-26T00:00:00"/>
    <s v="Mundra"/>
    <s v="Pune"/>
    <x v="3"/>
    <x v="0"/>
    <x v="6"/>
    <n v="13.59"/>
    <n v="1533"/>
    <n v="93.35"/>
    <n v="3"/>
    <x v="2"/>
    <x v="0"/>
    <n v="48329"/>
    <x v="100"/>
    <x v="4"/>
    <n v="81.48"/>
    <n v="3609.6"/>
    <n v="4522.3100000000004"/>
    <n v="4616.1499999999996"/>
    <x v="7"/>
    <n v="2024"/>
    <s v="Q4"/>
    <s v="Low"/>
    <s v="Average"/>
    <s v="Excellent"/>
    <x v="3"/>
    <n v="4616.1499999999996"/>
  </r>
  <r>
    <x v="2890"/>
    <d v="2025-11-22T00:00:00"/>
    <s v="Kandla"/>
    <s v="Hyderabad"/>
    <x v="3"/>
    <x v="1"/>
    <x v="6"/>
    <n v="15.59"/>
    <n v="731"/>
    <n v="85.3"/>
    <n v="2"/>
    <x v="0"/>
    <x v="1"/>
    <n v="51539"/>
    <x v="108"/>
    <x v="1"/>
    <n v="88.01"/>
    <n v="2085.6"/>
    <n v="3598.48"/>
    <n v="5521.03"/>
    <x v="11"/>
    <n v="2025"/>
    <s v="Q4"/>
    <s v="High"/>
    <s v="Average"/>
    <s v="Excellent"/>
    <x v="3"/>
    <n v="5521.03"/>
  </r>
  <r>
    <x v="2891"/>
    <d v="2026-05-24T00:00:00"/>
    <s v="Nava Sheva"/>
    <s v="Lucknow"/>
    <x v="3"/>
    <x v="0"/>
    <x v="6"/>
    <n v="19.61"/>
    <n v="842"/>
    <n v="93.21"/>
    <n v="3"/>
    <x v="0"/>
    <x v="0"/>
    <n v="47938.2"/>
    <x v="5"/>
    <x v="2"/>
    <n v="86.8"/>
    <n v="2468.4"/>
    <n v="1673.03"/>
    <n v="4171.3900000000003"/>
    <x v="4"/>
    <n v="2026"/>
    <s v="Q2"/>
    <s v="Low"/>
    <s v="Average"/>
    <s v="Excellent"/>
    <x v="3"/>
    <n v="4171.3900000000003"/>
  </r>
  <r>
    <x v="2892"/>
    <d v="2025-09-05T00:00:00"/>
    <s v="Kolkata"/>
    <s v="Bengaluru"/>
    <x v="0"/>
    <x v="1"/>
    <x v="5"/>
    <n v="10.5"/>
    <n v="656"/>
    <n v="97.89"/>
    <n v="2"/>
    <x v="1"/>
    <x v="0"/>
    <n v="45068.800000000003"/>
    <x v="43"/>
    <x v="2"/>
    <n v="85.86"/>
    <n v="1732"/>
    <n v="2673.48"/>
    <n v="5161.0600000000004"/>
    <x v="8"/>
    <n v="2025"/>
    <s v="Q3"/>
    <s v="Low"/>
    <s v="Average"/>
    <s v="Excellent"/>
    <x v="0"/>
    <n v="5161.0600000000004"/>
  </r>
  <r>
    <x v="2893"/>
    <d v="2026-04-22T00:00:00"/>
    <s v="Kandla"/>
    <s v="Pune"/>
    <x v="6"/>
    <x v="0"/>
    <x v="3"/>
    <n v="17.95"/>
    <n v="2786"/>
    <n v="95.14"/>
    <n v="8"/>
    <x v="0"/>
    <x v="2"/>
    <n v="66003.8"/>
    <x v="10"/>
    <x v="2"/>
    <n v="82.45"/>
    <n v="6290"/>
    <n v="4863.8599999999997"/>
    <n v="10186.85"/>
    <x v="5"/>
    <n v="2026"/>
    <s v="Q2"/>
    <s v="High"/>
    <s v="Good"/>
    <s v="Good"/>
    <x v="6"/>
    <n v="10186.85"/>
  </r>
  <r>
    <x v="2894"/>
    <d v="2025-05-02T00:00:00"/>
    <s v="Chennai"/>
    <s v="Hyderabad"/>
    <x v="5"/>
    <x v="1"/>
    <x v="5"/>
    <n v="26.32"/>
    <n v="2141"/>
    <n v="90.82"/>
    <n v="6"/>
    <x v="0"/>
    <x v="1"/>
    <n v="78778.399999999994"/>
    <x v="45"/>
    <x v="4"/>
    <n v="86.29"/>
    <n v="5334.8"/>
    <n v="4762.8100000000004"/>
    <n v="14124.51"/>
    <x v="4"/>
    <n v="2025"/>
    <s v="Q2"/>
    <s v="High"/>
    <s v="Good"/>
    <s v="Good"/>
    <x v="5"/>
    <n v="14124.51"/>
  </r>
  <r>
    <x v="2895"/>
    <d v="2024-03-10T00:00:00"/>
    <s v="Chennai"/>
    <s v="Delhi ICD"/>
    <x v="2"/>
    <x v="0"/>
    <x v="5"/>
    <n v="18.18"/>
    <n v="2074"/>
    <n v="104.47"/>
    <n v="6"/>
    <x v="2"/>
    <x v="1"/>
    <n v="57786.400000000001"/>
    <x v="22"/>
    <x v="2"/>
    <n v="88.46"/>
    <n v="4875.2"/>
    <n v="4219.38"/>
    <n v="6177.94"/>
    <x v="10"/>
    <n v="2024"/>
    <s v="Q1"/>
    <s v="High"/>
    <s v="Average"/>
    <s v="Good"/>
    <x v="2"/>
    <n v="6177.94"/>
  </r>
  <r>
    <x v="2896"/>
    <d v="2025-04-12T00:00:00"/>
    <s v="Kandla"/>
    <s v="Nagpur"/>
    <x v="5"/>
    <x v="0"/>
    <x v="6"/>
    <n v="16.21"/>
    <n v="2797"/>
    <n v="97.36"/>
    <n v="6"/>
    <x v="1"/>
    <x v="2"/>
    <n v="59836.2"/>
    <x v="100"/>
    <x v="5"/>
    <n v="81.84"/>
    <n v="6242.4"/>
    <n v="3413.17"/>
    <n v="6657.29"/>
    <x v="5"/>
    <n v="2025"/>
    <s v="Q2"/>
    <s v="High"/>
    <s v="Average"/>
    <s v="Good"/>
    <x v="5"/>
    <n v="6657.29"/>
  </r>
  <r>
    <x v="2897"/>
    <d v="2025-07-20T00:00:00"/>
    <s v="Nava Sheva"/>
    <s v="Lucknow"/>
    <x v="2"/>
    <x v="1"/>
    <x v="6"/>
    <n v="19.309999999999999"/>
    <n v="1803"/>
    <n v="95.88"/>
    <n v="4"/>
    <x v="2"/>
    <x v="1"/>
    <n v="66520.600000000006"/>
    <x v="112"/>
    <x v="2"/>
    <n v="88.16"/>
    <n v="4378.3999999999996"/>
    <n v="2708.94"/>
    <n v="8807.06"/>
    <x v="1"/>
    <n v="2025"/>
    <s v="Q3"/>
    <s v="High"/>
    <s v="Average"/>
    <s v="Excellent"/>
    <x v="2"/>
    <n v="8807.06"/>
  </r>
  <r>
    <x v="2898"/>
    <d v="2024-06-16T00:00:00"/>
    <s v="Chennai"/>
    <s v="Ahmedabad"/>
    <x v="5"/>
    <x v="1"/>
    <x v="2"/>
    <n v="18.12"/>
    <n v="1461"/>
    <n v="102.67"/>
    <n v="3"/>
    <x v="1"/>
    <x v="0"/>
    <n v="62160.4"/>
    <x v="98"/>
    <x v="2"/>
    <n v="84.18"/>
    <n v="3646.8"/>
    <n v="4018.3"/>
    <n v="6375.79"/>
    <x v="6"/>
    <n v="2024"/>
    <s v="Q2"/>
    <s v="High"/>
    <s v="Average"/>
    <s v="Excellent"/>
    <x v="5"/>
    <n v="6375.79"/>
  </r>
  <r>
    <x v="2899"/>
    <d v="2025-04-15T00:00:00"/>
    <s v="Vizag"/>
    <s v="Ahmedabad"/>
    <x v="2"/>
    <x v="1"/>
    <x v="5"/>
    <n v="25.07"/>
    <n v="1848"/>
    <n v="96.41"/>
    <n v="4"/>
    <x v="0"/>
    <x v="0"/>
    <n v="77308.2"/>
    <x v="84"/>
    <x v="3"/>
    <n v="88.03"/>
    <n v="4698.8"/>
    <n v="4060.96"/>
    <n v="12299.46"/>
    <x v="5"/>
    <n v="2025"/>
    <s v="Q2"/>
    <s v="High"/>
    <s v="Good"/>
    <s v="Excellent"/>
    <x v="2"/>
    <n v="12299.46"/>
  </r>
  <r>
    <x v="2900"/>
    <d v="2024-10-31T00:00:00"/>
    <s v="Kolkata"/>
    <s v="Lucknow"/>
    <x v="5"/>
    <x v="0"/>
    <x v="3"/>
    <n v="10.6"/>
    <n v="1662"/>
    <n v="94.78"/>
    <n v="6"/>
    <x v="1"/>
    <x v="2"/>
    <n v="40857.599999999999"/>
    <x v="5"/>
    <x v="3"/>
    <n v="88.32"/>
    <n v="3748"/>
    <n v="4352.2700000000004"/>
    <n v="5952.97"/>
    <x v="7"/>
    <n v="2024"/>
    <s v="Q4"/>
    <s v="Low"/>
    <s v="Average"/>
    <s v="Good"/>
    <x v="5"/>
    <n v="5952.97"/>
  </r>
  <r>
    <x v="2901"/>
    <d v="2025-01-29T00:00:00"/>
    <s v="Nava Sheva"/>
    <s v="Bengaluru"/>
    <x v="6"/>
    <x v="0"/>
    <x v="5"/>
    <n v="14.67"/>
    <n v="2761"/>
    <n v="88.28"/>
    <n v="8"/>
    <x v="0"/>
    <x v="1"/>
    <n v="63428.6"/>
    <x v="83"/>
    <x v="4"/>
    <n v="86.61"/>
    <n v="6108.8"/>
    <n v="3753.39"/>
    <n v="6808.12"/>
    <x v="0"/>
    <n v="2025"/>
    <s v="Q1"/>
    <s v="High"/>
    <s v="Average"/>
    <s v="Good"/>
    <x v="6"/>
    <n v="6808.12"/>
  </r>
  <r>
    <x v="2902"/>
    <d v="2025-10-11T00:00:00"/>
    <s v="Mumbai"/>
    <s v="Pune"/>
    <x v="3"/>
    <x v="0"/>
    <x v="6"/>
    <n v="22.42"/>
    <n v="667"/>
    <n v="100.55"/>
    <n v="2"/>
    <x v="1"/>
    <x v="0"/>
    <n v="44248"/>
    <x v="60"/>
    <x v="3"/>
    <n v="82.25"/>
    <n v="2230.8000000000002"/>
    <n v="3940.53"/>
    <n v="6654.17"/>
    <x v="7"/>
    <n v="2025"/>
    <s v="Q4"/>
    <s v="Low"/>
    <s v="Average"/>
    <s v="Excellent"/>
    <x v="3"/>
    <n v="6654.17"/>
  </r>
  <r>
    <x v="2903"/>
    <d v="2025-01-11T00:00:00"/>
    <s v="Chennai"/>
    <s v="Delhi ICD"/>
    <x v="4"/>
    <x v="1"/>
    <x v="6"/>
    <n v="21.45"/>
    <n v="2679"/>
    <n v="89.22"/>
    <n v="6"/>
    <x v="1"/>
    <x v="0"/>
    <n v="78159.399999999994"/>
    <x v="55"/>
    <x v="6"/>
    <n v="84.59"/>
    <n v="6216"/>
    <n v="2397.85"/>
    <n v="8175.52"/>
    <x v="0"/>
    <n v="2025"/>
    <s v="Q1"/>
    <s v="High"/>
    <s v="Average"/>
    <s v="Good"/>
    <x v="4"/>
    <n v="8175.52"/>
  </r>
  <r>
    <x v="2904"/>
    <d v="2024-08-19T00:00:00"/>
    <s v="Kolkata"/>
    <s v="Ahmedabad"/>
    <x v="0"/>
    <x v="0"/>
    <x v="6"/>
    <n v="26.72"/>
    <n v="522"/>
    <n v="86.4"/>
    <n v="2"/>
    <x v="2"/>
    <x v="2"/>
    <n v="43180"/>
    <x v="46"/>
    <x v="5"/>
    <n v="88.61"/>
    <n v="2112.8000000000002"/>
    <n v="2013.86"/>
    <n v="4063.67"/>
    <x v="2"/>
    <n v="2024"/>
    <s v="Q3"/>
    <s v="Low"/>
    <s v="Average"/>
    <s v="Excellent"/>
    <x v="0"/>
    <n v="4063.67"/>
  </r>
  <r>
    <x v="2905"/>
    <d v="2025-04-20T00:00:00"/>
    <s v="Vizag"/>
    <s v="Lucknow"/>
    <x v="5"/>
    <x v="0"/>
    <x v="5"/>
    <n v="20.82"/>
    <n v="1545"/>
    <n v="99.53"/>
    <n v="5"/>
    <x v="0"/>
    <x v="1"/>
    <n v="55721.599999999999"/>
    <x v="58"/>
    <x v="3"/>
    <n v="87.5"/>
    <n v="3922.8"/>
    <n v="4794.1400000000003"/>
    <n v="5461.44"/>
    <x v="5"/>
    <n v="2025"/>
    <s v="Q2"/>
    <s v="High"/>
    <s v="Average"/>
    <s v="Excellent"/>
    <x v="5"/>
    <n v="5461.44"/>
  </r>
  <r>
    <x v="2906"/>
    <d v="2025-01-06T00:00:00"/>
    <s v="Chennai"/>
    <s v="Jaipur"/>
    <x v="0"/>
    <x v="0"/>
    <x v="6"/>
    <n v="22.03"/>
    <n v="811"/>
    <n v="99.64"/>
    <n v="4"/>
    <x v="0"/>
    <x v="0"/>
    <n v="50515.8"/>
    <x v="105"/>
    <x v="4"/>
    <n v="88.25"/>
    <n v="2503.1999999999998"/>
    <n v="2655.06"/>
    <n v="4273.37"/>
    <x v="0"/>
    <n v="2025"/>
    <s v="Q1"/>
    <s v="High"/>
    <s v="Average"/>
    <s v="Excellent"/>
    <x v="0"/>
    <n v="4273.37"/>
  </r>
  <r>
    <x v="2907"/>
    <d v="2026-01-16T00:00:00"/>
    <s v="Kandla"/>
    <s v="Bengaluru"/>
    <x v="1"/>
    <x v="0"/>
    <x v="4"/>
    <n v="25.82"/>
    <n v="1838"/>
    <n v="102.01"/>
    <n v="6"/>
    <x v="1"/>
    <x v="0"/>
    <n v="61535.199999999997"/>
    <x v="38"/>
    <x v="4"/>
    <n v="81.64"/>
    <n v="4708.8"/>
    <n v="2247.08"/>
    <n v="7496.07"/>
    <x v="0"/>
    <n v="2026"/>
    <s v="Q1"/>
    <s v="High"/>
    <s v="Average"/>
    <s v="Good"/>
    <x v="1"/>
    <n v="7496.07"/>
  </r>
  <r>
    <x v="2908"/>
    <d v="2025-08-29T00:00:00"/>
    <s v="Kandla"/>
    <s v="Ahmedabad"/>
    <x v="5"/>
    <x v="1"/>
    <x v="3"/>
    <n v="24.71"/>
    <n v="1636"/>
    <n v="95.8"/>
    <n v="6"/>
    <x v="1"/>
    <x v="1"/>
    <n v="66867"/>
    <x v="80"/>
    <x v="2"/>
    <n v="81.900000000000006"/>
    <n v="4260.3999999999996"/>
    <n v="4564.25"/>
    <n v="7804.62"/>
    <x v="2"/>
    <n v="2025"/>
    <s v="Q3"/>
    <s v="High"/>
    <s v="Average"/>
    <s v="Good"/>
    <x v="5"/>
    <n v="7804.62"/>
  </r>
  <r>
    <x v="2909"/>
    <d v="2024-06-05T00:00:00"/>
    <s v="Chennai"/>
    <s v="Hyderabad"/>
    <x v="5"/>
    <x v="0"/>
    <x v="1"/>
    <n v="24.79"/>
    <n v="687"/>
    <n v="104.5"/>
    <n v="3"/>
    <x v="1"/>
    <x v="1"/>
    <n v="44595"/>
    <x v="104"/>
    <x v="3"/>
    <n v="88.07"/>
    <n v="2365.6"/>
    <n v="3179.47"/>
    <n v="5052.46"/>
    <x v="6"/>
    <n v="2024"/>
    <s v="Q2"/>
    <s v="Low"/>
    <s v="Average"/>
    <s v="Excellent"/>
    <x v="5"/>
    <n v="5052.46"/>
  </r>
  <r>
    <x v="2910"/>
    <d v="2026-06-08T00:00:00"/>
    <s v="Nava Sheva"/>
    <s v="Nagpur"/>
    <x v="3"/>
    <x v="1"/>
    <x v="6"/>
    <n v="24.08"/>
    <n v="857"/>
    <n v="103.08"/>
    <n v="4"/>
    <x v="1"/>
    <x v="1"/>
    <n v="57825.599999999999"/>
    <x v="11"/>
    <x v="6"/>
    <n v="85.66"/>
    <n v="2677.2"/>
    <n v="4602.3900000000003"/>
    <n v="5848.51"/>
    <x v="6"/>
    <n v="2026"/>
    <s v="Q2"/>
    <s v="High"/>
    <s v="Average"/>
    <s v="Excellent"/>
    <x v="3"/>
    <n v="5848.51"/>
  </r>
  <r>
    <x v="2911"/>
    <d v="2025-11-01T00:00:00"/>
    <s v="Kandla"/>
    <s v="Nagpur"/>
    <x v="6"/>
    <x v="0"/>
    <x v="1"/>
    <n v="19.079999999999998"/>
    <n v="880"/>
    <n v="98.96"/>
    <n v="3"/>
    <x v="1"/>
    <x v="0"/>
    <n v="43607.199999999997"/>
    <x v="87"/>
    <x v="6"/>
    <n v="81.83"/>
    <n v="2523.1999999999998"/>
    <n v="4082.4"/>
    <n v="6287.34"/>
    <x v="11"/>
    <n v="2025"/>
    <s v="Q4"/>
    <s v="Low"/>
    <s v="Average"/>
    <s v="Excellent"/>
    <x v="6"/>
    <n v="6287.34"/>
  </r>
  <r>
    <x v="2912"/>
    <d v="2025-10-24T00:00:00"/>
    <s v="Nava Sheva"/>
    <s v="Nagpur"/>
    <x v="4"/>
    <x v="1"/>
    <x v="0"/>
    <n v="26.55"/>
    <n v="1902"/>
    <n v="97.75"/>
    <n v="5"/>
    <x v="0"/>
    <x v="2"/>
    <n v="75449"/>
    <x v="69"/>
    <x v="4"/>
    <n v="82.76"/>
    <n v="4866"/>
    <n v="3997.95"/>
    <n v="12316.5"/>
    <x v="7"/>
    <n v="2025"/>
    <s v="Q4"/>
    <s v="High"/>
    <s v="Good"/>
    <s v="Excellent"/>
    <x v="4"/>
    <n v="12316.5"/>
  </r>
  <r>
    <x v="2913"/>
    <d v="2025-06-05T00:00:00"/>
    <s v="Mumbai"/>
    <s v="Ahmedabad"/>
    <x v="3"/>
    <x v="0"/>
    <x v="6"/>
    <n v="18.399999999999999"/>
    <n v="346"/>
    <n v="91.53"/>
    <n v="2"/>
    <x v="0"/>
    <x v="0"/>
    <n v="40695.599999999999"/>
    <x v="112"/>
    <x v="1"/>
    <n v="86.38"/>
    <n v="1428"/>
    <n v="3740.79"/>
    <n v="7204.74"/>
    <x v="6"/>
    <n v="2025"/>
    <s v="Q2"/>
    <s v="Low"/>
    <s v="Average"/>
    <s v="Excellent"/>
    <x v="3"/>
    <n v="7204.74"/>
  </r>
  <r>
    <x v="2914"/>
    <d v="2025-11-26T00:00:00"/>
    <s v="Nava Sheva"/>
    <s v="Nagpur"/>
    <x v="5"/>
    <x v="0"/>
    <x v="2"/>
    <n v="20.82"/>
    <n v="1985"/>
    <n v="101.37"/>
    <n v="5"/>
    <x v="2"/>
    <x v="0"/>
    <n v="61222.400000000001"/>
    <x v="51"/>
    <x v="0"/>
    <n v="85.84"/>
    <n v="4802.8"/>
    <n v="2765.69"/>
    <n v="6286.07"/>
    <x v="11"/>
    <n v="2025"/>
    <s v="Q4"/>
    <s v="High"/>
    <s v="Average"/>
    <s v="Excellent"/>
    <x v="5"/>
    <n v="6286.07"/>
  </r>
  <r>
    <x v="2915"/>
    <d v="2026-03-19T00:00:00"/>
    <s v="Kolkata"/>
    <s v="Delhi ICD"/>
    <x v="0"/>
    <x v="0"/>
    <x v="4"/>
    <n v="19.07"/>
    <n v="1091"/>
    <n v="90.74"/>
    <n v="3"/>
    <x v="0"/>
    <x v="0"/>
    <n v="50143.8"/>
    <x v="69"/>
    <x v="5"/>
    <n v="87.5"/>
    <n v="2944.8"/>
    <n v="3347.8"/>
    <n v="4124.1099999999997"/>
    <x v="10"/>
    <n v="2026"/>
    <s v="Q1"/>
    <s v="High"/>
    <s v="Average"/>
    <s v="Excellent"/>
    <x v="0"/>
    <n v="4124.1099999999997"/>
  </r>
  <r>
    <x v="2916"/>
    <d v="2024-02-14T00:00:00"/>
    <s v="Vizag"/>
    <s v="Pune"/>
    <x v="0"/>
    <x v="0"/>
    <x v="1"/>
    <n v="27.49"/>
    <n v="2385"/>
    <n v="103.95"/>
    <n v="6"/>
    <x v="0"/>
    <x v="2"/>
    <n v="70835"/>
    <x v="34"/>
    <x v="0"/>
    <n v="83.29"/>
    <n v="5869.6"/>
    <n v="4652.07"/>
    <n v="10120.82"/>
    <x v="3"/>
    <n v="2024"/>
    <s v="Q1"/>
    <s v="High"/>
    <s v="Good"/>
    <s v="Good"/>
    <x v="0"/>
    <n v="10120.82"/>
  </r>
  <r>
    <x v="2917"/>
    <d v="2024-01-15T00:00:00"/>
    <s v="Kandla"/>
    <s v="Nagpur"/>
    <x v="3"/>
    <x v="0"/>
    <x v="0"/>
    <n v="21.02"/>
    <n v="511"/>
    <n v="101.88"/>
    <n v="2"/>
    <x v="0"/>
    <x v="0"/>
    <n v="46275.6"/>
    <x v="76"/>
    <x v="0"/>
    <n v="81.55"/>
    <n v="1862.8"/>
    <n v="3385.83"/>
    <n v="5885.54"/>
    <x v="0"/>
    <n v="2024"/>
    <s v="Q1"/>
    <s v="Low"/>
    <s v="Average"/>
    <s v="Excellent"/>
    <x v="3"/>
    <n v="5885.54"/>
  </r>
  <r>
    <x v="2918"/>
    <d v="2025-03-18T00:00:00"/>
    <s v="Kandla"/>
    <s v="Jaipur"/>
    <x v="0"/>
    <x v="1"/>
    <x v="5"/>
    <n v="16.61"/>
    <n v="845"/>
    <n v="93.57"/>
    <n v="3"/>
    <x v="2"/>
    <x v="2"/>
    <n v="50817.4"/>
    <x v="82"/>
    <x v="5"/>
    <n v="86.08"/>
    <n v="2354.4"/>
    <n v="4526.16"/>
    <n v="5865.11"/>
    <x v="10"/>
    <n v="2025"/>
    <s v="Q1"/>
    <s v="High"/>
    <s v="Average"/>
    <s v="Excellent"/>
    <x v="0"/>
    <n v="5865.11"/>
  </r>
  <r>
    <x v="2919"/>
    <d v="2024-06-19T00:00:00"/>
    <s v="Chennai"/>
    <s v="Ahmedabad"/>
    <x v="2"/>
    <x v="1"/>
    <x v="4"/>
    <n v="16.899999999999999"/>
    <n v="2754"/>
    <n v="100.45"/>
    <n v="6"/>
    <x v="1"/>
    <x v="2"/>
    <n v="72312"/>
    <x v="113"/>
    <x v="3"/>
    <n v="87.19"/>
    <n v="6184"/>
    <n v="1908.82"/>
    <n v="7199.34"/>
    <x v="6"/>
    <n v="2024"/>
    <s v="Q2"/>
    <s v="High"/>
    <s v="Average"/>
    <s v="Good"/>
    <x v="2"/>
    <n v="7199.34"/>
  </r>
  <r>
    <x v="2920"/>
    <d v="2025-11-22T00:00:00"/>
    <s v="Kandla"/>
    <s v="Bengaluru"/>
    <x v="0"/>
    <x v="1"/>
    <x v="1"/>
    <n v="24.36"/>
    <n v="752"/>
    <n v="92.12"/>
    <n v="2"/>
    <x v="1"/>
    <x v="1"/>
    <n v="55502.400000000001"/>
    <x v="66"/>
    <x v="5"/>
    <n v="88.21"/>
    <n v="2478.4"/>
    <n v="1777.12"/>
    <n v="5489.04"/>
    <x v="11"/>
    <n v="2025"/>
    <s v="Q4"/>
    <s v="High"/>
    <s v="Average"/>
    <s v="Excellent"/>
    <x v="0"/>
    <n v="5489.04"/>
  </r>
  <r>
    <x v="2921"/>
    <d v="2026-05-11T00:00:00"/>
    <s v="Vizag"/>
    <s v="Nagpur"/>
    <x v="4"/>
    <x v="0"/>
    <x v="6"/>
    <n v="19.89"/>
    <n v="1191"/>
    <n v="95.29"/>
    <n v="2"/>
    <x v="1"/>
    <x v="2"/>
    <n v="43627.8"/>
    <x v="36"/>
    <x v="3"/>
    <n v="82.31"/>
    <n v="3177.6"/>
    <n v="2591.5300000000002"/>
    <n v="6248.71"/>
    <x v="4"/>
    <n v="2026"/>
    <s v="Q2"/>
    <s v="Low"/>
    <s v="Average"/>
    <s v="Excellent"/>
    <x v="4"/>
    <n v="6248.71"/>
  </r>
  <r>
    <x v="2922"/>
    <d v="2024-09-20T00:00:00"/>
    <s v="Kolkata"/>
    <s v="Jaipur"/>
    <x v="0"/>
    <x v="1"/>
    <x v="6"/>
    <n v="10.16"/>
    <n v="2080"/>
    <n v="95.53"/>
    <n v="7"/>
    <x v="2"/>
    <x v="2"/>
    <n v="60067.6"/>
    <x v="103"/>
    <x v="4"/>
    <n v="82.78"/>
    <n v="4566.3999999999996"/>
    <n v="4531.09"/>
    <n v="9974.2999999999993"/>
    <x v="8"/>
    <n v="2024"/>
    <s v="Q3"/>
    <s v="High"/>
    <s v="Average"/>
    <s v="Good"/>
    <x v="0"/>
    <n v="9974.2999999999993"/>
  </r>
  <r>
    <x v="2923"/>
    <d v="2025-09-10T00:00:00"/>
    <s v="Vizag"/>
    <s v="Jaipur"/>
    <x v="0"/>
    <x v="0"/>
    <x v="1"/>
    <n v="13.83"/>
    <n v="2481"/>
    <n v="96.18"/>
    <n v="7"/>
    <x v="2"/>
    <x v="0"/>
    <n v="60260.6"/>
    <x v="69"/>
    <x v="1"/>
    <n v="87.86"/>
    <n v="5515.2"/>
    <n v="1771.5"/>
    <n v="10281.66"/>
    <x v="8"/>
    <n v="2025"/>
    <s v="Q3"/>
    <s v="High"/>
    <s v="Good"/>
    <s v="Good"/>
    <x v="0"/>
    <n v="10281.66"/>
  </r>
  <r>
    <x v="2924"/>
    <d v="2026-04-24T00:00:00"/>
    <s v="Vizag"/>
    <s v="Delhi ICD"/>
    <x v="4"/>
    <x v="0"/>
    <x v="5"/>
    <n v="16.239999999999998"/>
    <n v="1027"/>
    <n v="85.05"/>
    <n v="4"/>
    <x v="1"/>
    <x v="0"/>
    <n v="41146"/>
    <x v="39"/>
    <x v="6"/>
    <n v="88.73"/>
    <n v="2703.6"/>
    <n v="4907.8"/>
    <n v="4290.8900000000003"/>
    <x v="5"/>
    <n v="2026"/>
    <s v="Q2"/>
    <s v="Low"/>
    <s v="Average"/>
    <s v="Excellent"/>
    <x v="4"/>
    <n v="4290.8900000000003"/>
  </r>
  <r>
    <x v="2925"/>
    <d v="2025-05-11T00:00:00"/>
    <s v="Kolkata"/>
    <s v="Ahmedabad"/>
    <x v="1"/>
    <x v="0"/>
    <x v="1"/>
    <n v="12.29"/>
    <n v="433"/>
    <n v="88.3"/>
    <n v="2"/>
    <x v="0"/>
    <x v="0"/>
    <n v="35853"/>
    <x v="115"/>
    <x v="6"/>
    <n v="86.54"/>
    <n v="1357.6"/>
    <n v="2410.75"/>
    <n v="4615.07"/>
    <x v="4"/>
    <n v="2025"/>
    <s v="Q2"/>
    <s v="Low"/>
    <s v="Average"/>
    <s v="Excellent"/>
    <x v="1"/>
    <n v="4615.07"/>
  </r>
  <r>
    <x v="2926"/>
    <d v="2024-08-02T00:00:00"/>
    <s v="Mumbai"/>
    <s v="Bengaluru"/>
    <x v="0"/>
    <x v="0"/>
    <x v="0"/>
    <n v="20.28"/>
    <n v="2687"/>
    <n v="90.99"/>
    <n v="7"/>
    <x v="2"/>
    <x v="0"/>
    <n v="67914.8"/>
    <x v="112"/>
    <x v="1"/>
    <n v="85.59"/>
    <n v="6185.2"/>
    <n v="3914.02"/>
    <n v="7347.28"/>
    <x v="2"/>
    <n v="2024"/>
    <s v="Q3"/>
    <s v="High"/>
    <s v="Average"/>
    <s v="Good"/>
    <x v="0"/>
    <n v="7347.28"/>
  </r>
  <r>
    <x v="2927"/>
    <d v="2026-03-06T00:00:00"/>
    <s v="Nava Sheva"/>
    <s v="Hyderabad"/>
    <x v="1"/>
    <x v="1"/>
    <x v="6"/>
    <n v="12.47"/>
    <n v="1460"/>
    <n v="87.69"/>
    <n v="3"/>
    <x v="1"/>
    <x v="1"/>
    <n v="52765.8"/>
    <x v="30"/>
    <x v="5"/>
    <n v="84.92"/>
    <n v="3418.8"/>
    <n v="1514.88"/>
    <n v="7615.8"/>
    <x v="10"/>
    <n v="2026"/>
    <s v="Q1"/>
    <s v="High"/>
    <s v="Average"/>
    <s v="Excellent"/>
    <x v="1"/>
    <n v="7615.8"/>
  </r>
  <r>
    <x v="2928"/>
    <d v="2024-08-27T00:00:00"/>
    <s v="Kandla"/>
    <s v="Delhi ICD"/>
    <x v="1"/>
    <x v="1"/>
    <x v="4"/>
    <n v="17.14"/>
    <n v="1275"/>
    <n v="100.6"/>
    <n v="3"/>
    <x v="2"/>
    <x v="0"/>
    <n v="61298"/>
    <x v="95"/>
    <x v="3"/>
    <n v="82.18"/>
    <n v="3235.6"/>
    <n v="4870.4399999999996"/>
    <n v="6233.05"/>
    <x v="2"/>
    <n v="2024"/>
    <s v="Q3"/>
    <s v="High"/>
    <s v="Average"/>
    <s v="Excellent"/>
    <x v="1"/>
    <n v="6233.05"/>
  </r>
  <r>
    <x v="2929"/>
    <d v="2024-12-01T00:00:00"/>
    <s v="Kolkata"/>
    <s v="Lucknow"/>
    <x v="0"/>
    <x v="1"/>
    <x v="5"/>
    <n v="26.21"/>
    <n v="1270"/>
    <n v="95.57"/>
    <n v="4"/>
    <x v="1"/>
    <x v="0"/>
    <n v="66297.399999999994"/>
    <x v="44"/>
    <x v="1"/>
    <n v="85.99"/>
    <n v="3588.4"/>
    <n v="2156.65"/>
    <n v="6085.28"/>
    <x v="9"/>
    <n v="2024"/>
    <s v="Q4"/>
    <s v="High"/>
    <s v="Average"/>
    <s v="Excellent"/>
    <x v="0"/>
    <n v="6085.28"/>
  </r>
  <r>
    <x v="2930"/>
    <d v="2024-05-20T00:00:00"/>
    <s v="Mumbai"/>
    <s v="Bengaluru"/>
    <x v="5"/>
    <x v="0"/>
    <x v="1"/>
    <n v="23.98"/>
    <n v="1925"/>
    <n v="95.01"/>
    <n v="5"/>
    <x v="0"/>
    <x v="1"/>
    <n v="62583.199999999997"/>
    <x v="41"/>
    <x v="3"/>
    <n v="88.58"/>
    <n v="4809.2"/>
    <n v="3805.95"/>
    <n v="6823.63"/>
    <x v="4"/>
    <n v="2024"/>
    <s v="Q2"/>
    <s v="High"/>
    <s v="Average"/>
    <s v="Excellent"/>
    <x v="5"/>
    <n v="6823.63"/>
  </r>
  <r>
    <x v="2931"/>
    <d v="2024-03-29T00:00:00"/>
    <s v="Chennai"/>
    <s v="Hyderabad"/>
    <x v="4"/>
    <x v="0"/>
    <x v="5"/>
    <n v="18.829999999999998"/>
    <n v="2081"/>
    <n v="98.01"/>
    <n v="6"/>
    <x v="0"/>
    <x v="0"/>
    <n v="62680.2"/>
    <x v="18"/>
    <x v="6"/>
    <n v="81.33"/>
    <n v="4915.2"/>
    <n v="2804.59"/>
    <n v="9109.1"/>
    <x v="10"/>
    <n v="2024"/>
    <s v="Q1"/>
    <s v="High"/>
    <s v="Average"/>
    <s v="Good"/>
    <x v="4"/>
    <n v="9109.1"/>
  </r>
  <r>
    <x v="2932"/>
    <d v="2025-03-30T00:00:00"/>
    <s v="Kolkata"/>
    <s v="Jaipur"/>
    <x v="6"/>
    <x v="0"/>
    <x v="3"/>
    <n v="14.39"/>
    <n v="1820"/>
    <n v="97.22"/>
    <n v="5"/>
    <x v="2"/>
    <x v="2"/>
    <n v="48957.4"/>
    <x v="83"/>
    <x v="2"/>
    <n v="85.95"/>
    <n v="4215.6000000000004"/>
    <n v="2058.5300000000002"/>
    <n v="8184.96"/>
    <x v="10"/>
    <n v="2025"/>
    <s v="Q1"/>
    <s v="Low"/>
    <s v="Average"/>
    <s v="Excellent"/>
    <x v="6"/>
    <n v="8184.96"/>
  </r>
  <r>
    <x v="2933"/>
    <d v="2026-06-08T00:00:00"/>
    <s v="Chennai"/>
    <s v="Pune"/>
    <x v="1"/>
    <x v="0"/>
    <x v="3"/>
    <n v="10.63"/>
    <n v="678"/>
    <n v="103.78"/>
    <n v="2"/>
    <x v="1"/>
    <x v="2"/>
    <n v="30156.6"/>
    <x v="19"/>
    <x v="4"/>
    <n v="84.15"/>
    <n v="1781.2"/>
    <n v="4954.66"/>
    <n v="2711.98"/>
    <x v="6"/>
    <n v="2026"/>
    <s v="Q2"/>
    <s v="Low"/>
    <s v="Average"/>
    <s v="Excellent"/>
    <x v="1"/>
    <n v="2711.98"/>
  </r>
  <r>
    <x v="2934"/>
    <d v="2026-03-09T00:00:00"/>
    <s v="Nava Sheva"/>
    <s v="Pune"/>
    <x v="1"/>
    <x v="0"/>
    <x v="1"/>
    <n v="19.72"/>
    <n v="2650"/>
    <n v="92.46"/>
    <n v="6"/>
    <x v="2"/>
    <x v="2"/>
    <n v="63143.199999999997"/>
    <x v="82"/>
    <x v="2"/>
    <n v="84.11"/>
    <n v="6088.8"/>
    <n v="1608.25"/>
    <n v="7428.83"/>
    <x v="10"/>
    <n v="2026"/>
    <s v="Q1"/>
    <s v="High"/>
    <s v="Average"/>
    <s v="Good"/>
    <x v="1"/>
    <n v="7428.83"/>
  </r>
  <r>
    <x v="2935"/>
    <d v="2025-01-21T00:00:00"/>
    <s v="Mumbai"/>
    <s v="Jaipur"/>
    <x v="0"/>
    <x v="1"/>
    <x v="6"/>
    <n v="25.44"/>
    <n v="2609"/>
    <n v="89.26"/>
    <n v="7"/>
    <x v="0"/>
    <x v="2"/>
    <n v="81915.199999999997"/>
    <x v="113"/>
    <x v="4"/>
    <n v="83.51"/>
    <n v="6235.6"/>
    <n v="3492.48"/>
    <n v="12690.79"/>
    <x v="0"/>
    <n v="2025"/>
    <s v="Q1"/>
    <s v="High"/>
    <s v="Good"/>
    <s v="Good"/>
    <x v="0"/>
    <n v="12690.79"/>
  </r>
  <r>
    <x v="2936"/>
    <d v="2024-09-01T00:00:00"/>
    <s v="Mumbai"/>
    <s v="Lucknow"/>
    <x v="4"/>
    <x v="1"/>
    <x v="2"/>
    <n v="11.8"/>
    <n v="2069"/>
    <n v="98.82"/>
    <n v="5"/>
    <x v="2"/>
    <x v="1"/>
    <n v="63306.400000000001"/>
    <x v="46"/>
    <x v="6"/>
    <n v="84.05"/>
    <n v="4610"/>
    <n v="2336"/>
    <n v="7616.85"/>
    <x v="8"/>
    <n v="2024"/>
    <s v="Q3"/>
    <s v="High"/>
    <s v="Average"/>
    <s v="Excellent"/>
    <x v="4"/>
    <n v="7616.85"/>
  </r>
  <r>
    <x v="2937"/>
    <d v="2025-05-11T00:00:00"/>
    <s v="Kandla"/>
    <s v="Hyderabad"/>
    <x v="0"/>
    <x v="0"/>
    <x v="3"/>
    <n v="16.68"/>
    <n v="2244"/>
    <n v="86.31"/>
    <n v="5"/>
    <x v="1"/>
    <x v="2"/>
    <n v="52297.2"/>
    <x v="84"/>
    <x v="4"/>
    <n v="85.74"/>
    <n v="5155.2"/>
    <n v="2109.92"/>
    <n v="7031.59"/>
    <x v="4"/>
    <n v="2025"/>
    <s v="Q2"/>
    <s v="High"/>
    <s v="Average"/>
    <s v="Excellent"/>
    <x v="0"/>
    <n v="7031.59"/>
  </r>
  <r>
    <x v="2938"/>
    <d v="2025-07-03T00:00:00"/>
    <s v="Kandla"/>
    <s v="Ahmedabad"/>
    <x v="0"/>
    <x v="0"/>
    <x v="6"/>
    <n v="26.57"/>
    <n v="2327"/>
    <n v="104.26"/>
    <n v="7"/>
    <x v="1"/>
    <x v="2"/>
    <n v="64348.2"/>
    <x v="51"/>
    <x v="4"/>
    <n v="85.63"/>
    <n v="5716.8"/>
    <n v="2191.44"/>
    <n v="6698.48"/>
    <x v="1"/>
    <n v="2025"/>
    <s v="Q3"/>
    <s v="High"/>
    <s v="Average"/>
    <s v="Good"/>
    <x v="0"/>
    <n v="6698.48"/>
  </r>
  <r>
    <x v="2939"/>
    <d v="2025-07-15T00:00:00"/>
    <s v="Chennai"/>
    <s v="Lucknow"/>
    <x v="2"/>
    <x v="1"/>
    <x v="2"/>
    <n v="15.13"/>
    <n v="1411"/>
    <n v="99.84"/>
    <n v="5"/>
    <x v="2"/>
    <x v="2"/>
    <n v="57029.8"/>
    <x v="111"/>
    <x v="4"/>
    <n v="88.29"/>
    <n v="3427.2"/>
    <n v="4916.74"/>
    <n v="7226.84"/>
    <x v="1"/>
    <n v="2025"/>
    <s v="Q3"/>
    <s v="High"/>
    <s v="Average"/>
    <s v="Excellent"/>
    <x v="2"/>
    <n v="7226.84"/>
  </r>
  <r>
    <x v="2940"/>
    <d v="2025-08-22T00:00:00"/>
    <s v="Kolkata"/>
    <s v="Delhi ICD"/>
    <x v="1"/>
    <x v="0"/>
    <x v="1"/>
    <n v="11.57"/>
    <n v="2669"/>
    <n v="87.21"/>
    <n v="6"/>
    <x v="2"/>
    <x v="1"/>
    <n v="56906.2"/>
    <x v="38"/>
    <x v="2"/>
    <n v="87"/>
    <n v="5800.8"/>
    <n v="2295.0700000000002"/>
    <n v="4943.6099999999997"/>
    <x v="2"/>
    <n v="2025"/>
    <s v="Q3"/>
    <s v="High"/>
    <s v="Average"/>
    <s v="Good"/>
    <x v="1"/>
    <n v="4943.6099999999997"/>
  </r>
  <r>
    <x v="2941"/>
    <d v="2025-04-05T00:00:00"/>
    <s v="Nava Sheva"/>
    <s v="Delhi ICD"/>
    <x v="5"/>
    <x v="1"/>
    <x v="4"/>
    <n v="22.93"/>
    <n v="1632"/>
    <n v="104.94"/>
    <n v="5"/>
    <x v="1"/>
    <x v="0"/>
    <n v="68813.8"/>
    <x v="111"/>
    <x v="2"/>
    <n v="81.91"/>
    <n v="4181.2"/>
    <n v="3723.31"/>
    <n v="5590.7"/>
    <x v="5"/>
    <n v="2025"/>
    <s v="Q2"/>
    <s v="High"/>
    <s v="Average"/>
    <s v="Excellent"/>
    <x v="5"/>
    <n v="5590.7"/>
  </r>
  <r>
    <x v="2942"/>
    <d v="2024-11-09T00:00:00"/>
    <s v="Kandla"/>
    <s v="Ahmedabad"/>
    <x v="6"/>
    <x v="0"/>
    <x v="4"/>
    <n v="14.41"/>
    <n v="1916"/>
    <n v="87.9"/>
    <n v="4"/>
    <x v="0"/>
    <x v="2"/>
    <n v="51509"/>
    <x v="110"/>
    <x v="2"/>
    <n v="87.27"/>
    <n v="4408.3999999999996"/>
    <n v="3749.81"/>
    <n v="6669.98"/>
    <x v="11"/>
    <n v="2024"/>
    <s v="Q4"/>
    <s v="High"/>
    <s v="Average"/>
    <s v="Excellent"/>
    <x v="6"/>
    <n v="6669.98"/>
  </r>
  <r>
    <x v="2943"/>
    <d v="2024-07-05T00:00:00"/>
    <s v="Kandla"/>
    <s v="Pune"/>
    <x v="5"/>
    <x v="0"/>
    <x v="3"/>
    <n v="10.24"/>
    <n v="988"/>
    <n v="90.48"/>
    <n v="2"/>
    <x v="2"/>
    <x v="2"/>
    <n v="34429.599999999999"/>
    <x v="102"/>
    <x v="4"/>
    <n v="85.68"/>
    <n v="2385.6"/>
    <n v="3487.36"/>
    <n v="5436.86"/>
    <x v="1"/>
    <n v="2024"/>
    <s v="Q3"/>
    <s v="Low"/>
    <s v="Average"/>
    <s v="Excellent"/>
    <x v="5"/>
    <n v="5436.86"/>
  </r>
  <r>
    <x v="2944"/>
    <d v="2024-08-13T00:00:00"/>
    <s v="Mundra"/>
    <s v="Bengaluru"/>
    <x v="1"/>
    <x v="0"/>
    <x v="1"/>
    <n v="15.08"/>
    <n v="1595"/>
    <n v="100.58"/>
    <n v="4"/>
    <x v="0"/>
    <x v="0"/>
    <n v="53781.599999999999"/>
    <x v="6"/>
    <x v="6"/>
    <n v="88.83"/>
    <n v="3793.2"/>
    <n v="3392.72"/>
    <n v="7150.73"/>
    <x v="2"/>
    <n v="2024"/>
    <s v="Q3"/>
    <s v="High"/>
    <s v="Average"/>
    <s v="Excellent"/>
    <x v="1"/>
    <n v="7150.73"/>
  </r>
  <r>
    <x v="2945"/>
    <d v="2024-03-11T00:00:00"/>
    <s v="Vizag"/>
    <s v="Ahmedabad"/>
    <x v="0"/>
    <x v="1"/>
    <x v="3"/>
    <n v="17.88"/>
    <n v="1681"/>
    <n v="95.83"/>
    <n v="4"/>
    <x v="1"/>
    <x v="0"/>
    <n v="63763.6"/>
    <x v="81"/>
    <x v="1"/>
    <n v="87.84"/>
    <n v="4077.2"/>
    <n v="4064.38"/>
    <n v="7561.49"/>
    <x v="10"/>
    <n v="2024"/>
    <s v="Q1"/>
    <s v="High"/>
    <s v="Average"/>
    <s v="Excellent"/>
    <x v="0"/>
    <n v="7561.49"/>
  </r>
  <r>
    <x v="2946"/>
    <d v="2025-07-19T00:00:00"/>
    <s v="Chennai"/>
    <s v="Ahmedabad"/>
    <x v="6"/>
    <x v="1"/>
    <x v="3"/>
    <n v="26.3"/>
    <n v="1406"/>
    <n v="100.33"/>
    <n v="3"/>
    <x v="2"/>
    <x v="2"/>
    <n v="67081.600000000006"/>
    <x v="15"/>
    <x v="0"/>
    <n v="84.83"/>
    <n v="3864"/>
    <n v="2368.17"/>
    <n v="11872.36"/>
    <x v="1"/>
    <n v="2025"/>
    <s v="Q3"/>
    <s v="High"/>
    <s v="Good"/>
    <s v="Excellent"/>
    <x v="6"/>
    <n v="11872.36"/>
  </r>
  <r>
    <x v="2947"/>
    <d v="2026-02-08T00:00:00"/>
    <s v="Kandla"/>
    <s v="Ahmedabad"/>
    <x v="1"/>
    <x v="1"/>
    <x v="4"/>
    <n v="22.54"/>
    <n v="1484"/>
    <n v="89.8"/>
    <n v="4"/>
    <x v="1"/>
    <x v="2"/>
    <n v="60870"/>
    <x v="47"/>
    <x v="3"/>
    <n v="83.89"/>
    <n v="3869.6"/>
    <n v="1989.55"/>
    <n v="6045.89"/>
    <x v="3"/>
    <n v="2026"/>
    <s v="Q1"/>
    <s v="High"/>
    <s v="Average"/>
    <s v="Excellent"/>
    <x v="1"/>
    <n v="6045.89"/>
  </r>
  <r>
    <x v="2948"/>
    <d v="2025-03-18T00:00:00"/>
    <s v="Mumbai"/>
    <s v="Lucknow"/>
    <x v="4"/>
    <x v="1"/>
    <x v="6"/>
    <n v="20.47"/>
    <n v="1278"/>
    <n v="91.1"/>
    <n v="3"/>
    <x v="2"/>
    <x v="2"/>
    <n v="59191"/>
    <x v="100"/>
    <x v="0"/>
    <n v="84.64"/>
    <n v="3374.8"/>
    <n v="3886.01"/>
    <n v="7062.22"/>
    <x v="10"/>
    <n v="2025"/>
    <s v="Q1"/>
    <s v="High"/>
    <s v="Average"/>
    <s v="Excellent"/>
    <x v="4"/>
    <n v="7062.22"/>
  </r>
  <r>
    <x v="2949"/>
    <d v="2025-01-21T00:00:00"/>
    <s v="Kolkata"/>
    <s v="Bengaluru"/>
    <x v="6"/>
    <x v="0"/>
    <x v="4"/>
    <n v="11.63"/>
    <n v="1447"/>
    <n v="101.95"/>
    <n v="3"/>
    <x v="2"/>
    <x v="1"/>
    <n v="44065"/>
    <x v="35"/>
    <x v="6"/>
    <n v="86.08"/>
    <n v="3359.2"/>
    <n v="4896.42"/>
    <n v="4159.6899999999996"/>
    <x v="0"/>
    <n v="2025"/>
    <s v="Q1"/>
    <s v="Low"/>
    <s v="Average"/>
    <s v="Excellent"/>
    <x v="6"/>
    <n v="4159.6899999999996"/>
  </r>
  <r>
    <x v="2950"/>
    <d v="2024-06-21T00:00:00"/>
    <s v="Vizag"/>
    <s v="Ahmedabad"/>
    <x v="4"/>
    <x v="0"/>
    <x v="4"/>
    <n v="20.55"/>
    <n v="1479"/>
    <n v="96.24"/>
    <n v="5"/>
    <x v="0"/>
    <x v="1"/>
    <n v="54291.8"/>
    <x v="74"/>
    <x v="4"/>
    <n v="83.71"/>
    <n v="3780"/>
    <n v="4826.82"/>
    <n v="6269.39"/>
    <x v="6"/>
    <n v="2024"/>
    <s v="Q2"/>
    <s v="High"/>
    <s v="Average"/>
    <s v="Excellent"/>
    <x v="4"/>
    <n v="6269.39"/>
  </r>
  <r>
    <x v="2951"/>
    <d v="2025-10-06T00:00:00"/>
    <s v="Chennai"/>
    <s v="Hyderabad"/>
    <x v="2"/>
    <x v="1"/>
    <x v="2"/>
    <n v="17.87"/>
    <n v="1535"/>
    <n v="88.74"/>
    <n v="5"/>
    <x v="1"/>
    <x v="0"/>
    <n v="61151.8"/>
    <x v="118"/>
    <x v="4"/>
    <n v="85.98"/>
    <n v="3784.8"/>
    <n v="3617.96"/>
    <n v="9174.11"/>
    <x v="7"/>
    <n v="2025"/>
    <s v="Q4"/>
    <s v="High"/>
    <s v="Average"/>
    <s v="Excellent"/>
    <x v="2"/>
    <n v="9174.11"/>
  </r>
  <r>
    <x v="2952"/>
    <d v="2024-02-15T00:00:00"/>
    <s v="Vizag"/>
    <s v="Lucknow"/>
    <x v="4"/>
    <x v="0"/>
    <x v="5"/>
    <n v="26.36"/>
    <n v="1189"/>
    <n v="101.47"/>
    <n v="4"/>
    <x v="2"/>
    <x v="2"/>
    <n v="52668.4"/>
    <x v="33"/>
    <x v="0"/>
    <n v="82.69"/>
    <n v="3432.4"/>
    <n v="2614.5100000000002"/>
    <n v="7071.36"/>
    <x v="3"/>
    <n v="2024"/>
    <s v="Q1"/>
    <s v="High"/>
    <s v="Average"/>
    <s v="Excellent"/>
    <x v="4"/>
    <n v="7071.36"/>
  </r>
  <r>
    <x v="2953"/>
    <d v="2024-02-03T00:00:00"/>
    <s v="Chennai"/>
    <s v="Pune"/>
    <x v="6"/>
    <x v="0"/>
    <x v="0"/>
    <n v="19.52"/>
    <n v="2727"/>
    <n v="89.38"/>
    <n v="7"/>
    <x v="1"/>
    <x v="1"/>
    <n v="62517.599999999999"/>
    <x v="9"/>
    <x v="5"/>
    <n v="85.69"/>
    <n v="6234.8"/>
    <n v="1757.35"/>
    <n v="9806.4500000000007"/>
    <x v="3"/>
    <n v="2024"/>
    <s v="Q1"/>
    <s v="High"/>
    <s v="Average"/>
    <s v="Good"/>
    <x v="6"/>
    <n v="9806.4500000000007"/>
  </r>
  <r>
    <x v="2954"/>
    <d v="2026-04-18T00:00:00"/>
    <s v="Mumbai"/>
    <s v="Ahmedabad"/>
    <x v="5"/>
    <x v="1"/>
    <x v="1"/>
    <n v="15.74"/>
    <n v="2002"/>
    <n v="90.91"/>
    <n v="7"/>
    <x v="2"/>
    <x v="0"/>
    <n v="67599.199999999997"/>
    <x v="102"/>
    <x v="5"/>
    <n v="83.87"/>
    <n v="4633.6000000000004"/>
    <n v="3774.23"/>
    <n v="6936.09"/>
    <x v="5"/>
    <n v="2026"/>
    <s v="Q2"/>
    <s v="High"/>
    <s v="Average"/>
    <s v="Good"/>
    <x v="5"/>
    <n v="6936.09"/>
  </r>
  <r>
    <x v="2955"/>
    <d v="2025-04-06T00:00:00"/>
    <s v="Vizag"/>
    <s v="Lucknow"/>
    <x v="3"/>
    <x v="1"/>
    <x v="4"/>
    <n v="17.84"/>
    <n v="1874"/>
    <n v="89.31"/>
    <n v="6"/>
    <x v="0"/>
    <x v="2"/>
    <n v="66261.2"/>
    <x v="100"/>
    <x v="5"/>
    <n v="84.56"/>
    <n v="4461.6000000000004"/>
    <n v="2386.4899999999998"/>
    <n v="9700.0499999999993"/>
    <x v="5"/>
    <n v="2025"/>
    <s v="Q2"/>
    <s v="High"/>
    <s v="Average"/>
    <s v="Good"/>
    <x v="3"/>
    <n v="9700.0499999999993"/>
  </r>
  <r>
    <x v="2956"/>
    <d v="2026-01-04T00:00:00"/>
    <s v="Chennai"/>
    <s v="Hyderabad"/>
    <x v="4"/>
    <x v="1"/>
    <x v="2"/>
    <n v="12.64"/>
    <n v="667"/>
    <n v="94.6"/>
    <n v="3"/>
    <x v="0"/>
    <x v="0"/>
    <n v="51732"/>
    <x v="15"/>
    <x v="0"/>
    <n v="88.35"/>
    <n v="1839.6"/>
    <n v="3195.33"/>
    <n v="4913.66"/>
    <x v="0"/>
    <n v="2026"/>
    <s v="Q1"/>
    <s v="High"/>
    <s v="Average"/>
    <s v="Excellent"/>
    <x v="4"/>
    <n v="4913.66"/>
  </r>
  <r>
    <x v="2957"/>
    <d v="2024-04-14T00:00:00"/>
    <s v="Chennai"/>
    <s v="Lucknow"/>
    <x v="3"/>
    <x v="1"/>
    <x v="5"/>
    <n v="15.63"/>
    <n v="2127"/>
    <n v="102.77"/>
    <n v="6"/>
    <x v="1"/>
    <x v="1"/>
    <n v="65423.4"/>
    <x v="45"/>
    <x v="0"/>
    <n v="83.22"/>
    <n v="4879.2"/>
    <n v="4682.99"/>
    <n v="6344"/>
    <x v="5"/>
    <n v="2024"/>
    <s v="Q2"/>
    <s v="High"/>
    <s v="Average"/>
    <s v="Good"/>
    <x v="3"/>
    <n v="6344"/>
  </r>
  <r>
    <x v="2958"/>
    <d v="2024-07-29T00:00:00"/>
    <s v="Kandla"/>
    <s v="Nagpur"/>
    <x v="1"/>
    <x v="1"/>
    <x v="5"/>
    <n v="15.71"/>
    <n v="678"/>
    <n v="101.51"/>
    <n v="2"/>
    <x v="0"/>
    <x v="0"/>
    <n v="55456.2"/>
    <x v="35"/>
    <x v="2"/>
    <n v="83.51"/>
    <n v="1984.4"/>
    <n v="2768.29"/>
    <n v="9561.18"/>
    <x v="1"/>
    <n v="2024"/>
    <s v="Q3"/>
    <s v="High"/>
    <s v="Average"/>
    <s v="Excellent"/>
    <x v="1"/>
    <n v="9561.18"/>
  </r>
  <r>
    <x v="2959"/>
    <d v="2025-01-10T00:00:00"/>
    <s v="Chennai"/>
    <s v="Nagpur"/>
    <x v="4"/>
    <x v="0"/>
    <x v="2"/>
    <n v="10.97"/>
    <n v="2603"/>
    <n v="97.94"/>
    <n v="7"/>
    <x v="1"/>
    <x v="2"/>
    <n v="52861.8"/>
    <x v="32"/>
    <x v="0"/>
    <n v="83.57"/>
    <n v="5644.8"/>
    <n v="4554.22"/>
    <n v="7280.41"/>
    <x v="0"/>
    <n v="2025"/>
    <s v="Q1"/>
    <s v="High"/>
    <s v="Average"/>
    <s v="Good"/>
    <x v="4"/>
    <n v="7280.41"/>
  </r>
  <r>
    <x v="2960"/>
    <d v="2026-03-09T00:00:00"/>
    <s v="Chennai"/>
    <s v="Delhi ICD"/>
    <x v="3"/>
    <x v="0"/>
    <x v="5"/>
    <n v="11.59"/>
    <n v="1162"/>
    <n v="97.48"/>
    <n v="2"/>
    <x v="2"/>
    <x v="1"/>
    <n v="40072.6"/>
    <x v="6"/>
    <x v="1"/>
    <n v="81.86"/>
    <n v="2787.6"/>
    <n v="4262.07"/>
    <n v="4787.6899999999996"/>
    <x v="10"/>
    <n v="2026"/>
    <s v="Q1"/>
    <s v="Low"/>
    <s v="Average"/>
    <s v="Excellent"/>
    <x v="3"/>
    <n v="4787.6899999999996"/>
  </r>
  <r>
    <x v="2961"/>
    <d v="2024-08-25T00:00:00"/>
    <s v="Nava Sheva"/>
    <s v="Hyderabad"/>
    <x v="0"/>
    <x v="0"/>
    <x v="4"/>
    <n v="20.46"/>
    <n v="1067"/>
    <n v="87.76"/>
    <n v="4"/>
    <x v="0"/>
    <x v="0"/>
    <n v="50749.2"/>
    <x v="70"/>
    <x v="5"/>
    <n v="88.87"/>
    <n v="2952.4"/>
    <n v="2118.33"/>
    <n v="6435.07"/>
    <x v="2"/>
    <n v="2024"/>
    <s v="Q3"/>
    <s v="High"/>
    <s v="Average"/>
    <s v="Excellent"/>
    <x v="0"/>
    <n v="6435.07"/>
  </r>
  <r>
    <x v="2962"/>
    <d v="2025-04-14T00:00:00"/>
    <s v="Kandla"/>
    <s v="Jaipur"/>
    <x v="3"/>
    <x v="0"/>
    <x v="1"/>
    <n v="22.03"/>
    <n v="2008"/>
    <n v="89.33"/>
    <n v="7"/>
    <x v="1"/>
    <x v="0"/>
    <n v="58642.6"/>
    <x v="44"/>
    <x v="2"/>
    <n v="86.82"/>
    <n v="4897.2"/>
    <n v="1506.42"/>
    <n v="8741.65"/>
    <x v="5"/>
    <n v="2025"/>
    <s v="Q2"/>
    <s v="High"/>
    <s v="Average"/>
    <s v="Good"/>
    <x v="3"/>
    <n v="8741.65"/>
  </r>
  <r>
    <x v="2963"/>
    <d v="2024-11-19T00:00:00"/>
    <s v="Kolkata"/>
    <s v="Bengaluru"/>
    <x v="4"/>
    <x v="0"/>
    <x v="0"/>
    <n v="11.09"/>
    <n v="2228"/>
    <n v="86.15"/>
    <n v="7"/>
    <x v="0"/>
    <x v="2"/>
    <n v="52055"/>
    <x v="119"/>
    <x v="3"/>
    <n v="84.03"/>
    <n v="4899.6000000000004"/>
    <n v="3518.72"/>
    <n v="9119.57"/>
    <x v="11"/>
    <n v="2024"/>
    <s v="Q4"/>
    <s v="High"/>
    <s v="Average"/>
    <s v="Good"/>
    <x v="4"/>
    <n v="9119.57"/>
  </r>
  <r>
    <x v="2964"/>
    <d v="2025-07-23T00:00:00"/>
    <s v="Kolkata"/>
    <s v="Delhi ICD"/>
    <x v="4"/>
    <x v="0"/>
    <x v="1"/>
    <n v="17.64"/>
    <n v="2263"/>
    <n v="89.05"/>
    <n v="5"/>
    <x v="0"/>
    <x v="0"/>
    <n v="62718"/>
    <x v="76"/>
    <x v="6"/>
    <n v="83.65"/>
    <n v="5231.6000000000004"/>
    <n v="1894.75"/>
    <n v="9002.84"/>
    <x v="1"/>
    <n v="2025"/>
    <s v="Q3"/>
    <s v="High"/>
    <s v="Average"/>
    <s v="Excellent"/>
    <x v="4"/>
    <n v="9002.84"/>
  </r>
  <r>
    <x v="2965"/>
    <d v="2025-08-23T00:00:00"/>
    <s v="Nava Sheva"/>
    <s v="Ahmedabad"/>
    <x v="5"/>
    <x v="0"/>
    <x v="2"/>
    <n v="23.7"/>
    <n v="2796"/>
    <n v="93.36"/>
    <n v="6"/>
    <x v="1"/>
    <x v="1"/>
    <n v="67585.2"/>
    <x v="99"/>
    <x v="4"/>
    <n v="85.28"/>
    <n v="6540"/>
    <n v="3170.8"/>
    <n v="8367.07"/>
    <x v="2"/>
    <n v="2025"/>
    <s v="Q3"/>
    <s v="High"/>
    <s v="Average"/>
    <s v="Good"/>
    <x v="5"/>
    <n v="8367.07"/>
  </r>
  <r>
    <x v="2966"/>
    <d v="2024-09-03T00:00:00"/>
    <s v="Vizag"/>
    <s v="Ahmedabad"/>
    <x v="2"/>
    <x v="0"/>
    <x v="0"/>
    <n v="18.86"/>
    <n v="2467"/>
    <n v="102.68"/>
    <n v="6"/>
    <x v="1"/>
    <x v="1"/>
    <n v="60399.6"/>
    <x v="64"/>
    <x v="6"/>
    <n v="82.77"/>
    <n v="5688.4"/>
    <n v="2632.25"/>
    <n v="5329.4"/>
    <x v="8"/>
    <n v="2024"/>
    <s v="Q3"/>
    <s v="High"/>
    <s v="Average"/>
    <s v="Good"/>
    <x v="2"/>
    <n v="5329.4"/>
  </r>
  <r>
    <x v="2967"/>
    <d v="2024-10-16T00:00:00"/>
    <s v="Kolkata"/>
    <s v="Delhi ICD"/>
    <x v="5"/>
    <x v="1"/>
    <x v="5"/>
    <n v="11.17"/>
    <n v="1215"/>
    <n v="99.39"/>
    <n v="4"/>
    <x v="1"/>
    <x v="0"/>
    <n v="52559.8"/>
    <x v="73"/>
    <x v="1"/>
    <n v="84.47"/>
    <n v="2876.8"/>
    <n v="1793.79"/>
    <n v="8649.7900000000009"/>
    <x v="7"/>
    <n v="2024"/>
    <s v="Q4"/>
    <s v="High"/>
    <s v="Average"/>
    <s v="Excellent"/>
    <x v="5"/>
    <n v="8649.7900000000009"/>
  </r>
  <r>
    <x v="2968"/>
    <d v="2024-03-29T00:00:00"/>
    <s v="Mumbai"/>
    <s v="Delhi ICD"/>
    <x v="2"/>
    <x v="0"/>
    <x v="6"/>
    <n v="13.53"/>
    <n v="1142"/>
    <n v="88.33"/>
    <n v="2"/>
    <x v="1"/>
    <x v="1"/>
    <n v="37980.6"/>
    <x v="108"/>
    <x v="5"/>
    <n v="82.95"/>
    <n v="2825.2"/>
    <n v="3391.51"/>
    <n v="3614.8"/>
    <x v="10"/>
    <n v="2024"/>
    <s v="Q1"/>
    <s v="Low"/>
    <s v="Average"/>
    <s v="Excellent"/>
    <x v="2"/>
    <n v="3614.8"/>
  </r>
  <r>
    <x v="2969"/>
    <d v="2025-09-09T00:00:00"/>
    <s v="Mumbai"/>
    <s v="Hyderabad"/>
    <x v="3"/>
    <x v="1"/>
    <x v="2"/>
    <n v="15.35"/>
    <n v="2773"/>
    <n v="88.76"/>
    <n v="6"/>
    <x v="2"/>
    <x v="1"/>
    <n v="73742.2"/>
    <x v="8"/>
    <x v="2"/>
    <n v="81.62"/>
    <n v="6160"/>
    <n v="2806.12"/>
    <n v="9664.42"/>
    <x v="8"/>
    <n v="2025"/>
    <s v="Q3"/>
    <s v="High"/>
    <s v="Average"/>
    <s v="Good"/>
    <x v="3"/>
    <n v="9664.42"/>
  </r>
  <r>
    <x v="2970"/>
    <d v="2024-08-13T00:00:00"/>
    <s v="Kolkata"/>
    <s v="Lucknow"/>
    <x v="6"/>
    <x v="1"/>
    <x v="4"/>
    <n v="22.8"/>
    <n v="1202"/>
    <n v="104.22"/>
    <n v="5"/>
    <x v="0"/>
    <x v="0"/>
    <n v="68450.399999999994"/>
    <x v="27"/>
    <x v="2"/>
    <n v="87.16"/>
    <n v="3316"/>
    <n v="3065.17"/>
    <n v="9038.1299999999992"/>
    <x v="2"/>
    <n v="2024"/>
    <s v="Q3"/>
    <s v="High"/>
    <s v="Average"/>
    <s v="Excellent"/>
    <x v="6"/>
    <n v="9038.1299999999992"/>
  </r>
  <r>
    <x v="2971"/>
    <d v="2025-01-12T00:00:00"/>
    <s v="Mumbai"/>
    <s v="Bengaluru"/>
    <x v="6"/>
    <x v="0"/>
    <x v="0"/>
    <n v="10.47"/>
    <n v="1408"/>
    <n v="89.74"/>
    <n v="4"/>
    <x v="0"/>
    <x v="1"/>
    <n v="43587.8"/>
    <x v="27"/>
    <x v="2"/>
    <n v="85.77"/>
    <n v="3234.8"/>
    <n v="2384.77"/>
    <n v="3920.88"/>
    <x v="0"/>
    <n v="2025"/>
    <s v="Q1"/>
    <s v="Low"/>
    <s v="Average"/>
    <s v="Excellent"/>
    <x v="6"/>
    <n v="3920.88"/>
  </r>
  <r>
    <x v="2972"/>
    <d v="2025-12-15T00:00:00"/>
    <s v="Kolkata"/>
    <s v="Pune"/>
    <x v="6"/>
    <x v="0"/>
    <x v="3"/>
    <n v="16.84"/>
    <n v="783"/>
    <n v="98.67"/>
    <n v="2"/>
    <x v="0"/>
    <x v="1"/>
    <n v="42892.4"/>
    <x v="33"/>
    <x v="4"/>
    <n v="83.84"/>
    <n v="2239.6"/>
    <n v="2003.14"/>
    <n v="4233.05"/>
    <x v="9"/>
    <n v="2025"/>
    <s v="Q4"/>
    <s v="Low"/>
    <s v="Average"/>
    <s v="Excellent"/>
    <x v="6"/>
    <n v="4233.05"/>
  </r>
  <r>
    <x v="2973"/>
    <d v="2025-01-08T00:00:00"/>
    <s v="Mumbai"/>
    <s v="Ahmedabad"/>
    <x v="0"/>
    <x v="0"/>
    <x v="4"/>
    <n v="23.02"/>
    <n v="1209"/>
    <n v="89.62"/>
    <n v="5"/>
    <x v="1"/>
    <x v="2"/>
    <n v="45980.4"/>
    <x v="74"/>
    <x v="4"/>
    <n v="82.48"/>
    <n v="3338.8"/>
    <n v="4614.04"/>
    <n v="7988.37"/>
    <x v="0"/>
    <n v="2025"/>
    <s v="Q1"/>
    <s v="Low"/>
    <s v="Average"/>
    <s v="Excellent"/>
    <x v="0"/>
    <n v="7988.37"/>
  </r>
  <r>
    <x v="2974"/>
    <d v="2025-06-07T00:00:00"/>
    <s v="Kolkata"/>
    <s v="Delhi ICD"/>
    <x v="5"/>
    <x v="0"/>
    <x v="5"/>
    <n v="16.149999999999999"/>
    <n v="1949"/>
    <n v="104.95"/>
    <n v="4"/>
    <x v="0"/>
    <x v="0"/>
    <n v="59517"/>
    <x v="27"/>
    <x v="4"/>
    <n v="85.39"/>
    <n v="4544"/>
    <n v="2413.4699999999998"/>
    <n v="9061.68"/>
    <x v="6"/>
    <n v="2025"/>
    <s v="Q2"/>
    <s v="High"/>
    <s v="Average"/>
    <s v="Excellent"/>
    <x v="5"/>
    <n v="9061.68"/>
  </r>
  <r>
    <x v="2975"/>
    <d v="2025-07-31T00:00:00"/>
    <s v="Kandla"/>
    <s v="Nagpur"/>
    <x v="6"/>
    <x v="0"/>
    <x v="1"/>
    <n v="15.28"/>
    <n v="1520"/>
    <n v="101.07"/>
    <n v="5"/>
    <x v="0"/>
    <x v="1"/>
    <n v="50620.4"/>
    <x v="7"/>
    <x v="3"/>
    <n v="83.96"/>
    <n v="3651.2"/>
    <n v="2359.84"/>
    <n v="6584.45"/>
    <x v="1"/>
    <n v="2025"/>
    <s v="Q3"/>
    <s v="High"/>
    <s v="Average"/>
    <s v="Excellent"/>
    <x v="6"/>
    <n v="6584.45"/>
  </r>
  <r>
    <x v="2976"/>
    <d v="2025-10-28T00:00:00"/>
    <s v="Vizag"/>
    <s v="Pune"/>
    <x v="3"/>
    <x v="0"/>
    <x v="1"/>
    <n v="14.67"/>
    <n v="2656"/>
    <n v="104.93"/>
    <n v="6"/>
    <x v="0"/>
    <x v="1"/>
    <n v="64166.6"/>
    <x v="85"/>
    <x v="4"/>
    <n v="86.49"/>
    <n v="5898.8"/>
    <n v="2606.85"/>
    <n v="11327.1"/>
    <x v="7"/>
    <n v="2025"/>
    <s v="Q4"/>
    <s v="High"/>
    <s v="Good"/>
    <s v="Good"/>
    <x v="3"/>
    <n v="11327.1"/>
  </r>
  <r>
    <x v="2977"/>
    <d v="2025-05-12T00:00:00"/>
    <s v="Mundra"/>
    <s v="Jaipur"/>
    <x v="0"/>
    <x v="1"/>
    <x v="1"/>
    <n v="26.96"/>
    <n v="1554"/>
    <n v="93.75"/>
    <n v="3"/>
    <x v="1"/>
    <x v="1"/>
    <n v="67662"/>
    <x v="117"/>
    <x v="1"/>
    <n v="86"/>
    <n v="4186.3999999999996"/>
    <n v="2176.29"/>
    <n v="11304.94"/>
    <x v="4"/>
    <n v="2025"/>
    <s v="Q2"/>
    <s v="High"/>
    <s v="Good"/>
    <s v="Excellent"/>
    <x v="0"/>
    <n v="11304.94"/>
  </r>
  <r>
    <x v="2978"/>
    <d v="2025-04-06T00:00:00"/>
    <s v="Kandla"/>
    <s v="Bengaluru"/>
    <x v="2"/>
    <x v="0"/>
    <x v="3"/>
    <n v="26.04"/>
    <n v="1960"/>
    <n v="90.36"/>
    <n v="5"/>
    <x v="0"/>
    <x v="2"/>
    <n v="62799.199999999997"/>
    <x v="2"/>
    <x v="2"/>
    <n v="86.87"/>
    <n v="4961.6000000000004"/>
    <n v="4952.88"/>
    <n v="9208.84"/>
    <x v="5"/>
    <n v="2025"/>
    <s v="Q2"/>
    <s v="High"/>
    <s v="Average"/>
    <s v="Excellent"/>
    <x v="2"/>
    <n v="9208.84"/>
  </r>
  <r>
    <x v="2979"/>
    <d v="2024-01-09T00:00:00"/>
    <s v="Kandla"/>
    <s v="Bengaluru"/>
    <x v="6"/>
    <x v="0"/>
    <x v="4"/>
    <n v="15.2"/>
    <n v="1231"/>
    <n v="97.4"/>
    <n v="4"/>
    <x v="2"/>
    <x v="0"/>
    <n v="46640"/>
    <x v="113"/>
    <x v="0"/>
    <n v="87.51"/>
    <n v="3070"/>
    <n v="3734.82"/>
    <n v="6523.04"/>
    <x v="0"/>
    <n v="2024"/>
    <s v="Q1"/>
    <s v="Low"/>
    <s v="Average"/>
    <s v="Excellent"/>
    <x v="6"/>
    <n v="6523.04"/>
  </r>
  <r>
    <x v="2980"/>
    <d v="2026-05-23T00:00:00"/>
    <s v="Kolkata"/>
    <s v="Jaipur"/>
    <x v="3"/>
    <x v="0"/>
    <x v="1"/>
    <n v="23.81"/>
    <n v="1450"/>
    <n v="89.96"/>
    <n v="5"/>
    <x v="1"/>
    <x v="1"/>
    <n v="51124.2"/>
    <x v="83"/>
    <x v="4"/>
    <n v="81"/>
    <n v="3852.4"/>
    <n v="4253.58"/>
    <n v="8772.9500000000007"/>
    <x v="4"/>
    <n v="2026"/>
    <s v="Q2"/>
    <s v="High"/>
    <s v="Average"/>
    <s v="Excellent"/>
    <x v="3"/>
    <n v="8772.9500000000007"/>
  </r>
  <r>
    <x v="2981"/>
    <d v="2025-09-18T00:00:00"/>
    <s v="Nava Sheva"/>
    <s v="Bengaluru"/>
    <x v="6"/>
    <x v="1"/>
    <x v="2"/>
    <n v="12.68"/>
    <n v="627"/>
    <n v="90.33"/>
    <n v="2"/>
    <x v="2"/>
    <x v="1"/>
    <n v="45775.6"/>
    <x v="23"/>
    <x v="3"/>
    <n v="84.07"/>
    <n v="1761.2"/>
    <n v="2252.15"/>
    <n v="7070.16"/>
    <x v="8"/>
    <n v="2025"/>
    <s v="Q3"/>
    <s v="Low"/>
    <s v="Average"/>
    <s v="Excellent"/>
    <x v="6"/>
    <n v="7070.16"/>
  </r>
  <r>
    <x v="2982"/>
    <d v="2024-07-07T00:00:00"/>
    <s v="Vizag"/>
    <s v="Nagpur"/>
    <x v="4"/>
    <x v="1"/>
    <x v="1"/>
    <n v="21.79"/>
    <n v="1603"/>
    <n v="93.4"/>
    <n v="4"/>
    <x v="2"/>
    <x v="0"/>
    <n v="68555"/>
    <x v="9"/>
    <x v="3"/>
    <n v="87.85"/>
    <n v="4077.6"/>
    <n v="3104.85"/>
    <n v="9368.5"/>
    <x v="1"/>
    <n v="2024"/>
    <s v="Q3"/>
    <s v="High"/>
    <s v="Average"/>
    <s v="Excellent"/>
    <x v="4"/>
    <n v="9368.5"/>
  </r>
  <r>
    <x v="2983"/>
    <d v="2025-02-17T00:00:00"/>
    <s v="Nava Sheva"/>
    <s v="Nagpur"/>
    <x v="2"/>
    <x v="0"/>
    <x v="3"/>
    <n v="13.57"/>
    <n v="2606"/>
    <n v="95.96"/>
    <n v="6"/>
    <x v="1"/>
    <x v="1"/>
    <n v="56500.2"/>
    <x v="24"/>
    <x v="0"/>
    <n v="86.56"/>
    <n v="5754.8"/>
    <n v="4318.9799999999996"/>
    <n v="7819.4"/>
    <x v="3"/>
    <n v="2025"/>
    <s v="Q1"/>
    <s v="High"/>
    <s v="Average"/>
    <s v="Good"/>
    <x v="2"/>
    <n v="7819.4"/>
  </r>
  <r>
    <x v="2984"/>
    <d v="2026-02-19T00:00:00"/>
    <s v="Vizag"/>
    <s v="Delhi ICD"/>
    <x v="5"/>
    <x v="1"/>
    <x v="2"/>
    <n v="26.1"/>
    <n v="2129"/>
    <n v="86.79"/>
    <n v="6"/>
    <x v="0"/>
    <x v="2"/>
    <n v="76452.800000000003"/>
    <x v="17"/>
    <x v="0"/>
    <n v="81.319999999999993"/>
    <n v="5302"/>
    <n v="4864.3599999999997"/>
    <n v="11387.32"/>
    <x v="3"/>
    <n v="2026"/>
    <s v="Q1"/>
    <s v="High"/>
    <s v="Good"/>
    <s v="Good"/>
    <x v="5"/>
    <n v="11387.32"/>
  </r>
  <r>
    <x v="2985"/>
    <d v="2025-06-12T00:00:00"/>
    <s v="Kolkata"/>
    <s v="Jaipur"/>
    <x v="6"/>
    <x v="0"/>
    <x v="4"/>
    <n v="15.2"/>
    <n v="1864"/>
    <n v="104.54"/>
    <n v="4"/>
    <x v="0"/>
    <x v="0"/>
    <n v="57592.800000000003"/>
    <x v="92"/>
    <x v="2"/>
    <n v="85.26"/>
    <n v="4336"/>
    <n v="2835.22"/>
    <n v="9432.9599999999991"/>
    <x v="6"/>
    <n v="2025"/>
    <s v="Q2"/>
    <s v="High"/>
    <s v="Average"/>
    <s v="Excellent"/>
    <x v="6"/>
    <n v="9432.9599999999991"/>
  </r>
  <r>
    <x v="2986"/>
    <d v="2025-01-06T00:00:00"/>
    <s v="Mundra"/>
    <s v="Lucknow"/>
    <x v="2"/>
    <x v="1"/>
    <x v="1"/>
    <n v="13.61"/>
    <n v="1987"/>
    <n v="104.31"/>
    <n v="5"/>
    <x v="1"/>
    <x v="2"/>
    <n v="60610.2"/>
    <x v="65"/>
    <x v="5"/>
    <n v="87.77"/>
    <n v="4518.3999999999996"/>
    <n v="3983.11"/>
    <n v="9845.68"/>
    <x v="0"/>
    <n v="2025"/>
    <s v="Q1"/>
    <s v="High"/>
    <s v="Average"/>
    <s v="Excellent"/>
    <x v="2"/>
    <n v="9845.68"/>
  </r>
  <r>
    <x v="2987"/>
    <d v="2025-06-26T00:00:00"/>
    <s v="Nava Sheva"/>
    <s v="Delhi ICD"/>
    <x v="0"/>
    <x v="1"/>
    <x v="2"/>
    <n v="15.56"/>
    <n v="592"/>
    <n v="100.61"/>
    <n v="2"/>
    <x v="1"/>
    <x v="1"/>
    <n v="46681.2"/>
    <x v="18"/>
    <x v="3"/>
    <n v="87.19"/>
    <n v="1806.4"/>
    <n v="3402.08"/>
    <n v="5915.63"/>
    <x v="6"/>
    <n v="2025"/>
    <s v="Q2"/>
    <s v="Low"/>
    <s v="Average"/>
    <s v="Excellent"/>
    <x v="0"/>
    <n v="5915.63"/>
  </r>
  <r>
    <x v="2988"/>
    <d v="2024-02-29T00:00:00"/>
    <s v="Mundra"/>
    <s v="Pune"/>
    <x v="0"/>
    <x v="1"/>
    <x v="3"/>
    <n v="13.51"/>
    <n v="1911"/>
    <n v="92.8"/>
    <n v="4"/>
    <x v="2"/>
    <x v="0"/>
    <n v="64727"/>
    <x v="25"/>
    <x v="0"/>
    <n v="82.61"/>
    <n v="4362.3999999999996"/>
    <n v="2054.31"/>
    <n v="8073.1"/>
    <x v="3"/>
    <n v="2024"/>
    <s v="Q1"/>
    <s v="High"/>
    <s v="Average"/>
    <s v="Excellent"/>
    <x v="0"/>
    <n v="8073.1"/>
  </r>
  <r>
    <x v="2989"/>
    <d v="2024-09-13T00:00:00"/>
    <s v="Chennai"/>
    <s v="Nagpur"/>
    <x v="3"/>
    <x v="0"/>
    <x v="0"/>
    <n v="22.12"/>
    <n v="1002"/>
    <n v="87.95"/>
    <n v="2"/>
    <x v="2"/>
    <x v="2"/>
    <n v="44986"/>
    <x v="42"/>
    <x v="1"/>
    <n v="82.45"/>
    <n v="2888.8"/>
    <n v="4503.21"/>
    <n v="7310.84"/>
    <x v="8"/>
    <n v="2024"/>
    <s v="Q3"/>
    <s v="Low"/>
    <s v="Average"/>
    <s v="Excellent"/>
    <x v="3"/>
    <n v="7310.84"/>
  </r>
  <r>
    <x v="2990"/>
    <d v="2024-01-07T00:00:00"/>
    <s v="Kolkata"/>
    <s v="Pune"/>
    <x v="1"/>
    <x v="0"/>
    <x v="1"/>
    <n v="14.82"/>
    <n v="2768"/>
    <n v="96.03"/>
    <n v="8"/>
    <x v="1"/>
    <x v="0"/>
    <n v="62077.599999999999"/>
    <x v="106"/>
    <x v="6"/>
    <n v="82.76"/>
    <n v="6128.8"/>
    <n v="2020.05"/>
    <n v="6924.32"/>
    <x v="0"/>
    <n v="2024"/>
    <s v="Q1"/>
    <s v="High"/>
    <s v="Average"/>
    <s v="Good"/>
    <x v="1"/>
    <n v="6924.32"/>
  </r>
  <r>
    <x v="2991"/>
    <d v="2024-06-14T00:00:00"/>
    <s v="Mundra"/>
    <s v="Nagpur"/>
    <x v="5"/>
    <x v="1"/>
    <x v="6"/>
    <n v="27.28"/>
    <n v="1309"/>
    <n v="100.82"/>
    <n v="4"/>
    <x v="0"/>
    <x v="0"/>
    <n v="73358.399999999994"/>
    <x v="73"/>
    <x v="2"/>
    <n v="88.25"/>
    <n v="3709.2"/>
    <n v="1964.22"/>
    <n v="6564.76"/>
    <x v="6"/>
    <n v="2024"/>
    <s v="Q2"/>
    <s v="High"/>
    <s v="Average"/>
    <s v="Excellent"/>
    <x v="5"/>
    <n v="6564.76"/>
  </r>
  <r>
    <x v="2992"/>
    <d v="2026-06-17T00:00:00"/>
    <s v="Mumbai"/>
    <s v="Lucknow"/>
    <x v="4"/>
    <x v="0"/>
    <x v="3"/>
    <n v="26.68"/>
    <n v="1457"/>
    <n v="102.97"/>
    <n v="3"/>
    <x v="2"/>
    <x v="1"/>
    <n v="57852.4"/>
    <x v="45"/>
    <x v="2"/>
    <n v="83.38"/>
    <n v="3981.2"/>
    <n v="3076.06"/>
    <n v="5399.33"/>
    <x v="6"/>
    <n v="2026"/>
    <s v="Q2"/>
    <s v="High"/>
    <s v="Average"/>
    <s v="Excellent"/>
    <x v="4"/>
    <n v="5399.33"/>
  </r>
  <r>
    <x v="2993"/>
    <d v="2024-11-11T00:00:00"/>
    <s v="Kandla"/>
    <s v="Jaipur"/>
    <x v="1"/>
    <x v="0"/>
    <x v="5"/>
    <n v="17.739999999999998"/>
    <n v="327"/>
    <n v="101.06"/>
    <n v="2"/>
    <x v="2"/>
    <x v="0"/>
    <n v="38517.199999999997"/>
    <x v="9"/>
    <x v="0"/>
    <n v="85.17"/>
    <n v="1363.6"/>
    <n v="3305.18"/>
    <n v="5149.47"/>
    <x v="11"/>
    <n v="2024"/>
    <s v="Q4"/>
    <s v="Low"/>
    <s v="Average"/>
    <s v="Excellent"/>
    <x v="1"/>
    <n v="5149.47"/>
  </r>
  <r>
    <x v="2994"/>
    <d v="2025-05-19T00:00:00"/>
    <s v="Mundra"/>
    <s v="Pune"/>
    <x v="3"/>
    <x v="0"/>
    <x v="2"/>
    <n v="21.91"/>
    <n v="1112"/>
    <n v="96.39"/>
    <n v="2"/>
    <x v="0"/>
    <x v="0"/>
    <n v="53629.8"/>
    <x v="107"/>
    <x v="0"/>
    <n v="84.6"/>
    <n v="3100.4"/>
    <n v="2380.98"/>
    <n v="4457.66"/>
    <x v="4"/>
    <n v="2025"/>
    <s v="Q2"/>
    <s v="High"/>
    <s v="Average"/>
    <s v="Excellent"/>
    <x v="3"/>
    <n v="4457.66"/>
  </r>
  <r>
    <x v="2995"/>
    <d v="2025-04-06T00:00:00"/>
    <s v="Mumbai"/>
    <s v="Delhi ICD"/>
    <x v="0"/>
    <x v="0"/>
    <x v="4"/>
    <n v="18.12"/>
    <n v="2782"/>
    <n v="88.81"/>
    <n v="8"/>
    <x v="2"/>
    <x v="0"/>
    <n v="66849.2"/>
    <x v="61"/>
    <x v="6"/>
    <n v="86.48"/>
    <n v="6288.8"/>
    <n v="3200.73"/>
    <n v="9667.2000000000007"/>
    <x v="5"/>
    <n v="2025"/>
    <s v="Q2"/>
    <s v="High"/>
    <s v="Average"/>
    <s v="Good"/>
    <x v="0"/>
    <n v="9667.2000000000007"/>
  </r>
  <r>
    <x v="2996"/>
    <d v="2024-09-20T00:00:00"/>
    <s v="Mundra"/>
    <s v="Pune"/>
    <x v="5"/>
    <x v="0"/>
    <x v="3"/>
    <n v="24.34"/>
    <n v="666"/>
    <n v="100.58"/>
    <n v="3"/>
    <x v="1"/>
    <x v="0"/>
    <n v="45967.6"/>
    <x v="42"/>
    <x v="1"/>
    <n v="81.67"/>
    <n v="2305.6"/>
    <n v="4379.28"/>
    <n v="5433.89"/>
    <x v="8"/>
    <n v="2024"/>
    <s v="Q3"/>
    <s v="Low"/>
    <s v="Average"/>
    <s v="Excellent"/>
    <x v="5"/>
    <n v="5433.89"/>
  </r>
  <r>
    <x v="2997"/>
    <d v="2024-07-03T00:00:00"/>
    <s v="Vizag"/>
    <s v="Bengaluru"/>
    <x v="3"/>
    <x v="0"/>
    <x v="5"/>
    <n v="20.77"/>
    <n v="979"/>
    <n v="94.46"/>
    <n v="2"/>
    <x v="2"/>
    <x v="2"/>
    <n v="44276.2"/>
    <x v="80"/>
    <x v="1"/>
    <n v="85.77"/>
    <n v="2788.8"/>
    <n v="4916.66"/>
    <n v="6257.32"/>
    <x v="1"/>
    <n v="2024"/>
    <s v="Q3"/>
    <s v="Low"/>
    <s v="Average"/>
    <s v="Excellent"/>
    <x v="3"/>
    <n v="6257.32"/>
  </r>
  <r>
    <x v="2998"/>
    <d v="2024-08-10T00:00:00"/>
    <s v="Kandla"/>
    <s v="Delhi ICD"/>
    <x v="5"/>
    <x v="1"/>
    <x v="2"/>
    <n v="25.87"/>
    <n v="2330"/>
    <n v="99.48"/>
    <n v="6"/>
    <x v="1"/>
    <x v="2"/>
    <n v="75180.600000000006"/>
    <x v="85"/>
    <x v="4"/>
    <n v="84.03"/>
    <n v="5694.8"/>
    <n v="4207.41"/>
    <n v="12181.3"/>
    <x v="2"/>
    <n v="2024"/>
    <s v="Q3"/>
    <s v="High"/>
    <s v="Good"/>
    <s v="Good"/>
    <x v="5"/>
    <n v="12181.3"/>
  </r>
  <r>
    <x v="2999"/>
    <d v="2024-01-30T00:00:00"/>
    <s v="Chennai"/>
    <s v="Bengaluru"/>
    <x v="3"/>
    <x v="0"/>
    <x v="3"/>
    <n v="14.79"/>
    <n v="2497"/>
    <n v="103.8"/>
    <n v="6"/>
    <x v="0"/>
    <x v="1"/>
    <n v="62231"/>
    <x v="113"/>
    <x v="2"/>
    <n v="84.83"/>
    <n v="5585.6"/>
    <n v="4026.27"/>
    <n v="9200"/>
    <x v="0"/>
    <n v="2024"/>
    <s v="Q1"/>
    <s v="High"/>
    <s v="Average"/>
    <s v="Good"/>
    <x v="3"/>
    <n v="9200"/>
  </r>
  <r>
    <x v="3000"/>
    <d v="2024-10-11T00:00:00"/>
    <s v="Nava Sheva"/>
    <s v="Hyderabad"/>
    <x v="0"/>
    <x v="0"/>
    <x v="6"/>
    <n v="20.309999999999999"/>
    <n v="1191"/>
    <n v="97.42"/>
    <n v="4"/>
    <x v="2"/>
    <x v="1"/>
    <n v="48261.4"/>
    <x v="92"/>
    <x v="2"/>
    <n v="85.35"/>
    <n v="3194.4"/>
    <n v="3370.62"/>
    <n v="8463.65"/>
    <x v="7"/>
    <n v="2024"/>
    <s v="Q4"/>
    <s v="Low"/>
    <s v="Average"/>
    <s v="Excellent"/>
    <x v="0"/>
    <n v="8463.65"/>
  </r>
  <r>
    <x v="3001"/>
    <d v="2024-01-17T00:00:00"/>
    <s v="Mumbai"/>
    <s v="Ahmedabad"/>
    <x v="3"/>
    <x v="1"/>
    <x v="4"/>
    <n v="12.44"/>
    <n v="975"/>
    <n v="103.49"/>
    <n v="4"/>
    <x v="0"/>
    <x v="1"/>
    <n v="53814.8"/>
    <x v="25"/>
    <x v="6"/>
    <n v="82.3"/>
    <n v="2447.6"/>
    <n v="4516.53"/>
    <n v="4650.82"/>
    <x v="0"/>
    <n v="2024"/>
    <s v="Q1"/>
    <s v="High"/>
    <s v="Average"/>
    <s v="Excellent"/>
    <x v="3"/>
    <n v="4650.82"/>
  </r>
  <r>
    <x v="3002"/>
    <d v="2024-02-07T00:00:00"/>
    <s v="Kolkata"/>
    <s v="Lucknow"/>
    <x v="5"/>
    <x v="0"/>
    <x v="0"/>
    <n v="24.74"/>
    <n v="2270"/>
    <n v="101.89"/>
    <n v="5"/>
    <x v="2"/>
    <x v="1"/>
    <n v="65732.800000000003"/>
    <x v="119"/>
    <x v="0"/>
    <n v="82.3"/>
    <n v="5529.6"/>
    <n v="2190.16"/>
    <n v="11446.58"/>
    <x v="3"/>
    <n v="2024"/>
    <s v="Q1"/>
    <s v="High"/>
    <s v="Good"/>
    <s v="Excellent"/>
    <x v="5"/>
    <n v="11446.58"/>
  </r>
  <r>
    <x v="3003"/>
    <d v="2024-02-11T00:00:00"/>
    <s v="Mundra"/>
    <s v="Lucknow"/>
    <x v="2"/>
    <x v="0"/>
    <x v="2"/>
    <n v="16.54"/>
    <n v="2415"/>
    <n v="92.31"/>
    <n v="7"/>
    <x v="0"/>
    <x v="0"/>
    <n v="63943.199999999997"/>
    <x v="20"/>
    <x v="0"/>
    <n v="87.15"/>
    <n v="5491.6"/>
    <n v="4779.87"/>
    <n v="10971.71"/>
    <x v="3"/>
    <n v="2024"/>
    <s v="Q1"/>
    <s v="High"/>
    <s v="Good"/>
    <s v="Good"/>
    <x v="2"/>
    <n v="10971.71"/>
  </r>
  <r>
    <x v="3004"/>
    <d v="2024-01-05T00:00:00"/>
    <s v="Kolkata"/>
    <s v="Bengaluru"/>
    <x v="2"/>
    <x v="1"/>
    <x v="4"/>
    <n v="25.19"/>
    <n v="2709"/>
    <n v="99.88"/>
    <n v="6"/>
    <x v="1"/>
    <x v="0"/>
    <n v="83164.600000000006"/>
    <x v="46"/>
    <x v="2"/>
    <n v="88.48"/>
    <n v="6425.6"/>
    <n v="3977.66"/>
    <n v="8697.92"/>
    <x v="0"/>
    <n v="2024"/>
    <s v="Q1"/>
    <s v="High"/>
    <s v="Average"/>
    <s v="Good"/>
    <x v="2"/>
    <n v="8697.92"/>
  </r>
  <r>
    <x v="3005"/>
    <d v="2025-06-18T00:00:00"/>
    <s v="Kolkata"/>
    <s v="Pune"/>
    <x v="0"/>
    <x v="0"/>
    <x v="1"/>
    <n v="17.149999999999999"/>
    <n v="731"/>
    <n v="96.35"/>
    <n v="2"/>
    <x v="2"/>
    <x v="2"/>
    <n v="38269"/>
    <x v="42"/>
    <x v="5"/>
    <n v="88.85"/>
    <n v="2148"/>
    <n v="3797.6"/>
    <n v="3661.11"/>
    <x v="6"/>
    <n v="2025"/>
    <s v="Q2"/>
    <s v="Low"/>
    <s v="Average"/>
    <s v="Excellent"/>
    <x v="0"/>
    <n v="3661.11"/>
  </r>
  <r>
    <x v="3006"/>
    <d v="2025-06-02T00:00:00"/>
    <s v="Chennai"/>
    <s v="Ahmedabad"/>
    <x v="6"/>
    <x v="1"/>
    <x v="6"/>
    <n v="25.71"/>
    <n v="1166"/>
    <n v="101.26"/>
    <n v="4"/>
    <x v="1"/>
    <x v="1"/>
    <n v="62782.2"/>
    <x v="34"/>
    <x v="5"/>
    <n v="86.12"/>
    <n v="3360.4"/>
    <n v="2723.81"/>
    <n v="10732.02"/>
    <x v="6"/>
    <n v="2025"/>
    <s v="Q2"/>
    <s v="High"/>
    <s v="Good"/>
    <s v="Excellent"/>
    <x v="6"/>
    <n v="10732.02"/>
  </r>
  <r>
    <x v="3007"/>
    <d v="2024-09-18T00:00:00"/>
    <s v="Mundra"/>
    <s v="Lucknow"/>
    <x v="0"/>
    <x v="0"/>
    <x v="6"/>
    <n v="13.97"/>
    <n v="1968"/>
    <n v="98.68"/>
    <n v="6"/>
    <x v="0"/>
    <x v="2"/>
    <n v="53030.6"/>
    <x v="104"/>
    <x v="6"/>
    <n v="85.67"/>
    <n v="4494.8"/>
    <n v="4962.8100000000004"/>
    <n v="9135.99"/>
    <x v="8"/>
    <n v="2024"/>
    <s v="Q3"/>
    <s v="High"/>
    <s v="Average"/>
    <s v="Good"/>
    <x v="0"/>
    <n v="9135.99"/>
  </r>
  <r>
    <x v="3008"/>
    <d v="2025-01-16T00:00:00"/>
    <s v="Nava Sheva"/>
    <s v="Nagpur"/>
    <x v="6"/>
    <x v="1"/>
    <x v="4"/>
    <n v="17.2"/>
    <n v="2444"/>
    <n v="94.54"/>
    <n v="6"/>
    <x v="2"/>
    <x v="0"/>
    <n v="74652.800000000003"/>
    <x v="95"/>
    <x v="1"/>
    <n v="85.96"/>
    <n v="5576"/>
    <n v="4358.9399999999996"/>
    <n v="7914.06"/>
    <x v="0"/>
    <n v="2025"/>
    <s v="Q1"/>
    <s v="High"/>
    <s v="Average"/>
    <s v="Good"/>
    <x v="6"/>
    <n v="7914.06"/>
  </r>
  <r>
    <x v="3009"/>
    <d v="2026-03-03T00:00:00"/>
    <s v="Kolkata"/>
    <s v="Delhi ICD"/>
    <x v="5"/>
    <x v="0"/>
    <x v="2"/>
    <n v="18.84"/>
    <n v="1022"/>
    <n v="94.04"/>
    <n v="3"/>
    <x v="2"/>
    <x v="1"/>
    <n v="44504.800000000003"/>
    <x v="84"/>
    <x v="1"/>
    <n v="88.89"/>
    <n v="2797.6"/>
    <n v="3975.35"/>
    <n v="4435.08"/>
    <x v="10"/>
    <n v="2026"/>
    <s v="Q1"/>
    <s v="Low"/>
    <s v="Average"/>
    <s v="Excellent"/>
    <x v="5"/>
    <n v="4435.08"/>
  </r>
  <r>
    <x v="3010"/>
    <d v="2025-11-22T00:00:00"/>
    <s v="Nava Sheva"/>
    <s v="Nagpur"/>
    <x v="4"/>
    <x v="0"/>
    <x v="1"/>
    <n v="23.76"/>
    <n v="747"/>
    <n v="86.5"/>
    <n v="3"/>
    <x v="0"/>
    <x v="1"/>
    <n v="47228"/>
    <x v="3"/>
    <x v="1"/>
    <n v="87.69"/>
    <n v="2444.4"/>
    <n v="3180.63"/>
    <n v="5152.05"/>
    <x v="11"/>
    <n v="2025"/>
    <s v="Q4"/>
    <s v="Low"/>
    <s v="Average"/>
    <s v="Excellent"/>
    <x v="4"/>
    <n v="5152.05"/>
  </r>
  <r>
    <x v="3011"/>
    <d v="2025-09-02T00:00:00"/>
    <s v="Nava Sheva"/>
    <s v="Ahmedabad"/>
    <x v="2"/>
    <x v="1"/>
    <x v="2"/>
    <n v="16.5"/>
    <n v="1530"/>
    <n v="99.52"/>
    <n v="4"/>
    <x v="0"/>
    <x v="1"/>
    <n v="63652.4"/>
    <x v="76"/>
    <x v="6"/>
    <n v="81.72"/>
    <n v="3720"/>
    <n v="1994.91"/>
    <n v="9656.5400000000009"/>
    <x v="8"/>
    <n v="2025"/>
    <s v="Q3"/>
    <s v="High"/>
    <s v="Average"/>
    <s v="Excellent"/>
    <x v="2"/>
    <n v="9656.5400000000009"/>
  </r>
  <r>
    <x v="3012"/>
    <d v="2024-07-24T00:00:00"/>
    <s v="Kandla"/>
    <s v="Nagpur"/>
    <x v="6"/>
    <x v="1"/>
    <x v="5"/>
    <n v="19.22"/>
    <n v="2180"/>
    <n v="104.33"/>
    <n v="6"/>
    <x v="2"/>
    <x v="1"/>
    <n v="71977.600000000006"/>
    <x v="59"/>
    <x v="0"/>
    <n v="86.53"/>
    <n v="5128.8"/>
    <n v="1511.16"/>
    <n v="12288.26"/>
    <x v="1"/>
    <n v="2024"/>
    <s v="Q3"/>
    <s v="High"/>
    <s v="Good"/>
    <s v="Good"/>
    <x v="6"/>
    <n v="12288.26"/>
  </r>
  <r>
    <x v="3013"/>
    <d v="2025-05-11T00:00:00"/>
    <s v="Kolkata"/>
    <s v="Delhi ICD"/>
    <x v="1"/>
    <x v="1"/>
    <x v="3"/>
    <n v="24.2"/>
    <n v="1640"/>
    <n v="103.32"/>
    <n v="5"/>
    <x v="2"/>
    <x v="0"/>
    <n v="72358.399999999994"/>
    <x v="110"/>
    <x v="3"/>
    <n v="81.73"/>
    <n v="4248"/>
    <n v="1686.49"/>
    <n v="12410.63"/>
    <x v="4"/>
    <n v="2025"/>
    <s v="Q2"/>
    <s v="High"/>
    <s v="Good"/>
    <s v="Excellent"/>
    <x v="1"/>
    <n v="12410.63"/>
  </r>
  <r>
    <x v="3014"/>
    <d v="2025-05-26T00:00:00"/>
    <s v="Mundra"/>
    <s v="Nagpur"/>
    <x v="0"/>
    <x v="1"/>
    <x v="3"/>
    <n v="15.16"/>
    <n v="2609"/>
    <n v="87.64"/>
    <n v="8"/>
    <x v="2"/>
    <x v="1"/>
    <n v="71468.800000000003"/>
    <x v="75"/>
    <x v="4"/>
    <n v="81.489999999999995"/>
    <n v="5824.4"/>
    <n v="3564.77"/>
    <n v="11957.38"/>
    <x v="4"/>
    <n v="2025"/>
    <s v="Q2"/>
    <s v="High"/>
    <s v="Good"/>
    <s v="Good"/>
    <x v="0"/>
    <n v="11957.38"/>
  </r>
  <r>
    <x v="3015"/>
    <d v="2026-06-09T00:00:00"/>
    <s v="Kandla"/>
    <s v="Jaipur"/>
    <x v="0"/>
    <x v="1"/>
    <x v="4"/>
    <n v="12.98"/>
    <n v="823"/>
    <n v="100.36"/>
    <n v="3"/>
    <x v="1"/>
    <x v="2"/>
    <n v="45601.2"/>
    <x v="55"/>
    <x v="4"/>
    <n v="88.89"/>
    <n v="2165.1999999999998"/>
    <n v="4691.5200000000004"/>
    <n v="4147.28"/>
    <x v="6"/>
    <n v="2026"/>
    <s v="Q2"/>
    <s v="Low"/>
    <s v="Average"/>
    <s v="Excellent"/>
    <x v="0"/>
    <n v="4147.28"/>
  </r>
  <r>
    <x v="3016"/>
    <d v="2026-05-24T00:00:00"/>
    <s v="Mumbai"/>
    <s v="Nagpur"/>
    <x v="6"/>
    <x v="0"/>
    <x v="6"/>
    <n v="27.24"/>
    <n v="2031"/>
    <n v="88.46"/>
    <n v="6"/>
    <x v="0"/>
    <x v="1"/>
    <n v="66003.199999999997"/>
    <x v="73"/>
    <x v="5"/>
    <n v="88.92"/>
    <n v="5151.6000000000004"/>
    <n v="2941.5"/>
    <n v="11370.72"/>
    <x v="4"/>
    <n v="2026"/>
    <s v="Q2"/>
    <s v="High"/>
    <s v="Good"/>
    <s v="Good"/>
    <x v="6"/>
    <n v="11370.72"/>
  </r>
  <r>
    <x v="3017"/>
    <d v="2024-09-18T00:00:00"/>
    <s v="Mundra"/>
    <s v="Bengaluru"/>
    <x v="1"/>
    <x v="0"/>
    <x v="2"/>
    <n v="21.79"/>
    <n v="424"/>
    <n v="87.98"/>
    <n v="2"/>
    <x v="2"/>
    <x v="1"/>
    <n v="39256.6"/>
    <x v="39"/>
    <x v="2"/>
    <n v="85.43"/>
    <n v="1719.6"/>
    <n v="3716.86"/>
    <n v="4456.99"/>
    <x v="8"/>
    <n v="2024"/>
    <s v="Q3"/>
    <s v="Low"/>
    <s v="Average"/>
    <s v="Excellent"/>
    <x v="1"/>
    <n v="4456.99"/>
  </r>
  <r>
    <x v="3018"/>
    <d v="2024-04-29T00:00:00"/>
    <s v="Mundra"/>
    <s v="Ahmedabad"/>
    <x v="0"/>
    <x v="1"/>
    <x v="4"/>
    <n v="17.7"/>
    <n v="2725"/>
    <n v="88.01"/>
    <n v="7"/>
    <x v="1"/>
    <x v="2"/>
    <n v="71191.199999999997"/>
    <x v="65"/>
    <x v="2"/>
    <n v="88.48"/>
    <n v="6158"/>
    <n v="2642.31"/>
    <n v="12523.01"/>
    <x v="5"/>
    <n v="2024"/>
    <s v="Q2"/>
    <s v="High"/>
    <s v="Good"/>
    <s v="Good"/>
    <x v="0"/>
    <n v="12523.01"/>
  </r>
  <r>
    <x v="3019"/>
    <d v="2026-06-11T00:00:00"/>
    <s v="Kolkata"/>
    <s v="Lucknow"/>
    <x v="5"/>
    <x v="1"/>
    <x v="1"/>
    <n v="27.59"/>
    <n v="914"/>
    <n v="87"/>
    <n v="4"/>
    <x v="1"/>
    <x v="0"/>
    <n v="62239"/>
    <x v="30"/>
    <x v="4"/>
    <n v="85.89"/>
    <n v="2931.6"/>
    <n v="4259.91"/>
    <n v="5293.45"/>
    <x v="6"/>
    <n v="2026"/>
    <s v="Q2"/>
    <s v="High"/>
    <s v="Average"/>
    <s v="Excellent"/>
    <x v="5"/>
    <n v="5293.45"/>
  </r>
  <r>
    <x v="3020"/>
    <d v="2024-05-14T00:00:00"/>
    <s v="Chennai"/>
    <s v="Lucknow"/>
    <x v="0"/>
    <x v="0"/>
    <x v="5"/>
    <n v="27.75"/>
    <n v="534"/>
    <n v="101.11"/>
    <n v="3"/>
    <x v="1"/>
    <x v="1"/>
    <n v="45016.2"/>
    <x v="50"/>
    <x v="0"/>
    <n v="83.4"/>
    <n v="2178"/>
    <n v="4405.76"/>
    <n v="3840.2"/>
    <x v="4"/>
    <n v="2024"/>
    <s v="Q2"/>
    <s v="Low"/>
    <s v="Average"/>
    <s v="Excellent"/>
    <x v="0"/>
    <n v="3840.2"/>
  </r>
  <r>
    <x v="3021"/>
    <d v="2024-12-11T00:00:00"/>
    <s v="Nava Sheva"/>
    <s v="Nagpur"/>
    <x v="3"/>
    <x v="0"/>
    <x v="0"/>
    <n v="10.15"/>
    <n v="322"/>
    <n v="103.26"/>
    <n v="2"/>
    <x v="1"/>
    <x v="1"/>
    <n v="26890.2"/>
    <x v="56"/>
    <x v="3"/>
    <n v="88.93"/>
    <n v="1050"/>
    <n v="2055.35"/>
    <n v="3946.21"/>
    <x v="9"/>
    <n v="2024"/>
    <s v="Q4"/>
    <s v="Low"/>
    <s v="Average"/>
    <s v="Excellent"/>
    <x v="3"/>
    <n v="3946.21"/>
  </r>
  <r>
    <x v="3022"/>
    <d v="2026-03-21T00:00:00"/>
    <s v="Mumbai"/>
    <s v="Hyderabad"/>
    <x v="0"/>
    <x v="1"/>
    <x v="0"/>
    <n v="12.56"/>
    <n v="2391"/>
    <n v="101.73"/>
    <n v="6"/>
    <x v="1"/>
    <x v="2"/>
    <n v="64203.6"/>
    <x v="25"/>
    <x v="5"/>
    <n v="87.75"/>
    <n v="5284.4"/>
    <n v="1687.86"/>
    <n v="8925.44"/>
    <x v="10"/>
    <n v="2026"/>
    <s v="Q1"/>
    <s v="High"/>
    <s v="Average"/>
    <s v="Good"/>
    <x v="0"/>
    <n v="8925.44"/>
  </r>
  <r>
    <x v="3023"/>
    <d v="2026-04-18T00:00:00"/>
    <s v="Kandla"/>
    <s v="Nagpur"/>
    <x v="6"/>
    <x v="0"/>
    <x v="3"/>
    <n v="14.38"/>
    <n v="1718"/>
    <n v="95.04"/>
    <n v="6"/>
    <x v="1"/>
    <x v="1"/>
    <n v="46462.8"/>
    <x v="6"/>
    <x v="3"/>
    <n v="85.59"/>
    <n v="4011.2"/>
    <n v="2652.54"/>
    <n v="7777.76"/>
    <x v="5"/>
    <n v="2026"/>
    <s v="Q2"/>
    <s v="Low"/>
    <s v="Average"/>
    <s v="Good"/>
    <x v="6"/>
    <n v="7777.76"/>
  </r>
  <r>
    <x v="3024"/>
    <d v="2025-07-13T00:00:00"/>
    <s v="Kandla"/>
    <s v="Delhi ICD"/>
    <x v="0"/>
    <x v="0"/>
    <x v="2"/>
    <n v="17.760000000000002"/>
    <n v="1740"/>
    <n v="100.91"/>
    <n v="6"/>
    <x v="1"/>
    <x v="2"/>
    <n v="48973.2"/>
    <x v="20"/>
    <x v="4"/>
    <n v="87.27"/>
    <n v="4190.3999999999996"/>
    <n v="3795.94"/>
    <n v="4597.59"/>
    <x v="1"/>
    <n v="2025"/>
    <s v="Q3"/>
    <s v="Low"/>
    <s v="Average"/>
    <s v="Good"/>
    <x v="0"/>
    <n v="4597.59"/>
  </r>
  <r>
    <x v="3025"/>
    <d v="2024-08-08T00:00:00"/>
    <s v="Nava Sheva"/>
    <s v="Hyderabad"/>
    <x v="5"/>
    <x v="0"/>
    <x v="3"/>
    <n v="24.99"/>
    <n v="2454"/>
    <n v="99.1"/>
    <n v="7"/>
    <x v="0"/>
    <x v="1"/>
    <n v="70331"/>
    <x v="70"/>
    <x v="2"/>
    <n v="88.81"/>
    <n v="5907.6"/>
    <n v="2122.7800000000002"/>
    <n v="8097.88"/>
    <x v="2"/>
    <n v="2024"/>
    <s v="Q3"/>
    <s v="High"/>
    <s v="Average"/>
    <s v="Good"/>
    <x v="5"/>
    <n v="8097.88"/>
  </r>
  <r>
    <x v="3026"/>
    <d v="2024-11-21T00:00:00"/>
    <s v="Nava Sheva"/>
    <s v="Jaipur"/>
    <x v="2"/>
    <x v="1"/>
    <x v="3"/>
    <n v="12.82"/>
    <n v="737"/>
    <n v="98.42"/>
    <n v="2"/>
    <x v="0"/>
    <x v="1"/>
    <n v="50692.4"/>
    <x v="88"/>
    <x v="6"/>
    <n v="82.24"/>
    <n v="1986.8"/>
    <n v="3680.33"/>
    <n v="7161.77"/>
    <x v="11"/>
    <n v="2024"/>
    <s v="Q4"/>
    <s v="High"/>
    <s v="Average"/>
    <s v="Excellent"/>
    <x v="2"/>
    <n v="7161.77"/>
  </r>
  <r>
    <x v="3027"/>
    <d v="2026-02-22T00:00:00"/>
    <s v="Mumbai"/>
    <s v="Jaipur"/>
    <x v="4"/>
    <x v="1"/>
    <x v="0"/>
    <n v="16.010000000000002"/>
    <n v="2094"/>
    <n v="102.57"/>
    <n v="5"/>
    <x v="2"/>
    <x v="2"/>
    <n v="66345.399999999994"/>
    <x v="37"/>
    <x v="0"/>
    <n v="83.26"/>
    <n v="4828.3999999999996"/>
    <n v="2616.39"/>
    <n v="7283.4"/>
    <x v="3"/>
    <n v="2026"/>
    <s v="Q1"/>
    <s v="High"/>
    <s v="Average"/>
    <s v="Excellent"/>
    <x v="4"/>
    <n v="7283.4"/>
  </r>
  <r>
    <x v="3028"/>
    <d v="2026-05-01T00:00:00"/>
    <s v="Kolkata"/>
    <s v="Pune"/>
    <x v="1"/>
    <x v="0"/>
    <x v="2"/>
    <n v="26.98"/>
    <n v="2729"/>
    <n v="100.06"/>
    <n v="7"/>
    <x v="1"/>
    <x v="0"/>
    <n v="73037.2"/>
    <x v="115"/>
    <x v="2"/>
    <n v="87.13"/>
    <n v="6537.2"/>
    <n v="1814.44"/>
    <n v="10447.42"/>
    <x v="4"/>
    <n v="2026"/>
    <s v="Q2"/>
    <s v="High"/>
    <s v="Good"/>
    <s v="Good"/>
    <x v="1"/>
    <n v="10447.42"/>
  </r>
  <r>
    <x v="3029"/>
    <d v="2024-12-20T00:00:00"/>
    <s v="Vizag"/>
    <s v="Hyderabad"/>
    <x v="2"/>
    <x v="1"/>
    <x v="1"/>
    <n v="12.55"/>
    <n v="2232"/>
    <n v="102.64"/>
    <n v="6"/>
    <x v="0"/>
    <x v="0"/>
    <n v="71395.8"/>
    <x v="119"/>
    <x v="1"/>
    <n v="83.52"/>
    <n v="4966"/>
    <n v="3536.08"/>
    <n v="10771.7"/>
    <x v="9"/>
    <n v="2024"/>
    <s v="Q4"/>
    <s v="High"/>
    <s v="Good"/>
    <s v="Good"/>
    <x v="2"/>
    <n v="10771.7"/>
  </r>
  <r>
    <x v="3030"/>
    <d v="2025-11-08T00:00:00"/>
    <s v="Kandla"/>
    <s v="Bengaluru"/>
    <x v="5"/>
    <x v="1"/>
    <x v="6"/>
    <n v="21.59"/>
    <n v="858"/>
    <n v="92.93"/>
    <n v="3"/>
    <x v="1"/>
    <x v="1"/>
    <n v="54378.6"/>
    <x v="113"/>
    <x v="6"/>
    <n v="85.62"/>
    <n v="2579.6"/>
    <n v="3413.81"/>
    <n v="6114.82"/>
    <x v="11"/>
    <n v="2025"/>
    <s v="Q4"/>
    <s v="High"/>
    <s v="Average"/>
    <s v="Excellent"/>
    <x v="5"/>
    <n v="6114.82"/>
  </r>
  <r>
    <x v="3031"/>
    <d v="2024-07-25T00:00:00"/>
    <s v="Nava Sheva"/>
    <s v="Bengaluru"/>
    <x v="6"/>
    <x v="0"/>
    <x v="6"/>
    <n v="25.68"/>
    <n v="2569"/>
    <n v="101.14"/>
    <n v="6"/>
    <x v="1"/>
    <x v="1"/>
    <n v="67576.800000000003"/>
    <x v="100"/>
    <x v="2"/>
    <n v="87.28"/>
    <n v="6165.2"/>
    <n v="1826.15"/>
    <n v="8445.24"/>
    <x v="1"/>
    <n v="2024"/>
    <s v="Q3"/>
    <s v="High"/>
    <s v="Average"/>
    <s v="Good"/>
    <x v="6"/>
    <n v="8445.24"/>
  </r>
  <r>
    <x v="3032"/>
    <d v="2026-04-30T00:00:00"/>
    <s v="Vizag"/>
    <s v="Lucknow"/>
    <x v="6"/>
    <x v="0"/>
    <x v="2"/>
    <n v="27.56"/>
    <n v="1683"/>
    <n v="98.92"/>
    <n v="5"/>
    <x v="2"/>
    <x v="0"/>
    <n v="63370.400000000001"/>
    <x v="2"/>
    <x v="4"/>
    <n v="81.53"/>
    <n v="4468.3999999999996"/>
    <n v="4185.1899999999996"/>
    <n v="7231.98"/>
    <x v="5"/>
    <n v="2026"/>
    <s v="Q2"/>
    <s v="High"/>
    <s v="Average"/>
    <s v="Excellent"/>
    <x v="6"/>
    <n v="7231.98"/>
  </r>
  <r>
    <x v="3033"/>
    <d v="2024-01-12T00:00:00"/>
    <s v="Mumbai"/>
    <s v="Pune"/>
    <x v="4"/>
    <x v="1"/>
    <x v="1"/>
    <n v="24.73"/>
    <n v="405"/>
    <n v="100.88"/>
    <n v="3"/>
    <x v="0"/>
    <x v="1"/>
    <n v="57722.6"/>
    <x v="62"/>
    <x v="2"/>
    <n v="88.11"/>
    <n v="1799.2"/>
    <n v="3606.13"/>
    <n v="7483.32"/>
    <x v="0"/>
    <n v="2024"/>
    <s v="Q1"/>
    <s v="High"/>
    <s v="Average"/>
    <s v="Excellent"/>
    <x v="4"/>
    <n v="7483.32"/>
  </r>
  <r>
    <x v="3034"/>
    <d v="2025-06-04T00:00:00"/>
    <s v="Vizag"/>
    <s v="Ahmedabad"/>
    <x v="5"/>
    <x v="1"/>
    <x v="6"/>
    <n v="21.6"/>
    <n v="597"/>
    <n v="92.65"/>
    <n v="3"/>
    <x v="2"/>
    <x v="2"/>
    <n v="52222"/>
    <x v="100"/>
    <x v="6"/>
    <n v="85.4"/>
    <n v="2058"/>
    <n v="4380"/>
    <n v="7390.33"/>
    <x v="6"/>
    <n v="2025"/>
    <s v="Q2"/>
    <s v="High"/>
    <s v="Average"/>
    <s v="Excellent"/>
    <x v="5"/>
    <n v="7390.33"/>
  </r>
  <r>
    <x v="3035"/>
    <d v="2026-03-01T00:00:00"/>
    <s v="Chennai"/>
    <s v="Delhi ICD"/>
    <x v="0"/>
    <x v="0"/>
    <x v="2"/>
    <n v="13.29"/>
    <n v="1884"/>
    <n v="92.61"/>
    <n v="5"/>
    <x v="0"/>
    <x v="1"/>
    <n v="52182.2"/>
    <x v="68"/>
    <x v="5"/>
    <n v="87.22"/>
    <n v="4299.6000000000004"/>
    <n v="2586.58"/>
    <n v="5245.6"/>
    <x v="10"/>
    <n v="2026"/>
    <s v="Q1"/>
    <s v="High"/>
    <s v="Average"/>
    <s v="Excellent"/>
    <x v="0"/>
    <n v="5245.6"/>
  </r>
  <r>
    <x v="3036"/>
    <d v="2026-01-15T00:00:00"/>
    <s v="Mundra"/>
    <s v="Nagpur"/>
    <x v="1"/>
    <x v="1"/>
    <x v="5"/>
    <n v="15.67"/>
    <n v="551"/>
    <n v="87.61"/>
    <n v="2"/>
    <x v="1"/>
    <x v="2"/>
    <n v="43228.2"/>
    <x v="13"/>
    <x v="4"/>
    <n v="85.97"/>
    <n v="1728.8"/>
    <n v="4239.8"/>
    <n v="6092.64"/>
    <x v="0"/>
    <n v="2026"/>
    <s v="Q1"/>
    <s v="Low"/>
    <s v="Average"/>
    <s v="Excellent"/>
    <x v="1"/>
    <n v="6092.64"/>
  </r>
  <r>
    <x v="3037"/>
    <d v="2025-01-20T00:00:00"/>
    <s v="Mumbai"/>
    <s v="Lucknow"/>
    <x v="5"/>
    <x v="0"/>
    <x v="0"/>
    <n v="26.62"/>
    <n v="1656"/>
    <n v="91.57"/>
    <n v="5"/>
    <x v="1"/>
    <x v="0"/>
    <n v="58818.400000000001"/>
    <x v="84"/>
    <x v="2"/>
    <n v="85.15"/>
    <n v="4376.8"/>
    <n v="1514.16"/>
    <n v="5224.53"/>
    <x v="0"/>
    <n v="2025"/>
    <s v="Q1"/>
    <s v="High"/>
    <s v="Average"/>
    <s v="Excellent"/>
    <x v="5"/>
    <n v="5224.53"/>
  </r>
  <r>
    <x v="3038"/>
    <d v="2024-01-12T00:00:00"/>
    <s v="Kolkata"/>
    <s v="Lucknow"/>
    <x v="3"/>
    <x v="0"/>
    <x v="0"/>
    <n v="14.99"/>
    <n v="518"/>
    <n v="101.85"/>
    <n v="3"/>
    <x v="0"/>
    <x v="1"/>
    <n v="38429"/>
    <x v="59"/>
    <x v="1"/>
    <n v="82.5"/>
    <n v="1635.6"/>
    <n v="2303.87"/>
    <n v="6715.78"/>
    <x v="0"/>
    <n v="2024"/>
    <s v="Q1"/>
    <s v="Low"/>
    <s v="Average"/>
    <s v="Excellent"/>
    <x v="3"/>
    <n v="6715.78"/>
  </r>
  <r>
    <x v="3039"/>
    <d v="2024-08-27T00:00:00"/>
    <s v="Chennai"/>
    <s v="Bengaluru"/>
    <x v="2"/>
    <x v="1"/>
    <x v="3"/>
    <n v="25.45"/>
    <n v="2460"/>
    <n v="101.37"/>
    <n v="8"/>
    <x v="2"/>
    <x v="0"/>
    <n v="83089.399999999994"/>
    <x v="60"/>
    <x v="4"/>
    <n v="81.87"/>
    <n v="5938"/>
    <n v="2876.28"/>
    <n v="7253.35"/>
    <x v="2"/>
    <n v="2024"/>
    <s v="Q3"/>
    <s v="High"/>
    <s v="Average"/>
    <s v="Good"/>
    <x v="2"/>
    <n v="7253.35"/>
  </r>
  <r>
    <x v="3040"/>
    <d v="2024-05-14T00:00:00"/>
    <s v="Chennai"/>
    <s v="Hyderabad"/>
    <x v="6"/>
    <x v="0"/>
    <x v="1"/>
    <n v="17.71"/>
    <n v="588"/>
    <n v="104.64"/>
    <n v="3"/>
    <x v="2"/>
    <x v="0"/>
    <n v="42051.8"/>
    <x v="83"/>
    <x v="6"/>
    <n v="87.43"/>
    <n v="1884.4"/>
    <n v="2704.15"/>
    <n v="5699.71"/>
    <x v="4"/>
    <n v="2024"/>
    <s v="Q2"/>
    <s v="Low"/>
    <s v="Average"/>
    <s v="Excellent"/>
    <x v="6"/>
    <n v="5699.71"/>
  </r>
  <r>
    <x v="3041"/>
    <d v="2026-03-08T00:00:00"/>
    <s v="Nava Sheva"/>
    <s v="Bengaluru"/>
    <x v="6"/>
    <x v="0"/>
    <x v="2"/>
    <n v="19.75"/>
    <n v="2044"/>
    <n v="96.33"/>
    <n v="5"/>
    <x v="2"/>
    <x v="1"/>
    <n v="57862.6"/>
    <x v="28"/>
    <x v="6"/>
    <n v="88.43"/>
    <n v="4878"/>
    <n v="1639.56"/>
    <n v="8239.9"/>
    <x v="10"/>
    <n v="2026"/>
    <s v="Q1"/>
    <s v="High"/>
    <s v="Average"/>
    <s v="Excellent"/>
    <x v="6"/>
    <n v="8239.9"/>
  </r>
  <r>
    <x v="3042"/>
    <d v="2025-05-26T00:00:00"/>
    <s v="Vizag"/>
    <s v="Pune"/>
    <x v="5"/>
    <x v="0"/>
    <x v="2"/>
    <n v="22.37"/>
    <n v="334"/>
    <n v="101.71"/>
    <n v="2"/>
    <x v="2"/>
    <x v="1"/>
    <n v="40346.199999999997"/>
    <x v="46"/>
    <x v="5"/>
    <n v="81.44"/>
    <n v="1562.8"/>
    <n v="3175.33"/>
    <n v="5739.54"/>
    <x v="4"/>
    <n v="2025"/>
    <s v="Q2"/>
    <s v="Low"/>
    <s v="Average"/>
    <s v="Excellent"/>
    <x v="5"/>
    <n v="5739.54"/>
  </r>
  <r>
    <x v="3043"/>
    <d v="2025-10-07T00:00:00"/>
    <s v="Mumbai"/>
    <s v="Bengaluru"/>
    <x v="4"/>
    <x v="1"/>
    <x v="6"/>
    <n v="22.18"/>
    <n v="565"/>
    <n v="100.08"/>
    <n v="2"/>
    <x v="0"/>
    <x v="1"/>
    <n v="57251.6"/>
    <x v="10"/>
    <x v="5"/>
    <n v="81.8"/>
    <n v="2017.2"/>
    <n v="4249.8900000000003"/>
    <n v="10042.24"/>
    <x v="7"/>
    <n v="2025"/>
    <s v="Q4"/>
    <s v="High"/>
    <s v="Good"/>
    <s v="Excellent"/>
    <x v="4"/>
    <n v="10042.24"/>
  </r>
  <r>
    <x v="3044"/>
    <d v="2025-08-27T00:00:00"/>
    <s v="Nava Sheva"/>
    <s v="Nagpur"/>
    <x v="3"/>
    <x v="0"/>
    <x v="4"/>
    <n v="23.87"/>
    <n v="776"/>
    <n v="94.25"/>
    <n v="2"/>
    <x v="2"/>
    <x v="0"/>
    <n v="48605"/>
    <x v="22"/>
    <x v="0"/>
    <n v="87.82"/>
    <n v="2506.8000000000002"/>
    <n v="1823.48"/>
    <n v="6362.71"/>
    <x v="2"/>
    <n v="2025"/>
    <s v="Q3"/>
    <s v="Low"/>
    <s v="Average"/>
    <s v="Excellent"/>
    <x v="3"/>
    <n v="6362.71"/>
  </r>
  <r>
    <x v="3045"/>
    <d v="2024-11-01T00:00:00"/>
    <s v="Mumbai"/>
    <s v="Delhi ICD"/>
    <x v="0"/>
    <x v="1"/>
    <x v="3"/>
    <n v="27.72"/>
    <n v="1701"/>
    <n v="101.17"/>
    <n v="4"/>
    <x v="2"/>
    <x v="1"/>
    <n v="73500.399999999994"/>
    <x v="80"/>
    <x v="0"/>
    <n v="88.47"/>
    <n v="4510.8"/>
    <n v="3905.38"/>
    <n v="11593.15"/>
    <x v="11"/>
    <n v="2024"/>
    <s v="Q4"/>
    <s v="High"/>
    <s v="Good"/>
    <s v="Excellent"/>
    <x v="0"/>
    <n v="11593.15"/>
  </r>
  <r>
    <x v="3046"/>
    <d v="2025-03-04T00:00:00"/>
    <s v="Chennai"/>
    <s v="Hyderabad"/>
    <x v="4"/>
    <x v="0"/>
    <x v="5"/>
    <n v="10.45"/>
    <n v="478"/>
    <n v="97.59"/>
    <n v="2"/>
    <x v="2"/>
    <x v="2"/>
    <n v="29351.8"/>
    <x v="60"/>
    <x v="4"/>
    <n v="88.55"/>
    <n v="1374"/>
    <n v="3253.19"/>
    <n v="4342.32"/>
    <x v="10"/>
    <n v="2025"/>
    <s v="Q1"/>
    <s v="Low"/>
    <s v="Average"/>
    <s v="Excellent"/>
    <x v="4"/>
    <n v="4342.32"/>
  </r>
  <r>
    <x v="3047"/>
    <d v="2026-05-30T00:00:00"/>
    <s v="Chennai"/>
    <s v="Hyderabad"/>
    <x v="3"/>
    <x v="1"/>
    <x v="4"/>
    <n v="12.21"/>
    <n v="1523"/>
    <n v="90.1"/>
    <n v="3"/>
    <x v="0"/>
    <x v="2"/>
    <n v="57077"/>
    <x v="29"/>
    <x v="2"/>
    <n v="86.46"/>
    <n v="3534.4"/>
    <n v="2357.2399999999998"/>
    <n v="8303.3700000000008"/>
    <x v="4"/>
    <n v="2026"/>
    <s v="Q2"/>
    <s v="High"/>
    <s v="Average"/>
    <s v="Excellent"/>
    <x v="3"/>
    <n v="8303.3700000000008"/>
  </r>
  <r>
    <x v="3048"/>
    <d v="2026-05-16T00:00:00"/>
    <s v="Nava Sheva"/>
    <s v="Hyderabad"/>
    <x v="0"/>
    <x v="0"/>
    <x v="5"/>
    <n v="14.14"/>
    <n v="2694"/>
    <n v="87.48"/>
    <n v="6"/>
    <x v="1"/>
    <x v="0"/>
    <n v="59551.6"/>
    <x v="4"/>
    <x v="3"/>
    <n v="86.09"/>
    <n v="5953.6"/>
    <n v="1761.13"/>
    <n v="9041.48"/>
    <x v="4"/>
    <n v="2026"/>
    <s v="Q2"/>
    <s v="High"/>
    <s v="Average"/>
    <s v="Good"/>
    <x v="0"/>
    <n v="9041.48"/>
  </r>
  <r>
    <x v="3049"/>
    <d v="2025-08-29T00:00:00"/>
    <s v="Nava Sheva"/>
    <s v="Pune"/>
    <x v="3"/>
    <x v="1"/>
    <x v="6"/>
    <n v="12.88"/>
    <n v="1055"/>
    <n v="94.94"/>
    <n v="2"/>
    <x v="0"/>
    <x v="1"/>
    <n v="54144.800000000003"/>
    <x v="108"/>
    <x v="6"/>
    <n v="86.86"/>
    <n v="2625.2"/>
    <n v="3528.03"/>
    <n v="6399.81"/>
    <x v="2"/>
    <n v="2025"/>
    <s v="Q3"/>
    <s v="High"/>
    <s v="Average"/>
    <s v="Excellent"/>
    <x v="3"/>
    <n v="6399.81"/>
  </r>
  <r>
    <x v="3050"/>
    <d v="2025-04-24T00:00:00"/>
    <s v="Nava Sheva"/>
    <s v="Hyderabad"/>
    <x v="2"/>
    <x v="1"/>
    <x v="1"/>
    <n v="11.37"/>
    <n v="1025"/>
    <n v="91.13"/>
    <n v="2"/>
    <x v="1"/>
    <x v="1"/>
    <n v="46968.6"/>
    <x v="73"/>
    <x v="2"/>
    <n v="85.43"/>
    <n v="2504.8000000000002"/>
    <n v="2953.12"/>
    <n v="8366.0300000000007"/>
    <x v="5"/>
    <n v="2025"/>
    <s v="Q2"/>
    <s v="Low"/>
    <s v="Average"/>
    <s v="Excellent"/>
    <x v="2"/>
    <n v="8366.0300000000007"/>
  </r>
  <r>
    <x v="3051"/>
    <d v="2026-06-12T00:00:00"/>
    <s v="Vizag"/>
    <s v="Nagpur"/>
    <x v="6"/>
    <x v="1"/>
    <x v="4"/>
    <n v="23.99"/>
    <n v="1331"/>
    <n v="85.97"/>
    <n v="4"/>
    <x v="1"/>
    <x v="1"/>
    <n v="61379.4"/>
    <x v="104"/>
    <x v="2"/>
    <n v="82.09"/>
    <n v="3621.6"/>
    <n v="3791.69"/>
    <n v="10769.08"/>
    <x v="6"/>
    <n v="2026"/>
    <s v="Q2"/>
    <s v="High"/>
    <s v="Good"/>
    <s v="Excellent"/>
    <x v="6"/>
    <n v="10769.08"/>
  </r>
  <r>
    <x v="3052"/>
    <d v="2024-11-23T00:00:00"/>
    <s v="Mumbai"/>
    <s v="Bengaluru"/>
    <x v="1"/>
    <x v="1"/>
    <x v="4"/>
    <n v="23.2"/>
    <n v="1255"/>
    <n v="93.1"/>
    <n v="3"/>
    <x v="0"/>
    <x v="1"/>
    <n v="65612"/>
    <x v="105"/>
    <x v="1"/>
    <n v="85.27"/>
    <n v="3438"/>
    <n v="3172.16"/>
    <n v="11377.67"/>
    <x v="11"/>
    <n v="2024"/>
    <s v="Q4"/>
    <s v="High"/>
    <s v="Good"/>
    <s v="Excellent"/>
    <x v="1"/>
    <n v="11377.67"/>
  </r>
  <r>
    <x v="3053"/>
    <d v="2026-02-19T00:00:00"/>
    <s v="Mumbai"/>
    <s v="Hyderabad"/>
    <x v="4"/>
    <x v="0"/>
    <x v="5"/>
    <n v="25.91"/>
    <n v="1749"/>
    <n v="101.75"/>
    <n v="6"/>
    <x v="1"/>
    <x v="1"/>
    <n v="58017"/>
    <x v="77"/>
    <x v="3"/>
    <n v="86.69"/>
    <n v="4534.3999999999996"/>
    <n v="3183.04"/>
    <n v="7641.28"/>
    <x v="3"/>
    <n v="2026"/>
    <s v="Q1"/>
    <s v="High"/>
    <s v="Average"/>
    <s v="Good"/>
    <x v="4"/>
    <n v="7641.28"/>
  </r>
  <r>
    <x v="3054"/>
    <d v="2026-05-05T00:00:00"/>
    <s v="Nava Sheva"/>
    <s v="Pune"/>
    <x v="2"/>
    <x v="0"/>
    <x v="6"/>
    <n v="11.59"/>
    <n v="2077"/>
    <n v="90.28"/>
    <n v="7"/>
    <x v="2"/>
    <x v="1"/>
    <n v="50188.6"/>
    <x v="0"/>
    <x v="1"/>
    <n v="84.04"/>
    <n v="4617.6000000000004"/>
    <n v="2621.2399999999998"/>
    <n v="4015.41"/>
    <x v="4"/>
    <n v="2026"/>
    <s v="Q2"/>
    <s v="High"/>
    <s v="Average"/>
    <s v="Good"/>
    <x v="2"/>
    <n v="4015.41"/>
  </r>
  <r>
    <x v="3055"/>
    <d v="2024-06-18T00:00:00"/>
    <s v="Chennai"/>
    <s v="Delhi ICD"/>
    <x v="1"/>
    <x v="0"/>
    <x v="2"/>
    <n v="25.43"/>
    <n v="1346"/>
    <n v="95.17"/>
    <n v="5"/>
    <x v="1"/>
    <x v="2"/>
    <n v="50459.4"/>
    <x v="10"/>
    <x v="3"/>
    <n v="88.52"/>
    <n v="3709.2"/>
    <n v="3086.87"/>
    <n v="7881.36"/>
    <x v="6"/>
    <n v="2024"/>
    <s v="Q2"/>
    <s v="High"/>
    <s v="Average"/>
    <s v="Excellent"/>
    <x v="1"/>
    <n v="7881.36"/>
  </r>
  <r>
    <x v="3056"/>
    <d v="2026-03-29T00:00:00"/>
    <s v="Vizag"/>
    <s v="Bengaluru"/>
    <x v="0"/>
    <x v="0"/>
    <x v="2"/>
    <n v="15.53"/>
    <n v="2208"/>
    <n v="102.64"/>
    <n v="7"/>
    <x v="1"/>
    <x v="2"/>
    <n v="52789.8"/>
    <x v="115"/>
    <x v="4"/>
    <n v="85.95"/>
    <n v="5037.2"/>
    <n v="4623.82"/>
    <n v="4533.3"/>
    <x v="10"/>
    <n v="2026"/>
    <s v="Q1"/>
    <s v="High"/>
    <s v="Average"/>
    <s v="Good"/>
    <x v="0"/>
    <n v="4533.3"/>
  </r>
  <r>
    <x v="3057"/>
    <d v="2026-02-19T00:00:00"/>
    <s v="Kandla"/>
    <s v="Pune"/>
    <x v="3"/>
    <x v="1"/>
    <x v="6"/>
    <n v="14.48"/>
    <n v="1470"/>
    <n v="99.38"/>
    <n v="3"/>
    <x v="2"/>
    <x v="0"/>
    <n v="61097.599999999999"/>
    <x v="21"/>
    <x v="1"/>
    <n v="84.25"/>
    <n v="3519.2"/>
    <n v="1957.02"/>
    <n v="8394.59"/>
    <x v="3"/>
    <n v="2026"/>
    <s v="Q1"/>
    <s v="High"/>
    <s v="Average"/>
    <s v="Excellent"/>
    <x v="3"/>
    <n v="8394.59"/>
  </r>
  <r>
    <x v="3058"/>
    <d v="2026-03-20T00:00:00"/>
    <s v="Kolkata"/>
    <s v="Bengaluru"/>
    <x v="3"/>
    <x v="0"/>
    <x v="5"/>
    <n v="20.03"/>
    <n v="1135"/>
    <n v="89.91"/>
    <n v="3"/>
    <x v="2"/>
    <x v="1"/>
    <n v="46436.2"/>
    <x v="14"/>
    <x v="2"/>
    <n v="82.57"/>
    <n v="3071.2"/>
    <n v="1947.68"/>
    <n v="7846.1"/>
    <x v="10"/>
    <n v="2026"/>
    <s v="Q1"/>
    <s v="Low"/>
    <s v="Average"/>
    <s v="Excellent"/>
    <x v="3"/>
    <n v="7846.1"/>
  </r>
  <r>
    <x v="3059"/>
    <d v="2025-08-20T00:00:00"/>
    <s v="Nava Sheva"/>
    <s v="Pune"/>
    <x v="2"/>
    <x v="0"/>
    <x v="0"/>
    <n v="16.11"/>
    <n v="1196"/>
    <n v="93.72"/>
    <n v="4"/>
    <x v="0"/>
    <x v="2"/>
    <n v="45097.4"/>
    <x v="20"/>
    <x v="5"/>
    <n v="84.19"/>
    <n v="3036.4"/>
    <n v="4556.3"/>
    <n v="7365.32"/>
    <x v="2"/>
    <n v="2025"/>
    <s v="Q3"/>
    <s v="Low"/>
    <s v="Average"/>
    <s v="Excellent"/>
    <x v="2"/>
    <n v="7365.32"/>
  </r>
  <r>
    <x v="3060"/>
    <d v="2024-08-05T00:00:00"/>
    <s v="Vizag"/>
    <s v="Pune"/>
    <x v="0"/>
    <x v="1"/>
    <x v="2"/>
    <n v="11.62"/>
    <n v="1917"/>
    <n v="102.2"/>
    <n v="4"/>
    <x v="1"/>
    <x v="0"/>
    <n v="61726"/>
    <x v="115"/>
    <x v="6"/>
    <n v="88.15"/>
    <n v="4298.8"/>
    <n v="2074.98"/>
    <n v="7043.8"/>
    <x v="2"/>
    <n v="2024"/>
    <s v="Q3"/>
    <s v="High"/>
    <s v="Average"/>
    <s v="Excellent"/>
    <x v="0"/>
    <n v="7043.8"/>
  </r>
  <r>
    <x v="3061"/>
    <d v="2025-02-22T00:00:00"/>
    <s v="Kandla"/>
    <s v="Pune"/>
    <x v="3"/>
    <x v="0"/>
    <x v="0"/>
    <n v="20.05"/>
    <n v="685"/>
    <n v="94.07"/>
    <n v="2"/>
    <x v="2"/>
    <x v="1"/>
    <n v="41553.4"/>
    <x v="53"/>
    <x v="1"/>
    <n v="87.32"/>
    <n v="2172"/>
    <n v="1969.85"/>
    <n v="7423.68"/>
    <x v="3"/>
    <n v="2025"/>
    <s v="Q1"/>
    <s v="Low"/>
    <s v="Average"/>
    <s v="Excellent"/>
    <x v="3"/>
    <n v="7423.68"/>
  </r>
  <r>
    <x v="3062"/>
    <d v="2026-03-08T00:00:00"/>
    <s v="Chennai"/>
    <s v="Hyderabad"/>
    <x v="1"/>
    <x v="0"/>
    <x v="5"/>
    <n v="20.32"/>
    <n v="919"/>
    <n v="94.95"/>
    <n v="4"/>
    <x v="0"/>
    <x v="0"/>
    <n v="49710"/>
    <x v="57"/>
    <x v="3"/>
    <n v="87.48"/>
    <n v="2650.8"/>
    <n v="4339.84"/>
    <n v="8210.4"/>
    <x v="10"/>
    <n v="2026"/>
    <s v="Q1"/>
    <s v="Low"/>
    <s v="Average"/>
    <s v="Excellent"/>
    <x v="1"/>
    <n v="8210.4"/>
  </r>
  <r>
    <x v="3063"/>
    <d v="2024-01-05T00:00:00"/>
    <s v="Chennai"/>
    <s v="Pune"/>
    <x v="6"/>
    <x v="0"/>
    <x v="6"/>
    <n v="27.35"/>
    <n v="477"/>
    <n v="99.37"/>
    <n v="2"/>
    <x v="0"/>
    <x v="2"/>
    <n v="47263.4"/>
    <x v="39"/>
    <x v="5"/>
    <n v="86.75"/>
    <n v="2048"/>
    <n v="1562.06"/>
    <n v="7694.34"/>
    <x v="0"/>
    <n v="2024"/>
    <s v="Q1"/>
    <s v="Low"/>
    <s v="Average"/>
    <s v="Excellent"/>
    <x v="6"/>
    <n v="7694.34"/>
  </r>
  <r>
    <x v="3064"/>
    <d v="2025-07-29T00:00:00"/>
    <s v="Chennai"/>
    <s v="Nagpur"/>
    <x v="5"/>
    <x v="1"/>
    <x v="2"/>
    <n v="15.26"/>
    <n v="1806"/>
    <n v="96.81"/>
    <n v="4"/>
    <x v="0"/>
    <x v="1"/>
    <n v="65523.199999999997"/>
    <x v="30"/>
    <x v="6"/>
    <n v="82.23"/>
    <n v="4222.3999999999996"/>
    <n v="4451.28"/>
    <n v="6420.43"/>
    <x v="1"/>
    <n v="2025"/>
    <s v="Q3"/>
    <s v="High"/>
    <s v="Average"/>
    <s v="Excellent"/>
    <x v="5"/>
    <n v="6420.43"/>
  </r>
  <r>
    <x v="3065"/>
    <d v="2025-03-25T00:00:00"/>
    <s v="Nava Sheva"/>
    <s v="Pune"/>
    <x v="6"/>
    <x v="0"/>
    <x v="2"/>
    <n v="14.04"/>
    <n v="2535"/>
    <n v="88.64"/>
    <n v="8"/>
    <x v="2"/>
    <x v="2"/>
    <n v="56192.800000000003"/>
    <x v="24"/>
    <x v="1"/>
    <n v="82.43"/>
    <n v="5631.6"/>
    <n v="1570.54"/>
    <n v="4573.6099999999997"/>
    <x v="10"/>
    <n v="2025"/>
    <s v="Q1"/>
    <s v="High"/>
    <s v="Average"/>
    <s v="Good"/>
    <x v="6"/>
    <n v="4573.6099999999997"/>
  </r>
  <r>
    <x v="3066"/>
    <d v="2024-05-03T00:00:00"/>
    <s v="Chennai"/>
    <s v="Jaipur"/>
    <x v="4"/>
    <x v="0"/>
    <x v="4"/>
    <n v="15.98"/>
    <n v="2355"/>
    <n v="88.66"/>
    <n v="6"/>
    <x v="1"/>
    <x v="0"/>
    <n v="57281.2"/>
    <x v="83"/>
    <x v="3"/>
    <n v="86.63"/>
    <n v="5349.2"/>
    <n v="4729.92"/>
    <n v="8025.89"/>
    <x v="4"/>
    <n v="2024"/>
    <s v="Q2"/>
    <s v="High"/>
    <s v="Average"/>
    <s v="Good"/>
    <x v="4"/>
    <n v="8025.89"/>
  </r>
  <r>
    <x v="3067"/>
    <d v="2025-06-08T00:00:00"/>
    <s v="Vizag"/>
    <s v="Pune"/>
    <x v="4"/>
    <x v="1"/>
    <x v="6"/>
    <n v="27.99"/>
    <n v="1703"/>
    <n v="96.47"/>
    <n v="5"/>
    <x v="0"/>
    <x v="0"/>
    <n v="78203.399999999994"/>
    <x v="24"/>
    <x v="1"/>
    <n v="83.49"/>
    <n v="4525.6000000000004"/>
    <n v="2021.13"/>
    <n v="11387.18"/>
    <x v="6"/>
    <n v="2025"/>
    <s v="Q2"/>
    <s v="High"/>
    <s v="Good"/>
    <s v="Excellent"/>
    <x v="4"/>
    <n v="11387.18"/>
  </r>
  <r>
    <x v="3068"/>
    <d v="2024-11-08T00:00:00"/>
    <s v="Kolkata"/>
    <s v="Nagpur"/>
    <x v="4"/>
    <x v="0"/>
    <x v="5"/>
    <n v="21.98"/>
    <n v="2076"/>
    <n v="101.65"/>
    <n v="5"/>
    <x v="1"/>
    <x v="2"/>
    <n v="56892"/>
    <x v="92"/>
    <x v="2"/>
    <n v="88.61"/>
    <n v="5031.2"/>
    <n v="2158.7800000000002"/>
    <n v="6567.41"/>
    <x v="11"/>
    <n v="2024"/>
    <s v="Q4"/>
    <s v="High"/>
    <s v="Average"/>
    <s v="Excellent"/>
    <x v="4"/>
    <n v="6567.41"/>
  </r>
  <r>
    <x v="3069"/>
    <d v="2026-01-12T00:00:00"/>
    <s v="Nava Sheva"/>
    <s v="Ahmedabad"/>
    <x v="4"/>
    <x v="0"/>
    <x v="6"/>
    <n v="19.690000000000001"/>
    <n v="1917"/>
    <n v="103.82"/>
    <n v="5"/>
    <x v="2"/>
    <x v="0"/>
    <n v="59683.4"/>
    <x v="69"/>
    <x v="0"/>
    <n v="83.31"/>
    <n v="4621.6000000000004"/>
    <n v="4443.62"/>
    <n v="7028.24"/>
    <x v="0"/>
    <n v="2026"/>
    <s v="Q1"/>
    <s v="High"/>
    <s v="Average"/>
    <s v="Excellent"/>
    <x v="4"/>
    <n v="7028.24"/>
  </r>
  <r>
    <x v="3070"/>
    <d v="2024-04-01T00:00:00"/>
    <s v="Vizag"/>
    <s v="Nagpur"/>
    <x v="2"/>
    <x v="1"/>
    <x v="2"/>
    <n v="25.56"/>
    <n v="2425"/>
    <n v="87.37"/>
    <n v="8"/>
    <x v="1"/>
    <x v="2"/>
    <n v="74588.399999999994"/>
    <x v="1"/>
    <x v="2"/>
    <n v="86.67"/>
    <n v="5872.4"/>
    <n v="4278.7700000000004"/>
    <n v="6493.45"/>
    <x v="5"/>
    <n v="2024"/>
    <s v="Q2"/>
    <s v="High"/>
    <s v="Average"/>
    <s v="Good"/>
    <x v="2"/>
    <n v="6493.45"/>
  </r>
  <r>
    <x v="3071"/>
    <d v="2024-02-19T00:00:00"/>
    <s v="Chennai"/>
    <s v="Hyderabad"/>
    <x v="2"/>
    <x v="0"/>
    <x v="3"/>
    <n v="18.54"/>
    <n v="2331"/>
    <n v="91.52"/>
    <n v="7"/>
    <x v="0"/>
    <x v="1"/>
    <n v="62140.4"/>
    <x v="48"/>
    <x v="6"/>
    <n v="88.3"/>
    <n v="5403.6"/>
    <n v="4336.16"/>
    <n v="9920.99"/>
    <x v="3"/>
    <n v="2024"/>
    <s v="Q1"/>
    <s v="High"/>
    <s v="Average"/>
    <s v="Good"/>
    <x v="2"/>
    <n v="9920.99"/>
  </r>
  <r>
    <x v="3072"/>
    <d v="2025-12-02T00:00:00"/>
    <s v="Nava Sheva"/>
    <s v="Pune"/>
    <x v="4"/>
    <x v="0"/>
    <x v="3"/>
    <n v="23.91"/>
    <n v="2193"/>
    <n v="92.11"/>
    <n v="5"/>
    <x v="1"/>
    <x v="2"/>
    <n v="58888.2"/>
    <x v="90"/>
    <x v="4"/>
    <n v="86.05"/>
    <n v="5342.4"/>
    <n v="2787.27"/>
    <n v="5941.44"/>
    <x v="9"/>
    <n v="2025"/>
    <s v="Q4"/>
    <s v="High"/>
    <s v="Average"/>
    <s v="Excellent"/>
    <x v="4"/>
    <n v="5941.44"/>
  </r>
  <r>
    <x v="3073"/>
    <d v="2026-01-14T00:00:00"/>
    <s v="Nava Sheva"/>
    <s v="Bengaluru"/>
    <x v="6"/>
    <x v="1"/>
    <x v="4"/>
    <n v="15.6"/>
    <n v="2781"/>
    <n v="93.76"/>
    <n v="7"/>
    <x v="2"/>
    <x v="0"/>
    <n v="77163.199999999997"/>
    <x v="15"/>
    <x v="2"/>
    <n v="84.97"/>
    <n v="6186"/>
    <n v="1697.39"/>
    <n v="6326.57"/>
    <x v="0"/>
    <n v="2026"/>
    <s v="Q1"/>
    <s v="High"/>
    <s v="Average"/>
    <s v="Good"/>
    <x v="6"/>
    <n v="6326.57"/>
  </r>
  <r>
    <x v="3074"/>
    <d v="2026-01-20T00:00:00"/>
    <s v="Chennai"/>
    <s v="Hyderabad"/>
    <x v="1"/>
    <x v="0"/>
    <x v="4"/>
    <n v="26.62"/>
    <n v="376"/>
    <n v="101.89"/>
    <n v="2"/>
    <x v="1"/>
    <x v="0"/>
    <n v="44696.800000000003"/>
    <x v="102"/>
    <x v="3"/>
    <n v="86.83"/>
    <n v="1816.8"/>
    <n v="3818.36"/>
    <n v="4292.74"/>
    <x v="0"/>
    <n v="2026"/>
    <s v="Q1"/>
    <s v="Low"/>
    <s v="Average"/>
    <s v="Excellent"/>
    <x v="1"/>
    <n v="4292.74"/>
  </r>
  <r>
    <x v="3075"/>
    <d v="2025-09-24T00:00:00"/>
    <s v="Mumbai"/>
    <s v="Hyderabad"/>
    <x v="3"/>
    <x v="0"/>
    <x v="4"/>
    <n v="19.190000000000001"/>
    <n v="853"/>
    <n v="100.02"/>
    <n v="3"/>
    <x v="2"/>
    <x v="0"/>
    <n v="46009.4"/>
    <x v="78"/>
    <x v="5"/>
    <n v="85.45"/>
    <n v="2473.6"/>
    <n v="3391.05"/>
    <n v="4083.52"/>
    <x v="8"/>
    <n v="2025"/>
    <s v="Q3"/>
    <s v="Low"/>
    <s v="Average"/>
    <s v="Excellent"/>
    <x v="3"/>
    <n v="4083.52"/>
  </r>
  <r>
    <x v="3076"/>
    <d v="2025-02-22T00:00:00"/>
    <s v="Kolkata"/>
    <s v="Lucknow"/>
    <x v="1"/>
    <x v="0"/>
    <x v="2"/>
    <n v="24.98"/>
    <n v="482"/>
    <n v="90.93"/>
    <n v="3"/>
    <x v="1"/>
    <x v="0"/>
    <n v="43177.599999999999"/>
    <x v="53"/>
    <x v="0"/>
    <n v="84.31"/>
    <n v="1963.2"/>
    <n v="2865.93"/>
    <n v="5557.8"/>
    <x v="3"/>
    <n v="2025"/>
    <s v="Q1"/>
    <s v="Low"/>
    <s v="Average"/>
    <s v="Excellent"/>
    <x v="1"/>
    <n v="5557.8"/>
  </r>
  <r>
    <x v="3077"/>
    <d v="2025-08-18T00:00:00"/>
    <s v="Kandla"/>
    <s v="Hyderabad"/>
    <x v="4"/>
    <x v="1"/>
    <x v="2"/>
    <n v="15.45"/>
    <n v="1546"/>
    <n v="97.05"/>
    <n v="5"/>
    <x v="2"/>
    <x v="2"/>
    <n v="58603"/>
    <x v="42"/>
    <x v="5"/>
    <n v="87.07"/>
    <n v="3710"/>
    <n v="3587.57"/>
    <n v="9059.02"/>
    <x v="2"/>
    <n v="2025"/>
    <s v="Q3"/>
    <s v="High"/>
    <s v="Average"/>
    <s v="Excellent"/>
    <x v="4"/>
    <n v="9059.02"/>
  </r>
  <r>
    <x v="3078"/>
    <d v="2025-06-21T00:00:00"/>
    <s v="Chennai"/>
    <s v="Hyderabad"/>
    <x v="5"/>
    <x v="1"/>
    <x v="0"/>
    <n v="27.45"/>
    <n v="613"/>
    <n v="96.14"/>
    <n v="2"/>
    <x v="2"/>
    <x v="0"/>
    <n v="62097.8"/>
    <x v="72"/>
    <x v="5"/>
    <n v="81.540000000000006"/>
    <n v="2324"/>
    <n v="4952.66"/>
    <n v="10943.09"/>
    <x v="6"/>
    <n v="2025"/>
    <s v="Q2"/>
    <s v="High"/>
    <s v="Good"/>
    <s v="Excellent"/>
    <x v="5"/>
    <n v="10943.09"/>
  </r>
  <r>
    <x v="3079"/>
    <d v="2024-11-30T00:00:00"/>
    <s v="Nava Sheva"/>
    <s v="Bengaluru"/>
    <x v="6"/>
    <x v="1"/>
    <x v="3"/>
    <n v="13.72"/>
    <n v="1443"/>
    <n v="94.61"/>
    <n v="4"/>
    <x v="0"/>
    <x v="1"/>
    <n v="59517.2"/>
    <x v="44"/>
    <x v="0"/>
    <n v="83.31"/>
    <n v="3434.8"/>
    <n v="3573.32"/>
    <n v="6993.73"/>
    <x v="11"/>
    <n v="2024"/>
    <s v="Q4"/>
    <s v="High"/>
    <s v="Average"/>
    <s v="Excellent"/>
    <x v="6"/>
    <n v="6993.73"/>
  </r>
  <r>
    <x v="3080"/>
    <d v="2025-09-23T00:00:00"/>
    <s v="Vizag"/>
    <s v="Lucknow"/>
    <x v="4"/>
    <x v="0"/>
    <x v="0"/>
    <n v="12.28"/>
    <n v="1633"/>
    <n v="103.89"/>
    <n v="5"/>
    <x v="0"/>
    <x v="2"/>
    <n v="48114.8"/>
    <x v="69"/>
    <x v="1"/>
    <n v="85.83"/>
    <n v="3757.2"/>
    <n v="1751.51"/>
    <n v="3944.07"/>
    <x v="8"/>
    <n v="2025"/>
    <s v="Q3"/>
    <s v="Low"/>
    <s v="Average"/>
    <s v="Excellent"/>
    <x v="4"/>
    <n v="3944.07"/>
  </r>
  <r>
    <x v="3081"/>
    <d v="2024-05-20T00:00:00"/>
    <s v="Mundra"/>
    <s v="Ahmedabad"/>
    <x v="3"/>
    <x v="1"/>
    <x v="4"/>
    <n v="22.27"/>
    <n v="1845"/>
    <n v="95.79"/>
    <n v="4"/>
    <x v="2"/>
    <x v="2"/>
    <n v="68177.8"/>
    <x v="61"/>
    <x v="5"/>
    <n v="81.48"/>
    <n v="4580.8"/>
    <n v="4420.29"/>
    <n v="7587.68"/>
    <x v="4"/>
    <n v="2024"/>
    <s v="Q2"/>
    <s v="High"/>
    <s v="Average"/>
    <s v="Excellent"/>
    <x v="3"/>
    <n v="7587.68"/>
  </r>
  <r>
    <x v="3082"/>
    <d v="2025-11-05T00:00:00"/>
    <s v="Vizag"/>
    <s v="Nagpur"/>
    <x v="1"/>
    <x v="1"/>
    <x v="0"/>
    <n v="25.52"/>
    <n v="645"/>
    <n v="97.01"/>
    <n v="2"/>
    <x v="2"/>
    <x v="1"/>
    <n v="58349.2"/>
    <x v="98"/>
    <x v="4"/>
    <n v="82.97"/>
    <n v="2310.8000000000002"/>
    <n v="2397.13"/>
    <n v="5484.97"/>
    <x v="11"/>
    <n v="2025"/>
    <s v="Q4"/>
    <s v="High"/>
    <s v="Average"/>
    <s v="Excellent"/>
    <x v="1"/>
    <n v="5484.97"/>
  </r>
  <r>
    <x v="3083"/>
    <d v="2025-04-07T00:00:00"/>
    <s v="Chennai"/>
    <s v="Lucknow"/>
    <x v="3"/>
    <x v="0"/>
    <x v="2"/>
    <n v="21.28"/>
    <n v="1648"/>
    <n v="85.12"/>
    <n v="5"/>
    <x v="1"/>
    <x v="0"/>
    <n v="53142.400000000001"/>
    <x v="28"/>
    <x v="3"/>
    <n v="83.75"/>
    <n v="4147.2"/>
    <n v="2297.3000000000002"/>
    <n v="8229.2900000000009"/>
    <x v="5"/>
    <n v="2025"/>
    <s v="Q2"/>
    <s v="High"/>
    <s v="Average"/>
    <s v="Excellent"/>
    <x v="3"/>
    <n v="8229.2900000000009"/>
  </r>
  <r>
    <x v="3084"/>
    <d v="2025-02-10T00:00:00"/>
    <s v="Chennai"/>
    <s v="Jaipur"/>
    <x v="6"/>
    <x v="1"/>
    <x v="5"/>
    <n v="10.9"/>
    <n v="579"/>
    <n v="91.49"/>
    <n v="3"/>
    <x v="1"/>
    <x v="1"/>
    <n v="41236.800000000003"/>
    <x v="26"/>
    <x v="0"/>
    <n v="88.09"/>
    <n v="1594"/>
    <n v="2552.91"/>
    <n v="3586.95"/>
    <x v="3"/>
    <n v="2025"/>
    <s v="Q1"/>
    <s v="Low"/>
    <s v="Average"/>
    <s v="Excellent"/>
    <x v="6"/>
    <n v="3586.95"/>
  </r>
  <r>
    <x v="3085"/>
    <d v="2025-01-17T00:00:00"/>
    <s v="Chennai"/>
    <s v="Nagpur"/>
    <x v="1"/>
    <x v="0"/>
    <x v="1"/>
    <n v="21.78"/>
    <n v="1248"/>
    <n v="101.36"/>
    <n v="4"/>
    <x v="1"/>
    <x v="1"/>
    <n v="48241.2"/>
    <x v="76"/>
    <x v="5"/>
    <n v="86.14"/>
    <n v="3367.2"/>
    <n v="4371"/>
    <n v="5412.7"/>
    <x v="0"/>
    <n v="2025"/>
    <s v="Q1"/>
    <s v="Low"/>
    <s v="Average"/>
    <s v="Excellent"/>
    <x v="1"/>
    <n v="5412.7"/>
  </r>
  <r>
    <x v="3086"/>
    <d v="2024-03-25T00:00:00"/>
    <s v="Kolkata"/>
    <s v="Hyderabad"/>
    <x v="5"/>
    <x v="1"/>
    <x v="1"/>
    <n v="18.22"/>
    <n v="1131"/>
    <n v="88.23"/>
    <n v="3"/>
    <x v="0"/>
    <x v="0"/>
    <n v="61557.599999999999"/>
    <x v="39"/>
    <x v="3"/>
    <n v="86.06"/>
    <n v="2990.8"/>
    <n v="3484.89"/>
    <n v="8628.9699999999993"/>
    <x v="10"/>
    <n v="2024"/>
    <s v="Q1"/>
    <s v="High"/>
    <s v="Average"/>
    <s v="Excellent"/>
    <x v="5"/>
    <n v="8628.9699999999993"/>
  </r>
  <r>
    <x v="3087"/>
    <d v="2024-01-08T00:00:00"/>
    <s v="Vizag"/>
    <s v="Pune"/>
    <x v="2"/>
    <x v="1"/>
    <x v="0"/>
    <n v="19.34"/>
    <n v="2008"/>
    <n v="96.88"/>
    <n v="6"/>
    <x v="2"/>
    <x v="2"/>
    <n v="67627.600000000006"/>
    <x v="4"/>
    <x v="2"/>
    <n v="84.76"/>
    <n v="4789.6000000000004"/>
    <n v="4061.09"/>
    <n v="12028.64"/>
    <x v="0"/>
    <n v="2024"/>
    <s v="Q1"/>
    <s v="High"/>
    <s v="Good"/>
    <s v="Good"/>
    <x v="2"/>
    <n v="12028.64"/>
  </r>
  <r>
    <x v="3088"/>
    <d v="2025-07-29T00:00:00"/>
    <s v="Kandla"/>
    <s v="Lucknow"/>
    <x v="1"/>
    <x v="0"/>
    <x v="0"/>
    <n v="14.44"/>
    <n v="2036"/>
    <n v="89.58"/>
    <n v="5"/>
    <x v="0"/>
    <x v="1"/>
    <n v="54677.599999999999"/>
    <x v="87"/>
    <x v="5"/>
    <n v="85.92"/>
    <n v="4649.6000000000004"/>
    <n v="3081.56"/>
    <n v="8117.64"/>
    <x v="1"/>
    <n v="2025"/>
    <s v="Q3"/>
    <s v="High"/>
    <s v="Average"/>
    <s v="Excellent"/>
    <x v="1"/>
    <n v="8117.64"/>
  </r>
  <r>
    <x v="3089"/>
    <d v="2024-10-04T00:00:00"/>
    <s v="Chennai"/>
    <s v="Ahmedabad"/>
    <x v="4"/>
    <x v="1"/>
    <x v="2"/>
    <n v="24.58"/>
    <n v="2707"/>
    <n v="101.53"/>
    <n v="8"/>
    <x v="1"/>
    <x v="2"/>
    <n v="78789.600000000006"/>
    <x v="12"/>
    <x v="6"/>
    <n v="88.59"/>
    <n v="6397.2"/>
    <n v="4250.87"/>
    <n v="9964.19"/>
    <x v="7"/>
    <n v="2024"/>
    <s v="Q4"/>
    <s v="High"/>
    <s v="Average"/>
    <s v="Good"/>
    <x v="4"/>
    <n v="9964.19"/>
  </r>
  <r>
    <x v="3090"/>
    <d v="2024-02-15T00:00:00"/>
    <s v="Mumbai"/>
    <s v="Delhi ICD"/>
    <x v="1"/>
    <x v="0"/>
    <x v="3"/>
    <n v="20.77"/>
    <n v="2476"/>
    <n v="102.62"/>
    <n v="6"/>
    <x v="1"/>
    <x v="0"/>
    <n v="64719.4"/>
    <x v="16"/>
    <x v="0"/>
    <n v="87.24"/>
    <n v="5782.8"/>
    <n v="3399.59"/>
    <n v="7985.44"/>
    <x v="3"/>
    <n v="2024"/>
    <s v="Q1"/>
    <s v="High"/>
    <s v="Average"/>
    <s v="Good"/>
    <x v="1"/>
    <n v="7985.44"/>
  </r>
  <r>
    <x v="3091"/>
    <d v="2024-09-09T00:00:00"/>
    <s v="Mumbai"/>
    <s v="Hyderabad"/>
    <x v="4"/>
    <x v="1"/>
    <x v="2"/>
    <n v="17.61"/>
    <n v="446"/>
    <n v="99.16"/>
    <n v="3"/>
    <x v="2"/>
    <x v="1"/>
    <n v="49100.2"/>
    <x v="11"/>
    <x v="2"/>
    <n v="83.11"/>
    <n v="1596.4"/>
    <n v="3874.65"/>
    <n v="6125.68"/>
    <x v="8"/>
    <n v="2024"/>
    <s v="Q3"/>
    <s v="Low"/>
    <s v="Average"/>
    <s v="Excellent"/>
    <x v="4"/>
    <n v="6125.68"/>
  </r>
  <r>
    <x v="3092"/>
    <d v="2024-06-11T00:00:00"/>
    <s v="Mundra"/>
    <s v="Pune"/>
    <x v="0"/>
    <x v="0"/>
    <x v="6"/>
    <n v="24.07"/>
    <n v="1152"/>
    <n v="104.56"/>
    <n v="3"/>
    <x v="0"/>
    <x v="0"/>
    <n v="57034.2"/>
    <x v="27"/>
    <x v="6"/>
    <n v="81.36"/>
    <n v="3266.8"/>
    <n v="4190.3500000000004"/>
    <n v="7842.67"/>
    <x v="6"/>
    <n v="2024"/>
    <s v="Q2"/>
    <s v="High"/>
    <s v="Average"/>
    <s v="Excellent"/>
    <x v="0"/>
    <n v="7842.67"/>
  </r>
  <r>
    <x v="3093"/>
    <d v="2026-01-02T00:00:00"/>
    <s v="Nava Sheva"/>
    <s v="Jaipur"/>
    <x v="3"/>
    <x v="0"/>
    <x v="4"/>
    <n v="21.77"/>
    <n v="1303"/>
    <n v="98.62"/>
    <n v="4"/>
    <x v="1"/>
    <x v="0"/>
    <n v="51063.4"/>
    <x v="57"/>
    <x v="4"/>
    <n v="85.72"/>
    <n v="3476.8"/>
    <n v="4406.3"/>
    <n v="8078.93"/>
    <x v="0"/>
    <n v="2026"/>
    <s v="Q1"/>
    <s v="High"/>
    <s v="Average"/>
    <s v="Excellent"/>
    <x v="3"/>
    <n v="8078.93"/>
  </r>
  <r>
    <x v="3094"/>
    <d v="2024-10-12T00:00:00"/>
    <s v="Chennai"/>
    <s v="Ahmedabad"/>
    <x v="1"/>
    <x v="1"/>
    <x v="1"/>
    <n v="15.92"/>
    <n v="2404"/>
    <n v="102.27"/>
    <n v="8"/>
    <x v="1"/>
    <x v="0"/>
    <n v="71448.399999999994"/>
    <x v="36"/>
    <x v="2"/>
    <n v="88.99"/>
    <n v="5444.8"/>
    <n v="4174.76"/>
    <n v="11566.22"/>
    <x v="7"/>
    <n v="2024"/>
    <s v="Q4"/>
    <s v="High"/>
    <s v="Good"/>
    <s v="Good"/>
    <x v="1"/>
    <n v="11566.22"/>
  </r>
  <r>
    <x v="3095"/>
    <d v="2024-10-04T00:00:00"/>
    <s v="Vizag"/>
    <s v="Nagpur"/>
    <x v="3"/>
    <x v="0"/>
    <x v="4"/>
    <n v="15.19"/>
    <n v="627"/>
    <n v="96.35"/>
    <n v="2"/>
    <x v="0"/>
    <x v="2"/>
    <n v="37757"/>
    <x v="88"/>
    <x v="3"/>
    <n v="87.99"/>
    <n v="1861.6"/>
    <n v="4660.99"/>
    <n v="3377.97"/>
    <x v="7"/>
    <n v="2024"/>
    <s v="Q4"/>
    <s v="Low"/>
    <s v="Average"/>
    <s v="Excellent"/>
    <x v="3"/>
    <n v="3377.97"/>
  </r>
  <r>
    <x v="3096"/>
    <d v="2024-04-10T00:00:00"/>
    <s v="Kolkata"/>
    <s v="Bengaluru"/>
    <x v="6"/>
    <x v="0"/>
    <x v="6"/>
    <n v="20.74"/>
    <n v="945"/>
    <n v="89.99"/>
    <n v="4"/>
    <x v="0"/>
    <x v="2"/>
    <n v="45804.800000000003"/>
    <x v="78"/>
    <x v="3"/>
    <n v="84.85"/>
    <n v="2719.6"/>
    <n v="4363.66"/>
    <n v="5871.71"/>
    <x v="5"/>
    <n v="2024"/>
    <s v="Q2"/>
    <s v="Low"/>
    <s v="Average"/>
    <s v="Excellent"/>
    <x v="6"/>
    <n v="5871.71"/>
  </r>
  <r>
    <x v="3097"/>
    <d v="2024-07-16T00:00:00"/>
    <s v="Mumbai"/>
    <s v="Jaipur"/>
    <x v="3"/>
    <x v="0"/>
    <x v="2"/>
    <n v="22.54"/>
    <n v="332"/>
    <n v="95.51"/>
    <n v="2"/>
    <x v="2"/>
    <x v="2"/>
    <n v="38231.199999999997"/>
    <x v="58"/>
    <x v="5"/>
    <n v="85.59"/>
    <n v="1565.6"/>
    <n v="1618.72"/>
    <n v="6428.19"/>
    <x v="1"/>
    <n v="2024"/>
    <s v="Q3"/>
    <s v="Low"/>
    <s v="Average"/>
    <s v="Excellent"/>
    <x v="3"/>
    <n v="6428.19"/>
  </r>
  <r>
    <x v="3098"/>
    <d v="2024-11-22T00:00:00"/>
    <s v="Kolkata"/>
    <s v="Pune"/>
    <x v="4"/>
    <x v="0"/>
    <x v="3"/>
    <n v="13"/>
    <n v="2000"/>
    <n v="101.97"/>
    <n v="6"/>
    <x v="1"/>
    <x v="1"/>
    <n v="49436.4"/>
    <x v="83"/>
    <x v="6"/>
    <n v="88.17"/>
    <n v="4520"/>
    <n v="1778.76"/>
    <n v="5573.3"/>
    <x v="11"/>
    <n v="2024"/>
    <s v="Q4"/>
    <s v="Low"/>
    <s v="Average"/>
    <s v="Good"/>
    <x v="4"/>
    <n v="5573.3"/>
  </r>
  <r>
    <x v="3099"/>
    <d v="2026-06-12T00:00:00"/>
    <s v="Mundra"/>
    <s v="Lucknow"/>
    <x v="0"/>
    <x v="1"/>
    <x v="4"/>
    <n v="11.59"/>
    <n v="838"/>
    <n v="97.21"/>
    <n v="2"/>
    <x v="1"/>
    <x v="1"/>
    <n v="45652.2"/>
    <x v="14"/>
    <x v="1"/>
    <n v="84.86"/>
    <n v="2139.6"/>
    <n v="2170.8000000000002"/>
    <n v="5592.91"/>
    <x v="6"/>
    <n v="2026"/>
    <s v="Q2"/>
    <s v="Low"/>
    <s v="Average"/>
    <s v="Excellent"/>
    <x v="0"/>
    <n v="5592.91"/>
  </r>
  <r>
    <x v="3100"/>
    <d v="2026-05-01T00:00:00"/>
    <s v="Mundra"/>
    <s v="Pune"/>
    <x v="2"/>
    <x v="1"/>
    <x v="2"/>
    <n v="22.07"/>
    <n v="2692"/>
    <n v="101.5"/>
    <n v="7"/>
    <x v="0"/>
    <x v="1"/>
    <n v="82847"/>
    <x v="27"/>
    <x v="0"/>
    <n v="84.68"/>
    <n v="6266.8"/>
    <n v="4393.74"/>
    <n v="12868.46"/>
    <x v="4"/>
    <n v="2026"/>
    <s v="Q2"/>
    <s v="High"/>
    <s v="Good"/>
    <s v="Good"/>
    <x v="2"/>
    <n v="12868.46"/>
  </r>
  <r>
    <x v="3101"/>
    <d v="2024-03-07T00:00:00"/>
    <s v="Mumbai"/>
    <s v="Bengaluru"/>
    <x v="2"/>
    <x v="1"/>
    <x v="6"/>
    <n v="23.52"/>
    <n v="2609"/>
    <n v="97.31"/>
    <n v="7"/>
    <x v="1"/>
    <x v="0"/>
    <n v="80153.2"/>
    <x v="61"/>
    <x v="2"/>
    <n v="88.2"/>
    <n v="6158.8"/>
    <n v="3578.87"/>
    <n v="9904.35"/>
    <x v="10"/>
    <n v="2024"/>
    <s v="Q1"/>
    <s v="High"/>
    <s v="Average"/>
    <s v="Good"/>
    <x v="2"/>
    <n v="9904.35"/>
  </r>
  <r>
    <x v="3102"/>
    <d v="2026-05-27T00:00:00"/>
    <s v="Mumbai"/>
    <s v="Jaipur"/>
    <x v="0"/>
    <x v="1"/>
    <x v="6"/>
    <n v="22.31"/>
    <n v="461"/>
    <n v="94.72"/>
    <n v="2"/>
    <x v="2"/>
    <x v="2"/>
    <n v="51477.4"/>
    <x v="16"/>
    <x v="1"/>
    <n v="85.39"/>
    <n v="1814.4"/>
    <n v="4598.33"/>
    <n v="5714.58"/>
    <x v="4"/>
    <n v="2026"/>
    <s v="Q2"/>
    <s v="High"/>
    <s v="Average"/>
    <s v="Excellent"/>
    <x v="0"/>
    <n v="5714.58"/>
  </r>
  <r>
    <x v="3103"/>
    <d v="2025-09-14T00:00:00"/>
    <s v="Mumbai"/>
    <s v="Pune"/>
    <x v="4"/>
    <x v="0"/>
    <x v="6"/>
    <n v="20.92"/>
    <n v="1333"/>
    <n v="96.1"/>
    <n v="4"/>
    <x v="0"/>
    <x v="2"/>
    <n v="51356"/>
    <x v="90"/>
    <x v="1"/>
    <n v="86.72"/>
    <n v="3502.8"/>
    <n v="2630.33"/>
    <n v="5006.1499999999996"/>
    <x v="8"/>
    <n v="2025"/>
    <s v="Q3"/>
    <s v="High"/>
    <s v="Average"/>
    <s v="Excellent"/>
    <x v="4"/>
    <n v="5006.1499999999996"/>
  </r>
  <r>
    <x v="3104"/>
    <d v="2024-09-05T00:00:00"/>
    <s v="Kolkata"/>
    <s v="Ahmedabad"/>
    <x v="1"/>
    <x v="1"/>
    <x v="2"/>
    <n v="25.3"/>
    <n v="2177"/>
    <n v="104.93"/>
    <n v="6"/>
    <x v="1"/>
    <x v="2"/>
    <n v="73485.600000000006"/>
    <x v="89"/>
    <x v="6"/>
    <n v="88.82"/>
    <n v="5366"/>
    <n v="3491.91"/>
    <n v="7899.77"/>
    <x v="8"/>
    <n v="2024"/>
    <s v="Q3"/>
    <s v="High"/>
    <s v="Average"/>
    <s v="Good"/>
    <x v="1"/>
    <n v="7899.77"/>
  </r>
  <r>
    <x v="3105"/>
    <d v="2026-02-08T00:00:00"/>
    <s v="Vizag"/>
    <s v="Pune"/>
    <x v="6"/>
    <x v="0"/>
    <x v="4"/>
    <n v="21.62"/>
    <n v="1759"/>
    <n v="97.45"/>
    <n v="5"/>
    <x v="0"/>
    <x v="2"/>
    <n v="57260"/>
    <x v="83"/>
    <x v="6"/>
    <n v="88.89"/>
    <n v="4382.8"/>
    <n v="3971.47"/>
    <n v="10260.549999999999"/>
    <x v="3"/>
    <n v="2026"/>
    <s v="Q1"/>
    <s v="High"/>
    <s v="Good"/>
    <s v="Excellent"/>
    <x v="6"/>
    <n v="10260.549999999999"/>
  </r>
  <r>
    <x v="3106"/>
    <d v="2024-12-31T00:00:00"/>
    <s v="Vizag"/>
    <s v="Bengaluru"/>
    <x v="5"/>
    <x v="1"/>
    <x v="2"/>
    <n v="24.69"/>
    <n v="553"/>
    <n v="101.01"/>
    <n v="2"/>
    <x v="2"/>
    <x v="2"/>
    <n v="55478.2"/>
    <x v="114"/>
    <x v="4"/>
    <n v="83.52"/>
    <n v="2093.6"/>
    <n v="4631.67"/>
    <n v="6519.36"/>
    <x v="9"/>
    <n v="2024"/>
    <s v="Q4"/>
    <s v="High"/>
    <s v="Average"/>
    <s v="Excellent"/>
    <x v="5"/>
    <n v="6519.36"/>
  </r>
  <r>
    <x v="3107"/>
    <d v="2025-05-25T00:00:00"/>
    <s v="Kolkata"/>
    <s v="Lucknow"/>
    <x v="2"/>
    <x v="1"/>
    <x v="0"/>
    <n v="23.94"/>
    <n v="1601"/>
    <n v="87.06"/>
    <n v="6"/>
    <x v="1"/>
    <x v="0"/>
    <n v="67205.2"/>
    <x v="2"/>
    <x v="4"/>
    <n v="85.67"/>
    <n v="4159.6000000000004"/>
    <n v="4273.58"/>
    <n v="6759.6"/>
    <x v="4"/>
    <n v="2025"/>
    <s v="Q2"/>
    <s v="High"/>
    <s v="Average"/>
    <s v="Good"/>
    <x v="2"/>
    <n v="6759.6"/>
  </r>
  <r>
    <x v="3108"/>
    <d v="2025-05-20T00:00:00"/>
    <s v="Mundra"/>
    <s v="Lucknow"/>
    <x v="0"/>
    <x v="0"/>
    <x v="3"/>
    <n v="10.49"/>
    <n v="1171"/>
    <n v="96.46"/>
    <n v="4"/>
    <x v="0"/>
    <x v="2"/>
    <n v="40068.199999999997"/>
    <x v="112"/>
    <x v="1"/>
    <n v="81.37"/>
    <n v="2761.6"/>
    <n v="2158.79"/>
    <n v="3291.81"/>
    <x v="4"/>
    <n v="2025"/>
    <s v="Q2"/>
    <s v="Low"/>
    <s v="Average"/>
    <s v="Excellent"/>
    <x v="0"/>
    <n v="3291.81"/>
  </r>
  <r>
    <x v="3109"/>
    <d v="2025-04-26T00:00:00"/>
    <s v="Kolkata"/>
    <s v="Delhi ICD"/>
    <x v="0"/>
    <x v="0"/>
    <x v="5"/>
    <n v="27.79"/>
    <n v="2624"/>
    <n v="85.74"/>
    <n v="7"/>
    <x v="2"/>
    <x v="0"/>
    <n v="73287.8"/>
    <x v="105"/>
    <x v="3"/>
    <n v="82.2"/>
    <n v="6359.6"/>
    <n v="4036.92"/>
    <n v="12118.43"/>
    <x v="5"/>
    <n v="2025"/>
    <s v="Q2"/>
    <s v="High"/>
    <s v="Good"/>
    <s v="Good"/>
    <x v="0"/>
    <n v="12118.43"/>
  </r>
  <r>
    <x v="3110"/>
    <d v="2025-04-30T00:00:00"/>
    <s v="Mundra"/>
    <s v="Ahmedabad"/>
    <x v="6"/>
    <x v="0"/>
    <x v="5"/>
    <n v="11.39"/>
    <n v="1406"/>
    <n v="95.66"/>
    <n v="3"/>
    <x v="2"/>
    <x v="2"/>
    <n v="41102.199999999997"/>
    <x v="41"/>
    <x v="1"/>
    <n v="87.09"/>
    <n v="3267.6"/>
    <n v="4992.33"/>
    <n v="5164.37"/>
    <x v="5"/>
    <n v="2025"/>
    <s v="Q2"/>
    <s v="Low"/>
    <s v="Average"/>
    <s v="Excellent"/>
    <x v="6"/>
    <n v="5164.37"/>
  </r>
  <r>
    <x v="3111"/>
    <d v="2024-04-24T00:00:00"/>
    <s v="Vizag"/>
    <s v="Bengaluru"/>
    <x v="4"/>
    <x v="0"/>
    <x v="2"/>
    <n v="25.35"/>
    <n v="2624"/>
    <n v="92.25"/>
    <n v="7"/>
    <x v="2"/>
    <x v="0"/>
    <n v="71873"/>
    <x v="43"/>
    <x v="1"/>
    <n v="82.71"/>
    <n v="6262"/>
    <n v="4121.2299999999996"/>
    <n v="10623.63"/>
    <x v="5"/>
    <n v="2024"/>
    <s v="Q2"/>
    <s v="High"/>
    <s v="Good"/>
    <s v="Good"/>
    <x v="4"/>
    <n v="10623.63"/>
  </r>
  <r>
    <x v="3112"/>
    <d v="2025-07-27T00:00:00"/>
    <s v="Nava Sheva"/>
    <s v="Jaipur"/>
    <x v="1"/>
    <x v="0"/>
    <x v="3"/>
    <n v="20.62"/>
    <n v="585"/>
    <n v="96.07"/>
    <n v="2"/>
    <x v="1"/>
    <x v="2"/>
    <n v="37106.400000000001"/>
    <x v="11"/>
    <x v="3"/>
    <n v="81.19"/>
    <n v="1994.8"/>
    <n v="4493.13"/>
    <n v="5803.85"/>
    <x v="1"/>
    <n v="2025"/>
    <s v="Q3"/>
    <s v="Low"/>
    <s v="Average"/>
    <s v="Excellent"/>
    <x v="1"/>
    <n v="5803.85"/>
  </r>
  <r>
    <x v="3113"/>
    <d v="2024-08-01T00:00:00"/>
    <s v="Mumbai"/>
    <s v="Nagpur"/>
    <x v="3"/>
    <x v="0"/>
    <x v="2"/>
    <n v="19.68"/>
    <n v="1874"/>
    <n v="99.98"/>
    <n v="6"/>
    <x v="1"/>
    <x v="2"/>
    <n v="52197.599999999999"/>
    <x v="42"/>
    <x v="3"/>
    <n v="86.11"/>
    <n v="4535.2"/>
    <n v="2818.64"/>
    <n v="5405.28"/>
    <x v="2"/>
    <n v="2024"/>
    <s v="Q3"/>
    <s v="High"/>
    <s v="Average"/>
    <s v="Good"/>
    <x v="3"/>
    <n v="5405.28"/>
  </r>
  <r>
    <x v="3114"/>
    <d v="2025-01-09T00:00:00"/>
    <s v="Vizag"/>
    <s v="Ahmedabad"/>
    <x v="6"/>
    <x v="1"/>
    <x v="4"/>
    <n v="15.39"/>
    <n v="2779"/>
    <n v="97.07"/>
    <n v="7"/>
    <x v="0"/>
    <x v="0"/>
    <n v="79847.399999999994"/>
    <x v="92"/>
    <x v="3"/>
    <n v="86.75"/>
    <n v="6173.6"/>
    <n v="1533.95"/>
    <n v="13716.16"/>
    <x v="0"/>
    <n v="2025"/>
    <s v="Q1"/>
    <s v="High"/>
    <s v="Good"/>
    <s v="Good"/>
    <x v="6"/>
    <n v="13716.16"/>
  </r>
  <r>
    <x v="3115"/>
    <d v="2025-11-13T00:00:00"/>
    <s v="Vizag"/>
    <s v="Bengaluru"/>
    <x v="4"/>
    <x v="0"/>
    <x v="5"/>
    <n v="24.94"/>
    <n v="491"/>
    <n v="96.41"/>
    <n v="2"/>
    <x v="0"/>
    <x v="0"/>
    <n v="48907.199999999997"/>
    <x v="41"/>
    <x v="2"/>
    <n v="85.14"/>
    <n v="1979.6"/>
    <n v="3737.94"/>
    <n v="3971.75"/>
    <x v="11"/>
    <n v="2025"/>
    <s v="Q4"/>
    <s v="Low"/>
    <s v="Average"/>
    <s v="Excellent"/>
    <x v="4"/>
    <n v="3971.75"/>
  </r>
  <r>
    <x v="3116"/>
    <d v="2024-11-08T00:00:00"/>
    <s v="Vizag"/>
    <s v="Nagpur"/>
    <x v="3"/>
    <x v="0"/>
    <x v="4"/>
    <n v="25.66"/>
    <n v="1776"/>
    <n v="100.56"/>
    <n v="5"/>
    <x v="1"/>
    <x v="0"/>
    <n v="60473.2"/>
    <x v="15"/>
    <x v="0"/>
    <n v="81.89"/>
    <n v="4578.3999999999996"/>
    <n v="4282.4399999999996"/>
    <n v="5361.79"/>
    <x v="11"/>
    <n v="2024"/>
    <s v="Q4"/>
    <s v="High"/>
    <s v="Average"/>
    <s v="Excellent"/>
    <x v="3"/>
    <n v="5361.79"/>
  </r>
  <r>
    <x v="3117"/>
    <d v="2025-06-13T00:00:00"/>
    <s v="Chennai"/>
    <s v="Nagpur"/>
    <x v="2"/>
    <x v="1"/>
    <x v="5"/>
    <n v="25.76"/>
    <n v="1257"/>
    <n v="90.34"/>
    <n v="3"/>
    <x v="1"/>
    <x v="0"/>
    <n v="65108.800000000003"/>
    <x v="39"/>
    <x v="6"/>
    <n v="86.66"/>
    <n v="3544.4"/>
    <n v="1758.72"/>
    <n v="11113.34"/>
    <x v="6"/>
    <n v="2025"/>
    <s v="Q2"/>
    <s v="High"/>
    <s v="Good"/>
    <s v="Excellent"/>
    <x v="2"/>
    <n v="11113.34"/>
  </r>
  <r>
    <x v="3118"/>
    <d v="2024-01-19T00:00:00"/>
    <s v="Nava Sheva"/>
    <s v="Lucknow"/>
    <x v="0"/>
    <x v="0"/>
    <x v="3"/>
    <n v="10.6"/>
    <n v="1543"/>
    <n v="88.97"/>
    <n v="3"/>
    <x v="1"/>
    <x v="2"/>
    <n v="38732.400000000001"/>
    <x v="80"/>
    <x v="6"/>
    <n v="82.1"/>
    <n v="3510"/>
    <n v="3207.98"/>
    <n v="5612.46"/>
    <x v="0"/>
    <n v="2024"/>
    <s v="Q1"/>
    <s v="Low"/>
    <s v="Average"/>
    <s v="Excellent"/>
    <x v="0"/>
    <n v="5612.46"/>
  </r>
  <r>
    <x v="3119"/>
    <d v="2025-01-21T00:00:00"/>
    <s v="Kandla"/>
    <s v="Hyderabad"/>
    <x v="6"/>
    <x v="1"/>
    <x v="2"/>
    <n v="19.02"/>
    <n v="563"/>
    <n v="98.06"/>
    <n v="2"/>
    <x v="0"/>
    <x v="1"/>
    <n v="54141.2"/>
    <x v="53"/>
    <x v="5"/>
    <n v="83.56"/>
    <n v="1886.8"/>
    <n v="2945.07"/>
    <n v="6940.8"/>
    <x v="0"/>
    <n v="2025"/>
    <s v="Q1"/>
    <s v="High"/>
    <s v="Average"/>
    <s v="Excellent"/>
    <x v="6"/>
    <n v="6940.8"/>
  </r>
  <r>
    <x v="3120"/>
    <d v="2026-06-02T00:00:00"/>
    <s v="Kolkata"/>
    <s v="Hyderabad"/>
    <x v="0"/>
    <x v="1"/>
    <x v="4"/>
    <n v="17.329999999999998"/>
    <n v="1293"/>
    <n v="87.33"/>
    <n v="5"/>
    <x v="1"/>
    <x v="2"/>
    <n v="53592.6"/>
    <x v="18"/>
    <x v="6"/>
    <n v="83.65"/>
    <n v="3279.2"/>
    <n v="2474.11"/>
    <n v="7986.71"/>
    <x v="6"/>
    <n v="2026"/>
    <s v="Q2"/>
    <s v="High"/>
    <s v="Average"/>
    <s v="Excellent"/>
    <x v="0"/>
    <n v="7986.71"/>
  </r>
  <r>
    <x v="3121"/>
    <d v="2026-01-24T00:00:00"/>
    <s v="Kandla"/>
    <s v="Jaipur"/>
    <x v="5"/>
    <x v="1"/>
    <x v="3"/>
    <n v="10.029999999999999"/>
    <n v="506"/>
    <n v="86.09"/>
    <n v="2"/>
    <x v="1"/>
    <x v="2"/>
    <n v="37429.800000000003"/>
    <x v="33"/>
    <x v="0"/>
    <n v="88.83"/>
    <n v="1413.2"/>
    <n v="1600.47"/>
    <n v="3832"/>
    <x v="0"/>
    <n v="2026"/>
    <s v="Q1"/>
    <s v="Low"/>
    <s v="Average"/>
    <s v="Excellent"/>
    <x v="5"/>
    <n v="3832"/>
  </r>
  <r>
    <x v="3122"/>
    <d v="2024-12-16T00:00:00"/>
    <s v="Kandla"/>
    <s v="Lucknow"/>
    <x v="5"/>
    <x v="1"/>
    <x v="3"/>
    <n v="22.06"/>
    <n v="823"/>
    <n v="88.39"/>
    <n v="2"/>
    <x v="1"/>
    <x v="2"/>
    <n v="52336.800000000003"/>
    <x v="33"/>
    <x v="5"/>
    <n v="88.27"/>
    <n v="2528.4"/>
    <n v="3364.2"/>
    <n v="8599.92"/>
    <x v="9"/>
    <n v="2024"/>
    <s v="Q4"/>
    <s v="High"/>
    <s v="Average"/>
    <s v="Excellent"/>
    <x v="5"/>
    <n v="8599.92"/>
  </r>
  <r>
    <x v="3123"/>
    <d v="2024-05-25T00:00:00"/>
    <s v="Mundra"/>
    <s v="Pune"/>
    <x v="5"/>
    <x v="0"/>
    <x v="5"/>
    <n v="18.309999999999999"/>
    <n v="2577"/>
    <n v="94"/>
    <n v="7"/>
    <x v="1"/>
    <x v="1"/>
    <n v="60183"/>
    <x v="57"/>
    <x v="2"/>
    <n v="88.4"/>
    <n v="5886.4"/>
    <n v="1741.73"/>
    <n v="10778.41"/>
    <x v="4"/>
    <n v="2024"/>
    <s v="Q2"/>
    <s v="High"/>
    <s v="Good"/>
    <s v="Good"/>
    <x v="5"/>
    <n v="10778.41"/>
  </r>
  <r>
    <x v="3124"/>
    <d v="2024-07-30T00:00:00"/>
    <s v="Chennai"/>
    <s v="Ahmedabad"/>
    <x v="5"/>
    <x v="1"/>
    <x v="0"/>
    <n v="19.190000000000001"/>
    <n v="959"/>
    <n v="91.3"/>
    <n v="4"/>
    <x v="1"/>
    <x v="2"/>
    <n v="51735"/>
    <x v="16"/>
    <x v="5"/>
    <n v="84.41"/>
    <n v="2685.6"/>
    <n v="1874.46"/>
    <n v="5025.68"/>
    <x v="1"/>
    <n v="2024"/>
    <s v="Q3"/>
    <s v="High"/>
    <s v="Average"/>
    <s v="Excellent"/>
    <x v="5"/>
    <n v="5025.68"/>
  </r>
  <r>
    <x v="3125"/>
    <d v="2024-09-12T00:00:00"/>
    <s v="Kandla"/>
    <s v="Ahmedabad"/>
    <x v="3"/>
    <x v="1"/>
    <x v="4"/>
    <n v="25.91"/>
    <n v="2128"/>
    <n v="96.18"/>
    <n v="5"/>
    <x v="0"/>
    <x v="1"/>
    <n v="78896.600000000006"/>
    <x v="46"/>
    <x v="4"/>
    <n v="85.73"/>
    <n v="5292.4"/>
    <n v="4978.9399999999996"/>
    <n v="11744.44"/>
    <x v="8"/>
    <n v="2024"/>
    <s v="Q3"/>
    <s v="High"/>
    <s v="Good"/>
    <s v="Excellent"/>
    <x v="3"/>
    <n v="11744.44"/>
  </r>
  <r>
    <x v="3126"/>
    <d v="2024-01-23T00:00:00"/>
    <s v="Nava Sheva"/>
    <s v="Pune"/>
    <x v="4"/>
    <x v="1"/>
    <x v="4"/>
    <n v="26.08"/>
    <n v="1172"/>
    <n v="86.67"/>
    <n v="4"/>
    <x v="2"/>
    <x v="2"/>
    <n v="62436.4"/>
    <x v="115"/>
    <x v="6"/>
    <n v="82.34"/>
    <n v="3387.2"/>
    <n v="4079.09"/>
    <n v="9872.7099999999991"/>
    <x v="0"/>
    <n v="2024"/>
    <s v="Q1"/>
    <s v="High"/>
    <s v="Average"/>
    <s v="Excellent"/>
    <x v="4"/>
    <n v="9872.7099999999991"/>
  </r>
  <r>
    <x v="3127"/>
    <d v="2024-11-09T00:00:00"/>
    <s v="Nava Sheva"/>
    <s v="Delhi ICD"/>
    <x v="5"/>
    <x v="0"/>
    <x v="4"/>
    <n v="22.28"/>
    <n v="1013"/>
    <n v="104.85"/>
    <n v="4"/>
    <x v="1"/>
    <x v="1"/>
    <n v="46290"/>
    <x v="68"/>
    <x v="3"/>
    <n v="88.11"/>
    <n v="2917.2"/>
    <n v="1712.33"/>
    <n v="4377.21"/>
    <x v="11"/>
    <n v="2024"/>
    <s v="Q4"/>
    <s v="Low"/>
    <s v="Average"/>
    <s v="Excellent"/>
    <x v="5"/>
    <n v="4377.21"/>
  </r>
  <r>
    <x v="3128"/>
    <d v="2024-05-25T00:00:00"/>
    <s v="Kandla"/>
    <s v="Ahmedabad"/>
    <x v="0"/>
    <x v="0"/>
    <x v="3"/>
    <n v="20.09"/>
    <n v="1215"/>
    <n v="88.97"/>
    <n v="4"/>
    <x v="0"/>
    <x v="0"/>
    <n v="52337.4"/>
    <x v="55"/>
    <x v="6"/>
    <n v="85.77"/>
    <n v="3233.6"/>
    <n v="3949.69"/>
    <n v="7978.24"/>
    <x v="4"/>
    <n v="2024"/>
    <s v="Q2"/>
    <s v="High"/>
    <s v="Average"/>
    <s v="Excellent"/>
    <x v="0"/>
    <n v="7978.24"/>
  </r>
  <r>
    <x v="3129"/>
    <d v="2026-02-09T00:00:00"/>
    <s v="Nava Sheva"/>
    <s v="Lucknow"/>
    <x v="0"/>
    <x v="1"/>
    <x v="0"/>
    <n v="10.39"/>
    <n v="1549"/>
    <n v="104.61"/>
    <n v="4"/>
    <x v="0"/>
    <x v="1"/>
    <n v="58992.2"/>
    <x v="117"/>
    <x v="1"/>
    <n v="87.35"/>
    <n v="3513.6"/>
    <n v="3584.35"/>
    <n v="7415.8"/>
    <x v="3"/>
    <n v="2026"/>
    <s v="Q1"/>
    <s v="High"/>
    <s v="Average"/>
    <s v="Excellent"/>
    <x v="0"/>
    <n v="7415.8"/>
  </r>
  <r>
    <x v="3130"/>
    <d v="2026-03-16T00:00:00"/>
    <s v="Nava Sheva"/>
    <s v="Pune"/>
    <x v="5"/>
    <x v="1"/>
    <x v="1"/>
    <n v="26.27"/>
    <n v="1061"/>
    <n v="100.68"/>
    <n v="4"/>
    <x v="2"/>
    <x v="0"/>
    <n v="66956.600000000006"/>
    <x v="16"/>
    <x v="4"/>
    <n v="88.94"/>
    <n v="3172.8"/>
    <n v="4983.9399999999996"/>
    <n v="7746.2"/>
    <x v="10"/>
    <n v="2026"/>
    <s v="Q1"/>
    <s v="High"/>
    <s v="Average"/>
    <s v="Excellent"/>
    <x v="5"/>
    <n v="7746.2"/>
  </r>
  <r>
    <x v="3131"/>
    <d v="2026-04-08T00:00:00"/>
    <s v="Nava Sheva"/>
    <s v="Delhi ICD"/>
    <x v="1"/>
    <x v="0"/>
    <x v="0"/>
    <n v="19.86"/>
    <n v="2214"/>
    <n v="87.57"/>
    <n v="6"/>
    <x v="0"/>
    <x v="1"/>
    <n v="61450.400000000001"/>
    <x v="112"/>
    <x v="6"/>
    <n v="83.05"/>
    <n v="5222.3999999999996"/>
    <n v="3339.87"/>
    <n v="7721.84"/>
    <x v="5"/>
    <n v="2026"/>
    <s v="Q2"/>
    <s v="High"/>
    <s v="Average"/>
    <s v="Good"/>
    <x v="1"/>
    <n v="7721.84"/>
  </r>
  <r>
    <x v="3132"/>
    <d v="2024-05-03T00:00:00"/>
    <s v="Mundra"/>
    <s v="Bengaluru"/>
    <x v="4"/>
    <x v="0"/>
    <x v="4"/>
    <n v="17.27"/>
    <n v="1048"/>
    <n v="101.5"/>
    <n v="3"/>
    <x v="0"/>
    <x v="1"/>
    <n v="46799"/>
    <x v="67"/>
    <x v="0"/>
    <n v="87.69"/>
    <n v="2786.8"/>
    <n v="2499.92"/>
    <n v="6400.64"/>
    <x v="4"/>
    <n v="2024"/>
    <s v="Q2"/>
    <s v="Low"/>
    <s v="Average"/>
    <s v="Excellent"/>
    <x v="4"/>
    <n v="6400.64"/>
  </r>
  <r>
    <x v="3133"/>
    <d v="2026-03-09T00:00:00"/>
    <s v="Kolkata"/>
    <s v="Bengaluru"/>
    <x v="5"/>
    <x v="1"/>
    <x v="1"/>
    <n v="26.34"/>
    <n v="991"/>
    <n v="102.98"/>
    <n v="3"/>
    <x v="1"/>
    <x v="0"/>
    <n v="63955.6"/>
    <x v="97"/>
    <x v="4"/>
    <n v="86.2"/>
    <n v="3035.6"/>
    <n v="2503.84"/>
    <n v="5458.36"/>
    <x v="10"/>
    <n v="2026"/>
    <s v="Q1"/>
    <s v="High"/>
    <s v="Average"/>
    <s v="Excellent"/>
    <x v="5"/>
    <n v="5458.36"/>
  </r>
  <r>
    <x v="3134"/>
    <d v="2024-07-20T00:00:00"/>
    <s v="Nava Sheva"/>
    <s v="Jaipur"/>
    <x v="5"/>
    <x v="0"/>
    <x v="4"/>
    <n v="22.97"/>
    <n v="635"/>
    <n v="85.52"/>
    <n v="2"/>
    <x v="1"/>
    <x v="2"/>
    <n v="38555.4"/>
    <x v="111"/>
    <x v="0"/>
    <n v="81.34"/>
    <n v="2188.8000000000002"/>
    <n v="3740.13"/>
    <n v="4008.37"/>
    <x v="1"/>
    <n v="2024"/>
    <s v="Q3"/>
    <s v="Low"/>
    <s v="Average"/>
    <s v="Excellent"/>
    <x v="5"/>
    <n v="4008.37"/>
  </r>
  <r>
    <x v="3135"/>
    <d v="2024-10-14T00:00:00"/>
    <s v="Mundra"/>
    <s v="Nagpur"/>
    <x v="2"/>
    <x v="0"/>
    <x v="5"/>
    <n v="14.7"/>
    <n v="2059"/>
    <n v="96.99"/>
    <n v="7"/>
    <x v="2"/>
    <x v="2"/>
    <n v="52076.800000000003"/>
    <x v="58"/>
    <x v="3"/>
    <n v="83.01"/>
    <n v="4706"/>
    <n v="3162.3"/>
    <n v="8679.16"/>
    <x v="7"/>
    <n v="2024"/>
    <s v="Q4"/>
    <s v="High"/>
    <s v="Average"/>
    <s v="Good"/>
    <x v="2"/>
    <n v="8679.16"/>
  </r>
  <r>
    <x v="3136"/>
    <d v="2024-10-26T00:00:00"/>
    <s v="Nava Sheva"/>
    <s v="Ahmedabad"/>
    <x v="0"/>
    <x v="1"/>
    <x v="5"/>
    <n v="12.39"/>
    <n v="302"/>
    <n v="102.7"/>
    <n v="2"/>
    <x v="2"/>
    <x v="0"/>
    <n v="45599"/>
    <x v="29"/>
    <x v="0"/>
    <n v="81.03"/>
    <n v="1099.5999999999999"/>
    <n v="1627.74"/>
    <n v="3882.95"/>
    <x v="7"/>
    <n v="2024"/>
    <s v="Q4"/>
    <s v="Low"/>
    <s v="Average"/>
    <s v="Excellent"/>
    <x v="0"/>
    <n v="3882.95"/>
  </r>
  <r>
    <x v="3137"/>
    <d v="2024-01-15T00:00:00"/>
    <s v="Mundra"/>
    <s v="Nagpur"/>
    <x v="6"/>
    <x v="1"/>
    <x v="5"/>
    <n v="22.82"/>
    <n v="1456"/>
    <n v="98.51"/>
    <n v="4"/>
    <x v="1"/>
    <x v="0"/>
    <n v="65831.199999999997"/>
    <x v="0"/>
    <x v="5"/>
    <n v="82.7"/>
    <n v="3824.8"/>
    <n v="1914.82"/>
    <n v="5672.69"/>
    <x v="0"/>
    <n v="2024"/>
    <s v="Q1"/>
    <s v="High"/>
    <s v="Average"/>
    <s v="Excellent"/>
    <x v="6"/>
    <n v="5672.69"/>
  </r>
  <r>
    <x v="3138"/>
    <d v="2026-05-28T00:00:00"/>
    <s v="Vizag"/>
    <s v="Pune"/>
    <x v="3"/>
    <x v="0"/>
    <x v="5"/>
    <n v="18.43"/>
    <n v="2587"/>
    <n v="99.3"/>
    <n v="7"/>
    <x v="0"/>
    <x v="1"/>
    <n v="66047"/>
    <x v="98"/>
    <x v="1"/>
    <n v="82.49"/>
    <n v="5911.2"/>
    <n v="3078.57"/>
    <n v="10238.950000000001"/>
    <x v="4"/>
    <n v="2026"/>
    <s v="Q2"/>
    <s v="High"/>
    <s v="Good"/>
    <s v="Good"/>
    <x v="3"/>
    <n v="10238.950000000001"/>
  </r>
  <r>
    <x v="3139"/>
    <d v="2025-03-17T00:00:00"/>
    <s v="Chennai"/>
    <s v="Hyderabad"/>
    <x v="0"/>
    <x v="0"/>
    <x v="5"/>
    <n v="15.68"/>
    <n v="1209"/>
    <n v="96.18"/>
    <n v="5"/>
    <x v="1"/>
    <x v="2"/>
    <n v="40161.599999999999"/>
    <x v="49"/>
    <x v="4"/>
    <n v="83.95"/>
    <n v="3045.2"/>
    <n v="4360.84"/>
    <n v="5604.88"/>
    <x v="10"/>
    <n v="2025"/>
    <s v="Q1"/>
    <s v="Low"/>
    <s v="Average"/>
    <s v="Excellent"/>
    <x v="0"/>
    <n v="5604.88"/>
  </r>
  <r>
    <x v="3140"/>
    <d v="2024-10-22T00:00:00"/>
    <s v="Mundra"/>
    <s v="Lucknow"/>
    <x v="4"/>
    <x v="0"/>
    <x v="4"/>
    <n v="10.43"/>
    <n v="699"/>
    <n v="94.04"/>
    <n v="3"/>
    <x v="2"/>
    <x v="0"/>
    <n v="35559.800000000003"/>
    <x v="46"/>
    <x v="6"/>
    <n v="85.25"/>
    <n v="1815.2"/>
    <n v="2539.11"/>
    <n v="4735.34"/>
    <x v="7"/>
    <n v="2024"/>
    <s v="Q4"/>
    <s v="Low"/>
    <s v="Average"/>
    <s v="Excellent"/>
    <x v="4"/>
    <n v="4735.34"/>
  </r>
  <r>
    <x v="3141"/>
    <d v="2025-11-11T00:00:00"/>
    <s v="Mumbai"/>
    <s v="Delhi ICD"/>
    <x v="6"/>
    <x v="1"/>
    <x v="3"/>
    <n v="21.74"/>
    <n v="1300"/>
    <n v="95.64"/>
    <n v="5"/>
    <x v="0"/>
    <x v="0"/>
    <n v="67642.8"/>
    <x v="68"/>
    <x v="4"/>
    <n v="81.38"/>
    <n v="3469.6"/>
    <n v="1946.01"/>
    <n v="8648.32"/>
    <x v="11"/>
    <n v="2025"/>
    <s v="Q4"/>
    <s v="High"/>
    <s v="Average"/>
    <s v="Excellent"/>
    <x v="6"/>
    <n v="8648.32"/>
  </r>
  <r>
    <x v="3142"/>
    <d v="2024-04-28T00:00:00"/>
    <s v="Kolkata"/>
    <s v="Bengaluru"/>
    <x v="2"/>
    <x v="1"/>
    <x v="5"/>
    <n v="21.9"/>
    <n v="704"/>
    <n v="102.26"/>
    <n v="3"/>
    <x v="1"/>
    <x v="1"/>
    <n v="53929.2"/>
    <x v="64"/>
    <x v="1"/>
    <n v="83.71"/>
    <n v="2284"/>
    <n v="2345.61"/>
    <n v="5351.65"/>
    <x v="5"/>
    <n v="2024"/>
    <s v="Q2"/>
    <s v="High"/>
    <s v="Average"/>
    <s v="Excellent"/>
    <x v="2"/>
    <n v="5351.65"/>
  </r>
  <r>
    <x v="3143"/>
    <d v="2025-05-07T00:00:00"/>
    <s v="Mumbai"/>
    <s v="Lucknow"/>
    <x v="6"/>
    <x v="1"/>
    <x v="5"/>
    <n v="23.92"/>
    <n v="2557"/>
    <n v="86.01"/>
    <n v="7"/>
    <x v="1"/>
    <x v="2"/>
    <n v="74533.2"/>
    <x v="59"/>
    <x v="6"/>
    <n v="82.86"/>
    <n v="6070.8"/>
    <n v="1924.92"/>
    <n v="10325.39"/>
    <x v="4"/>
    <n v="2025"/>
    <s v="Q2"/>
    <s v="High"/>
    <s v="Good"/>
    <s v="Good"/>
    <x v="6"/>
    <n v="10325.39"/>
  </r>
  <r>
    <x v="3144"/>
    <d v="2024-11-05T00:00:00"/>
    <s v="Kolkata"/>
    <s v="Lucknow"/>
    <x v="0"/>
    <x v="0"/>
    <x v="1"/>
    <n v="11.82"/>
    <n v="2157"/>
    <n v="93.93"/>
    <n v="5"/>
    <x v="0"/>
    <x v="2"/>
    <n v="52793.599999999999"/>
    <x v="14"/>
    <x v="2"/>
    <n v="82.78"/>
    <n v="4786.8"/>
    <n v="2208.13"/>
    <n v="8332.32"/>
    <x v="11"/>
    <n v="2024"/>
    <s v="Q4"/>
    <s v="High"/>
    <s v="Average"/>
    <s v="Excellent"/>
    <x v="0"/>
    <n v="8332.32"/>
  </r>
  <r>
    <x v="3145"/>
    <d v="2026-02-27T00:00:00"/>
    <s v="Mundra"/>
    <s v="Bengaluru"/>
    <x v="5"/>
    <x v="1"/>
    <x v="1"/>
    <n v="11.82"/>
    <n v="2502"/>
    <n v="99.77"/>
    <n v="6"/>
    <x v="2"/>
    <x v="1"/>
    <n v="68634.399999999994"/>
    <x v="63"/>
    <x v="2"/>
    <n v="86.51"/>
    <n v="5476.8"/>
    <n v="1755.26"/>
    <n v="10396.620000000001"/>
    <x v="3"/>
    <n v="2026"/>
    <s v="Q1"/>
    <s v="High"/>
    <s v="Good"/>
    <s v="Good"/>
    <x v="5"/>
    <n v="10396.620000000001"/>
  </r>
  <r>
    <x v="3146"/>
    <d v="2024-09-15T00:00:00"/>
    <s v="Nava Sheva"/>
    <s v="Pune"/>
    <x v="5"/>
    <x v="0"/>
    <x v="4"/>
    <n v="23.45"/>
    <n v="2694"/>
    <n v="85.58"/>
    <n v="8"/>
    <x v="1"/>
    <x v="2"/>
    <n v="63702.6"/>
    <x v="69"/>
    <x v="0"/>
    <n v="83.63"/>
    <n v="6326"/>
    <n v="3387.47"/>
    <n v="6769.95"/>
    <x v="8"/>
    <n v="2024"/>
    <s v="Q3"/>
    <s v="High"/>
    <s v="Average"/>
    <s v="Good"/>
    <x v="5"/>
    <n v="6769.95"/>
  </r>
  <r>
    <x v="3147"/>
    <d v="2026-06-04T00:00:00"/>
    <s v="Mumbai"/>
    <s v="Bengaluru"/>
    <x v="5"/>
    <x v="0"/>
    <x v="5"/>
    <n v="11.84"/>
    <n v="961"/>
    <n v="98.42"/>
    <n v="2"/>
    <x v="0"/>
    <x v="1"/>
    <n v="40498.400000000001"/>
    <x v="96"/>
    <x v="0"/>
    <n v="87.18"/>
    <n v="2395.6"/>
    <n v="1735.25"/>
    <n v="5611.1"/>
    <x v="6"/>
    <n v="2026"/>
    <s v="Q2"/>
    <s v="Low"/>
    <s v="Average"/>
    <s v="Excellent"/>
    <x v="5"/>
    <n v="5611.1"/>
  </r>
  <r>
    <x v="3148"/>
    <d v="2025-05-18T00:00:00"/>
    <s v="Vizag"/>
    <s v="Pune"/>
    <x v="4"/>
    <x v="0"/>
    <x v="4"/>
    <n v="25.72"/>
    <n v="869"/>
    <n v="101.23"/>
    <n v="3"/>
    <x v="1"/>
    <x v="2"/>
    <n v="45723.6"/>
    <x v="7"/>
    <x v="2"/>
    <n v="81.25"/>
    <n v="2766.8"/>
    <n v="4198.8599999999997"/>
    <n v="7270.52"/>
    <x v="4"/>
    <n v="2025"/>
    <s v="Q2"/>
    <s v="Low"/>
    <s v="Average"/>
    <s v="Excellent"/>
    <x v="4"/>
    <n v="7270.52"/>
  </r>
  <r>
    <x v="3149"/>
    <d v="2025-04-07T00:00:00"/>
    <s v="Mundra"/>
    <s v="Jaipur"/>
    <x v="4"/>
    <x v="1"/>
    <x v="3"/>
    <n v="18.489999999999998"/>
    <n v="1742"/>
    <n v="97.09"/>
    <n v="6"/>
    <x v="0"/>
    <x v="1"/>
    <n v="67695.8"/>
    <x v="101"/>
    <x v="2"/>
    <n v="83.53"/>
    <n v="4223.6000000000004"/>
    <n v="3869"/>
    <n v="8455.33"/>
    <x v="5"/>
    <n v="2025"/>
    <s v="Q2"/>
    <s v="High"/>
    <s v="Average"/>
    <s v="Good"/>
    <x v="4"/>
    <n v="8455.33"/>
  </r>
  <r>
    <x v="3150"/>
    <d v="2025-01-17T00:00:00"/>
    <s v="Nava Sheva"/>
    <s v="Lucknow"/>
    <x v="2"/>
    <x v="0"/>
    <x v="0"/>
    <n v="15.49"/>
    <n v="2416"/>
    <n v="100.54"/>
    <n v="6"/>
    <x v="0"/>
    <x v="0"/>
    <n v="63997.8"/>
    <x v="28"/>
    <x v="0"/>
    <n v="86.16"/>
    <n v="5451.6"/>
    <n v="2324.14"/>
    <n v="6685.51"/>
    <x v="0"/>
    <n v="2025"/>
    <s v="Q1"/>
    <s v="High"/>
    <s v="Average"/>
    <s v="Good"/>
    <x v="2"/>
    <n v="6685.51"/>
  </r>
  <r>
    <x v="3151"/>
    <d v="2024-05-10T00:00:00"/>
    <s v="Kandla"/>
    <s v="Nagpur"/>
    <x v="5"/>
    <x v="0"/>
    <x v="4"/>
    <n v="18.54"/>
    <n v="1464"/>
    <n v="96.27"/>
    <n v="4"/>
    <x v="0"/>
    <x v="0"/>
    <n v="54806.400000000001"/>
    <x v="6"/>
    <x v="5"/>
    <n v="85.78"/>
    <n v="3669.6"/>
    <n v="3137.28"/>
    <n v="6095.28"/>
    <x v="4"/>
    <n v="2024"/>
    <s v="Q2"/>
    <s v="High"/>
    <s v="Average"/>
    <s v="Excellent"/>
    <x v="5"/>
    <n v="6095.28"/>
  </r>
  <r>
    <x v="3152"/>
    <d v="2024-05-02T00:00:00"/>
    <s v="Mundra"/>
    <s v="Bengaluru"/>
    <x v="1"/>
    <x v="0"/>
    <x v="0"/>
    <n v="18.07"/>
    <n v="572"/>
    <n v="99.05"/>
    <n v="3"/>
    <x v="2"/>
    <x v="0"/>
    <n v="41513"/>
    <x v="38"/>
    <x v="6"/>
    <n v="84.11"/>
    <n v="1866.8"/>
    <n v="2148.98"/>
    <n v="4938.0600000000004"/>
    <x v="4"/>
    <n v="2024"/>
    <s v="Q2"/>
    <s v="Low"/>
    <s v="Average"/>
    <s v="Excellent"/>
    <x v="1"/>
    <n v="4938.0600000000004"/>
  </r>
  <r>
    <x v="3153"/>
    <d v="2026-05-11T00:00:00"/>
    <s v="Nava Sheva"/>
    <s v="Lucknow"/>
    <x v="0"/>
    <x v="0"/>
    <x v="6"/>
    <n v="24.96"/>
    <n v="851"/>
    <n v="85.35"/>
    <n v="3"/>
    <x v="1"/>
    <x v="0"/>
    <n v="46918"/>
    <x v="84"/>
    <x v="1"/>
    <n v="86.7"/>
    <n v="2700.4"/>
    <n v="3782.89"/>
    <n v="8014.28"/>
    <x v="4"/>
    <n v="2026"/>
    <s v="Q2"/>
    <s v="Low"/>
    <s v="Average"/>
    <s v="Excellent"/>
    <x v="0"/>
    <n v="8014.28"/>
  </r>
  <r>
    <x v="3154"/>
    <d v="2026-02-11T00:00:00"/>
    <s v="Nava Sheva"/>
    <s v="Jaipur"/>
    <x v="1"/>
    <x v="1"/>
    <x v="3"/>
    <n v="17.04"/>
    <n v="1146"/>
    <n v="92.21"/>
    <n v="2"/>
    <x v="2"/>
    <x v="1"/>
    <n v="56153.2"/>
    <x v="37"/>
    <x v="6"/>
    <n v="81.400000000000006"/>
    <n v="2973.6"/>
    <n v="2605.08"/>
    <n v="5357.07"/>
    <x v="3"/>
    <n v="2026"/>
    <s v="Q1"/>
    <s v="High"/>
    <s v="Average"/>
    <s v="Excellent"/>
    <x v="1"/>
    <n v="5357.07"/>
  </r>
  <r>
    <x v="3155"/>
    <d v="2024-10-22T00:00:00"/>
    <s v="Nava Sheva"/>
    <s v="Bengaluru"/>
    <x v="6"/>
    <x v="1"/>
    <x v="1"/>
    <n v="27.94"/>
    <n v="2081"/>
    <n v="95.55"/>
    <n v="5"/>
    <x v="2"/>
    <x v="1"/>
    <n v="77584"/>
    <x v="28"/>
    <x v="4"/>
    <n v="84.52"/>
    <n v="5279.6"/>
    <n v="3568.94"/>
    <n v="8453.48"/>
    <x v="7"/>
    <n v="2024"/>
    <s v="Q4"/>
    <s v="High"/>
    <s v="Average"/>
    <s v="Excellent"/>
    <x v="6"/>
    <n v="8453.48"/>
  </r>
  <r>
    <x v="3156"/>
    <d v="2024-10-29T00:00:00"/>
    <s v="Vizag"/>
    <s v="Hyderabad"/>
    <x v="1"/>
    <x v="0"/>
    <x v="1"/>
    <n v="20.59"/>
    <n v="2315"/>
    <n v="95.12"/>
    <n v="7"/>
    <x v="2"/>
    <x v="1"/>
    <n v="61725.4"/>
    <x v="21"/>
    <x v="0"/>
    <n v="88.29"/>
    <n v="5453.6"/>
    <n v="2444.56"/>
    <n v="6755.21"/>
    <x v="7"/>
    <n v="2024"/>
    <s v="Q4"/>
    <s v="High"/>
    <s v="Average"/>
    <s v="Good"/>
    <x v="1"/>
    <n v="6755.21"/>
  </r>
  <r>
    <x v="3157"/>
    <d v="2025-02-22T00:00:00"/>
    <s v="Mumbai"/>
    <s v="Lucknow"/>
    <x v="4"/>
    <x v="0"/>
    <x v="0"/>
    <n v="21"/>
    <n v="1020"/>
    <n v="103.09"/>
    <n v="2"/>
    <x v="1"/>
    <x v="1"/>
    <n v="45010.8"/>
    <x v="38"/>
    <x v="1"/>
    <n v="81.7"/>
    <n v="2880"/>
    <n v="2108.2199999999998"/>
    <n v="4408.09"/>
    <x v="3"/>
    <n v="2025"/>
    <s v="Q1"/>
    <s v="Low"/>
    <s v="Average"/>
    <s v="Excellent"/>
    <x v="4"/>
    <n v="4408.09"/>
  </r>
  <r>
    <x v="3158"/>
    <d v="2024-07-06T00:00:00"/>
    <s v="Nava Sheva"/>
    <s v="Delhi ICD"/>
    <x v="0"/>
    <x v="0"/>
    <x v="3"/>
    <n v="22.54"/>
    <n v="810"/>
    <n v="89.24"/>
    <n v="3"/>
    <x v="0"/>
    <x v="1"/>
    <n v="47214.8"/>
    <x v="97"/>
    <x v="4"/>
    <n v="84.46"/>
    <n v="2521.6"/>
    <n v="2604.1"/>
    <n v="8412.11"/>
    <x v="1"/>
    <n v="2024"/>
    <s v="Q3"/>
    <s v="Low"/>
    <s v="Average"/>
    <s v="Excellent"/>
    <x v="0"/>
    <n v="8412.11"/>
  </r>
  <r>
    <x v="3159"/>
    <d v="2024-11-03T00:00:00"/>
    <s v="Kandla"/>
    <s v="Hyderabad"/>
    <x v="0"/>
    <x v="0"/>
    <x v="2"/>
    <n v="22.82"/>
    <n v="1589"/>
    <n v="97.8"/>
    <n v="3"/>
    <x v="1"/>
    <x v="0"/>
    <n v="55342"/>
    <x v="73"/>
    <x v="5"/>
    <n v="85.15"/>
    <n v="4090.8"/>
    <n v="4169.28"/>
    <n v="7169.97"/>
    <x v="11"/>
    <n v="2024"/>
    <s v="Q4"/>
    <s v="High"/>
    <s v="Average"/>
    <s v="Excellent"/>
    <x v="0"/>
    <n v="7169.97"/>
  </r>
  <r>
    <x v="3160"/>
    <d v="2026-05-16T00:00:00"/>
    <s v="Kolkata"/>
    <s v="Bengaluru"/>
    <x v="3"/>
    <x v="1"/>
    <x v="2"/>
    <n v="27.38"/>
    <n v="1737"/>
    <n v="87.56"/>
    <n v="6"/>
    <x v="1"/>
    <x v="0"/>
    <n v="71993.2"/>
    <x v="10"/>
    <x v="4"/>
    <n v="82.87"/>
    <n v="4569.2"/>
    <n v="3870.78"/>
    <n v="7997.27"/>
    <x v="4"/>
    <n v="2026"/>
    <s v="Q2"/>
    <s v="High"/>
    <s v="Average"/>
    <s v="Good"/>
    <x v="3"/>
    <n v="7997.27"/>
  </r>
  <r>
    <x v="3161"/>
    <d v="2025-08-20T00:00:00"/>
    <s v="Mundra"/>
    <s v="Bengaluru"/>
    <x v="5"/>
    <x v="0"/>
    <x v="6"/>
    <n v="15.05"/>
    <n v="2464"/>
    <n v="92.04"/>
    <n v="7"/>
    <x v="0"/>
    <x v="1"/>
    <n v="60657.8"/>
    <x v="63"/>
    <x v="3"/>
    <n v="87.49"/>
    <n v="5530"/>
    <n v="2131.58"/>
    <n v="6639.79"/>
    <x v="2"/>
    <n v="2025"/>
    <s v="Q3"/>
    <s v="High"/>
    <s v="Average"/>
    <s v="Good"/>
    <x v="5"/>
    <n v="6639.79"/>
  </r>
  <r>
    <x v="3162"/>
    <d v="2024-09-19T00:00:00"/>
    <s v="Mundra"/>
    <s v="Hyderabad"/>
    <x v="3"/>
    <x v="0"/>
    <x v="6"/>
    <n v="20.6"/>
    <n v="1995"/>
    <n v="97.56"/>
    <n v="5"/>
    <x v="2"/>
    <x v="2"/>
    <n v="56687.199999999997"/>
    <x v="110"/>
    <x v="5"/>
    <n v="88.28"/>
    <n v="4814"/>
    <n v="1560.92"/>
    <n v="7205.62"/>
    <x v="8"/>
    <n v="2024"/>
    <s v="Q3"/>
    <s v="High"/>
    <s v="Average"/>
    <s v="Excellent"/>
    <x v="3"/>
    <n v="7205.62"/>
  </r>
  <r>
    <x v="3163"/>
    <d v="2024-04-30T00:00:00"/>
    <s v="Vizag"/>
    <s v="Delhi ICD"/>
    <x v="5"/>
    <x v="1"/>
    <x v="6"/>
    <n v="20.190000000000001"/>
    <n v="1721"/>
    <n v="103.82"/>
    <n v="5"/>
    <x v="2"/>
    <x v="0"/>
    <n v="69781.399999999994"/>
    <x v="94"/>
    <x v="6"/>
    <n v="87.82"/>
    <n v="4249.6000000000004"/>
    <n v="1659.87"/>
    <n v="9214.6"/>
    <x v="5"/>
    <n v="2024"/>
    <s v="Q2"/>
    <s v="High"/>
    <s v="Average"/>
    <s v="Excellent"/>
    <x v="5"/>
    <n v="9214.6"/>
  </r>
  <r>
    <x v="3164"/>
    <d v="2025-08-09T00:00:00"/>
    <s v="Nava Sheva"/>
    <s v="Bengaluru"/>
    <x v="5"/>
    <x v="0"/>
    <x v="1"/>
    <n v="13.69"/>
    <n v="1836"/>
    <n v="90.13"/>
    <n v="4"/>
    <x v="2"/>
    <x v="0"/>
    <n v="51668.6"/>
    <x v="50"/>
    <x v="5"/>
    <n v="86.55"/>
    <n v="4219.6000000000004"/>
    <n v="2760.92"/>
    <n v="7427.88"/>
    <x v="2"/>
    <n v="2025"/>
    <s v="Q3"/>
    <s v="High"/>
    <s v="Average"/>
    <s v="Excellent"/>
    <x v="5"/>
    <n v="7427.88"/>
  </r>
  <r>
    <x v="3165"/>
    <d v="2025-04-06T00:00:00"/>
    <s v="Chennai"/>
    <s v="Nagpur"/>
    <x v="6"/>
    <x v="1"/>
    <x v="1"/>
    <n v="13.7"/>
    <n v="2472"/>
    <n v="103.8"/>
    <n v="7"/>
    <x v="1"/>
    <x v="2"/>
    <n v="66450"/>
    <x v="43"/>
    <x v="2"/>
    <n v="81.209999999999994"/>
    <n v="5492"/>
    <n v="3607.71"/>
    <n v="11082.47"/>
    <x v="5"/>
    <n v="2025"/>
    <s v="Q2"/>
    <s v="High"/>
    <s v="Good"/>
    <s v="Good"/>
    <x v="6"/>
    <n v="11082.47"/>
  </r>
  <r>
    <x v="3166"/>
    <d v="2026-01-31T00:00:00"/>
    <s v="Kolkata"/>
    <s v="Bengaluru"/>
    <x v="4"/>
    <x v="1"/>
    <x v="4"/>
    <n v="24.62"/>
    <n v="1968"/>
    <n v="96.65"/>
    <n v="6"/>
    <x v="0"/>
    <x v="0"/>
    <n v="78372"/>
    <x v="78"/>
    <x v="0"/>
    <n v="85.09"/>
    <n v="4920.8"/>
    <n v="3456.57"/>
    <n v="11989.73"/>
    <x v="0"/>
    <n v="2026"/>
    <s v="Q1"/>
    <s v="High"/>
    <s v="Good"/>
    <s v="Good"/>
    <x v="4"/>
    <n v="11989.73"/>
  </r>
  <r>
    <x v="3167"/>
    <d v="2025-04-06T00:00:00"/>
    <s v="Vizag"/>
    <s v="Delhi ICD"/>
    <x v="3"/>
    <x v="0"/>
    <x v="2"/>
    <n v="16.2"/>
    <n v="2539"/>
    <n v="85.55"/>
    <n v="7"/>
    <x v="2"/>
    <x v="2"/>
    <n v="57814"/>
    <x v="4"/>
    <x v="6"/>
    <n v="88.46"/>
    <n v="5726"/>
    <n v="1835.7"/>
    <n v="8832.67"/>
    <x v="5"/>
    <n v="2025"/>
    <s v="Q2"/>
    <s v="High"/>
    <s v="Average"/>
    <s v="Good"/>
    <x v="3"/>
    <n v="8832.67"/>
  </r>
  <r>
    <x v="3168"/>
    <d v="2024-02-25T00:00:00"/>
    <s v="Kandla"/>
    <s v="Ahmedabad"/>
    <x v="6"/>
    <x v="1"/>
    <x v="4"/>
    <n v="24.04"/>
    <n v="1598"/>
    <n v="86.16"/>
    <n v="4"/>
    <x v="0"/>
    <x v="1"/>
    <n v="69651.199999999997"/>
    <x v="90"/>
    <x v="0"/>
    <n v="87.26"/>
    <n v="4157.6000000000004"/>
    <n v="4155.6000000000004"/>
    <n v="11524.49"/>
    <x v="3"/>
    <n v="2024"/>
    <s v="Q1"/>
    <s v="High"/>
    <s v="Good"/>
    <s v="Excellent"/>
    <x v="6"/>
    <n v="11524.49"/>
  </r>
  <r>
    <x v="3169"/>
    <d v="2024-12-01T00:00:00"/>
    <s v="Kolkata"/>
    <s v="Delhi ICD"/>
    <x v="2"/>
    <x v="0"/>
    <x v="1"/>
    <n v="16.14"/>
    <n v="910"/>
    <n v="92.14"/>
    <n v="2"/>
    <x v="2"/>
    <x v="1"/>
    <n v="40502.800000000003"/>
    <x v="70"/>
    <x v="4"/>
    <n v="86.47"/>
    <n v="2465.6"/>
    <n v="2790.25"/>
    <n v="3267.46"/>
    <x v="9"/>
    <n v="2024"/>
    <s v="Q4"/>
    <s v="Low"/>
    <s v="Average"/>
    <s v="Excellent"/>
    <x v="2"/>
    <n v="3267.46"/>
  </r>
  <r>
    <x v="3170"/>
    <d v="2025-05-25T00:00:00"/>
    <s v="Mumbai"/>
    <s v="Jaipur"/>
    <x v="0"/>
    <x v="0"/>
    <x v="4"/>
    <n v="14.84"/>
    <n v="2568"/>
    <n v="85.09"/>
    <n v="8"/>
    <x v="2"/>
    <x v="2"/>
    <n v="56882.8"/>
    <x v="21"/>
    <x v="2"/>
    <n v="86.13"/>
    <n v="5729.6"/>
    <n v="2422.19"/>
    <n v="4633.03"/>
    <x v="4"/>
    <n v="2025"/>
    <s v="Q2"/>
    <s v="High"/>
    <s v="Average"/>
    <s v="Good"/>
    <x v="0"/>
    <n v="4633.03"/>
  </r>
  <r>
    <x v="3171"/>
    <d v="2026-03-23T00:00:00"/>
    <s v="Chennai"/>
    <s v="Bengaluru"/>
    <x v="1"/>
    <x v="0"/>
    <x v="4"/>
    <n v="11.39"/>
    <n v="792"/>
    <n v="90.02"/>
    <n v="2"/>
    <x v="1"/>
    <x v="1"/>
    <n v="32057.4"/>
    <x v="103"/>
    <x v="3"/>
    <n v="85.42"/>
    <n v="2039.6"/>
    <n v="4352.1499999999996"/>
    <n v="4093.75"/>
    <x v="10"/>
    <n v="2026"/>
    <s v="Q1"/>
    <s v="Low"/>
    <s v="Average"/>
    <s v="Excellent"/>
    <x v="1"/>
    <n v="4093.75"/>
  </r>
  <r>
    <x v="3172"/>
    <d v="2025-01-03T00:00:00"/>
    <s v="Mumbai"/>
    <s v="Pune"/>
    <x v="3"/>
    <x v="0"/>
    <x v="6"/>
    <n v="11.49"/>
    <n v="2344"/>
    <n v="88.84"/>
    <n v="5"/>
    <x v="0"/>
    <x v="0"/>
    <n v="58129.8"/>
    <x v="81"/>
    <x v="4"/>
    <n v="84.73"/>
    <n v="5147.6000000000004"/>
    <n v="4281.46"/>
    <n v="8642.65"/>
    <x v="0"/>
    <n v="2025"/>
    <s v="Q1"/>
    <s v="High"/>
    <s v="Average"/>
    <s v="Excellent"/>
    <x v="3"/>
    <n v="8642.65"/>
  </r>
  <r>
    <x v="3173"/>
    <d v="2026-02-11T00:00:00"/>
    <s v="Kandla"/>
    <s v="Lucknow"/>
    <x v="3"/>
    <x v="0"/>
    <x v="6"/>
    <n v="13.84"/>
    <n v="734"/>
    <n v="101.46"/>
    <n v="2"/>
    <x v="1"/>
    <x v="0"/>
    <n v="37439.199999999997"/>
    <x v="92"/>
    <x v="1"/>
    <n v="81.75"/>
    <n v="2021.6"/>
    <n v="1891.72"/>
    <n v="4122.99"/>
    <x v="3"/>
    <n v="2026"/>
    <s v="Q1"/>
    <s v="Low"/>
    <s v="Average"/>
    <s v="Excellent"/>
    <x v="3"/>
    <n v="4122.99"/>
  </r>
  <r>
    <x v="3174"/>
    <d v="2025-03-14T00:00:00"/>
    <s v="Mundra"/>
    <s v="Lucknow"/>
    <x v="3"/>
    <x v="0"/>
    <x v="3"/>
    <n v="16.43"/>
    <n v="1665"/>
    <n v="85.26"/>
    <n v="6"/>
    <x v="1"/>
    <x v="2"/>
    <n v="44998.2"/>
    <x v="49"/>
    <x v="6"/>
    <n v="85.86"/>
    <n v="3987.2"/>
    <n v="1735.22"/>
    <n v="4554.84"/>
    <x v="10"/>
    <n v="2025"/>
    <s v="Q1"/>
    <s v="Low"/>
    <s v="Average"/>
    <s v="Good"/>
    <x v="3"/>
    <n v="4554.84"/>
  </r>
  <r>
    <x v="3175"/>
    <d v="2024-10-05T00:00:00"/>
    <s v="Vizag"/>
    <s v="Jaipur"/>
    <x v="1"/>
    <x v="0"/>
    <x v="0"/>
    <n v="13.72"/>
    <n v="654"/>
    <n v="104.66"/>
    <n v="2"/>
    <x v="2"/>
    <x v="1"/>
    <n v="36755.199999999997"/>
    <x v="87"/>
    <x v="6"/>
    <n v="85.43"/>
    <n v="1856.8"/>
    <n v="4000.76"/>
    <n v="4862.5200000000004"/>
    <x v="7"/>
    <n v="2024"/>
    <s v="Q4"/>
    <s v="Low"/>
    <s v="Average"/>
    <s v="Excellent"/>
    <x v="1"/>
    <n v="4862.5200000000004"/>
  </r>
  <r>
    <x v="3176"/>
    <d v="2026-03-24T00:00:00"/>
    <s v="Kolkata"/>
    <s v="Hyderabad"/>
    <x v="0"/>
    <x v="1"/>
    <x v="1"/>
    <n v="13.85"/>
    <n v="2376"/>
    <n v="95.12"/>
    <n v="5"/>
    <x v="2"/>
    <x v="2"/>
    <n v="66891.399999999994"/>
    <x v="71"/>
    <x v="6"/>
    <n v="88.23"/>
    <n v="5306"/>
    <n v="3846.82"/>
    <n v="11957.13"/>
    <x v="10"/>
    <n v="2026"/>
    <s v="Q1"/>
    <s v="High"/>
    <s v="Good"/>
    <s v="Excellent"/>
    <x v="0"/>
    <n v="11957.13"/>
  </r>
  <r>
    <x v="3177"/>
    <d v="2024-08-26T00:00:00"/>
    <s v="Nava Sheva"/>
    <s v="Ahmedabad"/>
    <x v="2"/>
    <x v="1"/>
    <x v="4"/>
    <n v="25.36"/>
    <n v="751"/>
    <n v="103.75"/>
    <n v="3"/>
    <x v="0"/>
    <x v="2"/>
    <n v="61286"/>
    <x v="45"/>
    <x v="1"/>
    <n v="85.4"/>
    <n v="2516.4"/>
    <n v="1918.02"/>
    <n v="8889.6299999999992"/>
    <x v="2"/>
    <n v="2024"/>
    <s v="Q3"/>
    <s v="High"/>
    <s v="Average"/>
    <s v="Excellent"/>
    <x v="2"/>
    <n v="8889.6299999999992"/>
  </r>
  <r>
    <x v="3178"/>
    <d v="2025-09-23T00:00:00"/>
    <s v="Mumbai"/>
    <s v="Ahmedabad"/>
    <x v="3"/>
    <x v="0"/>
    <x v="1"/>
    <n v="25.66"/>
    <n v="2436"/>
    <n v="90.53"/>
    <n v="7"/>
    <x v="1"/>
    <x v="0"/>
    <n v="67189.600000000006"/>
    <x v="85"/>
    <x v="6"/>
    <n v="81.78"/>
    <n v="5898.4"/>
    <n v="4258.8500000000004"/>
    <n v="10325.83"/>
    <x v="8"/>
    <n v="2025"/>
    <s v="Q3"/>
    <s v="High"/>
    <s v="Good"/>
    <s v="Good"/>
    <x v="3"/>
    <n v="10325.83"/>
  </r>
  <r>
    <x v="3179"/>
    <d v="2025-05-12T00:00:00"/>
    <s v="Vizag"/>
    <s v="Delhi ICD"/>
    <x v="1"/>
    <x v="1"/>
    <x v="0"/>
    <n v="19.489999999999998"/>
    <n v="840"/>
    <n v="88.62"/>
    <n v="2"/>
    <x v="0"/>
    <x v="2"/>
    <n v="55255.4"/>
    <x v="71"/>
    <x v="3"/>
    <n v="84.76"/>
    <n v="2459.6"/>
    <n v="2038.61"/>
    <n v="9485.07"/>
    <x v="4"/>
    <n v="2025"/>
    <s v="Q2"/>
    <s v="High"/>
    <s v="Average"/>
    <s v="Excellent"/>
    <x v="1"/>
    <n v="9485.07"/>
  </r>
  <r>
    <x v="3180"/>
    <d v="2025-12-17T00:00:00"/>
    <s v="Vizag"/>
    <s v="Pune"/>
    <x v="0"/>
    <x v="1"/>
    <x v="2"/>
    <n v="27.22"/>
    <n v="2474"/>
    <n v="94.23"/>
    <n v="6"/>
    <x v="1"/>
    <x v="0"/>
    <n v="81493.600000000006"/>
    <x v="80"/>
    <x v="4"/>
    <n v="81.58"/>
    <n v="6036.8"/>
    <n v="3881.56"/>
    <n v="10157.35"/>
    <x v="9"/>
    <n v="2025"/>
    <s v="Q4"/>
    <s v="High"/>
    <s v="Good"/>
    <s v="Good"/>
    <x v="0"/>
    <n v="10157.35"/>
  </r>
  <r>
    <x v="3181"/>
    <d v="2025-04-19T00:00:00"/>
    <s v="Chennai"/>
    <s v="Delhi ICD"/>
    <x v="1"/>
    <x v="0"/>
    <x v="0"/>
    <n v="27.08"/>
    <n v="2025"/>
    <n v="97.55"/>
    <n v="5"/>
    <x v="1"/>
    <x v="0"/>
    <n v="64378"/>
    <x v="91"/>
    <x v="0"/>
    <n v="86.93"/>
    <n v="5133.2"/>
    <n v="4368.01"/>
    <n v="9405.33"/>
    <x v="5"/>
    <n v="2025"/>
    <s v="Q2"/>
    <s v="High"/>
    <s v="Average"/>
    <s v="Excellent"/>
    <x v="1"/>
    <n v="9405.33"/>
  </r>
  <r>
    <x v="3182"/>
    <d v="2024-02-25T00:00:00"/>
    <s v="Nava Sheva"/>
    <s v="Ahmedabad"/>
    <x v="0"/>
    <x v="0"/>
    <x v="6"/>
    <n v="12.72"/>
    <n v="2138"/>
    <n v="89.65"/>
    <n v="5"/>
    <x v="1"/>
    <x v="1"/>
    <n v="49362"/>
    <x v="8"/>
    <x v="0"/>
    <n v="86.71"/>
    <n v="4784.8"/>
    <n v="3175.95"/>
    <n v="5119.09"/>
    <x v="3"/>
    <n v="2024"/>
    <s v="Q1"/>
    <s v="Low"/>
    <s v="Average"/>
    <s v="Excellent"/>
    <x v="0"/>
    <n v="5119.09"/>
  </r>
  <r>
    <x v="3183"/>
    <d v="2024-04-29T00:00:00"/>
    <s v="Mundra"/>
    <s v="Bengaluru"/>
    <x v="4"/>
    <x v="1"/>
    <x v="5"/>
    <n v="25.28"/>
    <n v="1277"/>
    <n v="90.38"/>
    <n v="5"/>
    <x v="1"/>
    <x v="0"/>
    <n v="64921.599999999999"/>
    <x v="62"/>
    <x v="4"/>
    <n v="84.67"/>
    <n v="3565.2"/>
    <n v="3303.08"/>
    <n v="9840.34"/>
    <x v="5"/>
    <n v="2024"/>
    <s v="Q2"/>
    <s v="High"/>
    <s v="Average"/>
    <s v="Excellent"/>
    <x v="4"/>
    <n v="9840.34"/>
  </r>
  <r>
    <x v="3184"/>
    <d v="2026-04-05T00:00:00"/>
    <s v="Kolkata"/>
    <s v="Hyderabad"/>
    <x v="1"/>
    <x v="0"/>
    <x v="0"/>
    <n v="11.49"/>
    <n v="2441"/>
    <n v="91.38"/>
    <n v="7"/>
    <x v="1"/>
    <x v="2"/>
    <n v="50598.6"/>
    <x v="105"/>
    <x v="5"/>
    <n v="85.58"/>
    <n v="5341.6"/>
    <n v="4902.21"/>
    <n v="6691.74"/>
    <x v="5"/>
    <n v="2026"/>
    <s v="Q2"/>
    <s v="High"/>
    <s v="Average"/>
    <s v="Good"/>
    <x v="1"/>
    <n v="6691.74"/>
  </r>
  <r>
    <x v="3185"/>
    <d v="2025-11-14T00:00:00"/>
    <s v="Mundra"/>
    <s v="Lucknow"/>
    <x v="1"/>
    <x v="0"/>
    <x v="4"/>
    <n v="13.77"/>
    <n v="1692"/>
    <n v="93.12"/>
    <n v="6"/>
    <x v="1"/>
    <x v="0"/>
    <n v="47871.4"/>
    <x v="20"/>
    <x v="1"/>
    <n v="81.81"/>
    <n v="3934.8"/>
    <n v="3380.85"/>
    <n v="5928.77"/>
    <x v="11"/>
    <n v="2025"/>
    <s v="Q4"/>
    <s v="Low"/>
    <s v="Average"/>
    <s v="Good"/>
    <x v="1"/>
    <n v="5928.77"/>
  </r>
  <r>
    <x v="3186"/>
    <d v="2024-11-26T00:00:00"/>
    <s v="Chennai"/>
    <s v="Hyderabad"/>
    <x v="4"/>
    <x v="1"/>
    <x v="4"/>
    <n v="21.74"/>
    <n v="392"/>
    <n v="99.95"/>
    <n v="2"/>
    <x v="2"/>
    <x v="0"/>
    <n v="54764"/>
    <x v="79"/>
    <x v="3"/>
    <n v="86.39"/>
    <n v="1653.6"/>
    <n v="3203.14"/>
    <n v="9118.99"/>
    <x v="11"/>
    <n v="2024"/>
    <s v="Q4"/>
    <s v="High"/>
    <s v="Average"/>
    <s v="Excellent"/>
    <x v="4"/>
    <n v="9118.99"/>
  </r>
  <r>
    <x v="3187"/>
    <d v="2024-04-28T00:00:00"/>
    <s v="Vizag"/>
    <s v="Hyderabad"/>
    <x v="0"/>
    <x v="1"/>
    <x v="0"/>
    <n v="21.68"/>
    <n v="533"/>
    <n v="100.47"/>
    <n v="2"/>
    <x v="0"/>
    <x v="2"/>
    <n v="54964.4"/>
    <x v="83"/>
    <x v="4"/>
    <n v="84.17"/>
    <n v="1933.2"/>
    <n v="3162.35"/>
    <n v="7040.53"/>
    <x v="5"/>
    <n v="2024"/>
    <s v="Q2"/>
    <s v="High"/>
    <s v="Average"/>
    <s v="Excellent"/>
    <x v="0"/>
    <n v="7040.53"/>
  </r>
  <r>
    <x v="3188"/>
    <d v="2024-02-19T00:00:00"/>
    <s v="Mumbai"/>
    <s v="Jaipur"/>
    <x v="2"/>
    <x v="0"/>
    <x v="2"/>
    <n v="17.66"/>
    <n v="2443"/>
    <n v="87.64"/>
    <n v="8"/>
    <x v="2"/>
    <x v="1"/>
    <n v="59726.8"/>
    <x v="89"/>
    <x v="6"/>
    <n v="87.56"/>
    <n v="5592.4"/>
    <n v="3723.79"/>
    <n v="8564.25"/>
    <x v="3"/>
    <n v="2024"/>
    <s v="Q1"/>
    <s v="High"/>
    <s v="Average"/>
    <s v="Good"/>
    <x v="2"/>
    <n v="8564.25"/>
  </r>
  <r>
    <x v="3189"/>
    <d v="2025-09-14T00:00:00"/>
    <s v="Mumbai"/>
    <s v="Bengaluru"/>
    <x v="1"/>
    <x v="1"/>
    <x v="2"/>
    <n v="18.22"/>
    <n v="565"/>
    <n v="93.18"/>
    <n v="2"/>
    <x v="0"/>
    <x v="1"/>
    <n v="52859.6"/>
    <x v="19"/>
    <x v="0"/>
    <n v="83.06"/>
    <n v="1858.8"/>
    <n v="1607.17"/>
    <n v="5048.18"/>
    <x v="8"/>
    <n v="2025"/>
    <s v="Q3"/>
    <s v="High"/>
    <s v="Average"/>
    <s v="Excellent"/>
    <x v="1"/>
    <n v="5048.18"/>
  </r>
  <r>
    <x v="3190"/>
    <d v="2025-07-08T00:00:00"/>
    <s v="Mumbai"/>
    <s v="Lucknow"/>
    <x v="0"/>
    <x v="0"/>
    <x v="1"/>
    <n v="25.77"/>
    <n v="573"/>
    <n v="92.76"/>
    <n v="3"/>
    <x v="2"/>
    <x v="1"/>
    <n v="45200.2"/>
    <x v="40"/>
    <x v="3"/>
    <n v="86.58"/>
    <n v="2176.8000000000002"/>
    <n v="3303.98"/>
    <n v="6736.6"/>
    <x v="1"/>
    <n v="2025"/>
    <s v="Q3"/>
    <s v="Low"/>
    <s v="Average"/>
    <s v="Excellent"/>
    <x v="0"/>
    <n v="6736.6"/>
  </r>
  <r>
    <x v="3191"/>
    <d v="2024-08-28T00:00:00"/>
    <s v="Kolkata"/>
    <s v="Pune"/>
    <x v="4"/>
    <x v="0"/>
    <x v="5"/>
    <n v="26.91"/>
    <n v="1409"/>
    <n v="96.63"/>
    <n v="5"/>
    <x v="0"/>
    <x v="2"/>
    <n v="57722.6"/>
    <x v="56"/>
    <x v="0"/>
    <n v="83.32"/>
    <n v="3894.4"/>
    <n v="1613.67"/>
    <n v="6620.81"/>
    <x v="2"/>
    <n v="2024"/>
    <s v="Q3"/>
    <s v="High"/>
    <s v="Average"/>
    <s v="Excellent"/>
    <x v="4"/>
    <n v="6620.81"/>
  </r>
  <r>
    <x v="3192"/>
    <d v="2025-12-20T00:00:00"/>
    <s v="Kolkata"/>
    <s v="Jaipur"/>
    <x v="0"/>
    <x v="1"/>
    <x v="1"/>
    <n v="12.35"/>
    <n v="1034"/>
    <n v="97.41"/>
    <n v="3"/>
    <x v="2"/>
    <x v="2"/>
    <n v="49712.2"/>
    <x v="104"/>
    <x v="1"/>
    <n v="86.97"/>
    <n v="2562"/>
    <n v="3118.37"/>
    <n v="6435.37"/>
    <x v="9"/>
    <n v="2025"/>
    <s v="Q4"/>
    <s v="Low"/>
    <s v="Average"/>
    <s v="Excellent"/>
    <x v="0"/>
    <n v="6435.37"/>
  </r>
  <r>
    <x v="3193"/>
    <d v="2025-08-15T00:00:00"/>
    <s v="Vizag"/>
    <s v="Jaipur"/>
    <x v="1"/>
    <x v="0"/>
    <x v="5"/>
    <n v="12.74"/>
    <n v="1658"/>
    <n v="92.6"/>
    <n v="4"/>
    <x v="1"/>
    <x v="1"/>
    <n v="43974"/>
    <x v="89"/>
    <x v="6"/>
    <n v="86.17"/>
    <n v="3825.6"/>
    <n v="4408.87"/>
    <n v="7871.81"/>
    <x v="2"/>
    <n v="2025"/>
    <s v="Q3"/>
    <s v="Low"/>
    <s v="Average"/>
    <s v="Excellent"/>
    <x v="1"/>
    <n v="7871.81"/>
  </r>
  <r>
    <x v="3194"/>
    <d v="2026-02-16T00:00:00"/>
    <s v="Kandla"/>
    <s v="Ahmedabad"/>
    <x v="2"/>
    <x v="1"/>
    <x v="4"/>
    <n v="21.32"/>
    <n v="2674"/>
    <n v="95.53"/>
    <n v="7"/>
    <x v="1"/>
    <x v="0"/>
    <n v="78739.600000000006"/>
    <x v="50"/>
    <x v="0"/>
    <n v="81.96"/>
    <n v="6200.8"/>
    <n v="3529.56"/>
    <n v="12625"/>
    <x v="3"/>
    <n v="2026"/>
    <s v="Q1"/>
    <s v="High"/>
    <s v="Good"/>
    <s v="Good"/>
    <x v="2"/>
    <n v="12625"/>
  </r>
  <r>
    <x v="3195"/>
    <d v="2024-09-24T00:00:00"/>
    <s v="Mundra"/>
    <s v="Pune"/>
    <x v="1"/>
    <x v="0"/>
    <x v="1"/>
    <n v="23.12"/>
    <n v="2241"/>
    <n v="104.82"/>
    <n v="7"/>
    <x v="2"/>
    <x v="2"/>
    <n v="62778.400000000001"/>
    <x v="89"/>
    <x v="4"/>
    <n v="88.13"/>
    <n v="5406.8"/>
    <n v="1870.23"/>
    <n v="6050.96"/>
    <x v="8"/>
    <n v="2024"/>
    <s v="Q3"/>
    <s v="High"/>
    <s v="Average"/>
    <s v="Good"/>
    <x v="1"/>
    <n v="6050.96"/>
  </r>
  <r>
    <x v="3196"/>
    <d v="2024-11-18T00:00:00"/>
    <s v="Kandla"/>
    <s v="Jaipur"/>
    <x v="3"/>
    <x v="0"/>
    <x v="4"/>
    <n v="25.9"/>
    <n v="2721"/>
    <n v="93.92"/>
    <n v="6"/>
    <x v="1"/>
    <x v="1"/>
    <n v="68732.399999999994"/>
    <x v="55"/>
    <x v="6"/>
    <n v="88.84"/>
    <n v="6478"/>
    <n v="4017.83"/>
    <n v="6407.63"/>
    <x v="11"/>
    <n v="2024"/>
    <s v="Q4"/>
    <s v="High"/>
    <s v="Average"/>
    <s v="Good"/>
    <x v="3"/>
    <n v="6407.63"/>
  </r>
  <r>
    <x v="3197"/>
    <d v="2025-05-05T00:00:00"/>
    <s v="Kandla"/>
    <s v="Lucknow"/>
    <x v="5"/>
    <x v="0"/>
    <x v="1"/>
    <n v="24.11"/>
    <n v="1815"/>
    <n v="95.58"/>
    <n v="4"/>
    <x v="0"/>
    <x v="2"/>
    <n v="59948.6"/>
    <x v="24"/>
    <x v="6"/>
    <n v="81.81"/>
    <n v="4594.3999999999996"/>
    <n v="3841.3"/>
    <n v="9866.57"/>
    <x v="4"/>
    <n v="2025"/>
    <s v="Q2"/>
    <s v="High"/>
    <s v="Average"/>
    <s v="Excellent"/>
    <x v="5"/>
    <n v="9866.57"/>
  </r>
  <r>
    <x v="3198"/>
    <d v="2024-03-24T00:00:00"/>
    <s v="Chennai"/>
    <s v="Delhi ICD"/>
    <x v="6"/>
    <x v="1"/>
    <x v="6"/>
    <n v="21.24"/>
    <n v="2691"/>
    <n v="97.23"/>
    <n v="8"/>
    <x v="1"/>
    <x v="2"/>
    <n v="75075.600000000006"/>
    <x v="111"/>
    <x v="4"/>
    <n v="83.06"/>
    <n v="6231.6"/>
    <n v="4590.37"/>
    <n v="10622.79"/>
    <x v="10"/>
    <n v="2024"/>
    <s v="Q1"/>
    <s v="High"/>
    <s v="Good"/>
    <s v="Good"/>
    <x v="6"/>
    <n v="10622.79"/>
  </r>
  <r>
    <x v="3199"/>
    <d v="2024-06-15T00:00:00"/>
    <s v="Mumbai"/>
    <s v="Bengaluru"/>
    <x v="6"/>
    <x v="0"/>
    <x v="6"/>
    <n v="20.16"/>
    <n v="1568"/>
    <n v="96.65"/>
    <n v="3"/>
    <x v="0"/>
    <x v="0"/>
    <n v="57558"/>
    <x v="110"/>
    <x v="4"/>
    <n v="81.99"/>
    <n v="3942.4"/>
    <n v="3202.11"/>
    <n v="8791.51"/>
    <x v="6"/>
    <n v="2024"/>
    <s v="Q2"/>
    <s v="High"/>
    <s v="Average"/>
    <s v="Excellent"/>
    <x v="6"/>
    <n v="8791.51"/>
  </r>
  <r>
    <x v="3200"/>
    <d v="2026-03-14T00:00:00"/>
    <s v="Nava Sheva"/>
    <s v="Delhi ICD"/>
    <x v="6"/>
    <x v="1"/>
    <x v="2"/>
    <n v="11.68"/>
    <n v="2397"/>
    <n v="94.61"/>
    <n v="5"/>
    <x v="1"/>
    <x v="2"/>
    <n v="62629.2"/>
    <x v="102"/>
    <x v="0"/>
    <n v="87.52"/>
    <n v="5261.2"/>
    <n v="1881.17"/>
    <n v="9620.15"/>
    <x v="10"/>
    <n v="2026"/>
    <s v="Q1"/>
    <s v="High"/>
    <s v="Average"/>
    <s v="Excellent"/>
    <x v="6"/>
    <n v="9620.15"/>
  </r>
  <r>
    <x v="3201"/>
    <d v="2024-06-22T00:00:00"/>
    <s v="Vizag"/>
    <s v="Delhi ICD"/>
    <x v="5"/>
    <x v="0"/>
    <x v="2"/>
    <n v="21.41"/>
    <n v="2528"/>
    <n v="93.59"/>
    <n v="8"/>
    <x v="0"/>
    <x v="0"/>
    <n v="69835.8"/>
    <x v="99"/>
    <x v="1"/>
    <n v="86.84"/>
    <n v="5912.4"/>
    <n v="4304.41"/>
    <n v="9010.35"/>
    <x v="6"/>
    <n v="2024"/>
    <s v="Q2"/>
    <s v="High"/>
    <s v="Average"/>
    <s v="Good"/>
    <x v="5"/>
    <n v="9010.35"/>
  </r>
  <r>
    <x v="3202"/>
    <d v="2025-06-22T00:00:00"/>
    <s v="Kolkata"/>
    <s v="Hyderabad"/>
    <x v="5"/>
    <x v="1"/>
    <x v="3"/>
    <n v="27.93"/>
    <n v="1927"/>
    <n v="100.12"/>
    <n v="4"/>
    <x v="2"/>
    <x v="1"/>
    <n v="76275.399999999994"/>
    <x v="77"/>
    <x v="0"/>
    <n v="83.48"/>
    <n v="4971.2"/>
    <n v="4042.4"/>
    <n v="10392.200000000001"/>
    <x v="6"/>
    <n v="2025"/>
    <s v="Q2"/>
    <s v="High"/>
    <s v="Good"/>
    <s v="Excellent"/>
    <x v="5"/>
    <n v="10392.200000000001"/>
  </r>
  <r>
    <x v="3203"/>
    <d v="2024-09-14T00:00:00"/>
    <s v="Mundra"/>
    <s v="Hyderabad"/>
    <x v="6"/>
    <x v="0"/>
    <x v="2"/>
    <n v="21.52"/>
    <n v="2231"/>
    <n v="100.7"/>
    <n v="6"/>
    <x v="1"/>
    <x v="1"/>
    <n v="59724"/>
    <x v="7"/>
    <x v="2"/>
    <n v="84.22"/>
    <n v="5322.8"/>
    <n v="4815.1899999999996"/>
    <n v="6891.2"/>
    <x v="8"/>
    <n v="2024"/>
    <s v="Q3"/>
    <s v="High"/>
    <s v="Average"/>
    <s v="Good"/>
    <x v="6"/>
    <n v="6891.2"/>
  </r>
  <r>
    <x v="3204"/>
    <d v="2025-02-16T00:00:00"/>
    <s v="Mundra"/>
    <s v="Bengaluru"/>
    <x v="5"/>
    <x v="0"/>
    <x v="1"/>
    <n v="25.44"/>
    <n v="2579"/>
    <n v="101.79"/>
    <n v="7"/>
    <x v="2"/>
    <x v="2"/>
    <n v="68558.8"/>
    <x v="25"/>
    <x v="6"/>
    <n v="86.17"/>
    <n v="6175.6"/>
    <n v="3701.35"/>
    <n v="7660.37"/>
    <x v="3"/>
    <n v="2025"/>
    <s v="Q1"/>
    <s v="High"/>
    <s v="Average"/>
    <s v="Good"/>
    <x v="5"/>
    <n v="7660.37"/>
  </r>
  <r>
    <x v="3205"/>
    <d v="2025-11-29T00:00:00"/>
    <s v="Chennai"/>
    <s v="Pune"/>
    <x v="3"/>
    <x v="0"/>
    <x v="3"/>
    <n v="22.29"/>
    <n v="2266"/>
    <n v="86.05"/>
    <n v="5"/>
    <x v="2"/>
    <x v="0"/>
    <n v="64079"/>
    <x v="19"/>
    <x v="0"/>
    <n v="86.54"/>
    <n v="5423.6"/>
    <n v="2802.06"/>
    <n v="7280.73"/>
    <x v="11"/>
    <n v="2025"/>
    <s v="Q4"/>
    <s v="High"/>
    <s v="Average"/>
    <s v="Excellent"/>
    <x v="3"/>
    <n v="7280.73"/>
  </r>
  <r>
    <x v="3206"/>
    <d v="2025-05-21T00:00:00"/>
    <s v="Mundra"/>
    <s v="Delhi ICD"/>
    <x v="0"/>
    <x v="1"/>
    <x v="2"/>
    <n v="10.01"/>
    <n v="1042"/>
    <n v="97.6"/>
    <n v="2"/>
    <x v="1"/>
    <x v="1"/>
    <n v="46725"/>
    <x v="100"/>
    <x v="5"/>
    <n v="87.66"/>
    <n v="2484.4"/>
    <n v="4828.04"/>
    <n v="7843.94"/>
    <x v="4"/>
    <n v="2025"/>
    <s v="Q2"/>
    <s v="Low"/>
    <s v="Average"/>
    <s v="Excellent"/>
    <x v="0"/>
    <n v="7843.94"/>
  </r>
  <r>
    <x v="3207"/>
    <d v="2024-08-08T00:00:00"/>
    <s v="Kolkata"/>
    <s v="Nagpur"/>
    <x v="4"/>
    <x v="0"/>
    <x v="6"/>
    <n v="23.72"/>
    <n v="2398"/>
    <n v="92.83"/>
    <n v="6"/>
    <x v="1"/>
    <x v="0"/>
    <n v="65263.6"/>
    <x v="116"/>
    <x v="1"/>
    <n v="84.74"/>
    <n v="5744.8"/>
    <n v="1516.72"/>
    <n v="5648.18"/>
    <x v="2"/>
    <n v="2024"/>
    <s v="Q3"/>
    <s v="High"/>
    <s v="Average"/>
    <s v="Good"/>
    <x v="4"/>
    <n v="5648.18"/>
  </r>
  <r>
    <x v="3208"/>
    <d v="2024-12-27T00:00:00"/>
    <s v="Chennai"/>
    <s v="Lucknow"/>
    <x v="3"/>
    <x v="1"/>
    <x v="4"/>
    <n v="27.18"/>
    <n v="1773"/>
    <n v="88.72"/>
    <n v="5"/>
    <x v="1"/>
    <x v="0"/>
    <n v="72384.399999999994"/>
    <x v="76"/>
    <x v="3"/>
    <n v="81.16"/>
    <n v="4633.2"/>
    <n v="2574.56"/>
    <n v="9583.77"/>
    <x v="9"/>
    <n v="2024"/>
    <s v="Q4"/>
    <s v="High"/>
    <s v="Average"/>
    <s v="Excellent"/>
    <x v="3"/>
    <n v="9583.77"/>
  </r>
  <r>
    <x v="3209"/>
    <d v="2026-02-25T00:00:00"/>
    <s v="Chennai"/>
    <s v="Nagpur"/>
    <x v="0"/>
    <x v="1"/>
    <x v="2"/>
    <n v="18.41"/>
    <n v="1179"/>
    <n v="97.37"/>
    <n v="4"/>
    <x v="0"/>
    <x v="2"/>
    <n v="59401.4"/>
    <x v="67"/>
    <x v="2"/>
    <n v="86.67"/>
    <n v="3094.4"/>
    <n v="4674.3900000000003"/>
    <n v="4835.26"/>
    <x v="3"/>
    <n v="2026"/>
    <s v="Q1"/>
    <s v="High"/>
    <s v="Average"/>
    <s v="Excellent"/>
    <x v="0"/>
    <n v="4835.26"/>
  </r>
  <r>
    <x v="3210"/>
    <d v="2026-03-31T00:00:00"/>
    <s v="Nava Sheva"/>
    <s v="Jaipur"/>
    <x v="4"/>
    <x v="1"/>
    <x v="0"/>
    <n v="24.1"/>
    <n v="1348"/>
    <n v="86.24"/>
    <n v="5"/>
    <x v="1"/>
    <x v="2"/>
    <n v="60214.8"/>
    <x v="49"/>
    <x v="2"/>
    <n v="86.88"/>
    <n v="3660"/>
    <n v="4651.37"/>
    <n v="5476.8"/>
    <x v="10"/>
    <n v="2026"/>
    <s v="Q1"/>
    <s v="High"/>
    <s v="Average"/>
    <s v="Excellent"/>
    <x v="4"/>
    <n v="5476.8"/>
  </r>
  <r>
    <x v="3211"/>
    <d v="2025-01-25T00:00:00"/>
    <s v="Mundra"/>
    <s v="Jaipur"/>
    <x v="1"/>
    <x v="1"/>
    <x v="4"/>
    <n v="25.53"/>
    <n v="381"/>
    <n v="91.74"/>
    <n v="2"/>
    <x v="1"/>
    <x v="0"/>
    <n v="54557.8"/>
    <x v="19"/>
    <x v="1"/>
    <n v="87.98"/>
    <n v="1783.2"/>
    <n v="4408.2700000000004"/>
    <n v="5374"/>
    <x v="0"/>
    <n v="2025"/>
    <s v="Q1"/>
    <s v="High"/>
    <s v="Average"/>
    <s v="Excellent"/>
    <x v="1"/>
    <n v="5374"/>
  </r>
  <r>
    <x v="3212"/>
    <d v="2026-04-27T00:00:00"/>
    <s v="Chennai"/>
    <s v="Nagpur"/>
    <x v="6"/>
    <x v="0"/>
    <x v="0"/>
    <n v="21.68"/>
    <n v="1078"/>
    <n v="86.44"/>
    <n v="4"/>
    <x v="1"/>
    <x v="0"/>
    <n v="46820.800000000003"/>
    <x v="96"/>
    <x v="6"/>
    <n v="85.04"/>
    <n v="3023.2"/>
    <n v="2522.34"/>
    <n v="4478.84"/>
    <x v="5"/>
    <n v="2026"/>
    <s v="Q2"/>
    <s v="Low"/>
    <s v="Average"/>
    <s v="Excellent"/>
    <x v="6"/>
    <n v="4478.84"/>
  </r>
  <r>
    <x v="3213"/>
    <d v="2025-04-26T00:00:00"/>
    <s v="Kolkata"/>
    <s v="Lucknow"/>
    <x v="4"/>
    <x v="0"/>
    <x v="5"/>
    <n v="13.8"/>
    <n v="1131"/>
    <n v="85.26"/>
    <n v="4"/>
    <x v="2"/>
    <x v="1"/>
    <n v="40223.199999999997"/>
    <x v="13"/>
    <x v="2"/>
    <n v="84.64"/>
    <n v="2814"/>
    <n v="2095.09"/>
    <n v="3409.09"/>
    <x v="5"/>
    <n v="2025"/>
    <s v="Q2"/>
    <s v="Low"/>
    <s v="Average"/>
    <s v="Excellent"/>
    <x v="4"/>
    <n v="3409.09"/>
  </r>
  <r>
    <x v="3214"/>
    <d v="2025-06-06T00:00:00"/>
    <s v="Mundra"/>
    <s v="Lucknow"/>
    <x v="4"/>
    <x v="0"/>
    <x v="1"/>
    <n v="14.78"/>
    <n v="778"/>
    <n v="104.78"/>
    <n v="2"/>
    <x v="0"/>
    <x v="2"/>
    <n v="40211.599999999999"/>
    <x v="24"/>
    <x v="5"/>
    <n v="82.56"/>
    <n v="2147.1999999999998"/>
    <n v="2803.44"/>
    <n v="4399.05"/>
    <x v="6"/>
    <n v="2025"/>
    <s v="Q2"/>
    <s v="Low"/>
    <s v="Average"/>
    <s v="Excellent"/>
    <x v="4"/>
    <n v="4399.05"/>
  </r>
  <r>
    <x v="3215"/>
    <d v="2024-03-13T00:00:00"/>
    <s v="Kandla"/>
    <s v="Delhi ICD"/>
    <x v="6"/>
    <x v="0"/>
    <x v="4"/>
    <n v="21.71"/>
    <n v="1689"/>
    <n v="100.92"/>
    <n v="6"/>
    <x v="1"/>
    <x v="0"/>
    <n v="55917.4"/>
    <x v="6"/>
    <x v="2"/>
    <n v="83.35"/>
    <n v="4246.3999999999996"/>
    <n v="3507.95"/>
    <n v="6164.61"/>
    <x v="10"/>
    <n v="2024"/>
    <s v="Q1"/>
    <s v="High"/>
    <s v="Average"/>
    <s v="Good"/>
    <x v="6"/>
    <n v="6164.61"/>
  </r>
  <r>
    <x v="3216"/>
    <d v="2025-02-16T00:00:00"/>
    <s v="Vizag"/>
    <s v="Hyderabad"/>
    <x v="3"/>
    <x v="1"/>
    <x v="0"/>
    <n v="17.5"/>
    <n v="1674"/>
    <n v="90.18"/>
    <n v="5"/>
    <x v="0"/>
    <x v="1"/>
    <n v="65159.6"/>
    <x v="60"/>
    <x v="0"/>
    <n v="87.43"/>
    <n v="4048"/>
    <n v="2243.64"/>
    <n v="8388.7999999999993"/>
    <x v="3"/>
    <n v="2025"/>
    <s v="Q1"/>
    <s v="High"/>
    <s v="Average"/>
    <s v="Excellent"/>
    <x v="3"/>
    <n v="8388.7999999999993"/>
  </r>
  <r>
    <x v="3217"/>
    <d v="2026-05-03T00:00:00"/>
    <s v="Kandla"/>
    <s v="Pune"/>
    <x v="6"/>
    <x v="0"/>
    <x v="5"/>
    <n v="18.78"/>
    <n v="1282"/>
    <n v="98.6"/>
    <n v="5"/>
    <x v="2"/>
    <x v="1"/>
    <n v="48118"/>
    <x v="69"/>
    <x v="1"/>
    <n v="84.72"/>
    <n v="3315.2"/>
    <n v="2101.85"/>
    <n v="8407.2099999999991"/>
    <x v="4"/>
    <n v="2026"/>
    <s v="Q2"/>
    <s v="Low"/>
    <s v="Average"/>
    <s v="Excellent"/>
    <x v="6"/>
    <n v="8407.2099999999991"/>
  </r>
  <r>
    <x v="3218"/>
    <d v="2026-02-06T00:00:00"/>
    <s v="Nava Sheva"/>
    <s v="Bengaluru"/>
    <x v="5"/>
    <x v="1"/>
    <x v="0"/>
    <n v="17.079999999999998"/>
    <n v="1150"/>
    <n v="85.65"/>
    <n v="3"/>
    <x v="0"/>
    <x v="0"/>
    <n v="60450"/>
    <x v="78"/>
    <x v="4"/>
    <n v="85.55"/>
    <n v="2983.2"/>
    <n v="1792.47"/>
    <n v="7371.6"/>
    <x v="3"/>
    <n v="2026"/>
    <s v="Q1"/>
    <s v="High"/>
    <s v="Average"/>
    <s v="Excellent"/>
    <x v="5"/>
    <n v="7371.6"/>
  </r>
  <r>
    <x v="3219"/>
    <d v="2025-12-19T00:00:00"/>
    <s v="Kandla"/>
    <s v="Lucknow"/>
    <x v="0"/>
    <x v="0"/>
    <x v="3"/>
    <n v="14.7"/>
    <n v="2067"/>
    <n v="98.57"/>
    <n v="7"/>
    <x v="0"/>
    <x v="2"/>
    <n v="54862.400000000001"/>
    <x v="85"/>
    <x v="4"/>
    <n v="84.4"/>
    <n v="4722"/>
    <n v="4973.99"/>
    <n v="9312.77"/>
    <x v="9"/>
    <n v="2025"/>
    <s v="Q4"/>
    <s v="High"/>
    <s v="Average"/>
    <s v="Good"/>
    <x v="0"/>
    <n v="9312.77"/>
  </r>
  <r>
    <x v="3220"/>
    <d v="2024-11-26T00:00:00"/>
    <s v="Kandla"/>
    <s v="Ahmedabad"/>
    <x v="0"/>
    <x v="0"/>
    <x v="4"/>
    <n v="25.89"/>
    <n v="1184"/>
    <n v="88.77"/>
    <n v="3"/>
    <x v="2"/>
    <x v="2"/>
    <n v="50661.4"/>
    <x v="57"/>
    <x v="4"/>
    <n v="86.41"/>
    <n v="3403.6"/>
    <n v="3550.13"/>
    <n v="8566.15"/>
    <x v="11"/>
    <n v="2024"/>
    <s v="Q4"/>
    <s v="High"/>
    <s v="Average"/>
    <s v="Excellent"/>
    <x v="0"/>
    <n v="8566.15"/>
  </r>
  <r>
    <x v="3221"/>
    <d v="2024-06-20T00:00:00"/>
    <s v="Mundra"/>
    <s v="Ahmedabad"/>
    <x v="3"/>
    <x v="0"/>
    <x v="4"/>
    <n v="11.22"/>
    <n v="2769"/>
    <n v="90.04"/>
    <n v="7"/>
    <x v="0"/>
    <x v="1"/>
    <n v="60630.8"/>
    <x v="91"/>
    <x v="4"/>
    <n v="81.28"/>
    <n v="5986.8"/>
    <n v="4211.01"/>
    <n v="9092.66"/>
    <x v="6"/>
    <n v="2024"/>
    <s v="Q2"/>
    <s v="High"/>
    <s v="Average"/>
    <s v="Good"/>
    <x v="3"/>
    <n v="9092.66"/>
  </r>
  <r>
    <x v="3222"/>
    <d v="2026-05-11T00:00:00"/>
    <s v="Mundra"/>
    <s v="Jaipur"/>
    <x v="2"/>
    <x v="0"/>
    <x v="4"/>
    <n v="20.41"/>
    <n v="1255"/>
    <n v="101.37"/>
    <n v="4"/>
    <x v="1"/>
    <x v="2"/>
    <n v="45593.4"/>
    <x v="17"/>
    <x v="6"/>
    <n v="86.39"/>
    <n v="3326.4"/>
    <n v="3118.08"/>
    <n v="4170.9399999999996"/>
    <x v="4"/>
    <n v="2026"/>
    <s v="Q2"/>
    <s v="Low"/>
    <s v="Average"/>
    <s v="Excellent"/>
    <x v="2"/>
    <n v="4170.9399999999996"/>
  </r>
  <r>
    <x v="3223"/>
    <d v="2024-04-25T00:00:00"/>
    <s v="Nava Sheva"/>
    <s v="Delhi ICD"/>
    <x v="6"/>
    <x v="1"/>
    <x v="5"/>
    <n v="21.83"/>
    <n v="557"/>
    <n v="95.5"/>
    <n v="2"/>
    <x v="2"/>
    <x v="0"/>
    <n v="56291"/>
    <x v="46"/>
    <x v="1"/>
    <n v="84.42"/>
    <n v="1987.2"/>
    <n v="2974.8"/>
    <n v="6626.99"/>
    <x v="5"/>
    <n v="2024"/>
    <s v="Q2"/>
    <s v="High"/>
    <s v="Average"/>
    <s v="Excellent"/>
    <x v="6"/>
    <n v="6626.99"/>
  </r>
  <r>
    <x v="3224"/>
    <d v="2025-05-25T00:00:00"/>
    <s v="Kolkata"/>
    <s v="Ahmedabad"/>
    <x v="4"/>
    <x v="0"/>
    <x v="4"/>
    <n v="22.81"/>
    <n v="961"/>
    <n v="104.12"/>
    <n v="3"/>
    <x v="1"/>
    <x v="1"/>
    <n v="46055.4"/>
    <x v="77"/>
    <x v="1"/>
    <n v="85.72"/>
    <n v="2834.4"/>
    <n v="4595.74"/>
    <n v="5803.28"/>
    <x v="4"/>
    <n v="2025"/>
    <s v="Q2"/>
    <s v="Low"/>
    <s v="Average"/>
    <s v="Excellent"/>
    <x v="4"/>
    <n v="5803.28"/>
  </r>
  <r>
    <x v="3225"/>
    <d v="2025-10-24T00:00:00"/>
    <s v="Mumbai"/>
    <s v="Lucknow"/>
    <x v="1"/>
    <x v="1"/>
    <x v="1"/>
    <n v="11.89"/>
    <n v="1281"/>
    <n v="88.24"/>
    <n v="3"/>
    <x v="2"/>
    <x v="1"/>
    <n v="52661.8"/>
    <x v="8"/>
    <x v="1"/>
    <n v="87.93"/>
    <n v="3037.6"/>
    <n v="4463.5"/>
    <n v="9173.0499999999993"/>
    <x v="7"/>
    <n v="2025"/>
    <s v="Q4"/>
    <s v="High"/>
    <s v="Average"/>
    <s v="Excellent"/>
    <x v="1"/>
    <n v="9173.0499999999993"/>
  </r>
  <r>
    <x v="3226"/>
    <d v="2026-01-17T00:00:00"/>
    <s v="Kolkata"/>
    <s v="Delhi ICD"/>
    <x v="1"/>
    <x v="0"/>
    <x v="0"/>
    <n v="11.71"/>
    <n v="2381"/>
    <n v="95.09"/>
    <n v="5"/>
    <x v="2"/>
    <x v="1"/>
    <n v="54521.8"/>
    <x v="7"/>
    <x v="6"/>
    <n v="83.59"/>
    <n v="5230.3999999999996"/>
    <n v="2068.7600000000002"/>
    <n v="5018.95"/>
    <x v="0"/>
    <n v="2026"/>
    <s v="Q1"/>
    <s v="High"/>
    <s v="Average"/>
    <s v="Excellent"/>
    <x v="1"/>
    <n v="5018.95"/>
  </r>
  <r>
    <x v="3227"/>
    <d v="2024-06-13T00:00:00"/>
    <s v="Mundra"/>
    <s v="Hyderabad"/>
    <x v="1"/>
    <x v="0"/>
    <x v="0"/>
    <n v="23.71"/>
    <n v="1158"/>
    <n v="89.2"/>
    <n v="2"/>
    <x v="2"/>
    <x v="0"/>
    <n v="52439"/>
    <x v="61"/>
    <x v="6"/>
    <n v="87.31"/>
    <n v="3264.4"/>
    <n v="4944.37"/>
    <n v="6570.47"/>
    <x v="6"/>
    <n v="2024"/>
    <s v="Q2"/>
    <s v="High"/>
    <s v="Average"/>
    <s v="Excellent"/>
    <x v="1"/>
    <n v="6570.47"/>
  </r>
  <r>
    <x v="3228"/>
    <d v="2024-10-29T00:00:00"/>
    <s v="Chennai"/>
    <s v="Ahmedabad"/>
    <x v="2"/>
    <x v="0"/>
    <x v="5"/>
    <n v="23.33"/>
    <n v="1427"/>
    <n v="93.98"/>
    <n v="3"/>
    <x v="2"/>
    <x v="0"/>
    <n v="55898.6"/>
    <x v="5"/>
    <x v="2"/>
    <n v="84.26"/>
    <n v="3787.2"/>
    <n v="3189.45"/>
    <n v="4993.8999999999996"/>
    <x v="7"/>
    <n v="2024"/>
    <s v="Q4"/>
    <s v="High"/>
    <s v="Average"/>
    <s v="Excellent"/>
    <x v="2"/>
    <n v="4993.8999999999996"/>
  </r>
  <r>
    <x v="3229"/>
    <d v="2024-06-25T00:00:00"/>
    <s v="Mumbai"/>
    <s v="Nagpur"/>
    <x v="1"/>
    <x v="0"/>
    <x v="2"/>
    <n v="27.84"/>
    <n v="2345"/>
    <n v="102.23"/>
    <n v="5"/>
    <x v="1"/>
    <x v="1"/>
    <n v="66963.600000000006"/>
    <x v="118"/>
    <x v="2"/>
    <n v="83.99"/>
    <n v="5803.6"/>
    <n v="2736.26"/>
    <n v="6864.53"/>
    <x v="6"/>
    <n v="2024"/>
    <s v="Q2"/>
    <s v="High"/>
    <s v="Average"/>
    <s v="Excellent"/>
    <x v="1"/>
    <n v="6864.53"/>
  </r>
  <r>
    <x v="3230"/>
    <d v="2025-01-11T00:00:00"/>
    <s v="Vizag"/>
    <s v="Bengaluru"/>
    <x v="4"/>
    <x v="1"/>
    <x v="6"/>
    <n v="26.08"/>
    <n v="1111"/>
    <n v="88.1"/>
    <n v="4"/>
    <x v="1"/>
    <x v="2"/>
    <n v="59376"/>
    <x v="23"/>
    <x v="3"/>
    <n v="82.79"/>
    <n v="3265.2"/>
    <n v="1969.09"/>
    <n v="5906.47"/>
    <x v="0"/>
    <n v="2025"/>
    <s v="Q1"/>
    <s v="High"/>
    <s v="Average"/>
    <s v="Excellent"/>
    <x v="4"/>
    <n v="5906.47"/>
  </r>
  <r>
    <x v="3231"/>
    <d v="2025-03-05T00:00:00"/>
    <s v="Kandla"/>
    <s v="Hyderabad"/>
    <x v="4"/>
    <x v="1"/>
    <x v="4"/>
    <n v="10.92"/>
    <n v="2604"/>
    <n v="99.64"/>
    <n v="8"/>
    <x v="0"/>
    <x v="1"/>
    <n v="71532.800000000003"/>
    <x v="33"/>
    <x v="0"/>
    <n v="87.99"/>
    <n v="5644.8"/>
    <n v="2369.29"/>
    <n v="6791.45"/>
    <x v="10"/>
    <n v="2025"/>
    <s v="Q1"/>
    <s v="High"/>
    <s v="Average"/>
    <s v="Good"/>
    <x v="4"/>
    <n v="6791.45"/>
  </r>
  <r>
    <x v="3232"/>
    <d v="2024-12-02T00:00:00"/>
    <s v="Kolkata"/>
    <s v="Lucknow"/>
    <x v="0"/>
    <x v="1"/>
    <x v="4"/>
    <n v="26.08"/>
    <n v="1631"/>
    <n v="100.63"/>
    <n v="5"/>
    <x v="2"/>
    <x v="2"/>
    <n v="69619.600000000006"/>
    <x v="71"/>
    <x v="1"/>
    <n v="83.97"/>
    <n v="4305.2"/>
    <n v="4549.91"/>
    <n v="5610.37"/>
    <x v="9"/>
    <n v="2024"/>
    <s v="Q4"/>
    <s v="High"/>
    <s v="Average"/>
    <s v="Excellent"/>
    <x v="0"/>
    <n v="5610.37"/>
  </r>
  <r>
    <x v="3233"/>
    <d v="2024-02-04T00:00:00"/>
    <s v="Chennai"/>
    <s v="Pune"/>
    <x v="5"/>
    <x v="1"/>
    <x v="5"/>
    <n v="16.53"/>
    <n v="2054"/>
    <n v="86.32"/>
    <n v="7"/>
    <x v="1"/>
    <x v="2"/>
    <n v="61883.4"/>
    <x v="81"/>
    <x v="5"/>
    <n v="87.88"/>
    <n v="4769.2"/>
    <n v="4895.38"/>
    <n v="7305.43"/>
    <x v="3"/>
    <n v="2024"/>
    <s v="Q1"/>
    <s v="High"/>
    <s v="Average"/>
    <s v="Good"/>
    <x v="5"/>
    <n v="7305.43"/>
  </r>
  <r>
    <x v="3234"/>
    <d v="2025-09-25T00:00:00"/>
    <s v="Nava Sheva"/>
    <s v="Pune"/>
    <x v="6"/>
    <x v="0"/>
    <x v="1"/>
    <n v="11.3"/>
    <n v="2170"/>
    <n v="92.48"/>
    <n v="5"/>
    <x v="2"/>
    <x v="2"/>
    <n v="49807.6"/>
    <x v="66"/>
    <x v="1"/>
    <n v="81.569999999999993"/>
    <n v="4792"/>
    <n v="2264.5700000000002"/>
    <n v="4237.2299999999996"/>
    <x v="8"/>
    <n v="2025"/>
    <s v="Q3"/>
    <s v="Low"/>
    <s v="Average"/>
    <s v="Excellent"/>
    <x v="6"/>
    <n v="4237.2299999999996"/>
  </r>
  <r>
    <x v="3235"/>
    <d v="2025-06-06T00:00:00"/>
    <s v="Chennai"/>
    <s v="Jaipur"/>
    <x v="1"/>
    <x v="0"/>
    <x v="0"/>
    <n v="22.15"/>
    <n v="318"/>
    <n v="91.86"/>
    <n v="2"/>
    <x v="0"/>
    <x v="1"/>
    <n v="41274.199999999997"/>
    <x v="0"/>
    <x v="5"/>
    <n v="82.5"/>
    <n v="1522"/>
    <n v="1582.32"/>
    <n v="5586.83"/>
    <x v="6"/>
    <n v="2025"/>
    <s v="Q2"/>
    <s v="Low"/>
    <s v="Average"/>
    <s v="Excellent"/>
    <x v="1"/>
    <n v="5586.83"/>
  </r>
  <r>
    <x v="3236"/>
    <d v="2024-04-18T00:00:00"/>
    <s v="Nava Sheva"/>
    <s v="Jaipur"/>
    <x v="5"/>
    <x v="0"/>
    <x v="4"/>
    <n v="25.56"/>
    <n v="1252"/>
    <n v="102.67"/>
    <n v="3"/>
    <x v="1"/>
    <x v="1"/>
    <n v="51848.4"/>
    <x v="79"/>
    <x v="6"/>
    <n v="82.01"/>
    <n v="3526.4"/>
    <n v="1790.93"/>
    <n v="6780.83"/>
    <x v="5"/>
    <n v="2024"/>
    <s v="Q2"/>
    <s v="High"/>
    <s v="Average"/>
    <s v="Excellent"/>
    <x v="5"/>
    <n v="6780.83"/>
  </r>
  <r>
    <x v="3237"/>
    <d v="2024-05-29T00:00:00"/>
    <s v="Nava Sheva"/>
    <s v="Jaipur"/>
    <x v="6"/>
    <x v="0"/>
    <x v="6"/>
    <n v="20.329999999999998"/>
    <n v="2460"/>
    <n v="104.37"/>
    <n v="8"/>
    <x v="1"/>
    <x v="1"/>
    <n v="61841.4"/>
    <x v="78"/>
    <x v="6"/>
    <n v="84.14"/>
    <n v="5733.2"/>
    <n v="4044.41"/>
    <n v="6399.49"/>
    <x v="4"/>
    <n v="2024"/>
    <s v="Q2"/>
    <s v="High"/>
    <s v="Average"/>
    <s v="Good"/>
    <x v="6"/>
    <n v="6399.49"/>
  </r>
  <r>
    <x v="3238"/>
    <d v="2024-06-29T00:00:00"/>
    <s v="Kandla"/>
    <s v="Jaipur"/>
    <x v="3"/>
    <x v="0"/>
    <x v="4"/>
    <n v="27.66"/>
    <n v="2533"/>
    <n v="87.36"/>
    <n v="7"/>
    <x v="1"/>
    <x v="0"/>
    <n v="69773.2"/>
    <x v="26"/>
    <x v="6"/>
    <n v="81.37"/>
    <n v="6172.4"/>
    <n v="2796.59"/>
    <n v="5901.41"/>
    <x v="6"/>
    <n v="2024"/>
    <s v="Q2"/>
    <s v="High"/>
    <s v="Average"/>
    <s v="Good"/>
    <x v="3"/>
    <n v="5901.41"/>
  </r>
  <r>
    <x v="3239"/>
    <d v="2025-08-19T00:00:00"/>
    <s v="Mundra"/>
    <s v="Hyderabad"/>
    <x v="5"/>
    <x v="0"/>
    <x v="1"/>
    <n v="16.420000000000002"/>
    <n v="886"/>
    <n v="93.63"/>
    <n v="4"/>
    <x v="2"/>
    <x v="2"/>
    <n v="39145.599999999999"/>
    <x v="118"/>
    <x v="1"/>
    <n v="88.94"/>
    <n v="2428.8000000000002"/>
    <n v="1750.68"/>
    <n v="6065.95"/>
    <x v="2"/>
    <n v="2025"/>
    <s v="Q3"/>
    <s v="Low"/>
    <s v="Average"/>
    <s v="Excellent"/>
    <x v="5"/>
    <n v="6065.95"/>
  </r>
  <r>
    <x v="3240"/>
    <d v="2024-07-24T00:00:00"/>
    <s v="Chennai"/>
    <s v="Bengaluru"/>
    <x v="2"/>
    <x v="0"/>
    <x v="2"/>
    <n v="27.88"/>
    <n v="1091"/>
    <n v="98.59"/>
    <n v="2"/>
    <x v="1"/>
    <x v="2"/>
    <n v="50014.8"/>
    <x v="100"/>
    <x v="3"/>
    <n v="84.12"/>
    <n v="3297.2"/>
    <n v="2029.6"/>
    <n v="4340.5600000000004"/>
    <x v="1"/>
    <n v="2024"/>
    <s v="Q3"/>
    <s v="High"/>
    <s v="Average"/>
    <s v="Excellent"/>
    <x v="2"/>
    <n v="4340.5600000000004"/>
  </r>
  <r>
    <x v="3241"/>
    <d v="2026-03-08T00:00:00"/>
    <s v="Mumbai"/>
    <s v="Ahmedabad"/>
    <x v="0"/>
    <x v="0"/>
    <x v="3"/>
    <n v="25.87"/>
    <n v="1849"/>
    <n v="85.38"/>
    <n v="4"/>
    <x v="1"/>
    <x v="0"/>
    <n v="59716.6"/>
    <x v="81"/>
    <x v="5"/>
    <n v="87.56"/>
    <n v="4732.8"/>
    <n v="2114.08"/>
    <n v="6616.58"/>
    <x v="10"/>
    <n v="2026"/>
    <s v="Q1"/>
    <s v="High"/>
    <s v="Average"/>
    <s v="Excellent"/>
    <x v="0"/>
    <n v="6616.58"/>
  </r>
  <r>
    <x v="3242"/>
    <d v="2026-01-15T00:00:00"/>
    <s v="Mundra"/>
    <s v="Hyderabad"/>
    <x v="6"/>
    <x v="1"/>
    <x v="0"/>
    <n v="12.41"/>
    <n v="2545"/>
    <n v="85.99"/>
    <n v="6"/>
    <x v="2"/>
    <x v="2"/>
    <n v="66527.8"/>
    <x v="34"/>
    <x v="0"/>
    <n v="85.51"/>
    <n v="5586.4"/>
    <n v="3858.43"/>
    <n v="8193.6299999999992"/>
    <x v="0"/>
    <n v="2026"/>
    <s v="Q1"/>
    <s v="High"/>
    <s v="Average"/>
    <s v="Good"/>
    <x v="6"/>
    <n v="8193.6299999999992"/>
  </r>
  <r>
    <x v="3243"/>
    <d v="2025-07-07T00:00:00"/>
    <s v="Mundra"/>
    <s v="Lucknow"/>
    <x v="1"/>
    <x v="1"/>
    <x v="4"/>
    <n v="13.66"/>
    <n v="1975"/>
    <n v="95.62"/>
    <n v="6"/>
    <x v="2"/>
    <x v="0"/>
    <n v="65968.399999999994"/>
    <x v="56"/>
    <x v="0"/>
    <n v="84.6"/>
    <n v="4496.3999999999996"/>
    <n v="2605.12"/>
    <n v="11450.35"/>
    <x v="1"/>
    <n v="2025"/>
    <s v="Q3"/>
    <s v="High"/>
    <s v="Good"/>
    <s v="Good"/>
    <x v="1"/>
    <n v="11450.35"/>
  </r>
  <r>
    <x v="3244"/>
    <d v="2024-03-13T00:00:00"/>
    <s v="Chennai"/>
    <s v="Bengaluru"/>
    <x v="3"/>
    <x v="1"/>
    <x v="5"/>
    <n v="13.91"/>
    <n v="914"/>
    <n v="94.68"/>
    <n v="2"/>
    <x v="1"/>
    <x v="0"/>
    <n v="50848.6"/>
    <x v="112"/>
    <x v="4"/>
    <n v="82.02"/>
    <n v="2384.4"/>
    <n v="2238.38"/>
    <n v="7212.73"/>
    <x v="10"/>
    <n v="2024"/>
    <s v="Q1"/>
    <s v="High"/>
    <s v="Average"/>
    <s v="Excellent"/>
    <x v="3"/>
    <n v="7212.73"/>
  </r>
  <r>
    <x v="3245"/>
    <d v="2024-05-01T00:00:00"/>
    <s v="Mumbai"/>
    <s v="Bengaluru"/>
    <x v="1"/>
    <x v="1"/>
    <x v="4"/>
    <n v="11.29"/>
    <n v="956"/>
    <n v="100.64"/>
    <n v="4"/>
    <x v="1"/>
    <x v="0"/>
    <n v="49709.8"/>
    <x v="83"/>
    <x v="5"/>
    <n v="82.83"/>
    <n v="2363.6"/>
    <n v="1880.8"/>
    <n v="7618.89"/>
    <x v="4"/>
    <n v="2024"/>
    <s v="Q2"/>
    <s v="Low"/>
    <s v="Average"/>
    <s v="Excellent"/>
    <x v="1"/>
    <n v="7618.89"/>
  </r>
  <r>
    <x v="3246"/>
    <d v="2024-11-19T00:00:00"/>
    <s v="Mundra"/>
    <s v="Jaipur"/>
    <x v="5"/>
    <x v="0"/>
    <x v="0"/>
    <n v="20.86"/>
    <n v="573"/>
    <n v="86.64"/>
    <n v="3"/>
    <x v="1"/>
    <x v="0"/>
    <n v="40046.800000000003"/>
    <x v="86"/>
    <x v="6"/>
    <n v="85.31"/>
    <n v="1980.4"/>
    <n v="4814.22"/>
    <n v="3538.2"/>
    <x v="11"/>
    <n v="2024"/>
    <s v="Q4"/>
    <s v="Low"/>
    <s v="Average"/>
    <s v="Excellent"/>
    <x v="5"/>
    <n v="3538.2"/>
  </r>
  <r>
    <x v="3247"/>
    <d v="2025-08-04T00:00:00"/>
    <s v="Kandla"/>
    <s v="Delhi ICD"/>
    <x v="5"/>
    <x v="0"/>
    <x v="6"/>
    <n v="25.29"/>
    <n v="1002"/>
    <n v="95.37"/>
    <n v="2"/>
    <x v="1"/>
    <x v="0"/>
    <n v="50229.4"/>
    <x v="10"/>
    <x v="0"/>
    <n v="88.92"/>
    <n v="3015.6"/>
    <n v="4291.3500000000004"/>
    <n v="7287.37"/>
    <x v="2"/>
    <n v="2025"/>
    <s v="Q3"/>
    <s v="High"/>
    <s v="Average"/>
    <s v="Excellent"/>
    <x v="5"/>
    <n v="7287.37"/>
  </r>
  <r>
    <x v="3248"/>
    <d v="2024-12-09T00:00:00"/>
    <s v="Nava Sheva"/>
    <s v="Ahmedabad"/>
    <x v="6"/>
    <x v="1"/>
    <x v="3"/>
    <n v="15.66"/>
    <n v="1861"/>
    <n v="87.77"/>
    <n v="4"/>
    <x v="0"/>
    <x v="1"/>
    <n v="65458.400000000001"/>
    <x v="84"/>
    <x v="2"/>
    <n v="83.09"/>
    <n v="4348.3999999999996"/>
    <n v="4198.12"/>
    <n v="10536.88"/>
    <x v="9"/>
    <n v="2024"/>
    <s v="Q4"/>
    <s v="High"/>
    <s v="Good"/>
    <s v="Excellent"/>
    <x v="6"/>
    <n v="10536.88"/>
  </r>
  <r>
    <x v="3249"/>
    <d v="2024-11-20T00:00:00"/>
    <s v="Nava Sheva"/>
    <s v="Nagpur"/>
    <x v="0"/>
    <x v="0"/>
    <x v="5"/>
    <n v="12.34"/>
    <n v="695"/>
    <n v="88.33"/>
    <n v="2"/>
    <x v="1"/>
    <x v="2"/>
    <n v="30045.599999999999"/>
    <x v="95"/>
    <x v="2"/>
    <n v="87.33"/>
    <n v="1883.6"/>
    <n v="2984.73"/>
    <n v="4042.37"/>
    <x v="11"/>
    <n v="2024"/>
    <s v="Q4"/>
    <s v="Low"/>
    <s v="Average"/>
    <s v="Excellent"/>
    <x v="0"/>
    <n v="4042.37"/>
  </r>
  <r>
    <x v="3250"/>
    <d v="2024-12-01T00:00:00"/>
    <s v="Mumbai"/>
    <s v="Ahmedabad"/>
    <x v="5"/>
    <x v="1"/>
    <x v="5"/>
    <n v="16.71"/>
    <n v="1370"/>
    <n v="92.09"/>
    <n v="3"/>
    <x v="1"/>
    <x v="2"/>
    <n v="54529.8"/>
    <x v="97"/>
    <x v="1"/>
    <n v="82.66"/>
    <n v="3408.4"/>
    <n v="4435.5"/>
    <n v="5009.3999999999996"/>
    <x v="9"/>
    <n v="2024"/>
    <s v="Q4"/>
    <s v="High"/>
    <s v="Average"/>
    <s v="Excellent"/>
    <x v="5"/>
    <n v="5009.3999999999996"/>
  </r>
  <r>
    <x v="3251"/>
    <d v="2025-11-29T00:00:00"/>
    <s v="Kandla"/>
    <s v="Hyderabad"/>
    <x v="4"/>
    <x v="0"/>
    <x v="4"/>
    <n v="18.2"/>
    <n v="1347"/>
    <n v="102.95"/>
    <n v="3"/>
    <x v="2"/>
    <x v="0"/>
    <n v="51398"/>
    <x v="54"/>
    <x v="3"/>
    <n v="82.72"/>
    <n v="3422"/>
    <n v="2944.23"/>
    <n v="8673.09"/>
    <x v="11"/>
    <n v="2025"/>
    <s v="Q4"/>
    <s v="High"/>
    <s v="Average"/>
    <s v="Excellent"/>
    <x v="4"/>
    <n v="8673.09"/>
  </r>
  <r>
    <x v="3252"/>
    <d v="2025-04-07T00:00:00"/>
    <s v="Kandla"/>
    <s v="Lucknow"/>
    <x v="5"/>
    <x v="1"/>
    <x v="0"/>
    <n v="20.13"/>
    <n v="961"/>
    <n v="104.65"/>
    <n v="2"/>
    <x v="2"/>
    <x v="1"/>
    <n v="58207"/>
    <x v="2"/>
    <x v="5"/>
    <n v="87.25"/>
    <n v="2727.2"/>
    <n v="4071.23"/>
    <n v="6366.12"/>
    <x v="5"/>
    <n v="2025"/>
    <s v="Q2"/>
    <s v="High"/>
    <s v="Average"/>
    <s v="Excellent"/>
    <x v="5"/>
    <n v="6366.12"/>
  </r>
  <r>
    <x v="3253"/>
    <d v="2026-03-22T00:00:00"/>
    <s v="Kolkata"/>
    <s v="Pune"/>
    <x v="3"/>
    <x v="0"/>
    <x v="1"/>
    <n v="22.48"/>
    <n v="524"/>
    <n v="101.7"/>
    <n v="2"/>
    <x v="1"/>
    <x v="0"/>
    <n v="42724"/>
    <x v="57"/>
    <x v="3"/>
    <n v="84.78"/>
    <n v="1947.2"/>
    <n v="2325.54"/>
    <n v="4842.84"/>
    <x v="10"/>
    <n v="2026"/>
    <s v="Q1"/>
    <s v="Low"/>
    <s v="Average"/>
    <s v="Excellent"/>
    <x v="3"/>
    <n v="4842.84"/>
  </r>
  <r>
    <x v="3254"/>
    <d v="2025-12-06T00:00:00"/>
    <s v="Kolkata"/>
    <s v="Bengaluru"/>
    <x v="3"/>
    <x v="0"/>
    <x v="6"/>
    <n v="14.74"/>
    <n v="2214"/>
    <n v="99.29"/>
    <n v="6"/>
    <x v="2"/>
    <x v="1"/>
    <n v="55748.800000000003"/>
    <x v="43"/>
    <x v="5"/>
    <n v="82.46"/>
    <n v="5017.6000000000004"/>
    <n v="3700.09"/>
    <n v="8926.14"/>
    <x v="9"/>
    <n v="2025"/>
    <s v="Q4"/>
    <s v="High"/>
    <s v="Average"/>
    <s v="Good"/>
    <x v="3"/>
    <n v="8926.14"/>
  </r>
  <r>
    <x v="3255"/>
    <d v="2025-11-17T00:00:00"/>
    <s v="Nava Sheva"/>
    <s v="Jaipur"/>
    <x v="1"/>
    <x v="1"/>
    <x v="2"/>
    <n v="15.52"/>
    <n v="1004"/>
    <n v="95.03"/>
    <n v="3"/>
    <x v="0"/>
    <x v="0"/>
    <n v="58419.6"/>
    <x v="67"/>
    <x v="5"/>
    <n v="82.77"/>
    <n v="2628.8"/>
    <n v="1553.53"/>
    <n v="9361.9699999999993"/>
    <x v="11"/>
    <n v="2025"/>
    <s v="Q4"/>
    <s v="High"/>
    <s v="Average"/>
    <s v="Excellent"/>
    <x v="1"/>
    <n v="9361.9699999999993"/>
  </r>
  <r>
    <x v="3256"/>
    <d v="2024-03-22T00:00:00"/>
    <s v="Vizag"/>
    <s v="Pune"/>
    <x v="4"/>
    <x v="1"/>
    <x v="2"/>
    <n v="13.89"/>
    <n v="1616"/>
    <n v="99.56"/>
    <n v="4"/>
    <x v="2"/>
    <x v="0"/>
    <n v="62340.2"/>
    <x v="59"/>
    <x v="0"/>
    <n v="88.25"/>
    <n v="3787.6"/>
    <n v="1661.52"/>
    <n v="6706.53"/>
    <x v="10"/>
    <n v="2024"/>
    <s v="Q1"/>
    <s v="High"/>
    <s v="Average"/>
    <s v="Excellent"/>
    <x v="4"/>
    <n v="6706.53"/>
  </r>
  <r>
    <x v="3257"/>
    <d v="2025-08-20T00:00:00"/>
    <s v="Mundra"/>
    <s v="Nagpur"/>
    <x v="1"/>
    <x v="1"/>
    <x v="4"/>
    <n v="12.71"/>
    <n v="1697"/>
    <n v="98.08"/>
    <n v="6"/>
    <x v="1"/>
    <x v="2"/>
    <n v="55572.6"/>
    <x v="19"/>
    <x v="2"/>
    <n v="88.68"/>
    <n v="3902.4"/>
    <n v="3279.35"/>
    <n v="9640.44"/>
    <x v="2"/>
    <n v="2025"/>
    <s v="Q3"/>
    <s v="High"/>
    <s v="Average"/>
    <s v="Good"/>
    <x v="1"/>
    <n v="9640.44"/>
  </r>
  <r>
    <x v="3258"/>
    <d v="2026-05-06T00:00:00"/>
    <s v="Kandla"/>
    <s v="Jaipur"/>
    <x v="4"/>
    <x v="1"/>
    <x v="2"/>
    <n v="12.37"/>
    <n v="667"/>
    <n v="104.37"/>
    <n v="2"/>
    <x v="1"/>
    <x v="2"/>
    <n v="43661.4"/>
    <x v="114"/>
    <x v="4"/>
    <n v="81.95"/>
    <n v="1828.8"/>
    <n v="3121.72"/>
    <n v="6817.12"/>
    <x v="4"/>
    <n v="2026"/>
    <s v="Q2"/>
    <s v="Low"/>
    <s v="Average"/>
    <s v="Excellent"/>
    <x v="4"/>
    <n v="6817.12"/>
  </r>
  <r>
    <x v="3259"/>
    <d v="2025-01-22T00:00:00"/>
    <s v="Mumbai"/>
    <s v="Lucknow"/>
    <x v="0"/>
    <x v="0"/>
    <x v="1"/>
    <n v="24.16"/>
    <n v="1689"/>
    <n v="97.24"/>
    <n v="5"/>
    <x v="0"/>
    <x v="1"/>
    <n v="60180.800000000003"/>
    <x v="77"/>
    <x v="4"/>
    <n v="84.32"/>
    <n v="4344.3999999999996"/>
    <n v="3734.14"/>
    <n v="5413.43"/>
    <x v="0"/>
    <n v="2025"/>
    <s v="Q1"/>
    <s v="High"/>
    <s v="Average"/>
    <s v="Excellent"/>
    <x v="0"/>
    <n v="5413.43"/>
  </r>
  <r>
    <x v="3260"/>
    <d v="2024-10-08T00:00:00"/>
    <s v="Chennai"/>
    <s v="Lucknow"/>
    <x v="0"/>
    <x v="1"/>
    <x v="5"/>
    <n v="25.83"/>
    <n v="2521"/>
    <n v="85.44"/>
    <n v="8"/>
    <x v="0"/>
    <x v="2"/>
    <n v="80751.8"/>
    <x v="85"/>
    <x v="2"/>
    <n v="86.57"/>
    <n v="6075.2"/>
    <n v="3371.08"/>
    <n v="14154.14"/>
    <x v="7"/>
    <n v="2024"/>
    <s v="Q4"/>
    <s v="High"/>
    <s v="Good"/>
    <s v="Good"/>
    <x v="0"/>
    <n v="14154.14"/>
  </r>
  <r>
    <x v="3261"/>
    <d v="2025-12-08T00:00:00"/>
    <s v="Kolkata"/>
    <s v="Lucknow"/>
    <x v="4"/>
    <x v="0"/>
    <x v="6"/>
    <n v="25.4"/>
    <n v="1120"/>
    <n v="96.33"/>
    <n v="3"/>
    <x v="0"/>
    <x v="2"/>
    <n v="52859.6"/>
    <x v="87"/>
    <x v="5"/>
    <n v="83.8"/>
    <n v="3256"/>
    <n v="3293.61"/>
    <n v="6225.92"/>
    <x v="9"/>
    <n v="2025"/>
    <s v="Q4"/>
    <s v="High"/>
    <s v="Average"/>
    <s v="Excellent"/>
    <x v="4"/>
    <n v="6225.92"/>
  </r>
  <r>
    <x v="3262"/>
    <d v="2025-09-10T00:00:00"/>
    <s v="Chennai"/>
    <s v="Hyderabad"/>
    <x v="3"/>
    <x v="1"/>
    <x v="2"/>
    <n v="18.420000000000002"/>
    <n v="1914"/>
    <n v="91.08"/>
    <n v="4"/>
    <x v="2"/>
    <x v="0"/>
    <n v="68975.600000000006"/>
    <x v="72"/>
    <x v="1"/>
    <n v="81.08"/>
    <n v="4564.8"/>
    <n v="3835.66"/>
    <n v="6682.71"/>
    <x v="8"/>
    <n v="2025"/>
    <s v="Q3"/>
    <s v="High"/>
    <s v="Average"/>
    <s v="Excellent"/>
    <x v="3"/>
    <n v="6682.71"/>
  </r>
  <r>
    <x v="3263"/>
    <d v="2024-08-09T00:00:00"/>
    <s v="Kolkata"/>
    <s v="Lucknow"/>
    <x v="6"/>
    <x v="1"/>
    <x v="6"/>
    <n v="27.49"/>
    <n v="328"/>
    <n v="97.46"/>
    <n v="2"/>
    <x v="0"/>
    <x v="1"/>
    <n v="58872.2"/>
    <x v="110"/>
    <x v="1"/>
    <n v="83.72"/>
    <n v="1755.6"/>
    <n v="4267.91"/>
    <n v="5466.24"/>
    <x v="2"/>
    <n v="2024"/>
    <s v="Q3"/>
    <s v="High"/>
    <s v="Average"/>
    <s v="Excellent"/>
    <x v="6"/>
    <n v="5466.24"/>
  </r>
  <r>
    <x v="3264"/>
    <d v="2024-05-24T00:00:00"/>
    <s v="Vizag"/>
    <s v="Nagpur"/>
    <x v="4"/>
    <x v="0"/>
    <x v="5"/>
    <n v="10.56"/>
    <n v="2159"/>
    <n v="96.79"/>
    <n v="7"/>
    <x v="2"/>
    <x v="1"/>
    <n v="51026.8"/>
    <x v="100"/>
    <x v="6"/>
    <n v="81.38"/>
    <n v="4740.3999999999996"/>
    <n v="1584.09"/>
    <n v="4211.76"/>
    <x v="4"/>
    <n v="2024"/>
    <s v="Q2"/>
    <s v="High"/>
    <s v="Average"/>
    <s v="Good"/>
    <x v="4"/>
    <n v="4211.76"/>
  </r>
  <r>
    <x v="3265"/>
    <d v="2024-01-26T00:00:00"/>
    <s v="Mumbai"/>
    <s v="Jaipur"/>
    <x v="5"/>
    <x v="0"/>
    <x v="3"/>
    <n v="24.09"/>
    <n v="691"/>
    <n v="101.5"/>
    <n v="3"/>
    <x v="1"/>
    <x v="2"/>
    <n v="42153"/>
    <x v="66"/>
    <x v="3"/>
    <n v="84.03"/>
    <n v="2345.6"/>
    <n v="4948.3500000000004"/>
    <n v="4936.59"/>
    <x v="0"/>
    <n v="2024"/>
    <s v="Q1"/>
    <s v="Low"/>
    <s v="Average"/>
    <s v="Excellent"/>
    <x v="5"/>
    <n v="4936.59"/>
  </r>
  <r>
    <x v="3266"/>
    <d v="2026-01-25T00:00:00"/>
    <s v="Nava Sheva"/>
    <s v="Pune"/>
    <x v="2"/>
    <x v="1"/>
    <x v="0"/>
    <n v="24.61"/>
    <n v="1360"/>
    <n v="91.15"/>
    <n v="5"/>
    <x v="0"/>
    <x v="2"/>
    <n v="66407"/>
    <x v="118"/>
    <x v="2"/>
    <n v="87.98"/>
    <n v="3704.4"/>
    <n v="1965.56"/>
    <n v="10700.66"/>
    <x v="0"/>
    <n v="2026"/>
    <s v="Q1"/>
    <s v="High"/>
    <s v="Good"/>
    <s v="Excellent"/>
    <x v="2"/>
    <n v="10700.66"/>
  </r>
  <r>
    <x v="3267"/>
    <d v="2025-05-22T00:00:00"/>
    <s v="Vizag"/>
    <s v="Nagpur"/>
    <x v="5"/>
    <x v="0"/>
    <x v="6"/>
    <n v="22.72"/>
    <n v="1387"/>
    <n v="92.06"/>
    <n v="5"/>
    <x v="1"/>
    <x v="1"/>
    <n v="49639.199999999997"/>
    <x v="42"/>
    <x v="2"/>
    <n v="87.49"/>
    <n v="3682.8"/>
    <n v="3844.19"/>
    <n v="6923.84"/>
    <x v="4"/>
    <n v="2025"/>
    <s v="Q2"/>
    <s v="Low"/>
    <s v="Average"/>
    <s v="Excellent"/>
    <x v="5"/>
    <n v="6923.84"/>
  </r>
  <r>
    <x v="3268"/>
    <d v="2024-11-09T00:00:00"/>
    <s v="Nava Sheva"/>
    <s v="Nagpur"/>
    <x v="1"/>
    <x v="0"/>
    <x v="4"/>
    <n v="27.85"/>
    <n v="2543"/>
    <n v="102.55"/>
    <n v="7"/>
    <x v="0"/>
    <x v="0"/>
    <n v="76887"/>
    <x v="8"/>
    <x v="2"/>
    <n v="88.05"/>
    <n v="6200"/>
    <n v="4762.22"/>
    <n v="10656.47"/>
    <x v="11"/>
    <n v="2024"/>
    <s v="Q4"/>
    <s v="High"/>
    <s v="Good"/>
    <s v="Good"/>
    <x v="1"/>
    <n v="10656.47"/>
  </r>
  <r>
    <x v="3269"/>
    <d v="2026-04-26T00:00:00"/>
    <s v="Nava Sheva"/>
    <s v="Delhi ICD"/>
    <x v="0"/>
    <x v="0"/>
    <x v="0"/>
    <n v="14.07"/>
    <n v="1563"/>
    <n v="104.31"/>
    <n v="4"/>
    <x v="1"/>
    <x v="2"/>
    <n v="43936.2"/>
    <x v="110"/>
    <x v="1"/>
    <n v="81.95"/>
    <n v="3688.8"/>
    <n v="3134.87"/>
    <n v="4459.09"/>
    <x v="5"/>
    <n v="2026"/>
    <s v="Q2"/>
    <s v="Low"/>
    <s v="Average"/>
    <s v="Excellent"/>
    <x v="0"/>
    <n v="4459.09"/>
  </r>
  <r>
    <x v="3270"/>
    <d v="2025-12-22T00:00:00"/>
    <s v="Vizag"/>
    <s v="Jaipur"/>
    <x v="1"/>
    <x v="1"/>
    <x v="1"/>
    <n v="14.59"/>
    <n v="2784"/>
    <n v="93.38"/>
    <n v="8"/>
    <x v="1"/>
    <x v="1"/>
    <n v="71244.600000000006"/>
    <x v="16"/>
    <x v="6"/>
    <n v="82"/>
    <n v="6151.6"/>
    <n v="2557.33"/>
    <n v="10817.92"/>
    <x v="9"/>
    <n v="2025"/>
    <s v="Q4"/>
    <s v="High"/>
    <s v="Good"/>
    <s v="Good"/>
    <x v="1"/>
    <n v="10817.92"/>
  </r>
  <r>
    <x v="3271"/>
    <d v="2024-04-06T00:00:00"/>
    <s v="Mumbai"/>
    <s v="Pune"/>
    <x v="5"/>
    <x v="0"/>
    <x v="2"/>
    <n v="21.3"/>
    <n v="1804"/>
    <n v="96.9"/>
    <n v="4"/>
    <x v="0"/>
    <x v="1"/>
    <n v="58946"/>
    <x v="61"/>
    <x v="0"/>
    <n v="84.57"/>
    <n v="4460"/>
    <n v="4395.79"/>
    <n v="9447.9500000000007"/>
    <x v="5"/>
    <n v="2024"/>
    <s v="Q2"/>
    <s v="High"/>
    <s v="Average"/>
    <s v="Excellent"/>
    <x v="5"/>
    <n v="9447.9500000000007"/>
  </r>
  <r>
    <x v="3272"/>
    <d v="2024-02-16T00:00:00"/>
    <s v="Vizag"/>
    <s v="Pune"/>
    <x v="5"/>
    <x v="1"/>
    <x v="2"/>
    <n v="12.13"/>
    <n v="367"/>
    <n v="104.51"/>
    <n v="2"/>
    <x v="2"/>
    <x v="1"/>
    <n v="43862.2"/>
    <x v="89"/>
    <x v="1"/>
    <n v="84.95"/>
    <n v="1219.2"/>
    <n v="4253.6099999999997"/>
    <n v="6635.29"/>
    <x v="3"/>
    <n v="2024"/>
    <s v="Q1"/>
    <s v="Low"/>
    <s v="Average"/>
    <s v="Excellent"/>
    <x v="5"/>
    <n v="6635.29"/>
  </r>
  <r>
    <x v="3273"/>
    <d v="2024-01-21T00:00:00"/>
    <s v="Vizag"/>
    <s v="Bengaluru"/>
    <x v="2"/>
    <x v="0"/>
    <x v="0"/>
    <n v="23.77"/>
    <n v="318"/>
    <n v="85.27"/>
    <n v="2"/>
    <x v="1"/>
    <x v="0"/>
    <n v="39441.4"/>
    <x v="109"/>
    <x v="1"/>
    <n v="83.07"/>
    <n v="1586.8"/>
    <n v="2072.59"/>
    <n v="6642.98"/>
    <x v="0"/>
    <n v="2024"/>
    <s v="Q1"/>
    <s v="Low"/>
    <s v="Average"/>
    <s v="Excellent"/>
    <x v="2"/>
    <n v="6642.98"/>
  </r>
  <r>
    <x v="3274"/>
    <d v="2024-01-10T00:00:00"/>
    <s v="Mundra"/>
    <s v="Jaipur"/>
    <x v="0"/>
    <x v="1"/>
    <x v="6"/>
    <n v="18.489999999999998"/>
    <n v="2454"/>
    <n v="93.61"/>
    <n v="6"/>
    <x v="2"/>
    <x v="1"/>
    <n v="73322.2"/>
    <x v="76"/>
    <x v="0"/>
    <n v="84.29"/>
    <n v="5647.6"/>
    <n v="3072.37"/>
    <n v="8601.5"/>
    <x v="0"/>
    <n v="2024"/>
    <s v="Q1"/>
    <s v="High"/>
    <s v="Average"/>
    <s v="Good"/>
    <x v="0"/>
    <n v="8601.5"/>
  </r>
  <r>
    <x v="3275"/>
    <d v="2025-03-09T00:00:00"/>
    <s v="Nava Sheva"/>
    <s v="Bengaluru"/>
    <x v="2"/>
    <x v="1"/>
    <x v="2"/>
    <n v="19.75"/>
    <n v="1384"/>
    <n v="91.05"/>
    <n v="5"/>
    <x v="1"/>
    <x v="2"/>
    <n v="57309"/>
    <x v="55"/>
    <x v="2"/>
    <n v="82.18"/>
    <n v="3558"/>
    <n v="2987.07"/>
    <n v="9598.19"/>
    <x v="10"/>
    <n v="2025"/>
    <s v="Q1"/>
    <s v="High"/>
    <s v="Average"/>
    <s v="Excellent"/>
    <x v="2"/>
    <n v="9598.19"/>
  </r>
  <r>
    <x v="3276"/>
    <d v="2024-08-05T00:00:00"/>
    <s v="Vizag"/>
    <s v="Jaipur"/>
    <x v="2"/>
    <x v="1"/>
    <x v="4"/>
    <n v="27.7"/>
    <n v="2527"/>
    <n v="105"/>
    <n v="6"/>
    <x v="0"/>
    <x v="0"/>
    <n v="88854"/>
    <x v="96"/>
    <x v="2"/>
    <n v="87.98"/>
    <n v="6162"/>
    <n v="2133.83"/>
    <n v="12469.75"/>
    <x v="2"/>
    <n v="2024"/>
    <s v="Q3"/>
    <s v="High"/>
    <s v="Good"/>
    <s v="Good"/>
    <x v="2"/>
    <n v="12469.75"/>
  </r>
  <r>
    <x v="3277"/>
    <d v="2025-01-27T00:00:00"/>
    <s v="Chennai"/>
    <s v="Nagpur"/>
    <x v="2"/>
    <x v="1"/>
    <x v="6"/>
    <n v="19.61"/>
    <n v="621"/>
    <n v="93.22"/>
    <n v="2"/>
    <x v="1"/>
    <x v="0"/>
    <n v="52287.4"/>
    <x v="108"/>
    <x v="5"/>
    <n v="85.01"/>
    <n v="2026.4"/>
    <n v="4755.9399999999996"/>
    <n v="9098.31"/>
    <x v="0"/>
    <n v="2025"/>
    <s v="Q1"/>
    <s v="High"/>
    <s v="Average"/>
    <s v="Excellent"/>
    <x v="2"/>
    <n v="9098.31"/>
  </r>
  <r>
    <x v="3278"/>
    <d v="2025-03-28T00:00:00"/>
    <s v="Kandla"/>
    <s v="Nagpur"/>
    <x v="6"/>
    <x v="1"/>
    <x v="5"/>
    <n v="23.56"/>
    <n v="2152"/>
    <n v="87.1"/>
    <n v="5"/>
    <x v="2"/>
    <x v="1"/>
    <n v="73480"/>
    <x v="32"/>
    <x v="2"/>
    <n v="85.62"/>
    <n v="5246.4"/>
    <n v="1689.3"/>
    <n v="6811.48"/>
    <x v="10"/>
    <n v="2025"/>
    <s v="Q1"/>
    <s v="High"/>
    <s v="Average"/>
    <s v="Excellent"/>
    <x v="6"/>
    <n v="6811.48"/>
  </r>
  <r>
    <x v="3279"/>
    <d v="2024-05-10T00:00:00"/>
    <s v="Kolkata"/>
    <s v="Hyderabad"/>
    <x v="4"/>
    <x v="0"/>
    <x v="1"/>
    <n v="27.77"/>
    <n v="390"/>
    <n v="86.63"/>
    <n v="2"/>
    <x v="0"/>
    <x v="2"/>
    <n v="45068.6"/>
    <x v="22"/>
    <x v="6"/>
    <n v="86.83"/>
    <n v="1890.8"/>
    <n v="2856.34"/>
    <n v="5917.22"/>
    <x v="4"/>
    <n v="2024"/>
    <s v="Q2"/>
    <s v="Low"/>
    <s v="Average"/>
    <s v="Excellent"/>
    <x v="4"/>
    <n v="5917.22"/>
  </r>
  <r>
    <x v="3280"/>
    <d v="2026-01-23T00:00:00"/>
    <s v="Mundra"/>
    <s v="Nagpur"/>
    <x v="3"/>
    <x v="0"/>
    <x v="0"/>
    <n v="24.64"/>
    <n v="2621"/>
    <n v="99.46"/>
    <n v="7"/>
    <x v="2"/>
    <x v="0"/>
    <n v="72063.199999999997"/>
    <x v="64"/>
    <x v="6"/>
    <n v="85.81"/>
    <n v="6227.6"/>
    <n v="3912.75"/>
    <n v="6868.28"/>
    <x v="0"/>
    <n v="2026"/>
    <s v="Q1"/>
    <s v="High"/>
    <s v="Average"/>
    <s v="Good"/>
    <x v="3"/>
    <n v="6868.28"/>
  </r>
  <r>
    <x v="3281"/>
    <d v="2025-07-05T00:00:00"/>
    <s v="Vizag"/>
    <s v="Lucknow"/>
    <x v="5"/>
    <x v="0"/>
    <x v="2"/>
    <n v="25.87"/>
    <n v="486"/>
    <n v="88.79"/>
    <n v="3"/>
    <x v="0"/>
    <x v="0"/>
    <n v="48769.8"/>
    <x v="49"/>
    <x v="2"/>
    <n v="86.44"/>
    <n v="2006.8"/>
    <n v="4891.5200000000004"/>
    <n v="8101.34"/>
    <x v="1"/>
    <n v="2025"/>
    <s v="Q3"/>
    <s v="Low"/>
    <s v="Average"/>
    <s v="Excellent"/>
    <x v="5"/>
    <n v="8101.34"/>
  </r>
  <r>
    <x v="3282"/>
    <d v="2026-03-19T00:00:00"/>
    <s v="Chennai"/>
    <s v="Jaipur"/>
    <x v="6"/>
    <x v="1"/>
    <x v="1"/>
    <n v="25.88"/>
    <n v="1070"/>
    <n v="97.35"/>
    <n v="3"/>
    <x v="2"/>
    <x v="2"/>
    <n v="62314"/>
    <x v="95"/>
    <x v="5"/>
    <n v="87.33"/>
    <n v="3175.2"/>
    <n v="1831.69"/>
    <n v="8538.68"/>
    <x v="10"/>
    <n v="2026"/>
    <s v="Q1"/>
    <s v="High"/>
    <s v="Average"/>
    <s v="Excellent"/>
    <x v="6"/>
    <n v="8538.68"/>
  </r>
  <r>
    <x v="3283"/>
    <d v="2024-02-25T00:00:00"/>
    <s v="Kandla"/>
    <s v="Delhi ICD"/>
    <x v="3"/>
    <x v="0"/>
    <x v="2"/>
    <n v="15.4"/>
    <n v="1249"/>
    <n v="87.25"/>
    <n v="4"/>
    <x v="0"/>
    <x v="1"/>
    <n v="45818"/>
    <x v="9"/>
    <x v="5"/>
    <n v="87.24"/>
    <n v="3114"/>
    <n v="4300.76"/>
    <n v="4270.47"/>
    <x v="3"/>
    <n v="2024"/>
    <s v="Q1"/>
    <s v="Low"/>
    <s v="Average"/>
    <s v="Excellent"/>
    <x v="3"/>
    <n v="4270.47"/>
  </r>
  <r>
    <x v="3284"/>
    <d v="2025-01-11T00:00:00"/>
    <s v="Mundra"/>
    <s v="Bengaluru"/>
    <x v="2"/>
    <x v="0"/>
    <x v="1"/>
    <n v="18.940000000000001"/>
    <n v="1593"/>
    <n v="88.75"/>
    <n v="4"/>
    <x v="0"/>
    <x v="2"/>
    <n v="51812"/>
    <x v="72"/>
    <x v="2"/>
    <n v="84.19"/>
    <n v="3943.6"/>
    <n v="4690.51"/>
    <n v="7787.24"/>
    <x v="0"/>
    <n v="2025"/>
    <s v="Q1"/>
    <s v="High"/>
    <s v="Average"/>
    <s v="Excellent"/>
    <x v="2"/>
    <n v="7787.24"/>
  </r>
  <r>
    <x v="3285"/>
    <d v="2025-03-25T00:00:00"/>
    <s v="Kolkata"/>
    <s v="Jaipur"/>
    <x v="4"/>
    <x v="0"/>
    <x v="4"/>
    <n v="22.89"/>
    <n v="2137"/>
    <n v="88.44"/>
    <n v="5"/>
    <x v="2"/>
    <x v="1"/>
    <n v="60857.8"/>
    <x v="5"/>
    <x v="3"/>
    <n v="88.7"/>
    <n v="5189.6000000000004"/>
    <n v="4784.3599999999997"/>
    <n v="5475.49"/>
    <x v="10"/>
    <n v="2025"/>
    <s v="Q1"/>
    <s v="High"/>
    <s v="Average"/>
    <s v="Excellent"/>
    <x v="4"/>
    <n v="5475.49"/>
  </r>
  <r>
    <x v="3286"/>
    <d v="2024-11-11T00:00:00"/>
    <s v="Mundra"/>
    <s v="Jaipur"/>
    <x v="2"/>
    <x v="1"/>
    <x v="2"/>
    <n v="23.32"/>
    <n v="1428"/>
    <n v="92.83"/>
    <n v="5"/>
    <x v="0"/>
    <x v="2"/>
    <n v="66263.600000000006"/>
    <x v="106"/>
    <x v="0"/>
    <n v="84.71"/>
    <n v="3788.8"/>
    <n v="1866.46"/>
    <n v="9380.0400000000009"/>
    <x v="11"/>
    <n v="2024"/>
    <s v="Q4"/>
    <s v="High"/>
    <s v="Average"/>
    <s v="Excellent"/>
    <x v="2"/>
    <n v="9380.0400000000009"/>
  </r>
  <r>
    <x v="3287"/>
    <d v="2025-07-05T00:00:00"/>
    <s v="Mundra"/>
    <s v="Jaipur"/>
    <x v="5"/>
    <x v="1"/>
    <x v="4"/>
    <n v="11"/>
    <n v="2626"/>
    <n v="92.95"/>
    <n v="6"/>
    <x v="0"/>
    <x v="2"/>
    <n v="69566"/>
    <x v="101"/>
    <x v="1"/>
    <n v="88.82"/>
    <n v="5692"/>
    <n v="3677.75"/>
    <n v="10928.74"/>
    <x v="1"/>
    <n v="2025"/>
    <s v="Q3"/>
    <s v="High"/>
    <s v="Good"/>
    <s v="Good"/>
    <x v="5"/>
    <n v="10928.74"/>
  </r>
  <r>
    <x v="3288"/>
    <d v="2024-09-02T00:00:00"/>
    <s v="Kandla"/>
    <s v="Hyderabad"/>
    <x v="3"/>
    <x v="0"/>
    <x v="6"/>
    <n v="13"/>
    <n v="1163"/>
    <n v="103.14"/>
    <n v="4"/>
    <x v="0"/>
    <x v="2"/>
    <n v="43032.800000000003"/>
    <x v="18"/>
    <x v="5"/>
    <n v="81.37"/>
    <n v="2846"/>
    <n v="1996.81"/>
    <n v="7422.5"/>
    <x v="8"/>
    <n v="2024"/>
    <s v="Q3"/>
    <s v="Low"/>
    <s v="Average"/>
    <s v="Excellent"/>
    <x v="3"/>
    <n v="7422.5"/>
  </r>
  <r>
    <x v="3289"/>
    <d v="2024-12-15T00:00:00"/>
    <s v="Kandla"/>
    <s v="Ahmedabad"/>
    <x v="4"/>
    <x v="0"/>
    <x v="6"/>
    <n v="20.28"/>
    <n v="1934"/>
    <n v="90.05"/>
    <n v="6"/>
    <x v="0"/>
    <x v="1"/>
    <n v="58766"/>
    <x v="20"/>
    <x v="4"/>
    <n v="82.3"/>
    <n v="4679.2"/>
    <n v="2895.38"/>
    <n v="10187.040000000001"/>
    <x v="9"/>
    <n v="2024"/>
    <s v="Q4"/>
    <s v="High"/>
    <s v="Good"/>
    <s v="Good"/>
    <x v="4"/>
    <n v="10187.040000000001"/>
  </r>
  <r>
    <x v="3290"/>
    <d v="2025-09-15T00:00:00"/>
    <s v="Mundra"/>
    <s v="Nagpur"/>
    <x v="5"/>
    <x v="1"/>
    <x v="2"/>
    <n v="11.22"/>
    <n v="715"/>
    <n v="94.66"/>
    <n v="2"/>
    <x v="0"/>
    <x v="0"/>
    <n v="51037.2"/>
    <x v="117"/>
    <x v="5"/>
    <n v="81.61"/>
    <n v="1878.8"/>
    <n v="3993.2"/>
    <n v="5545.58"/>
    <x v="8"/>
    <n v="2025"/>
    <s v="Q3"/>
    <s v="High"/>
    <s v="Average"/>
    <s v="Excellent"/>
    <x v="5"/>
    <n v="5545.58"/>
  </r>
  <r>
    <x v="3291"/>
    <d v="2024-10-23T00:00:00"/>
    <s v="Vizag"/>
    <s v="Hyderabad"/>
    <x v="1"/>
    <x v="1"/>
    <x v="6"/>
    <n v="14.01"/>
    <n v="2382"/>
    <n v="97.51"/>
    <n v="7"/>
    <x v="1"/>
    <x v="2"/>
    <n v="64894.2"/>
    <x v="79"/>
    <x v="3"/>
    <n v="88.63"/>
    <n v="5324.4"/>
    <n v="4313.8900000000003"/>
    <n v="9891.0400000000009"/>
    <x v="7"/>
    <n v="2024"/>
    <s v="Q4"/>
    <s v="High"/>
    <s v="Average"/>
    <s v="Good"/>
    <x v="1"/>
    <n v="9891.0400000000009"/>
  </r>
  <r>
    <x v="3292"/>
    <d v="2024-01-23T00:00:00"/>
    <s v="Mumbai"/>
    <s v="Delhi ICD"/>
    <x v="1"/>
    <x v="1"/>
    <x v="4"/>
    <n v="13.69"/>
    <n v="2458"/>
    <n v="97.06"/>
    <n v="6"/>
    <x v="2"/>
    <x v="1"/>
    <n v="69464.2"/>
    <x v="73"/>
    <x v="0"/>
    <n v="86.37"/>
    <n v="5463.6"/>
    <n v="4233.3100000000004"/>
    <n v="11812.43"/>
    <x v="0"/>
    <n v="2024"/>
    <s v="Q1"/>
    <s v="High"/>
    <s v="Good"/>
    <s v="Good"/>
    <x v="1"/>
    <n v="11812.43"/>
  </r>
  <r>
    <x v="3293"/>
    <d v="2024-07-22T00:00:00"/>
    <s v="Vizag"/>
    <s v="Hyderabad"/>
    <x v="3"/>
    <x v="0"/>
    <x v="2"/>
    <n v="12.51"/>
    <n v="1909"/>
    <n v="99.35"/>
    <n v="6"/>
    <x v="1"/>
    <x v="1"/>
    <n v="47589"/>
    <x v="69"/>
    <x v="1"/>
    <n v="88.59"/>
    <n v="4318.3999999999996"/>
    <n v="4342.99"/>
    <n v="8374.6"/>
    <x v="1"/>
    <n v="2024"/>
    <s v="Q3"/>
    <s v="Low"/>
    <s v="Average"/>
    <s v="Good"/>
    <x v="3"/>
    <n v="8374.6"/>
  </r>
  <r>
    <x v="3294"/>
    <d v="2025-07-14T00:00:00"/>
    <s v="Mundra"/>
    <s v="Bengaluru"/>
    <x v="4"/>
    <x v="0"/>
    <x v="0"/>
    <n v="20.11"/>
    <n v="2591"/>
    <n v="99.04"/>
    <n v="6"/>
    <x v="2"/>
    <x v="2"/>
    <n v="63575.8"/>
    <x v="45"/>
    <x v="4"/>
    <n v="81.33"/>
    <n v="5986.4"/>
    <n v="3293.04"/>
    <n v="6824.79"/>
    <x v="1"/>
    <n v="2025"/>
    <s v="Q3"/>
    <s v="High"/>
    <s v="Average"/>
    <s v="Good"/>
    <x v="4"/>
    <n v="6824.79"/>
  </r>
  <r>
    <x v="3295"/>
    <d v="2024-12-05T00:00:00"/>
    <s v="Vizag"/>
    <s v="Ahmedabad"/>
    <x v="2"/>
    <x v="1"/>
    <x v="2"/>
    <n v="18.190000000000001"/>
    <n v="940"/>
    <n v="91.5"/>
    <n v="4"/>
    <x v="2"/>
    <x v="0"/>
    <n v="57131"/>
    <x v="10"/>
    <x v="4"/>
    <n v="86.54"/>
    <n v="2607.6"/>
    <n v="4175.6000000000004"/>
    <n v="9014.11"/>
    <x v="9"/>
    <n v="2024"/>
    <s v="Q4"/>
    <s v="High"/>
    <s v="Average"/>
    <s v="Excellent"/>
    <x v="2"/>
    <n v="9014.11"/>
  </r>
  <r>
    <x v="3296"/>
    <d v="2024-05-19T00:00:00"/>
    <s v="Mundra"/>
    <s v="Bengaluru"/>
    <x v="6"/>
    <x v="0"/>
    <x v="5"/>
    <n v="23.4"/>
    <n v="340"/>
    <n v="97.19"/>
    <n v="2"/>
    <x v="2"/>
    <x v="0"/>
    <n v="43302.8"/>
    <x v="115"/>
    <x v="3"/>
    <n v="88.08"/>
    <n v="1616"/>
    <n v="4382.82"/>
    <n v="4001.38"/>
    <x v="4"/>
    <n v="2024"/>
    <s v="Q2"/>
    <s v="Low"/>
    <s v="Average"/>
    <s v="Excellent"/>
    <x v="6"/>
    <n v="4001.38"/>
  </r>
  <r>
    <x v="3297"/>
    <d v="2025-09-08T00:00:00"/>
    <s v="Nava Sheva"/>
    <s v="Delhi ICD"/>
    <x v="5"/>
    <x v="1"/>
    <x v="5"/>
    <n v="19.21"/>
    <n v="450"/>
    <n v="95.77"/>
    <n v="3"/>
    <x v="0"/>
    <x v="2"/>
    <n v="51181.4"/>
    <x v="4"/>
    <x v="3"/>
    <n v="87.77"/>
    <n v="1668.4"/>
    <n v="1646.73"/>
    <n v="6531.37"/>
    <x v="8"/>
    <n v="2025"/>
    <s v="Q3"/>
    <s v="High"/>
    <s v="Average"/>
    <s v="Excellent"/>
    <x v="5"/>
    <n v="6531.37"/>
  </r>
  <r>
    <x v="3298"/>
    <d v="2024-07-03T00:00:00"/>
    <s v="Vizag"/>
    <s v="Nagpur"/>
    <x v="1"/>
    <x v="1"/>
    <x v="3"/>
    <n v="25.05"/>
    <n v="1473"/>
    <n v="98.7"/>
    <n v="5"/>
    <x v="0"/>
    <x v="2"/>
    <n v="69065"/>
    <x v="12"/>
    <x v="1"/>
    <n v="86.16"/>
    <n v="3948"/>
    <n v="4735.04"/>
    <n v="7005.3"/>
    <x v="1"/>
    <n v="2024"/>
    <s v="Q3"/>
    <s v="High"/>
    <s v="Average"/>
    <s v="Excellent"/>
    <x v="1"/>
    <n v="7005.3"/>
  </r>
  <r>
    <x v="3299"/>
    <d v="2026-01-27T00:00:00"/>
    <s v="Mumbai"/>
    <s v="Jaipur"/>
    <x v="5"/>
    <x v="1"/>
    <x v="1"/>
    <n v="10.84"/>
    <n v="2278"/>
    <n v="94.28"/>
    <n v="5"/>
    <x v="0"/>
    <x v="0"/>
    <n v="69405.600000000006"/>
    <x v="56"/>
    <x v="3"/>
    <n v="87.66"/>
    <n v="4989.6000000000004"/>
    <n v="3376.28"/>
    <n v="11376.96"/>
    <x v="0"/>
    <n v="2026"/>
    <s v="Q1"/>
    <s v="High"/>
    <s v="Good"/>
    <s v="Excellent"/>
    <x v="5"/>
    <n v="11376.96"/>
  </r>
  <r>
    <x v="3300"/>
    <d v="2024-12-05T00:00:00"/>
    <s v="Mumbai"/>
    <s v="Lucknow"/>
    <x v="3"/>
    <x v="0"/>
    <x v="0"/>
    <n v="25.38"/>
    <n v="2004"/>
    <n v="94.26"/>
    <n v="6"/>
    <x v="2"/>
    <x v="0"/>
    <n v="64701.2"/>
    <x v="111"/>
    <x v="4"/>
    <n v="88.06"/>
    <n v="5023.2"/>
    <n v="4336.21"/>
    <n v="7420.93"/>
    <x v="9"/>
    <n v="2024"/>
    <s v="Q4"/>
    <s v="High"/>
    <s v="Average"/>
    <s v="Good"/>
    <x v="3"/>
    <n v="7420.93"/>
  </r>
  <r>
    <x v="3301"/>
    <d v="2025-08-27T00:00:00"/>
    <s v="Mumbai"/>
    <s v="Hyderabad"/>
    <x v="6"/>
    <x v="0"/>
    <x v="1"/>
    <n v="12.15"/>
    <n v="492"/>
    <n v="100.66"/>
    <n v="2"/>
    <x v="0"/>
    <x v="2"/>
    <n v="33918.199999999997"/>
    <x v="16"/>
    <x v="2"/>
    <n v="84.33"/>
    <n v="1470"/>
    <n v="2591.37"/>
    <n v="3980.44"/>
    <x v="2"/>
    <n v="2025"/>
    <s v="Q3"/>
    <s v="Low"/>
    <s v="Average"/>
    <s v="Excellent"/>
    <x v="6"/>
    <n v="3980.44"/>
  </r>
  <r>
    <x v="3302"/>
    <d v="2026-01-31T00:00:00"/>
    <s v="Vizag"/>
    <s v="Ahmedabad"/>
    <x v="1"/>
    <x v="0"/>
    <x v="1"/>
    <n v="25.08"/>
    <n v="1397"/>
    <n v="103.83"/>
    <n v="4"/>
    <x v="1"/>
    <x v="0"/>
    <n v="55795.6"/>
    <x v="40"/>
    <x v="5"/>
    <n v="84.27"/>
    <n v="3797.2"/>
    <n v="4459.54"/>
    <n v="7196.94"/>
    <x v="0"/>
    <n v="2026"/>
    <s v="Q1"/>
    <s v="High"/>
    <s v="Average"/>
    <s v="Excellent"/>
    <x v="1"/>
    <n v="7196.94"/>
  </r>
  <r>
    <x v="3303"/>
    <d v="2025-06-06T00:00:00"/>
    <s v="Mundra"/>
    <s v="Jaipur"/>
    <x v="4"/>
    <x v="0"/>
    <x v="1"/>
    <n v="10.02"/>
    <n v="693"/>
    <n v="91.79"/>
    <n v="2"/>
    <x v="2"/>
    <x v="0"/>
    <n v="34848.800000000003"/>
    <x v="104"/>
    <x v="6"/>
    <n v="84.84"/>
    <n v="1786.8"/>
    <n v="2558.63"/>
    <n v="4814.37"/>
    <x v="6"/>
    <n v="2025"/>
    <s v="Q2"/>
    <s v="Low"/>
    <s v="Average"/>
    <s v="Excellent"/>
    <x v="4"/>
    <n v="4814.37"/>
  </r>
  <r>
    <x v="3304"/>
    <d v="2024-06-03T00:00:00"/>
    <s v="Kolkata"/>
    <s v="Ahmedabad"/>
    <x v="5"/>
    <x v="0"/>
    <x v="2"/>
    <n v="17.27"/>
    <n v="1253"/>
    <n v="86.35"/>
    <n v="3"/>
    <x v="2"/>
    <x v="2"/>
    <n v="43441"/>
    <x v="55"/>
    <x v="3"/>
    <n v="85.7"/>
    <n v="3196.8"/>
    <n v="3367.5"/>
    <n v="5015.13"/>
    <x v="6"/>
    <n v="2024"/>
    <s v="Q2"/>
    <s v="Low"/>
    <s v="Average"/>
    <s v="Excellent"/>
    <x v="5"/>
    <n v="5015.13"/>
  </r>
  <r>
    <x v="3305"/>
    <d v="2024-05-08T00:00:00"/>
    <s v="Vizag"/>
    <s v="Hyderabad"/>
    <x v="5"/>
    <x v="0"/>
    <x v="3"/>
    <n v="23.03"/>
    <n v="2698"/>
    <n v="101.42"/>
    <n v="7"/>
    <x v="0"/>
    <x v="2"/>
    <n v="70273.399999999994"/>
    <x v="110"/>
    <x v="4"/>
    <n v="87.92"/>
    <n v="6317.2"/>
    <n v="1846.53"/>
    <n v="9216.9599999999991"/>
    <x v="4"/>
    <n v="2024"/>
    <s v="Q2"/>
    <s v="High"/>
    <s v="Average"/>
    <s v="Good"/>
    <x v="5"/>
    <n v="9216.9599999999991"/>
  </r>
  <r>
    <x v="3306"/>
    <d v="2026-06-17T00:00:00"/>
    <s v="Mumbai"/>
    <s v="Ahmedabad"/>
    <x v="4"/>
    <x v="1"/>
    <x v="5"/>
    <n v="20.11"/>
    <n v="1161"/>
    <n v="94.17"/>
    <n v="3"/>
    <x v="1"/>
    <x v="0"/>
    <n v="59331.4"/>
    <x v="61"/>
    <x v="2"/>
    <n v="83.5"/>
    <n v="3126.4"/>
    <n v="4922.84"/>
    <n v="5273.2"/>
    <x v="6"/>
    <n v="2026"/>
    <s v="Q2"/>
    <s v="High"/>
    <s v="Average"/>
    <s v="Excellent"/>
    <x v="4"/>
    <n v="5273.2"/>
  </r>
  <r>
    <x v="3307"/>
    <d v="2026-06-12T00:00:00"/>
    <s v="Mundra"/>
    <s v="Lucknow"/>
    <x v="3"/>
    <x v="0"/>
    <x v="4"/>
    <n v="26.58"/>
    <n v="325"/>
    <n v="102.55"/>
    <n v="2"/>
    <x v="2"/>
    <x v="1"/>
    <n v="44128"/>
    <x v="44"/>
    <x v="0"/>
    <n v="87.84"/>
    <n v="1713.2"/>
    <n v="3119.39"/>
    <n v="5301.19"/>
    <x v="6"/>
    <n v="2026"/>
    <s v="Q2"/>
    <s v="Low"/>
    <s v="Average"/>
    <s v="Excellent"/>
    <x v="3"/>
    <n v="5301.19"/>
  </r>
  <r>
    <x v="3308"/>
    <d v="2026-05-26T00:00:00"/>
    <s v="Mundra"/>
    <s v="Bengaluru"/>
    <x v="4"/>
    <x v="1"/>
    <x v="4"/>
    <n v="23.26"/>
    <n v="914"/>
    <n v="94.26"/>
    <n v="3"/>
    <x v="1"/>
    <x v="2"/>
    <n v="55213.2"/>
    <x v="92"/>
    <x v="5"/>
    <n v="86.57"/>
    <n v="2758.4"/>
    <n v="4404.1499999999996"/>
    <n v="5530.52"/>
    <x v="4"/>
    <n v="2026"/>
    <s v="Q2"/>
    <s v="High"/>
    <s v="Average"/>
    <s v="Excellent"/>
    <x v="4"/>
    <n v="5530.52"/>
  </r>
  <r>
    <x v="3309"/>
    <d v="2026-04-27T00:00:00"/>
    <s v="Kolkata"/>
    <s v="Hyderabad"/>
    <x v="2"/>
    <x v="1"/>
    <x v="2"/>
    <n v="21.94"/>
    <n v="1444"/>
    <n v="96.49"/>
    <n v="4"/>
    <x v="1"/>
    <x v="2"/>
    <n v="60652.800000000003"/>
    <x v="54"/>
    <x v="3"/>
    <n v="81.73"/>
    <n v="3765.6"/>
    <n v="2322.2399999999998"/>
    <n v="7884.53"/>
    <x v="5"/>
    <n v="2026"/>
    <s v="Q2"/>
    <s v="High"/>
    <s v="Average"/>
    <s v="Excellent"/>
    <x v="2"/>
    <n v="7884.53"/>
  </r>
  <r>
    <x v="3310"/>
    <d v="2025-02-24T00:00:00"/>
    <s v="Mundra"/>
    <s v="Ahmedabad"/>
    <x v="6"/>
    <x v="0"/>
    <x v="4"/>
    <n v="12.59"/>
    <n v="2319"/>
    <n v="93.49"/>
    <n v="6"/>
    <x v="0"/>
    <x v="2"/>
    <n v="55377.8"/>
    <x v="30"/>
    <x v="4"/>
    <n v="85.13"/>
    <n v="5141.6000000000004"/>
    <n v="4958.99"/>
    <n v="8962.98"/>
    <x v="3"/>
    <n v="2025"/>
    <s v="Q1"/>
    <s v="High"/>
    <s v="Average"/>
    <s v="Good"/>
    <x v="6"/>
    <n v="8962.98"/>
  </r>
  <r>
    <x v="3311"/>
    <d v="2025-02-19T00:00:00"/>
    <s v="Mumbai"/>
    <s v="Delhi ICD"/>
    <x v="0"/>
    <x v="0"/>
    <x v="4"/>
    <n v="20.78"/>
    <n v="2210"/>
    <n v="93.15"/>
    <n v="6"/>
    <x v="0"/>
    <x v="0"/>
    <n v="65400"/>
    <x v="5"/>
    <x v="2"/>
    <n v="84.21"/>
    <n v="5251.2"/>
    <n v="4345.6400000000003"/>
    <n v="7284.5"/>
    <x v="3"/>
    <n v="2025"/>
    <s v="Q1"/>
    <s v="High"/>
    <s v="Average"/>
    <s v="Good"/>
    <x v="0"/>
    <n v="7284.5"/>
  </r>
  <r>
    <x v="3312"/>
    <d v="2026-05-03T00:00:00"/>
    <s v="Mumbai"/>
    <s v="Delhi ICD"/>
    <x v="2"/>
    <x v="0"/>
    <x v="3"/>
    <n v="22.23"/>
    <n v="2405"/>
    <n v="99.67"/>
    <n v="6"/>
    <x v="0"/>
    <x v="0"/>
    <n v="69827.399999999994"/>
    <x v="11"/>
    <x v="3"/>
    <n v="81.510000000000005"/>
    <n v="5699.2"/>
    <n v="3326.2"/>
    <n v="6593.94"/>
    <x v="4"/>
    <n v="2026"/>
    <s v="Q2"/>
    <s v="High"/>
    <s v="Average"/>
    <s v="Good"/>
    <x v="2"/>
    <n v="6593.94"/>
  </r>
  <r>
    <x v="3313"/>
    <d v="2024-07-05T00:00:00"/>
    <s v="Kolkata"/>
    <s v="Nagpur"/>
    <x v="1"/>
    <x v="0"/>
    <x v="3"/>
    <n v="19.52"/>
    <n v="1614"/>
    <n v="95.31"/>
    <n v="6"/>
    <x v="2"/>
    <x v="2"/>
    <n v="50873.2"/>
    <x v="119"/>
    <x v="3"/>
    <n v="87.58"/>
    <n v="4008.8"/>
    <n v="1546.58"/>
    <n v="7702.99"/>
    <x v="1"/>
    <n v="2024"/>
    <s v="Q3"/>
    <s v="High"/>
    <s v="Average"/>
    <s v="Good"/>
    <x v="1"/>
    <n v="7702.99"/>
  </r>
  <r>
    <x v="3314"/>
    <d v="2024-09-12T00:00:00"/>
    <s v="Kandla"/>
    <s v="Ahmedabad"/>
    <x v="4"/>
    <x v="0"/>
    <x v="6"/>
    <n v="11.96"/>
    <n v="1661"/>
    <n v="86.78"/>
    <n v="6"/>
    <x v="2"/>
    <x v="0"/>
    <n v="47609.599999999999"/>
    <x v="6"/>
    <x v="1"/>
    <n v="83.45"/>
    <n v="3800.4"/>
    <n v="4354.54"/>
    <n v="5035.8999999999996"/>
    <x v="8"/>
    <n v="2024"/>
    <s v="Q3"/>
    <s v="Low"/>
    <s v="Average"/>
    <s v="Good"/>
    <x v="4"/>
    <n v="5035.8999999999996"/>
  </r>
  <r>
    <x v="3315"/>
    <d v="2024-07-12T00:00:00"/>
    <s v="Mumbai"/>
    <s v="Delhi ICD"/>
    <x v="6"/>
    <x v="1"/>
    <x v="6"/>
    <n v="21.95"/>
    <n v="655"/>
    <n v="96.55"/>
    <n v="3"/>
    <x v="1"/>
    <x v="1"/>
    <n v="52701"/>
    <x v="2"/>
    <x v="3"/>
    <n v="81.2"/>
    <n v="2188"/>
    <n v="3673.09"/>
    <n v="7310.29"/>
    <x v="1"/>
    <n v="2024"/>
    <s v="Q3"/>
    <s v="High"/>
    <s v="Average"/>
    <s v="Excellent"/>
    <x v="6"/>
    <n v="7310.29"/>
  </r>
  <r>
    <x v="3316"/>
    <d v="2026-04-04T00:00:00"/>
    <s v="Mundra"/>
    <s v="Delhi ICD"/>
    <x v="6"/>
    <x v="1"/>
    <x v="4"/>
    <n v="18.37"/>
    <n v="303"/>
    <n v="90.55"/>
    <n v="2"/>
    <x v="2"/>
    <x v="2"/>
    <n v="45535"/>
    <x v="18"/>
    <x v="3"/>
    <n v="84.4"/>
    <n v="1340.8"/>
    <n v="3239.39"/>
    <n v="8168.6"/>
    <x v="5"/>
    <n v="2026"/>
    <s v="Q2"/>
    <s v="Low"/>
    <s v="Average"/>
    <s v="Excellent"/>
    <x v="6"/>
    <n v="8168.6"/>
  </r>
  <r>
    <x v="3317"/>
    <d v="2024-06-05T00:00:00"/>
    <s v="Mundra"/>
    <s v="Jaipur"/>
    <x v="1"/>
    <x v="1"/>
    <x v="0"/>
    <n v="25.12"/>
    <n v="2594"/>
    <n v="93.37"/>
    <n v="6"/>
    <x v="0"/>
    <x v="2"/>
    <n v="81940.399999999994"/>
    <x v="70"/>
    <x v="0"/>
    <n v="87.09"/>
    <n v="6192.8"/>
    <n v="3604.66"/>
    <n v="8153.61"/>
    <x v="6"/>
    <n v="2024"/>
    <s v="Q2"/>
    <s v="High"/>
    <s v="Average"/>
    <s v="Good"/>
    <x v="1"/>
    <n v="8153.61"/>
  </r>
  <r>
    <x v="3318"/>
    <d v="2024-09-01T00:00:00"/>
    <s v="Chennai"/>
    <s v="Delhi ICD"/>
    <x v="2"/>
    <x v="0"/>
    <x v="2"/>
    <n v="19.829999999999998"/>
    <n v="2733"/>
    <n v="90.66"/>
    <n v="6"/>
    <x v="1"/>
    <x v="1"/>
    <n v="63022.2"/>
    <x v="19"/>
    <x v="5"/>
    <n v="81.260000000000005"/>
    <n v="6259.2"/>
    <n v="3881.88"/>
    <n v="11037.09"/>
    <x v="8"/>
    <n v="2024"/>
    <s v="Q3"/>
    <s v="High"/>
    <s v="Good"/>
    <s v="Good"/>
    <x v="2"/>
    <n v="11037.09"/>
  </r>
  <r>
    <x v="3319"/>
    <d v="2024-04-12T00:00:00"/>
    <s v="Mundra"/>
    <s v="Pune"/>
    <x v="2"/>
    <x v="1"/>
    <x v="4"/>
    <n v="23.44"/>
    <n v="2277"/>
    <n v="103.77"/>
    <n v="5"/>
    <x v="0"/>
    <x v="2"/>
    <n v="77872.399999999994"/>
    <x v="33"/>
    <x v="4"/>
    <n v="84.06"/>
    <n v="5491.6"/>
    <n v="2589.77"/>
    <n v="8956.58"/>
    <x v="5"/>
    <n v="2024"/>
    <s v="Q2"/>
    <s v="High"/>
    <s v="Average"/>
    <s v="Excellent"/>
    <x v="2"/>
    <n v="8956.58"/>
  </r>
  <r>
    <x v="3320"/>
    <d v="2024-03-08T00:00:00"/>
    <s v="Mumbai"/>
    <s v="Jaipur"/>
    <x v="4"/>
    <x v="0"/>
    <x v="1"/>
    <n v="26.59"/>
    <n v="1893"/>
    <n v="96.04"/>
    <n v="4"/>
    <x v="1"/>
    <x v="0"/>
    <n v="62171.8"/>
    <x v="65"/>
    <x v="0"/>
    <n v="83.47"/>
    <n v="4849.6000000000004"/>
    <n v="2712.05"/>
    <n v="11027"/>
    <x v="10"/>
    <n v="2024"/>
    <s v="Q1"/>
    <s v="High"/>
    <s v="Good"/>
    <s v="Excellent"/>
    <x v="4"/>
    <n v="11027"/>
  </r>
  <r>
    <x v="3321"/>
    <d v="2024-05-23T00:00:00"/>
    <s v="Mundra"/>
    <s v="Nagpur"/>
    <x v="1"/>
    <x v="1"/>
    <x v="3"/>
    <n v="10.02"/>
    <n v="828"/>
    <n v="99.74"/>
    <n v="2"/>
    <x v="1"/>
    <x v="1"/>
    <n v="44422.8"/>
    <x v="74"/>
    <x v="2"/>
    <n v="87.39"/>
    <n v="2056.8000000000002"/>
    <n v="3122.07"/>
    <n v="6638.4"/>
    <x v="4"/>
    <n v="2024"/>
    <s v="Q2"/>
    <s v="Low"/>
    <s v="Average"/>
    <s v="Excellent"/>
    <x v="1"/>
    <n v="6638.4"/>
  </r>
  <r>
    <x v="3322"/>
    <d v="2025-03-17T00:00:00"/>
    <s v="Chennai"/>
    <s v="Jaipur"/>
    <x v="3"/>
    <x v="1"/>
    <x v="5"/>
    <n v="20.29"/>
    <n v="775"/>
    <n v="85.57"/>
    <n v="2"/>
    <x v="2"/>
    <x v="2"/>
    <n v="52329.4"/>
    <x v="12"/>
    <x v="3"/>
    <n v="83.99"/>
    <n v="2361.6"/>
    <n v="4707.32"/>
    <n v="6286.43"/>
    <x v="10"/>
    <n v="2025"/>
    <s v="Q1"/>
    <s v="High"/>
    <s v="Average"/>
    <s v="Excellent"/>
    <x v="3"/>
    <n v="6286.43"/>
  </r>
  <r>
    <x v="3323"/>
    <d v="2025-11-28T00:00:00"/>
    <s v="Nava Sheva"/>
    <s v="Pune"/>
    <x v="1"/>
    <x v="0"/>
    <x v="0"/>
    <n v="18.850000000000001"/>
    <n v="1021"/>
    <n v="94.04"/>
    <n v="3"/>
    <x v="1"/>
    <x v="1"/>
    <n v="42001.8"/>
    <x v="66"/>
    <x v="1"/>
    <n v="82.7"/>
    <n v="2796"/>
    <n v="2867.29"/>
    <n v="7430.51"/>
    <x v="11"/>
    <n v="2025"/>
    <s v="Q4"/>
    <s v="Low"/>
    <s v="Average"/>
    <s v="Excellent"/>
    <x v="1"/>
    <n v="7430.51"/>
  </r>
  <r>
    <x v="3324"/>
    <d v="2026-05-26T00:00:00"/>
    <s v="Chennai"/>
    <s v="Bengaluru"/>
    <x v="2"/>
    <x v="1"/>
    <x v="4"/>
    <n v="19.079999999999998"/>
    <n v="606"/>
    <n v="93.84"/>
    <n v="3"/>
    <x v="0"/>
    <x v="0"/>
    <n v="56704.800000000003"/>
    <x v="89"/>
    <x v="5"/>
    <n v="83.91"/>
    <n v="1975.2"/>
    <n v="2012.85"/>
    <n v="6915.25"/>
    <x v="4"/>
    <n v="2026"/>
    <s v="Q2"/>
    <s v="High"/>
    <s v="Average"/>
    <s v="Excellent"/>
    <x v="2"/>
    <n v="6915.25"/>
  </r>
  <r>
    <x v="3325"/>
    <d v="2025-03-02T00:00:00"/>
    <s v="Mundra"/>
    <s v="Delhi ICD"/>
    <x v="6"/>
    <x v="1"/>
    <x v="3"/>
    <n v="19.3"/>
    <n v="1250"/>
    <n v="88.18"/>
    <n v="3"/>
    <x v="1"/>
    <x v="2"/>
    <n v="54951.6"/>
    <x v="55"/>
    <x v="5"/>
    <n v="85.98"/>
    <n v="3272"/>
    <n v="4197.33"/>
    <n v="7911.71"/>
    <x v="10"/>
    <n v="2025"/>
    <s v="Q1"/>
    <s v="High"/>
    <s v="Average"/>
    <s v="Excellent"/>
    <x v="6"/>
    <n v="7911.71"/>
  </r>
  <r>
    <x v="3326"/>
    <d v="2024-03-05T00:00:00"/>
    <s v="Mundra"/>
    <s v="Bengaluru"/>
    <x v="6"/>
    <x v="0"/>
    <x v="1"/>
    <n v="19.690000000000001"/>
    <n v="403"/>
    <n v="99.31"/>
    <n v="2"/>
    <x v="2"/>
    <x v="0"/>
    <n v="40974.199999999997"/>
    <x v="88"/>
    <x v="1"/>
    <n v="87.3"/>
    <n v="1593.6"/>
    <n v="3190.69"/>
    <n v="5521.21"/>
    <x v="10"/>
    <n v="2024"/>
    <s v="Q1"/>
    <s v="Low"/>
    <s v="Average"/>
    <s v="Excellent"/>
    <x v="6"/>
    <n v="5521.21"/>
  </r>
  <r>
    <x v="3327"/>
    <d v="2024-07-27T00:00:00"/>
    <s v="Mundra"/>
    <s v="Hyderabad"/>
    <x v="6"/>
    <x v="1"/>
    <x v="3"/>
    <n v="21.55"/>
    <n v="1619"/>
    <n v="100.79"/>
    <n v="6"/>
    <x v="1"/>
    <x v="0"/>
    <n v="66917.8"/>
    <x v="117"/>
    <x v="5"/>
    <n v="83.11"/>
    <n v="4100"/>
    <n v="3976.41"/>
    <n v="9484.4"/>
    <x v="1"/>
    <n v="2024"/>
    <s v="Q3"/>
    <s v="High"/>
    <s v="Average"/>
    <s v="Good"/>
    <x v="6"/>
    <n v="9484.4"/>
  </r>
  <r>
    <x v="3328"/>
    <d v="2024-11-22T00:00:00"/>
    <s v="Mundra"/>
    <s v="Jaipur"/>
    <x v="2"/>
    <x v="0"/>
    <x v="5"/>
    <n v="18.079999999999998"/>
    <n v="1705"/>
    <n v="92.64"/>
    <n v="6"/>
    <x v="1"/>
    <x v="2"/>
    <n v="47848.800000000003"/>
    <x v="105"/>
    <x v="3"/>
    <n v="85.07"/>
    <n v="4133.2"/>
    <n v="3399.17"/>
    <n v="5379.15"/>
    <x v="11"/>
    <n v="2024"/>
    <s v="Q4"/>
    <s v="Low"/>
    <s v="Average"/>
    <s v="Good"/>
    <x v="2"/>
    <n v="5379.15"/>
  </r>
  <r>
    <x v="3329"/>
    <d v="2026-05-30T00:00:00"/>
    <s v="Nava Sheva"/>
    <s v="Delhi ICD"/>
    <x v="1"/>
    <x v="0"/>
    <x v="5"/>
    <n v="25.31"/>
    <n v="975"/>
    <n v="92.54"/>
    <n v="2"/>
    <x v="1"/>
    <x v="0"/>
    <n v="49583.8"/>
    <x v="32"/>
    <x v="4"/>
    <n v="81.489999999999995"/>
    <n v="2962.4"/>
    <n v="3143.08"/>
    <n v="6232.45"/>
    <x v="4"/>
    <n v="2026"/>
    <s v="Q2"/>
    <s v="Low"/>
    <s v="Average"/>
    <s v="Excellent"/>
    <x v="1"/>
    <n v="6232.45"/>
  </r>
  <r>
    <x v="3330"/>
    <d v="2025-10-09T00:00:00"/>
    <s v="Vizag"/>
    <s v="Jaipur"/>
    <x v="0"/>
    <x v="0"/>
    <x v="3"/>
    <n v="25.08"/>
    <n v="1645"/>
    <n v="99.43"/>
    <n v="5"/>
    <x v="2"/>
    <x v="0"/>
    <n v="60743.6"/>
    <x v="52"/>
    <x v="4"/>
    <n v="88.38"/>
    <n v="4293.2"/>
    <n v="3974.14"/>
    <n v="8178.57"/>
    <x v="7"/>
    <n v="2025"/>
    <s v="Q4"/>
    <s v="High"/>
    <s v="Average"/>
    <s v="Excellent"/>
    <x v="0"/>
    <n v="8178.57"/>
  </r>
  <r>
    <x v="3331"/>
    <d v="2026-01-26T00:00:00"/>
    <s v="Mundra"/>
    <s v="Pune"/>
    <x v="0"/>
    <x v="0"/>
    <x v="5"/>
    <n v="25.2"/>
    <n v="1007"/>
    <n v="93.98"/>
    <n v="3"/>
    <x v="2"/>
    <x v="0"/>
    <n v="52541.599999999999"/>
    <x v="70"/>
    <x v="0"/>
    <n v="84.98"/>
    <n v="3022"/>
    <n v="2135.31"/>
    <n v="5205.0200000000004"/>
    <x v="0"/>
    <n v="2026"/>
    <s v="Q1"/>
    <s v="High"/>
    <s v="Average"/>
    <s v="Excellent"/>
    <x v="0"/>
    <n v="5205.0200000000004"/>
  </r>
  <r>
    <x v="3332"/>
    <d v="2025-10-16T00:00:00"/>
    <s v="Kandla"/>
    <s v="Jaipur"/>
    <x v="4"/>
    <x v="1"/>
    <x v="1"/>
    <n v="17.89"/>
    <n v="1015"/>
    <n v="90.85"/>
    <n v="4"/>
    <x v="2"/>
    <x v="2"/>
    <n v="53683"/>
    <x v="37"/>
    <x v="4"/>
    <n v="88.02"/>
    <n v="2745.6"/>
    <n v="2115.63"/>
    <n v="6825.77"/>
    <x v="7"/>
    <n v="2025"/>
    <s v="Q4"/>
    <s v="High"/>
    <s v="Average"/>
    <s v="Excellent"/>
    <x v="4"/>
    <n v="6825.77"/>
  </r>
  <r>
    <x v="3333"/>
    <d v="2025-05-23T00:00:00"/>
    <s v="Chennai"/>
    <s v="Hyderabad"/>
    <x v="3"/>
    <x v="1"/>
    <x v="0"/>
    <n v="26.22"/>
    <n v="403"/>
    <n v="88.51"/>
    <n v="3"/>
    <x v="0"/>
    <x v="0"/>
    <n v="60055.199999999997"/>
    <x v="23"/>
    <x v="1"/>
    <n v="87.75"/>
    <n v="1854.8"/>
    <n v="3304.72"/>
    <n v="6788.78"/>
    <x v="4"/>
    <n v="2025"/>
    <s v="Q2"/>
    <s v="High"/>
    <s v="Average"/>
    <s v="Excellent"/>
    <x v="3"/>
    <n v="6788.78"/>
  </r>
  <r>
    <x v="3334"/>
    <d v="2024-09-09T00:00:00"/>
    <s v="Mundra"/>
    <s v="Delhi ICD"/>
    <x v="0"/>
    <x v="0"/>
    <x v="5"/>
    <n v="27.03"/>
    <n v="1075"/>
    <n v="95.46"/>
    <n v="4"/>
    <x v="0"/>
    <x v="2"/>
    <n v="53682.2"/>
    <x v="45"/>
    <x v="6"/>
    <n v="82.53"/>
    <n v="3231.2"/>
    <n v="3800.88"/>
    <n v="4573.4399999999996"/>
    <x v="8"/>
    <n v="2024"/>
    <s v="Q3"/>
    <s v="High"/>
    <s v="Average"/>
    <s v="Excellent"/>
    <x v="0"/>
    <n v="4573.4399999999996"/>
  </r>
  <r>
    <x v="3335"/>
    <d v="2025-03-21T00:00:00"/>
    <s v="Mundra"/>
    <s v="Ahmedabad"/>
    <x v="0"/>
    <x v="0"/>
    <x v="6"/>
    <n v="17.760000000000002"/>
    <n v="2506"/>
    <n v="94.31"/>
    <n v="8"/>
    <x v="2"/>
    <x v="0"/>
    <n v="63873.2"/>
    <x v="56"/>
    <x v="1"/>
    <n v="86.69"/>
    <n v="5722.4"/>
    <n v="3466.61"/>
    <n v="8298.2999999999993"/>
    <x v="10"/>
    <n v="2025"/>
    <s v="Q1"/>
    <s v="High"/>
    <s v="Average"/>
    <s v="Good"/>
    <x v="0"/>
    <n v="8298.2999999999993"/>
  </r>
  <r>
    <x v="3336"/>
    <d v="2026-05-20T00:00:00"/>
    <s v="Nava Sheva"/>
    <s v="Lucknow"/>
    <x v="0"/>
    <x v="1"/>
    <x v="6"/>
    <n v="25.72"/>
    <n v="991"/>
    <n v="98.02"/>
    <n v="3"/>
    <x v="2"/>
    <x v="1"/>
    <n v="62802.400000000001"/>
    <x v="103"/>
    <x v="5"/>
    <n v="82.72"/>
    <n v="3010.8"/>
    <n v="4020.59"/>
    <n v="7060.2"/>
    <x v="4"/>
    <n v="2026"/>
    <s v="Q2"/>
    <s v="High"/>
    <s v="Average"/>
    <s v="Excellent"/>
    <x v="0"/>
    <n v="7060.2"/>
  </r>
  <r>
    <x v="3337"/>
    <d v="2026-03-21T00:00:00"/>
    <s v="Nava Sheva"/>
    <s v="Nagpur"/>
    <x v="2"/>
    <x v="1"/>
    <x v="4"/>
    <n v="27.83"/>
    <n v="2072"/>
    <n v="94.45"/>
    <n v="6"/>
    <x v="1"/>
    <x v="2"/>
    <n v="73245"/>
    <x v="115"/>
    <x v="6"/>
    <n v="81.52"/>
    <n v="5257.2"/>
    <n v="3429.85"/>
    <n v="9431.6299999999992"/>
    <x v="10"/>
    <n v="2026"/>
    <s v="Q1"/>
    <s v="High"/>
    <s v="Average"/>
    <s v="Good"/>
    <x v="2"/>
    <n v="9431.6299999999992"/>
  </r>
  <r>
    <x v="3338"/>
    <d v="2026-04-02T00:00:00"/>
    <s v="Vizag"/>
    <s v="Pune"/>
    <x v="3"/>
    <x v="1"/>
    <x v="4"/>
    <n v="14.9"/>
    <n v="1795"/>
    <n v="87.9"/>
    <n v="6"/>
    <x v="0"/>
    <x v="1"/>
    <n v="63998"/>
    <x v="73"/>
    <x v="6"/>
    <n v="88.71"/>
    <n v="4186"/>
    <n v="4985.79"/>
    <n v="6565.54"/>
    <x v="5"/>
    <n v="2026"/>
    <s v="Q2"/>
    <s v="High"/>
    <s v="Average"/>
    <s v="Good"/>
    <x v="3"/>
    <n v="6565.54"/>
  </r>
  <r>
    <x v="3339"/>
    <d v="2026-04-18T00:00:00"/>
    <s v="Nava Sheva"/>
    <s v="Bengaluru"/>
    <x v="3"/>
    <x v="1"/>
    <x v="0"/>
    <n v="22.31"/>
    <n v="1214"/>
    <n v="104.22"/>
    <n v="5"/>
    <x v="2"/>
    <x v="0"/>
    <n v="65653.399999999994"/>
    <x v="54"/>
    <x v="2"/>
    <n v="81.39"/>
    <n v="3320.4"/>
    <n v="2108.58"/>
    <n v="8774.0300000000007"/>
    <x v="5"/>
    <n v="2026"/>
    <s v="Q2"/>
    <s v="High"/>
    <s v="Average"/>
    <s v="Excellent"/>
    <x v="3"/>
    <n v="8774.0300000000007"/>
  </r>
  <r>
    <x v="3340"/>
    <d v="2025-11-13T00:00:00"/>
    <s v="Nava Sheva"/>
    <s v="Delhi ICD"/>
    <x v="0"/>
    <x v="0"/>
    <x v="0"/>
    <n v="19.010000000000002"/>
    <n v="1437"/>
    <n v="87.03"/>
    <n v="4"/>
    <x v="0"/>
    <x v="0"/>
    <n v="53796.6"/>
    <x v="64"/>
    <x v="6"/>
    <n v="82.21"/>
    <n v="3634.4"/>
    <n v="1609.22"/>
    <n v="6186.8"/>
    <x v="11"/>
    <n v="2025"/>
    <s v="Q4"/>
    <s v="High"/>
    <s v="Average"/>
    <s v="Excellent"/>
    <x v="0"/>
    <n v="6186.8"/>
  </r>
  <r>
    <x v="3341"/>
    <d v="2024-09-14T00:00:00"/>
    <s v="Mumbai"/>
    <s v="Nagpur"/>
    <x v="2"/>
    <x v="1"/>
    <x v="5"/>
    <n v="24.15"/>
    <n v="435"/>
    <n v="88.78"/>
    <n v="3"/>
    <x v="2"/>
    <x v="1"/>
    <n v="53608.6"/>
    <x v="21"/>
    <x v="1"/>
    <n v="85.73"/>
    <n v="1836"/>
    <n v="1629.46"/>
    <n v="4338.1000000000004"/>
    <x v="8"/>
    <n v="2024"/>
    <s v="Q3"/>
    <s v="High"/>
    <s v="Average"/>
    <s v="Excellent"/>
    <x v="2"/>
    <n v="4338.1000000000004"/>
  </r>
  <r>
    <x v="3342"/>
    <d v="2025-08-09T00:00:00"/>
    <s v="Chennai"/>
    <s v="Nagpur"/>
    <x v="3"/>
    <x v="0"/>
    <x v="4"/>
    <n v="19.920000000000002"/>
    <n v="1392"/>
    <n v="103.86"/>
    <n v="3"/>
    <x v="1"/>
    <x v="0"/>
    <n v="51095.199999999997"/>
    <x v="6"/>
    <x v="4"/>
    <n v="85.34"/>
    <n v="3580.8"/>
    <n v="4184.95"/>
    <n v="6179.25"/>
    <x v="2"/>
    <n v="2025"/>
    <s v="Q3"/>
    <s v="High"/>
    <s v="Average"/>
    <s v="Excellent"/>
    <x v="3"/>
    <n v="6179.25"/>
  </r>
  <r>
    <x v="3343"/>
    <d v="2024-01-20T00:00:00"/>
    <s v="Kolkata"/>
    <s v="Jaipur"/>
    <x v="1"/>
    <x v="0"/>
    <x v="2"/>
    <n v="26.84"/>
    <n v="830"/>
    <n v="95.57"/>
    <n v="4"/>
    <x v="1"/>
    <x v="0"/>
    <n v="49584.4"/>
    <x v="98"/>
    <x v="5"/>
    <n v="86.3"/>
    <n v="2733.6"/>
    <n v="4585.32"/>
    <n v="4691.96"/>
    <x v="0"/>
    <n v="2024"/>
    <s v="Q1"/>
    <s v="Low"/>
    <s v="Average"/>
    <s v="Excellent"/>
    <x v="1"/>
    <n v="4691.96"/>
  </r>
  <r>
    <x v="3344"/>
    <d v="2024-03-08T00:00:00"/>
    <s v="Kandla"/>
    <s v="Pune"/>
    <x v="4"/>
    <x v="0"/>
    <x v="1"/>
    <n v="18.29"/>
    <n v="2527"/>
    <n v="101.87"/>
    <n v="7"/>
    <x v="2"/>
    <x v="2"/>
    <n v="61509.4"/>
    <x v="48"/>
    <x v="2"/>
    <n v="88.37"/>
    <n v="5785.6"/>
    <n v="3231.44"/>
    <n v="5953.17"/>
    <x v="10"/>
    <n v="2024"/>
    <s v="Q1"/>
    <s v="High"/>
    <s v="Average"/>
    <s v="Good"/>
    <x v="4"/>
    <n v="5953.17"/>
  </r>
  <r>
    <x v="3345"/>
    <d v="2024-11-11T00:00:00"/>
    <s v="Kandla"/>
    <s v="Ahmedabad"/>
    <x v="5"/>
    <x v="0"/>
    <x v="2"/>
    <n v="20.55"/>
    <n v="2323"/>
    <n v="97.04"/>
    <n v="6"/>
    <x v="0"/>
    <x v="2"/>
    <n v="63015.8"/>
    <x v="75"/>
    <x v="5"/>
    <n v="85.48"/>
    <n v="5468"/>
    <n v="1763.21"/>
    <n v="6473.67"/>
    <x v="11"/>
    <n v="2024"/>
    <s v="Q4"/>
    <s v="High"/>
    <s v="Average"/>
    <s v="Good"/>
    <x v="5"/>
    <n v="6473.67"/>
  </r>
  <r>
    <x v="3346"/>
    <d v="2024-05-31T00:00:00"/>
    <s v="Kandla"/>
    <s v="Bengaluru"/>
    <x v="0"/>
    <x v="0"/>
    <x v="4"/>
    <n v="15.64"/>
    <n v="1623"/>
    <n v="88.05"/>
    <n v="4"/>
    <x v="2"/>
    <x v="0"/>
    <n v="50618"/>
    <x v="113"/>
    <x v="1"/>
    <n v="82.99"/>
    <n v="3871.6"/>
    <n v="4909.22"/>
    <n v="8424.2099999999991"/>
    <x v="4"/>
    <n v="2024"/>
    <s v="Q2"/>
    <s v="High"/>
    <s v="Average"/>
    <s v="Excellent"/>
    <x v="0"/>
    <n v="8424.2099999999991"/>
  </r>
  <r>
    <x v="3347"/>
    <d v="2025-10-07T00:00:00"/>
    <s v="Nava Sheva"/>
    <s v="Bengaluru"/>
    <x v="2"/>
    <x v="0"/>
    <x v="3"/>
    <n v="18.61"/>
    <n v="2442"/>
    <n v="88.35"/>
    <n v="6"/>
    <x v="0"/>
    <x v="2"/>
    <n v="61655"/>
    <x v="113"/>
    <x v="3"/>
    <n v="81.95"/>
    <n v="5628.4"/>
    <n v="1710.83"/>
    <n v="8159.14"/>
    <x v="7"/>
    <n v="2025"/>
    <s v="Q4"/>
    <s v="High"/>
    <s v="Average"/>
    <s v="Good"/>
    <x v="2"/>
    <n v="8159.14"/>
  </r>
  <r>
    <x v="3348"/>
    <d v="2025-06-30T00:00:00"/>
    <s v="Kandla"/>
    <s v="Bengaluru"/>
    <x v="6"/>
    <x v="1"/>
    <x v="2"/>
    <n v="17.899999999999999"/>
    <n v="1097"/>
    <n v="103.16"/>
    <n v="4"/>
    <x v="2"/>
    <x v="0"/>
    <n v="60153.2"/>
    <x v="16"/>
    <x v="6"/>
    <n v="81.430000000000007"/>
    <n v="2910"/>
    <n v="3180.13"/>
    <n v="9980.74"/>
    <x v="6"/>
    <n v="2025"/>
    <s v="Q2"/>
    <s v="High"/>
    <s v="Average"/>
    <s v="Excellent"/>
    <x v="6"/>
    <n v="9980.74"/>
  </r>
  <r>
    <x v="3349"/>
    <d v="2024-06-26T00:00:00"/>
    <s v="Vizag"/>
    <s v="Delhi ICD"/>
    <x v="0"/>
    <x v="0"/>
    <x v="6"/>
    <n v="13.87"/>
    <n v="2715"/>
    <n v="99.09"/>
    <n v="8"/>
    <x v="0"/>
    <x v="2"/>
    <n v="61953.8"/>
    <x v="34"/>
    <x v="4"/>
    <n v="88.34"/>
    <n v="5984.8"/>
    <n v="4412.8100000000004"/>
    <n v="8256.2800000000007"/>
    <x v="6"/>
    <n v="2024"/>
    <s v="Q2"/>
    <s v="High"/>
    <s v="Average"/>
    <s v="Good"/>
    <x v="0"/>
    <n v="8256.2800000000007"/>
  </r>
  <r>
    <x v="3350"/>
    <d v="2025-10-17T00:00:00"/>
    <s v="Chennai"/>
    <s v="Bengaluru"/>
    <x v="2"/>
    <x v="1"/>
    <x v="3"/>
    <n v="24.51"/>
    <n v="1405"/>
    <n v="89.23"/>
    <n v="4"/>
    <x v="0"/>
    <x v="1"/>
    <n v="68126.600000000006"/>
    <x v="68"/>
    <x v="2"/>
    <n v="86.35"/>
    <n v="3790.4"/>
    <n v="2563.2199999999998"/>
    <n v="7181.06"/>
    <x v="7"/>
    <n v="2025"/>
    <s v="Q4"/>
    <s v="High"/>
    <s v="Average"/>
    <s v="Excellent"/>
    <x v="2"/>
    <n v="7181.06"/>
  </r>
  <r>
    <x v="3351"/>
    <d v="2026-05-16T00:00:00"/>
    <s v="Nava Sheva"/>
    <s v="Hyderabad"/>
    <x v="6"/>
    <x v="0"/>
    <x v="5"/>
    <n v="27.43"/>
    <n v="1712"/>
    <n v="103.67"/>
    <n v="5"/>
    <x v="2"/>
    <x v="1"/>
    <n v="61671.4"/>
    <x v="76"/>
    <x v="3"/>
    <n v="81.5"/>
    <n v="4521.2"/>
    <n v="2832.6"/>
    <n v="9254.7999999999993"/>
    <x v="4"/>
    <n v="2026"/>
    <s v="Q2"/>
    <s v="High"/>
    <s v="Average"/>
    <s v="Excellent"/>
    <x v="6"/>
    <n v="9254.7999999999993"/>
  </r>
  <r>
    <x v="3352"/>
    <d v="2024-05-21T00:00:00"/>
    <s v="Mumbai"/>
    <s v="Nagpur"/>
    <x v="6"/>
    <x v="1"/>
    <x v="5"/>
    <n v="15.97"/>
    <n v="1165"/>
    <n v="96.9"/>
    <n v="3"/>
    <x v="0"/>
    <x v="0"/>
    <n v="60981"/>
    <x v="62"/>
    <x v="6"/>
    <n v="85.74"/>
    <n v="2968.8"/>
    <n v="2545.52"/>
    <n v="9153.36"/>
    <x v="4"/>
    <n v="2024"/>
    <s v="Q2"/>
    <s v="High"/>
    <s v="Average"/>
    <s v="Excellent"/>
    <x v="6"/>
    <n v="9153.36"/>
  </r>
  <r>
    <x v="3353"/>
    <d v="2024-02-01T00:00:00"/>
    <s v="Mumbai"/>
    <s v="Ahmedabad"/>
    <x v="6"/>
    <x v="0"/>
    <x v="5"/>
    <n v="18.760000000000002"/>
    <n v="1572"/>
    <n v="90.34"/>
    <n v="4"/>
    <x v="1"/>
    <x v="0"/>
    <n v="50588.800000000003"/>
    <x v="71"/>
    <x v="3"/>
    <n v="85.61"/>
    <n v="3894.4"/>
    <n v="4847.26"/>
    <n v="6637.85"/>
    <x v="3"/>
    <n v="2024"/>
    <s v="Q1"/>
    <s v="High"/>
    <s v="Average"/>
    <s v="Excellent"/>
    <x v="6"/>
    <n v="6637.85"/>
  </r>
  <r>
    <x v="3354"/>
    <d v="2025-02-14T00:00:00"/>
    <s v="Vizag"/>
    <s v="Jaipur"/>
    <x v="0"/>
    <x v="0"/>
    <x v="6"/>
    <n v="10.02"/>
    <n v="2174"/>
    <n v="85.6"/>
    <n v="7"/>
    <x v="2"/>
    <x v="0"/>
    <n v="51878"/>
    <x v="105"/>
    <x v="0"/>
    <n v="83.61"/>
    <n v="4748.8"/>
    <n v="4433.1000000000004"/>
    <n v="8498.7800000000007"/>
    <x v="3"/>
    <n v="2025"/>
    <s v="Q1"/>
    <s v="High"/>
    <s v="Average"/>
    <s v="Good"/>
    <x v="0"/>
    <n v="8498.7800000000007"/>
  </r>
  <r>
    <x v="3355"/>
    <d v="2025-08-08T00:00:00"/>
    <s v="Vizag"/>
    <s v="Nagpur"/>
    <x v="4"/>
    <x v="1"/>
    <x v="3"/>
    <n v="21.55"/>
    <n v="687"/>
    <n v="97.69"/>
    <n v="2"/>
    <x v="1"/>
    <x v="1"/>
    <n v="52861.8"/>
    <x v="30"/>
    <x v="2"/>
    <n v="85"/>
    <n v="2236"/>
    <n v="2147.09"/>
    <n v="4343.78"/>
    <x v="2"/>
    <n v="2025"/>
    <s v="Q3"/>
    <s v="High"/>
    <s v="Average"/>
    <s v="Excellent"/>
    <x v="4"/>
    <n v="4343.78"/>
  </r>
  <r>
    <x v="3356"/>
    <d v="2024-06-10T00:00:00"/>
    <s v="Kandla"/>
    <s v="Nagpur"/>
    <x v="0"/>
    <x v="0"/>
    <x v="2"/>
    <n v="23.72"/>
    <n v="1702"/>
    <n v="86.48"/>
    <n v="5"/>
    <x v="1"/>
    <x v="0"/>
    <n v="56149.599999999999"/>
    <x v="35"/>
    <x v="6"/>
    <n v="88.74"/>
    <n v="4352.8"/>
    <n v="2266.6999999999998"/>
    <n v="6484.64"/>
    <x v="6"/>
    <n v="2024"/>
    <s v="Q2"/>
    <s v="High"/>
    <s v="Average"/>
    <s v="Excellent"/>
    <x v="0"/>
    <n v="6484.64"/>
  </r>
  <r>
    <x v="3357"/>
    <d v="2025-05-03T00:00:00"/>
    <s v="Mumbai"/>
    <s v="Lucknow"/>
    <x v="6"/>
    <x v="1"/>
    <x v="1"/>
    <n v="22.22"/>
    <n v="1364"/>
    <n v="93.79"/>
    <n v="3"/>
    <x v="0"/>
    <x v="2"/>
    <n v="64620.800000000003"/>
    <x v="0"/>
    <x v="6"/>
    <n v="87.24"/>
    <n v="3616.8"/>
    <n v="3730.24"/>
    <n v="9987.84"/>
    <x v="4"/>
    <n v="2025"/>
    <s v="Q2"/>
    <s v="High"/>
    <s v="Average"/>
    <s v="Excellent"/>
    <x v="6"/>
    <n v="9987.84"/>
  </r>
  <r>
    <x v="3358"/>
    <d v="2024-10-09T00:00:00"/>
    <s v="Vizag"/>
    <s v="Hyderabad"/>
    <x v="3"/>
    <x v="1"/>
    <x v="0"/>
    <n v="27.91"/>
    <n v="2372"/>
    <n v="89.35"/>
    <n v="6"/>
    <x v="0"/>
    <x v="2"/>
    <n v="81305"/>
    <x v="106"/>
    <x v="5"/>
    <n v="82.01"/>
    <n v="5860.4"/>
    <n v="3948.57"/>
    <n v="11523.1"/>
    <x v="7"/>
    <n v="2024"/>
    <s v="Q4"/>
    <s v="High"/>
    <s v="Good"/>
    <s v="Good"/>
    <x v="3"/>
    <n v="11523.1"/>
  </r>
  <r>
    <x v="3359"/>
    <d v="2025-09-01T00:00:00"/>
    <s v="Chennai"/>
    <s v="Jaipur"/>
    <x v="3"/>
    <x v="1"/>
    <x v="1"/>
    <n v="10.15"/>
    <n v="2414"/>
    <n v="98.49"/>
    <n v="7"/>
    <x v="1"/>
    <x v="1"/>
    <n v="63421.8"/>
    <x v="42"/>
    <x v="5"/>
    <n v="82.83"/>
    <n v="5234"/>
    <n v="4592.6499999999996"/>
    <n v="9760.48"/>
    <x v="8"/>
    <n v="2025"/>
    <s v="Q3"/>
    <s v="High"/>
    <s v="Average"/>
    <s v="Good"/>
    <x v="3"/>
    <n v="9760.48"/>
  </r>
  <r>
    <x v="3360"/>
    <d v="2026-02-08T00:00:00"/>
    <s v="Kolkata"/>
    <s v="Lucknow"/>
    <x v="3"/>
    <x v="1"/>
    <x v="3"/>
    <n v="17.27"/>
    <n v="774"/>
    <n v="95.31"/>
    <n v="2"/>
    <x v="2"/>
    <x v="1"/>
    <n v="52268.2"/>
    <x v="1"/>
    <x v="1"/>
    <n v="85.88"/>
    <n v="2238.8000000000002"/>
    <n v="2790.33"/>
    <n v="8324.41"/>
    <x v="3"/>
    <n v="2026"/>
    <s v="Q1"/>
    <s v="High"/>
    <s v="Average"/>
    <s v="Excellent"/>
    <x v="3"/>
    <n v="8324.41"/>
  </r>
  <r>
    <x v="3361"/>
    <d v="2025-02-15T00:00:00"/>
    <s v="Mundra"/>
    <s v="Delhi ICD"/>
    <x v="1"/>
    <x v="1"/>
    <x v="2"/>
    <n v="13.68"/>
    <n v="550"/>
    <n v="101.61"/>
    <n v="3"/>
    <x v="2"/>
    <x v="2"/>
    <n v="45605.2"/>
    <x v="87"/>
    <x v="1"/>
    <n v="84.25"/>
    <n v="1647.2"/>
    <n v="2942.78"/>
    <n v="6789.31"/>
    <x v="3"/>
    <n v="2025"/>
    <s v="Q1"/>
    <s v="Low"/>
    <s v="Average"/>
    <s v="Excellent"/>
    <x v="1"/>
    <n v="6789.31"/>
  </r>
  <r>
    <x v="3362"/>
    <d v="2024-11-10T00:00:00"/>
    <s v="Mumbai"/>
    <s v="Lucknow"/>
    <x v="3"/>
    <x v="1"/>
    <x v="3"/>
    <n v="24.41"/>
    <n v="2355"/>
    <n v="91.89"/>
    <n v="7"/>
    <x v="1"/>
    <x v="2"/>
    <n v="73255.8"/>
    <x v="101"/>
    <x v="0"/>
    <n v="88.19"/>
    <n v="5686.4"/>
    <n v="2947.6"/>
    <n v="7015.51"/>
    <x v="11"/>
    <n v="2024"/>
    <s v="Q4"/>
    <s v="High"/>
    <s v="Average"/>
    <s v="Good"/>
    <x v="3"/>
    <n v="7015.51"/>
  </r>
  <r>
    <x v="3363"/>
    <d v="2025-10-05T00:00:00"/>
    <s v="Nava Sheva"/>
    <s v="Nagpur"/>
    <x v="5"/>
    <x v="0"/>
    <x v="2"/>
    <n v="12.1"/>
    <n v="1001"/>
    <n v="101.99"/>
    <n v="2"/>
    <x v="2"/>
    <x v="0"/>
    <n v="41640.800000000003"/>
    <x v="66"/>
    <x v="6"/>
    <n v="81.13"/>
    <n v="2486"/>
    <n v="2767.05"/>
    <n v="4678.79"/>
    <x v="7"/>
    <n v="2025"/>
    <s v="Q4"/>
    <s v="Low"/>
    <s v="Average"/>
    <s v="Excellent"/>
    <x v="5"/>
    <n v="4678.79"/>
  </r>
  <r>
    <x v="3364"/>
    <d v="2024-07-14T00:00:00"/>
    <s v="Chennai"/>
    <s v="Nagpur"/>
    <x v="5"/>
    <x v="0"/>
    <x v="2"/>
    <n v="27.29"/>
    <n v="1763"/>
    <n v="87.83"/>
    <n v="4"/>
    <x v="0"/>
    <x v="1"/>
    <n v="62756.6"/>
    <x v="43"/>
    <x v="0"/>
    <n v="86.17"/>
    <n v="4617.6000000000004"/>
    <n v="4548.37"/>
    <n v="6627.8"/>
    <x v="1"/>
    <n v="2024"/>
    <s v="Q3"/>
    <s v="High"/>
    <s v="Average"/>
    <s v="Excellent"/>
    <x v="5"/>
    <n v="6627.8"/>
  </r>
  <r>
    <x v="3365"/>
    <d v="2024-07-22T00:00:00"/>
    <s v="Mumbai"/>
    <s v="Nagpur"/>
    <x v="3"/>
    <x v="0"/>
    <x v="6"/>
    <n v="10.08"/>
    <n v="2193"/>
    <n v="93.92"/>
    <n v="7"/>
    <x v="2"/>
    <x v="2"/>
    <n v="49158.400000000001"/>
    <x v="17"/>
    <x v="6"/>
    <n v="84.85"/>
    <n v="4789.2"/>
    <n v="1536.58"/>
    <n v="5437.64"/>
    <x v="1"/>
    <n v="2024"/>
    <s v="Q3"/>
    <s v="Low"/>
    <s v="Average"/>
    <s v="Good"/>
    <x v="3"/>
    <n v="5437.64"/>
  </r>
  <r>
    <x v="3366"/>
    <d v="2024-10-11T00:00:00"/>
    <s v="Kolkata"/>
    <s v="Bengaluru"/>
    <x v="6"/>
    <x v="0"/>
    <x v="2"/>
    <n v="21.04"/>
    <n v="2193"/>
    <n v="98.48"/>
    <n v="7"/>
    <x v="1"/>
    <x v="0"/>
    <n v="61069.599999999999"/>
    <x v="43"/>
    <x v="6"/>
    <n v="82.36"/>
    <n v="5227.6000000000004"/>
    <n v="2920.6"/>
    <n v="10320.4"/>
    <x v="7"/>
    <n v="2024"/>
    <s v="Q4"/>
    <s v="High"/>
    <s v="Good"/>
    <s v="Good"/>
    <x v="6"/>
    <n v="10320.4"/>
  </r>
  <r>
    <x v="3367"/>
    <d v="2026-04-29T00:00:00"/>
    <s v="Kandla"/>
    <s v="Pune"/>
    <x v="1"/>
    <x v="1"/>
    <x v="1"/>
    <n v="16.989999999999998"/>
    <n v="2103"/>
    <n v="96.81"/>
    <n v="6"/>
    <x v="1"/>
    <x v="1"/>
    <n v="65644.2"/>
    <x v="63"/>
    <x v="4"/>
    <n v="81.52"/>
    <n v="4885.6000000000004"/>
    <n v="3030.49"/>
    <n v="11516.85"/>
    <x v="5"/>
    <n v="2026"/>
    <s v="Q2"/>
    <s v="High"/>
    <s v="Good"/>
    <s v="Good"/>
    <x v="1"/>
    <n v="11516.85"/>
  </r>
  <r>
    <x v="3368"/>
    <d v="2025-01-25T00:00:00"/>
    <s v="Kandla"/>
    <s v="Bengaluru"/>
    <x v="1"/>
    <x v="1"/>
    <x v="0"/>
    <n v="17.62"/>
    <n v="544"/>
    <n v="89.63"/>
    <n v="2"/>
    <x v="2"/>
    <x v="2"/>
    <n v="47641.599999999999"/>
    <x v="101"/>
    <x v="6"/>
    <n v="84.44"/>
    <n v="1792.8"/>
    <n v="3462.83"/>
    <n v="5778.84"/>
    <x v="0"/>
    <n v="2025"/>
    <s v="Q1"/>
    <s v="Low"/>
    <s v="Average"/>
    <s v="Excellent"/>
    <x v="1"/>
    <n v="5778.84"/>
  </r>
  <r>
    <x v="3369"/>
    <d v="2026-01-24T00:00:00"/>
    <s v="Kolkata"/>
    <s v="Nagpur"/>
    <x v="3"/>
    <x v="0"/>
    <x v="1"/>
    <n v="16.12"/>
    <n v="1506"/>
    <n v="96.44"/>
    <n v="4"/>
    <x v="0"/>
    <x v="1"/>
    <n v="50652.800000000003"/>
    <x v="108"/>
    <x v="3"/>
    <n v="86.02"/>
    <n v="3656.8"/>
    <n v="2233.29"/>
    <n v="6771.43"/>
    <x v="0"/>
    <n v="2026"/>
    <s v="Q1"/>
    <s v="High"/>
    <s v="Average"/>
    <s v="Excellent"/>
    <x v="3"/>
    <n v="6771.43"/>
  </r>
  <r>
    <x v="3370"/>
    <d v="2025-12-02T00:00:00"/>
    <s v="Kolkata"/>
    <s v="Pune"/>
    <x v="6"/>
    <x v="0"/>
    <x v="6"/>
    <n v="27.78"/>
    <n v="355"/>
    <n v="94"/>
    <n v="2"/>
    <x v="0"/>
    <x v="2"/>
    <n v="45542"/>
    <x v="75"/>
    <x v="0"/>
    <n v="82.72"/>
    <n v="1821.2"/>
    <n v="1581.48"/>
    <n v="3853.65"/>
    <x v="9"/>
    <n v="2025"/>
    <s v="Q4"/>
    <s v="Low"/>
    <s v="Average"/>
    <s v="Excellent"/>
    <x v="6"/>
    <n v="3853.65"/>
  </r>
  <r>
    <x v="3371"/>
    <d v="2024-03-25T00:00:00"/>
    <s v="Mundra"/>
    <s v="Pune"/>
    <x v="6"/>
    <x v="1"/>
    <x v="5"/>
    <n v="23.87"/>
    <n v="2527"/>
    <n v="94.48"/>
    <n v="8"/>
    <x v="0"/>
    <x v="0"/>
    <n v="84144.6"/>
    <x v="119"/>
    <x v="3"/>
    <n v="84.25"/>
    <n v="6008.8"/>
    <n v="4667.6099999999997"/>
    <n v="14596.11"/>
    <x v="10"/>
    <n v="2024"/>
    <s v="Q1"/>
    <s v="High"/>
    <s v="Good"/>
    <s v="Good"/>
    <x v="6"/>
    <n v="14596.11"/>
  </r>
  <r>
    <x v="3372"/>
    <d v="2024-09-08T00:00:00"/>
    <s v="Kolkata"/>
    <s v="Lucknow"/>
    <x v="4"/>
    <x v="1"/>
    <x v="5"/>
    <n v="10.38"/>
    <n v="1333"/>
    <n v="89.61"/>
    <n v="4"/>
    <x v="1"/>
    <x v="1"/>
    <n v="49591.199999999997"/>
    <x v="95"/>
    <x v="4"/>
    <n v="86.13"/>
    <n v="3081.2"/>
    <n v="4626.57"/>
    <n v="4336.32"/>
    <x v="8"/>
    <n v="2024"/>
    <s v="Q3"/>
    <s v="Low"/>
    <s v="Average"/>
    <s v="Excellent"/>
    <x v="4"/>
    <n v="4336.32"/>
  </r>
  <r>
    <x v="3373"/>
    <d v="2025-08-07T00:00:00"/>
    <s v="Nava Sheva"/>
    <s v="Hyderabad"/>
    <x v="3"/>
    <x v="1"/>
    <x v="6"/>
    <n v="20.96"/>
    <n v="1285"/>
    <n v="102.28"/>
    <n v="4"/>
    <x v="2"/>
    <x v="1"/>
    <n v="62557.599999999999"/>
    <x v="61"/>
    <x v="4"/>
    <n v="88.95"/>
    <n v="3408.4"/>
    <n v="4833.3100000000004"/>
    <n v="10438.14"/>
    <x v="2"/>
    <n v="2025"/>
    <s v="Q3"/>
    <s v="High"/>
    <s v="Good"/>
    <s v="Excellent"/>
    <x v="3"/>
    <n v="10438.14"/>
  </r>
  <r>
    <x v="3374"/>
    <d v="2026-04-01T00:00:00"/>
    <s v="Mumbai"/>
    <s v="Nagpur"/>
    <x v="2"/>
    <x v="0"/>
    <x v="0"/>
    <n v="22.42"/>
    <n v="997"/>
    <n v="90.3"/>
    <n v="2"/>
    <x v="1"/>
    <x v="1"/>
    <n v="44478"/>
    <x v="29"/>
    <x v="6"/>
    <n v="86.22"/>
    <n v="2890.8"/>
    <n v="1700.22"/>
    <n v="4802.47"/>
    <x v="5"/>
    <n v="2026"/>
    <s v="Q2"/>
    <s v="Low"/>
    <s v="Average"/>
    <s v="Excellent"/>
    <x v="2"/>
    <n v="4802.47"/>
  </r>
  <r>
    <x v="3375"/>
    <d v="2025-12-08T00:00:00"/>
    <s v="Mundra"/>
    <s v="Pune"/>
    <x v="2"/>
    <x v="0"/>
    <x v="4"/>
    <n v="20.13"/>
    <n v="793"/>
    <n v="99.45"/>
    <n v="2"/>
    <x v="0"/>
    <x v="0"/>
    <n v="48567"/>
    <x v="49"/>
    <x v="3"/>
    <n v="88.17"/>
    <n v="2391.1999999999998"/>
    <n v="3857.69"/>
    <n v="5076.28"/>
    <x v="9"/>
    <n v="2025"/>
    <s v="Q4"/>
    <s v="Low"/>
    <s v="Average"/>
    <s v="Excellent"/>
    <x v="2"/>
    <n v="5076.28"/>
  </r>
  <r>
    <x v="3376"/>
    <d v="2024-01-11T00:00:00"/>
    <s v="Nava Sheva"/>
    <s v="Nagpur"/>
    <x v="4"/>
    <x v="0"/>
    <x v="1"/>
    <n v="14.1"/>
    <n v="1656"/>
    <n v="89.79"/>
    <n v="6"/>
    <x v="1"/>
    <x v="2"/>
    <n v="43336.800000000003"/>
    <x v="82"/>
    <x v="1"/>
    <n v="85.59"/>
    <n v="3876"/>
    <n v="3090.28"/>
    <n v="7609.13"/>
    <x v="0"/>
    <n v="2024"/>
    <s v="Q1"/>
    <s v="Low"/>
    <s v="Average"/>
    <s v="Good"/>
    <x v="4"/>
    <n v="7609.13"/>
  </r>
  <r>
    <x v="3377"/>
    <d v="2026-01-16T00:00:00"/>
    <s v="Vizag"/>
    <s v="Hyderabad"/>
    <x v="1"/>
    <x v="1"/>
    <x v="0"/>
    <n v="26.37"/>
    <n v="1239"/>
    <n v="103.84"/>
    <n v="4"/>
    <x v="1"/>
    <x v="2"/>
    <n v="63061.8"/>
    <x v="36"/>
    <x v="4"/>
    <n v="84.56"/>
    <n v="3532.8"/>
    <n v="2505.54"/>
    <n v="5508.57"/>
    <x v="0"/>
    <n v="2026"/>
    <s v="Q1"/>
    <s v="High"/>
    <s v="Average"/>
    <s v="Excellent"/>
    <x v="1"/>
    <n v="5508.57"/>
  </r>
  <r>
    <x v="3378"/>
    <d v="2025-04-27T00:00:00"/>
    <s v="Chennai"/>
    <s v="Nagpur"/>
    <x v="4"/>
    <x v="1"/>
    <x v="3"/>
    <n v="22.71"/>
    <n v="1105"/>
    <n v="98.72"/>
    <n v="4"/>
    <x v="1"/>
    <x v="2"/>
    <n v="57545.4"/>
    <x v="61"/>
    <x v="4"/>
    <n v="81.489999999999995"/>
    <n v="3118.4"/>
    <n v="4331.3"/>
    <n v="6229.53"/>
    <x v="5"/>
    <n v="2025"/>
    <s v="Q2"/>
    <s v="High"/>
    <s v="Average"/>
    <s v="Excellent"/>
    <x v="4"/>
    <n v="6229.53"/>
  </r>
  <r>
    <x v="3379"/>
    <d v="2024-10-09T00:00:00"/>
    <s v="Chennai"/>
    <s v="Jaipur"/>
    <x v="5"/>
    <x v="0"/>
    <x v="0"/>
    <n v="22.3"/>
    <n v="365"/>
    <n v="93.89"/>
    <n v="2"/>
    <x v="0"/>
    <x v="1"/>
    <n v="42216.800000000003"/>
    <x v="28"/>
    <x v="5"/>
    <n v="82.63"/>
    <n v="1622"/>
    <n v="2750.66"/>
    <n v="4013.93"/>
    <x v="7"/>
    <n v="2024"/>
    <s v="Q4"/>
    <s v="Low"/>
    <s v="Average"/>
    <s v="Excellent"/>
    <x v="5"/>
    <n v="4013.93"/>
  </r>
  <r>
    <x v="3380"/>
    <d v="2025-04-23T00:00:00"/>
    <s v="Nava Sheva"/>
    <s v="Pune"/>
    <x v="3"/>
    <x v="1"/>
    <x v="5"/>
    <n v="14.04"/>
    <n v="1319"/>
    <n v="101.21"/>
    <n v="3"/>
    <x v="0"/>
    <x v="0"/>
    <n v="61609.2"/>
    <x v="105"/>
    <x v="6"/>
    <n v="81.739999999999995"/>
    <n v="3199.6"/>
    <n v="2120.88"/>
    <n v="6775.52"/>
    <x v="5"/>
    <n v="2025"/>
    <s v="Q2"/>
    <s v="High"/>
    <s v="Average"/>
    <s v="Excellent"/>
    <x v="3"/>
    <n v="6775.52"/>
  </r>
  <r>
    <x v="3381"/>
    <d v="2024-12-26T00:00:00"/>
    <s v="Vizag"/>
    <s v="Ahmedabad"/>
    <x v="2"/>
    <x v="1"/>
    <x v="3"/>
    <n v="12.99"/>
    <n v="992"/>
    <n v="103.74"/>
    <n v="3"/>
    <x v="2"/>
    <x v="0"/>
    <n v="54543.8"/>
    <x v="103"/>
    <x v="6"/>
    <n v="86.5"/>
    <n v="2503.6"/>
    <n v="1569.51"/>
    <n v="4889.29"/>
    <x v="9"/>
    <n v="2024"/>
    <s v="Q4"/>
    <s v="High"/>
    <s v="Average"/>
    <s v="Excellent"/>
    <x v="2"/>
    <n v="4889.29"/>
  </r>
  <r>
    <x v="3382"/>
    <d v="2024-08-19T00:00:00"/>
    <s v="Chennai"/>
    <s v="Jaipur"/>
    <x v="0"/>
    <x v="1"/>
    <x v="0"/>
    <n v="22.09"/>
    <n v="1080"/>
    <n v="93.59"/>
    <n v="3"/>
    <x v="0"/>
    <x v="1"/>
    <n v="62571.8"/>
    <x v="97"/>
    <x v="1"/>
    <n v="82.73"/>
    <n v="3043.6"/>
    <n v="4189.1400000000003"/>
    <n v="6563.55"/>
    <x v="2"/>
    <n v="2024"/>
    <s v="Q3"/>
    <s v="High"/>
    <s v="Average"/>
    <s v="Excellent"/>
    <x v="0"/>
    <n v="6563.55"/>
  </r>
  <r>
    <x v="3383"/>
    <d v="2025-07-12T00:00:00"/>
    <s v="Nava Sheva"/>
    <s v="Nagpur"/>
    <x v="1"/>
    <x v="0"/>
    <x v="5"/>
    <n v="25.5"/>
    <n v="2764"/>
    <n v="93.92"/>
    <n v="7"/>
    <x v="0"/>
    <x v="1"/>
    <n v="73888.399999999994"/>
    <x v="56"/>
    <x v="0"/>
    <n v="83.59"/>
    <n v="6548"/>
    <n v="2071.7800000000002"/>
    <n v="10153.26"/>
    <x v="1"/>
    <n v="2025"/>
    <s v="Q3"/>
    <s v="High"/>
    <s v="Good"/>
    <s v="Good"/>
    <x v="1"/>
    <n v="10153.26"/>
  </r>
  <r>
    <x v="3384"/>
    <d v="2025-06-24T00:00:00"/>
    <s v="Mumbai"/>
    <s v="Lucknow"/>
    <x v="2"/>
    <x v="0"/>
    <x v="3"/>
    <n v="23.06"/>
    <n v="835"/>
    <n v="101.16"/>
    <n v="3"/>
    <x v="2"/>
    <x v="0"/>
    <n v="49413.2"/>
    <x v="66"/>
    <x v="3"/>
    <n v="82.52"/>
    <n v="2592.4"/>
    <n v="3345.76"/>
    <n v="5313.94"/>
    <x v="6"/>
    <n v="2025"/>
    <s v="Q2"/>
    <s v="Low"/>
    <s v="Average"/>
    <s v="Excellent"/>
    <x v="2"/>
    <n v="5313.94"/>
  </r>
  <r>
    <x v="3385"/>
    <d v="2025-03-01T00:00:00"/>
    <s v="Mundra"/>
    <s v="Hyderabad"/>
    <x v="3"/>
    <x v="1"/>
    <x v="5"/>
    <n v="16.5"/>
    <n v="2436"/>
    <n v="103.78"/>
    <n v="6"/>
    <x v="0"/>
    <x v="0"/>
    <n v="77535.600000000006"/>
    <x v="62"/>
    <x v="6"/>
    <n v="83.51"/>
    <n v="5532"/>
    <n v="3602.04"/>
    <n v="10377.219999999999"/>
    <x v="10"/>
    <n v="2025"/>
    <s v="Q1"/>
    <s v="High"/>
    <s v="Good"/>
    <s v="Good"/>
    <x v="3"/>
    <n v="10377.219999999999"/>
  </r>
  <r>
    <x v="3386"/>
    <d v="2025-05-03T00:00:00"/>
    <s v="Kandla"/>
    <s v="Nagpur"/>
    <x v="3"/>
    <x v="0"/>
    <x v="4"/>
    <n v="18.010000000000002"/>
    <n v="2613"/>
    <n v="92.31"/>
    <n v="8"/>
    <x v="1"/>
    <x v="1"/>
    <n v="60142.2"/>
    <x v="64"/>
    <x v="1"/>
    <n v="83.75"/>
    <n v="5946.4"/>
    <n v="3428.53"/>
    <n v="9184.35"/>
    <x v="4"/>
    <n v="2025"/>
    <s v="Q2"/>
    <s v="High"/>
    <s v="Average"/>
    <s v="Good"/>
    <x v="3"/>
    <n v="9184.35"/>
  </r>
  <r>
    <x v="3387"/>
    <d v="2024-11-06T00:00:00"/>
    <s v="Vizag"/>
    <s v="Hyderabad"/>
    <x v="6"/>
    <x v="1"/>
    <x v="1"/>
    <n v="11.23"/>
    <n v="2403"/>
    <n v="102.16"/>
    <n v="6"/>
    <x v="0"/>
    <x v="0"/>
    <n v="72202.2"/>
    <x v="2"/>
    <x v="6"/>
    <n v="86.71"/>
    <n v="5255.2"/>
    <n v="4236.2"/>
    <n v="12252.84"/>
    <x v="11"/>
    <n v="2024"/>
    <s v="Q4"/>
    <s v="High"/>
    <s v="Good"/>
    <s v="Good"/>
    <x v="6"/>
    <n v="12252.84"/>
  </r>
  <r>
    <x v="3388"/>
    <d v="2024-07-20T00:00:00"/>
    <s v="Kandla"/>
    <s v="Jaipur"/>
    <x v="1"/>
    <x v="0"/>
    <x v="2"/>
    <n v="16.95"/>
    <n v="2415"/>
    <n v="89.21"/>
    <n v="8"/>
    <x v="2"/>
    <x v="1"/>
    <n v="58940.2"/>
    <x v="73"/>
    <x v="5"/>
    <n v="83.1"/>
    <n v="5508"/>
    <n v="3226.06"/>
    <n v="8456.48"/>
    <x v="1"/>
    <n v="2024"/>
    <s v="Q3"/>
    <s v="High"/>
    <s v="Average"/>
    <s v="Good"/>
    <x v="1"/>
    <n v="8456.48"/>
  </r>
  <r>
    <x v="3389"/>
    <d v="2025-08-16T00:00:00"/>
    <s v="Vizag"/>
    <s v="Bengaluru"/>
    <x v="3"/>
    <x v="0"/>
    <x v="0"/>
    <n v="20.82"/>
    <n v="2776"/>
    <n v="88.45"/>
    <n v="7"/>
    <x v="0"/>
    <x v="2"/>
    <n v="67664"/>
    <x v="116"/>
    <x v="4"/>
    <n v="88.26"/>
    <n v="6384.8"/>
    <n v="4894.6400000000003"/>
    <n v="10497.32"/>
    <x v="2"/>
    <n v="2025"/>
    <s v="Q3"/>
    <s v="High"/>
    <s v="Good"/>
    <s v="Good"/>
    <x v="3"/>
    <n v="10497.32"/>
  </r>
  <r>
    <x v="3390"/>
    <d v="2026-02-05T00:00:00"/>
    <s v="Nava Sheva"/>
    <s v="Pune"/>
    <x v="3"/>
    <x v="1"/>
    <x v="0"/>
    <n v="16.72"/>
    <n v="1640"/>
    <n v="103.95"/>
    <n v="4"/>
    <x v="1"/>
    <x v="0"/>
    <n v="63202"/>
    <x v="33"/>
    <x v="3"/>
    <n v="81.650000000000006"/>
    <n v="3948.8"/>
    <n v="1612.49"/>
    <n v="10483.66"/>
    <x v="3"/>
    <n v="2026"/>
    <s v="Q1"/>
    <s v="High"/>
    <s v="Good"/>
    <s v="Excellent"/>
    <x v="3"/>
    <n v="10483.66"/>
  </r>
  <r>
    <x v="3391"/>
    <d v="2024-01-21T00:00:00"/>
    <s v="Kolkata"/>
    <s v="Delhi ICD"/>
    <x v="6"/>
    <x v="0"/>
    <x v="1"/>
    <n v="16.89"/>
    <n v="1278"/>
    <n v="95.85"/>
    <n v="3"/>
    <x v="0"/>
    <x v="0"/>
    <n v="51039"/>
    <x v="58"/>
    <x v="2"/>
    <n v="81.47"/>
    <n v="3231.6"/>
    <n v="4632.9399999999996"/>
    <n v="6340.18"/>
    <x v="0"/>
    <n v="2024"/>
    <s v="Q1"/>
    <s v="High"/>
    <s v="Average"/>
    <s v="Excellent"/>
    <x v="6"/>
    <n v="6340.18"/>
  </r>
  <r>
    <x v="3392"/>
    <d v="2024-07-09T00:00:00"/>
    <s v="Mumbai"/>
    <s v="Nagpur"/>
    <x v="5"/>
    <x v="1"/>
    <x v="5"/>
    <n v="11.38"/>
    <n v="2212"/>
    <n v="96.12"/>
    <n v="5"/>
    <x v="2"/>
    <x v="1"/>
    <n v="64320.4"/>
    <x v="79"/>
    <x v="1"/>
    <n v="82.18"/>
    <n v="4879.2"/>
    <n v="4023.43"/>
    <n v="6886.78"/>
    <x v="1"/>
    <n v="2024"/>
    <s v="Q3"/>
    <s v="High"/>
    <s v="Average"/>
    <s v="Excellent"/>
    <x v="5"/>
    <n v="6886.78"/>
  </r>
  <r>
    <x v="3393"/>
    <d v="2026-06-13T00:00:00"/>
    <s v="Kolkata"/>
    <s v="Ahmedabad"/>
    <x v="0"/>
    <x v="1"/>
    <x v="0"/>
    <n v="13.82"/>
    <n v="2739"/>
    <n v="98.14"/>
    <n v="7"/>
    <x v="2"/>
    <x v="2"/>
    <n v="71582.8"/>
    <x v="53"/>
    <x v="1"/>
    <n v="82.42"/>
    <n v="6030.8"/>
    <n v="4211.57"/>
    <n v="6402.27"/>
    <x v="6"/>
    <n v="2026"/>
    <s v="Q2"/>
    <s v="High"/>
    <s v="Average"/>
    <s v="Good"/>
    <x v="0"/>
    <n v="6402.27"/>
  </r>
  <r>
    <x v="3394"/>
    <d v="2025-03-28T00:00:00"/>
    <s v="Chennai"/>
    <s v="Ahmedabad"/>
    <x v="4"/>
    <x v="1"/>
    <x v="4"/>
    <n v="25.19"/>
    <n v="508"/>
    <n v="88.38"/>
    <n v="2"/>
    <x v="2"/>
    <x v="0"/>
    <n v="57872.6"/>
    <x v="79"/>
    <x v="1"/>
    <n v="88.28"/>
    <n v="2023.6"/>
    <n v="1575.69"/>
    <n v="5034.4799999999996"/>
    <x v="10"/>
    <n v="2025"/>
    <s v="Q1"/>
    <s v="High"/>
    <s v="Average"/>
    <s v="Excellent"/>
    <x v="4"/>
    <n v="5034.4799999999996"/>
  </r>
  <r>
    <x v="3395"/>
    <d v="2024-07-10T00:00:00"/>
    <s v="Vizag"/>
    <s v="Nagpur"/>
    <x v="1"/>
    <x v="1"/>
    <x v="3"/>
    <n v="11.15"/>
    <n v="1099"/>
    <n v="99.94"/>
    <n v="4"/>
    <x v="2"/>
    <x v="2"/>
    <n v="49715.8"/>
    <x v="101"/>
    <x v="4"/>
    <n v="82.37"/>
    <n v="2644"/>
    <n v="1966"/>
    <n v="8701.59"/>
    <x v="1"/>
    <n v="2024"/>
    <s v="Q3"/>
    <s v="Low"/>
    <s v="Average"/>
    <s v="Excellent"/>
    <x v="1"/>
    <n v="8701.59"/>
  </r>
  <r>
    <x v="3396"/>
    <d v="2024-12-03T00:00:00"/>
    <s v="Kolkata"/>
    <s v="Nagpur"/>
    <x v="5"/>
    <x v="0"/>
    <x v="5"/>
    <n v="15.77"/>
    <n v="1898"/>
    <n v="97.19"/>
    <n v="6"/>
    <x v="0"/>
    <x v="1"/>
    <n v="55131.8"/>
    <x v="20"/>
    <x v="1"/>
    <n v="88.18"/>
    <n v="4426.8"/>
    <n v="2462.9899999999998"/>
    <n v="9020.7000000000007"/>
    <x v="9"/>
    <n v="2024"/>
    <s v="Q4"/>
    <s v="High"/>
    <s v="Average"/>
    <s v="Good"/>
    <x v="5"/>
    <n v="9020.7000000000007"/>
  </r>
  <r>
    <x v="3397"/>
    <d v="2025-11-04T00:00:00"/>
    <s v="Mundra"/>
    <s v="Nagpur"/>
    <x v="2"/>
    <x v="0"/>
    <x v="6"/>
    <n v="15.66"/>
    <n v="1720"/>
    <n v="88.55"/>
    <n v="6"/>
    <x v="2"/>
    <x v="2"/>
    <n v="47860"/>
    <x v="43"/>
    <x v="0"/>
    <n v="87.07"/>
    <n v="4066.4"/>
    <n v="4535.4399999999996"/>
    <n v="4134.3900000000003"/>
    <x v="11"/>
    <n v="2025"/>
    <s v="Q4"/>
    <s v="Low"/>
    <s v="Average"/>
    <s v="Good"/>
    <x v="2"/>
    <n v="4134.3900000000003"/>
  </r>
  <r>
    <x v="3398"/>
    <d v="2025-10-28T00:00:00"/>
    <s v="Chennai"/>
    <s v="Hyderabad"/>
    <x v="2"/>
    <x v="0"/>
    <x v="4"/>
    <n v="13.49"/>
    <n v="1521"/>
    <n v="104.76"/>
    <n v="3"/>
    <x v="2"/>
    <x v="0"/>
    <n v="49464.2"/>
    <x v="77"/>
    <x v="5"/>
    <n v="84.84"/>
    <n v="3581.6"/>
    <n v="4688.79"/>
    <n v="8433.7099999999991"/>
    <x v="7"/>
    <n v="2025"/>
    <s v="Q4"/>
    <s v="Low"/>
    <s v="Average"/>
    <s v="Excellent"/>
    <x v="2"/>
    <n v="8433.7099999999991"/>
  </r>
  <r>
    <x v="3399"/>
    <d v="2024-04-27T00:00:00"/>
    <s v="Chennai"/>
    <s v="Jaipur"/>
    <x v="4"/>
    <x v="1"/>
    <x v="3"/>
    <n v="14.43"/>
    <n v="648"/>
    <n v="88.44"/>
    <n v="2"/>
    <x v="0"/>
    <x v="2"/>
    <n v="48375.8"/>
    <x v="78"/>
    <x v="0"/>
    <n v="86.72"/>
    <n v="1873.2"/>
    <n v="1516.22"/>
    <n v="7751.78"/>
    <x v="5"/>
    <n v="2024"/>
    <s v="Q2"/>
    <s v="Low"/>
    <s v="Average"/>
    <s v="Excellent"/>
    <x v="4"/>
    <n v="7751.78"/>
  </r>
  <r>
    <x v="3400"/>
    <d v="2024-03-02T00:00:00"/>
    <s v="Mundra"/>
    <s v="Delhi ICD"/>
    <x v="2"/>
    <x v="1"/>
    <x v="5"/>
    <n v="24.84"/>
    <n v="2720"/>
    <n v="99.25"/>
    <n v="7"/>
    <x v="0"/>
    <x v="2"/>
    <n v="83906"/>
    <x v="52"/>
    <x v="3"/>
    <n v="82.59"/>
    <n v="6433.6"/>
    <n v="3665.12"/>
    <n v="14681.44"/>
    <x v="10"/>
    <n v="2024"/>
    <s v="Q1"/>
    <s v="High"/>
    <s v="Good"/>
    <s v="Good"/>
    <x v="2"/>
    <n v="14681.44"/>
  </r>
  <r>
    <x v="3401"/>
    <d v="2026-04-01T00:00:00"/>
    <s v="Vizag"/>
    <s v="Bengaluru"/>
    <x v="1"/>
    <x v="1"/>
    <x v="4"/>
    <n v="23.96"/>
    <n v="1950"/>
    <n v="85.79"/>
    <n v="4"/>
    <x v="0"/>
    <x v="2"/>
    <n v="72258.8"/>
    <x v="49"/>
    <x v="6"/>
    <n v="84.1"/>
    <n v="4858.3999999999996"/>
    <n v="2758.59"/>
    <n v="6156.72"/>
    <x v="5"/>
    <n v="2026"/>
    <s v="Q2"/>
    <s v="High"/>
    <s v="Average"/>
    <s v="Excellent"/>
    <x v="1"/>
    <n v="6156.72"/>
  </r>
  <r>
    <x v="3402"/>
    <d v="2024-07-03T00:00:00"/>
    <s v="Chennai"/>
    <s v="Delhi ICD"/>
    <x v="2"/>
    <x v="1"/>
    <x v="6"/>
    <n v="25.8"/>
    <n v="953"/>
    <n v="94.82"/>
    <n v="3"/>
    <x v="1"/>
    <x v="0"/>
    <n v="62034.400000000001"/>
    <x v="112"/>
    <x v="6"/>
    <n v="84.42"/>
    <n v="2938"/>
    <n v="2939.99"/>
    <n v="10388.120000000001"/>
    <x v="1"/>
    <n v="2024"/>
    <s v="Q3"/>
    <s v="High"/>
    <s v="Good"/>
    <s v="Excellent"/>
    <x v="2"/>
    <n v="10388.120000000001"/>
  </r>
  <r>
    <x v="3403"/>
    <d v="2025-11-17T00:00:00"/>
    <s v="Kandla"/>
    <s v="Nagpur"/>
    <x v="4"/>
    <x v="1"/>
    <x v="3"/>
    <n v="22.89"/>
    <n v="1114"/>
    <n v="103.49"/>
    <n v="2"/>
    <x v="1"/>
    <x v="0"/>
    <n v="62387.8"/>
    <x v="67"/>
    <x v="4"/>
    <n v="85.86"/>
    <n v="3143.6"/>
    <n v="4422.8999999999996"/>
    <n v="8762.19"/>
    <x v="11"/>
    <n v="2025"/>
    <s v="Q4"/>
    <s v="High"/>
    <s v="Average"/>
    <s v="Excellent"/>
    <x v="4"/>
    <n v="8762.19"/>
  </r>
  <r>
    <x v="3404"/>
    <d v="2024-02-25T00:00:00"/>
    <s v="Chennai"/>
    <s v="Pune"/>
    <x v="2"/>
    <x v="1"/>
    <x v="6"/>
    <n v="11.52"/>
    <n v="536"/>
    <n v="92.31"/>
    <n v="3"/>
    <x v="2"/>
    <x v="2"/>
    <n v="42377.2"/>
    <x v="53"/>
    <x v="4"/>
    <n v="88.98"/>
    <n v="1532.8"/>
    <n v="3508.4"/>
    <n v="6121.73"/>
    <x v="3"/>
    <n v="2024"/>
    <s v="Q1"/>
    <s v="Low"/>
    <s v="Average"/>
    <s v="Excellent"/>
    <x v="2"/>
    <n v="6121.73"/>
  </r>
  <r>
    <x v="3405"/>
    <d v="2025-06-15T00:00:00"/>
    <s v="Mundra"/>
    <s v="Jaipur"/>
    <x v="5"/>
    <x v="0"/>
    <x v="3"/>
    <n v="15.75"/>
    <n v="1352"/>
    <n v="93.83"/>
    <n v="3"/>
    <x v="0"/>
    <x v="0"/>
    <n v="50658.6"/>
    <x v="65"/>
    <x v="4"/>
    <n v="87.54"/>
    <n v="3334"/>
    <n v="2078.0500000000002"/>
    <n v="8190.92"/>
    <x v="6"/>
    <n v="2025"/>
    <s v="Q2"/>
    <s v="High"/>
    <s v="Average"/>
    <s v="Excellent"/>
    <x v="5"/>
    <n v="8190.92"/>
  </r>
  <r>
    <x v="3406"/>
    <d v="2025-01-15T00:00:00"/>
    <s v="Kandla"/>
    <s v="Lucknow"/>
    <x v="1"/>
    <x v="1"/>
    <x v="2"/>
    <n v="27.45"/>
    <n v="904"/>
    <n v="93.48"/>
    <n v="3"/>
    <x v="0"/>
    <x v="0"/>
    <n v="67770.600000000006"/>
    <x v="28"/>
    <x v="2"/>
    <n v="81.709999999999994"/>
    <n v="2906"/>
    <n v="4208.45"/>
    <n v="10217.36"/>
    <x v="0"/>
    <n v="2025"/>
    <s v="Q1"/>
    <s v="High"/>
    <s v="Good"/>
    <s v="Excellent"/>
    <x v="1"/>
    <n v="10217.36"/>
  </r>
  <r>
    <x v="3407"/>
    <d v="2025-02-06T00:00:00"/>
    <s v="Vizag"/>
    <s v="Hyderabad"/>
    <x v="0"/>
    <x v="1"/>
    <x v="2"/>
    <n v="19.3"/>
    <n v="1254"/>
    <n v="100.33"/>
    <n v="3"/>
    <x v="0"/>
    <x v="1"/>
    <n v="62957.599999999999"/>
    <x v="4"/>
    <x v="3"/>
    <n v="85.6"/>
    <n v="3280"/>
    <n v="4368.72"/>
    <n v="10582.31"/>
    <x v="3"/>
    <n v="2025"/>
    <s v="Q1"/>
    <s v="High"/>
    <s v="Good"/>
    <s v="Excellent"/>
    <x v="0"/>
    <n v="10582.31"/>
  </r>
  <r>
    <x v="3408"/>
    <d v="2024-08-13T00:00:00"/>
    <s v="Nava Sheva"/>
    <s v="Pune"/>
    <x v="3"/>
    <x v="1"/>
    <x v="1"/>
    <n v="11.44"/>
    <n v="1378"/>
    <n v="99.03"/>
    <n v="3"/>
    <x v="0"/>
    <x v="2"/>
    <n v="55715.6"/>
    <x v="73"/>
    <x v="0"/>
    <n v="85.03"/>
    <n v="3213.6"/>
    <n v="2846.56"/>
    <n v="8948.19"/>
    <x v="2"/>
    <n v="2024"/>
    <s v="Q3"/>
    <s v="High"/>
    <s v="Average"/>
    <s v="Excellent"/>
    <x v="3"/>
    <n v="8948.19"/>
  </r>
  <r>
    <x v="3409"/>
    <d v="2025-02-18T00:00:00"/>
    <s v="Nava Sheva"/>
    <s v="Lucknow"/>
    <x v="4"/>
    <x v="0"/>
    <x v="0"/>
    <n v="14.28"/>
    <n v="1345"/>
    <n v="95.4"/>
    <n v="4"/>
    <x v="2"/>
    <x v="2"/>
    <n v="42940"/>
    <x v="42"/>
    <x v="4"/>
    <n v="88.54"/>
    <n v="3261.2"/>
    <n v="4366.29"/>
    <n v="5566.39"/>
    <x v="3"/>
    <n v="2025"/>
    <s v="Q1"/>
    <s v="Low"/>
    <s v="Average"/>
    <s v="Excellent"/>
    <x v="4"/>
    <n v="5566.39"/>
  </r>
  <r>
    <x v="3410"/>
    <d v="2026-05-12T00:00:00"/>
    <s v="Vizag"/>
    <s v="Jaipur"/>
    <x v="1"/>
    <x v="0"/>
    <x v="3"/>
    <n v="14.36"/>
    <n v="2301"/>
    <n v="98.37"/>
    <n v="6"/>
    <x v="2"/>
    <x v="2"/>
    <n v="54840.4"/>
    <x v="10"/>
    <x v="5"/>
    <n v="88.49"/>
    <n v="5176.3999999999996"/>
    <n v="1676.9"/>
    <n v="4720.12"/>
    <x v="4"/>
    <n v="2026"/>
    <s v="Q2"/>
    <s v="High"/>
    <s v="Average"/>
    <s v="Good"/>
    <x v="1"/>
    <n v="4720.12"/>
  </r>
  <r>
    <x v="3411"/>
    <d v="2024-04-25T00:00:00"/>
    <s v="Mundra"/>
    <s v="Pune"/>
    <x v="4"/>
    <x v="1"/>
    <x v="3"/>
    <n v="10.86"/>
    <n v="475"/>
    <n v="103.25"/>
    <n v="2"/>
    <x v="0"/>
    <x v="1"/>
    <n v="46364"/>
    <x v="70"/>
    <x v="6"/>
    <n v="87.7"/>
    <n v="1384.4"/>
    <n v="3995.66"/>
    <n v="8073.13"/>
    <x v="5"/>
    <n v="2024"/>
    <s v="Q2"/>
    <s v="Low"/>
    <s v="Average"/>
    <s v="Excellent"/>
    <x v="4"/>
    <n v="8073.13"/>
  </r>
  <r>
    <x v="3412"/>
    <d v="2026-03-03T00:00:00"/>
    <s v="Chennai"/>
    <s v="Pune"/>
    <x v="5"/>
    <x v="0"/>
    <x v="1"/>
    <n v="21.41"/>
    <n v="508"/>
    <n v="86.98"/>
    <n v="3"/>
    <x v="0"/>
    <x v="0"/>
    <n v="44802.6"/>
    <x v="49"/>
    <x v="2"/>
    <n v="82.22"/>
    <n v="1872.4"/>
    <n v="3003.73"/>
    <n v="7407.92"/>
    <x v="10"/>
    <n v="2026"/>
    <s v="Q1"/>
    <s v="Low"/>
    <s v="Average"/>
    <s v="Excellent"/>
    <x v="5"/>
    <n v="7407.92"/>
  </r>
  <r>
    <x v="3413"/>
    <d v="2025-06-05T00:00:00"/>
    <s v="Nava Sheva"/>
    <s v="Hyderabad"/>
    <x v="5"/>
    <x v="0"/>
    <x v="0"/>
    <n v="17.61"/>
    <n v="1760"/>
    <n v="85.27"/>
    <n v="6"/>
    <x v="1"/>
    <x v="1"/>
    <n v="48701.4"/>
    <x v="31"/>
    <x v="2"/>
    <n v="82.26"/>
    <n v="4224.3999999999996"/>
    <n v="4737.5600000000004"/>
    <n v="4740.1899999999996"/>
    <x v="6"/>
    <n v="2025"/>
    <s v="Q2"/>
    <s v="Low"/>
    <s v="Average"/>
    <s v="Good"/>
    <x v="5"/>
    <n v="4740.1899999999996"/>
  </r>
  <r>
    <x v="3414"/>
    <d v="2024-04-02T00:00:00"/>
    <s v="Mumbai"/>
    <s v="Nagpur"/>
    <x v="5"/>
    <x v="0"/>
    <x v="1"/>
    <n v="10.26"/>
    <n v="1496"/>
    <n v="101.44"/>
    <n v="4"/>
    <x v="1"/>
    <x v="0"/>
    <n v="43358.8"/>
    <x v="29"/>
    <x v="4"/>
    <n v="86.24"/>
    <n v="3402.4"/>
    <n v="3336.48"/>
    <n v="4708.6499999999996"/>
    <x v="5"/>
    <n v="2024"/>
    <s v="Q2"/>
    <s v="Low"/>
    <s v="Average"/>
    <s v="Excellent"/>
    <x v="5"/>
    <n v="4708.6499999999996"/>
  </r>
  <r>
    <x v="3415"/>
    <d v="2025-11-16T00:00:00"/>
    <s v="Kolkata"/>
    <s v="Delhi ICD"/>
    <x v="4"/>
    <x v="1"/>
    <x v="0"/>
    <n v="16.07"/>
    <n v="2537"/>
    <n v="93.22"/>
    <n v="7"/>
    <x v="0"/>
    <x v="0"/>
    <n v="77093.399999999994"/>
    <x v="48"/>
    <x v="0"/>
    <n v="85.34"/>
    <n v="5716.8"/>
    <n v="4421.3500000000004"/>
    <n v="9792.09"/>
    <x v="11"/>
    <n v="2025"/>
    <s v="Q4"/>
    <s v="High"/>
    <s v="Average"/>
    <s v="Good"/>
    <x v="4"/>
    <n v="9792.09"/>
  </r>
  <r>
    <x v="3416"/>
    <d v="2026-04-20T00:00:00"/>
    <s v="Nava Sheva"/>
    <s v="Nagpur"/>
    <x v="6"/>
    <x v="0"/>
    <x v="0"/>
    <n v="19.13"/>
    <n v="1520"/>
    <n v="95.85"/>
    <n v="3"/>
    <x v="1"/>
    <x v="0"/>
    <n v="50959"/>
    <x v="23"/>
    <x v="3"/>
    <n v="88.55"/>
    <n v="3805.2"/>
    <n v="2277.59"/>
    <n v="5528.97"/>
    <x v="5"/>
    <n v="2026"/>
    <s v="Q2"/>
    <s v="High"/>
    <s v="Average"/>
    <s v="Excellent"/>
    <x v="6"/>
    <n v="5528.97"/>
  </r>
  <r>
    <x v="3417"/>
    <d v="2026-03-11T00:00:00"/>
    <s v="Mumbai"/>
    <s v="Nagpur"/>
    <x v="6"/>
    <x v="0"/>
    <x v="2"/>
    <n v="23.75"/>
    <n v="1818"/>
    <n v="102.52"/>
    <n v="5"/>
    <x v="0"/>
    <x v="0"/>
    <n v="64493.4"/>
    <x v="49"/>
    <x v="5"/>
    <n v="82.68"/>
    <n v="4586"/>
    <n v="1893.7"/>
    <n v="9938.76"/>
    <x v="10"/>
    <n v="2026"/>
    <s v="Q1"/>
    <s v="High"/>
    <s v="Average"/>
    <s v="Excellent"/>
    <x v="6"/>
    <n v="9938.76"/>
  </r>
  <r>
    <x v="3418"/>
    <d v="2025-12-17T00:00:00"/>
    <s v="Mundra"/>
    <s v="Delhi ICD"/>
    <x v="1"/>
    <x v="1"/>
    <x v="1"/>
    <n v="15.61"/>
    <n v="604"/>
    <n v="93.66"/>
    <n v="3"/>
    <x v="2"/>
    <x v="1"/>
    <n v="48536.2"/>
    <x v="52"/>
    <x v="3"/>
    <n v="81.569999999999993"/>
    <n v="1832.4"/>
    <n v="3354.16"/>
    <n v="6181.74"/>
    <x v="9"/>
    <n v="2025"/>
    <s v="Q4"/>
    <s v="Low"/>
    <s v="Average"/>
    <s v="Excellent"/>
    <x v="1"/>
    <n v="6181.74"/>
  </r>
  <r>
    <x v="3419"/>
    <d v="2024-02-16T00:00:00"/>
    <s v="Kandla"/>
    <s v="Delhi ICD"/>
    <x v="3"/>
    <x v="1"/>
    <x v="4"/>
    <n v="27.89"/>
    <n v="2303"/>
    <n v="101.45"/>
    <n v="5"/>
    <x v="1"/>
    <x v="2"/>
    <n v="76911"/>
    <x v="74"/>
    <x v="2"/>
    <n v="83.65"/>
    <n v="5721.6"/>
    <n v="2453.71"/>
    <n v="11070.67"/>
    <x v="3"/>
    <n v="2024"/>
    <s v="Q1"/>
    <s v="High"/>
    <s v="Good"/>
    <s v="Excellent"/>
    <x v="3"/>
    <n v="11070.67"/>
  </r>
  <r>
    <x v="3420"/>
    <d v="2025-03-20T00:00:00"/>
    <s v="Nava Sheva"/>
    <s v="Bengaluru"/>
    <x v="1"/>
    <x v="1"/>
    <x v="1"/>
    <n v="10.58"/>
    <n v="1006"/>
    <n v="97.77"/>
    <n v="3"/>
    <x v="0"/>
    <x v="2"/>
    <n v="50326.400000000001"/>
    <x v="17"/>
    <x v="4"/>
    <n v="87.79"/>
    <n v="2435.1999999999998"/>
    <n v="4414.33"/>
    <n v="8814.85"/>
    <x v="10"/>
    <n v="2025"/>
    <s v="Q1"/>
    <s v="High"/>
    <s v="Average"/>
    <s v="Excellent"/>
    <x v="1"/>
    <n v="8814.85"/>
  </r>
  <r>
    <x v="3421"/>
    <d v="2024-06-10T00:00:00"/>
    <s v="Vizag"/>
    <s v="Bengaluru"/>
    <x v="4"/>
    <x v="0"/>
    <x v="5"/>
    <n v="25.15"/>
    <n v="2556"/>
    <n v="88.44"/>
    <n v="8"/>
    <x v="2"/>
    <x v="2"/>
    <n v="66419.8"/>
    <x v="76"/>
    <x v="3"/>
    <n v="82.48"/>
    <n v="6118"/>
    <n v="2291.1999999999998"/>
    <n v="11150.97"/>
    <x v="6"/>
    <n v="2024"/>
    <s v="Q2"/>
    <s v="High"/>
    <s v="Good"/>
    <s v="Good"/>
    <x v="4"/>
    <n v="11150.97"/>
  </r>
  <r>
    <x v="3422"/>
    <d v="2026-05-03T00:00:00"/>
    <s v="Nava Sheva"/>
    <s v="Delhi ICD"/>
    <x v="3"/>
    <x v="0"/>
    <x v="0"/>
    <n v="23.42"/>
    <n v="1275"/>
    <n v="97.86"/>
    <n v="5"/>
    <x v="1"/>
    <x v="2"/>
    <n v="48121.2"/>
    <x v="89"/>
    <x v="2"/>
    <n v="85.55"/>
    <n v="3486.8"/>
    <n v="3629.07"/>
    <n v="7887.16"/>
    <x v="4"/>
    <n v="2026"/>
    <s v="Q2"/>
    <s v="Low"/>
    <s v="Average"/>
    <s v="Excellent"/>
    <x v="3"/>
    <n v="7887.16"/>
  </r>
  <r>
    <x v="3423"/>
    <d v="2024-07-22T00:00:00"/>
    <s v="Nava Sheva"/>
    <s v="Jaipur"/>
    <x v="3"/>
    <x v="1"/>
    <x v="4"/>
    <n v="27.24"/>
    <n v="328"/>
    <n v="98.69"/>
    <n v="2"/>
    <x v="0"/>
    <x v="1"/>
    <n v="58794.8"/>
    <x v="96"/>
    <x v="0"/>
    <n v="85.97"/>
    <n v="1745.6"/>
    <n v="3985.54"/>
    <n v="4709.49"/>
    <x v="1"/>
    <n v="2024"/>
    <s v="Q3"/>
    <s v="High"/>
    <s v="Average"/>
    <s v="Excellent"/>
    <x v="3"/>
    <n v="4709.49"/>
  </r>
  <r>
    <x v="3424"/>
    <d v="2024-06-16T00:00:00"/>
    <s v="Chennai"/>
    <s v="Lucknow"/>
    <x v="6"/>
    <x v="0"/>
    <x v="6"/>
    <n v="25.21"/>
    <n v="2550"/>
    <n v="87.99"/>
    <n v="6"/>
    <x v="0"/>
    <x v="0"/>
    <n v="72847.8"/>
    <x v="110"/>
    <x v="4"/>
    <n v="87.74"/>
    <n v="6108.4"/>
    <n v="3226.22"/>
    <n v="7599.24"/>
    <x v="6"/>
    <n v="2024"/>
    <s v="Q2"/>
    <s v="High"/>
    <s v="Average"/>
    <s v="Good"/>
    <x v="6"/>
    <n v="7599.24"/>
  </r>
  <r>
    <x v="3425"/>
    <d v="2024-04-17T00:00:00"/>
    <s v="Nava Sheva"/>
    <s v="Bengaluru"/>
    <x v="5"/>
    <x v="1"/>
    <x v="4"/>
    <n v="10.73"/>
    <n v="710"/>
    <n v="87.3"/>
    <n v="2"/>
    <x v="1"/>
    <x v="2"/>
    <n v="40653"/>
    <x v="56"/>
    <x v="0"/>
    <n v="85.67"/>
    <n v="1849.2"/>
    <n v="2848.07"/>
    <n v="7148.73"/>
    <x v="5"/>
    <n v="2024"/>
    <s v="Q2"/>
    <s v="Low"/>
    <s v="Average"/>
    <s v="Excellent"/>
    <x v="5"/>
    <n v="7148.73"/>
  </r>
  <r>
    <x v="3426"/>
    <d v="2025-11-10T00:00:00"/>
    <s v="Mumbai"/>
    <s v="Ahmedabad"/>
    <x v="2"/>
    <x v="0"/>
    <x v="3"/>
    <n v="23.8"/>
    <n v="1836"/>
    <n v="98.23"/>
    <n v="5"/>
    <x v="1"/>
    <x v="0"/>
    <n v="59239.6"/>
    <x v="83"/>
    <x v="3"/>
    <n v="82.45"/>
    <n v="4624"/>
    <n v="4844.79"/>
    <n v="8500.65"/>
    <x v="11"/>
    <n v="2025"/>
    <s v="Q4"/>
    <s v="High"/>
    <s v="Average"/>
    <s v="Excellent"/>
    <x v="2"/>
    <n v="8500.65"/>
  </r>
  <r>
    <x v="3427"/>
    <d v="2024-11-19T00:00:00"/>
    <s v="Vizag"/>
    <s v="Nagpur"/>
    <x v="2"/>
    <x v="1"/>
    <x v="0"/>
    <n v="23.03"/>
    <n v="1550"/>
    <n v="103.16"/>
    <n v="3"/>
    <x v="1"/>
    <x v="0"/>
    <n v="67706.2"/>
    <x v="38"/>
    <x v="3"/>
    <n v="82.13"/>
    <n v="4021.2"/>
    <n v="2066.67"/>
    <n v="8895.9"/>
    <x v="11"/>
    <n v="2024"/>
    <s v="Q4"/>
    <s v="High"/>
    <s v="Average"/>
    <s v="Excellent"/>
    <x v="2"/>
    <n v="8895.9"/>
  </r>
  <r>
    <x v="3428"/>
    <d v="2024-08-29T00:00:00"/>
    <s v="Mumbai"/>
    <s v="Pune"/>
    <x v="6"/>
    <x v="1"/>
    <x v="4"/>
    <n v="19.3"/>
    <n v="938"/>
    <n v="96.91"/>
    <n v="3"/>
    <x v="1"/>
    <x v="0"/>
    <n v="56255.199999999997"/>
    <x v="10"/>
    <x v="1"/>
    <n v="87.12"/>
    <n v="2648"/>
    <n v="1747.55"/>
    <n v="7086.54"/>
    <x v="2"/>
    <n v="2024"/>
    <s v="Q3"/>
    <s v="High"/>
    <s v="Average"/>
    <s v="Excellent"/>
    <x v="6"/>
    <n v="7086.54"/>
  </r>
  <r>
    <x v="3429"/>
    <d v="2025-03-16T00:00:00"/>
    <s v="Kandla"/>
    <s v="Bengaluru"/>
    <x v="2"/>
    <x v="1"/>
    <x v="6"/>
    <n v="23.33"/>
    <n v="1319"/>
    <n v="103.39"/>
    <n v="5"/>
    <x v="2"/>
    <x v="0"/>
    <n v="67731.8"/>
    <x v="116"/>
    <x v="3"/>
    <n v="82.5"/>
    <n v="3571.2"/>
    <n v="1538.23"/>
    <n v="6195.15"/>
    <x v="10"/>
    <n v="2025"/>
    <s v="Q1"/>
    <s v="High"/>
    <s v="Average"/>
    <s v="Excellent"/>
    <x v="2"/>
    <n v="6195.15"/>
  </r>
  <r>
    <x v="3430"/>
    <d v="2024-09-09T00:00:00"/>
    <s v="Chennai"/>
    <s v="Delhi ICD"/>
    <x v="0"/>
    <x v="0"/>
    <x v="5"/>
    <n v="22.24"/>
    <n v="2027"/>
    <n v="90.73"/>
    <n v="6"/>
    <x v="1"/>
    <x v="2"/>
    <n v="55227.6"/>
    <x v="1"/>
    <x v="1"/>
    <n v="87.37"/>
    <n v="4943.6000000000004"/>
    <n v="1712.32"/>
    <n v="7632.15"/>
    <x v="8"/>
    <n v="2024"/>
    <s v="Q3"/>
    <s v="High"/>
    <s v="Average"/>
    <s v="Good"/>
    <x v="0"/>
    <n v="7632.15"/>
  </r>
  <r>
    <x v="3431"/>
    <d v="2024-01-08T00:00:00"/>
    <s v="Chennai"/>
    <s v="Hyderabad"/>
    <x v="5"/>
    <x v="1"/>
    <x v="4"/>
    <n v="25.27"/>
    <n v="2800"/>
    <n v="89.28"/>
    <n v="8"/>
    <x v="1"/>
    <x v="1"/>
    <n v="80556.600000000006"/>
    <x v="23"/>
    <x v="5"/>
    <n v="82.18"/>
    <n v="6610.8"/>
    <n v="2084.4899999999998"/>
    <n v="7353.88"/>
    <x v="0"/>
    <n v="2024"/>
    <s v="Q1"/>
    <s v="High"/>
    <s v="Average"/>
    <s v="Good"/>
    <x v="5"/>
    <n v="7353.88"/>
  </r>
  <r>
    <x v="3432"/>
    <d v="2025-02-06T00:00:00"/>
    <s v="Mumbai"/>
    <s v="Lucknow"/>
    <x v="6"/>
    <x v="1"/>
    <x v="1"/>
    <n v="26.35"/>
    <n v="1007"/>
    <n v="96.67"/>
    <n v="2"/>
    <x v="1"/>
    <x v="1"/>
    <n v="60899.4"/>
    <x v="99"/>
    <x v="4"/>
    <n v="87.66"/>
    <n v="3068"/>
    <n v="1823.84"/>
    <n v="5909.08"/>
    <x v="3"/>
    <n v="2025"/>
    <s v="Q1"/>
    <s v="High"/>
    <s v="Average"/>
    <s v="Excellent"/>
    <x v="6"/>
    <n v="5909.08"/>
  </r>
  <r>
    <x v="3433"/>
    <d v="2024-03-24T00:00:00"/>
    <s v="Vizag"/>
    <s v="Ahmedabad"/>
    <x v="5"/>
    <x v="0"/>
    <x v="2"/>
    <n v="26.9"/>
    <n v="624"/>
    <n v="87.93"/>
    <n v="2"/>
    <x v="2"/>
    <x v="0"/>
    <n v="48749.599999999999"/>
    <x v="38"/>
    <x v="5"/>
    <n v="84.23"/>
    <n v="2324"/>
    <n v="4158.79"/>
    <n v="6183.91"/>
    <x v="10"/>
    <n v="2024"/>
    <s v="Q1"/>
    <s v="Low"/>
    <s v="Average"/>
    <s v="Excellent"/>
    <x v="5"/>
    <n v="6183.91"/>
  </r>
  <r>
    <x v="3434"/>
    <d v="2024-09-16T00:00:00"/>
    <s v="Vizag"/>
    <s v="Delhi ICD"/>
    <x v="1"/>
    <x v="1"/>
    <x v="5"/>
    <n v="17.75"/>
    <n v="2108"/>
    <n v="93.99"/>
    <n v="5"/>
    <x v="1"/>
    <x v="1"/>
    <n v="66049.8"/>
    <x v="62"/>
    <x v="1"/>
    <n v="86.62"/>
    <n v="4926"/>
    <n v="3071.21"/>
    <n v="8149.96"/>
    <x v="8"/>
    <n v="2024"/>
    <s v="Q3"/>
    <s v="High"/>
    <s v="Average"/>
    <s v="Excellent"/>
    <x v="1"/>
    <n v="8149.96"/>
  </r>
  <r>
    <x v="3435"/>
    <d v="2024-10-30T00:00:00"/>
    <s v="Kandla"/>
    <s v="Bengaluru"/>
    <x v="4"/>
    <x v="0"/>
    <x v="5"/>
    <n v="17.34"/>
    <n v="2399"/>
    <n v="90.26"/>
    <n v="7"/>
    <x v="0"/>
    <x v="1"/>
    <n v="61725.2"/>
    <x v="69"/>
    <x v="4"/>
    <n v="83.53"/>
    <n v="5491.6"/>
    <n v="1627.6"/>
    <n v="8960.74"/>
    <x v="7"/>
    <n v="2024"/>
    <s v="Q4"/>
    <s v="High"/>
    <s v="Average"/>
    <s v="Good"/>
    <x v="4"/>
    <n v="8960.74"/>
  </r>
  <r>
    <x v="3436"/>
    <d v="2025-06-11T00:00:00"/>
    <s v="Nava Sheva"/>
    <s v="Nagpur"/>
    <x v="6"/>
    <x v="0"/>
    <x v="3"/>
    <n v="28"/>
    <n v="521"/>
    <n v="104.25"/>
    <n v="2"/>
    <x v="2"/>
    <x v="0"/>
    <n v="50462"/>
    <x v="5"/>
    <x v="5"/>
    <n v="81.09"/>
    <n v="2162"/>
    <n v="2664.29"/>
    <n v="6408.13"/>
    <x v="6"/>
    <n v="2025"/>
    <s v="Q2"/>
    <s v="High"/>
    <s v="Average"/>
    <s v="Excellent"/>
    <x v="6"/>
    <n v="6408.13"/>
  </r>
  <r>
    <x v="3437"/>
    <d v="2025-10-04T00:00:00"/>
    <s v="Mumbai"/>
    <s v="Pune"/>
    <x v="6"/>
    <x v="0"/>
    <x v="2"/>
    <n v="26.83"/>
    <n v="2167"/>
    <n v="88.69"/>
    <n v="6"/>
    <x v="1"/>
    <x v="2"/>
    <n v="60793.8"/>
    <x v="99"/>
    <x v="2"/>
    <n v="82.78"/>
    <n v="5407.2"/>
    <n v="1653.07"/>
    <n v="9572.31"/>
    <x v="7"/>
    <n v="2025"/>
    <s v="Q4"/>
    <s v="High"/>
    <s v="Average"/>
    <s v="Good"/>
    <x v="6"/>
    <n v="9572.31"/>
  </r>
  <r>
    <x v="3438"/>
    <d v="2024-03-19T00:00:00"/>
    <s v="Kolkata"/>
    <s v="Ahmedabad"/>
    <x v="4"/>
    <x v="0"/>
    <x v="0"/>
    <n v="12.84"/>
    <n v="2072"/>
    <n v="86.89"/>
    <n v="6"/>
    <x v="1"/>
    <x v="2"/>
    <n v="46846.8"/>
    <x v="82"/>
    <x v="6"/>
    <n v="88.73"/>
    <n v="4657.6000000000004"/>
    <n v="1612"/>
    <n v="7575.84"/>
    <x v="10"/>
    <n v="2024"/>
    <s v="Q1"/>
    <s v="Low"/>
    <s v="Average"/>
    <s v="Good"/>
    <x v="4"/>
    <n v="7575.84"/>
  </r>
  <r>
    <x v="3439"/>
    <d v="2025-12-02T00:00:00"/>
    <s v="Vizag"/>
    <s v="Nagpur"/>
    <x v="6"/>
    <x v="0"/>
    <x v="5"/>
    <n v="21.43"/>
    <n v="1552"/>
    <n v="89.28"/>
    <n v="5"/>
    <x v="1"/>
    <x v="1"/>
    <n v="50124.6"/>
    <x v="75"/>
    <x v="5"/>
    <n v="85.05"/>
    <n v="3961.2"/>
    <n v="2856.8"/>
    <n v="4081.71"/>
    <x v="9"/>
    <n v="2025"/>
    <s v="Q4"/>
    <s v="High"/>
    <s v="Average"/>
    <s v="Excellent"/>
    <x v="6"/>
    <n v="4081.71"/>
  </r>
  <r>
    <x v="3440"/>
    <d v="2025-03-07T00:00:00"/>
    <s v="Vizag"/>
    <s v="Nagpur"/>
    <x v="2"/>
    <x v="1"/>
    <x v="3"/>
    <n v="17.899999999999999"/>
    <n v="1827"/>
    <n v="104.05"/>
    <n v="4"/>
    <x v="0"/>
    <x v="2"/>
    <n v="67520"/>
    <x v="111"/>
    <x v="6"/>
    <n v="85.92"/>
    <n v="4370"/>
    <n v="3678.64"/>
    <n v="12102.83"/>
    <x v="10"/>
    <n v="2025"/>
    <s v="Q1"/>
    <s v="High"/>
    <s v="Good"/>
    <s v="Excellent"/>
    <x v="2"/>
    <n v="12102.83"/>
  </r>
  <r>
    <x v="3441"/>
    <d v="2025-04-19T00:00:00"/>
    <s v="Kandla"/>
    <s v="Ahmedabad"/>
    <x v="2"/>
    <x v="0"/>
    <x v="4"/>
    <n v="16.36"/>
    <n v="2233"/>
    <n v="100.08"/>
    <n v="6"/>
    <x v="2"/>
    <x v="2"/>
    <n v="56029.599999999999"/>
    <x v="91"/>
    <x v="3"/>
    <n v="88.99"/>
    <n v="5120.3999999999996"/>
    <n v="2044.11"/>
    <n v="5648.88"/>
    <x v="5"/>
    <n v="2025"/>
    <s v="Q2"/>
    <s v="High"/>
    <s v="Average"/>
    <s v="Good"/>
    <x v="2"/>
    <n v="5648.88"/>
  </r>
  <r>
    <x v="3442"/>
    <d v="2024-07-24T00:00:00"/>
    <s v="Nava Sheva"/>
    <s v="Pune"/>
    <x v="6"/>
    <x v="1"/>
    <x v="2"/>
    <n v="22.56"/>
    <n v="1790"/>
    <n v="96.11"/>
    <n v="6"/>
    <x v="1"/>
    <x v="2"/>
    <n v="65317.2"/>
    <x v="26"/>
    <x v="3"/>
    <n v="88.34"/>
    <n v="4482.3999999999996"/>
    <n v="3786.02"/>
    <n v="7113.05"/>
    <x v="1"/>
    <n v="2024"/>
    <s v="Q3"/>
    <s v="High"/>
    <s v="Average"/>
    <s v="Good"/>
    <x v="6"/>
    <n v="7113.05"/>
  </r>
  <r>
    <x v="3443"/>
    <d v="2024-02-16T00:00:00"/>
    <s v="Nava Sheva"/>
    <s v="Lucknow"/>
    <x v="0"/>
    <x v="1"/>
    <x v="4"/>
    <n v="22.2"/>
    <n v="485"/>
    <n v="86.55"/>
    <n v="2"/>
    <x v="0"/>
    <x v="2"/>
    <n v="53186"/>
    <x v="73"/>
    <x v="5"/>
    <n v="81.88"/>
    <n v="1858"/>
    <n v="4555.54"/>
    <n v="5786.88"/>
    <x v="3"/>
    <n v="2024"/>
    <s v="Q1"/>
    <s v="High"/>
    <s v="Average"/>
    <s v="Excellent"/>
    <x v="0"/>
    <n v="5786.88"/>
  </r>
  <r>
    <x v="3444"/>
    <d v="2026-01-30T00:00:00"/>
    <s v="Kolkata"/>
    <s v="Ahmedabad"/>
    <x v="3"/>
    <x v="0"/>
    <x v="1"/>
    <n v="15.47"/>
    <n v="539"/>
    <n v="94.81"/>
    <n v="2"/>
    <x v="2"/>
    <x v="0"/>
    <n v="38268.199999999997"/>
    <x v="115"/>
    <x v="4"/>
    <n v="86.8"/>
    <n v="1696.8"/>
    <n v="4546.96"/>
    <n v="4543.4399999999996"/>
    <x v="0"/>
    <n v="2026"/>
    <s v="Q1"/>
    <s v="Low"/>
    <s v="Average"/>
    <s v="Excellent"/>
    <x v="3"/>
    <n v="4543.4399999999996"/>
  </r>
  <r>
    <x v="3445"/>
    <d v="2026-02-01T00:00:00"/>
    <s v="Chennai"/>
    <s v="Nagpur"/>
    <x v="3"/>
    <x v="0"/>
    <x v="4"/>
    <n v="10.58"/>
    <n v="2126"/>
    <n v="93.81"/>
    <n v="5"/>
    <x v="1"/>
    <x v="0"/>
    <n v="50291.199999999997"/>
    <x v="85"/>
    <x v="5"/>
    <n v="84.14"/>
    <n v="4675.2"/>
    <n v="4873.96"/>
    <n v="6785.04"/>
    <x v="3"/>
    <n v="2026"/>
    <s v="Q1"/>
    <s v="High"/>
    <s v="Average"/>
    <s v="Excellent"/>
    <x v="3"/>
    <n v="6785.04"/>
  </r>
  <r>
    <x v="3446"/>
    <d v="2025-10-15T00:00:00"/>
    <s v="Chennai"/>
    <s v="Ahmedabad"/>
    <x v="0"/>
    <x v="1"/>
    <x v="0"/>
    <n v="24.93"/>
    <n v="319"/>
    <n v="91.88"/>
    <n v="2"/>
    <x v="0"/>
    <x v="1"/>
    <n v="55790.6"/>
    <x v="38"/>
    <x v="6"/>
    <n v="83.83"/>
    <n v="1635.2"/>
    <n v="3741.47"/>
    <n v="5423.55"/>
    <x v="7"/>
    <n v="2025"/>
    <s v="Q4"/>
    <s v="High"/>
    <s v="Average"/>
    <s v="Excellent"/>
    <x v="0"/>
    <n v="5423.55"/>
  </r>
  <r>
    <x v="3447"/>
    <d v="2024-06-16T00:00:00"/>
    <s v="Nava Sheva"/>
    <s v="Pune"/>
    <x v="0"/>
    <x v="1"/>
    <x v="3"/>
    <n v="26.96"/>
    <n v="712"/>
    <n v="87.91"/>
    <n v="3"/>
    <x v="2"/>
    <x v="2"/>
    <n v="57857.2"/>
    <x v="64"/>
    <x v="1"/>
    <n v="87.65"/>
    <n v="2502.4"/>
    <n v="3162.44"/>
    <n v="7391.23"/>
    <x v="6"/>
    <n v="2024"/>
    <s v="Q2"/>
    <s v="High"/>
    <s v="Average"/>
    <s v="Excellent"/>
    <x v="0"/>
    <n v="7391.23"/>
  </r>
  <r>
    <x v="3448"/>
    <d v="2024-03-03T00:00:00"/>
    <s v="Nava Sheva"/>
    <s v="Pune"/>
    <x v="1"/>
    <x v="1"/>
    <x v="5"/>
    <n v="17.739999999999998"/>
    <n v="478"/>
    <n v="85.62"/>
    <n v="2"/>
    <x v="0"/>
    <x v="2"/>
    <n v="48976.4"/>
    <x v="116"/>
    <x v="0"/>
    <n v="82.07"/>
    <n v="1665.6"/>
    <n v="3057.38"/>
    <n v="5211.6400000000003"/>
    <x v="10"/>
    <n v="2024"/>
    <s v="Q1"/>
    <s v="Low"/>
    <s v="Average"/>
    <s v="Excellent"/>
    <x v="1"/>
    <n v="5211.6400000000003"/>
  </r>
  <r>
    <x v="3449"/>
    <d v="2026-04-18T00:00:00"/>
    <s v="Nava Sheva"/>
    <s v="Jaipur"/>
    <x v="6"/>
    <x v="1"/>
    <x v="2"/>
    <n v="18.09"/>
    <n v="628"/>
    <n v="88.98"/>
    <n v="3"/>
    <x v="1"/>
    <x v="2"/>
    <n v="46494.6"/>
    <x v="17"/>
    <x v="6"/>
    <n v="82.75"/>
    <n v="1979.6"/>
    <n v="2659.23"/>
    <n v="4729.21"/>
    <x v="5"/>
    <n v="2026"/>
    <s v="Q2"/>
    <s v="Low"/>
    <s v="Average"/>
    <s v="Excellent"/>
    <x v="6"/>
    <n v="4729.21"/>
  </r>
  <r>
    <x v="3450"/>
    <d v="2024-06-16T00:00:00"/>
    <s v="Chennai"/>
    <s v="Lucknow"/>
    <x v="5"/>
    <x v="1"/>
    <x v="4"/>
    <n v="13.24"/>
    <n v="1252"/>
    <n v="91.78"/>
    <n v="4"/>
    <x v="0"/>
    <x v="1"/>
    <n v="56453.599999999999"/>
    <x v="14"/>
    <x v="2"/>
    <n v="84.29"/>
    <n v="3033.6"/>
    <n v="4697.3999999999996"/>
    <n v="9393.1299999999992"/>
    <x v="6"/>
    <n v="2024"/>
    <s v="Q2"/>
    <s v="High"/>
    <s v="Average"/>
    <s v="Excellent"/>
    <x v="5"/>
    <n v="9393.1299999999992"/>
  </r>
  <r>
    <x v="3451"/>
    <d v="2025-02-01T00:00:00"/>
    <s v="Mundra"/>
    <s v="Ahmedabad"/>
    <x v="3"/>
    <x v="0"/>
    <x v="2"/>
    <n v="16.98"/>
    <n v="441"/>
    <n v="101.91"/>
    <n v="2"/>
    <x v="2"/>
    <x v="1"/>
    <n v="36803.199999999997"/>
    <x v="101"/>
    <x v="5"/>
    <n v="88.75"/>
    <n v="1561.2"/>
    <n v="4882.32"/>
    <n v="6297.27"/>
    <x v="3"/>
    <n v="2025"/>
    <s v="Q1"/>
    <s v="Low"/>
    <s v="Average"/>
    <s v="Excellent"/>
    <x v="3"/>
    <n v="6297.27"/>
  </r>
  <r>
    <x v="3452"/>
    <d v="2025-02-12T00:00:00"/>
    <s v="Chennai"/>
    <s v="Pune"/>
    <x v="4"/>
    <x v="1"/>
    <x v="6"/>
    <n v="17.059999999999999"/>
    <n v="1361"/>
    <n v="97.76"/>
    <n v="5"/>
    <x v="2"/>
    <x v="1"/>
    <n v="59417.2"/>
    <x v="82"/>
    <x v="1"/>
    <n v="86.05"/>
    <n v="3404.4"/>
    <n v="2955.62"/>
    <n v="6576.25"/>
    <x v="3"/>
    <n v="2025"/>
    <s v="Q1"/>
    <s v="High"/>
    <s v="Average"/>
    <s v="Excellent"/>
    <x v="4"/>
    <n v="6576.25"/>
  </r>
  <r>
    <x v="3453"/>
    <d v="2024-06-12T00:00:00"/>
    <s v="Kolkata"/>
    <s v="Bengaluru"/>
    <x v="1"/>
    <x v="0"/>
    <x v="1"/>
    <n v="14.77"/>
    <n v="1102"/>
    <n v="97.44"/>
    <n v="4"/>
    <x v="2"/>
    <x v="1"/>
    <n v="42209.8"/>
    <x v="108"/>
    <x v="4"/>
    <n v="86.51"/>
    <n v="2794.8"/>
    <n v="1862.13"/>
    <n v="5634.11"/>
    <x v="6"/>
    <n v="2024"/>
    <s v="Q2"/>
    <s v="Low"/>
    <s v="Average"/>
    <s v="Excellent"/>
    <x v="1"/>
    <n v="5634.11"/>
  </r>
  <r>
    <x v="3454"/>
    <d v="2025-09-28T00:00:00"/>
    <s v="Kolkata"/>
    <s v="Nagpur"/>
    <x v="2"/>
    <x v="0"/>
    <x v="4"/>
    <n v="16.82"/>
    <n v="1074"/>
    <n v="98.21"/>
    <n v="3"/>
    <x v="1"/>
    <x v="2"/>
    <n v="39811.199999999997"/>
    <x v="75"/>
    <x v="0"/>
    <n v="84"/>
    <n v="2820.8"/>
    <n v="2420.58"/>
    <n v="3239.2"/>
    <x v="8"/>
    <n v="2025"/>
    <s v="Q3"/>
    <s v="Low"/>
    <s v="Average"/>
    <s v="Excellent"/>
    <x v="2"/>
    <n v="3239.2"/>
  </r>
  <r>
    <x v="3455"/>
    <d v="2026-05-08T00:00:00"/>
    <s v="Kolkata"/>
    <s v="Jaipur"/>
    <x v="2"/>
    <x v="1"/>
    <x v="1"/>
    <n v="16.46"/>
    <n v="347"/>
    <n v="87.2"/>
    <n v="2"/>
    <x v="0"/>
    <x v="2"/>
    <n v="46442"/>
    <x v="1"/>
    <x v="0"/>
    <n v="85.73"/>
    <n v="1352.4"/>
    <n v="4100.5"/>
    <n v="6569.21"/>
    <x v="4"/>
    <n v="2026"/>
    <s v="Q2"/>
    <s v="Low"/>
    <s v="Average"/>
    <s v="Excellent"/>
    <x v="2"/>
    <n v="6569.21"/>
  </r>
  <r>
    <x v="3456"/>
    <d v="2024-11-30T00:00:00"/>
    <s v="Kolkata"/>
    <s v="Pune"/>
    <x v="6"/>
    <x v="0"/>
    <x v="4"/>
    <n v="17.04"/>
    <n v="2657"/>
    <n v="104.03"/>
    <n v="7"/>
    <x v="0"/>
    <x v="2"/>
    <n v="64703.6"/>
    <x v="75"/>
    <x v="1"/>
    <n v="85.88"/>
    <n v="5995.6"/>
    <n v="4156.8"/>
    <n v="6114.18"/>
    <x v="11"/>
    <n v="2024"/>
    <s v="Q4"/>
    <s v="High"/>
    <s v="Average"/>
    <s v="Good"/>
    <x v="6"/>
    <n v="6114.18"/>
  </r>
  <r>
    <x v="3457"/>
    <d v="2026-05-13T00:00:00"/>
    <s v="Mundra"/>
    <s v="Ahmedabad"/>
    <x v="6"/>
    <x v="1"/>
    <x v="6"/>
    <n v="15.73"/>
    <n v="1447"/>
    <n v="102.29"/>
    <n v="3"/>
    <x v="0"/>
    <x v="2"/>
    <n v="60795.8"/>
    <x v="86"/>
    <x v="6"/>
    <n v="88.6"/>
    <n v="3523.2"/>
    <n v="2532.4899999999998"/>
    <n v="5704.98"/>
    <x v="4"/>
    <n v="2026"/>
    <s v="Q2"/>
    <s v="High"/>
    <s v="Average"/>
    <s v="Excellent"/>
    <x v="6"/>
    <n v="5704.98"/>
  </r>
  <r>
    <x v="3458"/>
    <d v="2024-04-21T00:00:00"/>
    <s v="Mumbai"/>
    <s v="Nagpur"/>
    <x v="5"/>
    <x v="0"/>
    <x v="6"/>
    <n v="13.13"/>
    <n v="527"/>
    <n v="88.34"/>
    <n v="3"/>
    <x v="2"/>
    <x v="1"/>
    <n v="32741.8"/>
    <x v="75"/>
    <x v="3"/>
    <n v="88.84"/>
    <n v="1579.2"/>
    <n v="4061.91"/>
    <n v="4644.49"/>
    <x v="5"/>
    <n v="2024"/>
    <s v="Q2"/>
    <s v="Low"/>
    <s v="Average"/>
    <s v="Excellent"/>
    <x v="5"/>
    <n v="4644.49"/>
  </r>
  <r>
    <x v="3459"/>
    <d v="2025-05-28T00:00:00"/>
    <s v="Vizag"/>
    <s v="Ahmedabad"/>
    <x v="3"/>
    <x v="0"/>
    <x v="2"/>
    <n v="13.17"/>
    <n v="736"/>
    <n v="100.25"/>
    <n v="2"/>
    <x v="2"/>
    <x v="1"/>
    <n v="36715"/>
    <x v="11"/>
    <x v="0"/>
    <n v="87.74"/>
    <n v="1998.8"/>
    <n v="2225.21"/>
    <n v="4699.4399999999996"/>
    <x v="4"/>
    <n v="2025"/>
    <s v="Q2"/>
    <s v="Low"/>
    <s v="Average"/>
    <s v="Excellent"/>
    <x v="3"/>
    <n v="4699.4399999999996"/>
  </r>
  <r>
    <x v="3460"/>
    <d v="2026-03-29T00:00:00"/>
    <s v="Mundra"/>
    <s v="Pune"/>
    <x v="3"/>
    <x v="0"/>
    <x v="2"/>
    <n v="14.47"/>
    <n v="871"/>
    <n v="91.2"/>
    <n v="4"/>
    <x v="2"/>
    <x v="0"/>
    <n v="40919"/>
    <x v="96"/>
    <x v="0"/>
    <n v="88.79"/>
    <n v="2320.8000000000002"/>
    <n v="3044.17"/>
    <n v="4415.54"/>
    <x v="10"/>
    <n v="2026"/>
    <s v="Q1"/>
    <s v="Low"/>
    <s v="Average"/>
    <s v="Excellent"/>
    <x v="3"/>
    <n v="4415.54"/>
  </r>
  <r>
    <x v="3461"/>
    <d v="2026-05-26T00:00:00"/>
    <s v="Kandla"/>
    <s v="Jaipur"/>
    <x v="1"/>
    <x v="1"/>
    <x v="6"/>
    <n v="18.38"/>
    <n v="2209"/>
    <n v="99.24"/>
    <n v="5"/>
    <x v="2"/>
    <x v="0"/>
    <n v="73458.8"/>
    <x v="102"/>
    <x v="0"/>
    <n v="83.99"/>
    <n v="5153.2"/>
    <n v="4347.01"/>
    <n v="11993.14"/>
    <x v="4"/>
    <n v="2026"/>
    <s v="Q2"/>
    <s v="High"/>
    <s v="Good"/>
    <s v="Excellent"/>
    <x v="1"/>
    <n v="11993.14"/>
  </r>
  <r>
    <x v="3462"/>
    <d v="2024-09-21T00:00:00"/>
    <s v="Nava Sheva"/>
    <s v="Hyderabad"/>
    <x v="2"/>
    <x v="1"/>
    <x v="4"/>
    <n v="18.46"/>
    <n v="1502"/>
    <n v="100.77"/>
    <n v="4"/>
    <x v="0"/>
    <x v="0"/>
    <n v="67730.399999999994"/>
    <x v="44"/>
    <x v="2"/>
    <n v="81.14"/>
    <n v="3742.4"/>
    <n v="3004.73"/>
    <n v="10479.69"/>
    <x v="8"/>
    <n v="2024"/>
    <s v="Q3"/>
    <s v="High"/>
    <s v="Good"/>
    <s v="Excellent"/>
    <x v="2"/>
    <n v="10479.69"/>
  </r>
  <r>
    <x v="3463"/>
    <d v="2025-04-28T00:00:00"/>
    <s v="Mumbai"/>
    <s v="Lucknow"/>
    <x v="4"/>
    <x v="1"/>
    <x v="0"/>
    <n v="24.07"/>
    <n v="547"/>
    <n v="89.21"/>
    <n v="3"/>
    <x v="2"/>
    <x v="1"/>
    <n v="54932.2"/>
    <x v="42"/>
    <x v="2"/>
    <n v="86.03"/>
    <n v="2056.8000000000002"/>
    <n v="1940.62"/>
    <n v="7400.77"/>
    <x v="5"/>
    <n v="2025"/>
    <s v="Q2"/>
    <s v="High"/>
    <s v="Average"/>
    <s v="Excellent"/>
    <x v="4"/>
    <n v="7400.77"/>
  </r>
  <r>
    <x v="3464"/>
    <d v="2026-01-18T00:00:00"/>
    <s v="Mundra"/>
    <s v="Bengaluru"/>
    <x v="2"/>
    <x v="0"/>
    <x v="4"/>
    <n v="17.260000000000002"/>
    <n v="1354"/>
    <n v="96.52"/>
    <n v="4"/>
    <x v="1"/>
    <x v="2"/>
    <n v="43364.4"/>
    <x v="108"/>
    <x v="5"/>
    <n v="83.53"/>
    <n v="3398.4"/>
    <n v="2902.35"/>
    <n v="3542.87"/>
    <x v="0"/>
    <n v="2026"/>
    <s v="Q1"/>
    <s v="Low"/>
    <s v="Average"/>
    <s v="Excellent"/>
    <x v="2"/>
    <n v="3542.87"/>
  </r>
  <r>
    <x v="3465"/>
    <d v="2025-10-30T00:00:00"/>
    <s v="Vizag"/>
    <s v="Jaipur"/>
    <x v="2"/>
    <x v="0"/>
    <x v="2"/>
    <n v="10.73"/>
    <n v="2169"/>
    <n v="85.97"/>
    <n v="7"/>
    <x v="2"/>
    <x v="1"/>
    <n v="50001.4"/>
    <x v="99"/>
    <x v="4"/>
    <n v="84.58"/>
    <n v="4767.2"/>
    <n v="1533.72"/>
    <n v="4564.34"/>
    <x v="7"/>
    <n v="2025"/>
    <s v="Q4"/>
    <s v="High"/>
    <s v="Average"/>
    <s v="Good"/>
    <x v="2"/>
    <n v="4564.34"/>
  </r>
  <r>
    <x v="3466"/>
    <d v="2024-08-18T00:00:00"/>
    <s v="Kolkata"/>
    <s v="Nagpur"/>
    <x v="6"/>
    <x v="1"/>
    <x v="2"/>
    <n v="24.23"/>
    <n v="2605"/>
    <n v="94.24"/>
    <n v="7"/>
    <x v="1"/>
    <x v="0"/>
    <n v="80375.8"/>
    <x v="65"/>
    <x v="6"/>
    <n v="82.31"/>
    <n v="6179.2"/>
    <n v="3496.79"/>
    <n v="10885.21"/>
    <x v="2"/>
    <n v="2024"/>
    <s v="Q3"/>
    <s v="High"/>
    <s v="Good"/>
    <s v="Good"/>
    <x v="6"/>
    <n v="10885.21"/>
  </r>
  <r>
    <x v="3467"/>
    <d v="2024-03-23T00:00:00"/>
    <s v="Kandla"/>
    <s v="Lucknow"/>
    <x v="4"/>
    <x v="1"/>
    <x v="0"/>
    <n v="25.53"/>
    <n v="2146"/>
    <n v="95.53"/>
    <n v="7"/>
    <x v="0"/>
    <x v="2"/>
    <n v="77192.600000000006"/>
    <x v="112"/>
    <x v="2"/>
    <n v="86.7"/>
    <n v="5313.2"/>
    <n v="2047.84"/>
    <n v="9429.57"/>
    <x v="10"/>
    <n v="2024"/>
    <s v="Q1"/>
    <s v="High"/>
    <s v="Average"/>
    <s v="Good"/>
    <x v="4"/>
    <n v="9429.57"/>
  </r>
  <r>
    <x v="3468"/>
    <d v="2024-11-21T00:00:00"/>
    <s v="Mumbai"/>
    <s v="Bengaluru"/>
    <x v="6"/>
    <x v="1"/>
    <x v="0"/>
    <n v="13.75"/>
    <n v="1452"/>
    <n v="88.52"/>
    <n v="5"/>
    <x v="0"/>
    <x v="0"/>
    <n v="61421.4"/>
    <x v="98"/>
    <x v="4"/>
    <n v="82.33"/>
    <n v="3454"/>
    <n v="1884.01"/>
    <n v="7771.6"/>
    <x v="11"/>
    <n v="2024"/>
    <s v="Q4"/>
    <s v="High"/>
    <s v="Average"/>
    <s v="Excellent"/>
    <x v="6"/>
    <n v="7771.6"/>
  </r>
  <r>
    <x v="3469"/>
    <d v="2025-03-01T00:00:00"/>
    <s v="Nava Sheva"/>
    <s v="Delhi ICD"/>
    <x v="4"/>
    <x v="0"/>
    <x v="2"/>
    <n v="19.850000000000001"/>
    <n v="2019"/>
    <n v="88.33"/>
    <n v="6"/>
    <x v="2"/>
    <x v="1"/>
    <n v="56692.6"/>
    <x v="30"/>
    <x v="0"/>
    <n v="85.02"/>
    <n v="4832"/>
    <n v="1567.13"/>
    <n v="7674.53"/>
    <x v="10"/>
    <n v="2025"/>
    <s v="Q1"/>
    <s v="High"/>
    <s v="Average"/>
    <s v="Good"/>
    <x v="4"/>
    <n v="7674.53"/>
  </r>
  <r>
    <x v="3470"/>
    <d v="2025-02-27T00:00:00"/>
    <s v="Mundra"/>
    <s v="Delhi ICD"/>
    <x v="6"/>
    <x v="0"/>
    <x v="5"/>
    <n v="21.05"/>
    <n v="725"/>
    <n v="101.67"/>
    <n v="2"/>
    <x v="0"/>
    <x v="0"/>
    <n v="48845.4"/>
    <x v="84"/>
    <x v="2"/>
    <n v="82.85"/>
    <n v="2292"/>
    <n v="4008.59"/>
    <n v="6747.68"/>
    <x v="3"/>
    <n v="2025"/>
    <s v="Q1"/>
    <s v="Low"/>
    <s v="Average"/>
    <s v="Excellent"/>
    <x v="6"/>
    <n v="6747.68"/>
  </r>
  <r>
    <x v="3471"/>
    <d v="2024-09-09T00:00:00"/>
    <s v="Chennai"/>
    <s v="Delhi ICD"/>
    <x v="4"/>
    <x v="1"/>
    <x v="5"/>
    <n v="10.49"/>
    <n v="598"/>
    <n v="96.79"/>
    <n v="3"/>
    <x v="0"/>
    <x v="0"/>
    <n v="49231.8"/>
    <x v="13"/>
    <x v="2"/>
    <n v="83.73"/>
    <n v="1615.6"/>
    <n v="2361.15"/>
    <n v="8021.28"/>
    <x v="8"/>
    <n v="2024"/>
    <s v="Q3"/>
    <s v="Low"/>
    <s v="Average"/>
    <s v="Excellent"/>
    <x v="4"/>
    <n v="8021.28"/>
  </r>
  <r>
    <x v="3472"/>
    <d v="2024-06-30T00:00:00"/>
    <s v="Kandla"/>
    <s v="Lucknow"/>
    <x v="6"/>
    <x v="0"/>
    <x v="6"/>
    <n v="22.32"/>
    <n v="1416"/>
    <n v="104.59"/>
    <n v="3"/>
    <x v="2"/>
    <x v="2"/>
    <n v="52130.8"/>
    <x v="108"/>
    <x v="1"/>
    <n v="86.31"/>
    <n v="3724.8"/>
    <n v="4534.6400000000003"/>
    <n v="6009.96"/>
    <x v="6"/>
    <n v="2024"/>
    <s v="Q2"/>
    <s v="High"/>
    <s v="Average"/>
    <s v="Excellent"/>
    <x v="6"/>
    <n v="6009.96"/>
  </r>
  <r>
    <x v="3473"/>
    <d v="2026-01-06T00:00:00"/>
    <s v="Mumbai"/>
    <s v="Delhi ICD"/>
    <x v="2"/>
    <x v="0"/>
    <x v="2"/>
    <n v="24.24"/>
    <n v="1334"/>
    <n v="103.95"/>
    <n v="5"/>
    <x v="1"/>
    <x v="0"/>
    <n v="54298"/>
    <x v="47"/>
    <x v="2"/>
    <n v="82.41"/>
    <n v="3637.6"/>
    <n v="1957.67"/>
    <n v="5173.84"/>
    <x v="0"/>
    <n v="2026"/>
    <s v="Q1"/>
    <s v="High"/>
    <s v="Average"/>
    <s v="Excellent"/>
    <x v="2"/>
    <n v="5173.84"/>
  </r>
  <r>
    <x v="3474"/>
    <d v="2024-09-07T00:00:00"/>
    <s v="Vizag"/>
    <s v="Pune"/>
    <x v="3"/>
    <x v="0"/>
    <x v="6"/>
    <n v="22.07"/>
    <n v="1650"/>
    <n v="98.42"/>
    <n v="5"/>
    <x v="2"/>
    <x v="0"/>
    <n v="57973.4"/>
    <x v="70"/>
    <x v="0"/>
    <n v="81.900000000000006"/>
    <n v="4182.8"/>
    <n v="4575.04"/>
    <n v="7462.14"/>
    <x v="8"/>
    <n v="2024"/>
    <s v="Q3"/>
    <s v="High"/>
    <s v="Average"/>
    <s v="Excellent"/>
    <x v="3"/>
    <n v="7462.14"/>
  </r>
  <r>
    <x v="3475"/>
    <d v="2024-11-17T00:00:00"/>
    <s v="Mumbai"/>
    <s v="Jaipur"/>
    <x v="2"/>
    <x v="0"/>
    <x v="0"/>
    <n v="21.37"/>
    <n v="1880"/>
    <n v="100.52"/>
    <n v="6"/>
    <x v="1"/>
    <x v="2"/>
    <n v="53855.4"/>
    <x v="38"/>
    <x v="2"/>
    <n v="85.36"/>
    <n v="4614.8"/>
    <n v="4347.95"/>
    <n v="5935.56"/>
    <x v="11"/>
    <n v="2024"/>
    <s v="Q4"/>
    <s v="High"/>
    <s v="Average"/>
    <s v="Good"/>
    <x v="2"/>
    <n v="5935.56"/>
  </r>
  <r>
    <x v="3476"/>
    <d v="2024-07-27T00:00:00"/>
    <s v="Vizag"/>
    <s v="Jaipur"/>
    <x v="5"/>
    <x v="0"/>
    <x v="1"/>
    <n v="16.23"/>
    <n v="1971"/>
    <n v="104.05"/>
    <n v="4"/>
    <x v="0"/>
    <x v="2"/>
    <n v="55745"/>
    <x v="110"/>
    <x v="1"/>
    <n v="87.69"/>
    <n v="4591.2"/>
    <n v="3738.1"/>
    <n v="7059.84"/>
    <x v="1"/>
    <n v="2024"/>
    <s v="Q3"/>
    <s v="High"/>
    <s v="Average"/>
    <s v="Excellent"/>
    <x v="5"/>
    <n v="7059.84"/>
  </r>
  <r>
    <x v="3477"/>
    <d v="2024-07-05T00:00:00"/>
    <s v="Kandla"/>
    <s v="Pune"/>
    <x v="0"/>
    <x v="1"/>
    <x v="6"/>
    <n v="11.52"/>
    <n v="1977"/>
    <n v="90.95"/>
    <n v="6"/>
    <x v="2"/>
    <x v="1"/>
    <n v="61006"/>
    <x v="8"/>
    <x v="0"/>
    <n v="88.82"/>
    <n v="4414.8"/>
    <n v="1800.12"/>
    <n v="10053.35"/>
    <x v="1"/>
    <n v="2024"/>
    <s v="Q3"/>
    <s v="High"/>
    <s v="Good"/>
    <s v="Good"/>
    <x v="0"/>
    <n v="10053.35"/>
  </r>
  <r>
    <x v="3478"/>
    <d v="2024-12-10T00:00:00"/>
    <s v="Kandla"/>
    <s v="Hyderabad"/>
    <x v="0"/>
    <x v="1"/>
    <x v="0"/>
    <n v="24.23"/>
    <n v="1704"/>
    <n v="90.47"/>
    <n v="4"/>
    <x v="2"/>
    <x v="2"/>
    <n v="67611.399999999994"/>
    <x v="88"/>
    <x v="6"/>
    <n v="86.83"/>
    <n v="4377.2"/>
    <n v="2011.26"/>
    <n v="5478.51"/>
    <x v="9"/>
    <n v="2024"/>
    <s v="Q4"/>
    <s v="High"/>
    <s v="Average"/>
    <s v="Excellent"/>
    <x v="0"/>
    <n v="5478.51"/>
  </r>
  <r>
    <x v="3479"/>
    <d v="2026-04-02T00:00:00"/>
    <s v="Nava Sheva"/>
    <s v="Pune"/>
    <x v="4"/>
    <x v="0"/>
    <x v="4"/>
    <n v="14.46"/>
    <n v="921"/>
    <n v="104.69"/>
    <n v="3"/>
    <x v="2"/>
    <x v="1"/>
    <n v="40628.800000000003"/>
    <x v="9"/>
    <x v="3"/>
    <n v="82.22"/>
    <n v="2420.4"/>
    <n v="4973.33"/>
    <n v="5698.7"/>
    <x v="5"/>
    <n v="2026"/>
    <s v="Q2"/>
    <s v="Low"/>
    <s v="Average"/>
    <s v="Excellent"/>
    <x v="4"/>
    <n v="5698.7"/>
  </r>
  <r>
    <x v="3480"/>
    <d v="2025-05-29T00:00:00"/>
    <s v="Mundra"/>
    <s v="Pune"/>
    <x v="0"/>
    <x v="1"/>
    <x v="3"/>
    <n v="24.5"/>
    <n v="402"/>
    <n v="85.76"/>
    <n v="3"/>
    <x v="1"/>
    <x v="1"/>
    <n v="50665.2"/>
    <x v="101"/>
    <x v="4"/>
    <n v="83.45"/>
    <n v="1784"/>
    <n v="4949.26"/>
    <n v="6651.04"/>
    <x v="4"/>
    <n v="2025"/>
    <s v="Q2"/>
    <s v="High"/>
    <s v="Average"/>
    <s v="Excellent"/>
    <x v="0"/>
    <n v="6651.04"/>
  </r>
  <r>
    <x v="3481"/>
    <d v="2024-12-21T00:00:00"/>
    <s v="Chennai"/>
    <s v="Bengaluru"/>
    <x v="5"/>
    <x v="1"/>
    <x v="3"/>
    <n v="14.42"/>
    <n v="408"/>
    <n v="89.54"/>
    <n v="2"/>
    <x v="1"/>
    <x v="1"/>
    <n v="42118.8"/>
    <x v="21"/>
    <x v="2"/>
    <n v="83.44"/>
    <n v="1392.8"/>
    <n v="4890.5200000000004"/>
    <n v="7388.87"/>
    <x v="9"/>
    <n v="2024"/>
    <s v="Q4"/>
    <s v="Low"/>
    <s v="Average"/>
    <s v="Excellent"/>
    <x v="5"/>
    <n v="7388.87"/>
  </r>
  <r>
    <x v="3482"/>
    <d v="2024-04-21T00:00:00"/>
    <s v="Mumbai"/>
    <s v="Hyderabad"/>
    <x v="0"/>
    <x v="0"/>
    <x v="4"/>
    <n v="21.01"/>
    <n v="531"/>
    <n v="85.44"/>
    <n v="3"/>
    <x v="1"/>
    <x v="0"/>
    <n v="39533.800000000003"/>
    <x v="75"/>
    <x v="4"/>
    <n v="85.64"/>
    <n v="1902.4"/>
    <n v="4889.3900000000003"/>
    <n v="6031.44"/>
    <x v="5"/>
    <n v="2024"/>
    <s v="Q2"/>
    <s v="Low"/>
    <s v="Average"/>
    <s v="Excellent"/>
    <x v="0"/>
    <n v="6031.44"/>
  </r>
  <r>
    <x v="3483"/>
    <d v="2024-11-28T00:00:00"/>
    <s v="Mumbai"/>
    <s v="Hyderabad"/>
    <x v="5"/>
    <x v="0"/>
    <x v="5"/>
    <n v="15.27"/>
    <n v="1013"/>
    <n v="103.28"/>
    <n v="4"/>
    <x v="2"/>
    <x v="2"/>
    <n v="40792.6"/>
    <x v="118"/>
    <x v="3"/>
    <n v="87.97"/>
    <n v="2636.8"/>
    <n v="3944.89"/>
    <n v="4174.6899999999996"/>
    <x v="11"/>
    <n v="2024"/>
    <s v="Q4"/>
    <s v="Low"/>
    <s v="Average"/>
    <s v="Excellent"/>
    <x v="5"/>
    <n v="4174.6899999999996"/>
  </r>
  <r>
    <x v="3484"/>
    <d v="2025-01-18T00:00:00"/>
    <s v="Mumbai"/>
    <s v="Nagpur"/>
    <x v="6"/>
    <x v="0"/>
    <x v="2"/>
    <n v="22.9"/>
    <n v="1649"/>
    <n v="103.47"/>
    <n v="6"/>
    <x v="0"/>
    <x v="2"/>
    <n v="57814.400000000001"/>
    <x v="78"/>
    <x v="1"/>
    <n v="83.27"/>
    <n v="4214"/>
    <n v="3183.57"/>
    <n v="6332.93"/>
    <x v="0"/>
    <n v="2025"/>
    <s v="Q1"/>
    <s v="High"/>
    <s v="Average"/>
    <s v="Good"/>
    <x v="6"/>
    <n v="6332.93"/>
  </r>
  <r>
    <x v="3485"/>
    <d v="2024-09-22T00:00:00"/>
    <s v="Chennai"/>
    <s v="Ahmedabad"/>
    <x v="2"/>
    <x v="1"/>
    <x v="3"/>
    <n v="23.61"/>
    <n v="2335"/>
    <n v="86.32"/>
    <n v="7"/>
    <x v="1"/>
    <x v="0"/>
    <n v="75627.399999999994"/>
    <x v="38"/>
    <x v="4"/>
    <n v="85.5"/>
    <n v="5614.4"/>
    <n v="3152.63"/>
    <n v="13388.68"/>
    <x v="8"/>
    <n v="2024"/>
    <s v="Q3"/>
    <s v="High"/>
    <s v="Good"/>
    <s v="Good"/>
    <x v="2"/>
    <n v="13388.68"/>
  </r>
  <r>
    <x v="3486"/>
    <d v="2025-06-21T00:00:00"/>
    <s v="Mundra"/>
    <s v="Jaipur"/>
    <x v="0"/>
    <x v="1"/>
    <x v="0"/>
    <n v="23.01"/>
    <n v="876"/>
    <n v="96.64"/>
    <n v="2"/>
    <x v="2"/>
    <x v="1"/>
    <n v="58817.8"/>
    <x v="41"/>
    <x v="6"/>
    <n v="86.89"/>
    <n v="2672.4"/>
    <n v="3722.4"/>
    <n v="9345.36"/>
    <x v="6"/>
    <n v="2025"/>
    <s v="Q2"/>
    <s v="High"/>
    <s v="Average"/>
    <s v="Excellent"/>
    <x v="0"/>
    <n v="9345.36"/>
  </r>
  <r>
    <x v="3487"/>
    <d v="2024-10-14T00:00:00"/>
    <s v="Mumbai"/>
    <s v="Lucknow"/>
    <x v="4"/>
    <x v="0"/>
    <x v="6"/>
    <n v="27.86"/>
    <n v="1992"/>
    <n v="102.9"/>
    <n v="5"/>
    <x v="1"/>
    <x v="1"/>
    <n v="62826"/>
    <x v="78"/>
    <x v="1"/>
    <n v="87.47"/>
    <n v="5098.3999999999996"/>
    <n v="1838.46"/>
    <n v="6293.67"/>
    <x v="7"/>
    <n v="2024"/>
    <s v="Q4"/>
    <s v="High"/>
    <s v="Average"/>
    <s v="Excellent"/>
    <x v="4"/>
    <n v="6293.67"/>
  </r>
  <r>
    <x v="3488"/>
    <d v="2024-05-10T00:00:00"/>
    <s v="Kandla"/>
    <s v="Hyderabad"/>
    <x v="3"/>
    <x v="0"/>
    <x v="0"/>
    <n v="13.3"/>
    <n v="2766"/>
    <n v="85.23"/>
    <n v="6"/>
    <x v="2"/>
    <x v="0"/>
    <n v="61889.599999999999"/>
    <x v="59"/>
    <x v="4"/>
    <n v="87.43"/>
    <n v="6064"/>
    <n v="4490.9399999999996"/>
    <n v="8004.92"/>
    <x v="4"/>
    <n v="2024"/>
    <s v="Q2"/>
    <s v="High"/>
    <s v="Average"/>
    <s v="Good"/>
    <x v="3"/>
    <n v="8004.92"/>
  </r>
  <r>
    <x v="3489"/>
    <d v="2026-01-08T00:00:00"/>
    <s v="Mundra"/>
    <s v="Jaipur"/>
    <x v="5"/>
    <x v="1"/>
    <x v="1"/>
    <n v="27.59"/>
    <n v="2255"/>
    <n v="89.26"/>
    <n v="5"/>
    <x v="2"/>
    <x v="1"/>
    <n v="78602.2"/>
    <x v="81"/>
    <x v="1"/>
    <n v="87.22"/>
    <n v="5613.6"/>
    <n v="4294.1400000000003"/>
    <n v="12381.21"/>
    <x v="0"/>
    <n v="2026"/>
    <s v="Q1"/>
    <s v="High"/>
    <s v="Good"/>
    <s v="Excellent"/>
    <x v="5"/>
    <n v="12381.21"/>
  </r>
  <r>
    <x v="3490"/>
    <d v="2024-10-01T00:00:00"/>
    <s v="Nava Sheva"/>
    <s v="Lucknow"/>
    <x v="4"/>
    <x v="1"/>
    <x v="6"/>
    <n v="27.16"/>
    <n v="1314"/>
    <n v="102"/>
    <n v="3"/>
    <x v="2"/>
    <x v="1"/>
    <n v="68452"/>
    <x v="57"/>
    <x v="2"/>
    <n v="82.7"/>
    <n v="3714.4"/>
    <n v="4332.8999999999996"/>
    <n v="11529.43"/>
    <x v="7"/>
    <n v="2024"/>
    <s v="Q4"/>
    <s v="High"/>
    <s v="Good"/>
    <s v="Excellent"/>
    <x v="4"/>
    <n v="11529.43"/>
  </r>
  <r>
    <x v="3491"/>
    <d v="2026-05-04T00:00:00"/>
    <s v="Nava Sheva"/>
    <s v="Delhi ICD"/>
    <x v="3"/>
    <x v="0"/>
    <x v="5"/>
    <n v="23.52"/>
    <n v="932"/>
    <n v="102.9"/>
    <n v="3"/>
    <x v="1"/>
    <x v="2"/>
    <n v="44700"/>
    <x v="69"/>
    <x v="3"/>
    <n v="83.12"/>
    <n v="2804.8"/>
    <n v="3532.63"/>
    <n v="7579.74"/>
    <x v="4"/>
    <n v="2026"/>
    <s v="Q2"/>
    <s v="Low"/>
    <s v="Average"/>
    <s v="Excellent"/>
    <x v="3"/>
    <n v="7579.74"/>
  </r>
  <r>
    <x v="3492"/>
    <d v="2024-09-21T00:00:00"/>
    <s v="Kandla"/>
    <s v="Delhi ICD"/>
    <x v="4"/>
    <x v="1"/>
    <x v="4"/>
    <n v="25.66"/>
    <n v="2715"/>
    <n v="99.02"/>
    <n v="8"/>
    <x v="2"/>
    <x v="0"/>
    <n v="86056.4"/>
    <x v="74"/>
    <x v="5"/>
    <n v="85.64"/>
    <n v="6456.4"/>
    <n v="4861.3999999999996"/>
    <n v="15019.86"/>
    <x v="8"/>
    <n v="2024"/>
    <s v="Q3"/>
    <s v="High"/>
    <s v="Good"/>
    <s v="Good"/>
    <x v="4"/>
    <n v="15019.86"/>
  </r>
  <r>
    <x v="3493"/>
    <d v="2024-11-15T00:00:00"/>
    <s v="Chennai"/>
    <s v="Ahmedabad"/>
    <x v="2"/>
    <x v="1"/>
    <x v="0"/>
    <n v="14.11"/>
    <n v="659"/>
    <n v="100.89"/>
    <n v="3"/>
    <x v="1"/>
    <x v="1"/>
    <n v="46213.8"/>
    <x v="108"/>
    <x v="1"/>
    <n v="87.92"/>
    <n v="1882.4"/>
    <n v="4928.66"/>
    <n v="6084.34"/>
    <x v="11"/>
    <n v="2024"/>
    <s v="Q4"/>
    <s v="Low"/>
    <s v="Average"/>
    <s v="Excellent"/>
    <x v="2"/>
    <n v="6084.34"/>
  </r>
  <r>
    <x v="3494"/>
    <d v="2025-06-14T00:00:00"/>
    <s v="Mundra"/>
    <s v="Pune"/>
    <x v="3"/>
    <x v="0"/>
    <x v="4"/>
    <n v="16.3"/>
    <n v="778"/>
    <n v="91.01"/>
    <n v="3"/>
    <x v="2"/>
    <x v="1"/>
    <n v="38927.199999999997"/>
    <x v="76"/>
    <x v="4"/>
    <n v="86.44"/>
    <n v="2208"/>
    <n v="2196.69"/>
    <n v="4716.93"/>
    <x v="6"/>
    <n v="2025"/>
    <s v="Q2"/>
    <s v="Low"/>
    <s v="Average"/>
    <s v="Excellent"/>
    <x v="3"/>
    <n v="4716.93"/>
  </r>
  <r>
    <x v="3495"/>
    <d v="2025-11-30T00:00:00"/>
    <s v="Vizag"/>
    <s v="Delhi ICD"/>
    <x v="6"/>
    <x v="0"/>
    <x v="6"/>
    <n v="14.59"/>
    <n v="2302"/>
    <n v="104.92"/>
    <n v="5"/>
    <x v="2"/>
    <x v="0"/>
    <n v="59845.4"/>
    <x v="45"/>
    <x v="5"/>
    <n v="87.7"/>
    <n v="5187.6000000000004"/>
    <n v="1852.07"/>
    <n v="8430.18"/>
    <x v="11"/>
    <n v="2025"/>
    <s v="Q4"/>
    <s v="High"/>
    <s v="Average"/>
    <s v="Excellent"/>
    <x v="6"/>
    <n v="8430.18"/>
  </r>
  <r>
    <x v="3496"/>
    <d v="2024-02-05T00:00:00"/>
    <s v="Mumbai"/>
    <s v="Hyderabad"/>
    <x v="4"/>
    <x v="1"/>
    <x v="2"/>
    <n v="19.96"/>
    <n v="1647"/>
    <n v="103.06"/>
    <n v="4"/>
    <x v="2"/>
    <x v="2"/>
    <n v="64595.199999999997"/>
    <x v="116"/>
    <x v="3"/>
    <n v="87.14"/>
    <n v="4092.4"/>
    <n v="4703.09"/>
    <n v="8838.59"/>
    <x v="3"/>
    <n v="2024"/>
    <s v="Q1"/>
    <s v="High"/>
    <s v="Average"/>
    <s v="Excellent"/>
    <x v="4"/>
    <n v="8838.59"/>
  </r>
  <r>
    <x v="3497"/>
    <d v="2025-02-26T00:00:00"/>
    <s v="Nava Sheva"/>
    <s v="Hyderabad"/>
    <x v="5"/>
    <x v="0"/>
    <x v="1"/>
    <n v="22.46"/>
    <n v="969"/>
    <n v="103.79"/>
    <n v="2"/>
    <x v="0"/>
    <x v="2"/>
    <n v="49296.800000000003"/>
    <x v="118"/>
    <x v="4"/>
    <n v="87.7"/>
    <n v="2836.4"/>
    <n v="4505.1400000000003"/>
    <n v="8814.0499999999993"/>
    <x v="3"/>
    <n v="2025"/>
    <s v="Q1"/>
    <s v="Low"/>
    <s v="Average"/>
    <s v="Excellent"/>
    <x v="5"/>
    <n v="8814.0499999999993"/>
  </r>
  <r>
    <x v="3498"/>
    <d v="2025-08-06T00:00:00"/>
    <s v="Kandla"/>
    <s v="Nagpur"/>
    <x v="4"/>
    <x v="0"/>
    <x v="6"/>
    <n v="18.66"/>
    <n v="1454"/>
    <n v="87.97"/>
    <n v="3"/>
    <x v="2"/>
    <x v="0"/>
    <n v="51298.400000000001"/>
    <x v="98"/>
    <x v="4"/>
    <n v="87.23"/>
    <n v="3654.4"/>
    <n v="3934.1"/>
    <n v="8999.9599999999991"/>
    <x v="2"/>
    <n v="2025"/>
    <s v="Q3"/>
    <s v="High"/>
    <s v="Average"/>
    <s v="Excellent"/>
    <x v="4"/>
    <n v="8999.9599999999991"/>
  </r>
  <r>
    <x v="3499"/>
    <d v="2025-06-06T00:00:00"/>
    <s v="Vizag"/>
    <s v="Hyderabad"/>
    <x v="3"/>
    <x v="1"/>
    <x v="6"/>
    <n v="27.76"/>
    <n v="2306"/>
    <n v="95.38"/>
    <n v="7"/>
    <x v="0"/>
    <x v="1"/>
    <n v="82601.600000000006"/>
    <x v="32"/>
    <x v="5"/>
    <n v="84.09"/>
    <n v="5722.4"/>
    <n v="4274.16"/>
    <n v="13965.13"/>
    <x v="6"/>
    <n v="2025"/>
    <s v="Q2"/>
    <s v="High"/>
    <s v="Good"/>
    <s v="Good"/>
    <x v="3"/>
    <n v="13965.13"/>
  </r>
  <r>
    <x v="3500"/>
    <d v="2024-09-30T00:00:00"/>
    <s v="Nava Sheva"/>
    <s v="Lucknow"/>
    <x v="3"/>
    <x v="1"/>
    <x v="0"/>
    <n v="21.87"/>
    <n v="2107"/>
    <n v="101.13"/>
    <n v="6"/>
    <x v="2"/>
    <x v="0"/>
    <n v="75602.600000000006"/>
    <x v="113"/>
    <x v="1"/>
    <n v="86.34"/>
    <n v="5088.8"/>
    <n v="3999.08"/>
    <n v="12086.02"/>
    <x v="8"/>
    <n v="2024"/>
    <s v="Q3"/>
    <s v="High"/>
    <s v="Good"/>
    <s v="Good"/>
    <x v="3"/>
    <n v="12086.02"/>
  </r>
  <r>
    <x v="3501"/>
    <d v="2025-06-19T00:00:00"/>
    <s v="Mundra"/>
    <s v="Hyderabad"/>
    <x v="6"/>
    <x v="0"/>
    <x v="6"/>
    <n v="18.39"/>
    <n v="556"/>
    <n v="88.61"/>
    <n v="3"/>
    <x v="0"/>
    <x v="2"/>
    <n v="38856.199999999997"/>
    <x v="65"/>
    <x v="5"/>
    <n v="82.49"/>
    <n v="1847.6"/>
    <n v="2727.83"/>
    <n v="5859.62"/>
    <x v="6"/>
    <n v="2025"/>
    <s v="Q2"/>
    <s v="Low"/>
    <s v="Average"/>
    <s v="Excellent"/>
    <x v="6"/>
    <n v="5859.62"/>
  </r>
  <r>
    <x v="3502"/>
    <d v="2025-04-12T00:00:00"/>
    <s v="Kolkata"/>
    <s v="Delhi ICD"/>
    <x v="4"/>
    <x v="1"/>
    <x v="6"/>
    <n v="20.100000000000001"/>
    <n v="389"/>
    <n v="91.79"/>
    <n v="2"/>
    <x v="1"/>
    <x v="0"/>
    <n v="49772.800000000003"/>
    <x v="75"/>
    <x v="1"/>
    <n v="81.22"/>
    <n v="1582"/>
    <n v="3762.27"/>
    <n v="4389.3999999999996"/>
    <x v="5"/>
    <n v="2025"/>
    <s v="Q2"/>
    <s v="Low"/>
    <s v="Average"/>
    <s v="Excellent"/>
    <x v="4"/>
    <n v="4389.3999999999996"/>
  </r>
  <r>
    <x v="3503"/>
    <d v="2024-08-06T00:00:00"/>
    <s v="Mundra"/>
    <s v="Nagpur"/>
    <x v="0"/>
    <x v="0"/>
    <x v="6"/>
    <n v="13.32"/>
    <n v="898"/>
    <n v="85.17"/>
    <n v="3"/>
    <x v="0"/>
    <x v="2"/>
    <n v="37984.400000000001"/>
    <x v="26"/>
    <x v="0"/>
    <n v="88.96"/>
    <n v="2328.8000000000002"/>
    <n v="3537.9"/>
    <n v="3252.64"/>
    <x v="2"/>
    <n v="2024"/>
    <s v="Q3"/>
    <s v="Low"/>
    <s v="Average"/>
    <s v="Excellent"/>
    <x v="0"/>
    <n v="3252.64"/>
  </r>
  <r>
    <x v="3504"/>
    <d v="2026-01-21T00:00:00"/>
    <s v="Mumbai"/>
    <s v="Ahmedabad"/>
    <x v="1"/>
    <x v="0"/>
    <x v="1"/>
    <n v="26.97"/>
    <n v="2285"/>
    <n v="86.82"/>
    <n v="7"/>
    <x v="1"/>
    <x v="2"/>
    <n v="62111.4"/>
    <x v="17"/>
    <x v="6"/>
    <n v="84.64"/>
    <n v="5648.8"/>
    <n v="2513.67"/>
    <n v="6985.41"/>
    <x v="0"/>
    <n v="2026"/>
    <s v="Q1"/>
    <s v="High"/>
    <s v="Average"/>
    <s v="Good"/>
    <x v="1"/>
    <n v="6985.41"/>
  </r>
  <r>
    <x v="3505"/>
    <d v="2025-11-06T00:00:00"/>
    <s v="Nava Sheva"/>
    <s v="Delhi ICD"/>
    <x v="5"/>
    <x v="1"/>
    <x v="5"/>
    <n v="20.239999999999998"/>
    <n v="1377"/>
    <n v="95.25"/>
    <n v="5"/>
    <x v="2"/>
    <x v="1"/>
    <n v="62170"/>
    <x v="88"/>
    <x v="4"/>
    <n v="84.96"/>
    <n v="3563.6"/>
    <n v="3492.86"/>
    <n v="11106.43"/>
    <x v="11"/>
    <n v="2025"/>
    <s v="Q4"/>
    <s v="High"/>
    <s v="Good"/>
    <s v="Excellent"/>
    <x v="5"/>
    <n v="11106.43"/>
  </r>
  <r>
    <x v="3506"/>
    <d v="2024-08-12T00:00:00"/>
    <s v="Kandla"/>
    <s v="Hyderabad"/>
    <x v="0"/>
    <x v="1"/>
    <x v="4"/>
    <n v="27.59"/>
    <n v="2225"/>
    <n v="86.15"/>
    <n v="6"/>
    <x v="0"/>
    <x v="0"/>
    <n v="82869"/>
    <x v="42"/>
    <x v="0"/>
    <n v="84.46"/>
    <n v="5553.6"/>
    <n v="1922.71"/>
    <n v="14041.69"/>
    <x v="2"/>
    <n v="2024"/>
    <s v="Q3"/>
    <s v="High"/>
    <s v="Good"/>
    <s v="Good"/>
    <x v="0"/>
    <n v="14041.69"/>
  </r>
  <r>
    <x v="3507"/>
    <d v="2026-03-16T00:00:00"/>
    <s v="Mumbai"/>
    <s v="Jaipur"/>
    <x v="2"/>
    <x v="0"/>
    <x v="4"/>
    <n v="23.58"/>
    <n v="610"/>
    <n v="91.4"/>
    <n v="3"/>
    <x v="2"/>
    <x v="0"/>
    <n v="46010"/>
    <x v="3"/>
    <x v="3"/>
    <n v="87.76"/>
    <n v="2163.1999999999998"/>
    <n v="3793.35"/>
    <n v="6772.69"/>
    <x v="10"/>
    <n v="2026"/>
    <s v="Q1"/>
    <s v="Low"/>
    <s v="Average"/>
    <s v="Excellent"/>
    <x v="2"/>
    <n v="6772.69"/>
  </r>
  <r>
    <x v="3508"/>
    <d v="2024-12-19T00:00:00"/>
    <s v="Nava Sheva"/>
    <s v="Hyderabad"/>
    <x v="6"/>
    <x v="1"/>
    <x v="2"/>
    <n v="13.71"/>
    <n v="1239"/>
    <n v="97.5"/>
    <n v="5"/>
    <x v="0"/>
    <x v="0"/>
    <n v="59907"/>
    <x v="72"/>
    <x v="2"/>
    <n v="85.6"/>
    <n v="3026.4"/>
    <n v="1982.97"/>
    <n v="10348.76"/>
    <x v="9"/>
    <n v="2024"/>
    <s v="Q4"/>
    <s v="High"/>
    <s v="Good"/>
    <s v="Excellent"/>
    <x v="6"/>
    <n v="10348.76"/>
  </r>
  <r>
    <x v="3509"/>
    <d v="2025-12-16T00:00:00"/>
    <s v="Chennai"/>
    <s v="Pune"/>
    <x v="3"/>
    <x v="1"/>
    <x v="1"/>
    <n v="21.12"/>
    <n v="1731"/>
    <n v="95.47"/>
    <n v="4"/>
    <x v="2"/>
    <x v="0"/>
    <n v="69736.399999999994"/>
    <x v="69"/>
    <x v="6"/>
    <n v="81.709999999999994"/>
    <n v="4306.8"/>
    <n v="2946.06"/>
    <n v="7739.33"/>
    <x v="9"/>
    <n v="2025"/>
    <s v="Q4"/>
    <s v="High"/>
    <s v="Average"/>
    <s v="Excellent"/>
    <x v="3"/>
    <n v="7739.33"/>
  </r>
  <r>
    <x v="3510"/>
    <d v="2026-03-16T00:00:00"/>
    <s v="Kandla"/>
    <s v="Jaipur"/>
    <x v="0"/>
    <x v="1"/>
    <x v="3"/>
    <n v="25.59"/>
    <n v="952"/>
    <n v="101.8"/>
    <n v="3"/>
    <x v="0"/>
    <x v="0"/>
    <n v="67671"/>
    <x v="108"/>
    <x v="2"/>
    <n v="84.5"/>
    <n v="2927.6"/>
    <n v="3700.95"/>
    <n v="9646.89"/>
    <x v="10"/>
    <n v="2026"/>
    <s v="Q1"/>
    <s v="High"/>
    <s v="Average"/>
    <s v="Excellent"/>
    <x v="0"/>
    <n v="9646.89"/>
  </r>
  <r>
    <x v="3511"/>
    <d v="2025-10-01T00:00:00"/>
    <s v="Mundra"/>
    <s v="Lucknow"/>
    <x v="5"/>
    <x v="1"/>
    <x v="4"/>
    <n v="20.76"/>
    <n v="1135"/>
    <n v="93.03"/>
    <n v="3"/>
    <x v="2"/>
    <x v="1"/>
    <n v="59467.6"/>
    <x v="111"/>
    <x v="4"/>
    <n v="87.62"/>
    <n v="3100.4"/>
    <n v="4555.38"/>
    <n v="9143.16"/>
    <x v="7"/>
    <n v="2025"/>
    <s v="Q4"/>
    <s v="High"/>
    <s v="Average"/>
    <s v="Excellent"/>
    <x v="5"/>
    <n v="9143.16"/>
  </r>
  <r>
    <x v="3512"/>
    <d v="2025-09-23T00:00:00"/>
    <s v="Kandla"/>
    <s v="Bengaluru"/>
    <x v="3"/>
    <x v="0"/>
    <x v="0"/>
    <n v="26.3"/>
    <n v="1785"/>
    <n v="90.78"/>
    <n v="5"/>
    <x v="0"/>
    <x v="1"/>
    <n v="62483.6"/>
    <x v="80"/>
    <x v="2"/>
    <n v="86.8"/>
    <n v="4622"/>
    <n v="4592.76"/>
    <n v="8721.24"/>
    <x v="8"/>
    <n v="2025"/>
    <s v="Q3"/>
    <s v="High"/>
    <s v="Average"/>
    <s v="Excellent"/>
    <x v="3"/>
    <n v="8721.24"/>
  </r>
  <r>
    <x v="3513"/>
    <d v="2025-08-23T00:00:00"/>
    <s v="Chennai"/>
    <s v="Pune"/>
    <x v="3"/>
    <x v="0"/>
    <x v="6"/>
    <n v="23.19"/>
    <n v="1126"/>
    <n v="101.25"/>
    <n v="2"/>
    <x v="0"/>
    <x v="2"/>
    <n v="51533"/>
    <x v="5"/>
    <x v="0"/>
    <n v="81.72"/>
    <n v="3179.6"/>
    <n v="4730.6000000000004"/>
    <n v="4144.8999999999996"/>
    <x v="2"/>
    <n v="2025"/>
    <s v="Q3"/>
    <s v="High"/>
    <s v="Average"/>
    <s v="Excellent"/>
    <x v="3"/>
    <n v="4144.8999999999996"/>
  </r>
  <r>
    <x v="3514"/>
    <d v="2025-06-25T00:00:00"/>
    <s v="Chennai"/>
    <s v="Bengaluru"/>
    <x v="2"/>
    <x v="0"/>
    <x v="2"/>
    <n v="12.29"/>
    <n v="1916"/>
    <n v="89.08"/>
    <n v="4"/>
    <x v="0"/>
    <x v="2"/>
    <n v="49742.6"/>
    <x v="70"/>
    <x v="1"/>
    <n v="84.23"/>
    <n v="4323.6000000000004"/>
    <n v="4809.78"/>
    <n v="8791.74"/>
    <x v="6"/>
    <n v="2025"/>
    <s v="Q2"/>
    <s v="Low"/>
    <s v="Average"/>
    <s v="Excellent"/>
    <x v="2"/>
    <n v="8791.74"/>
  </r>
  <r>
    <x v="3515"/>
    <d v="2024-04-21T00:00:00"/>
    <s v="Mumbai"/>
    <s v="Ahmedabad"/>
    <x v="1"/>
    <x v="1"/>
    <x v="1"/>
    <n v="15.79"/>
    <n v="1563"/>
    <n v="93.91"/>
    <n v="5"/>
    <x v="0"/>
    <x v="0"/>
    <n v="65236.2"/>
    <x v="70"/>
    <x v="4"/>
    <n v="88.08"/>
    <n v="3757.6"/>
    <n v="1646.03"/>
    <n v="6686.39"/>
    <x v="5"/>
    <n v="2024"/>
    <s v="Q2"/>
    <s v="High"/>
    <s v="Average"/>
    <s v="Excellent"/>
    <x v="1"/>
    <n v="6686.39"/>
  </r>
  <r>
    <x v="3516"/>
    <d v="2026-04-08T00:00:00"/>
    <s v="Kandla"/>
    <s v="Delhi ICD"/>
    <x v="3"/>
    <x v="1"/>
    <x v="2"/>
    <n v="27.94"/>
    <n v="1373"/>
    <n v="90.76"/>
    <n v="3"/>
    <x v="1"/>
    <x v="2"/>
    <n v="64513.2"/>
    <x v="57"/>
    <x v="6"/>
    <n v="83.14"/>
    <n v="3863.6"/>
    <n v="1543.11"/>
    <n v="10770.68"/>
    <x v="5"/>
    <n v="2026"/>
    <s v="Q2"/>
    <s v="High"/>
    <s v="Good"/>
    <s v="Excellent"/>
    <x v="3"/>
    <n v="10770.68"/>
  </r>
  <r>
    <x v="3517"/>
    <d v="2025-09-07T00:00:00"/>
    <s v="Mundra"/>
    <s v="Delhi ICD"/>
    <x v="3"/>
    <x v="1"/>
    <x v="6"/>
    <n v="12.1"/>
    <n v="1071"/>
    <n v="100.58"/>
    <n v="3"/>
    <x v="2"/>
    <x v="0"/>
    <n v="54311.6"/>
    <x v="105"/>
    <x v="1"/>
    <n v="81.239999999999995"/>
    <n v="2626"/>
    <n v="2958.96"/>
    <n v="9439.18"/>
    <x v="8"/>
    <n v="2025"/>
    <s v="Q3"/>
    <s v="High"/>
    <s v="Average"/>
    <s v="Excellent"/>
    <x v="3"/>
    <n v="9439.18"/>
  </r>
  <r>
    <x v="3518"/>
    <d v="2025-02-17T00:00:00"/>
    <s v="Chennai"/>
    <s v="Pune"/>
    <x v="5"/>
    <x v="0"/>
    <x v="0"/>
    <n v="10.75"/>
    <n v="2585"/>
    <n v="89.33"/>
    <n v="8"/>
    <x v="0"/>
    <x v="2"/>
    <n v="56414.6"/>
    <x v="29"/>
    <x v="0"/>
    <n v="88.94"/>
    <n v="5600"/>
    <n v="1892.66"/>
    <n v="6050.96"/>
    <x v="3"/>
    <n v="2025"/>
    <s v="Q1"/>
    <s v="High"/>
    <s v="Average"/>
    <s v="Good"/>
    <x v="5"/>
    <n v="6050.96"/>
  </r>
  <r>
    <x v="3519"/>
    <d v="2025-01-25T00:00:00"/>
    <s v="Kandla"/>
    <s v="Bengaluru"/>
    <x v="1"/>
    <x v="0"/>
    <x v="6"/>
    <n v="27.21"/>
    <n v="2087"/>
    <n v="92.23"/>
    <n v="5"/>
    <x v="1"/>
    <x v="1"/>
    <n v="62100.6"/>
    <x v="24"/>
    <x v="3"/>
    <n v="88.61"/>
    <n v="5262.4"/>
    <n v="4302.4399999999996"/>
    <n v="9796.07"/>
    <x v="0"/>
    <n v="2025"/>
    <s v="Q1"/>
    <s v="High"/>
    <s v="Average"/>
    <s v="Excellent"/>
    <x v="1"/>
    <n v="9796.07"/>
  </r>
  <r>
    <x v="3520"/>
    <d v="2024-09-11T00:00:00"/>
    <s v="Kandla"/>
    <s v="Jaipur"/>
    <x v="1"/>
    <x v="1"/>
    <x v="1"/>
    <n v="14.82"/>
    <n v="1271"/>
    <n v="101.87"/>
    <n v="3"/>
    <x v="1"/>
    <x v="0"/>
    <n v="56814.400000000001"/>
    <x v="53"/>
    <x v="5"/>
    <n v="87.84"/>
    <n v="3134.8"/>
    <n v="2721.97"/>
    <n v="8459.25"/>
    <x v="8"/>
    <n v="2024"/>
    <s v="Q3"/>
    <s v="High"/>
    <s v="Average"/>
    <s v="Excellent"/>
    <x v="1"/>
    <n v="8459.25"/>
  </r>
  <r>
    <x v="3521"/>
    <d v="2024-01-04T00:00:00"/>
    <s v="Mumbai"/>
    <s v="Pune"/>
    <x v="6"/>
    <x v="1"/>
    <x v="5"/>
    <n v="22.94"/>
    <n v="1617"/>
    <n v="100.96"/>
    <n v="5"/>
    <x v="2"/>
    <x v="0"/>
    <n v="70665.2"/>
    <x v="26"/>
    <x v="3"/>
    <n v="87.54"/>
    <n v="4151.6000000000004"/>
    <n v="3812.26"/>
    <n v="7781.75"/>
    <x v="0"/>
    <n v="2024"/>
    <s v="Q1"/>
    <s v="High"/>
    <s v="Average"/>
    <s v="Excellent"/>
    <x v="6"/>
    <n v="7781.75"/>
  </r>
  <r>
    <x v="3522"/>
    <d v="2025-05-22T00:00:00"/>
    <s v="Vizag"/>
    <s v="Bengaluru"/>
    <x v="2"/>
    <x v="1"/>
    <x v="0"/>
    <n v="12.81"/>
    <n v="668"/>
    <n v="92.16"/>
    <n v="2"/>
    <x v="2"/>
    <x v="2"/>
    <n v="45104.2"/>
    <x v="103"/>
    <x v="0"/>
    <n v="85.48"/>
    <n v="1848.4"/>
    <n v="2239.61"/>
    <n v="5793.67"/>
    <x v="4"/>
    <n v="2025"/>
    <s v="Q2"/>
    <s v="Low"/>
    <s v="Average"/>
    <s v="Excellent"/>
    <x v="2"/>
    <n v="5793.67"/>
  </r>
  <r>
    <x v="3523"/>
    <d v="2025-12-08T00:00:00"/>
    <s v="Nava Sheva"/>
    <s v="Lucknow"/>
    <x v="3"/>
    <x v="0"/>
    <x v="2"/>
    <n v="22.23"/>
    <n v="723"/>
    <n v="89.75"/>
    <n v="2"/>
    <x v="1"/>
    <x v="1"/>
    <n v="40953"/>
    <x v="23"/>
    <x v="2"/>
    <n v="88.08"/>
    <n v="2335.1999999999998"/>
    <n v="2163.94"/>
    <n v="6292.66"/>
    <x v="9"/>
    <n v="2025"/>
    <s v="Q4"/>
    <s v="Low"/>
    <s v="Average"/>
    <s v="Excellent"/>
    <x v="3"/>
    <n v="6292.66"/>
  </r>
  <r>
    <x v="3524"/>
    <d v="2024-07-09T00:00:00"/>
    <s v="Chennai"/>
    <s v="Ahmedabad"/>
    <x v="6"/>
    <x v="0"/>
    <x v="2"/>
    <n v="16.09"/>
    <n v="2440"/>
    <n v="87.66"/>
    <n v="8"/>
    <x v="0"/>
    <x v="2"/>
    <n v="59280.2"/>
    <x v="13"/>
    <x v="3"/>
    <n v="85.88"/>
    <n v="5523.6"/>
    <n v="2258.6999999999998"/>
    <n v="9592.9500000000007"/>
    <x v="1"/>
    <n v="2024"/>
    <s v="Q3"/>
    <s v="High"/>
    <s v="Average"/>
    <s v="Good"/>
    <x v="6"/>
    <n v="9592.9500000000007"/>
  </r>
  <r>
    <x v="3525"/>
    <d v="2024-07-30T00:00:00"/>
    <s v="Chennai"/>
    <s v="Jaipur"/>
    <x v="5"/>
    <x v="0"/>
    <x v="2"/>
    <n v="15.46"/>
    <n v="1361"/>
    <n v="103.21"/>
    <n v="5"/>
    <x v="1"/>
    <x v="0"/>
    <n v="46631.199999999997"/>
    <x v="109"/>
    <x v="6"/>
    <n v="82.04"/>
    <n v="3340.4"/>
    <n v="3466.95"/>
    <n v="6557.09"/>
    <x v="1"/>
    <n v="2024"/>
    <s v="Q3"/>
    <s v="Low"/>
    <s v="Average"/>
    <s v="Excellent"/>
    <x v="5"/>
    <n v="6557.09"/>
  </r>
  <r>
    <x v="3526"/>
    <d v="2026-01-12T00:00:00"/>
    <s v="Kolkata"/>
    <s v="Hyderabad"/>
    <x v="0"/>
    <x v="0"/>
    <x v="4"/>
    <n v="20.47"/>
    <n v="1389"/>
    <n v="89"/>
    <n v="3"/>
    <x v="0"/>
    <x v="1"/>
    <n v="52271"/>
    <x v="99"/>
    <x v="1"/>
    <n v="88.92"/>
    <n v="3596.8"/>
    <n v="4301.3100000000004"/>
    <n v="4358.3900000000003"/>
    <x v="0"/>
    <n v="2026"/>
    <s v="Q1"/>
    <s v="High"/>
    <s v="Average"/>
    <s v="Excellent"/>
    <x v="0"/>
    <n v="4358.3900000000003"/>
  </r>
  <r>
    <x v="3527"/>
    <d v="2024-10-24T00:00:00"/>
    <s v="Kolkata"/>
    <s v="Pune"/>
    <x v="4"/>
    <x v="1"/>
    <x v="5"/>
    <n v="26.27"/>
    <n v="1993"/>
    <n v="98.1"/>
    <n v="5"/>
    <x v="0"/>
    <x v="2"/>
    <n v="76331"/>
    <x v="91"/>
    <x v="4"/>
    <n v="86.06"/>
    <n v="5036.8"/>
    <n v="3434.25"/>
    <n v="8423.08"/>
    <x v="7"/>
    <n v="2024"/>
    <s v="Q4"/>
    <s v="High"/>
    <s v="Average"/>
    <s v="Excellent"/>
    <x v="4"/>
    <n v="8423.08"/>
  </r>
  <r>
    <x v="3528"/>
    <d v="2026-05-26T00:00:00"/>
    <s v="Mumbai"/>
    <s v="Ahmedabad"/>
    <x v="1"/>
    <x v="1"/>
    <x v="2"/>
    <n v="26.54"/>
    <n v="2688"/>
    <n v="89.45"/>
    <n v="6"/>
    <x v="2"/>
    <x v="0"/>
    <n v="85376"/>
    <x v="90"/>
    <x v="4"/>
    <n v="82.32"/>
    <n v="6437.6"/>
    <n v="1956.86"/>
    <n v="12850.73"/>
    <x v="4"/>
    <n v="2026"/>
    <s v="Q2"/>
    <s v="High"/>
    <s v="Good"/>
    <s v="Good"/>
    <x v="1"/>
    <n v="12850.73"/>
  </r>
  <r>
    <x v="3529"/>
    <d v="2025-08-25T00:00:00"/>
    <s v="Nava Sheva"/>
    <s v="Ahmedabad"/>
    <x v="4"/>
    <x v="1"/>
    <x v="4"/>
    <n v="17.670000000000002"/>
    <n v="2786"/>
    <n v="95.57"/>
    <n v="7"/>
    <x v="1"/>
    <x v="2"/>
    <n v="72803.399999999994"/>
    <x v="99"/>
    <x v="0"/>
    <n v="82.66"/>
    <n v="6278.8"/>
    <n v="2075.6"/>
    <n v="9463.7900000000009"/>
    <x v="2"/>
    <n v="2025"/>
    <s v="Q3"/>
    <s v="High"/>
    <s v="Average"/>
    <s v="Good"/>
    <x v="4"/>
    <n v="9463.7900000000009"/>
  </r>
  <r>
    <x v="3530"/>
    <d v="2025-07-18T00:00:00"/>
    <s v="Vizag"/>
    <s v="Bengaluru"/>
    <x v="3"/>
    <x v="1"/>
    <x v="3"/>
    <n v="14.09"/>
    <n v="877"/>
    <n v="91.72"/>
    <n v="3"/>
    <x v="2"/>
    <x v="1"/>
    <n v="50211.4"/>
    <x v="63"/>
    <x v="3"/>
    <n v="81.8"/>
    <n v="2317.6"/>
    <n v="2525.71"/>
    <n v="6714.11"/>
    <x v="1"/>
    <n v="2025"/>
    <s v="Q3"/>
    <s v="High"/>
    <s v="Average"/>
    <s v="Excellent"/>
    <x v="3"/>
    <n v="6714.11"/>
  </r>
  <r>
    <x v="3531"/>
    <d v="2024-09-23T00:00:00"/>
    <s v="Mundra"/>
    <s v="Hyderabad"/>
    <x v="5"/>
    <x v="1"/>
    <x v="2"/>
    <n v="18.28"/>
    <n v="919"/>
    <n v="99.07"/>
    <n v="2"/>
    <x v="0"/>
    <x v="2"/>
    <n v="56368.4"/>
    <x v="24"/>
    <x v="2"/>
    <n v="87.19"/>
    <n v="2569.1999999999998"/>
    <n v="2840.03"/>
    <n v="9125.42"/>
    <x v="8"/>
    <n v="2024"/>
    <s v="Q3"/>
    <s v="High"/>
    <s v="Average"/>
    <s v="Excellent"/>
    <x v="5"/>
    <n v="9125.42"/>
  </r>
  <r>
    <x v="3532"/>
    <d v="2024-05-07T00:00:00"/>
    <s v="Kandla"/>
    <s v="Nagpur"/>
    <x v="0"/>
    <x v="0"/>
    <x v="6"/>
    <n v="19.97"/>
    <n v="2530"/>
    <n v="88.9"/>
    <n v="8"/>
    <x v="1"/>
    <x v="2"/>
    <n v="59001"/>
    <x v="87"/>
    <x v="4"/>
    <n v="86.51"/>
    <n v="5858.8"/>
    <n v="3054.14"/>
    <n v="8722.08"/>
    <x v="4"/>
    <n v="2024"/>
    <s v="Q2"/>
    <s v="High"/>
    <s v="Average"/>
    <s v="Good"/>
    <x v="0"/>
    <n v="8722.08"/>
  </r>
  <r>
    <x v="3533"/>
    <d v="2025-08-18T00:00:00"/>
    <s v="Chennai"/>
    <s v="Jaipur"/>
    <x v="1"/>
    <x v="1"/>
    <x v="3"/>
    <n v="25.68"/>
    <n v="786"/>
    <n v="104.83"/>
    <n v="2"/>
    <x v="0"/>
    <x v="2"/>
    <n v="62123.6"/>
    <x v="11"/>
    <x v="0"/>
    <n v="84.69"/>
    <n v="2599.1999999999998"/>
    <n v="3344.53"/>
    <n v="5635.7"/>
    <x v="2"/>
    <n v="2025"/>
    <s v="Q3"/>
    <s v="High"/>
    <s v="Average"/>
    <s v="Excellent"/>
    <x v="1"/>
    <n v="5635.7"/>
  </r>
  <r>
    <x v="3534"/>
    <d v="2026-03-16T00:00:00"/>
    <s v="Nava Sheva"/>
    <s v="Pune"/>
    <x v="1"/>
    <x v="1"/>
    <x v="0"/>
    <n v="12.34"/>
    <n v="452"/>
    <n v="101.59"/>
    <n v="2"/>
    <x v="0"/>
    <x v="2"/>
    <n v="45720.800000000003"/>
    <x v="7"/>
    <x v="6"/>
    <n v="87.68"/>
    <n v="1397.6"/>
    <n v="2932.66"/>
    <n v="6144.18"/>
    <x v="10"/>
    <n v="2026"/>
    <s v="Q1"/>
    <s v="Low"/>
    <s v="Average"/>
    <s v="Excellent"/>
    <x v="1"/>
    <n v="6144.18"/>
  </r>
  <r>
    <x v="3535"/>
    <d v="2025-02-17T00:00:00"/>
    <s v="Vizag"/>
    <s v="Bengaluru"/>
    <x v="0"/>
    <x v="1"/>
    <x v="0"/>
    <n v="19.45"/>
    <n v="2239"/>
    <n v="90.97"/>
    <n v="6"/>
    <x v="2"/>
    <x v="1"/>
    <n v="71289.399999999994"/>
    <x v="84"/>
    <x v="2"/>
    <n v="81.11"/>
    <n v="5256"/>
    <n v="2198.3200000000002"/>
    <n v="9587.82"/>
    <x v="3"/>
    <n v="2025"/>
    <s v="Q1"/>
    <s v="High"/>
    <s v="Average"/>
    <s v="Good"/>
    <x v="0"/>
    <n v="9587.82"/>
  </r>
  <r>
    <x v="3536"/>
    <d v="2024-09-16T00:00:00"/>
    <s v="Nava Sheva"/>
    <s v="Delhi ICD"/>
    <x v="4"/>
    <x v="0"/>
    <x v="4"/>
    <n v="17.489999999999998"/>
    <n v="2639"/>
    <n v="104.86"/>
    <n v="6"/>
    <x v="2"/>
    <x v="0"/>
    <n v="66492.2"/>
    <x v="51"/>
    <x v="5"/>
    <n v="84.23"/>
    <n v="5977.6"/>
    <n v="4532.59"/>
    <n v="5801.44"/>
    <x v="8"/>
    <n v="2024"/>
    <s v="Q3"/>
    <s v="High"/>
    <s v="Average"/>
    <s v="Good"/>
    <x v="4"/>
    <n v="5801.44"/>
  </r>
  <r>
    <x v="3537"/>
    <d v="2025-12-03T00:00:00"/>
    <s v="Mumbai"/>
    <s v="Hyderabad"/>
    <x v="5"/>
    <x v="0"/>
    <x v="3"/>
    <n v="14.25"/>
    <n v="408"/>
    <n v="95.79"/>
    <n v="2"/>
    <x v="1"/>
    <x v="0"/>
    <n v="33215.800000000003"/>
    <x v="90"/>
    <x v="1"/>
    <n v="82.2"/>
    <n v="1386"/>
    <n v="1963.8"/>
    <n v="2664.24"/>
    <x v="9"/>
    <n v="2025"/>
    <s v="Q4"/>
    <s v="Low"/>
    <s v="Average"/>
    <s v="Excellent"/>
    <x v="5"/>
    <n v="2664.24"/>
  </r>
  <r>
    <x v="3538"/>
    <d v="2026-06-14T00:00:00"/>
    <s v="Kandla"/>
    <s v="Jaipur"/>
    <x v="1"/>
    <x v="0"/>
    <x v="2"/>
    <n v="11.44"/>
    <n v="1791"/>
    <n v="97.48"/>
    <n v="5"/>
    <x v="2"/>
    <x v="1"/>
    <n v="47485.599999999999"/>
    <x v="24"/>
    <x v="3"/>
    <n v="85.81"/>
    <n v="4039.6"/>
    <n v="2083.83"/>
    <n v="5249.54"/>
    <x v="6"/>
    <n v="2026"/>
    <s v="Q2"/>
    <s v="Low"/>
    <s v="Average"/>
    <s v="Excellent"/>
    <x v="1"/>
    <n v="5249.54"/>
  </r>
  <r>
    <x v="3539"/>
    <d v="2025-02-13T00:00:00"/>
    <s v="Mundra"/>
    <s v="Nagpur"/>
    <x v="0"/>
    <x v="1"/>
    <x v="4"/>
    <n v="27.94"/>
    <n v="2679"/>
    <n v="100.41"/>
    <n v="8"/>
    <x v="2"/>
    <x v="0"/>
    <n v="87843.199999999997"/>
    <x v="30"/>
    <x v="1"/>
    <n v="82.9"/>
    <n v="6475.6"/>
    <n v="3039.71"/>
    <n v="13094.16"/>
    <x v="3"/>
    <n v="2025"/>
    <s v="Q1"/>
    <s v="High"/>
    <s v="Good"/>
    <s v="Good"/>
    <x v="0"/>
    <n v="13094.16"/>
  </r>
  <r>
    <x v="3540"/>
    <d v="2025-10-17T00:00:00"/>
    <s v="Mumbai"/>
    <s v="Ahmedabad"/>
    <x v="3"/>
    <x v="1"/>
    <x v="4"/>
    <n v="18.05"/>
    <n v="2533"/>
    <n v="104.94"/>
    <n v="8"/>
    <x v="2"/>
    <x v="1"/>
    <n v="75233.8"/>
    <x v="85"/>
    <x v="1"/>
    <n v="84.85"/>
    <n v="5788"/>
    <n v="3771.91"/>
    <n v="12897.65"/>
    <x v="7"/>
    <n v="2025"/>
    <s v="Q4"/>
    <s v="High"/>
    <s v="Good"/>
    <s v="Good"/>
    <x v="3"/>
    <n v="12897.65"/>
  </r>
  <r>
    <x v="3541"/>
    <d v="2025-05-29T00:00:00"/>
    <s v="Mundra"/>
    <s v="Nagpur"/>
    <x v="0"/>
    <x v="1"/>
    <x v="6"/>
    <n v="13.56"/>
    <n v="445"/>
    <n v="87.79"/>
    <n v="2"/>
    <x v="1"/>
    <x v="2"/>
    <n v="40078.800000000003"/>
    <x v="93"/>
    <x v="4"/>
    <n v="87.18"/>
    <n v="1432.4"/>
    <n v="3496.21"/>
    <n v="6199.63"/>
    <x v="4"/>
    <n v="2025"/>
    <s v="Q2"/>
    <s v="Low"/>
    <s v="Average"/>
    <s v="Excellent"/>
    <x v="0"/>
    <n v="6199.63"/>
  </r>
  <r>
    <x v="3542"/>
    <d v="2024-02-26T00:00:00"/>
    <s v="Mumbai"/>
    <s v="Bengaluru"/>
    <x v="4"/>
    <x v="1"/>
    <x v="5"/>
    <n v="22.81"/>
    <n v="374"/>
    <n v="100.97"/>
    <n v="2"/>
    <x v="1"/>
    <x v="1"/>
    <n v="50633.4"/>
    <x v="57"/>
    <x v="5"/>
    <n v="81.650000000000006"/>
    <n v="1660.4"/>
    <n v="2575.6999999999998"/>
    <n v="4253.2700000000004"/>
    <x v="3"/>
    <n v="2024"/>
    <s v="Q1"/>
    <s v="High"/>
    <s v="Average"/>
    <s v="Excellent"/>
    <x v="4"/>
    <n v="4253.2700000000004"/>
  </r>
  <r>
    <x v="3543"/>
    <d v="2025-04-22T00:00:00"/>
    <s v="Kolkata"/>
    <s v="Lucknow"/>
    <x v="1"/>
    <x v="0"/>
    <x v="6"/>
    <n v="15.89"/>
    <n v="315"/>
    <n v="92.29"/>
    <n v="2"/>
    <x v="1"/>
    <x v="1"/>
    <n v="30655.8"/>
    <x v="13"/>
    <x v="5"/>
    <n v="87.55"/>
    <n v="1265.5999999999999"/>
    <n v="3909.33"/>
    <n v="5510.54"/>
    <x v="5"/>
    <n v="2025"/>
    <s v="Q2"/>
    <s v="Low"/>
    <s v="Average"/>
    <s v="Excellent"/>
    <x v="1"/>
    <n v="5510.54"/>
  </r>
  <r>
    <x v="3544"/>
    <d v="2025-05-16T00:00:00"/>
    <s v="Vizag"/>
    <s v="Lucknow"/>
    <x v="2"/>
    <x v="0"/>
    <x v="1"/>
    <n v="14.23"/>
    <n v="2026"/>
    <n v="85.55"/>
    <n v="7"/>
    <x v="2"/>
    <x v="0"/>
    <n v="53885"/>
    <x v="80"/>
    <x v="5"/>
    <n v="83.55"/>
    <n v="4621.2"/>
    <n v="2879.07"/>
    <n v="5147.01"/>
    <x v="4"/>
    <n v="2025"/>
    <s v="Q2"/>
    <s v="High"/>
    <s v="Average"/>
    <s v="Good"/>
    <x v="2"/>
    <n v="5147.01"/>
  </r>
  <r>
    <x v="3545"/>
    <d v="2025-02-22T00:00:00"/>
    <s v="Kandla"/>
    <s v="Hyderabad"/>
    <x v="1"/>
    <x v="0"/>
    <x v="2"/>
    <n v="12.83"/>
    <n v="1057"/>
    <n v="91.48"/>
    <n v="3"/>
    <x v="2"/>
    <x v="2"/>
    <n v="37708.6"/>
    <x v="115"/>
    <x v="2"/>
    <n v="84.32"/>
    <n v="2627.2"/>
    <n v="2775.5"/>
    <n v="4135.1000000000004"/>
    <x v="3"/>
    <n v="2025"/>
    <s v="Q1"/>
    <s v="Low"/>
    <s v="Average"/>
    <s v="Excellent"/>
    <x v="1"/>
    <n v="4135.1000000000004"/>
  </r>
  <r>
    <x v="3546"/>
    <d v="2025-02-06T00:00:00"/>
    <s v="Nava Sheva"/>
    <s v="Nagpur"/>
    <x v="5"/>
    <x v="0"/>
    <x v="3"/>
    <n v="23.29"/>
    <n v="1471"/>
    <n v="104.73"/>
    <n v="4"/>
    <x v="0"/>
    <x v="1"/>
    <n v="57680.6"/>
    <x v="97"/>
    <x v="3"/>
    <n v="86.04"/>
    <n v="3873.6"/>
    <n v="4993.8"/>
    <n v="5288.17"/>
    <x v="3"/>
    <n v="2025"/>
    <s v="Q1"/>
    <s v="High"/>
    <s v="Average"/>
    <s v="Excellent"/>
    <x v="5"/>
    <n v="5288.17"/>
  </r>
  <r>
    <x v="3547"/>
    <d v="2024-09-20T00:00:00"/>
    <s v="Chennai"/>
    <s v="Nagpur"/>
    <x v="1"/>
    <x v="1"/>
    <x v="3"/>
    <n v="21.69"/>
    <n v="368"/>
    <n v="95.99"/>
    <n v="2"/>
    <x v="2"/>
    <x v="0"/>
    <n v="53955.8"/>
    <x v="37"/>
    <x v="6"/>
    <n v="88.8"/>
    <n v="1603.6"/>
    <n v="3597.48"/>
    <n v="7182.45"/>
    <x v="8"/>
    <n v="2024"/>
    <s v="Q3"/>
    <s v="High"/>
    <s v="Average"/>
    <s v="Excellent"/>
    <x v="1"/>
    <n v="7182.45"/>
  </r>
  <r>
    <x v="3548"/>
    <d v="2024-05-15T00:00:00"/>
    <s v="Nava Sheva"/>
    <s v="Nagpur"/>
    <x v="6"/>
    <x v="0"/>
    <x v="0"/>
    <n v="18.79"/>
    <n v="1730"/>
    <n v="85.28"/>
    <n v="5"/>
    <x v="1"/>
    <x v="0"/>
    <n v="51904.6"/>
    <x v="24"/>
    <x v="4"/>
    <n v="82.29"/>
    <n v="4211.6000000000004"/>
    <n v="3029.6"/>
    <n v="8997.0400000000009"/>
    <x v="4"/>
    <n v="2024"/>
    <s v="Q2"/>
    <s v="High"/>
    <s v="Average"/>
    <s v="Excellent"/>
    <x v="6"/>
    <n v="8997.0400000000009"/>
  </r>
  <r>
    <x v="3549"/>
    <d v="2026-02-25T00:00:00"/>
    <s v="Vizag"/>
    <s v="Hyderabad"/>
    <x v="3"/>
    <x v="1"/>
    <x v="5"/>
    <n v="14.71"/>
    <n v="2527"/>
    <n v="85.18"/>
    <n v="8"/>
    <x v="2"/>
    <x v="2"/>
    <n v="68284.600000000006"/>
    <x v="62"/>
    <x v="3"/>
    <n v="82.75"/>
    <n v="5642.4"/>
    <n v="4358.95"/>
    <n v="8154.77"/>
    <x v="3"/>
    <n v="2026"/>
    <s v="Q1"/>
    <s v="High"/>
    <s v="Average"/>
    <s v="Good"/>
    <x v="3"/>
    <n v="8154.77"/>
  </r>
  <r>
    <x v="3550"/>
    <d v="2025-01-20T00:00:00"/>
    <s v="Kolkata"/>
    <s v="Bengaluru"/>
    <x v="6"/>
    <x v="0"/>
    <x v="3"/>
    <n v="18.88"/>
    <n v="419"/>
    <n v="96.02"/>
    <n v="3"/>
    <x v="0"/>
    <x v="1"/>
    <n v="40042.400000000001"/>
    <x v="51"/>
    <x v="1"/>
    <n v="87.34"/>
    <n v="1593.2"/>
    <n v="2058.87"/>
    <n v="4259.8"/>
    <x v="0"/>
    <n v="2025"/>
    <s v="Q1"/>
    <s v="Low"/>
    <s v="Average"/>
    <s v="Excellent"/>
    <x v="6"/>
    <n v="4259.8"/>
  </r>
  <r>
    <x v="3551"/>
    <d v="2026-03-01T00:00:00"/>
    <s v="Mumbai"/>
    <s v="Pune"/>
    <x v="1"/>
    <x v="0"/>
    <x v="3"/>
    <n v="25.33"/>
    <n v="2087"/>
    <n v="98.39"/>
    <n v="5"/>
    <x v="0"/>
    <x v="2"/>
    <n v="64647.8"/>
    <x v="39"/>
    <x v="1"/>
    <n v="85.67"/>
    <n v="5187.2"/>
    <n v="2395.94"/>
    <n v="6275.55"/>
    <x v="10"/>
    <n v="2026"/>
    <s v="Q1"/>
    <s v="High"/>
    <s v="Average"/>
    <s v="Excellent"/>
    <x v="1"/>
    <n v="6275.55"/>
  </r>
  <r>
    <x v="3552"/>
    <d v="2024-11-09T00:00:00"/>
    <s v="Kolkata"/>
    <s v="Bengaluru"/>
    <x v="2"/>
    <x v="1"/>
    <x v="1"/>
    <n v="10.1"/>
    <n v="2465"/>
    <n v="96.13"/>
    <n v="6"/>
    <x v="1"/>
    <x v="0"/>
    <n v="66205.600000000006"/>
    <x v="9"/>
    <x v="5"/>
    <n v="84.13"/>
    <n v="5334"/>
    <n v="4009.57"/>
    <n v="7011.34"/>
    <x v="11"/>
    <n v="2024"/>
    <s v="Q4"/>
    <s v="High"/>
    <s v="Average"/>
    <s v="Good"/>
    <x v="2"/>
    <n v="7011.34"/>
  </r>
  <r>
    <x v="3553"/>
    <d v="2025-01-04T00:00:00"/>
    <s v="Vizag"/>
    <s v="Bengaluru"/>
    <x v="2"/>
    <x v="0"/>
    <x v="3"/>
    <n v="12.75"/>
    <n v="1496"/>
    <n v="86.49"/>
    <n v="3"/>
    <x v="2"/>
    <x v="1"/>
    <n v="43805.8"/>
    <x v="46"/>
    <x v="3"/>
    <n v="88.64"/>
    <n v="3502"/>
    <n v="4629.6000000000004"/>
    <n v="7662.36"/>
    <x v="0"/>
    <n v="2025"/>
    <s v="Q1"/>
    <s v="Low"/>
    <s v="Average"/>
    <s v="Excellent"/>
    <x v="2"/>
    <n v="7662.36"/>
  </r>
  <r>
    <x v="3554"/>
    <d v="2025-10-24T00:00:00"/>
    <s v="Mundra"/>
    <s v="Hyderabad"/>
    <x v="3"/>
    <x v="1"/>
    <x v="6"/>
    <n v="12.88"/>
    <n v="2021"/>
    <n v="86.67"/>
    <n v="5"/>
    <x v="0"/>
    <x v="0"/>
    <n v="67244.399999999994"/>
    <x v="60"/>
    <x v="4"/>
    <n v="88.19"/>
    <n v="4557.2"/>
    <n v="3920.01"/>
    <n v="10696.73"/>
    <x v="7"/>
    <n v="2025"/>
    <s v="Q4"/>
    <s v="High"/>
    <s v="Good"/>
    <s v="Excellent"/>
    <x v="3"/>
    <n v="10696.73"/>
  </r>
  <r>
    <x v="3555"/>
    <d v="2024-02-03T00:00:00"/>
    <s v="Mundra"/>
    <s v="Delhi ICD"/>
    <x v="3"/>
    <x v="0"/>
    <x v="1"/>
    <n v="12.31"/>
    <n v="517"/>
    <n v="94.39"/>
    <n v="3"/>
    <x v="2"/>
    <x v="2"/>
    <n v="31109.8"/>
    <x v="88"/>
    <x v="1"/>
    <n v="83.12"/>
    <n v="1526.4"/>
    <n v="3095.81"/>
    <n v="3399.82"/>
    <x v="3"/>
    <n v="2024"/>
    <s v="Q1"/>
    <s v="Low"/>
    <s v="Average"/>
    <s v="Excellent"/>
    <x v="3"/>
    <n v="3399.82"/>
  </r>
  <r>
    <x v="3556"/>
    <d v="2025-05-31T00:00:00"/>
    <s v="Vizag"/>
    <s v="Ahmedabad"/>
    <x v="5"/>
    <x v="0"/>
    <x v="5"/>
    <n v="13.63"/>
    <n v="2269"/>
    <n v="102.96"/>
    <n v="5"/>
    <x v="2"/>
    <x v="2"/>
    <n v="54350.2"/>
    <x v="80"/>
    <x v="4"/>
    <n v="87.1"/>
    <n v="5083.2"/>
    <n v="2832.51"/>
    <n v="4984.6899999999996"/>
    <x v="4"/>
    <n v="2025"/>
    <s v="Q2"/>
    <s v="High"/>
    <s v="Average"/>
    <s v="Excellent"/>
    <x v="5"/>
    <n v="4984.6899999999996"/>
  </r>
  <r>
    <x v="3557"/>
    <d v="2026-04-11T00:00:00"/>
    <s v="Kolkata"/>
    <s v="Pune"/>
    <x v="1"/>
    <x v="0"/>
    <x v="1"/>
    <n v="16.34"/>
    <n v="875"/>
    <n v="88.1"/>
    <n v="4"/>
    <x v="0"/>
    <x v="0"/>
    <n v="44778"/>
    <x v="18"/>
    <x v="1"/>
    <n v="82.6"/>
    <n v="2403.6"/>
    <n v="3099.73"/>
    <n v="4793.6000000000004"/>
    <x v="5"/>
    <n v="2026"/>
    <s v="Q2"/>
    <s v="Low"/>
    <s v="Average"/>
    <s v="Excellent"/>
    <x v="1"/>
    <n v="4793.6000000000004"/>
  </r>
  <r>
    <x v="3558"/>
    <d v="2026-05-17T00:00:00"/>
    <s v="Mumbai"/>
    <s v="Lucknow"/>
    <x v="5"/>
    <x v="0"/>
    <x v="4"/>
    <n v="17.82"/>
    <n v="1331"/>
    <n v="94.91"/>
    <n v="4"/>
    <x v="0"/>
    <x v="1"/>
    <n v="49899.199999999997"/>
    <x v="44"/>
    <x v="6"/>
    <n v="82.49"/>
    <n v="3374.8"/>
    <n v="4724.4799999999996"/>
    <n v="7750.59"/>
    <x v="4"/>
    <n v="2026"/>
    <s v="Q2"/>
    <s v="Low"/>
    <s v="Average"/>
    <s v="Excellent"/>
    <x v="5"/>
    <n v="7750.59"/>
  </r>
  <r>
    <x v="3559"/>
    <d v="2025-04-15T00:00:00"/>
    <s v="Nava Sheva"/>
    <s v="Jaipur"/>
    <x v="1"/>
    <x v="1"/>
    <x v="6"/>
    <n v="27.57"/>
    <n v="2532"/>
    <n v="93"/>
    <n v="8"/>
    <x v="0"/>
    <x v="1"/>
    <n v="84857"/>
    <x v="8"/>
    <x v="5"/>
    <n v="86.57"/>
    <n v="6166.8"/>
    <n v="3459.42"/>
    <n v="15207.95"/>
    <x v="5"/>
    <n v="2025"/>
    <s v="Q2"/>
    <s v="High"/>
    <s v="Good"/>
    <s v="Good"/>
    <x v="1"/>
    <n v="15207.95"/>
  </r>
  <r>
    <x v="3560"/>
    <d v="2024-02-28T00:00:00"/>
    <s v="Chennai"/>
    <s v="Delhi ICD"/>
    <x v="3"/>
    <x v="1"/>
    <x v="3"/>
    <n v="12.24"/>
    <n v="1174"/>
    <n v="96.5"/>
    <n v="4"/>
    <x v="0"/>
    <x v="0"/>
    <n v="57684"/>
    <x v="2"/>
    <x v="0"/>
    <n v="83.27"/>
    <n v="2837.6"/>
    <n v="3806.93"/>
    <n v="6955.17"/>
    <x v="3"/>
    <n v="2024"/>
    <s v="Q1"/>
    <s v="High"/>
    <s v="Average"/>
    <s v="Excellent"/>
    <x v="3"/>
    <n v="6955.17"/>
  </r>
  <r>
    <x v="3561"/>
    <d v="2025-04-29T00:00:00"/>
    <s v="Chennai"/>
    <s v="Bengaluru"/>
    <x v="6"/>
    <x v="1"/>
    <x v="3"/>
    <n v="12.33"/>
    <n v="1338"/>
    <n v="101.18"/>
    <n v="3"/>
    <x v="0"/>
    <x v="0"/>
    <n v="60294.6"/>
    <x v="112"/>
    <x v="3"/>
    <n v="84.73"/>
    <n v="3169.2"/>
    <n v="2433.0700000000002"/>
    <n v="10428.77"/>
    <x v="5"/>
    <n v="2025"/>
    <s v="Q2"/>
    <s v="High"/>
    <s v="Good"/>
    <s v="Excellent"/>
    <x v="6"/>
    <n v="10428.77"/>
  </r>
  <r>
    <x v="3562"/>
    <d v="2024-10-15T00:00:00"/>
    <s v="Kandla"/>
    <s v="Pune"/>
    <x v="1"/>
    <x v="1"/>
    <x v="4"/>
    <n v="27.93"/>
    <n v="1443"/>
    <n v="87.84"/>
    <n v="3"/>
    <x v="0"/>
    <x v="0"/>
    <n v="73993.8"/>
    <x v="52"/>
    <x v="6"/>
    <n v="87.51"/>
    <n v="4003.2"/>
    <n v="4236.38"/>
    <n v="9732.93"/>
    <x v="7"/>
    <n v="2024"/>
    <s v="Q4"/>
    <s v="High"/>
    <s v="Average"/>
    <s v="Excellent"/>
    <x v="1"/>
    <n v="9732.93"/>
  </r>
  <r>
    <x v="3563"/>
    <d v="2025-03-24T00:00:00"/>
    <s v="Kolkata"/>
    <s v="Hyderabad"/>
    <x v="2"/>
    <x v="1"/>
    <x v="4"/>
    <n v="24.75"/>
    <n v="2445"/>
    <n v="91.07"/>
    <n v="6"/>
    <x v="0"/>
    <x v="0"/>
    <n v="83543.399999999994"/>
    <x v="73"/>
    <x v="2"/>
    <n v="82.41"/>
    <n v="5880"/>
    <n v="4524.83"/>
    <n v="12885.45"/>
    <x v="10"/>
    <n v="2025"/>
    <s v="Q1"/>
    <s v="High"/>
    <s v="Good"/>
    <s v="Good"/>
    <x v="2"/>
    <n v="12885.45"/>
  </r>
  <r>
    <x v="3564"/>
    <d v="2026-05-09T00:00:00"/>
    <s v="Mumbai"/>
    <s v="Pune"/>
    <x v="0"/>
    <x v="1"/>
    <x v="3"/>
    <n v="26.52"/>
    <n v="1426"/>
    <n v="95.33"/>
    <n v="4"/>
    <x v="2"/>
    <x v="2"/>
    <n v="66919.600000000006"/>
    <x v="48"/>
    <x v="2"/>
    <n v="87.59"/>
    <n v="3912.8"/>
    <n v="3538.37"/>
    <n v="10191.67"/>
    <x v="4"/>
    <n v="2026"/>
    <s v="Q2"/>
    <s v="High"/>
    <s v="Good"/>
    <s v="Excellent"/>
    <x v="0"/>
    <n v="10191.67"/>
  </r>
  <r>
    <x v="3565"/>
    <d v="2024-08-26T00:00:00"/>
    <s v="Kandla"/>
    <s v="Nagpur"/>
    <x v="0"/>
    <x v="1"/>
    <x v="3"/>
    <n v="16.079999999999998"/>
    <n v="2001"/>
    <n v="103.86"/>
    <n v="6"/>
    <x v="1"/>
    <x v="1"/>
    <n v="64447.199999999997"/>
    <x v="29"/>
    <x v="1"/>
    <n v="85.36"/>
    <n v="4645.2"/>
    <n v="4412.8599999999997"/>
    <n v="8115.09"/>
    <x v="2"/>
    <n v="2024"/>
    <s v="Q3"/>
    <s v="High"/>
    <s v="Average"/>
    <s v="Good"/>
    <x v="0"/>
    <n v="8115.09"/>
  </r>
  <r>
    <x v="3566"/>
    <d v="2026-04-25T00:00:00"/>
    <s v="Vizag"/>
    <s v="Hyderabad"/>
    <x v="1"/>
    <x v="1"/>
    <x v="1"/>
    <n v="16.89"/>
    <n v="2146"/>
    <n v="90.27"/>
    <n v="5"/>
    <x v="2"/>
    <x v="0"/>
    <n v="70285.399999999994"/>
    <x v="2"/>
    <x v="0"/>
    <n v="88.76"/>
    <n v="4967.6000000000004"/>
    <n v="3853.86"/>
    <n v="6445.8"/>
    <x v="5"/>
    <n v="2026"/>
    <s v="Q2"/>
    <s v="High"/>
    <s v="Average"/>
    <s v="Excellent"/>
    <x v="1"/>
    <n v="6445.8"/>
  </r>
  <r>
    <x v="3567"/>
    <d v="2024-10-17T00:00:00"/>
    <s v="Mundra"/>
    <s v="Bengaluru"/>
    <x v="5"/>
    <x v="1"/>
    <x v="6"/>
    <n v="24.22"/>
    <n v="2140"/>
    <n v="102.46"/>
    <n v="5"/>
    <x v="0"/>
    <x v="1"/>
    <n v="78273.2"/>
    <x v="74"/>
    <x v="1"/>
    <n v="87.02"/>
    <n v="5248.8"/>
    <n v="4642.28"/>
    <n v="11674.51"/>
    <x v="7"/>
    <n v="2024"/>
    <s v="Q4"/>
    <s v="High"/>
    <s v="Good"/>
    <s v="Excellent"/>
    <x v="5"/>
    <n v="11674.51"/>
  </r>
  <r>
    <x v="3568"/>
    <d v="2024-04-27T00:00:00"/>
    <s v="Mundra"/>
    <s v="Delhi ICD"/>
    <x v="5"/>
    <x v="1"/>
    <x v="0"/>
    <n v="18.32"/>
    <n v="790"/>
    <n v="88.85"/>
    <n v="2"/>
    <x v="0"/>
    <x v="1"/>
    <n v="55130"/>
    <x v="8"/>
    <x v="4"/>
    <n v="87.64"/>
    <n v="2312.8000000000002"/>
    <n v="4018.01"/>
    <n v="7231.49"/>
    <x v="5"/>
    <n v="2024"/>
    <s v="Q2"/>
    <s v="High"/>
    <s v="Average"/>
    <s v="Excellent"/>
    <x v="5"/>
    <n v="7231.49"/>
  </r>
  <r>
    <x v="3569"/>
    <d v="2024-09-11T00:00:00"/>
    <s v="Kolkata"/>
    <s v="Jaipur"/>
    <x v="5"/>
    <x v="0"/>
    <x v="2"/>
    <n v="10.8"/>
    <n v="2610"/>
    <n v="88.61"/>
    <n v="6"/>
    <x v="0"/>
    <x v="2"/>
    <n v="56673.2"/>
    <x v="47"/>
    <x v="2"/>
    <n v="87.61"/>
    <n v="5652"/>
    <n v="2603.87"/>
    <n v="8213.85"/>
    <x v="8"/>
    <n v="2024"/>
    <s v="Q3"/>
    <s v="High"/>
    <s v="Average"/>
    <s v="Good"/>
    <x v="5"/>
    <n v="8213.85"/>
  </r>
  <r>
    <x v="3570"/>
    <d v="2025-04-23T00:00:00"/>
    <s v="Kolkata"/>
    <s v="Bengaluru"/>
    <x v="2"/>
    <x v="0"/>
    <x v="0"/>
    <n v="14.77"/>
    <n v="2177"/>
    <n v="91.17"/>
    <n v="7"/>
    <x v="2"/>
    <x v="0"/>
    <n v="56857.4"/>
    <x v="14"/>
    <x v="4"/>
    <n v="84.35"/>
    <n v="4944.8"/>
    <n v="2776.6"/>
    <n v="6958.4"/>
    <x v="5"/>
    <n v="2025"/>
    <s v="Q2"/>
    <s v="High"/>
    <s v="Average"/>
    <s v="Good"/>
    <x v="2"/>
    <n v="6958.4"/>
  </r>
  <r>
    <x v="3571"/>
    <d v="2024-06-10T00:00:00"/>
    <s v="Mundra"/>
    <s v="Pune"/>
    <x v="0"/>
    <x v="1"/>
    <x v="6"/>
    <n v="24.43"/>
    <n v="967"/>
    <n v="103.79"/>
    <n v="2"/>
    <x v="0"/>
    <x v="2"/>
    <n v="63045.8"/>
    <x v="75"/>
    <x v="1"/>
    <n v="83.39"/>
    <n v="2911.2"/>
    <n v="2473.5700000000002"/>
    <n v="8307.7000000000007"/>
    <x v="6"/>
    <n v="2024"/>
    <s v="Q2"/>
    <s v="High"/>
    <s v="Average"/>
    <s v="Excellent"/>
    <x v="0"/>
    <n v="8307.7000000000007"/>
  </r>
  <r>
    <x v="3572"/>
    <d v="2026-02-09T00:00:00"/>
    <s v="Kolkata"/>
    <s v="Bengaluru"/>
    <x v="6"/>
    <x v="0"/>
    <x v="4"/>
    <n v="25.47"/>
    <n v="1192"/>
    <n v="97.2"/>
    <n v="4"/>
    <x v="1"/>
    <x v="2"/>
    <n v="48891"/>
    <x v="74"/>
    <x v="4"/>
    <n v="84.46"/>
    <n v="3402.8"/>
    <n v="2939.26"/>
    <n v="7509.85"/>
    <x v="3"/>
    <n v="2026"/>
    <s v="Q1"/>
    <s v="Low"/>
    <s v="Average"/>
    <s v="Excellent"/>
    <x v="6"/>
    <n v="7509.85"/>
  </r>
  <r>
    <x v="3573"/>
    <d v="2026-01-02T00:00:00"/>
    <s v="Vizag"/>
    <s v="Pune"/>
    <x v="6"/>
    <x v="1"/>
    <x v="6"/>
    <n v="19.260000000000002"/>
    <n v="2535"/>
    <n v="102.33"/>
    <n v="8"/>
    <x v="1"/>
    <x v="1"/>
    <n v="73533.600000000006"/>
    <x v="110"/>
    <x v="3"/>
    <n v="88"/>
    <n v="5840.4"/>
    <n v="4641.2299999999996"/>
    <n v="7505.59"/>
    <x v="0"/>
    <n v="2026"/>
    <s v="Q1"/>
    <s v="High"/>
    <s v="Average"/>
    <s v="Good"/>
    <x v="6"/>
    <n v="7505.59"/>
  </r>
  <r>
    <x v="3574"/>
    <d v="2024-12-13T00:00:00"/>
    <s v="Mumbai"/>
    <s v="Lucknow"/>
    <x v="1"/>
    <x v="1"/>
    <x v="4"/>
    <n v="18.100000000000001"/>
    <n v="1162"/>
    <n v="97.35"/>
    <n v="4"/>
    <x v="2"/>
    <x v="1"/>
    <n v="57916"/>
    <x v="73"/>
    <x v="1"/>
    <n v="84.71"/>
    <n v="3048"/>
    <n v="4768.8100000000004"/>
    <n v="5778.96"/>
    <x v="9"/>
    <n v="2024"/>
    <s v="Q4"/>
    <s v="High"/>
    <s v="Average"/>
    <s v="Excellent"/>
    <x v="1"/>
    <n v="5778.96"/>
  </r>
  <r>
    <x v="3575"/>
    <d v="2024-05-25T00:00:00"/>
    <s v="Vizag"/>
    <s v="Bengaluru"/>
    <x v="0"/>
    <x v="1"/>
    <x v="2"/>
    <n v="23.54"/>
    <n v="1619"/>
    <n v="97.52"/>
    <n v="4"/>
    <x v="0"/>
    <x v="0"/>
    <n v="73316.399999999994"/>
    <x v="53"/>
    <x v="0"/>
    <n v="81.17"/>
    <n v="4179.6000000000004"/>
    <n v="4228.08"/>
    <n v="9233.9699999999993"/>
    <x v="4"/>
    <n v="2024"/>
    <s v="Q2"/>
    <s v="High"/>
    <s v="Average"/>
    <s v="Excellent"/>
    <x v="0"/>
    <n v="9233.9699999999993"/>
  </r>
  <r>
    <x v="3576"/>
    <d v="2025-04-19T00:00:00"/>
    <s v="Kolkata"/>
    <s v="Bengaluru"/>
    <x v="6"/>
    <x v="0"/>
    <x v="6"/>
    <n v="12.73"/>
    <n v="953"/>
    <n v="86.81"/>
    <n v="3"/>
    <x v="2"/>
    <x v="0"/>
    <n v="39810.199999999997"/>
    <x v="57"/>
    <x v="4"/>
    <n v="81.72"/>
    <n v="2415.1999999999998"/>
    <n v="2926.68"/>
    <n v="4818.41"/>
    <x v="5"/>
    <n v="2025"/>
    <s v="Q2"/>
    <s v="Low"/>
    <s v="Average"/>
    <s v="Excellent"/>
    <x v="6"/>
    <n v="4818.41"/>
  </r>
  <r>
    <x v="3577"/>
    <d v="2024-04-01T00:00:00"/>
    <s v="Mumbai"/>
    <s v="Ahmedabad"/>
    <x v="5"/>
    <x v="1"/>
    <x v="4"/>
    <n v="18.399999999999999"/>
    <n v="2612"/>
    <n v="93.19"/>
    <n v="7"/>
    <x v="2"/>
    <x v="1"/>
    <n v="75086.8"/>
    <x v="83"/>
    <x v="6"/>
    <n v="88.81"/>
    <n v="5960"/>
    <n v="1504.21"/>
    <n v="11704.93"/>
    <x v="5"/>
    <n v="2024"/>
    <s v="Q2"/>
    <s v="High"/>
    <s v="Good"/>
    <s v="Good"/>
    <x v="5"/>
    <n v="11704.93"/>
  </r>
  <r>
    <x v="3578"/>
    <d v="2024-10-01T00:00:00"/>
    <s v="Kandla"/>
    <s v="Lucknow"/>
    <x v="5"/>
    <x v="0"/>
    <x v="1"/>
    <n v="27.74"/>
    <n v="1648"/>
    <n v="96.01"/>
    <n v="6"/>
    <x v="1"/>
    <x v="0"/>
    <n v="60263.199999999997"/>
    <x v="71"/>
    <x v="5"/>
    <n v="81.94"/>
    <n v="4405.6000000000004"/>
    <n v="3460.07"/>
    <n v="7021.21"/>
    <x v="7"/>
    <n v="2024"/>
    <s v="Q4"/>
    <s v="High"/>
    <s v="Average"/>
    <s v="Good"/>
    <x v="5"/>
    <n v="7021.21"/>
  </r>
  <r>
    <x v="3579"/>
    <d v="2026-04-16T00:00:00"/>
    <s v="Kolkata"/>
    <s v="Hyderabad"/>
    <x v="0"/>
    <x v="1"/>
    <x v="0"/>
    <n v="24.94"/>
    <n v="2041"/>
    <n v="97.68"/>
    <n v="6"/>
    <x v="0"/>
    <x v="1"/>
    <n v="77159.600000000006"/>
    <x v="107"/>
    <x v="2"/>
    <n v="85.79"/>
    <n v="5079.6000000000004"/>
    <n v="1544.56"/>
    <n v="13177.41"/>
    <x v="5"/>
    <n v="2026"/>
    <s v="Q2"/>
    <s v="High"/>
    <s v="Good"/>
    <s v="Good"/>
    <x v="0"/>
    <n v="13177.41"/>
  </r>
  <r>
    <x v="3580"/>
    <d v="2025-01-24T00:00:00"/>
    <s v="Chennai"/>
    <s v="Delhi ICD"/>
    <x v="2"/>
    <x v="0"/>
    <x v="2"/>
    <n v="21.94"/>
    <n v="1235"/>
    <n v="96.08"/>
    <n v="3"/>
    <x v="2"/>
    <x v="1"/>
    <n v="50095.6"/>
    <x v="18"/>
    <x v="6"/>
    <n v="82.38"/>
    <n v="3347.6"/>
    <n v="3437.99"/>
    <n v="4743.62"/>
    <x v="0"/>
    <n v="2025"/>
    <s v="Q1"/>
    <s v="High"/>
    <s v="Average"/>
    <s v="Excellent"/>
    <x v="2"/>
    <n v="4743.62"/>
  </r>
  <r>
    <x v="3581"/>
    <d v="2025-03-27T00:00:00"/>
    <s v="Mundra"/>
    <s v="Ahmedabad"/>
    <x v="3"/>
    <x v="1"/>
    <x v="5"/>
    <n v="20.12"/>
    <n v="1498"/>
    <n v="85.49"/>
    <n v="5"/>
    <x v="0"/>
    <x v="0"/>
    <n v="67342.8"/>
    <x v="34"/>
    <x v="6"/>
    <n v="83.59"/>
    <n v="3800.8"/>
    <n v="3010.29"/>
    <n v="11976.57"/>
    <x v="10"/>
    <n v="2025"/>
    <s v="Q1"/>
    <s v="High"/>
    <s v="Good"/>
    <s v="Excellent"/>
    <x v="3"/>
    <n v="11976.57"/>
  </r>
  <r>
    <x v="3582"/>
    <d v="2024-08-07T00:00:00"/>
    <s v="Kolkata"/>
    <s v="Pune"/>
    <x v="6"/>
    <x v="0"/>
    <x v="2"/>
    <n v="22.54"/>
    <n v="1927"/>
    <n v="98.96"/>
    <n v="4"/>
    <x v="0"/>
    <x v="0"/>
    <n v="64285.2"/>
    <x v="102"/>
    <x v="3"/>
    <n v="85.37"/>
    <n v="4755.6000000000004"/>
    <n v="2386.35"/>
    <n v="8778"/>
    <x v="2"/>
    <n v="2024"/>
    <s v="Q3"/>
    <s v="High"/>
    <s v="Average"/>
    <s v="Excellent"/>
    <x v="6"/>
    <n v="8778"/>
  </r>
  <r>
    <x v="3583"/>
    <d v="2024-12-22T00:00:00"/>
    <s v="Nava Sheva"/>
    <s v="Lucknow"/>
    <x v="3"/>
    <x v="1"/>
    <x v="5"/>
    <n v="13.2"/>
    <n v="462"/>
    <n v="102.58"/>
    <n v="3"/>
    <x v="1"/>
    <x v="1"/>
    <n v="43233.599999999999"/>
    <x v="51"/>
    <x v="6"/>
    <n v="85.57"/>
    <n v="1452"/>
    <n v="3138.73"/>
    <n v="5125.25"/>
    <x v="9"/>
    <n v="2024"/>
    <s v="Q4"/>
    <s v="Low"/>
    <s v="Average"/>
    <s v="Excellent"/>
    <x v="3"/>
    <n v="5125.25"/>
  </r>
  <r>
    <x v="3584"/>
    <d v="2025-01-04T00:00:00"/>
    <s v="Mundra"/>
    <s v="Ahmedabad"/>
    <x v="4"/>
    <x v="0"/>
    <x v="4"/>
    <n v="19.72"/>
    <n v="2307"/>
    <n v="104.17"/>
    <n v="7"/>
    <x v="0"/>
    <x v="0"/>
    <n v="66932.399999999994"/>
    <x v="81"/>
    <x v="3"/>
    <n v="85.38"/>
    <n v="5402.8"/>
    <n v="1958.92"/>
    <n v="10879.11"/>
    <x v="0"/>
    <n v="2025"/>
    <s v="Q1"/>
    <s v="High"/>
    <s v="Good"/>
    <s v="Good"/>
    <x v="4"/>
    <n v="10879.11"/>
  </r>
  <r>
    <x v="3585"/>
    <d v="2025-03-27T00:00:00"/>
    <s v="Chennai"/>
    <s v="Nagpur"/>
    <x v="4"/>
    <x v="1"/>
    <x v="3"/>
    <n v="22.29"/>
    <n v="2397"/>
    <n v="102.65"/>
    <n v="5"/>
    <x v="1"/>
    <x v="0"/>
    <n v="77143"/>
    <x v="55"/>
    <x v="3"/>
    <n v="84.52"/>
    <n v="5685.6"/>
    <n v="2996.39"/>
    <n v="7955.17"/>
    <x v="10"/>
    <n v="2025"/>
    <s v="Q1"/>
    <s v="High"/>
    <s v="Average"/>
    <s v="Excellent"/>
    <x v="4"/>
    <n v="7955.17"/>
  </r>
  <r>
    <x v="3586"/>
    <d v="2024-07-10T00:00:00"/>
    <s v="Vizag"/>
    <s v="Nagpur"/>
    <x v="1"/>
    <x v="1"/>
    <x v="6"/>
    <n v="20.18"/>
    <n v="757"/>
    <n v="102.98"/>
    <n v="2"/>
    <x v="0"/>
    <x v="2"/>
    <n v="56603.6"/>
    <x v="99"/>
    <x v="1"/>
    <n v="84.79"/>
    <n v="2321.1999999999998"/>
    <n v="4272.46"/>
    <n v="8564.75"/>
    <x v="1"/>
    <n v="2024"/>
    <s v="Q3"/>
    <s v="High"/>
    <s v="Average"/>
    <s v="Excellent"/>
    <x v="1"/>
    <n v="8564.75"/>
  </r>
  <r>
    <x v="3587"/>
    <d v="2025-08-16T00:00:00"/>
    <s v="Kandla"/>
    <s v="Ahmedabad"/>
    <x v="1"/>
    <x v="0"/>
    <x v="6"/>
    <n v="13.36"/>
    <n v="337"/>
    <n v="93.99"/>
    <n v="2"/>
    <x v="0"/>
    <x v="0"/>
    <n v="36346.800000000003"/>
    <x v="7"/>
    <x v="6"/>
    <n v="85.37"/>
    <n v="1208.4000000000001"/>
    <n v="4835.57"/>
    <n v="4742.12"/>
    <x v="2"/>
    <n v="2025"/>
    <s v="Q3"/>
    <s v="Low"/>
    <s v="Average"/>
    <s v="Excellent"/>
    <x v="1"/>
    <n v="4742.12"/>
  </r>
  <r>
    <x v="3588"/>
    <d v="2026-01-05T00:00:00"/>
    <s v="Nava Sheva"/>
    <s v="Nagpur"/>
    <x v="4"/>
    <x v="0"/>
    <x v="1"/>
    <n v="15.92"/>
    <n v="2578"/>
    <n v="99.36"/>
    <n v="7"/>
    <x v="1"/>
    <x v="0"/>
    <n v="61187.199999999997"/>
    <x v="44"/>
    <x v="3"/>
    <n v="84.79"/>
    <n v="5792.8"/>
    <n v="4888.7700000000004"/>
    <n v="10260.65"/>
    <x v="0"/>
    <n v="2026"/>
    <s v="Q1"/>
    <s v="High"/>
    <s v="Good"/>
    <s v="Good"/>
    <x v="4"/>
    <n v="10260.65"/>
  </r>
  <r>
    <x v="3589"/>
    <d v="2025-12-01T00:00:00"/>
    <s v="Kandla"/>
    <s v="Jaipur"/>
    <x v="1"/>
    <x v="0"/>
    <x v="5"/>
    <n v="17.89"/>
    <n v="869"/>
    <n v="87.9"/>
    <n v="4"/>
    <x v="1"/>
    <x v="0"/>
    <n v="41077"/>
    <x v="17"/>
    <x v="2"/>
    <n v="88.25"/>
    <n v="2453.6"/>
    <n v="1701.09"/>
    <n v="4043.45"/>
    <x v="9"/>
    <n v="2025"/>
    <s v="Q4"/>
    <s v="Low"/>
    <s v="Average"/>
    <s v="Excellent"/>
    <x v="1"/>
    <n v="4043.45"/>
  </r>
  <r>
    <x v="3590"/>
    <d v="2024-11-28T00:00:00"/>
    <s v="Vizag"/>
    <s v="Delhi ICD"/>
    <x v="5"/>
    <x v="1"/>
    <x v="6"/>
    <n v="26.6"/>
    <n v="1769"/>
    <n v="97.14"/>
    <n v="5"/>
    <x v="1"/>
    <x v="0"/>
    <n v="72824.800000000003"/>
    <x v="58"/>
    <x v="1"/>
    <n v="86.3"/>
    <n v="4602"/>
    <n v="2415.3000000000002"/>
    <n v="12361.52"/>
    <x v="11"/>
    <n v="2024"/>
    <s v="Q4"/>
    <s v="High"/>
    <s v="Good"/>
    <s v="Excellent"/>
    <x v="5"/>
    <n v="12361.52"/>
  </r>
  <r>
    <x v="3591"/>
    <d v="2026-01-26T00:00:00"/>
    <s v="Mundra"/>
    <s v="Bengaluru"/>
    <x v="2"/>
    <x v="0"/>
    <x v="2"/>
    <n v="12.44"/>
    <n v="624"/>
    <n v="90.35"/>
    <n v="2"/>
    <x v="1"/>
    <x v="1"/>
    <n v="31026"/>
    <x v="91"/>
    <x v="5"/>
    <n v="82.24"/>
    <n v="1745.6"/>
    <n v="4738.29"/>
    <n v="3246.39"/>
    <x v="0"/>
    <n v="2026"/>
    <s v="Q1"/>
    <s v="Low"/>
    <s v="Average"/>
    <s v="Excellent"/>
    <x v="2"/>
    <n v="3246.39"/>
  </r>
  <r>
    <x v="3592"/>
    <d v="2026-04-23T00:00:00"/>
    <s v="Kolkata"/>
    <s v="Bengaluru"/>
    <x v="3"/>
    <x v="0"/>
    <x v="4"/>
    <n v="21.96"/>
    <n v="1148"/>
    <n v="98.6"/>
    <n v="2"/>
    <x v="0"/>
    <x v="1"/>
    <n v="51872"/>
    <x v="35"/>
    <x v="2"/>
    <n v="86.93"/>
    <n v="3174.4"/>
    <n v="4356.7"/>
    <n v="6793.34"/>
    <x v="5"/>
    <n v="2026"/>
    <s v="Q2"/>
    <s v="High"/>
    <s v="Average"/>
    <s v="Excellent"/>
    <x v="3"/>
    <n v="6793.34"/>
  </r>
  <r>
    <x v="3593"/>
    <d v="2025-09-23T00:00:00"/>
    <s v="Chennai"/>
    <s v="Lucknow"/>
    <x v="3"/>
    <x v="0"/>
    <x v="3"/>
    <n v="19.39"/>
    <n v="1342"/>
    <n v="100.7"/>
    <n v="3"/>
    <x v="0"/>
    <x v="2"/>
    <n v="50639"/>
    <x v="92"/>
    <x v="5"/>
    <n v="82.3"/>
    <n v="3459.6"/>
    <n v="4297.57"/>
    <n v="8445.7800000000007"/>
    <x v="8"/>
    <n v="2025"/>
    <s v="Q3"/>
    <s v="High"/>
    <s v="Average"/>
    <s v="Excellent"/>
    <x v="3"/>
    <n v="8445.7800000000007"/>
  </r>
  <r>
    <x v="3594"/>
    <d v="2024-12-31T00:00:00"/>
    <s v="Chennai"/>
    <s v="Ahmedabad"/>
    <x v="0"/>
    <x v="0"/>
    <x v="3"/>
    <n v="12.66"/>
    <n v="2566"/>
    <n v="99.63"/>
    <n v="7"/>
    <x v="0"/>
    <x v="1"/>
    <n v="60641.599999999999"/>
    <x v="73"/>
    <x v="6"/>
    <n v="88.81"/>
    <n v="5638.4"/>
    <n v="3770.93"/>
    <n v="8268.09"/>
    <x v="9"/>
    <n v="2024"/>
    <s v="Q4"/>
    <s v="High"/>
    <s v="Average"/>
    <s v="Good"/>
    <x v="0"/>
    <n v="8268.09"/>
  </r>
  <r>
    <x v="3595"/>
    <d v="2026-05-22T00:00:00"/>
    <s v="Mumbai"/>
    <s v="Lucknow"/>
    <x v="2"/>
    <x v="1"/>
    <x v="3"/>
    <n v="14.82"/>
    <n v="467"/>
    <n v="94.68"/>
    <n v="2"/>
    <x v="1"/>
    <x v="2"/>
    <n v="42303.6"/>
    <x v="3"/>
    <x v="0"/>
    <n v="85.09"/>
    <n v="1526.8"/>
    <n v="2443.6999999999998"/>
    <n v="4972.57"/>
    <x v="4"/>
    <n v="2026"/>
    <s v="Q2"/>
    <s v="Low"/>
    <s v="Average"/>
    <s v="Excellent"/>
    <x v="2"/>
    <n v="4972.57"/>
  </r>
  <r>
    <x v="3596"/>
    <d v="2024-09-18T00:00:00"/>
    <s v="Kandla"/>
    <s v="Hyderabad"/>
    <x v="3"/>
    <x v="0"/>
    <x v="4"/>
    <n v="14.83"/>
    <n v="2724"/>
    <n v="91.5"/>
    <n v="8"/>
    <x v="0"/>
    <x v="1"/>
    <n v="63515"/>
    <x v="54"/>
    <x v="3"/>
    <n v="87.14"/>
    <n v="6041.2"/>
    <n v="3762.53"/>
    <n v="6445.9"/>
    <x v="8"/>
    <n v="2024"/>
    <s v="Q3"/>
    <s v="High"/>
    <s v="Average"/>
    <s v="Good"/>
    <x v="3"/>
    <n v="6445.9"/>
  </r>
  <r>
    <x v="3597"/>
    <d v="2024-01-19T00:00:00"/>
    <s v="Mundra"/>
    <s v="Jaipur"/>
    <x v="6"/>
    <x v="0"/>
    <x v="3"/>
    <n v="23.06"/>
    <n v="1138"/>
    <n v="96.84"/>
    <n v="3"/>
    <x v="1"/>
    <x v="2"/>
    <n v="46030.8"/>
    <x v="91"/>
    <x v="0"/>
    <n v="85.09"/>
    <n v="3198.4"/>
    <n v="3047.92"/>
    <n v="7017.16"/>
    <x v="0"/>
    <n v="2024"/>
    <s v="Q1"/>
    <s v="Low"/>
    <s v="Average"/>
    <s v="Excellent"/>
    <x v="6"/>
    <n v="7017.16"/>
  </r>
  <r>
    <x v="3598"/>
    <d v="2025-06-12T00:00:00"/>
    <s v="Mundra"/>
    <s v="Ahmedabad"/>
    <x v="1"/>
    <x v="0"/>
    <x v="5"/>
    <n v="16.809999999999999"/>
    <n v="2400"/>
    <n v="101.31"/>
    <n v="7"/>
    <x v="1"/>
    <x v="0"/>
    <n v="60086.2"/>
    <x v="24"/>
    <x v="1"/>
    <n v="84.2"/>
    <n v="5472.4"/>
    <n v="2271.33"/>
    <n v="7298.93"/>
    <x v="6"/>
    <n v="2025"/>
    <s v="Q2"/>
    <s v="High"/>
    <s v="Average"/>
    <s v="Good"/>
    <x v="1"/>
    <n v="7298.93"/>
  </r>
  <r>
    <x v="3599"/>
    <d v="2025-04-11T00:00:00"/>
    <s v="Mundra"/>
    <s v="Hyderabad"/>
    <x v="5"/>
    <x v="0"/>
    <x v="4"/>
    <n v="13.51"/>
    <n v="1604"/>
    <n v="98.14"/>
    <n v="6"/>
    <x v="2"/>
    <x v="0"/>
    <n v="49683.8"/>
    <x v="61"/>
    <x v="4"/>
    <n v="82.39"/>
    <n v="3748.4"/>
    <n v="2378.35"/>
    <n v="7908.61"/>
    <x v="5"/>
    <n v="2025"/>
    <s v="Q2"/>
    <s v="Low"/>
    <s v="Average"/>
    <s v="Good"/>
    <x v="5"/>
    <n v="7908.61"/>
  </r>
  <r>
    <x v="3600"/>
    <d v="2026-06-11T00:00:00"/>
    <s v="Mumbai"/>
    <s v="Bengaluru"/>
    <x v="2"/>
    <x v="0"/>
    <x v="2"/>
    <n v="16.54"/>
    <n v="712"/>
    <n v="98.97"/>
    <n v="2"/>
    <x v="0"/>
    <x v="2"/>
    <n v="40306.400000000001"/>
    <x v="6"/>
    <x v="5"/>
    <n v="84.25"/>
    <n v="2085.6"/>
    <n v="2584.75"/>
    <n v="5374.85"/>
    <x v="6"/>
    <n v="2026"/>
    <s v="Q2"/>
    <s v="Low"/>
    <s v="Average"/>
    <s v="Excellent"/>
    <x v="2"/>
    <n v="5374.85"/>
  </r>
  <r>
    <x v="3601"/>
    <d v="2024-10-21T00:00:00"/>
    <s v="Nava Sheva"/>
    <s v="Lucknow"/>
    <x v="0"/>
    <x v="1"/>
    <x v="3"/>
    <n v="14.35"/>
    <n v="2208"/>
    <n v="87.86"/>
    <n v="5"/>
    <x v="2"/>
    <x v="1"/>
    <n v="65954.2"/>
    <x v="63"/>
    <x v="0"/>
    <n v="85.11"/>
    <n v="4990"/>
    <n v="2423.0300000000002"/>
    <n v="9758.26"/>
    <x v="7"/>
    <n v="2024"/>
    <s v="Q4"/>
    <s v="High"/>
    <s v="Average"/>
    <s v="Excellent"/>
    <x v="0"/>
    <n v="9758.26"/>
  </r>
  <r>
    <x v="3602"/>
    <d v="2024-11-19T00:00:00"/>
    <s v="Chennai"/>
    <s v="Nagpur"/>
    <x v="6"/>
    <x v="0"/>
    <x v="6"/>
    <n v="10.56"/>
    <n v="1944"/>
    <n v="94.29"/>
    <n v="5"/>
    <x v="2"/>
    <x v="0"/>
    <n v="50646.8"/>
    <x v="73"/>
    <x v="4"/>
    <n v="81.59"/>
    <n v="4310.3999999999996"/>
    <n v="2933.91"/>
    <n v="4579.01"/>
    <x v="11"/>
    <n v="2024"/>
    <s v="Q4"/>
    <s v="High"/>
    <s v="Average"/>
    <s v="Excellent"/>
    <x v="6"/>
    <n v="4579.01"/>
  </r>
  <r>
    <x v="3603"/>
    <d v="2025-12-20T00:00:00"/>
    <s v="Kandla"/>
    <s v="Delhi ICD"/>
    <x v="1"/>
    <x v="1"/>
    <x v="1"/>
    <n v="12.69"/>
    <n v="2582"/>
    <n v="95.02"/>
    <n v="6"/>
    <x v="2"/>
    <x v="2"/>
    <n v="68307.399999999994"/>
    <x v="105"/>
    <x v="2"/>
    <n v="83.77"/>
    <n v="5671.6"/>
    <n v="2783.1"/>
    <n v="8845.89"/>
    <x v="9"/>
    <n v="2025"/>
    <s v="Q4"/>
    <s v="High"/>
    <s v="Average"/>
    <s v="Good"/>
    <x v="1"/>
    <n v="8845.89"/>
  </r>
  <r>
    <x v="3604"/>
    <d v="2025-07-01T00:00:00"/>
    <s v="Kandla"/>
    <s v="Lucknow"/>
    <x v="0"/>
    <x v="0"/>
    <x v="6"/>
    <n v="22.52"/>
    <n v="310"/>
    <n v="100.18"/>
    <n v="2"/>
    <x v="1"/>
    <x v="0"/>
    <n v="40009.599999999999"/>
    <x v="55"/>
    <x v="0"/>
    <n v="86.19"/>
    <n v="1520.8"/>
    <n v="4012.3"/>
    <n v="3451.69"/>
    <x v="1"/>
    <n v="2025"/>
    <s v="Q3"/>
    <s v="Low"/>
    <s v="Average"/>
    <s v="Excellent"/>
    <x v="0"/>
    <n v="3451.69"/>
  </r>
  <r>
    <x v="3605"/>
    <d v="2025-11-05T00:00:00"/>
    <s v="Nava Sheva"/>
    <s v="Jaipur"/>
    <x v="5"/>
    <x v="1"/>
    <x v="2"/>
    <n v="27.77"/>
    <n v="1773"/>
    <n v="96.94"/>
    <n v="6"/>
    <x v="0"/>
    <x v="2"/>
    <n v="74901.8"/>
    <x v="35"/>
    <x v="3"/>
    <n v="87.79"/>
    <n v="4656.8"/>
    <n v="2671.2"/>
    <n v="9249.52"/>
    <x v="11"/>
    <n v="2025"/>
    <s v="Q4"/>
    <s v="High"/>
    <s v="Average"/>
    <s v="Good"/>
    <x v="5"/>
    <n v="9249.52"/>
  </r>
  <r>
    <x v="3606"/>
    <d v="2024-08-31T00:00:00"/>
    <s v="Kolkata"/>
    <s v="Delhi ICD"/>
    <x v="4"/>
    <x v="0"/>
    <x v="2"/>
    <n v="16.93"/>
    <n v="908"/>
    <n v="104.1"/>
    <n v="4"/>
    <x v="0"/>
    <x v="1"/>
    <n v="45125"/>
    <x v="53"/>
    <x v="0"/>
    <n v="88.93"/>
    <n v="2493.1999999999998"/>
    <n v="4165.17"/>
    <n v="7076.93"/>
    <x v="2"/>
    <n v="2024"/>
    <s v="Q3"/>
    <s v="Low"/>
    <s v="Average"/>
    <s v="Excellent"/>
    <x v="4"/>
    <n v="7076.93"/>
  </r>
  <r>
    <x v="3607"/>
    <d v="2024-06-24T00:00:00"/>
    <s v="Mundra"/>
    <s v="Lucknow"/>
    <x v="2"/>
    <x v="1"/>
    <x v="4"/>
    <n v="27.11"/>
    <n v="2553"/>
    <n v="98.97"/>
    <n v="8"/>
    <x v="1"/>
    <x v="0"/>
    <n v="82911.399999999994"/>
    <x v="106"/>
    <x v="1"/>
    <n v="85.51"/>
    <n v="6190.4"/>
    <n v="4745.37"/>
    <n v="7077.06"/>
    <x v="6"/>
    <n v="2024"/>
    <s v="Q2"/>
    <s v="High"/>
    <s v="Average"/>
    <s v="Good"/>
    <x v="2"/>
    <n v="7077.06"/>
  </r>
  <r>
    <x v="3608"/>
    <d v="2025-07-15T00:00:00"/>
    <s v="Vizag"/>
    <s v="Delhi ICD"/>
    <x v="6"/>
    <x v="1"/>
    <x v="5"/>
    <n v="16.91"/>
    <n v="481"/>
    <n v="99.18"/>
    <n v="2"/>
    <x v="0"/>
    <x v="2"/>
    <n v="49892.6"/>
    <x v="34"/>
    <x v="1"/>
    <n v="86.13"/>
    <n v="1638.4"/>
    <n v="1509.11"/>
    <n v="6869.28"/>
    <x v="1"/>
    <n v="2025"/>
    <s v="Q3"/>
    <s v="Low"/>
    <s v="Average"/>
    <s v="Excellent"/>
    <x v="6"/>
    <n v="6869.28"/>
  </r>
  <r>
    <x v="3609"/>
    <d v="2024-05-11T00:00:00"/>
    <s v="Nava Sheva"/>
    <s v="Delhi ICD"/>
    <x v="3"/>
    <x v="0"/>
    <x v="2"/>
    <n v="11.54"/>
    <n v="2372"/>
    <n v="91.27"/>
    <n v="5"/>
    <x v="1"/>
    <x v="1"/>
    <n v="51302.400000000001"/>
    <x v="32"/>
    <x v="4"/>
    <n v="85.23"/>
    <n v="5205.6000000000004"/>
    <n v="2829.17"/>
    <n v="8366.2900000000009"/>
    <x v="4"/>
    <n v="2024"/>
    <s v="Q2"/>
    <s v="High"/>
    <s v="Average"/>
    <s v="Excellent"/>
    <x v="3"/>
    <n v="8366.2900000000009"/>
  </r>
  <r>
    <x v="3610"/>
    <d v="2024-07-19T00:00:00"/>
    <s v="Mundra"/>
    <s v="Pune"/>
    <x v="5"/>
    <x v="0"/>
    <x v="6"/>
    <n v="25.14"/>
    <n v="343"/>
    <n v="85.93"/>
    <n v="2"/>
    <x v="2"/>
    <x v="2"/>
    <n v="39553.599999999999"/>
    <x v="50"/>
    <x v="0"/>
    <n v="81.06"/>
    <n v="1691.6"/>
    <n v="2551.7800000000002"/>
    <n v="5409.82"/>
    <x v="1"/>
    <n v="2024"/>
    <s v="Q3"/>
    <s v="Low"/>
    <s v="Average"/>
    <s v="Excellent"/>
    <x v="5"/>
    <n v="5409.82"/>
  </r>
  <r>
    <x v="3611"/>
    <d v="2025-04-06T00:00:00"/>
    <s v="Chennai"/>
    <s v="Hyderabad"/>
    <x v="1"/>
    <x v="1"/>
    <x v="4"/>
    <n v="15.9"/>
    <n v="2000"/>
    <n v="100.43"/>
    <n v="6"/>
    <x v="1"/>
    <x v="2"/>
    <n v="62361.599999999999"/>
    <x v="13"/>
    <x v="0"/>
    <n v="81.92"/>
    <n v="4636"/>
    <n v="3554.31"/>
    <n v="8092.94"/>
    <x v="5"/>
    <n v="2025"/>
    <s v="Q2"/>
    <s v="High"/>
    <s v="Average"/>
    <s v="Good"/>
    <x v="1"/>
    <n v="8092.94"/>
  </r>
  <r>
    <x v="3612"/>
    <d v="2024-04-02T00:00:00"/>
    <s v="Chennai"/>
    <s v="Hyderabad"/>
    <x v="2"/>
    <x v="0"/>
    <x v="5"/>
    <n v="19.12"/>
    <n v="2092"/>
    <n v="99.34"/>
    <n v="6"/>
    <x v="2"/>
    <x v="0"/>
    <n v="60732.800000000003"/>
    <x v="27"/>
    <x v="1"/>
    <n v="84.54"/>
    <n v="4948.8"/>
    <n v="3053.62"/>
    <n v="6263.46"/>
    <x v="5"/>
    <n v="2024"/>
    <s v="Q2"/>
    <s v="High"/>
    <s v="Average"/>
    <s v="Good"/>
    <x v="2"/>
    <n v="6263.46"/>
  </r>
  <r>
    <x v="3613"/>
    <d v="2025-07-22T00:00:00"/>
    <s v="Nava Sheva"/>
    <s v="Bengaluru"/>
    <x v="0"/>
    <x v="0"/>
    <x v="0"/>
    <n v="18.09"/>
    <n v="2796"/>
    <n v="94.37"/>
    <n v="8"/>
    <x v="1"/>
    <x v="2"/>
    <n v="61157.4"/>
    <x v="111"/>
    <x v="0"/>
    <n v="81.87"/>
    <n v="6315.6"/>
    <n v="4794.79"/>
    <n v="8940.09"/>
    <x v="1"/>
    <n v="2025"/>
    <s v="Q3"/>
    <s v="High"/>
    <s v="Average"/>
    <s v="Good"/>
    <x v="0"/>
    <n v="8940.09"/>
  </r>
  <r>
    <x v="3614"/>
    <d v="2025-02-26T00:00:00"/>
    <s v="Mumbai"/>
    <s v="Delhi ICD"/>
    <x v="4"/>
    <x v="0"/>
    <x v="6"/>
    <n v="25.31"/>
    <n v="2163"/>
    <n v="101.17"/>
    <n v="6"/>
    <x v="0"/>
    <x v="2"/>
    <n v="65875.399999999994"/>
    <x v="109"/>
    <x v="4"/>
    <n v="83.55"/>
    <n v="5338.4"/>
    <n v="3299.38"/>
    <n v="5974.02"/>
    <x v="3"/>
    <n v="2025"/>
    <s v="Q1"/>
    <s v="High"/>
    <s v="Average"/>
    <s v="Good"/>
    <x v="4"/>
    <n v="5974.02"/>
  </r>
  <r>
    <x v="3615"/>
    <d v="2025-06-18T00:00:00"/>
    <s v="Vizag"/>
    <s v="Lucknow"/>
    <x v="0"/>
    <x v="1"/>
    <x v="5"/>
    <n v="27.1"/>
    <n v="797"/>
    <n v="94.15"/>
    <n v="3"/>
    <x v="1"/>
    <x v="0"/>
    <n v="61252"/>
    <x v="31"/>
    <x v="0"/>
    <n v="87.85"/>
    <n v="2678"/>
    <n v="3807.8"/>
    <n v="8906.73"/>
    <x v="6"/>
    <n v="2025"/>
    <s v="Q2"/>
    <s v="High"/>
    <s v="Average"/>
    <s v="Excellent"/>
    <x v="0"/>
    <n v="8906.73"/>
  </r>
  <r>
    <x v="3616"/>
    <d v="2025-07-19T00:00:00"/>
    <s v="Chennai"/>
    <s v="Ahmedabad"/>
    <x v="6"/>
    <x v="0"/>
    <x v="6"/>
    <n v="19.77"/>
    <n v="1055"/>
    <n v="100.12"/>
    <n v="2"/>
    <x v="2"/>
    <x v="1"/>
    <n v="46467.4"/>
    <x v="71"/>
    <x v="4"/>
    <n v="86.54"/>
    <n v="2900.8"/>
    <n v="2010.49"/>
    <n v="3933.15"/>
    <x v="1"/>
    <n v="2025"/>
    <s v="Q3"/>
    <s v="Low"/>
    <s v="Average"/>
    <s v="Excellent"/>
    <x v="6"/>
    <n v="3933.15"/>
  </r>
  <r>
    <x v="3617"/>
    <d v="2026-06-19T00:00:00"/>
    <s v="Kolkata"/>
    <s v="Hyderabad"/>
    <x v="1"/>
    <x v="1"/>
    <x v="1"/>
    <n v="27.29"/>
    <n v="491"/>
    <n v="95.17"/>
    <n v="2"/>
    <x v="2"/>
    <x v="2"/>
    <n v="56373.4"/>
    <x v="42"/>
    <x v="3"/>
    <n v="87.4"/>
    <n v="2073.6"/>
    <n v="1989.85"/>
    <n v="10032.77"/>
    <x v="6"/>
    <n v="2026"/>
    <s v="Q2"/>
    <s v="High"/>
    <s v="Good"/>
    <s v="Excellent"/>
    <x v="1"/>
    <n v="10032.77"/>
  </r>
  <r>
    <x v="3618"/>
    <d v="2024-05-30T00:00:00"/>
    <s v="Kandla"/>
    <s v="Hyderabad"/>
    <x v="5"/>
    <x v="1"/>
    <x v="0"/>
    <n v="27.34"/>
    <n v="1122"/>
    <n v="96.24"/>
    <n v="3"/>
    <x v="1"/>
    <x v="0"/>
    <n v="65618.8"/>
    <x v="16"/>
    <x v="2"/>
    <n v="88.14"/>
    <n v="3337.6"/>
    <n v="3370.62"/>
    <n v="5658.07"/>
    <x v="4"/>
    <n v="2024"/>
    <s v="Q2"/>
    <s v="High"/>
    <s v="Average"/>
    <s v="Excellent"/>
    <x v="5"/>
    <n v="5658.07"/>
  </r>
  <r>
    <x v="3619"/>
    <d v="2024-06-12T00:00:00"/>
    <s v="Mumbai"/>
    <s v="Jaipur"/>
    <x v="2"/>
    <x v="1"/>
    <x v="1"/>
    <n v="18.32"/>
    <n v="1333"/>
    <n v="103.19"/>
    <n v="3"/>
    <x v="2"/>
    <x v="0"/>
    <n v="63366.8"/>
    <x v="53"/>
    <x v="5"/>
    <n v="82.72"/>
    <n v="3398.8"/>
    <n v="2735.28"/>
    <n v="10856.11"/>
    <x v="6"/>
    <n v="2024"/>
    <s v="Q2"/>
    <s v="High"/>
    <s v="Good"/>
    <s v="Excellent"/>
    <x v="2"/>
    <n v="10856.11"/>
  </r>
  <r>
    <x v="3620"/>
    <d v="2025-07-25T00:00:00"/>
    <s v="Chennai"/>
    <s v="Delhi ICD"/>
    <x v="0"/>
    <x v="0"/>
    <x v="3"/>
    <n v="12.18"/>
    <n v="464"/>
    <n v="90.21"/>
    <n v="2"/>
    <x v="1"/>
    <x v="2"/>
    <n v="27355.200000000001"/>
    <x v="82"/>
    <x v="6"/>
    <n v="82"/>
    <n v="1415.2"/>
    <n v="3314.85"/>
    <n v="4262.37"/>
    <x v="1"/>
    <n v="2025"/>
    <s v="Q3"/>
    <s v="Low"/>
    <s v="Average"/>
    <s v="Excellent"/>
    <x v="0"/>
    <n v="4262.37"/>
  </r>
  <r>
    <x v="3621"/>
    <d v="2025-09-19T00:00:00"/>
    <s v="Mundra"/>
    <s v="Nagpur"/>
    <x v="6"/>
    <x v="1"/>
    <x v="6"/>
    <n v="26.31"/>
    <n v="336"/>
    <n v="98.2"/>
    <n v="2"/>
    <x v="2"/>
    <x v="1"/>
    <n v="55495"/>
    <x v="103"/>
    <x v="1"/>
    <n v="86.62"/>
    <n v="1724.4"/>
    <n v="3302.72"/>
    <n v="4950.1899999999996"/>
    <x v="8"/>
    <n v="2025"/>
    <s v="Q3"/>
    <s v="High"/>
    <s v="Average"/>
    <s v="Excellent"/>
    <x v="6"/>
    <n v="4950.1899999999996"/>
  </r>
  <r>
    <x v="3622"/>
    <d v="2024-12-10T00:00:00"/>
    <s v="Nava Sheva"/>
    <s v="Bengaluru"/>
    <x v="0"/>
    <x v="0"/>
    <x v="5"/>
    <n v="27.04"/>
    <n v="496"/>
    <n v="97.01"/>
    <n v="2"/>
    <x v="1"/>
    <x v="0"/>
    <n v="45929.2"/>
    <x v="81"/>
    <x v="2"/>
    <n v="87.36"/>
    <n v="2073.6"/>
    <n v="4694.92"/>
    <n v="6237.6"/>
    <x v="9"/>
    <n v="2024"/>
    <s v="Q4"/>
    <s v="Low"/>
    <s v="Average"/>
    <s v="Excellent"/>
    <x v="0"/>
    <n v="6237.6"/>
  </r>
  <r>
    <x v="3623"/>
    <d v="2024-07-25T00:00:00"/>
    <s v="Kolkata"/>
    <s v="Jaipur"/>
    <x v="0"/>
    <x v="1"/>
    <x v="1"/>
    <n v="13.22"/>
    <n v="1713"/>
    <n v="101.89"/>
    <n v="5"/>
    <x v="2"/>
    <x v="0"/>
    <n v="63180.800000000003"/>
    <x v="42"/>
    <x v="6"/>
    <n v="88.14"/>
    <n v="3954.8"/>
    <n v="2127.17"/>
    <n v="6053.66"/>
    <x v="1"/>
    <n v="2024"/>
    <s v="Q3"/>
    <s v="High"/>
    <s v="Average"/>
    <s v="Excellent"/>
    <x v="0"/>
    <n v="6053.66"/>
  </r>
  <r>
    <x v="3624"/>
    <d v="2025-04-24T00:00:00"/>
    <s v="Vizag"/>
    <s v="Pune"/>
    <x v="2"/>
    <x v="1"/>
    <x v="0"/>
    <n v="26.51"/>
    <n v="542"/>
    <n v="97.83"/>
    <n v="2"/>
    <x v="1"/>
    <x v="2"/>
    <n v="54102.6"/>
    <x v="109"/>
    <x v="0"/>
    <n v="84.41"/>
    <n v="2144.4"/>
    <n v="2555.73"/>
    <n v="7048.01"/>
    <x v="5"/>
    <n v="2025"/>
    <s v="Q2"/>
    <s v="High"/>
    <s v="Average"/>
    <s v="Excellent"/>
    <x v="2"/>
    <n v="7048.01"/>
  </r>
  <r>
    <x v="3625"/>
    <d v="2024-11-08T00:00:00"/>
    <s v="Kolkata"/>
    <s v="Nagpur"/>
    <x v="5"/>
    <x v="0"/>
    <x v="3"/>
    <n v="23.9"/>
    <n v="2063"/>
    <n v="90.18"/>
    <n v="5"/>
    <x v="1"/>
    <x v="2"/>
    <n v="57087.6"/>
    <x v="27"/>
    <x v="0"/>
    <n v="88.96"/>
    <n v="5082"/>
    <n v="2173.92"/>
    <n v="9481.52"/>
    <x v="11"/>
    <n v="2024"/>
    <s v="Q4"/>
    <s v="High"/>
    <s v="Average"/>
    <s v="Excellent"/>
    <x v="5"/>
    <n v="9481.52"/>
  </r>
  <r>
    <x v="3626"/>
    <d v="2024-07-28T00:00:00"/>
    <s v="Vizag"/>
    <s v="Hyderabad"/>
    <x v="1"/>
    <x v="1"/>
    <x v="5"/>
    <n v="19.440000000000001"/>
    <n v="331"/>
    <n v="96.17"/>
    <n v="2"/>
    <x v="2"/>
    <x v="2"/>
    <n v="47508.4"/>
    <x v="61"/>
    <x v="6"/>
    <n v="88.79"/>
    <n v="1439.6"/>
    <n v="4307.58"/>
    <n v="4175.3599999999997"/>
    <x v="1"/>
    <n v="2024"/>
    <s v="Q3"/>
    <s v="Low"/>
    <s v="Average"/>
    <s v="Excellent"/>
    <x v="1"/>
    <n v="4175.3599999999997"/>
  </r>
  <r>
    <x v="3627"/>
    <d v="2024-11-24T00:00:00"/>
    <s v="Mumbai"/>
    <s v="Delhi ICD"/>
    <x v="3"/>
    <x v="1"/>
    <x v="4"/>
    <n v="19.5"/>
    <n v="2468"/>
    <n v="87.28"/>
    <n v="6"/>
    <x v="2"/>
    <x v="1"/>
    <n v="73639.600000000006"/>
    <x v="117"/>
    <x v="5"/>
    <n v="85.19"/>
    <n v="5716"/>
    <n v="4144.29"/>
    <n v="11265.1"/>
    <x v="11"/>
    <n v="2024"/>
    <s v="Q4"/>
    <s v="High"/>
    <s v="Good"/>
    <s v="Good"/>
    <x v="3"/>
    <n v="11265.1"/>
  </r>
  <r>
    <x v="3628"/>
    <d v="2025-02-22T00:00:00"/>
    <s v="Kolkata"/>
    <s v="Pune"/>
    <x v="0"/>
    <x v="1"/>
    <x v="3"/>
    <n v="12.79"/>
    <n v="375"/>
    <n v="101.88"/>
    <n v="2"/>
    <x v="0"/>
    <x v="1"/>
    <n v="46736.6"/>
    <x v="92"/>
    <x v="5"/>
    <n v="87.29"/>
    <n v="1261.5999999999999"/>
    <n v="1602.81"/>
    <n v="5250.8"/>
    <x v="3"/>
    <n v="2025"/>
    <s v="Q1"/>
    <s v="Low"/>
    <s v="Average"/>
    <s v="Excellent"/>
    <x v="0"/>
    <n v="5250.8"/>
  </r>
  <r>
    <x v="3629"/>
    <d v="2026-03-01T00:00:00"/>
    <s v="Kandla"/>
    <s v="Bengaluru"/>
    <x v="2"/>
    <x v="1"/>
    <x v="1"/>
    <n v="13.82"/>
    <n v="1169"/>
    <n v="96.83"/>
    <n v="4"/>
    <x v="1"/>
    <x v="0"/>
    <n v="54085.599999999999"/>
    <x v="3"/>
    <x v="3"/>
    <n v="86.75"/>
    <n v="2890.8"/>
    <n v="4546.3500000000004"/>
    <n v="6952.11"/>
    <x v="10"/>
    <n v="2026"/>
    <s v="Q1"/>
    <s v="High"/>
    <s v="Average"/>
    <s v="Excellent"/>
    <x v="2"/>
    <n v="6952.11"/>
  </r>
  <r>
    <x v="3630"/>
    <d v="2024-05-28T00:00:00"/>
    <s v="Mumbai"/>
    <s v="Ahmedabad"/>
    <x v="6"/>
    <x v="0"/>
    <x v="1"/>
    <n v="23.64"/>
    <n v="2496"/>
    <n v="87.84"/>
    <n v="7"/>
    <x v="2"/>
    <x v="1"/>
    <n v="65768.800000000003"/>
    <x v="17"/>
    <x v="4"/>
    <n v="84.22"/>
    <n v="5937.6"/>
    <n v="2751.33"/>
    <n v="10424.719999999999"/>
    <x v="4"/>
    <n v="2024"/>
    <s v="Q2"/>
    <s v="High"/>
    <s v="Good"/>
    <s v="Good"/>
    <x v="6"/>
    <n v="10424.719999999999"/>
  </r>
  <r>
    <x v="3631"/>
    <d v="2025-11-25T00:00:00"/>
    <s v="Chennai"/>
    <s v="Lucknow"/>
    <x v="5"/>
    <x v="1"/>
    <x v="3"/>
    <n v="25"/>
    <n v="1415"/>
    <n v="101.12"/>
    <n v="3"/>
    <x v="2"/>
    <x v="1"/>
    <n v="67614.399999999994"/>
    <x v="8"/>
    <x v="1"/>
    <n v="87.26"/>
    <n v="3830"/>
    <n v="4818.34"/>
    <n v="11076.18"/>
    <x v="11"/>
    <n v="2025"/>
    <s v="Q4"/>
    <s v="High"/>
    <s v="Good"/>
    <s v="Excellent"/>
    <x v="5"/>
    <n v="11076.18"/>
  </r>
  <r>
    <x v="3632"/>
    <d v="2024-02-04T00:00:00"/>
    <s v="Kolkata"/>
    <s v="Nagpur"/>
    <x v="6"/>
    <x v="1"/>
    <x v="6"/>
    <n v="20.05"/>
    <n v="1933"/>
    <n v="104.1"/>
    <n v="6"/>
    <x v="0"/>
    <x v="2"/>
    <n v="70733"/>
    <x v="36"/>
    <x v="5"/>
    <n v="86.7"/>
    <n v="4668"/>
    <n v="4396.49"/>
    <n v="7302.94"/>
    <x v="3"/>
    <n v="2024"/>
    <s v="Q1"/>
    <s v="High"/>
    <s v="Average"/>
    <s v="Good"/>
    <x v="6"/>
    <n v="7302.94"/>
  </r>
  <r>
    <x v="3633"/>
    <d v="2024-10-04T00:00:00"/>
    <s v="Mundra"/>
    <s v="Bengaluru"/>
    <x v="0"/>
    <x v="0"/>
    <x v="6"/>
    <n v="19.16"/>
    <n v="2624"/>
    <n v="89.32"/>
    <n v="6"/>
    <x v="0"/>
    <x v="2"/>
    <n v="64450.400000000001"/>
    <x v="33"/>
    <x v="6"/>
    <n v="85.35"/>
    <n v="6014.4"/>
    <n v="3423.13"/>
    <n v="7070.95"/>
    <x v="7"/>
    <n v="2024"/>
    <s v="Q4"/>
    <s v="High"/>
    <s v="Average"/>
    <s v="Good"/>
    <x v="0"/>
    <n v="7070.95"/>
  </r>
  <r>
    <x v="3634"/>
    <d v="2025-07-09T00:00:00"/>
    <s v="Nava Sheva"/>
    <s v="Jaipur"/>
    <x v="2"/>
    <x v="1"/>
    <x v="4"/>
    <n v="22.05"/>
    <n v="1025"/>
    <n v="94.76"/>
    <n v="4"/>
    <x v="1"/>
    <x v="2"/>
    <n v="55516.2"/>
    <x v="24"/>
    <x v="4"/>
    <n v="86.32"/>
    <n v="2932"/>
    <n v="4496.45"/>
    <n v="4459.5"/>
    <x v="1"/>
    <n v="2025"/>
    <s v="Q3"/>
    <s v="High"/>
    <s v="Average"/>
    <s v="Excellent"/>
    <x v="2"/>
    <n v="4459.5"/>
  </r>
  <r>
    <x v="3635"/>
    <d v="2026-03-20T00:00:00"/>
    <s v="Nava Sheva"/>
    <s v="Bengaluru"/>
    <x v="3"/>
    <x v="0"/>
    <x v="1"/>
    <n v="21.3"/>
    <n v="2223"/>
    <n v="100.32"/>
    <n v="6"/>
    <x v="0"/>
    <x v="0"/>
    <n v="66884.399999999994"/>
    <x v="98"/>
    <x v="6"/>
    <n v="83.55"/>
    <n v="5298"/>
    <n v="2767.92"/>
    <n v="8578.33"/>
    <x v="10"/>
    <n v="2026"/>
    <s v="Q1"/>
    <s v="High"/>
    <s v="Average"/>
    <s v="Good"/>
    <x v="3"/>
    <n v="8578.33"/>
  </r>
  <r>
    <x v="3636"/>
    <d v="2024-02-26T00:00:00"/>
    <s v="Mumbai"/>
    <s v="Nagpur"/>
    <x v="1"/>
    <x v="1"/>
    <x v="4"/>
    <n v="12.99"/>
    <n v="2599"/>
    <n v="89.79"/>
    <n v="8"/>
    <x v="0"/>
    <x v="1"/>
    <n v="72153.8"/>
    <x v="66"/>
    <x v="2"/>
    <n v="83.28"/>
    <n v="5717.6"/>
    <n v="4283.75"/>
    <n v="7830.12"/>
    <x v="3"/>
    <n v="2024"/>
    <s v="Q1"/>
    <s v="High"/>
    <s v="Average"/>
    <s v="Good"/>
    <x v="1"/>
    <n v="7830.12"/>
  </r>
  <r>
    <x v="3637"/>
    <d v="2024-08-21T00:00:00"/>
    <s v="Mumbai"/>
    <s v="Nagpur"/>
    <x v="4"/>
    <x v="0"/>
    <x v="3"/>
    <n v="10.91"/>
    <n v="2368"/>
    <n v="98.08"/>
    <n v="7"/>
    <x v="1"/>
    <x v="1"/>
    <n v="51504.6"/>
    <x v="74"/>
    <x v="1"/>
    <n v="88.9"/>
    <n v="5172.3999999999996"/>
    <n v="1925.18"/>
    <n v="6647.5"/>
    <x v="2"/>
    <n v="2024"/>
    <s v="Q3"/>
    <s v="High"/>
    <s v="Average"/>
    <s v="Good"/>
    <x v="4"/>
    <n v="6647.5"/>
  </r>
  <r>
    <x v="3638"/>
    <d v="2025-02-19T00:00:00"/>
    <s v="Kolkata"/>
    <s v="Delhi ICD"/>
    <x v="1"/>
    <x v="1"/>
    <x v="4"/>
    <n v="27.24"/>
    <n v="1646"/>
    <n v="102.43"/>
    <n v="5"/>
    <x v="0"/>
    <x v="2"/>
    <n v="73559.600000000006"/>
    <x v="102"/>
    <x v="5"/>
    <n v="83.51"/>
    <n v="4381.6000000000004"/>
    <n v="2743.87"/>
    <n v="9591.2099999999991"/>
    <x v="3"/>
    <n v="2025"/>
    <s v="Q1"/>
    <s v="High"/>
    <s v="Average"/>
    <s v="Excellent"/>
    <x v="1"/>
    <n v="9591.2099999999991"/>
  </r>
  <r>
    <x v="3639"/>
    <d v="2025-11-04T00:00:00"/>
    <s v="Mumbai"/>
    <s v="Nagpur"/>
    <x v="1"/>
    <x v="1"/>
    <x v="0"/>
    <n v="24.67"/>
    <n v="2560"/>
    <n v="94.9"/>
    <n v="8"/>
    <x v="0"/>
    <x v="2"/>
    <n v="81311"/>
    <x v="19"/>
    <x v="3"/>
    <n v="84.42"/>
    <n v="6106.8"/>
    <n v="2413.4499999999998"/>
    <n v="7840.52"/>
    <x v="11"/>
    <n v="2025"/>
    <s v="Q4"/>
    <s v="High"/>
    <s v="Average"/>
    <s v="Good"/>
    <x v="1"/>
    <n v="7840.52"/>
  </r>
  <r>
    <x v="3640"/>
    <d v="2024-05-05T00:00:00"/>
    <s v="Chennai"/>
    <s v="Jaipur"/>
    <x v="6"/>
    <x v="0"/>
    <x v="0"/>
    <n v="12.29"/>
    <n v="1833"/>
    <n v="86.72"/>
    <n v="6"/>
    <x v="1"/>
    <x v="2"/>
    <n v="43463.4"/>
    <x v="52"/>
    <x v="5"/>
    <n v="83.07"/>
    <n v="4157.6000000000004"/>
    <n v="4302.8599999999997"/>
    <n v="7548.52"/>
    <x v="4"/>
    <n v="2024"/>
    <s v="Q2"/>
    <s v="Low"/>
    <s v="Average"/>
    <s v="Good"/>
    <x v="6"/>
    <n v="7548.52"/>
  </r>
  <r>
    <x v="3641"/>
    <d v="2024-03-11T00:00:00"/>
    <s v="Mumbai"/>
    <s v="Hyderabad"/>
    <x v="4"/>
    <x v="1"/>
    <x v="4"/>
    <n v="21.97"/>
    <n v="654"/>
    <n v="90.16"/>
    <n v="2"/>
    <x v="1"/>
    <x v="2"/>
    <n v="50440.2"/>
    <x v="24"/>
    <x v="5"/>
    <n v="85.36"/>
    <n v="2186.8000000000002"/>
    <n v="3219.54"/>
    <n v="5972.65"/>
    <x v="10"/>
    <n v="2024"/>
    <s v="Q1"/>
    <s v="High"/>
    <s v="Average"/>
    <s v="Excellent"/>
    <x v="4"/>
    <n v="5972.65"/>
  </r>
  <r>
    <x v="3642"/>
    <d v="2024-06-22T00:00:00"/>
    <s v="Vizag"/>
    <s v="Bengaluru"/>
    <x v="4"/>
    <x v="1"/>
    <x v="0"/>
    <n v="18.89"/>
    <n v="1344"/>
    <n v="89.7"/>
    <n v="4"/>
    <x v="0"/>
    <x v="1"/>
    <n v="62393"/>
    <x v="58"/>
    <x v="5"/>
    <n v="83.58"/>
    <n v="3443.6"/>
    <n v="4224.3999999999996"/>
    <n v="7897.37"/>
    <x v="6"/>
    <n v="2024"/>
    <s v="Q2"/>
    <s v="High"/>
    <s v="Average"/>
    <s v="Excellent"/>
    <x v="4"/>
    <n v="7897.37"/>
  </r>
  <r>
    <x v="3643"/>
    <d v="2025-05-26T00:00:00"/>
    <s v="Chennai"/>
    <s v="Bengaluru"/>
    <x v="2"/>
    <x v="1"/>
    <x v="0"/>
    <n v="23.3"/>
    <n v="1808"/>
    <n v="102.97"/>
    <n v="5"/>
    <x v="0"/>
    <x v="2"/>
    <n v="72022.399999999994"/>
    <x v="96"/>
    <x v="5"/>
    <n v="87.9"/>
    <n v="4548"/>
    <n v="2724.46"/>
    <n v="9761.0300000000007"/>
    <x v="4"/>
    <n v="2025"/>
    <s v="Q2"/>
    <s v="High"/>
    <s v="Average"/>
    <s v="Excellent"/>
    <x v="2"/>
    <n v="9761.0300000000007"/>
  </r>
  <r>
    <x v="3644"/>
    <d v="2026-03-23T00:00:00"/>
    <s v="Kandla"/>
    <s v="Bengaluru"/>
    <x v="6"/>
    <x v="1"/>
    <x v="6"/>
    <n v="27.96"/>
    <n v="2795"/>
    <n v="87.1"/>
    <n v="7"/>
    <x v="0"/>
    <x v="0"/>
    <n v="90156"/>
    <x v="0"/>
    <x v="0"/>
    <n v="85.78"/>
    <n v="6708.4"/>
    <n v="3681.91"/>
    <n v="11509.25"/>
    <x v="10"/>
    <n v="2026"/>
    <s v="Q1"/>
    <s v="High"/>
    <s v="Good"/>
    <s v="Good"/>
    <x v="6"/>
    <n v="11509.25"/>
  </r>
  <r>
    <x v="3645"/>
    <d v="2024-04-29T00:00:00"/>
    <s v="Mundra"/>
    <s v="Delhi ICD"/>
    <x v="2"/>
    <x v="1"/>
    <x v="0"/>
    <n v="15.4"/>
    <n v="2267"/>
    <n v="95.58"/>
    <n v="7"/>
    <x v="1"/>
    <x v="0"/>
    <n v="68533.600000000006"/>
    <x v="57"/>
    <x v="5"/>
    <n v="87.13"/>
    <n v="5150"/>
    <n v="2015.04"/>
    <n v="10351.33"/>
    <x v="5"/>
    <n v="2024"/>
    <s v="Q2"/>
    <s v="High"/>
    <s v="Good"/>
    <s v="Good"/>
    <x v="2"/>
    <n v="10351.33"/>
  </r>
  <r>
    <x v="3646"/>
    <d v="2026-05-16T00:00:00"/>
    <s v="Mundra"/>
    <s v="Bengaluru"/>
    <x v="4"/>
    <x v="0"/>
    <x v="6"/>
    <n v="13.94"/>
    <n v="1554"/>
    <n v="88.99"/>
    <n v="5"/>
    <x v="0"/>
    <x v="0"/>
    <n v="50872.800000000003"/>
    <x v="98"/>
    <x v="1"/>
    <n v="84.79"/>
    <n v="3665.6"/>
    <n v="3424.9"/>
    <n v="4725.3599999999997"/>
    <x v="4"/>
    <n v="2026"/>
    <s v="Q2"/>
    <s v="High"/>
    <s v="Average"/>
    <s v="Excellent"/>
    <x v="4"/>
    <n v="4725.3599999999997"/>
  </r>
  <r>
    <x v="3647"/>
    <d v="2025-08-16T00:00:00"/>
    <s v="Vizag"/>
    <s v="Lucknow"/>
    <x v="6"/>
    <x v="0"/>
    <x v="6"/>
    <n v="14.63"/>
    <n v="642"/>
    <n v="103.64"/>
    <n v="2"/>
    <x v="2"/>
    <x v="0"/>
    <n v="39807.800000000003"/>
    <x v="37"/>
    <x v="5"/>
    <n v="83.14"/>
    <n v="1869.2"/>
    <n v="4097.1899999999996"/>
    <n v="6276.96"/>
    <x v="2"/>
    <n v="2025"/>
    <s v="Q3"/>
    <s v="Low"/>
    <s v="Average"/>
    <s v="Excellent"/>
    <x v="6"/>
    <n v="6276.96"/>
  </r>
  <r>
    <x v="3648"/>
    <d v="2024-01-11T00:00:00"/>
    <s v="Nava Sheva"/>
    <s v="Ahmedabad"/>
    <x v="4"/>
    <x v="1"/>
    <x v="2"/>
    <n v="16.41"/>
    <n v="2221"/>
    <n v="89.77"/>
    <n v="6"/>
    <x v="0"/>
    <x v="0"/>
    <n v="73193.399999999994"/>
    <x v="93"/>
    <x v="6"/>
    <n v="84.16"/>
    <n v="5098.3999999999996"/>
    <n v="2726.37"/>
    <n v="11265.17"/>
    <x v="0"/>
    <n v="2024"/>
    <s v="Q1"/>
    <s v="High"/>
    <s v="Good"/>
    <s v="Good"/>
    <x v="4"/>
    <n v="11265.17"/>
  </r>
  <r>
    <x v="3649"/>
    <d v="2024-08-17T00:00:00"/>
    <s v="Vizag"/>
    <s v="Nagpur"/>
    <x v="3"/>
    <x v="1"/>
    <x v="1"/>
    <n v="28"/>
    <n v="961"/>
    <n v="99.59"/>
    <n v="2"/>
    <x v="0"/>
    <x v="0"/>
    <n v="69682.8"/>
    <x v="35"/>
    <x v="1"/>
    <n v="81.09"/>
    <n v="3042"/>
    <n v="3296.12"/>
    <n v="5630.66"/>
    <x v="2"/>
    <n v="2024"/>
    <s v="Q3"/>
    <s v="High"/>
    <s v="Average"/>
    <s v="Excellent"/>
    <x v="3"/>
    <n v="5630.66"/>
  </r>
  <r>
    <x v="3650"/>
    <d v="2026-03-23T00:00:00"/>
    <s v="Chennai"/>
    <s v="Bengaluru"/>
    <x v="6"/>
    <x v="1"/>
    <x v="6"/>
    <n v="10.01"/>
    <n v="1728"/>
    <n v="86.98"/>
    <n v="6"/>
    <x v="1"/>
    <x v="2"/>
    <n v="52182.6"/>
    <x v="76"/>
    <x v="4"/>
    <n v="83.9"/>
    <n v="3856.4"/>
    <n v="3464.69"/>
    <n v="8784.7999999999993"/>
    <x v="10"/>
    <n v="2026"/>
    <s v="Q1"/>
    <s v="High"/>
    <s v="Average"/>
    <s v="Good"/>
    <x v="6"/>
    <n v="8784.7999999999993"/>
  </r>
  <r>
    <x v="3651"/>
    <d v="2024-01-12T00:00:00"/>
    <s v="Nava Sheva"/>
    <s v="Pune"/>
    <x v="4"/>
    <x v="1"/>
    <x v="1"/>
    <n v="27.34"/>
    <n v="2768"/>
    <n v="85.83"/>
    <n v="7"/>
    <x v="1"/>
    <x v="2"/>
    <n v="80121.600000000006"/>
    <x v="86"/>
    <x v="4"/>
    <n v="85.28"/>
    <n v="6629.6"/>
    <n v="4303.09"/>
    <n v="8872.2900000000009"/>
    <x v="0"/>
    <n v="2024"/>
    <s v="Q1"/>
    <s v="High"/>
    <s v="Average"/>
    <s v="Good"/>
    <x v="4"/>
    <n v="8872.2900000000009"/>
  </r>
  <r>
    <x v="3652"/>
    <d v="2024-07-26T00:00:00"/>
    <s v="Kolkata"/>
    <s v="Pune"/>
    <x v="5"/>
    <x v="1"/>
    <x v="6"/>
    <n v="10.65"/>
    <n v="904"/>
    <n v="99.7"/>
    <n v="2"/>
    <x v="1"/>
    <x v="0"/>
    <n v="48397"/>
    <x v="83"/>
    <x v="5"/>
    <n v="88.85"/>
    <n v="2234"/>
    <n v="1773.06"/>
    <n v="6399.82"/>
    <x v="1"/>
    <n v="2024"/>
    <s v="Q3"/>
    <s v="Low"/>
    <s v="Average"/>
    <s v="Excellent"/>
    <x v="5"/>
    <n v="6399.82"/>
  </r>
  <r>
    <x v="3653"/>
    <d v="2025-01-05T00:00:00"/>
    <s v="Chennai"/>
    <s v="Ahmedabad"/>
    <x v="3"/>
    <x v="0"/>
    <x v="3"/>
    <n v="19.190000000000001"/>
    <n v="1624"/>
    <n v="93.73"/>
    <n v="6"/>
    <x v="0"/>
    <x v="2"/>
    <n v="53006.6"/>
    <x v="53"/>
    <x v="4"/>
    <n v="83.5"/>
    <n v="4015.6"/>
    <n v="4686.41"/>
    <n v="9105.1200000000008"/>
    <x v="0"/>
    <n v="2025"/>
    <s v="Q1"/>
    <s v="High"/>
    <s v="Average"/>
    <s v="Good"/>
    <x v="3"/>
    <n v="9105.1200000000008"/>
  </r>
  <r>
    <x v="3654"/>
    <d v="2024-08-05T00:00:00"/>
    <s v="Nava Sheva"/>
    <s v="Jaipur"/>
    <x v="6"/>
    <x v="0"/>
    <x v="6"/>
    <n v="14.13"/>
    <n v="2176"/>
    <n v="99.04"/>
    <n v="5"/>
    <x v="2"/>
    <x v="2"/>
    <n v="53213.8"/>
    <x v="60"/>
    <x v="6"/>
    <n v="84.99"/>
    <n v="4917.2"/>
    <n v="4027.31"/>
    <n v="6852.79"/>
    <x v="2"/>
    <n v="2024"/>
    <s v="Q3"/>
    <s v="High"/>
    <s v="Average"/>
    <s v="Excellent"/>
    <x v="6"/>
    <n v="6852.79"/>
  </r>
  <r>
    <x v="3655"/>
    <d v="2026-03-27T00:00:00"/>
    <s v="Kolkata"/>
    <s v="Lucknow"/>
    <x v="2"/>
    <x v="0"/>
    <x v="0"/>
    <n v="26.13"/>
    <n v="312"/>
    <n v="99.61"/>
    <n v="2"/>
    <x v="1"/>
    <x v="1"/>
    <n v="40714.199999999997"/>
    <x v="81"/>
    <x v="2"/>
    <n v="81.99"/>
    <n v="1669.2"/>
    <n v="4235.08"/>
    <n v="5347.93"/>
    <x v="10"/>
    <n v="2026"/>
    <s v="Q1"/>
    <s v="Low"/>
    <s v="Average"/>
    <s v="Excellent"/>
    <x v="2"/>
    <n v="5347.93"/>
  </r>
  <r>
    <x v="3656"/>
    <d v="2026-01-22T00:00:00"/>
    <s v="Kandla"/>
    <s v="Lucknow"/>
    <x v="5"/>
    <x v="1"/>
    <x v="4"/>
    <n v="16.86"/>
    <n v="1589"/>
    <n v="90.27"/>
    <n v="3"/>
    <x v="2"/>
    <x v="1"/>
    <n v="61074.400000000001"/>
    <x v="49"/>
    <x v="4"/>
    <n v="86.83"/>
    <n v="3852.4"/>
    <n v="4351.43"/>
    <n v="8224.49"/>
    <x v="0"/>
    <n v="2026"/>
    <s v="Q1"/>
    <s v="High"/>
    <s v="Average"/>
    <s v="Excellent"/>
    <x v="5"/>
    <n v="8224.49"/>
  </r>
  <r>
    <x v="3657"/>
    <d v="2025-06-17T00:00:00"/>
    <s v="Nava Sheva"/>
    <s v="Nagpur"/>
    <x v="2"/>
    <x v="0"/>
    <x v="4"/>
    <n v="10.029999999999999"/>
    <n v="2080"/>
    <n v="86.53"/>
    <n v="7"/>
    <x v="0"/>
    <x v="1"/>
    <n v="50870.6"/>
    <x v="93"/>
    <x v="4"/>
    <n v="87.3"/>
    <n v="4561.2"/>
    <n v="4122.42"/>
    <n v="6461.87"/>
    <x v="6"/>
    <n v="2025"/>
    <s v="Q2"/>
    <s v="High"/>
    <s v="Average"/>
    <s v="Good"/>
    <x v="2"/>
    <n v="6461.87"/>
  </r>
  <r>
    <x v="3658"/>
    <d v="2026-05-05T00:00:00"/>
    <s v="Vizag"/>
    <s v="Lucknow"/>
    <x v="5"/>
    <x v="0"/>
    <x v="6"/>
    <n v="18.87"/>
    <n v="1854"/>
    <n v="99.35"/>
    <n v="5"/>
    <x v="2"/>
    <x v="1"/>
    <n v="55153"/>
    <x v="119"/>
    <x v="3"/>
    <n v="84.34"/>
    <n v="4462.8"/>
    <n v="4557.8100000000004"/>
    <n v="8144.05"/>
    <x v="4"/>
    <n v="2026"/>
    <s v="Q2"/>
    <s v="High"/>
    <s v="Average"/>
    <s v="Excellent"/>
    <x v="5"/>
    <n v="8144.05"/>
  </r>
  <r>
    <x v="3659"/>
    <d v="2024-06-28T00:00:00"/>
    <s v="Mumbai"/>
    <s v="Nagpur"/>
    <x v="0"/>
    <x v="0"/>
    <x v="0"/>
    <n v="10.7"/>
    <n v="1655"/>
    <n v="98.07"/>
    <n v="5"/>
    <x v="0"/>
    <x v="0"/>
    <n v="50258.400000000001"/>
    <x v="100"/>
    <x v="5"/>
    <n v="88.12"/>
    <n v="3738"/>
    <n v="3284.41"/>
    <n v="4988.24"/>
    <x v="6"/>
    <n v="2024"/>
    <s v="Q2"/>
    <s v="High"/>
    <s v="Average"/>
    <s v="Excellent"/>
    <x v="0"/>
    <n v="4988.24"/>
  </r>
  <r>
    <x v="3660"/>
    <d v="2025-08-20T00:00:00"/>
    <s v="Chennai"/>
    <s v="Bengaluru"/>
    <x v="0"/>
    <x v="0"/>
    <x v="2"/>
    <n v="22.19"/>
    <n v="738"/>
    <n v="95.41"/>
    <n v="2"/>
    <x v="1"/>
    <x v="0"/>
    <n v="44276.2"/>
    <x v="21"/>
    <x v="0"/>
    <n v="83.04"/>
    <n v="2363.6"/>
    <n v="1789.73"/>
    <n v="4386.6899999999996"/>
    <x v="2"/>
    <n v="2025"/>
    <s v="Q3"/>
    <s v="Low"/>
    <s v="Average"/>
    <s v="Excellent"/>
    <x v="0"/>
    <n v="4386.6899999999996"/>
  </r>
  <r>
    <x v="3661"/>
    <d v="2026-01-13T00:00:00"/>
    <s v="Vizag"/>
    <s v="Nagpur"/>
    <x v="3"/>
    <x v="0"/>
    <x v="3"/>
    <n v="19.46"/>
    <n v="1225"/>
    <n v="95.77"/>
    <n v="5"/>
    <x v="0"/>
    <x v="0"/>
    <n v="52706.400000000001"/>
    <x v="63"/>
    <x v="3"/>
    <n v="82.13"/>
    <n v="3228.4"/>
    <n v="1790.21"/>
    <n v="9008.76"/>
    <x v="0"/>
    <n v="2026"/>
    <s v="Q1"/>
    <s v="High"/>
    <s v="Average"/>
    <s v="Excellent"/>
    <x v="3"/>
    <n v="9008.76"/>
  </r>
  <r>
    <x v="3662"/>
    <d v="2024-10-20T00:00:00"/>
    <s v="Chennai"/>
    <s v="Hyderabad"/>
    <x v="6"/>
    <x v="0"/>
    <x v="2"/>
    <n v="13.49"/>
    <n v="1599"/>
    <n v="100.64"/>
    <n v="5"/>
    <x v="0"/>
    <x v="1"/>
    <n v="49905.8"/>
    <x v="57"/>
    <x v="5"/>
    <n v="86.59"/>
    <n v="3737.6"/>
    <n v="2989.53"/>
    <n v="5713.93"/>
    <x v="7"/>
    <n v="2024"/>
    <s v="Q4"/>
    <s v="Low"/>
    <s v="Average"/>
    <s v="Excellent"/>
    <x v="6"/>
    <n v="5713.93"/>
  </r>
  <r>
    <x v="3663"/>
    <d v="2026-02-04T00:00:00"/>
    <s v="Nava Sheva"/>
    <s v="Nagpur"/>
    <x v="6"/>
    <x v="1"/>
    <x v="0"/>
    <n v="10.37"/>
    <n v="2347"/>
    <n v="98.67"/>
    <n v="7"/>
    <x v="2"/>
    <x v="1"/>
    <n v="65337.4"/>
    <x v="35"/>
    <x v="3"/>
    <n v="85.41"/>
    <n v="5108.8"/>
    <n v="3225.87"/>
    <n v="11646.28"/>
    <x v="3"/>
    <n v="2026"/>
    <s v="Q1"/>
    <s v="High"/>
    <s v="Good"/>
    <s v="Good"/>
    <x v="6"/>
    <n v="11646.28"/>
  </r>
  <r>
    <x v="3664"/>
    <d v="2025-06-03T00:00:00"/>
    <s v="Nava Sheva"/>
    <s v="Jaipur"/>
    <x v="5"/>
    <x v="1"/>
    <x v="0"/>
    <n v="12.29"/>
    <n v="375"/>
    <n v="98.35"/>
    <n v="2"/>
    <x v="2"/>
    <x v="0"/>
    <n v="45863"/>
    <x v="91"/>
    <x v="4"/>
    <n v="85.96"/>
    <n v="1241.5999999999999"/>
    <n v="3982.02"/>
    <n v="7622.82"/>
    <x v="6"/>
    <n v="2025"/>
    <s v="Q2"/>
    <s v="Low"/>
    <s v="Average"/>
    <s v="Excellent"/>
    <x v="5"/>
    <n v="7622.82"/>
  </r>
  <r>
    <x v="3665"/>
    <d v="2025-06-30T00:00:00"/>
    <s v="Kandla"/>
    <s v="Bengaluru"/>
    <x v="1"/>
    <x v="1"/>
    <x v="4"/>
    <n v="16.420000000000002"/>
    <n v="912"/>
    <n v="98.84"/>
    <n v="4"/>
    <x v="2"/>
    <x v="2"/>
    <n v="52082.8"/>
    <x v="111"/>
    <x v="0"/>
    <n v="83.16"/>
    <n v="2480.8000000000002"/>
    <n v="4286.88"/>
    <n v="4470.54"/>
    <x v="6"/>
    <n v="2025"/>
    <s v="Q2"/>
    <s v="High"/>
    <s v="Average"/>
    <s v="Excellent"/>
    <x v="1"/>
    <n v="4470.54"/>
  </r>
  <r>
    <x v="3666"/>
    <d v="2025-11-21T00:00:00"/>
    <s v="Chennai"/>
    <s v="Jaipur"/>
    <x v="0"/>
    <x v="1"/>
    <x v="5"/>
    <n v="13.17"/>
    <n v="1227"/>
    <n v="89.27"/>
    <n v="5"/>
    <x v="2"/>
    <x v="2"/>
    <n v="51789.4"/>
    <x v="44"/>
    <x v="1"/>
    <n v="82.93"/>
    <n v="2980.8"/>
    <n v="1627.31"/>
    <n v="7759.84"/>
    <x v="11"/>
    <n v="2025"/>
    <s v="Q4"/>
    <s v="High"/>
    <s v="Average"/>
    <s v="Excellent"/>
    <x v="0"/>
    <n v="7759.84"/>
  </r>
  <r>
    <x v="3667"/>
    <d v="2024-08-26T00:00:00"/>
    <s v="Vizag"/>
    <s v="Pune"/>
    <x v="2"/>
    <x v="0"/>
    <x v="2"/>
    <n v="25.79"/>
    <n v="2795"/>
    <n v="86.74"/>
    <n v="8"/>
    <x v="2"/>
    <x v="2"/>
    <n v="69659.8"/>
    <x v="115"/>
    <x v="5"/>
    <n v="84.29"/>
    <n v="6621.6"/>
    <n v="3162.09"/>
    <n v="7555.55"/>
    <x v="2"/>
    <n v="2024"/>
    <s v="Q3"/>
    <s v="High"/>
    <s v="Average"/>
    <s v="Good"/>
    <x v="2"/>
    <n v="7555.55"/>
  </r>
  <r>
    <x v="3668"/>
    <d v="2025-01-06T00:00:00"/>
    <s v="Kandla"/>
    <s v="Lucknow"/>
    <x v="0"/>
    <x v="0"/>
    <x v="0"/>
    <n v="16.829999999999998"/>
    <n v="679"/>
    <n v="94.37"/>
    <n v="2"/>
    <x v="1"/>
    <x v="1"/>
    <n v="36119.4"/>
    <x v="1"/>
    <x v="2"/>
    <n v="85.5"/>
    <n v="2031.2"/>
    <n v="1626.92"/>
    <n v="4720.3"/>
    <x v="0"/>
    <n v="2025"/>
    <s v="Q1"/>
    <s v="Low"/>
    <s v="Average"/>
    <s v="Excellent"/>
    <x v="0"/>
    <n v="4720.3"/>
  </r>
  <r>
    <x v="3669"/>
    <d v="2025-09-26T00:00:00"/>
    <s v="Mundra"/>
    <s v="Lucknow"/>
    <x v="1"/>
    <x v="1"/>
    <x v="5"/>
    <n v="15.12"/>
    <n v="1540"/>
    <n v="86.81"/>
    <n v="4"/>
    <x v="0"/>
    <x v="2"/>
    <n v="59505.2"/>
    <x v="51"/>
    <x v="0"/>
    <n v="86.1"/>
    <n v="3684.8"/>
    <n v="4016.62"/>
    <n v="6659.92"/>
    <x v="8"/>
    <n v="2025"/>
    <s v="Q3"/>
    <s v="High"/>
    <s v="Average"/>
    <s v="Excellent"/>
    <x v="1"/>
    <n v="6659.92"/>
  </r>
  <r>
    <x v="3670"/>
    <d v="2024-03-23T00:00:00"/>
    <s v="Kandla"/>
    <s v="Pune"/>
    <x v="1"/>
    <x v="1"/>
    <x v="4"/>
    <n v="27.78"/>
    <n v="2162"/>
    <n v="103.49"/>
    <n v="7"/>
    <x v="1"/>
    <x v="1"/>
    <n v="76864.800000000003"/>
    <x v="71"/>
    <x v="5"/>
    <n v="83.66"/>
    <n v="5435.2"/>
    <n v="3592.28"/>
    <n v="12689.08"/>
    <x v="10"/>
    <n v="2024"/>
    <s v="Q1"/>
    <s v="High"/>
    <s v="Good"/>
    <s v="Good"/>
    <x v="1"/>
    <n v="12689.08"/>
  </r>
  <r>
    <x v="3671"/>
    <d v="2024-04-23T00:00:00"/>
    <s v="Kandla"/>
    <s v="Delhi ICD"/>
    <x v="2"/>
    <x v="0"/>
    <x v="2"/>
    <n v="18.350000000000001"/>
    <n v="2068"/>
    <n v="95"/>
    <n v="7"/>
    <x v="0"/>
    <x v="0"/>
    <n v="61731"/>
    <x v="104"/>
    <x v="6"/>
    <n v="87.87"/>
    <n v="4870"/>
    <n v="2963.02"/>
    <n v="5245.34"/>
    <x v="5"/>
    <n v="2024"/>
    <s v="Q2"/>
    <s v="High"/>
    <s v="Average"/>
    <s v="Good"/>
    <x v="2"/>
    <n v="5245.34"/>
  </r>
  <r>
    <x v="3672"/>
    <d v="2025-01-28T00:00:00"/>
    <s v="Vizag"/>
    <s v="Lucknow"/>
    <x v="1"/>
    <x v="0"/>
    <x v="1"/>
    <n v="14.77"/>
    <n v="1699"/>
    <n v="102.18"/>
    <n v="5"/>
    <x v="2"/>
    <x v="0"/>
    <n v="52442.6"/>
    <x v="79"/>
    <x v="6"/>
    <n v="86.65"/>
    <n v="3988.8"/>
    <n v="3834.95"/>
    <n v="4734.54"/>
    <x v="0"/>
    <n v="2025"/>
    <s v="Q1"/>
    <s v="High"/>
    <s v="Average"/>
    <s v="Excellent"/>
    <x v="1"/>
    <n v="4734.54"/>
  </r>
  <r>
    <x v="3673"/>
    <d v="2024-11-15T00:00:00"/>
    <s v="Mumbai"/>
    <s v="Ahmedabad"/>
    <x v="6"/>
    <x v="1"/>
    <x v="2"/>
    <n v="24.04"/>
    <n v="2025"/>
    <n v="90.1"/>
    <n v="7"/>
    <x v="0"/>
    <x v="0"/>
    <n v="77748"/>
    <x v="8"/>
    <x v="5"/>
    <n v="84.31"/>
    <n v="5011.6000000000004"/>
    <n v="1506.93"/>
    <n v="9575.09"/>
    <x v="11"/>
    <n v="2024"/>
    <s v="Q4"/>
    <s v="High"/>
    <s v="Average"/>
    <s v="Good"/>
    <x v="6"/>
    <n v="9575.09"/>
  </r>
  <r>
    <x v="3674"/>
    <d v="2024-04-26T00:00:00"/>
    <s v="Mumbai"/>
    <s v="Bengaluru"/>
    <x v="3"/>
    <x v="1"/>
    <x v="6"/>
    <n v="25.29"/>
    <n v="667"/>
    <n v="100.15"/>
    <n v="2"/>
    <x v="0"/>
    <x v="2"/>
    <n v="59783"/>
    <x v="117"/>
    <x v="6"/>
    <n v="83.35"/>
    <n v="2345.6"/>
    <n v="2719.24"/>
    <n v="10085.61"/>
    <x v="5"/>
    <n v="2024"/>
    <s v="Q2"/>
    <s v="High"/>
    <s v="Good"/>
    <s v="Excellent"/>
    <x v="3"/>
    <n v="10085.61"/>
  </r>
  <r>
    <x v="3675"/>
    <d v="2026-02-26T00:00:00"/>
    <s v="Kandla"/>
    <s v="Nagpur"/>
    <x v="0"/>
    <x v="1"/>
    <x v="0"/>
    <n v="14.58"/>
    <n v="423"/>
    <n v="92.83"/>
    <n v="2"/>
    <x v="0"/>
    <x v="1"/>
    <n v="47837.599999999999"/>
    <x v="35"/>
    <x v="5"/>
    <n v="81.319999999999993"/>
    <n v="1429.2"/>
    <n v="2213.69"/>
    <n v="7429.24"/>
    <x v="3"/>
    <n v="2026"/>
    <s v="Q1"/>
    <s v="Low"/>
    <s v="Average"/>
    <s v="Excellent"/>
    <x v="0"/>
    <n v="7429.24"/>
  </r>
  <r>
    <x v="3676"/>
    <d v="2025-09-21T00:00:00"/>
    <s v="Vizag"/>
    <s v="Pune"/>
    <x v="3"/>
    <x v="1"/>
    <x v="2"/>
    <n v="14.26"/>
    <n v="482"/>
    <n v="101.93"/>
    <n v="3"/>
    <x v="0"/>
    <x v="2"/>
    <n v="47849.599999999999"/>
    <x v="89"/>
    <x v="6"/>
    <n v="88.32"/>
    <n v="1534.4"/>
    <n v="3998.24"/>
    <n v="4396.1000000000004"/>
    <x v="8"/>
    <n v="2025"/>
    <s v="Q3"/>
    <s v="Low"/>
    <s v="Average"/>
    <s v="Excellent"/>
    <x v="3"/>
    <n v="4396.1000000000004"/>
  </r>
  <r>
    <x v="3677"/>
    <d v="2024-01-06T00:00:00"/>
    <s v="Nava Sheva"/>
    <s v="Pune"/>
    <x v="4"/>
    <x v="1"/>
    <x v="3"/>
    <n v="18.850000000000001"/>
    <n v="1229"/>
    <n v="102.73"/>
    <n v="5"/>
    <x v="0"/>
    <x v="0"/>
    <n v="65040.6"/>
    <x v="38"/>
    <x v="2"/>
    <n v="81.59"/>
    <n v="3212"/>
    <n v="3845.59"/>
    <n v="6374.47"/>
    <x v="0"/>
    <n v="2024"/>
    <s v="Q1"/>
    <s v="High"/>
    <s v="Average"/>
    <s v="Excellent"/>
    <x v="4"/>
    <n v="6374.47"/>
  </r>
  <r>
    <x v="3678"/>
    <d v="2025-11-06T00:00:00"/>
    <s v="Mumbai"/>
    <s v="Jaipur"/>
    <x v="6"/>
    <x v="1"/>
    <x v="0"/>
    <n v="18.75"/>
    <n v="2593"/>
    <n v="99.38"/>
    <n v="6"/>
    <x v="2"/>
    <x v="1"/>
    <n v="75916.600000000006"/>
    <x v="37"/>
    <x v="2"/>
    <n v="87.45"/>
    <n v="5936"/>
    <n v="3634.71"/>
    <n v="13498.52"/>
    <x v="11"/>
    <n v="2025"/>
    <s v="Q4"/>
    <s v="High"/>
    <s v="Good"/>
    <s v="Good"/>
    <x v="6"/>
    <n v="13498.52"/>
  </r>
  <r>
    <x v="3679"/>
    <d v="2025-01-21T00:00:00"/>
    <s v="Chennai"/>
    <s v="Pune"/>
    <x v="4"/>
    <x v="0"/>
    <x v="2"/>
    <n v="26.56"/>
    <n v="357"/>
    <n v="89.58"/>
    <n v="2"/>
    <x v="1"/>
    <x v="2"/>
    <n v="38937.599999999999"/>
    <x v="79"/>
    <x v="5"/>
    <n v="84.39"/>
    <n v="1776.4"/>
    <n v="3507.36"/>
    <n v="4735.8999999999996"/>
    <x v="0"/>
    <n v="2025"/>
    <s v="Q1"/>
    <s v="Low"/>
    <s v="Average"/>
    <s v="Excellent"/>
    <x v="4"/>
    <n v="4735.8999999999996"/>
  </r>
  <r>
    <x v="3680"/>
    <d v="2025-06-05T00:00:00"/>
    <s v="Mundra"/>
    <s v="Ahmedabad"/>
    <x v="1"/>
    <x v="0"/>
    <x v="0"/>
    <n v="15.89"/>
    <n v="892"/>
    <n v="88.97"/>
    <n v="4"/>
    <x v="2"/>
    <x v="1"/>
    <n v="39681.4"/>
    <x v="23"/>
    <x v="3"/>
    <n v="84.71"/>
    <n v="2419.6"/>
    <n v="3981.74"/>
    <n v="3633.3"/>
    <x v="6"/>
    <n v="2025"/>
    <s v="Q2"/>
    <s v="Low"/>
    <s v="Average"/>
    <s v="Excellent"/>
    <x v="1"/>
    <n v="3633.3"/>
  </r>
  <r>
    <x v="3681"/>
    <d v="2024-08-09T00:00:00"/>
    <s v="Chennai"/>
    <s v="Bengaluru"/>
    <x v="4"/>
    <x v="0"/>
    <x v="5"/>
    <n v="20.72"/>
    <n v="1918"/>
    <n v="99.11"/>
    <n v="5"/>
    <x v="2"/>
    <x v="2"/>
    <n v="56057.2"/>
    <x v="104"/>
    <x v="3"/>
    <n v="84.92"/>
    <n v="4664.8"/>
    <n v="2852.42"/>
    <n v="7248.76"/>
    <x v="2"/>
    <n v="2024"/>
    <s v="Q3"/>
    <s v="High"/>
    <s v="Average"/>
    <s v="Excellent"/>
    <x v="4"/>
    <n v="7248.76"/>
  </r>
  <r>
    <x v="3682"/>
    <d v="2025-11-25T00:00:00"/>
    <s v="Kolkata"/>
    <s v="Nagpur"/>
    <x v="3"/>
    <x v="1"/>
    <x v="1"/>
    <n v="21.58"/>
    <n v="798"/>
    <n v="92.33"/>
    <n v="3"/>
    <x v="0"/>
    <x v="1"/>
    <n v="58577.599999999999"/>
    <x v="116"/>
    <x v="4"/>
    <n v="83.48"/>
    <n v="2459.1999999999998"/>
    <n v="3392.21"/>
    <n v="9644.61"/>
    <x v="11"/>
    <n v="2025"/>
    <s v="Q4"/>
    <s v="High"/>
    <s v="Average"/>
    <s v="Excellent"/>
    <x v="3"/>
    <n v="9644.61"/>
  </r>
  <r>
    <x v="3683"/>
    <d v="2024-03-10T00:00:00"/>
    <s v="Kandla"/>
    <s v="Jaipur"/>
    <x v="5"/>
    <x v="1"/>
    <x v="2"/>
    <n v="22.6"/>
    <n v="1124"/>
    <n v="103.08"/>
    <n v="2"/>
    <x v="1"/>
    <x v="2"/>
    <n v="58197.599999999999"/>
    <x v="51"/>
    <x v="2"/>
    <n v="84.7"/>
    <n v="3152"/>
    <n v="4098.2"/>
    <n v="8449.86"/>
    <x v="10"/>
    <n v="2024"/>
    <s v="Q1"/>
    <s v="High"/>
    <s v="Average"/>
    <s v="Excellent"/>
    <x v="5"/>
    <n v="8449.86"/>
  </r>
  <r>
    <x v="3684"/>
    <d v="2026-02-19T00:00:00"/>
    <s v="Chennai"/>
    <s v="Delhi ICD"/>
    <x v="4"/>
    <x v="1"/>
    <x v="4"/>
    <n v="20.69"/>
    <n v="1974"/>
    <n v="87.07"/>
    <n v="4"/>
    <x v="0"/>
    <x v="0"/>
    <n v="73757.399999999994"/>
    <x v="119"/>
    <x v="1"/>
    <n v="88"/>
    <n v="4775.6000000000004"/>
    <n v="2988.7"/>
    <n v="7553.8"/>
    <x v="3"/>
    <n v="2026"/>
    <s v="Q1"/>
    <s v="High"/>
    <s v="Average"/>
    <s v="Excellent"/>
    <x v="4"/>
    <n v="7553.8"/>
  </r>
  <r>
    <x v="3685"/>
    <d v="2025-11-04T00:00:00"/>
    <s v="Mundra"/>
    <s v="Lucknow"/>
    <x v="4"/>
    <x v="1"/>
    <x v="3"/>
    <n v="26.14"/>
    <n v="2533"/>
    <n v="85.12"/>
    <n v="8"/>
    <x v="0"/>
    <x v="0"/>
    <n v="85136.4"/>
    <x v="47"/>
    <x v="6"/>
    <n v="86.25"/>
    <n v="6111.6"/>
    <n v="1519.15"/>
    <n v="9512.09"/>
    <x v="11"/>
    <n v="2025"/>
    <s v="Q4"/>
    <s v="High"/>
    <s v="Average"/>
    <s v="Good"/>
    <x v="4"/>
    <n v="9512.09"/>
  </r>
  <r>
    <x v="3686"/>
    <d v="2025-03-09T00:00:00"/>
    <s v="Vizag"/>
    <s v="Jaipur"/>
    <x v="1"/>
    <x v="1"/>
    <x v="4"/>
    <n v="16.21"/>
    <n v="1508"/>
    <n v="88.35"/>
    <n v="4"/>
    <x v="2"/>
    <x v="2"/>
    <n v="57787"/>
    <x v="113"/>
    <x v="2"/>
    <n v="85.14"/>
    <n v="3664.4"/>
    <n v="3359.01"/>
    <n v="7072.19"/>
    <x v="10"/>
    <n v="2025"/>
    <s v="Q1"/>
    <s v="High"/>
    <s v="Average"/>
    <s v="Excellent"/>
    <x v="1"/>
    <n v="7072.19"/>
  </r>
  <r>
    <x v="3687"/>
    <d v="2026-05-09T00:00:00"/>
    <s v="Mundra"/>
    <s v="Jaipur"/>
    <x v="2"/>
    <x v="1"/>
    <x v="2"/>
    <n v="12.2"/>
    <n v="2506"/>
    <n v="85.69"/>
    <n v="7"/>
    <x v="0"/>
    <x v="0"/>
    <n v="72334.8"/>
    <x v="79"/>
    <x v="6"/>
    <n v="82.28"/>
    <n v="5500"/>
    <n v="3207.51"/>
    <n v="11401.61"/>
    <x v="4"/>
    <n v="2026"/>
    <s v="Q2"/>
    <s v="High"/>
    <s v="Good"/>
    <s v="Good"/>
    <x v="2"/>
    <n v="11401.61"/>
  </r>
  <r>
    <x v="3688"/>
    <d v="2025-09-25T00:00:00"/>
    <s v="Mumbai"/>
    <s v="Bengaluru"/>
    <x v="1"/>
    <x v="1"/>
    <x v="0"/>
    <n v="21.12"/>
    <n v="2763"/>
    <n v="98.91"/>
    <n v="8"/>
    <x v="2"/>
    <x v="2"/>
    <n v="78533.2"/>
    <x v="16"/>
    <x v="0"/>
    <n v="85.96"/>
    <n v="6370.8"/>
    <n v="3038.66"/>
    <n v="8129.32"/>
    <x v="8"/>
    <n v="2025"/>
    <s v="Q3"/>
    <s v="High"/>
    <s v="Average"/>
    <s v="Good"/>
    <x v="1"/>
    <n v="8129.32"/>
  </r>
  <r>
    <x v="3689"/>
    <d v="2024-03-13T00:00:00"/>
    <s v="Vizag"/>
    <s v="Hyderabad"/>
    <x v="1"/>
    <x v="0"/>
    <x v="6"/>
    <n v="19.809999999999999"/>
    <n v="1779"/>
    <n v="103.6"/>
    <n v="5"/>
    <x v="2"/>
    <x v="1"/>
    <n v="55609"/>
    <x v="93"/>
    <x v="3"/>
    <n v="87.89"/>
    <n v="4350.3999999999996"/>
    <n v="2600.64"/>
    <n v="7937.33"/>
    <x v="10"/>
    <n v="2024"/>
    <s v="Q1"/>
    <s v="High"/>
    <s v="Average"/>
    <s v="Excellent"/>
    <x v="1"/>
    <n v="7937.33"/>
  </r>
  <r>
    <x v="3690"/>
    <d v="2024-05-25T00:00:00"/>
    <s v="Vizag"/>
    <s v="Ahmedabad"/>
    <x v="2"/>
    <x v="0"/>
    <x v="2"/>
    <n v="21.45"/>
    <n v="1164"/>
    <n v="96.17"/>
    <n v="4"/>
    <x v="0"/>
    <x v="2"/>
    <n v="49813.4"/>
    <x v="16"/>
    <x v="2"/>
    <n v="87.99"/>
    <n v="3186"/>
    <n v="2354.8200000000002"/>
    <n v="6402.38"/>
    <x v="4"/>
    <n v="2024"/>
    <s v="Q2"/>
    <s v="Low"/>
    <s v="Average"/>
    <s v="Excellent"/>
    <x v="2"/>
    <n v="6402.38"/>
  </r>
  <r>
    <x v="3691"/>
    <d v="2025-07-28T00:00:00"/>
    <s v="Kandla"/>
    <s v="Bengaluru"/>
    <x v="6"/>
    <x v="1"/>
    <x v="4"/>
    <n v="17.100000000000001"/>
    <n v="1789"/>
    <n v="101.48"/>
    <n v="4"/>
    <x v="0"/>
    <x v="0"/>
    <n v="70035.600000000006"/>
    <x v="110"/>
    <x v="6"/>
    <n v="85.02"/>
    <n v="4262"/>
    <n v="3187.68"/>
    <n v="11599.8"/>
    <x v="1"/>
    <n v="2025"/>
    <s v="Q3"/>
    <s v="High"/>
    <s v="Good"/>
    <s v="Excellent"/>
    <x v="6"/>
    <n v="11599.8"/>
  </r>
  <r>
    <x v="3692"/>
    <d v="2025-07-05T00:00:00"/>
    <s v="Mundra"/>
    <s v="Nagpur"/>
    <x v="6"/>
    <x v="0"/>
    <x v="4"/>
    <n v="19.239999999999998"/>
    <n v="1337"/>
    <n v="104.3"/>
    <n v="5"/>
    <x v="2"/>
    <x v="2"/>
    <n v="48376"/>
    <x v="60"/>
    <x v="6"/>
    <n v="86.41"/>
    <n v="3443.6"/>
    <n v="1538.1"/>
    <n v="8140.33"/>
    <x v="1"/>
    <n v="2025"/>
    <s v="Q3"/>
    <s v="Low"/>
    <s v="Average"/>
    <s v="Excellent"/>
    <x v="6"/>
    <n v="8140.33"/>
  </r>
  <r>
    <x v="3693"/>
    <d v="2026-01-05T00:00:00"/>
    <s v="Chennai"/>
    <s v="Pune"/>
    <x v="0"/>
    <x v="1"/>
    <x v="3"/>
    <n v="10.28"/>
    <n v="1337"/>
    <n v="85.42"/>
    <n v="5"/>
    <x v="2"/>
    <x v="0"/>
    <n v="54046.400000000001"/>
    <x v="30"/>
    <x v="3"/>
    <n v="84.03"/>
    <n v="3085.2"/>
    <n v="2044.52"/>
    <n v="6022.67"/>
    <x v="0"/>
    <n v="2026"/>
    <s v="Q1"/>
    <s v="High"/>
    <s v="Average"/>
    <s v="Excellent"/>
    <x v="0"/>
    <n v="6022.67"/>
  </r>
  <r>
    <x v="3694"/>
    <d v="2025-11-11T00:00:00"/>
    <s v="Kandla"/>
    <s v="Lucknow"/>
    <x v="0"/>
    <x v="0"/>
    <x v="6"/>
    <n v="18.690000000000001"/>
    <n v="525"/>
    <n v="99.35"/>
    <n v="2"/>
    <x v="1"/>
    <x v="1"/>
    <n v="36543"/>
    <x v="105"/>
    <x v="0"/>
    <n v="82.82"/>
    <n v="1797.6"/>
    <n v="4239.13"/>
    <n v="5494.98"/>
    <x v="11"/>
    <n v="2025"/>
    <s v="Q4"/>
    <s v="Low"/>
    <s v="Average"/>
    <s v="Excellent"/>
    <x v="0"/>
    <n v="5494.98"/>
  </r>
  <r>
    <x v="3695"/>
    <d v="2026-01-20T00:00:00"/>
    <s v="Kolkata"/>
    <s v="Hyderabad"/>
    <x v="6"/>
    <x v="1"/>
    <x v="3"/>
    <n v="16.13"/>
    <n v="785"/>
    <n v="95.29"/>
    <n v="2"/>
    <x v="1"/>
    <x v="0"/>
    <n v="51371.8"/>
    <x v="71"/>
    <x v="5"/>
    <n v="83.97"/>
    <n v="2215.1999999999998"/>
    <n v="3529.04"/>
    <n v="4187.54"/>
    <x v="0"/>
    <n v="2026"/>
    <s v="Q1"/>
    <s v="High"/>
    <s v="Average"/>
    <s v="Excellent"/>
    <x v="6"/>
    <n v="4187.54"/>
  </r>
  <r>
    <x v="3696"/>
    <d v="2025-01-23T00:00:00"/>
    <s v="Nava Sheva"/>
    <s v="Delhi ICD"/>
    <x v="3"/>
    <x v="1"/>
    <x v="6"/>
    <n v="20.16"/>
    <n v="1201"/>
    <n v="102.48"/>
    <n v="3"/>
    <x v="0"/>
    <x v="2"/>
    <n v="61853.599999999999"/>
    <x v="13"/>
    <x v="6"/>
    <n v="88.2"/>
    <n v="3208.4"/>
    <n v="1885.16"/>
    <n v="10668.52"/>
    <x v="0"/>
    <n v="2025"/>
    <s v="Q1"/>
    <s v="High"/>
    <s v="Good"/>
    <s v="Excellent"/>
    <x v="3"/>
    <n v="10668.52"/>
  </r>
  <r>
    <x v="3697"/>
    <d v="2024-12-05T00:00:00"/>
    <s v="Mundra"/>
    <s v="Lucknow"/>
    <x v="5"/>
    <x v="0"/>
    <x v="3"/>
    <n v="25.71"/>
    <n v="882"/>
    <n v="98.22"/>
    <n v="3"/>
    <x v="0"/>
    <x v="2"/>
    <n v="50509.4"/>
    <x v="95"/>
    <x v="1"/>
    <n v="84.55"/>
    <n v="2792.4"/>
    <n v="2757.59"/>
    <n v="5999.61"/>
    <x v="9"/>
    <n v="2024"/>
    <s v="Q4"/>
    <s v="High"/>
    <s v="Average"/>
    <s v="Excellent"/>
    <x v="5"/>
    <n v="5999.61"/>
  </r>
  <r>
    <x v="3698"/>
    <d v="2026-05-27T00:00:00"/>
    <s v="Kandla"/>
    <s v="Pune"/>
    <x v="3"/>
    <x v="1"/>
    <x v="1"/>
    <n v="18.78"/>
    <n v="1783"/>
    <n v="88.82"/>
    <n v="4"/>
    <x v="2"/>
    <x v="2"/>
    <n v="63456.4"/>
    <x v="42"/>
    <x v="5"/>
    <n v="81.66"/>
    <n v="4317.2"/>
    <n v="3685.83"/>
    <n v="9254.66"/>
    <x v="4"/>
    <n v="2026"/>
    <s v="Q2"/>
    <s v="High"/>
    <s v="Average"/>
    <s v="Excellent"/>
    <x v="3"/>
    <n v="9254.66"/>
  </r>
  <r>
    <x v="3699"/>
    <d v="2025-12-31T00:00:00"/>
    <s v="Chennai"/>
    <s v="Hyderabad"/>
    <x v="0"/>
    <x v="1"/>
    <x v="0"/>
    <n v="18.440000000000001"/>
    <n v="860"/>
    <n v="91.72"/>
    <n v="3"/>
    <x v="0"/>
    <x v="2"/>
    <n v="54922.400000000001"/>
    <x v="91"/>
    <x v="4"/>
    <n v="87.55"/>
    <n v="2457.6"/>
    <n v="3345.91"/>
    <n v="7803.9"/>
    <x v="9"/>
    <n v="2025"/>
    <s v="Q4"/>
    <s v="High"/>
    <s v="Average"/>
    <s v="Excellent"/>
    <x v="0"/>
    <n v="7803.9"/>
  </r>
  <r>
    <x v="3700"/>
    <d v="2024-05-15T00:00:00"/>
    <s v="Kolkata"/>
    <s v="Pune"/>
    <x v="2"/>
    <x v="1"/>
    <x v="2"/>
    <n v="13.95"/>
    <n v="302"/>
    <n v="88.38"/>
    <n v="2"/>
    <x v="2"/>
    <x v="2"/>
    <n v="41284.6"/>
    <x v="1"/>
    <x v="2"/>
    <n v="87.93"/>
    <n v="1162"/>
    <n v="2101.7399999999998"/>
    <n v="7201.17"/>
    <x v="4"/>
    <n v="2024"/>
    <s v="Q2"/>
    <s v="Low"/>
    <s v="Average"/>
    <s v="Excellent"/>
    <x v="2"/>
    <n v="7201.17"/>
  </r>
  <r>
    <x v="3701"/>
    <d v="2025-02-05T00:00:00"/>
    <s v="Chennai"/>
    <s v="Pune"/>
    <x v="5"/>
    <x v="0"/>
    <x v="2"/>
    <n v="16.68"/>
    <n v="1590"/>
    <n v="102.6"/>
    <n v="5"/>
    <x v="1"/>
    <x v="0"/>
    <n v="50404"/>
    <x v="9"/>
    <x v="6"/>
    <n v="87.58"/>
    <n v="3847.2"/>
    <n v="2070.06"/>
    <n v="6140.95"/>
    <x v="3"/>
    <n v="2025"/>
    <s v="Q1"/>
    <s v="High"/>
    <s v="Average"/>
    <s v="Excellent"/>
    <x v="5"/>
    <n v="6140.95"/>
  </r>
  <r>
    <x v="3702"/>
    <d v="2025-01-03T00:00:00"/>
    <s v="Kandla"/>
    <s v="Jaipur"/>
    <x v="1"/>
    <x v="0"/>
    <x v="4"/>
    <n v="11.86"/>
    <n v="2739"/>
    <n v="88.31"/>
    <n v="8"/>
    <x v="0"/>
    <x v="1"/>
    <n v="60639.199999999997"/>
    <x v="106"/>
    <x v="6"/>
    <n v="84.11"/>
    <n v="5952.4"/>
    <n v="3265.78"/>
    <n v="4956.21"/>
    <x v="0"/>
    <n v="2025"/>
    <s v="Q1"/>
    <s v="High"/>
    <s v="Average"/>
    <s v="Good"/>
    <x v="1"/>
    <n v="4956.21"/>
  </r>
  <r>
    <x v="3703"/>
    <d v="2025-06-13T00:00:00"/>
    <s v="Mumbai"/>
    <s v="Delhi ICD"/>
    <x v="4"/>
    <x v="0"/>
    <x v="5"/>
    <n v="24"/>
    <n v="2162"/>
    <n v="96.03"/>
    <n v="5"/>
    <x v="2"/>
    <x v="0"/>
    <n v="65567.600000000006"/>
    <x v="63"/>
    <x v="2"/>
    <n v="85.1"/>
    <n v="5284"/>
    <n v="3550.82"/>
    <n v="6985.11"/>
    <x v="6"/>
    <n v="2025"/>
    <s v="Q2"/>
    <s v="High"/>
    <s v="Average"/>
    <s v="Excellent"/>
    <x v="4"/>
    <n v="6985.11"/>
  </r>
  <r>
    <x v="3704"/>
    <d v="2025-10-27T00:00:00"/>
    <s v="Mundra"/>
    <s v="Ahmedabad"/>
    <x v="6"/>
    <x v="1"/>
    <x v="5"/>
    <n v="10.23"/>
    <n v="1699"/>
    <n v="102.26"/>
    <n v="6"/>
    <x v="1"/>
    <x v="0"/>
    <n v="57866.2"/>
    <x v="46"/>
    <x v="1"/>
    <n v="87.4"/>
    <n v="3807.2"/>
    <n v="4302.6499999999996"/>
    <n v="9289.9"/>
    <x v="7"/>
    <n v="2025"/>
    <s v="Q4"/>
    <s v="High"/>
    <s v="Average"/>
    <s v="Good"/>
    <x v="6"/>
    <n v="9289.9"/>
  </r>
  <r>
    <x v="3705"/>
    <d v="2024-05-29T00:00:00"/>
    <s v="Vizag"/>
    <s v="Ahmedabad"/>
    <x v="6"/>
    <x v="1"/>
    <x v="3"/>
    <n v="11.93"/>
    <n v="1024"/>
    <n v="87.64"/>
    <n v="3"/>
    <x v="0"/>
    <x v="1"/>
    <n v="52041.8"/>
    <x v="62"/>
    <x v="0"/>
    <n v="84.03"/>
    <n v="2525.1999999999998"/>
    <n v="3484.2"/>
    <n v="5289.34"/>
    <x v="4"/>
    <n v="2024"/>
    <s v="Q2"/>
    <s v="High"/>
    <s v="Average"/>
    <s v="Excellent"/>
    <x v="6"/>
    <n v="5289.34"/>
  </r>
  <r>
    <x v="3706"/>
    <d v="2025-12-18T00:00:00"/>
    <s v="Mumbai"/>
    <s v="Lucknow"/>
    <x v="2"/>
    <x v="0"/>
    <x v="1"/>
    <n v="10.44"/>
    <n v="658"/>
    <n v="94.2"/>
    <n v="3"/>
    <x v="0"/>
    <x v="0"/>
    <n v="37596"/>
    <x v="58"/>
    <x v="6"/>
    <n v="82.91"/>
    <n v="1733.6"/>
    <n v="3559.75"/>
    <n v="6212.02"/>
    <x v="9"/>
    <n v="2025"/>
    <s v="Q4"/>
    <s v="Low"/>
    <s v="Average"/>
    <s v="Excellent"/>
    <x v="2"/>
    <n v="6212.02"/>
  </r>
  <r>
    <x v="3707"/>
    <d v="2026-04-10T00:00:00"/>
    <s v="Mundra"/>
    <s v="Ahmedabad"/>
    <x v="6"/>
    <x v="0"/>
    <x v="6"/>
    <n v="19.27"/>
    <n v="1269"/>
    <n v="92.26"/>
    <n v="5"/>
    <x v="1"/>
    <x v="0"/>
    <n v="47642.2"/>
    <x v="103"/>
    <x v="5"/>
    <n v="87.57"/>
    <n v="3308.8"/>
    <n v="2467.19"/>
    <n v="5453.83"/>
    <x v="5"/>
    <n v="2026"/>
    <s v="Q2"/>
    <s v="Low"/>
    <s v="Average"/>
    <s v="Excellent"/>
    <x v="6"/>
    <n v="5453.83"/>
  </r>
  <r>
    <x v="3708"/>
    <d v="2024-08-22T00:00:00"/>
    <s v="Kolkata"/>
    <s v="Hyderabad"/>
    <x v="4"/>
    <x v="1"/>
    <x v="3"/>
    <n v="24.96"/>
    <n v="1112"/>
    <n v="98.52"/>
    <n v="4"/>
    <x v="2"/>
    <x v="0"/>
    <n v="66130.399999999994"/>
    <x v="91"/>
    <x v="0"/>
    <n v="87.17"/>
    <n v="3222.4"/>
    <n v="2792.21"/>
    <n v="6594.14"/>
    <x v="2"/>
    <n v="2024"/>
    <s v="Q3"/>
    <s v="High"/>
    <s v="Average"/>
    <s v="Excellent"/>
    <x v="4"/>
    <n v="6594.14"/>
  </r>
  <r>
    <x v="3709"/>
    <d v="2024-07-28T00:00:00"/>
    <s v="Mumbai"/>
    <s v="Delhi ICD"/>
    <x v="4"/>
    <x v="0"/>
    <x v="2"/>
    <n v="25.62"/>
    <n v="2055"/>
    <n v="86.68"/>
    <n v="6"/>
    <x v="2"/>
    <x v="0"/>
    <n v="64619.6"/>
    <x v="91"/>
    <x v="3"/>
    <n v="86.73"/>
    <n v="5134.8"/>
    <n v="2307.85"/>
    <n v="10570.39"/>
    <x v="1"/>
    <n v="2024"/>
    <s v="Q3"/>
    <s v="High"/>
    <s v="Good"/>
    <s v="Good"/>
    <x v="4"/>
    <n v="10570.39"/>
  </r>
  <r>
    <x v="3710"/>
    <d v="2025-08-16T00:00:00"/>
    <s v="Kandla"/>
    <s v="Delhi ICD"/>
    <x v="0"/>
    <x v="0"/>
    <x v="6"/>
    <n v="17.45"/>
    <n v="1666"/>
    <n v="92.22"/>
    <n v="5"/>
    <x v="1"/>
    <x v="0"/>
    <n v="50763.4"/>
    <x v="82"/>
    <x v="0"/>
    <n v="81.540000000000006"/>
    <n v="4030"/>
    <n v="2813.06"/>
    <n v="4391"/>
    <x v="2"/>
    <n v="2025"/>
    <s v="Q3"/>
    <s v="High"/>
    <s v="Average"/>
    <s v="Excellent"/>
    <x v="0"/>
    <n v="4391"/>
  </r>
  <r>
    <x v="3711"/>
    <d v="2024-12-23T00:00:00"/>
    <s v="Mumbai"/>
    <s v="Lucknow"/>
    <x v="6"/>
    <x v="0"/>
    <x v="5"/>
    <n v="16.010000000000002"/>
    <n v="487"/>
    <n v="94.93"/>
    <n v="2"/>
    <x v="0"/>
    <x v="0"/>
    <n v="40644.6"/>
    <x v="3"/>
    <x v="1"/>
    <n v="87.68"/>
    <n v="1614.4"/>
    <n v="4407.49"/>
    <n v="6872.21"/>
    <x v="9"/>
    <n v="2024"/>
    <s v="Q4"/>
    <s v="Low"/>
    <s v="Average"/>
    <s v="Excellent"/>
    <x v="6"/>
    <n v="6872.21"/>
  </r>
  <r>
    <x v="3712"/>
    <d v="2024-06-22T00:00:00"/>
    <s v="Chennai"/>
    <s v="Pune"/>
    <x v="1"/>
    <x v="1"/>
    <x v="2"/>
    <n v="19.68"/>
    <n v="1642"/>
    <n v="103.41"/>
    <n v="6"/>
    <x v="0"/>
    <x v="1"/>
    <n v="68325.2"/>
    <x v="103"/>
    <x v="0"/>
    <n v="81.39"/>
    <n v="4071.2"/>
    <n v="2070.1999999999998"/>
    <n v="11965.35"/>
    <x v="6"/>
    <n v="2024"/>
    <s v="Q2"/>
    <s v="High"/>
    <s v="Good"/>
    <s v="Good"/>
    <x v="1"/>
    <n v="11965.35"/>
  </r>
  <r>
    <x v="3713"/>
    <d v="2025-01-05T00:00:00"/>
    <s v="Kandla"/>
    <s v="Pune"/>
    <x v="1"/>
    <x v="0"/>
    <x v="1"/>
    <n v="16.239999999999998"/>
    <n v="1173"/>
    <n v="102.02"/>
    <n v="4"/>
    <x v="0"/>
    <x v="1"/>
    <n v="47434.400000000001"/>
    <x v="78"/>
    <x v="5"/>
    <n v="82.18"/>
    <n v="2995.6"/>
    <n v="4154.16"/>
    <n v="7984.81"/>
    <x v="0"/>
    <n v="2025"/>
    <s v="Q1"/>
    <s v="Low"/>
    <s v="Average"/>
    <s v="Excellent"/>
    <x v="1"/>
    <n v="7984.81"/>
  </r>
  <r>
    <x v="3714"/>
    <d v="2025-09-25T00:00:00"/>
    <s v="Nava Sheva"/>
    <s v="Jaipur"/>
    <x v="1"/>
    <x v="1"/>
    <x v="1"/>
    <n v="14.86"/>
    <n v="2124"/>
    <n v="87.95"/>
    <n v="5"/>
    <x v="1"/>
    <x v="1"/>
    <n v="62916"/>
    <x v="43"/>
    <x v="2"/>
    <n v="88.32"/>
    <n v="4842.3999999999996"/>
    <n v="4790.91"/>
    <n v="6420.16"/>
    <x v="8"/>
    <n v="2025"/>
    <s v="Q3"/>
    <s v="High"/>
    <s v="Average"/>
    <s v="Excellent"/>
    <x v="1"/>
    <n v="6420.16"/>
  </r>
  <r>
    <x v="3715"/>
    <d v="2025-01-12T00:00:00"/>
    <s v="Kandla"/>
    <s v="Jaipur"/>
    <x v="3"/>
    <x v="0"/>
    <x v="6"/>
    <n v="18.18"/>
    <n v="1712"/>
    <n v="86.01"/>
    <n v="6"/>
    <x v="1"/>
    <x v="2"/>
    <n v="47227.199999999997"/>
    <x v="72"/>
    <x v="0"/>
    <n v="82.36"/>
    <n v="4151.2"/>
    <n v="2785.44"/>
    <n v="5206.7299999999996"/>
    <x v="0"/>
    <n v="2025"/>
    <s v="Q1"/>
    <s v="Low"/>
    <s v="Average"/>
    <s v="Good"/>
    <x v="3"/>
    <n v="5206.7299999999996"/>
  </r>
  <r>
    <x v="3716"/>
    <d v="2025-12-08T00:00:00"/>
    <s v="Kolkata"/>
    <s v="Jaipur"/>
    <x v="0"/>
    <x v="1"/>
    <x v="3"/>
    <n v="25.17"/>
    <n v="578"/>
    <n v="86.46"/>
    <n v="2"/>
    <x v="2"/>
    <x v="1"/>
    <n v="55964.2"/>
    <x v="98"/>
    <x v="1"/>
    <n v="85.01"/>
    <n v="2162.8000000000002"/>
    <n v="2019.42"/>
    <n v="8430.35"/>
    <x v="9"/>
    <n v="2025"/>
    <s v="Q4"/>
    <s v="High"/>
    <s v="Average"/>
    <s v="Excellent"/>
    <x v="0"/>
    <n v="8430.35"/>
  </r>
  <r>
    <x v="3717"/>
    <d v="2024-10-05T00:00:00"/>
    <s v="Mumbai"/>
    <s v="Pune"/>
    <x v="3"/>
    <x v="1"/>
    <x v="4"/>
    <n v="13.63"/>
    <n v="1135"/>
    <n v="96.77"/>
    <n v="2"/>
    <x v="0"/>
    <x v="2"/>
    <n v="54499.4"/>
    <x v="28"/>
    <x v="0"/>
    <n v="82.9"/>
    <n v="2815.2"/>
    <n v="4616.8100000000004"/>
    <n v="8334.7900000000009"/>
    <x v="7"/>
    <n v="2024"/>
    <s v="Q4"/>
    <s v="High"/>
    <s v="Average"/>
    <s v="Excellent"/>
    <x v="3"/>
    <n v="8334.7900000000009"/>
  </r>
  <r>
    <x v="3718"/>
    <d v="2025-11-16T00:00:00"/>
    <s v="Vizag"/>
    <s v="Bengaluru"/>
    <x v="5"/>
    <x v="1"/>
    <x v="3"/>
    <n v="10.17"/>
    <n v="511"/>
    <n v="95.49"/>
    <n v="2"/>
    <x v="0"/>
    <x v="0"/>
    <n v="47743.8"/>
    <x v="65"/>
    <x v="4"/>
    <n v="88.67"/>
    <n v="1428.8"/>
    <n v="2107.54"/>
    <n v="5601.34"/>
    <x v="11"/>
    <n v="2025"/>
    <s v="Q4"/>
    <s v="Low"/>
    <s v="Average"/>
    <s v="Excellent"/>
    <x v="5"/>
    <n v="5601.34"/>
  </r>
  <r>
    <x v="3719"/>
    <d v="2024-03-24T00:00:00"/>
    <s v="Kandla"/>
    <s v="Hyderabad"/>
    <x v="0"/>
    <x v="0"/>
    <x v="4"/>
    <n v="10.11"/>
    <n v="2342"/>
    <n v="90.3"/>
    <n v="5"/>
    <x v="2"/>
    <x v="2"/>
    <n v="50539"/>
    <x v="83"/>
    <x v="2"/>
    <n v="82.55"/>
    <n v="5088.3999999999996"/>
    <n v="1760.26"/>
    <n v="5198.2"/>
    <x v="10"/>
    <n v="2024"/>
    <s v="Q1"/>
    <s v="High"/>
    <s v="Average"/>
    <s v="Excellent"/>
    <x v="0"/>
    <n v="5198.2"/>
  </r>
  <r>
    <x v="3720"/>
    <d v="2024-08-10T00:00:00"/>
    <s v="Kandla"/>
    <s v="Ahmedabad"/>
    <x v="3"/>
    <x v="1"/>
    <x v="2"/>
    <n v="18.13"/>
    <n v="774"/>
    <n v="102.69"/>
    <n v="2"/>
    <x v="1"/>
    <x v="0"/>
    <n v="53927.8"/>
    <x v="8"/>
    <x v="2"/>
    <n v="83.11"/>
    <n v="2273.1999999999998"/>
    <n v="4008.15"/>
    <n v="6022.36"/>
    <x v="2"/>
    <n v="2024"/>
    <s v="Q3"/>
    <s v="High"/>
    <s v="Average"/>
    <s v="Excellent"/>
    <x v="3"/>
    <n v="6022.36"/>
  </r>
  <r>
    <x v="3721"/>
    <d v="2025-12-18T00:00:00"/>
    <s v="Vizag"/>
    <s v="Pune"/>
    <x v="4"/>
    <x v="0"/>
    <x v="1"/>
    <n v="19.149999999999999"/>
    <n v="2281"/>
    <n v="101.64"/>
    <n v="7"/>
    <x v="2"/>
    <x v="0"/>
    <n v="63303.8"/>
    <x v="80"/>
    <x v="5"/>
    <n v="82.9"/>
    <n v="5328"/>
    <n v="2249.7399999999998"/>
    <n v="5223.16"/>
    <x v="9"/>
    <n v="2025"/>
    <s v="Q4"/>
    <s v="High"/>
    <s v="Average"/>
    <s v="Good"/>
    <x v="4"/>
    <n v="5223.16"/>
  </r>
  <r>
    <x v="3722"/>
    <d v="2024-11-05T00:00:00"/>
    <s v="Kandla"/>
    <s v="Delhi ICD"/>
    <x v="5"/>
    <x v="0"/>
    <x v="3"/>
    <n v="17.34"/>
    <n v="2117"/>
    <n v="93.74"/>
    <n v="5"/>
    <x v="0"/>
    <x v="1"/>
    <n v="58758.8"/>
    <x v="91"/>
    <x v="1"/>
    <n v="85.61"/>
    <n v="4927.6000000000004"/>
    <n v="4393.78"/>
    <n v="5580.32"/>
    <x v="11"/>
    <n v="2024"/>
    <s v="Q4"/>
    <s v="High"/>
    <s v="Average"/>
    <s v="Excellent"/>
    <x v="5"/>
    <n v="5580.32"/>
  </r>
  <r>
    <x v="3723"/>
    <d v="2025-02-21T00:00:00"/>
    <s v="Nava Sheva"/>
    <s v="Ahmedabad"/>
    <x v="2"/>
    <x v="0"/>
    <x v="3"/>
    <n v="22.29"/>
    <n v="2045"/>
    <n v="97.35"/>
    <n v="7"/>
    <x v="1"/>
    <x v="0"/>
    <n v="60283"/>
    <x v="115"/>
    <x v="1"/>
    <n v="86.99"/>
    <n v="4981.6000000000004"/>
    <n v="2392.12"/>
    <n v="4876.45"/>
    <x v="3"/>
    <n v="2025"/>
    <s v="Q1"/>
    <s v="High"/>
    <s v="Average"/>
    <s v="Good"/>
    <x v="2"/>
    <n v="4876.45"/>
  </r>
  <r>
    <x v="3724"/>
    <d v="2025-06-27T00:00:00"/>
    <s v="Chennai"/>
    <s v="Nagpur"/>
    <x v="1"/>
    <x v="1"/>
    <x v="5"/>
    <n v="22"/>
    <n v="2293"/>
    <n v="94.87"/>
    <n v="6"/>
    <x v="0"/>
    <x v="0"/>
    <n v="79700.399999999994"/>
    <x v="112"/>
    <x v="0"/>
    <n v="82.9"/>
    <n v="5466"/>
    <n v="1760.19"/>
    <n v="12412.22"/>
    <x v="6"/>
    <n v="2025"/>
    <s v="Q2"/>
    <s v="High"/>
    <s v="Good"/>
    <s v="Good"/>
    <x v="1"/>
    <n v="12412.22"/>
  </r>
  <r>
    <x v="3725"/>
    <d v="2025-07-31T00:00:00"/>
    <s v="Kandla"/>
    <s v="Jaipur"/>
    <x v="3"/>
    <x v="0"/>
    <x v="1"/>
    <n v="10.62"/>
    <n v="2238"/>
    <n v="93.82"/>
    <n v="5"/>
    <x v="1"/>
    <x v="1"/>
    <n v="49172.4"/>
    <x v="2"/>
    <x v="4"/>
    <n v="85.78"/>
    <n v="4900.8"/>
    <n v="4658.12"/>
    <n v="6685.26"/>
    <x v="1"/>
    <n v="2025"/>
    <s v="Q3"/>
    <s v="Low"/>
    <s v="Average"/>
    <s v="Excellent"/>
    <x v="3"/>
    <n v="6685.26"/>
  </r>
  <r>
    <x v="3726"/>
    <d v="2025-10-10T00:00:00"/>
    <s v="Nava Sheva"/>
    <s v="Pune"/>
    <x v="3"/>
    <x v="1"/>
    <x v="0"/>
    <n v="19.260000000000002"/>
    <n v="2459"/>
    <n v="91.31"/>
    <n v="8"/>
    <x v="1"/>
    <x v="1"/>
    <n v="71299.199999999997"/>
    <x v="8"/>
    <x v="1"/>
    <n v="86.77"/>
    <n v="5688.4"/>
    <n v="4463.42"/>
    <n v="7560.93"/>
    <x v="7"/>
    <n v="2025"/>
    <s v="Q4"/>
    <s v="High"/>
    <s v="Average"/>
    <s v="Good"/>
    <x v="3"/>
    <n v="7560.93"/>
  </r>
  <r>
    <x v="3727"/>
    <d v="2026-03-04T00:00:00"/>
    <s v="Kolkata"/>
    <s v="Hyderabad"/>
    <x v="3"/>
    <x v="0"/>
    <x v="0"/>
    <n v="12.8"/>
    <n v="1750"/>
    <n v="95.17"/>
    <n v="4"/>
    <x v="2"/>
    <x v="1"/>
    <n v="47940.4"/>
    <x v="11"/>
    <x v="4"/>
    <n v="83.13"/>
    <n v="4012"/>
    <n v="2549.9499999999998"/>
    <n v="4180.6400000000003"/>
    <x v="10"/>
    <n v="2026"/>
    <s v="Q1"/>
    <s v="Low"/>
    <s v="Average"/>
    <s v="Excellent"/>
    <x v="3"/>
    <n v="4180.6400000000003"/>
  </r>
  <r>
    <x v="3728"/>
    <d v="2024-04-30T00:00:00"/>
    <s v="Nava Sheva"/>
    <s v="Ahmedabad"/>
    <x v="3"/>
    <x v="1"/>
    <x v="0"/>
    <n v="10.81"/>
    <n v="365"/>
    <n v="98.37"/>
    <n v="2"/>
    <x v="1"/>
    <x v="2"/>
    <n v="37913.4"/>
    <x v="89"/>
    <x v="6"/>
    <n v="82.09"/>
    <n v="1162.4000000000001"/>
    <n v="2194.9699999999998"/>
    <n v="4454.6099999999997"/>
    <x v="5"/>
    <n v="2024"/>
    <s v="Q2"/>
    <s v="Low"/>
    <s v="Average"/>
    <s v="Excellent"/>
    <x v="3"/>
    <n v="4454.6099999999997"/>
  </r>
  <r>
    <x v="3729"/>
    <d v="2025-05-21T00:00:00"/>
    <s v="Kolkata"/>
    <s v="Lucknow"/>
    <x v="5"/>
    <x v="0"/>
    <x v="0"/>
    <n v="26.66"/>
    <n v="2724"/>
    <n v="92.49"/>
    <n v="8"/>
    <x v="2"/>
    <x v="1"/>
    <n v="71780.800000000003"/>
    <x v="95"/>
    <x v="3"/>
    <n v="85.65"/>
    <n v="6514.4"/>
    <n v="3477.95"/>
    <n v="12061.6"/>
    <x v="4"/>
    <n v="2025"/>
    <s v="Q2"/>
    <s v="High"/>
    <s v="Good"/>
    <s v="Good"/>
    <x v="5"/>
    <n v="12061.6"/>
  </r>
  <r>
    <x v="3730"/>
    <d v="2025-01-06T00:00:00"/>
    <s v="Vizag"/>
    <s v="Hyderabad"/>
    <x v="0"/>
    <x v="0"/>
    <x v="3"/>
    <n v="22.17"/>
    <n v="736"/>
    <n v="104.87"/>
    <n v="3"/>
    <x v="0"/>
    <x v="2"/>
    <n v="46369.4"/>
    <x v="73"/>
    <x v="0"/>
    <n v="83.22"/>
    <n v="2358.8000000000002"/>
    <n v="1883.59"/>
    <n v="7499.66"/>
    <x v="0"/>
    <n v="2025"/>
    <s v="Q1"/>
    <s v="Low"/>
    <s v="Average"/>
    <s v="Excellent"/>
    <x v="0"/>
    <n v="7499.66"/>
  </r>
  <r>
    <x v="3731"/>
    <d v="2025-08-06T00:00:00"/>
    <s v="Mumbai"/>
    <s v="Jaipur"/>
    <x v="3"/>
    <x v="1"/>
    <x v="4"/>
    <n v="15.69"/>
    <n v="1360"/>
    <n v="97.86"/>
    <n v="3"/>
    <x v="1"/>
    <x v="1"/>
    <n v="55684.2"/>
    <x v="76"/>
    <x v="2"/>
    <n v="85.74"/>
    <n v="3347.6"/>
    <n v="3681.53"/>
    <n v="7845.87"/>
    <x v="2"/>
    <n v="2025"/>
    <s v="Q3"/>
    <s v="High"/>
    <s v="Average"/>
    <s v="Excellent"/>
    <x v="3"/>
    <n v="7845.87"/>
  </r>
  <r>
    <x v="3732"/>
    <d v="2024-11-06T00:00:00"/>
    <s v="Mumbai"/>
    <s v="Pune"/>
    <x v="5"/>
    <x v="0"/>
    <x v="6"/>
    <n v="20.04"/>
    <n v="1703"/>
    <n v="97.02"/>
    <n v="6"/>
    <x v="0"/>
    <x v="1"/>
    <n v="56614.400000000001"/>
    <x v="82"/>
    <x v="2"/>
    <n v="83.36"/>
    <n v="4207.6000000000004"/>
    <n v="3885.36"/>
    <n v="6265.36"/>
    <x v="11"/>
    <n v="2024"/>
    <s v="Q4"/>
    <s v="High"/>
    <s v="Average"/>
    <s v="Good"/>
    <x v="5"/>
    <n v="6265.36"/>
  </r>
  <r>
    <x v="3733"/>
    <d v="2025-06-15T00:00:00"/>
    <s v="Mumbai"/>
    <s v="Delhi ICD"/>
    <x v="4"/>
    <x v="1"/>
    <x v="4"/>
    <n v="19.47"/>
    <n v="1458"/>
    <n v="101.83"/>
    <n v="4"/>
    <x v="1"/>
    <x v="1"/>
    <n v="60738.6"/>
    <x v="13"/>
    <x v="6"/>
    <n v="86.29"/>
    <n v="3694.8"/>
    <n v="2600.12"/>
    <n v="8181.1"/>
    <x v="6"/>
    <n v="2025"/>
    <s v="Q2"/>
    <s v="High"/>
    <s v="Average"/>
    <s v="Excellent"/>
    <x v="4"/>
    <n v="8181.1"/>
  </r>
  <r>
    <x v="3734"/>
    <d v="2026-02-15T00:00:00"/>
    <s v="Kandla"/>
    <s v="Delhi ICD"/>
    <x v="2"/>
    <x v="0"/>
    <x v="2"/>
    <n v="18.59"/>
    <n v="2265"/>
    <n v="89.91"/>
    <n v="5"/>
    <x v="1"/>
    <x v="1"/>
    <n v="56200.2"/>
    <x v="14"/>
    <x v="0"/>
    <n v="81.599999999999994"/>
    <n v="5273.6"/>
    <n v="4884.1000000000004"/>
    <n v="9162.7900000000009"/>
    <x v="3"/>
    <n v="2026"/>
    <s v="Q1"/>
    <s v="High"/>
    <s v="Average"/>
    <s v="Excellent"/>
    <x v="2"/>
    <n v="9162.7900000000009"/>
  </r>
  <r>
    <x v="3735"/>
    <d v="2026-01-28T00:00:00"/>
    <s v="Chennai"/>
    <s v="Hyderabad"/>
    <x v="6"/>
    <x v="0"/>
    <x v="5"/>
    <n v="27.78"/>
    <n v="1738"/>
    <n v="94.57"/>
    <n v="4"/>
    <x v="1"/>
    <x v="0"/>
    <n v="61206.400000000001"/>
    <x v="104"/>
    <x v="6"/>
    <n v="87.37"/>
    <n v="4587.2"/>
    <n v="3205.21"/>
    <n v="6718.84"/>
    <x v="0"/>
    <n v="2026"/>
    <s v="Q1"/>
    <s v="High"/>
    <s v="Average"/>
    <s v="Excellent"/>
    <x v="6"/>
    <n v="6718.84"/>
  </r>
  <r>
    <x v="3736"/>
    <d v="2026-03-23T00:00:00"/>
    <s v="Vizag"/>
    <s v="Delhi ICD"/>
    <x v="6"/>
    <x v="1"/>
    <x v="0"/>
    <n v="15.62"/>
    <n v="2187"/>
    <n v="93.59"/>
    <n v="7"/>
    <x v="1"/>
    <x v="1"/>
    <n v="65032.800000000003"/>
    <x v="68"/>
    <x v="6"/>
    <n v="88.77"/>
    <n v="4998.8"/>
    <n v="2323.6"/>
    <n v="9461.77"/>
    <x v="10"/>
    <n v="2026"/>
    <s v="Q1"/>
    <s v="High"/>
    <s v="Average"/>
    <s v="Good"/>
    <x v="6"/>
    <n v="9461.77"/>
  </r>
  <r>
    <x v="3737"/>
    <d v="2024-11-13T00:00:00"/>
    <s v="Mumbai"/>
    <s v="Pune"/>
    <x v="1"/>
    <x v="1"/>
    <x v="0"/>
    <n v="14.78"/>
    <n v="1810"/>
    <n v="94.72"/>
    <n v="6"/>
    <x v="0"/>
    <x v="1"/>
    <n v="64888.4"/>
    <x v="2"/>
    <x v="2"/>
    <n v="87.63"/>
    <n v="4211.2"/>
    <n v="1876.79"/>
    <n v="10107.77"/>
    <x v="11"/>
    <n v="2024"/>
    <s v="Q4"/>
    <s v="High"/>
    <s v="Good"/>
    <s v="Good"/>
    <x v="1"/>
    <n v="10107.77"/>
  </r>
  <r>
    <x v="3738"/>
    <d v="2024-09-16T00:00:00"/>
    <s v="Nava Sheva"/>
    <s v="Ahmedabad"/>
    <x v="5"/>
    <x v="0"/>
    <x v="1"/>
    <n v="27.62"/>
    <n v="670"/>
    <n v="88.93"/>
    <n v="2"/>
    <x v="2"/>
    <x v="1"/>
    <n v="47569.599999999999"/>
    <x v="66"/>
    <x v="6"/>
    <n v="81.63"/>
    <n v="2444.8000000000002"/>
    <n v="2718.47"/>
    <n v="5769.97"/>
    <x v="8"/>
    <n v="2024"/>
    <s v="Q3"/>
    <s v="Low"/>
    <s v="Average"/>
    <s v="Excellent"/>
    <x v="5"/>
    <n v="5769.97"/>
  </r>
  <r>
    <x v="3739"/>
    <d v="2025-06-06T00:00:00"/>
    <s v="Kolkata"/>
    <s v="Hyderabad"/>
    <x v="2"/>
    <x v="0"/>
    <x v="3"/>
    <n v="27"/>
    <n v="2771"/>
    <n v="94.15"/>
    <n v="8"/>
    <x v="0"/>
    <x v="0"/>
    <n v="77850"/>
    <x v="2"/>
    <x v="1"/>
    <n v="86.53"/>
    <n v="6622"/>
    <n v="2780.16"/>
    <n v="12020.91"/>
    <x v="6"/>
    <n v="2025"/>
    <s v="Q2"/>
    <s v="High"/>
    <s v="Good"/>
    <s v="Good"/>
    <x v="2"/>
    <n v="12020.91"/>
  </r>
  <r>
    <x v="3740"/>
    <d v="2025-01-14T00:00:00"/>
    <s v="Chennai"/>
    <s v="Bengaluru"/>
    <x v="2"/>
    <x v="0"/>
    <x v="2"/>
    <n v="13.24"/>
    <n v="2320"/>
    <n v="91.55"/>
    <n v="7"/>
    <x v="2"/>
    <x v="2"/>
    <n v="53242"/>
    <x v="37"/>
    <x v="1"/>
    <n v="82.17"/>
    <n v="5169.6000000000004"/>
    <n v="4267.29"/>
    <n v="9002.0499999999993"/>
    <x v="0"/>
    <n v="2025"/>
    <s v="Q1"/>
    <s v="High"/>
    <s v="Average"/>
    <s v="Good"/>
    <x v="2"/>
    <n v="9002.0499999999993"/>
  </r>
  <r>
    <x v="3741"/>
    <d v="2024-07-21T00:00:00"/>
    <s v="Nava Sheva"/>
    <s v="Bengaluru"/>
    <x v="2"/>
    <x v="0"/>
    <x v="2"/>
    <n v="27.31"/>
    <n v="2752"/>
    <n v="88.24"/>
    <n v="8"/>
    <x v="1"/>
    <x v="1"/>
    <n v="69691.8"/>
    <x v="99"/>
    <x v="1"/>
    <n v="87.13"/>
    <n v="6596.4"/>
    <n v="4913.22"/>
    <n v="10516.4"/>
    <x v="1"/>
    <n v="2024"/>
    <s v="Q3"/>
    <s v="High"/>
    <s v="Good"/>
    <s v="Good"/>
    <x v="2"/>
    <n v="10516.4"/>
  </r>
  <r>
    <x v="3742"/>
    <d v="2026-03-01T00:00:00"/>
    <s v="Mumbai"/>
    <s v="Delhi ICD"/>
    <x v="0"/>
    <x v="0"/>
    <x v="1"/>
    <n v="11.71"/>
    <n v="1082"/>
    <n v="100.4"/>
    <n v="4"/>
    <x v="0"/>
    <x v="0"/>
    <n v="44571"/>
    <x v="54"/>
    <x v="0"/>
    <n v="88.48"/>
    <n v="2632.4"/>
    <n v="1811.06"/>
    <n v="5923.19"/>
    <x v="10"/>
    <n v="2026"/>
    <s v="Q1"/>
    <s v="Low"/>
    <s v="Average"/>
    <s v="Excellent"/>
    <x v="0"/>
    <n v="5923.19"/>
  </r>
  <r>
    <x v="3743"/>
    <d v="2025-07-11T00:00:00"/>
    <s v="Mumbai"/>
    <s v="Bengaluru"/>
    <x v="0"/>
    <x v="0"/>
    <x v="5"/>
    <n v="19.13"/>
    <n v="2140"/>
    <n v="104.62"/>
    <n v="6"/>
    <x v="1"/>
    <x v="0"/>
    <n v="59451.4"/>
    <x v="57"/>
    <x v="3"/>
    <n v="82.58"/>
    <n v="5045.2"/>
    <n v="3043.53"/>
    <n v="8866.2900000000009"/>
    <x v="1"/>
    <n v="2025"/>
    <s v="Q3"/>
    <s v="High"/>
    <s v="Average"/>
    <s v="Good"/>
    <x v="0"/>
    <n v="8866.2900000000009"/>
  </r>
  <r>
    <x v="3744"/>
    <d v="2024-07-28T00:00:00"/>
    <s v="Mundra"/>
    <s v="Ahmedabad"/>
    <x v="6"/>
    <x v="1"/>
    <x v="3"/>
    <n v="24.11"/>
    <n v="537"/>
    <n v="93.82"/>
    <n v="2"/>
    <x v="1"/>
    <x v="2"/>
    <n v="51401.4"/>
    <x v="30"/>
    <x v="5"/>
    <n v="83.67"/>
    <n v="2038.4"/>
    <n v="4476.1899999999996"/>
    <n v="5492.55"/>
    <x v="1"/>
    <n v="2024"/>
    <s v="Q3"/>
    <s v="High"/>
    <s v="Average"/>
    <s v="Excellent"/>
    <x v="6"/>
    <n v="5492.55"/>
  </r>
  <r>
    <x v="3745"/>
    <d v="2024-08-25T00:00:00"/>
    <s v="Chennai"/>
    <s v="Hyderabad"/>
    <x v="5"/>
    <x v="1"/>
    <x v="0"/>
    <n v="19.07"/>
    <n v="537"/>
    <n v="86.41"/>
    <n v="2"/>
    <x v="2"/>
    <x v="2"/>
    <n v="48476.2"/>
    <x v="91"/>
    <x v="6"/>
    <n v="88.57"/>
    <n v="1836.8"/>
    <n v="3689.52"/>
    <n v="7465.33"/>
    <x v="2"/>
    <n v="2024"/>
    <s v="Q3"/>
    <s v="Low"/>
    <s v="Average"/>
    <s v="Excellent"/>
    <x v="5"/>
    <n v="7465.33"/>
  </r>
  <r>
    <x v="3746"/>
    <d v="2025-08-05T00:00:00"/>
    <s v="Chennai"/>
    <s v="Lucknow"/>
    <x v="3"/>
    <x v="0"/>
    <x v="0"/>
    <n v="17.32"/>
    <n v="2066"/>
    <n v="96.93"/>
    <n v="5"/>
    <x v="0"/>
    <x v="1"/>
    <n v="58511.6"/>
    <x v="87"/>
    <x v="2"/>
    <n v="81.459999999999994"/>
    <n v="4824.8"/>
    <n v="4633.8900000000003"/>
    <n v="5144.1899999999996"/>
    <x v="2"/>
    <n v="2025"/>
    <s v="Q3"/>
    <s v="High"/>
    <s v="Average"/>
    <s v="Excellent"/>
    <x v="3"/>
    <n v="5144.1899999999996"/>
  </r>
  <r>
    <x v="3747"/>
    <d v="2024-05-13T00:00:00"/>
    <s v="Mundra"/>
    <s v="Pune"/>
    <x v="3"/>
    <x v="0"/>
    <x v="5"/>
    <n v="14.17"/>
    <n v="1798"/>
    <n v="101.64"/>
    <n v="6"/>
    <x v="2"/>
    <x v="0"/>
    <n v="53025.8"/>
    <x v="96"/>
    <x v="0"/>
    <n v="85.76"/>
    <n v="4162.8"/>
    <n v="2506.9699999999998"/>
    <n v="9116.7099999999991"/>
    <x v="4"/>
    <n v="2024"/>
    <s v="Q2"/>
    <s v="High"/>
    <s v="Average"/>
    <s v="Good"/>
    <x v="3"/>
    <n v="9116.7099999999991"/>
  </r>
  <r>
    <x v="3748"/>
    <d v="2025-04-27T00:00:00"/>
    <s v="Nava Sheva"/>
    <s v="Jaipur"/>
    <x v="6"/>
    <x v="1"/>
    <x v="0"/>
    <n v="12.54"/>
    <n v="703"/>
    <n v="91.26"/>
    <n v="2"/>
    <x v="2"/>
    <x v="1"/>
    <n v="46673.2"/>
    <x v="52"/>
    <x v="1"/>
    <n v="88.69"/>
    <n v="1907.6"/>
    <n v="4352"/>
    <n v="8367.08"/>
    <x v="5"/>
    <n v="2025"/>
    <s v="Q2"/>
    <s v="Low"/>
    <s v="Average"/>
    <s v="Excellent"/>
    <x v="6"/>
    <n v="8367.08"/>
  </r>
  <r>
    <x v="3749"/>
    <d v="2026-02-23T00:00:00"/>
    <s v="Mumbai"/>
    <s v="Delhi ICD"/>
    <x v="5"/>
    <x v="1"/>
    <x v="2"/>
    <n v="18.79"/>
    <n v="2659"/>
    <n v="99.05"/>
    <n v="6"/>
    <x v="0"/>
    <x v="2"/>
    <n v="77705"/>
    <x v="78"/>
    <x v="2"/>
    <n v="82.5"/>
    <n v="6069.6"/>
    <n v="3622.49"/>
    <n v="10516.99"/>
    <x v="3"/>
    <n v="2026"/>
    <s v="Q1"/>
    <s v="High"/>
    <s v="Good"/>
    <s v="Good"/>
    <x v="5"/>
    <n v="10516.99"/>
  </r>
  <r>
    <x v="3750"/>
    <d v="2025-12-20T00:00:00"/>
    <s v="Vizag"/>
    <s v="Delhi ICD"/>
    <x v="3"/>
    <x v="0"/>
    <x v="0"/>
    <n v="13.36"/>
    <n v="728"/>
    <n v="101.83"/>
    <n v="3"/>
    <x v="0"/>
    <x v="2"/>
    <n v="37979.599999999999"/>
    <x v="93"/>
    <x v="1"/>
    <n v="84.46"/>
    <n v="1990.4"/>
    <n v="3830.98"/>
    <n v="4331.51"/>
    <x v="9"/>
    <n v="2025"/>
    <s v="Q4"/>
    <s v="Low"/>
    <s v="Average"/>
    <s v="Excellent"/>
    <x v="3"/>
    <n v="4331.51"/>
  </r>
  <r>
    <x v="3751"/>
    <d v="2024-03-20T00:00:00"/>
    <s v="Vizag"/>
    <s v="Lucknow"/>
    <x v="4"/>
    <x v="0"/>
    <x v="1"/>
    <n v="11.82"/>
    <n v="720"/>
    <n v="86.65"/>
    <n v="2"/>
    <x v="1"/>
    <x v="1"/>
    <n v="31176"/>
    <x v="5"/>
    <x v="3"/>
    <n v="81.489999999999995"/>
    <n v="1912.8"/>
    <n v="3957.35"/>
    <n v="5141.6499999999996"/>
    <x v="10"/>
    <n v="2024"/>
    <s v="Q1"/>
    <s v="Low"/>
    <s v="Average"/>
    <s v="Excellent"/>
    <x v="4"/>
    <n v="5141.6499999999996"/>
  </r>
  <r>
    <x v="3752"/>
    <d v="2026-06-16T00:00:00"/>
    <s v="Kandla"/>
    <s v="Nagpur"/>
    <x v="5"/>
    <x v="1"/>
    <x v="2"/>
    <n v="13.01"/>
    <n v="2605"/>
    <n v="97.49"/>
    <n v="7"/>
    <x v="2"/>
    <x v="2"/>
    <n v="69167.8"/>
    <x v="19"/>
    <x v="1"/>
    <n v="85.98"/>
    <n v="5730.4"/>
    <n v="1979.2"/>
    <n v="7077.54"/>
    <x v="6"/>
    <n v="2026"/>
    <s v="Q2"/>
    <s v="High"/>
    <s v="Average"/>
    <s v="Good"/>
    <x v="5"/>
    <n v="7077.54"/>
  </r>
  <r>
    <x v="3753"/>
    <d v="2024-12-28T00:00:00"/>
    <s v="Kandla"/>
    <s v="Nagpur"/>
    <x v="3"/>
    <x v="0"/>
    <x v="5"/>
    <n v="26.41"/>
    <n v="654"/>
    <n v="90.86"/>
    <n v="3"/>
    <x v="1"/>
    <x v="1"/>
    <n v="44020.2"/>
    <x v="12"/>
    <x v="4"/>
    <n v="82.36"/>
    <n v="2364.4"/>
    <n v="2931.73"/>
    <n v="4712.47"/>
    <x v="9"/>
    <n v="2024"/>
    <s v="Q4"/>
    <s v="Low"/>
    <s v="Average"/>
    <s v="Excellent"/>
    <x v="3"/>
    <n v="4712.47"/>
  </r>
  <r>
    <x v="3754"/>
    <d v="2025-10-21T00:00:00"/>
    <s v="Mumbai"/>
    <s v="Lucknow"/>
    <x v="6"/>
    <x v="0"/>
    <x v="2"/>
    <n v="25.25"/>
    <n v="770"/>
    <n v="87.26"/>
    <n v="2"/>
    <x v="2"/>
    <x v="0"/>
    <n v="48936.2"/>
    <x v="88"/>
    <x v="4"/>
    <n v="82.78"/>
    <n v="2550"/>
    <n v="4243.66"/>
    <n v="6021.88"/>
    <x v="7"/>
    <n v="2025"/>
    <s v="Q4"/>
    <s v="Low"/>
    <s v="Average"/>
    <s v="Excellent"/>
    <x v="6"/>
    <n v="6021.88"/>
  </r>
  <r>
    <x v="3755"/>
    <d v="2024-01-04T00:00:00"/>
    <s v="Kolkata"/>
    <s v="Nagpur"/>
    <x v="5"/>
    <x v="0"/>
    <x v="1"/>
    <n v="12.43"/>
    <n v="895"/>
    <n v="104.04"/>
    <n v="2"/>
    <x v="2"/>
    <x v="2"/>
    <n v="36911.800000000003"/>
    <x v="102"/>
    <x v="5"/>
    <n v="85.08"/>
    <n v="2287.1999999999998"/>
    <n v="4292.05"/>
    <n v="4810.92"/>
    <x v="0"/>
    <n v="2024"/>
    <s v="Q1"/>
    <s v="Low"/>
    <s v="Average"/>
    <s v="Excellent"/>
    <x v="5"/>
    <n v="4810.92"/>
  </r>
  <r>
    <x v="3756"/>
    <d v="2025-01-19T00:00:00"/>
    <s v="Mumbai"/>
    <s v="Pune"/>
    <x v="3"/>
    <x v="0"/>
    <x v="3"/>
    <n v="12.98"/>
    <n v="709"/>
    <n v="89.11"/>
    <n v="3"/>
    <x v="0"/>
    <x v="1"/>
    <n v="37383.199999999997"/>
    <x v="49"/>
    <x v="6"/>
    <n v="82.89"/>
    <n v="1937.2"/>
    <n v="2252.31"/>
    <n v="5458.7"/>
    <x v="0"/>
    <n v="2025"/>
    <s v="Q1"/>
    <s v="Low"/>
    <s v="Average"/>
    <s v="Excellent"/>
    <x v="3"/>
    <n v="5458.7"/>
  </r>
  <r>
    <x v="3757"/>
    <d v="2025-07-18T00:00:00"/>
    <s v="Vizag"/>
    <s v="Ahmedabad"/>
    <x v="2"/>
    <x v="1"/>
    <x v="0"/>
    <n v="24.79"/>
    <n v="1914"/>
    <n v="102.84"/>
    <n v="6"/>
    <x v="2"/>
    <x v="0"/>
    <n v="76119.8"/>
    <x v="13"/>
    <x v="3"/>
    <n v="86.73"/>
    <n v="4819.6000000000004"/>
    <n v="2389.15"/>
    <n v="13655.94"/>
    <x v="1"/>
    <n v="2025"/>
    <s v="Q3"/>
    <s v="High"/>
    <s v="Good"/>
    <s v="Good"/>
    <x v="2"/>
    <n v="13655.94"/>
  </r>
  <r>
    <x v="3758"/>
    <d v="2025-06-27T00:00:00"/>
    <s v="Chennai"/>
    <s v="Jaipur"/>
    <x v="4"/>
    <x v="1"/>
    <x v="2"/>
    <n v="10.09"/>
    <n v="1605"/>
    <n v="91.45"/>
    <n v="5"/>
    <x v="2"/>
    <x v="1"/>
    <n v="55315"/>
    <x v="74"/>
    <x v="2"/>
    <n v="84.25"/>
    <n v="3613.6"/>
    <n v="3340.58"/>
    <n v="6159.96"/>
    <x v="6"/>
    <n v="2025"/>
    <s v="Q2"/>
    <s v="High"/>
    <s v="Average"/>
    <s v="Excellent"/>
    <x v="4"/>
    <n v="6159.96"/>
  </r>
  <r>
    <x v="3759"/>
    <d v="2024-06-09T00:00:00"/>
    <s v="Vizag"/>
    <s v="Nagpur"/>
    <x v="1"/>
    <x v="0"/>
    <x v="4"/>
    <n v="19.48"/>
    <n v="1404"/>
    <n v="103.63"/>
    <n v="5"/>
    <x v="1"/>
    <x v="1"/>
    <n v="48315.6"/>
    <x v="66"/>
    <x v="6"/>
    <n v="81.67"/>
    <n v="3587.2"/>
    <n v="3268.68"/>
    <n v="4030.65"/>
    <x v="6"/>
    <n v="2024"/>
    <s v="Q2"/>
    <s v="Low"/>
    <s v="Average"/>
    <s v="Excellent"/>
    <x v="1"/>
    <n v="4030.65"/>
  </r>
  <r>
    <x v="3760"/>
    <d v="2025-06-13T00:00:00"/>
    <s v="Chennai"/>
    <s v="Ahmedabad"/>
    <x v="6"/>
    <x v="0"/>
    <x v="5"/>
    <n v="10.49"/>
    <n v="1577"/>
    <n v="103.73"/>
    <n v="5"/>
    <x v="1"/>
    <x v="2"/>
    <n v="40812.6"/>
    <x v="105"/>
    <x v="4"/>
    <n v="88.52"/>
    <n v="3573.6"/>
    <n v="3779.33"/>
    <n v="5533.9"/>
    <x v="6"/>
    <n v="2025"/>
    <s v="Q2"/>
    <s v="Low"/>
    <s v="Average"/>
    <s v="Excellent"/>
    <x v="6"/>
    <n v="5533.9"/>
  </r>
  <r>
    <x v="3761"/>
    <d v="2026-02-03T00:00:00"/>
    <s v="Mumbai"/>
    <s v="Lucknow"/>
    <x v="4"/>
    <x v="0"/>
    <x v="2"/>
    <n v="24.53"/>
    <n v="2093"/>
    <n v="100.46"/>
    <n v="7"/>
    <x v="2"/>
    <x v="1"/>
    <n v="63248.2"/>
    <x v="108"/>
    <x v="1"/>
    <n v="87.69"/>
    <n v="5167.2"/>
    <n v="4609.2"/>
    <n v="9599.2000000000007"/>
    <x v="3"/>
    <n v="2026"/>
    <s v="Q1"/>
    <s v="High"/>
    <s v="Average"/>
    <s v="Good"/>
    <x v="4"/>
    <n v="9599.2000000000007"/>
  </r>
  <r>
    <x v="3762"/>
    <d v="2025-12-10T00:00:00"/>
    <s v="Vizag"/>
    <s v="Lucknow"/>
    <x v="6"/>
    <x v="1"/>
    <x v="4"/>
    <n v="16.41"/>
    <n v="779"/>
    <n v="85.77"/>
    <n v="3"/>
    <x v="2"/>
    <x v="2"/>
    <n v="48909.4"/>
    <x v="59"/>
    <x v="0"/>
    <n v="88.88"/>
    <n v="2214.4"/>
    <n v="1771.03"/>
    <n v="4273.67"/>
    <x v="9"/>
    <n v="2025"/>
    <s v="Q4"/>
    <s v="Low"/>
    <s v="Average"/>
    <s v="Excellent"/>
    <x v="6"/>
    <n v="4273.67"/>
  </r>
  <r>
    <x v="3763"/>
    <d v="2025-03-16T00:00:00"/>
    <s v="Nava Sheva"/>
    <s v="Hyderabad"/>
    <x v="6"/>
    <x v="0"/>
    <x v="4"/>
    <n v="12.07"/>
    <n v="2695"/>
    <n v="99.4"/>
    <n v="8"/>
    <x v="2"/>
    <x v="2"/>
    <n v="57631"/>
    <x v="40"/>
    <x v="6"/>
    <n v="88.03"/>
    <n v="5872.8"/>
    <n v="2877.98"/>
    <n v="5146.1899999999996"/>
    <x v="10"/>
    <n v="2025"/>
    <s v="Q1"/>
    <s v="High"/>
    <s v="Average"/>
    <s v="Good"/>
    <x v="6"/>
    <n v="5146.1899999999996"/>
  </r>
  <r>
    <x v="3764"/>
    <d v="2025-04-12T00:00:00"/>
    <s v="Chennai"/>
    <s v="Jaipur"/>
    <x v="4"/>
    <x v="0"/>
    <x v="6"/>
    <n v="23.95"/>
    <n v="1614"/>
    <n v="93.87"/>
    <n v="5"/>
    <x v="2"/>
    <x v="1"/>
    <n v="56187.4"/>
    <x v="40"/>
    <x v="0"/>
    <n v="88.02"/>
    <n v="4186"/>
    <n v="3739.83"/>
    <n v="8337.36"/>
    <x v="5"/>
    <n v="2025"/>
    <s v="Q2"/>
    <s v="High"/>
    <s v="Average"/>
    <s v="Excellent"/>
    <x v="4"/>
    <n v="8337.36"/>
  </r>
  <r>
    <x v="3765"/>
    <d v="2024-03-01T00:00:00"/>
    <s v="Chennai"/>
    <s v="Delhi ICD"/>
    <x v="3"/>
    <x v="0"/>
    <x v="1"/>
    <n v="16.3"/>
    <n v="2432"/>
    <n v="86.22"/>
    <n v="8"/>
    <x v="1"/>
    <x v="1"/>
    <n v="55700.4"/>
    <x v="71"/>
    <x v="0"/>
    <n v="85.36"/>
    <n v="5516"/>
    <n v="3470.98"/>
    <n v="7852.56"/>
    <x v="10"/>
    <n v="2024"/>
    <s v="Q1"/>
    <s v="High"/>
    <s v="Average"/>
    <s v="Good"/>
    <x v="3"/>
    <n v="7852.56"/>
  </r>
  <r>
    <x v="3766"/>
    <d v="2024-07-05T00:00:00"/>
    <s v="Vizag"/>
    <s v="Delhi ICD"/>
    <x v="1"/>
    <x v="1"/>
    <x v="3"/>
    <n v="11.98"/>
    <n v="2747"/>
    <n v="103.93"/>
    <n v="6"/>
    <x v="1"/>
    <x v="1"/>
    <n v="69717.600000000006"/>
    <x v="27"/>
    <x v="3"/>
    <n v="81.97"/>
    <n v="5973.2"/>
    <n v="4158.49"/>
    <n v="6516.23"/>
    <x v="1"/>
    <n v="2024"/>
    <s v="Q3"/>
    <s v="High"/>
    <s v="Average"/>
    <s v="Good"/>
    <x v="1"/>
    <n v="6516.23"/>
  </r>
  <r>
    <x v="3767"/>
    <d v="2024-10-17T00:00:00"/>
    <s v="Chennai"/>
    <s v="Hyderabad"/>
    <x v="5"/>
    <x v="0"/>
    <x v="3"/>
    <n v="25.95"/>
    <n v="2028"/>
    <n v="93.22"/>
    <n v="6"/>
    <x v="2"/>
    <x v="1"/>
    <n v="62877.4"/>
    <x v="76"/>
    <x v="1"/>
    <n v="88.07"/>
    <n v="5094"/>
    <n v="2031.35"/>
    <n v="7206.77"/>
    <x v="7"/>
    <n v="2024"/>
    <s v="Q4"/>
    <s v="High"/>
    <s v="Average"/>
    <s v="Good"/>
    <x v="5"/>
    <n v="7206.77"/>
  </r>
  <r>
    <x v="3768"/>
    <d v="2024-05-24T00:00:00"/>
    <s v="Mundra"/>
    <s v="Bengaluru"/>
    <x v="4"/>
    <x v="1"/>
    <x v="4"/>
    <n v="12.71"/>
    <n v="717"/>
    <n v="93.11"/>
    <n v="3"/>
    <x v="2"/>
    <x v="0"/>
    <n v="49716.2"/>
    <x v="119"/>
    <x v="4"/>
    <n v="84.91"/>
    <n v="1942.4"/>
    <n v="3939.9"/>
    <n v="5123.51"/>
    <x v="4"/>
    <n v="2024"/>
    <s v="Q2"/>
    <s v="Low"/>
    <s v="Average"/>
    <s v="Excellent"/>
    <x v="4"/>
    <n v="5123.51"/>
  </r>
  <r>
    <x v="3769"/>
    <d v="2026-02-18T00:00:00"/>
    <s v="Mundra"/>
    <s v="Delhi ICD"/>
    <x v="1"/>
    <x v="0"/>
    <x v="2"/>
    <n v="14.29"/>
    <n v="2231"/>
    <n v="86.43"/>
    <n v="6"/>
    <x v="0"/>
    <x v="0"/>
    <n v="59004.6"/>
    <x v="107"/>
    <x v="1"/>
    <n v="88.33"/>
    <n v="5033.6000000000004"/>
    <n v="3296.58"/>
    <n v="4847.6000000000004"/>
    <x v="3"/>
    <n v="2026"/>
    <s v="Q1"/>
    <s v="High"/>
    <s v="Average"/>
    <s v="Good"/>
    <x v="1"/>
    <n v="4847.6000000000004"/>
  </r>
  <r>
    <x v="3770"/>
    <d v="2025-08-07T00:00:00"/>
    <s v="Kandla"/>
    <s v="Hyderabad"/>
    <x v="4"/>
    <x v="0"/>
    <x v="3"/>
    <n v="17.09"/>
    <n v="645"/>
    <n v="99.48"/>
    <n v="2"/>
    <x v="0"/>
    <x v="0"/>
    <n v="44058.6"/>
    <x v="46"/>
    <x v="2"/>
    <n v="87.86"/>
    <n v="1973.6"/>
    <n v="1741.56"/>
    <n v="6226.39"/>
    <x v="2"/>
    <n v="2025"/>
    <s v="Q3"/>
    <s v="Low"/>
    <s v="Average"/>
    <s v="Excellent"/>
    <x v="4"/>
    <n v="6226.39"/>
  </r>
  <r>
    <x v="3771"/>
    <d v="2026-05-07T00:00:00"/>
    <s v="Vizag"/>
    <s v="Ahmedabad"/>
    <x v="5"/>
    <x v="0"/>
    <x v="1"/>
    <n v="23.05"/>
    <n v="915"/>
    <n v="94.37"/>
    <n v="2"/>
    <x v="2"/>
    <x v="2"/>
    <n v="45549.4"/>
    <x v="21"/>
    <x v="4"/>
    <n v="88.88"/>
    <n v="2752"/>
    <n v="3211.06"/>
    <n v="6158.66"/>
    <x v="4"/>
    <n v="2026"/>
    <s v="Q2"/>
    <s v="Low"/>
    <s v="Average"/>
    <s v="Excellent"/>
    <x v="5"/>
    <n v="6158.66"/>
  </r>
  <r>
    <x v="3772"/>
    <d v="2024-12-14T00:00:00"/>
    <s v="Vizag"/>
    <s v="Delhi ICD"/>
    <x v="0"/>
    <x v="0"/>
    <x v="6"/>
    <n v="12.02"/>
    <n v="2742"/>
    <n v="103.79"/>
    <n v="7"/>
    <x v="1"/>
    <x v="1"/>
    <n v="57676.800000000003"/>
    <x v="80"/>
    <x v="1"/>
    <n v="87.28"/>
    <n v="5964.8"/>
    <n v="2576.4299999999998"/>
    <n v="7995.62"/>
    <x v="9"/>
    <n v="2024"/>
    <s v="Q4"/>
    <s v="High"/>
    <s v="Average"/>
    <s v="Good"/>
    <x v="0"/>
    <n v="7995.62"/>
  </r>
  <r>
    <x v="3773"/>
    <d v="2024-05-13T00:00:00"/>
    <s v="Kolkata"/>
    <s v="Hyderabad"/>
    <x v="5"/>
    <x v="1"/>
    <x v="1"/>
    <n v="24.25"/>
    <n v="430"/>
    <n v="94.77"/>
    <n v="2"/>
    <x v="1"/>
    <x v="1"/>
    <n v="51857.4"/>
    <x v="75"/>
    <x v="5"/>
    <n v="83.72"/>
    <n v="1830"/>
    <n v="4986.55"/>
    <n v="8771.2000000000007"/>
    <x v="4"/>
    <n v="2024"/>
    <s v="Q2"/>
    <s v="High"/>
    <s v="Average"/>
    <s v="Excellent"/>
    <x v="5"/>
    <n v="8771.2000000000007"/>
  </r>
  <r>
    <x v="3774"/>
    <d v="2024-08-04T00:00:00"/>
    <s v="Kandla"/>
    <s v="Pune"/>
    <x v="4"/>
    <x v="0"/>
    <x v="0"/>
    <n v="23.72"/>
    <n v="2385"/>
    <n v="85.04"/>
    <n v="5"/>
    <x v="2"/>
    <x v="2"/>
    <n v="62672.800000000003"/>
    <x v="27"/>
    <x v="5"/>
    <n v="86.98"/>
    <n v="5718.8"/>
    <n v="3579.9"/>
    <n v="8309.32"/>
    <x v="2"/>
    <n v="2024"/>
    <s v="Q3"/>
    <s v="High"/>
    <s v="Average"/>
    <s v="Excellent"/>
    <x v="4"/>
    <n v="8309.32"/>
  </r>
  <r>
    <x v="3775"/>
    <d v="2025-02-08T00:00:00"/>
    <s v="Kolkata"/>
    <s v="Hyderabad"/>
    <x v="2"/>
    <x v="0"/>
    <x v="4"/>
    <n v="20.55"/>
    <n v="2732"/>
    <n v="89.8"/>
    <n v="8"/>
    <x v="0"/>
    <x v="2"/>
    <n v="67055"/>
    <x v="107"/>
    <x v="3"/>
    <n v="87.02"/>
    <n v="6286"/>
    <n v="2569.08"/>
    <n v="6891.21"/>
    <x v="3"/>
    <n v="2025"/>
    <s v="Q1"/>
    <s v="High"/>
    <s v="Average"/>
    <s v="Good"/>
    <x v="2"/>
    <n v="6891.21"/>
  </r>
  <r>
    <x v="3776"/>
    <d v="2025-04-16T00:00:00"/>
    <s v="Mundra"/>
    <s v="Nagpur"/>
    <x v="5"/>
    <x v="0"/>
    <x v="0"/>
    <n v="18.350000000000001"/>
    <n v="1667"/>
    <n v="99.6"/>
    <n v="4"/>
    <x v="1"/>
    <x v="2"/>
    <n v="48471"/>
    <x v="118"/>
    <x v="6"/>
    <n v="81.28"/>
    <n v="4068"/>
    <n v="4450.62"/>
    <n v="7280.94"/>
    <x v="5"/>
    <n v="2025"/>
    <s v="Q2"/>
    <s v="Low"/>
    <s v="Average"/>
    <s v="Excellent"/>
    <x v="5"/>
    <n v="7280.94"/>
  </r>
  <r>
    <x v="3777"/>
    <d v="2025-12-10T00:00:00"/>
    <s v="Mumbai"/>
    <s v="Nagpur"/>
    <x v="2"/>
    <x v="1"/>
    <x v="2"/>
    <n v="16.3"/>
    <n v="560"/>
    <n v="101.84"/>
    <n v="2"/>
    <x v="0"/>
    <x v="2"/>
    <n v="50610.8"/>
    <x v="8"/>
    <x v="4"/>
    <n v="85.38"/>
    <n v="1772"/>
    <n v="2729.8"/>
    <n v="4053.03"/>
    <x v="9"/>
    <n v="2025"/>
    <s v="Q4"/>
    <s v="High"/>
    <s v="Average"/>
    <s v="Excellent"/>
    <x v="2"/>
    <n v="4053.03"/>
  </r>
  <r>
    <x v="3778"/>
    <d v="2025-02-19T00:00:00"/>
    <s v="Kolkata"/>
    <s v="Bengaluru"/>
    <x v="6"/>
    <x v="0"/>
    <x v="3"/>
    <n v="21.24"/>
    <n v="2484"/>
    <n v="90.85"/>
    <n v="8"/>
    <x v="2"/>
    <x v="2"/>
    <n v="62326"/>
    <x v="75"/>
    <x v="6"/>
    <n v="86.65"/>
    <n v="5817.6"/>
    <n v="1882.1"/>
    <n v="6007.84"/>
    <x v="3"/>
    <n v="2025"/>
    <s v="Q1"/>
    <s v="High"/>
    <s v="Average"/>
    <s v="Good"/>
    <x v="6"/>
    <n v="6007.84"/>
  </r>
  <r>
    <x v="3779"/>
    <d v="2024-12-08T00:00:00"/>
    <s v="Mundra"/>
    <s v="Lucknow"/>
    <x v="3"/>
    <x v="0"/>
    <x v="0"/>
    <n v="25.38"/>
    <n v="1734"/>
    <n v="95.86"/>
    <n v="5"/>
    <x v="2"/>
    <x v="0"/>
    <n v="61653.2"/>
    <x v="49"/>
    <x v="0"/>
    <n v="85.4"/>
    <n v="4483.2"/>
    <n v="4458.28"/>
    <n v="8783.69"/>
    <x v="9"/>
    <n v="2024"/>
    <s v="Q4"/>
    <s v="High"/>
    <s v="Average"/>
    <s v="Excellent"/>
    <x v="3"/>
    <n v="8783.69"/>
  </r>
  <r>
    <x v="3780"/>
    <d v="2026-05-29T00:00:00"/>
    <s v="Mumbai"/>
    <s v="Hyderabad"/>
    <x v="6"/>
    <x v="0"/>
    <x v="2"/>
    <n v="12.81"/>
    <n v="1664"/>
    <n v="98.17"/>
    <n v="6"/>
    <x v="2"/>
    <x v="1"/>
    <n v="47277.4"/>
    <x v="73"/>
    <x v="5"/>
    <n v="82.2"/>
    <n v="3840.4"/>
    <n v="3731.56"/>
    <n v="6417.02"/>
    <x v="4"/>
    <n v="2026"/>
    <s v="Q2"/>
    <s v="Low"/>
    <s v="Average"/>
    <s v="Good"/>
    <x v="6"/>
    <n v="6417.02"/>
  </r>
  <r>
    <x v="3781"/>
    <d v="2025-02-20T00:00:00"/>
    <s v="Mumbai"/>
    <s v="Lucknow"/>
    <x v="4"/>
    <x v="1"/>
    <x v="2"/>
    <n v="19.809999999999999"/>
    <n v="1281"/>
    <n v="92.37"/>
    <n v="5"/>
    <x v="2"/>
    <x v="1"/>
    <n v="60285.4"/>
    <x v="68"/>
    <x v="1"/>
    <n v="85.54"/>
    <n v="3354.4"/>
    <n v="4110.49"/>
    <n v="9087.49"/>
    <x v="3"/>
    <n v="2025"/>
    <s v="Q1"/>
    <s v="High"/>
    <s v="Average"/>
    <s v="Excellent"/>
    <x v="4"/>
    <n v="9087.49"/>
  </r>
  <r>
    <x v="3782"/>
    <d v="2025-10-20T00:00:00"/>
    <s v="Vizag"/>
    <s v="Bengaluru"/>
    <x v="0"/>
    <x v="0"/>
    <x v="4"/>
    <n v="25.75"/>
    <n v="2288"/>
    <n v="100.98"/>
    <n v="6"/>
    <x v="1"/>
    <x v="2"/>
    <n v="62748.6"/>
    <x v="79"/>
    <x v="1"/>
    <n v="86.74"/>
    <n v="5606"/>
    <n v="1887.71"/>
    <n v="5827.49"/>
    <x v="7"/>
    <n v="2025"/>
    <s v="Q4"/>
    <s v="High"/>
    <s v="Average"/>
    <s v="Good"/>
    <x v="0"/>
    <n v="5827.49"/>
  </r>
  <r>
    <x v="3783"/>
    <d v="2025-06-14T00:00:00"/>
    <s v="Kandla"/>
    <s v="Pune"/>
    <x v="5"/>
    <x v="0"/>
    <x v="3"/>
    <n v="10.79"/>
    <n v="473"/>
    <n v="86.59"/>
    <n v="3"/>
    <x v="1"/>
    <x v="1"/>
    <n v="27277.8"/>
    <x v="57"/>
    <x v="0"/>
    <n v="86.93"/>
    <n v="1377.6"/>
    <n v="2541.6999999999998"/>
    <n v="3901.98"/>
    <x v="6"/>
    <n v="2025"/>
    <s v="Q2"/>
    <s v="Low"/>
    <s v="Average"/>
    <s v="Excellent"/>
    <x v="5"/>
    <n v="3901.98"/>
  </r>
  <r>
    <x v="3784"/>
    <d v="2024-04-23T00:00:00"/>
    <s v="Mumbai"/>
    <s v="Ahmedabad"/>
    <x v="1"/>
    <x v="1"/>
    <x v="0"/>
    <n v="20.079999999999998"/>
    <n v="2303"/>
    <n v="100.74"/>
    <n v="7"/>
    <x v="0"/>
    <x v="0"/>
    <n v="78796.800000000003"/>
    <x v="119"/>
    <x v="2"/>
    <n v="84.7"/>
    <n v="5409.2"/>
    <n v="3820.5"/>
    <n v="11691.39"/>
    <x v="5"/>
    <n v="2024"/>
    <s v="Q2"/>
    <s v="High"/>
    <s v="Good"/>
    <s v="Good"/>
    <x v="1"/>
    <n v="11691.39"/>
  </r>
  <r>
    <x v="3785"/>
    <d v="2024-03-27T00:00:00"/>
    <s v="Mundra"/>
    <s v="Ahmedabad"/>
    <x v="4"/>
    <x v="0"/>
    <x v="5"/>
    <n v="11.39"/>
    <n v="1601"/>
    <n v="101.62"/>
    <n v="4"/>
    <x v="0"/>
    <x v="2"/>
    <n v="46657.4"/>
    <x v="24"/>
    <x v="2"/>
    <n v="81.72"/>
    <n v="3657.6"/>
    <n v="2157.52"/>
    <n v="6049.78"/>
    <x v="10"/>
    <n v="2024"/>
    <s v="Q1"/>
    <s v="Low"/>
    <s v="Average"/>
    <s v="Excellent"/>
    <x v="4"/>
    <n v="6049.78"/>
  </r>
  <r>
    <x v="3786"/>
    <d v="2024-02-06T00:00:00"/>
    <s v="Kandla"/>
    <s v="Bengaluru"/>
    <x v="0"/>
    <x v="1"/>
    <x v="2"/>
    <n v="14.08"/>
    <n v="1452"/>
    <n v="89.18"/>
    <n v="5"/>
    <x v="0"/>
    <x v="2"/>
    <n v="57797.599999999999"/>
    <x v="21"/>
    <x v="4"/>
    <n v="86.9"/>
    <n v="3467.2"/>
    <n v="3954.59"/>
    <n v="7555.13"/>
    <x v="3"/>
    <n v="2024"/>
    <s v="Q1"/>
    <s v="High"/>
    <s v="Average"/>
    <s v="Excellent"/>
    <x v="0"/>
    <n v="7555.13"/>
  </r>
  <r>
    <x v="3787"/>
    <d v="2025-07-23T00:00:00"/>
    <s v="Vizag"/>
    <s v="Bengaluru"/>
    <x v="2"/>
    <x v="0"/>
    <x v="5"/>
    <n v="27.89"/>
    <n v="2629"/>
    <n v="96.52"/>
    <n v="8"/>
    <x v="1"/>
    <x v="2"/>
    <n v="68231.399999999994"/>
    <x v="54"/>
    <x v="5"/>
    <n v="86.15"/>
    <n v="6373.6"/>
    <n v="2616.92"/>
    <n v="10749"/>
    <x v="1"/>
    <n v="2025"/>
    <s v="Q3"/>
    <s v="High"/>
    <s v="Good"/>
    <s v="Good"/>
    <x v="2"/>
    <n v="10749"/>
  </r>
  <r>
    <x v="3788"/>
    <d v="2026-06-15T00:00:00"/>
    <s v="Chennai"/>
    <s v="Ahmedabad"/>
    <x v="2"/>
    <x v="0"/>
    <x v="5"/>
    <n v="18.739999999999998"/>
    <n v="2527"/>
    <n v="93.95"/>
    <n v="7"/>
    <x v="2"/>
    <x v="1"/>
    <n v="62464"/>
    <x v="59"/>
    <x v="0"/>
    <n v="85.26"/>
    <n v="5803.6"/>
    <n v="2042.88"/>
    <n v="9446.3700000000008"/>
    <x v="6"/>
    <n v="2026"/>
    <s v="Q2"/>
    <s v="High"/>
    <s v="Average"/>
    <s v="Good"/>
    <x v="2"/>
    <n v="9446.3700000000008"/>
  </r>
  <r>
    <x v="3789"/>
    <d v="2024-05-29T00:00:00"/>
    <s v="Kandla"/>
    <s v="Nagpur"/>
    <x v="6"/>
    <x v="0"/>
    <x v="6"/>
    <n v="26.86"/>
    <n v="1028"/>
    <n v="97.02"/>
    <n v="3"/>
    <x v="1"/>
    <x v="2"/>
    <n v="48152.4"/>
    <x v="110"/>
    <x v="3"/>
    <n v="85.95"/>
    <n v="3130.4"/>
    <n v="4478.21"/>
    <n v="7438.41"/>
    <x v="4"/>
    <n v="2024"/>
    <s v="Q2"/>
    <s v="Low"/>
    <s v="Average"/>
    <s v="Excellent"/>
    <x v="6"/>
    <n v="7438.41"/>
  </r>
  <r>
    <x v="3790"/>
    <d v="2025-02-14T00:00:00"/>
    <s v="Vizag"/>
    <s v="Pune"/>
    <x v="6"/>
    <x v="1"/>
    <x v="0"/>
    <n v="17.3"/>
    <n v="446"/>
    <n v="95.34"/>
    <n v="2"/>
    <x v="2"/>
    <x v="2"/>
    <n v="46862.8"/>
    <x v="94"/>
    <x v="2"/>
    <n v="85.97"/>
    <n v="1584"/>
    <n v="2572.42"/>
    <n v="4812.21"/>
    <x v="3"/>
    <n v="2025"/>
    <s v="Q1"/>
    <s v="Low"/>
    <s v="Average"/>
    <s v="Excellent"/>
    <x v="6"/>
    <n v="4812.21"/>
  </r>
  <r>
    <x v="3791"/>
    <d v="2024-09-08T00:00:00"/>
    <s v="Mumbai"/>
    <s v="Delhi ICD"/>
    <x v="1"/>
    <x v="0"/>
    <x v="5"/>
    <n v="17.88"/>
    <n v="1575"/>
    <n v="85.53"/>
    <n v="5"/>
    <x v="2"/>
    <x v="1"/>
    <n v="49255.6"/>
    <x v="116"/>
    <x v="1"/>
    <n v="81.010000000000005"/>
    <n v="3865.2"/>
    <n v="2883.89"/>
    <n v="6084.92"/>
    <x v="8"/>
    <n v="2024"/>
    <s v="Q3"/>
    <s v="Low"/>
    <s v="Average"/>
    <s v="Excellent"/>
    <x v="1"/>
    <n v="6084.92"/>
  </r>
  <r>
    <x v="3792"/>
    <d v="2025-03-21T00:00:00"/>
    <s v="Kolkata"/>
    <s v="Bengaluru"/>
    <x v="0"/>
    <x v="1"/>
    <x v="2"/>
    <n v="12.42"/>
    <n v="2002"/>
    <n v="98"/>
    <n v="5"/>
    <x v="0"/>
    <x v="0"/>
    <n v="67962"/>
    <x v="35"/>
    <x v="0"/>
    <n v="85.86"/>
    <n v="4500.8"/>
    <n v="2557.7600000000002"/>
    <n v="9078.4599999999991"/>
    <x v="10"/>
    <n v="2025"/>
    <s v="Q1"/>
    <s v="High"/>
    <s v="Average"/>
    <s v="Excellent"/>
    <x v="0"/>
    <n v="9078.4599999999991"/>
  </r>
  <r>
    <x v="3793"/>
    <d v="2024-04-26T00:00:00"/>
    <s v="Mundra"/>
    <s v="Ahmedabad"/>
    <x v="5"/>
    <x v="0"/>
    <x v="2"/>
    <n v="27.03"/>
    <n v="1539"/>
    <n v="103.24"/>
    <n v="4"/>
    <x v="0"/>
    <x v="0"/>
    <n v="64183.8"/>
    <x v="75"/>
    <x v="6"/>
    <n v="86.37"/>
    <n v="4159.2"/>
    <n v="3930.77"/>
    <n v="5236.12"/>
    <x v="5"/>
    <n v="2024"/>
    <s v="Q2"/>
    <s v="High"/>
    <s v="Average"/>
    <s v="Excellent"/>
    <x v="5"/>
    <n v="5236.12"/>
  </r>
  <r>
    <x v="3794"/>
    <d v="2026-04-02T00:00:00"/>
    <s v="Vizag"/>
    <s v="Jaipur"/>
    <x v="5"/>
    <x v="1"/>
    <x v="1"/>
    <n v="20.36"/>
    <n v="2130"/>
    <n v="98.72"/>
    <n v="7"/>
    <x v="2"/>
    <x v="1"/>
    <n v="71730.399999999994"/>
    <x v="3"/>
    <x v="6"/>
    <n v="84.48"/>
    <n v="5074.3999999999996"/>
    <n v="2472.85"/>
    <n v="7967.51"/>
    <x v="5"/>
    <n v="2026"/>
    <s v="Q2"/>
    <s v="High"/>
    <s v="Average"/>
    <s v="Good"/>
    <x v="5"/>
    <n v="7967.51"/>
  </r>
  <r>
    <x v="3795"/>
    <d v="2025-06-27T00:00:00"/>
    <s v="Chennai"/>
    <s v="Lucknow"/>
    <x v="3"/>
    <x v="1"/>
    <x v="1"/>
    <n v="13.33"/>
    <n v="1472"/>
    <n v="89.95"/>
    <n v="5"/>
    <x v="1"/>
    <x v="0"/>
    <n v="56455"/>
    <x v="88"/>
    <x v="2"/>
    <n v="86.83"/>
    <n v="3477.2"/>
    <n v="4817.42"/>
    <n v="8204.0400000000009"/>
    <x v="6"/>
    <n v="2025"/>
    <s v="Q2"/>
    <s v="High"/>
    <s v="Average"/>
    <s v="Excellent"/>
    <x v="3"/>
    <n v="8204.0400000000009"/>
  </r>
  <r>
    <x v="3796"/>
    <d v="2025-07-27T00:00:00"/>
    <s v="Mumbai"/>
    <s v="Delhi ICD"/>
    <x v="3"/>
    <x v="0"/>
    <x v="1"/>
    <n v="13.1"/>
    <n v="1892"/>
    <n v="104.67"/>
    <n v="5"/>
    <x v="0"/>
    <x v="2"/>
    <n v="52054.400000000001"/>
    <x v="72"/>
    <x v="2"/>
    <n v="85.89"/>
    <n v="4308"/>
    <n v="3275.08"/>
    <n v="7455.21"/>
    <x v="1"/>
    <n v="2025"/>
    <s v="Q3"/>
    <s v="High"/>
    <s v="Average"/>
    <s v="Excellent"/>
    <x v="3"/>
    <n v="7455.21"/>
  </r>
  <r>
    <x v="3797"/>
    <d v="2025-11-27T00:00:00"/>
    <s v="Kolkata"/>
    <s v="Pune"/>
    <x v="3"/>
    <x v="0"/>
    <x v="5"/>
    <n v="25.57"/>
    <n v="1814"/>
    <n v="94.19"/>
    <n v="4"/>
    <x v="0"/>
    <x v="1"/>
    <n v="62583.8"/>
    <x v="70"/>
    <x v="6"/>
    <n v="88.97"/>
    <n v="4650.8"/>
    <n v="1781.16"/>
    <n v="5963.41"/>
    <x v="11"/>
    <n v="2025"/>
    <s v="Q4"/>
    <s v="High"/>
    <s v="Average"/>
    <s v="Excellent"/>
    <x v="3"/>
    <n v="5963.41"/>
  </r>
  <r>
    <x v="3798"/>
    <d v="2025-03-19T00:00:00"/>
    <s v="Kandla"/>
    <s v="Delhi ICD"/>
    <x v="5"/>
    <x v="1"/>
    <x v="3"/>
    <n v="25.14"/>
    <n v="478"/>
    <n v="92.04"/>
    <n v="3"/>
    <x v="0"/>
    <x v="2"/>
    <n v="56406.8"/>
    <x v="19"/>
    <x v="6"/>
    <n v="88.87"/>
    <n v="1961.6"/>
    <n v="1876.24"/>
    <n v="6968.62"/>
    <x v="10"/>
    <n v="2025"/>
    <s v="Q1"/>
    <s v="High"/>
    <s v="Average"/>
    <s v="Excellent"/>
    <x v="5"/>
    <n v="6968.62"/>
  </r>
  <r>
    <x v="3799"/>
    <d v="2025-06-14T00:00:00"/>
    <s v="Mumbai"/>
    <s v="Ahmedabad"/>
    <x v="2"/>
    <x v="1"/>
    <x v="6"/>
    <n v="26"/>
    <n v="2003"/>
    <n v="89.46"/>
    <n v="6"/>
    <x v="1"/>
    <x v="2"/>
    <n v="70171.199999999997"/>
    <x v="42"/>
    <x v="5"/>
    <n v="81.069999999999993"/>
    <n v="5046"/>
    <n v="4999.7299999999996"/>
    <n v="9256.6299999999992"/>
    <x v="6"/>
    <n v="2025"/>
    <s v="Q2"/>
    <s v="High"/>
    <s v="Average"/>
    <s v="Good"/>
    <x v="2"/>
    <n v="9256.6299999999992"/>
  </r>
  <r>
    <x v="3800"/>
    <d v="2024-10-10T00:00:00"/>
    <s v="Vizag"/>
    <s v="Hyderabad"/>
    <x v="6"/>
    <x v="0"/>
    <x v="5"/>
    <n v="17.399999999999999"/>
    <n v="2324"/>
    <n v="97.42"/>
    <n v="6"/>
    <x v="0"/>
    <x v="1"/>
    <n v="61738.400000000001"/>
    <x v="98"/>
    <x v="0"/>
    <n v="82.39"/>
    <n v="5344"/>
    <n v="3006.75"/>
    <n v="10041.25"/>
    <x v="7"/>
    <n v="2024"/>
    <s v="Q4"/>
    <s v="High"/>
    <s v="Good"/>
    <s v="Good"/>
    <x v="6"/>
    <n v="10041.25"/>
  </r>
  <r>
    <x v="3801"/>
    <d v="2025-05-12T00:00:00"/>
    <s v="Nava Sheva"/>
    <s v="Lucknow"/>
    <x v="4"/>
    <x v="1"/>
    <x v="2"/>
    <n v="26.2"/>
    <n v="1198"/>
    <n v="101.34"/>
    <n v="4"/>
    <x v="1"/>
    <x v="2"/>
    <n v="62116.800000000003"/>
    <x v="14"/>
    <x v="5"/>
    <n v="82.09"/>
    <n v="3444"/>
    <n v="2831.1"/>
    <n v="7550.72"/>
    <x v="4"/>
    <n v="2025"/>
    <s v="Q2"/>
    <s v="High"/>
    <s v="Average"/>
    <s v="Excellent"/>
    <x v="4"/>
    <n v="7550.72"/>
  </r>
  <r>
    <x v="3802"/>
    <d v="2024-04-26T00:00:00"/>
    <s v="Chennai"/>
    <s v="Lucknow"/>
    <x v="0"/>
    <x v="1"/>
    <x v="2"/>
    <n v="21.42"/>
    <n v="1360"/>
    <n v="104.6"/>
    <n v="5"/>
    <x v="2"/>
    <x v="1"/>
    <n v="64150"/>
    <x v="30"/>
    <x v="5"/>
    <n v="87.83"/>
    <n v="3576.8"/>
    <n v="3504.37"/>
    <n v="6926.23"/>
    <x v="5"/>
    <n v="2024"/>
    <s v="Q2"/>
    <s v="High"/>
    <s v="Average"/>
    <s v="Excellent"/>
    <x v="0"/>
    <n v="6926.23"/>
  </r>
  <r>
    <x v="3803"/>
    <d v="2025-06-26T00:00:00"/>
    <s v="Mundra"/>
    <s v="Ahmedabad"/>
    <x v="4"/>
    <x v="1"/>
    <x v="3"/>
    <n v="19.14"/>
    <n v="1793"/>
    <n v="89.78"/>
    <n v="6"/>
    <x v="2"/>
    <x v="2"/>
    <n v="64015.6"/>
    <x v="81"/>
    <x v="2"/>
    <n v="88.91"/>
    <n v="4351.6000000000004"/>
    <n v="1512.51"/>
    <n v="7385.57"/>
    <x v="6"/>
    <n v="2025"/>
    <s v="Q2"/>
    <s v="High"/>
    <s v="Average"/>
    <s v="Good"/>
    <x v="4"/>
    <n v="7385.57"/>
  </r>
  <r>
    <x v="3804"/>
    <d v="2025-12-07T00:00:00"/>
    <s v="Kolkata"/>
    <s v="Delhi ICD"/>
    <x v="3"/>
    <x v="0"/>
    <x v="0"/>
    <n v="11.13"/>
    <n v="2787"/>
    <n v="97.21"/>
    <n v="6"/>
    <x v="2"/>
    <x v="1"/>
    <n v="59126.2"/>
    <x v="16"/>
    <x v="4"/>
    <n v="81.09"/>
    <n v="6019.2"/>
    <n v="2035.41"/>
    <n v="7549.59"/>
    <x v="9"/>
    <n v="2025"/>
    <s v="Q4"/>
    <s v="High"/>
    <s v="Average"/>
    <s v="Good"/>
    <x v="3"/>
    <n v="7549.59"/>
  </r>
  <r>
    <x v="3805"/>
    <d v="2025-08-14T00:00:00"/>
    <s v="Vizag"/>
    <s v="Jaipur"/>
    <x v="0"/>
    <x v="1"/>
    <x v="6"/>
    <n v="21.99"/>
    <n v="658"/>
    <n v="104.8"/>
    <n v="2"/>
    <x v="1"/>
    <x v="1"/>
    <n v="53763"/>
    <x v="102"/>
    <x v="3"/>
    <n v="81.44"/>
    <n v="2195.6"/>
    <n v="1969.74"/>
    <n v="8151.26"/>
    <x v="2"/>
    <n v="2025"/>
    <s v="Q3"/>
    <s v="High"/>
    <s v="Average"/>
    <s v="Excellent"/>
    <x v="0"/>
    <n v="8151.26"/>
  </r>
  <r>
    <x v="3806"/>
    <d v="2026-01-27T00:00:00"/>
    <s v="Nava Sheva"/>
    <s v="Ahmedabad"/>
    <x v="1"/>
    <x v="0"/>
    <x v="2"/>
    <n v="24.48"/>
    <n v="2754"/>
    <n v="91.13"/>
    <n v="8"/>
    <x v="1"/>
    <x v="1"/>
    <n v="67515.600000000006"/>
    <x v="84"/>
    <x v="0"/>
    <n v="88.87"/>
    <n v="6487.2"/>
    <n v="3923.33"/>
    <n v="9924.89"/>
    <x v="0"/>
    <n v="2026"/>
    <s v="Q1"/>
    <s v="High"/>
    <s v="Average"/>
    <s v="Good"/>
    <x v="1"/>
    <n v="9924.89"/>
  </r>
  <r>
    <x v="3807"/>
    <d v="2025-09-28T00:00:00"/>
    <s v="Chennai"/>
    <s v="Pune"/>
    <x v="2"/>
    <x v="1"/>
    <x v="2"/>
    <n v="18.39"/>
    <n v="2015"/>
    <n v="103.49"/>
    <n v="6"/>
    <x v="0"/>
    <x v="0"/>
    <n v="74149.8"/>
    <x v="16"/>
    <x v="5"/>
    <n v="84.41"/>
    <n v="4765.6000000000004"/>
    <n v="3183.43"/>
    <n v="13290.96"/>
    <x v="8"/>
    <n v="2025"/>
    <s v="Q3"/>
    <s v="High"/>
    <s v="Good"/>
    <s v="Good"/>
    <x v="2"/>
    <n v="13290.96"/>
  </r>
  <r>
    <x v="3808"/>
    <d v="2025-07-02T00:00:00"/>
    <s v="Mundra"/>
    <s v="Lucknow"/>
    <x v="2"/>
    <x v="1"/>
    <x v="2"/>
    <n v="17.68"/>
    <n v="1573"/>
    <n v="96.54"/>
    <n v="3"/>
    <x v="2"/>
    <x v="1"/>
    <n v="62372.800000000003"/>
    <x v="73"/>
    <x v="5"/>
    <n v="82.87"/>
    <n v="3853.2"/>
    <n v="3652.42"/>
    <n v="7967.18"/>
    <x v="1"/>
    <n v="2025"/>
    <s v="Q3"/>
    <s v="High"/>
    <s v="Average"/>
    <s v="Excellent"/>
    <x v="2"/>
    <n v="7967.18"/>
  </r>
  <r>
    <x v="3809"/>
    <d v="2026-05-21T00:00:00"/>
    <s v="Nava Sheva"/>
    <s v="Nagpur"/>
    <x v="4"/>
    <x v="1"/>
    <x v="5"/>
    <n v="20.440000000000001"/>
    <n v="2095"/>
    <n v="99.5"/>
    <n v="7"/>
    <x v="2"/>
    <x v="0"/>
    <n v="73976"/>
    <x v="116"/>
    <x v="4"/>
    <n v="88.65"/>
    <n v="5007.6000000000004"/>
    <n v="1854.29"/>
    <n v="6588.23"/>
    <x v="4"/>
    <n v="2026"/>
    <s v="Q2"/>
    <s v="High"/>
    <s v="Average"/>
    <s v="Good"/>
    <x v="4"/>
    <n v="6588.23"/>
  </r>
  <r>
    <x v="3810"/>
    <d v="2024-06-15T00:00:00"/>
    <s v="Nava Sheva"/>
    <s v="Pune"/>
    <x v="4"/>
    <x v="1"/>
    <x v="1"/>
    <n v="17.809999999999999"/>
    <n v="2423"/>
    <n v="102.38"/>
    <n v="6"/>
    <x v="2"/>
    <x v="0"/>
    <n v="75890.600000000006"/>
    <x v="110"/>
    <x v="5"/>
    <n v="85.3"/>
    <n v="5558.4"/>
    <n v="1875.26"/>
    <n v="9725.81"/>
    <x v="6"/>
    <n v="2024"/>
    <s v="Q2"/>
    <s v="High"/>
    <s v="Average"/>
    <s v="Good"/>
    <x v="4"/>
    <n v="9725.81"/>
  </r>
  <r>
    <x v="3811"/>
    <d v="2024-05-06T00:00:00"/>
    <s v="Mumbai"/>
    <s v="Delhi ICD"/>
    <x v="1"/>
    <x v="0"/>
    <x v="3"/>
    <n v="14.98"/>
    <n v="1800"/>
    <n v="99.9"/>
    <n v="5"/>
    <x v="1"/>
    <x v="1"/>
    <n v="48570"/>
    <x v="70"/>
    <x v="0"/>
    <n v="83.97"/>
    <n v="4199.2"/>
    <n v="2838.21"/>
    <n v="8139.89"/>
    <x v="4"/>
    <n v="2024"/>
    <s v="Q2"/>
    <s v="Low"/>
    <s v="Average"/>
    <s v="Excellent"/>
    <x v="1"/>
    <n v="8139.89"/>
  </r>
  <r>
    <x v="3812"/>
    <d v="2024-09-25T00:00:00"/>
    <s v="Mundra"/>
    <s v="Ahmedabad"/>
    <x v="1"/>
    <x v="1"/>
    <x v="2"/>
    <n v="18.79"/>
    <n v="2749"/>
    <n v="100.88"/>
    <n v="8"/>
    <x v="1"/>
    <x v="2"/>
    <n v="74004.600000000006"/>
    <x v="103"/>
    <x v="5"/>
    <n v="82.28"/>
    <n v="6249.6"/>
    <n v="2708.5"/>
    <n v="6880.84"/>
    <x v="8"/>
    <n v="2024"/>
    <s v="Q3"/>
    <s v="High"/>
    <s v="Average"/>
    <s v="Good"/>
    <x v="1"/>
    <n v="6880.84"/>
  </r>
  <r>
    <x v="3813"/>
    <d v="2025-01-03T00:00:00"/>
    <s v="Kandla"/>
    <s v="Lucknow"/>
    <x v="3"/>
    <x v="0"/>
    <x v="1"/>
    <n v="13.78"/>
    <n v="1404"/>
    <n v="104.32"/>
    <n v="3"/>
    <x v="2"/>
    <x v="1"/>
    <n v="45768.4"/>
    <x v="93"/>
    <x v="6"/>
    <n v="84.05"/>
    <n v="3359.2"/>
    <n v="4146.54"/>
    <n v="8149.85"/>
    <x v="0"/>
    <n v="2025"/>
    <s v="Q1"/>
    <s v="Low"/>
    <s v="Average"/>
    <s v="Excellent"/>
    <x v="3"/>
    <n v="8149.85"/>
  </r>
  <r>
    <x v="3814"/>
    <d v="2025-08-22T00:00:00"/>
    <s v="Nava Sheva"/>
    <s v="Nagpur"/>
    <x v="3"/>
    <x v="1"/>
    <x v="4"/>
    <n v="16.72"/>
    <n v="1514"/>
    <n v="99.68"/>
    <n v="4"/>
    <x v="0"/>
    <x v="0"/>
    <n v="66177.600000000006"/>
    <x v="84"/>
    <x v="1"/>
    <n v="88.7"/>
    <n v="3696.8"/>
    <n v="2468.8200000000002"/>
    <n v="6376.48"/>
    <x v="2"/>
    <n v="2025"/>
    <s v="Q3"/>
    <s v="High"/>
    <s v="Average"/>
    <s v="Excellent"/>
    <x v="3"/>
    <n v="6376.48"/>
  </r>
  <r>
    <x v="3815"/>
    <d v="2025-12-08T00:00:00"/>
    <s v="Nava Sheva"/>
    <s v="Delhi ICD"/>
    <x v="5"/>
    <x v="1"/>
    <x v="0"/>
    <n v="19.559999999999999"/>
    <n v="1724"/>
    <n v="102.23"/>
    <n v="5"/>
    <x v="1"/>
    <x v="1"/>
    <n v="64059.6"/>
    <x v="64"/>
    <x v="1"/>
    <n v="83.75"/>
    <n v="4230.3999999999996"/>
    <n v="4250.0200000000004"/>
    <n v="11208.6"/>
    <x v="9"/>
    <n v="2025"/>
    <s v="Q4"/>
    <s v="High"/>
    <s v="Good"/>
    <s v="Excellent"/>
    <x v="5"/>
    <n v="11208.6"/>
  </r>
  <r>
    <x v="3816"/>
    <d v="2024-05-18T00:00:00"/>
    <s v="Kolkata"/>
    <s v="Jaipur"/>
    <x v="4"/>
    <x v="0"/>
    <x v="0"/>
    <n v="17.649999999999999"/>
    <n v="648"/>
    <n v="101.03"/>
    <n v="2"/>
    <x v="1"/>
    <x v="1"/>
    <n v="37284.6"/>
    <x v="82"/>
    <x v="2"/>
    <n v="85.75"/>
    <n v="2002"/>
    <n v="3647.71"/>
    <n v="5085.8900000000003"/>
    <x v="4"/>
    <n v="2024"/>
    <s v="Q2"/>
    <s v="Low"/>
    <s v="Average"/>
    <s v="Excellent"/>
    <x v="4"/>
    <n v="5085.8900000000003"/>
  </r>
  <r>
    <x v="3817"/>
    <d v="2025-12-19T00:00:00"/>
    <s v="Vizag"/>
    <s v="Ahmedabad"/>
    <x v="2"/>
    <x v="1"/>
    <x v="5"/>
    <n v="25.36"/>
    <n v="2316"/>
    <n v="104.32"/>
    <n v="7"/>
    <x v="0"/>
    <x v="0"/>
    <n v="84134.399999999994"/>
    <x v="21"/>
    <x v="0"/>
    <n v="81.83"/>
    <n v="5646.4"/>
    <n v="4618.67"/>
    <n v="12107.04"/>
    <x v="9"/>
    <n v="2025"/>
    <s v="Q4"/>
    <s v="High"/>
    <s v="Good"/>
    <s v="Good"/>
    <x v="2"/>
    <n v="12107.04"/>
  </r>
  <r>
    <x v="3818"/>
    <d v="2026-02-13T00:00:00"/>
    <s v="Nava Sheva"/>
    <s v="Ahmedabad"/>
    <x v="2"/>
    <x v="1"/>
    <x v="3"/>
    <n v="12.41"/>
    <n v="2356"/>
    <n v="94.35"/>
    <n v="5"/>
    <x v="2"/>
    <x v="0"/>
    <n v="69263"/>
    <x v="12"/>
    <x v="0"/>
    <n v="83.83"/>
    <n v="5208.3999999999996"/>
    <n v="3475.55"/>
    <n v="11068.39"/>
    <x v="3"/>
    <n v="2026"/>
    <s v="Q1"/>
    <s v="High"/>
    <s v="Good"/>
    <s v="Excellent"/>
    <x v="2"/>
    <n v="11068.39"/>
  </r>
  <r>
    <x v="3819"/>
    <d v="2025-07-17T00:00:00"/>
    <s v="Nava Sheva"/>
    <s v="Nagpur"/>
    <x v="6"/>
    <x v="0"/>
    <x v="4"/>
    <n v="12.92"/>
    <n v="1005"/>
    <n v="85.63"/>
    <n v="2"/>
    <x v="2"/>
    <x v="0"/>
    <n v="40463.599999999999"/>
    <x v="99"/>
    <x v="3"/>
    <n v="87.97"/>
    <n v="2526.8000000000002"/>
    <n v="4219.6000000000004"/>
    <n v="5011.3599999999997"/>
    <x v="1"/>
    <n v="2025"/>
    <s v="Q3"/>
    <s v="Low"/>
    <s v="Average"/>
    <s v="Excellent"/>
    <x v="6"/>
    <n v="5011.3599999999997"/>
  </r>
  <r>
    <x v="3820"/>
    <d v="2024-07-27T00:00:00"/>
    <s v="Chennai"/>
    <s v="Lucknow"/>
    <x v="1"/>
    <x v="0"/>
    <x v="5"/>
    <n v="22.73"/>
    <n v="2017"/>
    <n v="94.84"/>
    <n v="6"/>
    <x v="1"/>
    <x v="0"/>
    <n v="60041.8"/>
    <x v="1"/>
    <x v="6"/>
    <n v="82.03"/>
    <n v="4943.2"/>
    <n v="1556.14"/>
    <n v="10665.2"/>
    <x v="1"/>
    <n v="2024"/>
    <s v="Q3"/>
    <s v="High"/>
    <s v="Good"/>
    <s v="Good"/>
    <x v="1"/>
    <n v="10665.2"/>
  </r>
  <r>
    <x v="3821"/>
    <d v="2024-03-11T00:00:00"/>
    <s v="Chennai"/>
    <s v="Lucknow"/>
    <x v="1"/>
    <x v="0"/>
    <x v="6"/>
    <n v="14.35"/>
    <n v="1640"/>
    <n v="86.09"/>
    <n v="5"/>
    <x v="2"/>
    <x v="2"/>
    <n v="45425.8"/>
    <x v="119"/>
    <x v="3"/>
    <n v="84.18"/>
    <n v="3854"/>
    <n v="3592.42"/>
    <n v="4088.17"/>
    <x v="10"/>
    <n v="2024"/>
    <s v="Q1"/>
    <s v="Low"/>
    <s v="Average"/>
    <s v="Excellent"/>
    <x v="1"/>
    <n v="4088.17"/>
  </r>
  <r>
    <x v="3822"/>
    <d v="2025-01-20T00:00:00"/>
    <s v="Kandla"/>
    <s v="Bengaluru"/>
    <x v="1"/>
    <x v="1"/>
    <x v="2"/>
    <n v="23.12"/>
    <n v="1669"/>
    <n v="88.67"/>
    <n v="6"/>
    <x v="2"/>
    <x v="2"/>
    <n v="65976.399999999994"/>
    <x v="22"/>
    <x v="4"/>
    <n v="88.58"/>
    <n v="4262.8"/>
    <n v="4643.0600000000004"/>
    <n v="5365.04"/>
    <x v="0"/>
    <n v="2025"/>
    <s v="Q1"/>
    <s v="High"/>
    <s v="Average"/>
    <s v="Good"/>
    <x v="1"/>
    <n v="5365.04"/>
  </r>
  <r>
    <x v="3823"/>
    <d v="2025-02-10T00:00:00"/>
    <s v="Chennai"/>
    <s v="Ahmedabad"/>
    <x v="2"/>
    <x v="0"/>
    <x v="6"/>
    <n v="12.75"/>
    <n v="1601"/>
    <n v="99.31"/>
    <n v="4"/>
    <x v="1"/>
    <x v="0"/>
    <n v="46604.2"/>
    <x v="43"/>
    <x v="3"/>
    <n v="84.6"/>
    <n v="3712"/>
    <n v="2973.46"/>
    <n v="5184.49"/>
    <x v="3"/>
    <n v="2025"/>
    <s v="Q1"/>
    <s v="Low"/>
    <s v="Average"/>
    <s v="Excellent"/>
    <x v="2"/>
    <n v="5184.49"/>
  </r>
  <r>
    <x v="3824"/>
    <d v="2024-04-10T00:00:00"/>
    <s v="Nava Sheva"/>
    <s v="Pune"/>
    <x v="5"/>
    <x v="1"/>
    <x v="1"/>
    <n v="10.77"/>
    <n v="1556"/>
    <n v="93.25"/>
    <n v="3"/>
    <x v="0"/>
    <x v="2"/>
    <n v="56555"/>
    <x v="119"/>
    <x v="0"/>
    <n v="88.89"/>
    <n v="3542.8"/>
    <n v="3715.65"/>
    <n v="7585.61"/>
    <x v="5"/>
    <n v="2024"/>
    <s v="Q2"/>
    <s v="High"/>
    <s v="Average"/>
    <s v="Excellent"/>
    <x v="5"/>
    <n v="7585.61"/>
  </r>
  <r>
    <x v="3825"/>
    <d v="2026-02-27T00:00:00"/>
    <s v="Kolkata"/>
    <s v="Jaipur"/>
    <x v="3"/>
    <x v="0"/>
    <x v="1"/>
    <n v="25.08"/>
    <n v="1071"/>
    <n v="86.2"/>
    <n v="4"/>
    <x v="1"/>
    <x v="1"/>
    <n v="47268"/>
    <x v="46"/>
    <x v="0"/>
    <n v="87.04"/>
    <n v="3145.2"/>
    <n v="2938.13"/>
    <n v="6165.47"/>
    <x v="3"/>
    <n v="2026"/>
    <s v="Q1"/>
    <s v="Low"/>
    <s v="Average"/>
    <s v="Excellent"/>
    <x v="3"/>
    <n v="6165.47"/>
  </r>
  <r>
    <x v="3826"/>
    <d v="2024-12-16T00:00:00"/>
    <s v="Mumbai"/>
    <s v="Jaipur"/>
    <x v="2"/>
    <x v="1"/>
    <x v="5"/>
    <n v="21.15"/>
    <n v="1940"/>
    <n v="90.09"/>
    <n v="4"/>
    <x v="2"/>
    <x v="2"/>
    <n v="67625.8"/>
    <x v="87"/>
    <x v="0"/>
    <n v="87.5"/>
    <n v="4726"/>
    <n v="4772.21"/>
    <n v="6247.47"/>
    <x v="9"/>
    <n v="2024"/>
    <s v="Q4"/>
    <s v="High"/>
    <s v="Average"/>
    <s v="Excellent"/>
    <x v="2"/>
    <n v="6247.47"/>
  </r>
  <r>
    <x v="3827"/>
    <d v="2025-12-12T00:00:00"/>
    <s v="Vizag"/>
    <s v="Pune"/>
    <x v="4"/>
    <x v="0"/>
    <x v="2"/>
    <n v="15.9"/>
    <n v="752"/>
    <n v="91.54"/>
    <n v="2"/>
    <x v="2"/>
    <x v="0"/>
    <n v="40818.800000000003"/>
    <x v="113"/>
    <x v="3"/>
    <n v="82.2"/>
    <n v="2140"/>
    <n v="2301.23"/>
    <n v="3743.49"/>
    <x v="9"/>
    <n v="2025"/>
    <s v="Q4"/>
    <s v="Low"/>
    <s v="Average"/>
    <s v="Excellent"/>
    <x v="4"/>
    <n v="3743.49"/>
  </r>
  <r>
    <x v="3828"/>
    <d v="2026-02-02T00:00:00"/>
    <s v="Chennai"/>
    <s v="Jaipur"/>
    <x v="0"/>
    <x v="0"/>
    <x v="3"/>
    <n v="20.46"/>
    <n v="2497"/>
    <n v="100.51"/>
    <n v="6"/>
    <x v="1"/>
    <x v="0"/>
    <n v="64439.199999999997"/>
    <x v="21"/>
    <x v="5"/>
    <n v="88.55"/>
    <n v="5812.4"/>
    <n v="3475.5"/>
    <n v="9071.9500000000007"/>
    <x v="3"/>
    <n v="2026"/>
    <s v="Q1"/>
    <s v="High"/>
    <s v="Average"/>
    <s v="Good"/>
    <x v="0"/>
    <n v="9071.9500000000007"/>
  </r>
  <r>
    <x v="3829"/>
    <d v="2024-07-25T00:00:00"/>
    <s v="Mundra"/>
    <s v="Delhi ICD"/>
    <x v="0"/>
    <x v="0"/>
    <x v="4"/>
    <n v="10.199999999999999"/>
    <n v="2193"/>
    <n v="87.83"/>
    <n v="7"/>
    <x v="2"/>
    <x v="0"/>
    <n v="52535.6"/>
    <x v="98"/>
    <x v="5"/>
    <n v="84.43"/>
    <n v="4794"/>
    <n v="2880.1"/>
    <n v="6907.63"/>
    <x v="1"/>
    <n v="2024"/>
    <s v="Q3"/>
    <s v="High"/>
    <s v="Average"/>
    <s v="Good"/>
    <x v="0"/>
    <n v="6907.63"/>
  </r>
  <r>
    <x v="3830"/>
    <d v="2024-06-22T00:00:00"/>
    <s v="Vizag"/>
    <s v="Hyderabad"/>
    <x v="4"/>
    <x v="1"/>
    <x v="6"/>
    <n v="23.7"/>
    <n v="1663"/>
    <n v="92.25"/>
    <n v="4"/>
    <x v="2"/>
    <x v="2"/>
    <n v="66856"/>
    <x v="42"/>
    <x v="1"/>
    <n v="87.01"/>
    <n v="4274"/>
    <n v="2117.04"/>
    <n v="8684.4"/>
    <x v="6"/>
    <n v="2024"/>
    <s v="Q2"/>
    <s v="High"/>
    <s v="Average"/>
    <s v="Excellent"/>
    <x v="4"/>
    <n v="8684.4"/>
  </r>
  <r>
    <x v="3831"/>
    <d v="2025-01-16T00:00:00"/>
    <s v="Chennai"/>
    <s v="Ahmedabad"/>
    <x v="4"/>
    <x v="0"/>
    <x v="1"/>
    <n v="22.12"/>
    <n v="1030"/>
    <n v="92.67"/>
    <n v="4"/>
    <x v="0"/>
    <x v="1"/>
    <n v="49888.4"/>
    <x v="56"/>
    <x v="2"/>
    <n v="81.180000000000007"/>
    <n v="2944.8"/>
    <n v="2223.15"/>
    <n v="5940.86"/>
    <x v="0"/>
    <n v="2025"/>
    <s v="Q1"/>
    <s v="Low"/>
    <s v="Average"/>
    <s v="Excellent"/>
    <x v="4"/>
    <n v="5940.86"/>
  </r>
  <r>
    <x v="3832"/>
    <d v="2025-12-15T00:00:00"/>
    <s v="Vizag"/>
    <s v="Ahmedabad"/>
    <x v="0"/>
    <x v="1"/>
    <x v="4"/>
    <n v="17.57"/>
    <n v="2404"/>
    <n v="100.63"/>
    <n v="6"/>
    <x v="2"/>
    <x v="1"/>
    <n v="72736.600000000006"/>
    <x v="48"/>
    <x v="5"/>
    <n v="83.39"/>
    <n v="5510.8"/>
    <n v="4705.59"/>
    <n v="5927.24"/>
    <x v="9"/>
    <n v="2025"/>
    <s v="Q4"/>
    <s v="High"/>
    <s v="Average"/>
    <s v="Good"/>
    <x v="0"/>
    <n v="5927.24"/>
  </r>
  <r>
    <x v="3833"/>
    <d v="2026-02-24T00:00:00"/>
    <s v="Chennai"/>
    <s v="Lucknow"/>
    <x v="1"/>
    <x v="1"/>
    <x v="1"/>
    <n v="12.93"/>
    <n v="2573"/>
    <n v="104.27"/>
    <n v="8"/>
    <x v="2"/>
    <x v="1"/>
    <n v="71025.399999999994"/>
    <x v="88"/>
    <x v="4"/>
    <n v="83.87"/>
    <n v="5663.2"/>
    <n v="1789.52"/>
    <n v="9443.6200000000008"/>
    <x v="3"/>
    <n v="2026"/>
    <s v="Q1"/>
    <s v="High"/>
    <s v="Average"/>
    <s v="Good"/>
    <x v="1"/>
    <n v="9443.6200000000008"/>
  </r>
  <r>
    <x v="3834"/>
    <d v="2025-04-10T00:00:00"/>
    <s v="Mundra"/>
    <s v="Nagpur"/>
    <x v="0"/>
    <x v="1"/>
    <x v="0"/>
    <n v="25.8"/>
    <n v="711"/>
    <n v="102.01"/>
    <n v="3"/>
    <x v="0"/>
    <x v="2"/>
    <n v="60993.2"/>
    <x v="48"/>
    <x v="3"/>
    <n v="86.34"/>
    <n v="2454"/>
    <n v="4491.8599999999997"/>
    <n v="9600.4500000000007"/>
    <x v="5"/>
    <n v="2025"/>
    <s v="Q2"/>
    <s v="High"/>
    <s v="Average"/>
    <s v="Excellent"/>
    <x v="0"/>
    <n v="9600.4500000000007"/>
  </r>
  <r>
    <x v="3835"/>
    <d v="2026-05-08T00:00:00"/>
    <s v="Mumbai"/>
    <s v="Hyderabad"/>
    <x v="3"/>
    <x v="1"/>
    <x v="3"/>
    <n v="14.69"/>
    <n v="1341"/>
    <n v="88.38"/>
    <n v="5"/>
    <x v="0"/>
    <x v="0"/>
    <n v="60918.6"/>
    <x v="8"/>
    <x v="3"/>
    <n v="83.74"/>
    <n v="3269.6"/>
    <n v="2388.67"/>
    <n v="5180.3599999999997"/>
    <x v="4"/>
    <n v="2026"/>
    <s v="Q2"/>
    <s v="High"/>
    <s v="Average"/>
    <s v="Excellent"/>
    <x v="3"/>
    <n v="5180.3599999999997"/>
  </r>
  <r>
    <x v="3836"/>
    <d v="2025-08-09T00:00:00"/>
    <s v="Kandla"/>
    <s v="Pune"/>
    <x v="6"/>
    <x v="1"/>
    <x v="2"/>
    <n v="25.15"/>
    <n v="2674"/>
    <n v="85.44"/>
    <n v="8"/>
    <x v="0"/>
    <x v="2"/>
    <n v="81975.8"/>
    <x v="110"/>
    <x v="2"/>
    <n v="87.41"/>
    <n v="6354"/>
    <n v="1715.14"/>
    <n v="8723.34"/>
    <x v="2"/>
    <n v="2025"/>
    <s v="Q3"/>
    <s v="High"/>
    <s v="Average"/>
    <s v="Good"/>
    <x v="6"/>
    <n v="8723.34"/>
  </r>
  <r>
    <x v="3837"/>
    <d v="2025-08-02T00:00:00"/>
    <s v="Mundra"/>
    <s v="Bengaluru"/>
    <x v="2"/>
    <x v="1"/>
    <x v="3"/>
    <n v="20.36"/>
    <n v="1744"/>
    <n v="99.86"/>
    <n v="4"/>
    <x v="2"/>
    <x v="2"/>
    <n v="65735.199999999997"/>
    <x v="52"/>
    <x v="6"/>
    <n v="83.48"/>
    <n v="4302.3999999999996"/>
    <n v="2605.92"/>
    <n v="8497.75"/>
    <x v="2"/>
    <n v="2025"/>
    <s v="Q3"/>
    <s v="High"/>
    <s v="Average"/>
    <s v="Excellent"/>
    <x v="2"/>
    <n v="8497.75"/>
  </r>
  <r>
    <x v="3838"/>
    <d v="2025-06-19T00:00:00"/>
    <s v="Mumbai"/>
    <s v="Bengaluru"/>
    <x v="0"/>
    <x v="1"/>
    <x v="0"/>
    <n v="26.08"/>
    <n v="1466"/>
    <n v="85.11"/>
    <n v="3"/>
    <x v="1"/>
    <x v="2"/>
    <n v="63277.2"/>
    <x v="116"/>
    <x v="1"/>
    <n v="85.73"/>
    <n v="3975.2"/>
    <n v="3318.4"/>
    <n v="5809.69"/>
    <x v="6"/>
    <n v="2025"/>
    <s v="Q2"/>
    <s v="High"/>
    <s v="Average"/>
    <s v="Excellent"/>
    <x v="0"/>
    <n v="5809.69"/>
  </r>
  <r>
    <x v="3839"/>
    <d v="2024-04-17T00:00:00"/>
    <s v="Vizag"/>
    <s v="Ahmedabad"/>
    <x v="0"/>
    <x v="0"/>
    <x v="5"/>
    <n v="18.79"/>
    <n v="2322"/>
    <n v="93.86"/>
    <n v="6"/>
    <x v="2"/>
    <x v="1"/>
    <n v="60038.2"/>
    <x v="70"/>
    <x v="5"/>
    <n v="88.28"/>
    <n v="5395.6"/>
    <n v="3026.2"/>
    <n v="9460.4500000000007"/>
    <x v="5"/>
    <n v="2024"/>
    <s v="Q2"/>
    <s v="High"/>
    <s v="Average"/>
    <s v="Good"/>
    <x v="0"/>
    <n v="9460.4500000000007"/>
  </r>
  <r>
    <x v="3840"/>
    <d v="2026-05-25T00:00:00"/>
    <s v="Vizag"/>
    <s v="Jaipur"/>
    <x v="5"/>
    <x v="0"/>
    <x v="2"/>
    <n v="21.51"/>
    <n v="1654"/>
    <n v="104.62"/>
    <n v="4"/>
    <x v="0"/>
    <x v="1"/>
    <n v="58261.4"/>
    <x v="74"/>
    <x v="1"/>
    <n v="84.44"/>
    <n v="4168.3999999999996"/>
    <n v="1614.72"/>
    <n v="8456.91"/>
    <x v="4"/>
    <n v="2026"/>
    <s v="Q2"/>
    <s v="High"/>
    <s v="Average"/>
    <s v="Excellent"/>
    <x v="5"/>
    <n v="8456.91"/>
  </r>
  <r>
    <x v="3841"/>
    <d v="2024-12-19T00:00:00"/>
    <s v="Chennai"/>
    <s v="Hyderabad"/>
    <x v="6"/>
    <x v="0"/>
    <x v="3"/>
    <n v="20.32"/>
    <n v="1757"/>
    <n v="101.21"/>
    <n v="6"/>
    <x v="2"/>
    <x v="1"/>
    <n v="55517.2"/>
    <x v="110"/>
    <x v="6"/>
    <n v="88.96"/>
    <n v="4326.8"/>
    <n v="4161.6899999999996"/>
    <n v="9949.36"/>
    <x v="9"/>
    <n v="2024"/>
    <s v="Q4"/>
    <s v="High"/>
    <s v="Average"/>
    <s v="Good"/>
    <x v="6"/>
    <n v="9949.36"/>
  </r>
  <r>
    <x v="3842"/>
    <d v="2024-05-29T00:00:00"/>
    <s v="Kolkata"/>
    <s v="Delhi ICD"/>
    <x v="2"/>
    <x v="1"/>
    <x v="0"/>
    <n v="21.55"/>
    <n v="2088"/>
    <n v="104.32"/>
    <n v="6"/>
    <x v="2"/>
    <x v="2"/>
    <n v="71469.399999999994"/>
    <x v="14"/>
    <x v="1"/>
    <n v="88.4"/>
    <n v="5038"/>
    <n v="2163.5"/>
    <n v="7697.56"/>
    <x v="4"/>
    <n v="2024"/>
    <s v="Q2"/>
    <s v="High"/>
    <s v="Average"/>
    <s v="Good"/>
    <x v="2"/>
    <n v="7697.56"/>
  </r>
  <r>
    <x v="3843"/>
    <d v="2025-10-22T00:00:00"/>
    <s v="Nava Sheva"/>
    <s v="Lucknow"/>
    <x v="5"/>
    <x v="1"/>
    <x v="5"/>
    <n v="12.83"/>
    <n v="1578"/>
    <n v="90.79"/>
    <n v="3"/>
    <x v="1"/>
    <x v="2"/>
    <n v="53377.8"/>
    <x v="97"/>
    <x v="5"/>
    <n v="83.94"/>
    <n v="3669.2"/>
    <n v="3042.97"/>
    <n v="8493.7800000000007"/>
    <x v="7"/>
    <n v="2025"/>
    <s v="Q4"/>
    <s v="High"/>
    <s v="Average"/>
    <s v="Excellent"/>
    <x v="5"/>
    <n v="8493.7800000000007"/>
  </r>
  <r>
    <x v="3844"/>
    <d v="2024-02-13T00:00:00"/>
    <s v="Mundra"/>
    <s v="Ahmedabad"/>
    <x v="3"/>
    <x v="1"/>
    <x v="2"/>
    <n v="19.88"/>
    <n v="1376"/>
    <n v="96.77"/>
    <n v="5"/>
    <x v="2"/>
    <x v="2"/>
    <n v="60516.4"/>
    <x v="69"/>
    <x v="6"/>
    <n v="81.319999999999993"/>
    <n v="3547.2"/>
    <n v="1877.03"/>
    <n v="7312.24"/>
    <x v="3"/>
    <n v="2024"/>
    <s v="Q1"/>
    <s v="High"/>
    <s v="Average"/>
    <s v="Excellent"/>
    <x v="3"/>
    <n v="7312.24"/>
  </r>
  <r>
    <x v="3845"/>
    <d v="2024-04-17T00:00:00"/>
    <s v="Vizag"/>
    <s v="Hyderabad"/>
    <x v="2"/>
    <x v="1"/>
    <x v="0"/>
    <n v="19.059999999999999"/>
    <n v="2588"/>
    <n v="88.34"/>
    <n v="7"/>
    <x v="0"/>
    <x v="2"/>
    <n v="75810.8"/>
    <x v="50"/>
    <x v="4"/>
    <n v="83.44"/>
    <n v="5938.4"/>
    <n v="3228.37"/>
    <n v="12674.41"/>
    <x v="5"/>
    <n v="2024"/>
    <s v="Q2"/>
    <s v="High"/>
    <s v="Good"/>
    <s v="Good"/>
    <x v="2"/>
    <n v="12674.41"/>
  </r>
  <r>
    <x v="3846"/>
    <d v="2026-06-02T00:00:00"/>
    <s v="Nava Sheva"/>
    <s v="Lucknow"/>
    <x v="3"/>
    <x v="0"/>
    <x v="1"/>
    <n v="11.23"/>
    <n v="774"/>
    <n v="100.14"/>
    <n v="2"/>
    <x v="2"/>
    <x v="0"/>
    <n v="37911.800000000003"/>
    <x v="117"/>
    <x v="5"/>
    <n v="82.96"/>
    <n v="1997.2"/>
    <n v="4695.91"/>
    <n v="3864.86"/>
    <x v="6"/>
    <n v="2026"/>
    <s v="Q2"/>
    <s v="Low"/>
    <s v="Average"/>
    <s v="Excellent"/>
    <x v="3"/>
    <n v="3864.86"/>
  </r>
  <r>
    <x v="3847"/>
    <d v="2025-11-10T00:00:00"/>
    <s v="Vizag"/>
    <s v="Pune"/>
    <x v="2"/>
    <x v="0"/>
    <x v="3"/>
    <n v="12.22"/>
    <n v="2022"/>
    <n v="93.29"/>
    <n v="7"/>
    <x v="0"/>
    <x v="1"/>
    <n v="52956.800000000003"/>
    <x v="8"/>
    <x v="5"/>
    <n v="86"/>
    <n v="4532.8"/>
    <n v="3629.81"/>
    <n v="6793"/>
    <x v="11"/>
    <n v="2025"/>
    <s v="Q4"/>
    <s v="High"/>
    <s v="Average"/>
    <s v="Good"/>
    <x v="2"/>
    <n v="6793"/>
  </r>
  <r>
    <x v="3848"/>
    <d v="2026-01-15T00:00:00"/>
    <s v="Kolkata"/>
    <s v="Bengaluru"/>
    <x v="5"/>
    <x v="1"/>
    <x v="4"/>
    <n v="27.72"/>
    <n v="2498"/>
    <n v="96.29"/>
    <n v="6"/>
    <x v="2"/>
    <x v="0"/>
    <n v="84978.8"/>
    <x v="97"/>
    <x v="0"/>
    <n v="81.400000000000006"/>
    <n v="6104.8"/>
    <n v="4294.1899999999996"/>
    <n v="12593.62"/>
    <x v="0"/>
    <n v="2026"/>
    <s v="Q1"/>
    <s v="High"/>
    <s v="Good"/>
    <s v="Good"/>
    <x v="5"/>
    <n v="12593.62"/>
  </r>
  <r>
    <x v="3849"/>
    <d v="2025-12-19T00:00:00"/>
    <s v="Mumbai"/>
    <s v="Nagpur"/>
    <x v="4"/>
    <x v="0"/>
    <x v="4"/>
    <n v="25.79"/>
    <n v="540"/>
    <n v="89.01"/>
    <n v="3"/>
    <x v="1"/>
    <x v="2"/>
    <n v="40372.199999999997"/>
    <x v="80"/>
    <x v="0"/>
    <n v="85.48"/>
    <n v="2111.6"/>
    <n v="3524.16"/>
    <n v="3748.85"/>
    <x v="9"/>
    <n v="2025"/>
    <s v="Q4"/>
    <s v="Low"/>
    <s v="Average"/>
    <s v="Excellent"/>
    <x v="4"/>
    <n v="3748.85"/>
  </r>
  <r>
    <x v="3850"/>
    <d v="2024-09-09T00:00:00"/>
    <s v="Kandla"/>
    <s v="Bengaluru"/>
    <x v="3"/>
    <x v="1"/>
    <x v="0"/>
    <n v="19.18"/>
    <n v="2334"/>
    <n v="101.66"/>
    <n v="7"/>
    <x v="0"/>
    <x v="1"/>
    <n v="75969.2"/>
    <x v="23"/>
    <x v="2"/>
    <n v="88.48"/>
    <n v="5435.2"/>
    <n v="2101.12"/>
    <n v="9510.39"/>
    <x v="8"/>
    <n v="2024"/>
    <s v="Q3"/>
    <s v="High"/>
    <s v="Average"/>
    <s v="Good"/>
    <x v="3"/>
    <n v="9510.39"/>
  </r>
  <r>
    <x v="3851"/>
    <d v="2025-09-24T00:00:00"/>
    <s v="Chennai"/>
    <s v="Delhi ICD"/>
    <x v="1"/>
    <x v="1"/>
    <x v="2"/>
    <n v="13.23"/>
    <n v="385"/>
    <n v="88.69"/>
    <n v="2"/>
    <x v="1"/>
    <x v="1"/>
    <n v="40669.800000000003"/>
    <x v="92"/>
    <x v="4"/>
    <n v="82.54"/>
    <n v="1299.2"/>
    <n v="4175.33"/>
    <n v="5449.98"/>
    <x v="8"/>
    <n v="2025"/>
    <s v="Q3"/>
    <s v="Low"/>
    <s v="Average"/>
    <s v="Excellent"/>
    <x v="1"/>
    <n v="5449.98"/>
  </r>
  <r>
    <x v="3852"/>
    <d v="2025-06-23T00:00:00"/>
    <s v="Kolkata"/>
    <s v="Delhi ICD"/>
    <x v="2"/>
    <x v="1"/>
    <x v="1"/>
    <n v="23.64"/>
    <n v="1426"/>
    <n v="101.74"/>
    <n v="3"/>
    <x v="0"/>
    <x v="1"/>
    <n v="69096.800000000003"/>
    <x v="77"/>
    <x v="2"/>
    <n v="85.92"/>
    <n v="3797.6"/>
    <n v="1663.81"/>
    <n v="10132.65"/>
    <x v="6"/>
    <n v="2025"/>
    <s v="Q2"/>
    <s v="High"/>
    <s v="Good"/>
    <s v="Excellent"/>
    <x v="2"/>
    <n v="10132.65"/>
  </r>
  <r>
    <x v="3853"/>
    <d v="2026-06-17T00:00:00"/>
    <s v="Chennai"/>
    <s v="Pune"/>
    <x v="5"/>
    <x v="1"/>
    <x v="0"/>
    <n v="24.83"/>
    <n v="979"/>
    <n v="103.31"/>
    <n v="3"/>
    <x v="2"/>
    <x v="1"/>
    <n v="62492.2"/>
    <x v="57"/>
    <x v="2"/>
    <n v="85.65"/>
    <n v="2951.2"/>
    <n v="3268.15"/>
    <n v="6980.34"/>
    <x v="6"/>
    <n v="2026"/>
    <s v="Q2"/>
    <s v="High"/>
    <s v="Average"/>
    <s v="Excellent"/>
    <x v="5"/>
    <n v="6980.34"/>
  </r>
  <r>
    <x v="3854"/>
    <d v="2024-08-27T00:00:00"/>
    <s v="Chennai"/>
    <s v="Nagpur"/>
    <x v="0"/>
    <x v="1"/>
    <x v="6"/>
    <n v="20.55"/>
    <n v="451"/>
    <n v="89.42"/>
    <n v="2"/>
    <x v="1"/>
    <x v="2"/>
    <n v="46637.4"/>
    <x v="62"/>
    <x v="1"/>
    <n v="82.7"/>
    <n v="1724"/>
    <n v="2712.55"/>
    <n v="6254.34"/>
    <x v="2"/>
    <n v="2024"/>
    <s v="Q3"/>
    <s v="Low"/>
    <s v="Average"/>
    <s v="Excellent"/>
    <x v="0"/>
    <n v="6254.34"/>
  </r>
  <r>
    <x v="3855"/>
    <d v="2026-06-18T00:00:00"/>
    <s v="Vizag"/>
    <s v="Nagpur"/>
    <x v="3"/>
    <x v="1"/>
    <x v="0"/>
    <n v="12.6"/>
    <n v="844"/>
    <n v="102.68"/>
    <n v="4"/>
    <x v="0"/>
    <x v="0"/>
    <n v="54789.599999999999"/>
    <x v="48"/>
    <x v="5"/>
    <n v="88.62"/>
    <n v="2192"/>
    <n v="1781.89"/>
    <n v="5098.8599999999997"/>
    <x v="6"/>
    <n v="2026"/>
    <s v="Q2"/>
    <s v="High"/>
    <s v="Average"/>
    <s v="Excellent"/>
    <x v="3"/>
    <n v="5098.8599999999997"/>
  </r>
  <r>
    <x v="3856"/>
    <d v="2024-08-22T00:00:00"/>
    <s v="Mundra"/>
    <s v="Ahmedabad"/>
    <x v="4"/>
    <x v="0"/>
    <x v="4"/>
    <n v="10.38"/>
    <n v="1387"/>
    <n v="104.04"/>
    <n v="4"/>
    <x v="2"/>
    <x v="1"/>
    <n v="42470.8"/>
    <x v="60"/>
    <x v="5"/>
    <n v="85.08"/>
    <n v="3189.2"/>
    <n v="3642.92"/>
    <n v="4950.45"/>
    <x v="2"/>
    <n v="2024"/>
    <s v="Q3"/>
    <s v="Low"/>
    <s v="Average"/>
    <s v="Excellent"/>
    <x v="4"/>
    <n v="4950.45"/>
  </r>
  <r>
    <x v="3857"/>
    <d v="2024-06-18T00:00:00"/>
    <s v="Nava Sheva"/>
    <s v="Ahmedabad"/>
    <x v="3"/>
    <x v="1"/>
    <x v="6"/>
    <n v="24.23"/>
    <n v="2634"/>
    <n v="87.86"/>
    <n v="6"/>
    <x v="1"/>
    <x v="1"/>
    <n v="77458.2"/>
    <x v="30"/>
    <x v="5"/>
    <n v="82.66"/>
    <n v="6237.2"/>
    <n v="2934.86"/>
    <n v="6438.28"/>
    <x v="6"/>
    <n v="2024"/>
    <s v="Q2"/>
    <s v="High"/>
    <s v="Average"/>
    <s v="Good"/>
    <x v="3"/>
    <n v="6438.28"/>
  </r>
  <r>
    <x v="3858"/>
    <d v="2025-01-07T00:00:00"/>
    <s v="Kolkata"/>
    <s v="Lucknow"/>
    <x v="1"/>
    <x v="1"/>
    <x v="4"/>
    <n v="25.95"/>
    <n v="1767"/>
    <n v="97.41"/>
    <n v="6"/>
    <x v="1"/>
    <x v="0"/>
    <n v="72248.2"/>
    <x v="87"/>
    <x v="1"/>
    <n v="83.8"/>
    <n v="4572"/>
    <n v="3619.28"/>
    <n v="11698.68"/>
    <x v="0"/>
    <n v="2025"/>
    <s v="Q1"/>
    <s v="High"/>
    <s v="Good"/>
    <s v="Good"/>
    <x v="1"/>
    <n v="11698.68"/>
  </r>
  <r>
    <x v="3859"/>
    <d v="2024-02-19T00:00:00"/>
    <s v="Mundra"/>
    <s v="Bengaluru"/>
    <x v="1"/>
    <x v="0"/>
    <x v="0"/>
    <n v="26.07"/>
    <n v="961"/>
    <n v="99.39"/>
    <n v="2"/>
    <x v="1"/>
    <x v="0"/>
    <n v="50921.8"/>
    <x v="51"/>
    <x v="3"/>
    <n v="85.22"/>
    <n v="2964.8"/>
    <n v="3801.46"/>
    <n v="5382.94"/>
    <x v="3"/>
    <n v="2024"/>
    <s v="Q1"/>
    <s v="High"/>
    <s v="Average"/>
    <s v="Excellent"/>
    <x v="1"/>
    <n v="5382.94"/>
  </r>
  <r>
    <x v="3860"/>
    <d v="2026-04-15T00:00:00"/>
    <s v="Chennai"/>
    <s v="Pune"/>
    <x v="3"/>
    <x v="1"/>
    <x v="4"/>
    <n v="25.73"/>
    <n v="2099"/>
    <n v="99.81"/>
    <n v="6"/>
    <x v="1"/>
    <x v="2"/>
    <n v="72322.2"/>
    <x v="12"/>
    <x v="6"/>
    <n v="88.82"/>
    <n v="5227.2"/>
    <n v="4441.75"/>
    <n v="11713.25"/>
    <x v="5"/>
    <n v="2026"/>
    <s v="Q2"/>
    <s v="High"/>
    <s v="Good"/>
    <s v="Good"/>
    <x v="3"/>
    <n v="11713.25"/>
  </r>
  <r>
    <x v="3861"/>
    <d v="2026-04-05T00:00:00"/>
    <s v="Nava Sheva"/>
    <s v="Jaipur"/>
    <x v="2"/>
    <x v="1"/>
    <x v="3"/>
    <n v="14.28"/>
    <n v="2775"/>
    <n v="94.44"/>
    <n v="6"/>
    <x v="2"/>
    <x v="2"/>
    <n v="71984.800000000003"/>
    <x v="100"/>
    <x v="1"/>
    <n v="85.92"/>
    <n v="6121.2"/>
    <n v="3215.61"/>
    <n v="9387.82"/>
    <x v="5"/>
    <n v="2026"/>
    <s v="Q2"/>
    <s v="High"/>
    <s v="Average"/>
    <s v="Good"/>
    <x v="2"/>
    <n v="9387.82"/>
  </r>
  <r>
    <x v="3862"/>
    <d v="2025-06-03T00:00:00"/>
    <s v="Chennai"/>
    <s v="Jaipur"/>
    <x v="6"/>
    <x v="1"/>
    <x v="2"/>
    <n v="24.44"/>
    <n v="2231"/>
    <n v="91.98"/>
    <n v="5"/>
    <x v="1"/>
    <x v="1"/>
    <n v="73305.600000000006"/>
    <x v="113"/>
    <x v="5"/>
    <n v="86.01"/>
    <n v="5439.6"/>
    <n v="2037.76"/>
    <n v="10246.89"/>
    <x v="6"/>
    <n v="2025"/>
    <s v="Q2"/>
    <s v="High"/>
    <s v="Good"/>
    <s v="Excellent"/>
    <x v="6"/>
    <n v="10246.89"/>
  </r>
  <r>
    <x v="3863"/>
    <d v="2024-10-05T00:00:00"/>
    <s v="Kandla"/>
    <s v="Jaipur"/>
    <x v="6"/>
    <x v="0"/>
    <x v="3"/>
    <n v="23.19"/>
    <n v="1584"/>
    <n v="104.58"/>
    <n v="3"/>
    <x v="2"/>
    <x v="2"/>
    <n v="54928.6"/>
    <x v="17"/>
    <x v="3"/>
    <n v="81.33"/>
    <n v="4095.6"/>
    <n v="4828.76"/>
    <n v="7314.52"/>
    <x v="7"/>
    <n v="2024"/>
    <s v="Q4"/>
    <s v="High"/>
    <s v="Average"/>
    <s v="Excellent"/>
    <x v="6"/>
    <n v="7314.52"/>
  </r>
  <r>
    <x v="3864"/>
    <d v="2025-05-08T00:00:00"/>
    <s v="Nava Sheva"/>
    <s v="Pune"/>
    <x v="4"/>
    <x v="0"/>
    <x v="6"/>
    <n v="13.35"/>
    <n v="397"/>
    <n v="97.91"/>
    <n v="2"/>
    <x v="1"/>
    <x v="1"/>
    <n v="30028.2"/>
    <x v="57"/>
    <x v="5"/>
    <n v="87.6"/>
    <n v="1328"/>
    <n v="2564.02"/>
    <n v="4072.78"/>
    <x v="4"/>
    <n v="2025"/>
    <s v="Q2"/>
    <s v="Low"/>
    <s v="Average"/>
    <s v="Excellent"/>
    <x v="4"/>
    <n v="4072.78"/>
  </r>
  <r>
    <x v="3865"/>
    <d v="2025-09-02T00:00:00"/>
    <s v="Vizag"/>
    <s v="Lucknow"/>
    <x v="4"/>
    <x v="0"/>
    <x v="3"/>
    <n v="25.45"/>
    <n v="2613"/>
    <n v="102.55"/>
    <n v="6"/>
    <x v="2"/>
    <x v="1"/>
    <n v="70567"/>
    <x v="2"/>
    <x v="3"/>
    <n v="88.35"/>
    <n v="6244"/>
    <n v="4566.63"/>
    <n v="12344.73"/>
    <x v="8"/>
    <n v="2025"/>
    <s v="Q3"/>
    <s v="High"/>
    <s v="Good"/>
    <s v="Good"/>
    <x v="4"/>
    <n v="12344.73"/>
  </r>
  <r>
    <x v="3866"/>
    <d v="2024-10-23T00:00:00"/>
    <s v="Kandla"/>
    <s v="Hyderabad"/>
    <x v="3"/>
    <x v="1"/>
    <x v="5"/>
    <n v="10.54"/>
    <n v="1701"/>
    <n v="102.46"/>
    <n v="6"/>
    <x v="2"/>
    <x v="0"/>
    <n v="60693.2"/>
    <x v="78"/>
    <x v="1"/>
    <n v="84.4"/>
    <n v="3823.6"/>
    <n v="3883.29"/>
    <n v="7924.93"/>
    <x v="7"/>
    <n v="2024"/>
    <s v="Q4"/>
    <s v="High"/>
    <s v="Average"/>
    <s v="Good"/>
    <x v="3"/>
    <n v="7924.93"/>
  </r>
  <r>
    <x v="3867"/>
    <d v="2025-08-26T00:00:00"/>
    <s v="Kolkata"/>
    <s v="Lucknow"/>
    <x v="0"/>
    <x v="0"/>
    <x v="1"/>
    <n v="25.97"/>
    <n v="1775"/>
    <n v="96.93"/>
    <n v="6"/>
    <x v="1"/>
    <x v="0"/>
    <n v="60304.6"/>
    <x v="64"/>
    <x v="3"/>
    <n v="88.36"/>
    <n v="4588.8"/>
    <n v="4031.49"/>
    <n v="7794.13"/>
    <x v="2"/>
    <n v="2025"/>
    <s v="Q3"/>
    <s v="High"/>
    <s v="Average"/>
    <s v="Good"/>
    <x v="0"/>
    <n v="7794.13"/>
  </r>
  <r>
    <x v="3868"/>
    <d v="2025-11-24T00:00:00"/>
    <s v="Mundra"/>
    <s v="Hyderabad"/>
    <x v="6"/>
    <x v="1"/>
    <x v="0"/>
    <n v="24.02"/>
    <n v="2253"/>
    <n v="96.92"/>
    <n v="7"/>
    <x v="1"/>
    <x v="0"/>
    <n v="76284.399999999994"/>
    <x v="15"/>
    <x v="3"/>
    <n v="85.89"/>
    <n v="5466.8"/>
    <n v="2502.46"/>
    <n v="11622.06"/>
    <x v="11"/>
    <n v="2025"/>
    <s v="Q4"/>
    <s v="High"/>
    <s v="Good"/>
    <s v="Good"/>
    <x v="6"/>
    <n v="11622.06"/>
  </r>
  <r>
    <x v="3869"/>
    <d v="2025-07-21T00:00:00"/>
    <s v="Kolkata"/>
    <s v="Lucknow"/>
    <x v="5"/>
    <x v="1"/>
    <x v="1"/>
    <n v="11.77"/>
    <n v="2646"/>
    <n v="94.08"/>
    <n v="7"/>
    <x v="1"/>
    <x v="0"/>
    <n v="69634.600000000006"/>
    <x v="44"/>
    <x v="6"/>
    <n v="81.760000000000005"/>
    <n v="5762.8"/>
    <n v="1873.9"/>
    <n v="7117.86"/>
    <x v="1"/>
    <n v="2025"/>
    <s v="Q3"/>
    <s v="High"/>
    <s v="Average"/>
    <s v="Good"/>
    <x v="5"/>
    <n v="7117.86"/>
  </r>
  <r>
    <x v="3870"/>
    <d v="2024-10-08T00:00:00"/>
    <s v="Chennai"/>
    <s v="Jaipur"/>
    <x v="0"/>
    <x v="1"/>
    <x v="2"/>
    <n v="19.62"/>
    <n v="1750"/>
    <n v="94.81"/>
    <n v="6"/>
    <x v="2"/>
    <x v="2"/>
    <n v="64535.199999999997"/>
    <x v="57"/>
    <x v="5"/>
    <n v="81.180000000000007"/>
    <n v="4284.8"/>
    <n v="1592.66"/>
    <n v="9245.5400000000009"/>
    <x v="7"/>
    <n v="2024"/>
    <s v="Q4"/>
    <s v="High"/>
    <s v="Average"/>
    <s v="Good"/>
    <x v="0"/>
    <n v="9245.5400000000009"/>
  </r>
  <r>
    <x v="3871"/>
    <d v="2024-01-02T00:00:00"/>
    <s v="Mundra"/>
    <s v="Lucknow"/>
    <x v="0"/>
    <x v="0"/>
    <x v="4"/>
    <n v="19.059999999999999"/>
    <n v="801"/>
    <n v="88.37"/>
    <n v="2"/>
    <x v="0"/>
    <x v="2"/>
    <n v="42370.400000000001"/>
    <x v="104"/>
    <x v="5"/>
    <n v="84.03"/>
    <n v="2364.4"/>
    <n v="2476.39"/>
    <n v="6303.25"/>
    <x v="0"/>
    <n v="2024"/>
    <s v="Q1"/>
    <s v="Low"/>
    <s v="Average"/>
    <s v="Excellent"/>
    <x v="0"/>
    <n v="6303.25"/>
  </r>
  <r>
    <x v="3872"/>
    <d v="2025-07-27T00:00:00"/>
    <s v="Mundra"/>
    <s v="Bengaluru"/>
    <x v="6"/>
    <x v="1"/>
    <x v="1"/>
    <n v="25.76"/>
    <n v="549"/>
    <n v="94.84"/>
    <n v="3"/>
    <x v="2"/>
    <x v="2"/>
    <n v="55652.800000000003"/>
    <x v="68"/>
    <x v="5"/>
    <n v="85.85"/>
    <n v="2128.4"/>
    <n v="3394.11"/>
    <n v="6730"/>
    <x v="1"/>
    <n v="2025"/>
    <s v="Q3"/>
    <s v="High"/>
    <s v="Average"/>
    <s v="Excellent"/>
    <x v="6"/>
    <n v="6730"/>
  </r>
  <r>
    <x v="3873"/>
    <d v="2024-06-01T00:00:00"/>
    <s v="Kandla"/>
    <s v="Ahmedabad"/>
    <x v="3"/>
    <x v="0"/>
    <x v="4"/>
    <n v="20.56"/>
    <n v="1524"/>
    <n v="99.8"/>
    <n v="3"/>
    <x v="1"/>
    <x v="2"/>
    <n v="48768"/>
    <x v="89"/>
    <x v="3"/>
    <n v="87.46"/>
    <n v="3870.4"/>
    <n v="4394.5600000000004"/>
    <n v="5047.8500000000004"/>
    <x v="6"/>
    <n v="2024"/>
    <s v="Q2"/>
    <s v="Low"/>
    <s v="Average"/>
    <s v="Excellent"/>
    <x v="3"/>
    <n v="5047.8500000000004"/>
  </r>
  <r>
    <x v="3874"/>
    <d v="2024-09-01T00:00:00"/>
    <s v="Nava Sheva"/>
    <s v="Bengaluru"/>
    <x v="5"/>
    <x v="0"/>
    <x v="6"/>
    <n v="19.66"/>
    <n v="2094"/>
    <n v="101.41"/>
    <n v="6"/>
    <x v="0"/>
    <x v="1"/>
    <n v="61491.199999999997"/>
    <x v="85"/>
    <x v="4"/>
    <n v="88.84"/>
    <n v="4974.3999999999996"/>
    <n v="4150.59"/>
    <n v="5663.26"/>
    <x v="8"/>
    <n v="2024"/>
    <s v="Q3"/>
    <s v="High"/>
    <s v="Average"/>
    <s v="Good"/>
    <x v="5"/>
    <n v="5663.26"/>
  </r>
  <r>
    <x v="3875"/>
    <d v="2024-01-26T00:00:00"/>
    <s v="Mumbai"/>
    <s v="Nagpur"/>
    <x v="6"/>
    <x v="0"/>
    <x v="3"/>
    <n v="14.24"/>
    <n v="1785"/>
    <n v="89.76"/>
    <n v="5"/>
    <x v="2"/>
    <x v="0"/>
    <n v="51507.199999999997"/>
    <x v="89"/>
    <x v="3"/>
    <n v="88.11"/>
    <n v="4139.6000000000004"/>
    <n v="1578.81"/>
    <n v="4378.1099999999997"/>
    <x v="0"/>
    <n v="2024"/>
    <s v="Q1"/>
    <s v="High"/>
    <s v="Average"/>
    <s v="Excellent"/>
    <x v="6"/>
    <n v="4378.1099999999997"/>
  </r>
  <r>
    <x v="3876"/>
    <d v="2024-05-07T00:00:00"/>
    <s v="Mundra"/>
    <s v="Nagpur"/>
    <x v="5"/>
    <x v="1"/>
    <x v="6"/>
    <n v="24.72"/>
    <n v="644"/>
    <n v="96.06"/>
    <n v="2"/>
    <x v="2"/>
    <x v="1"/>
    <n v="57503.199999999997"/>
    <x v="29"/>
    <x v="6"/>
    <n v="86.04"/>
    <n v="2276.8000000000002"/>
    <n v="2531.23"/>
    <n v="9982.85"/>
    <x v="4"/>
    <n v="2024"/>
    <s v="Q2"/>
    <s v="High"/>
    <s v="Average"/>
    <s v="Excellent"/>
    <x v="5"/>
    <n v="9982.85"/>
  </r>
  <r>
    <x v="3877"/>
    <d v="2025-05-20T00:00:00"/>
    <s v="Vizag"/>
    <s v="Lucknow"/>
    <x v="3"/>
    <x v="1"/>
    <x v="5"/>
    <n v="24.36"/>
    <n v="1865"/>
    <n v="97.85"/>
    <n v="4"/>
    <x v="0"/>
    <x v="1"/>
    <n v="74546"/>
    <x v="108"/>
    <x v="5"/>
    <n v="88.47"/>
    <n v="4704.3999999999996"/>
    <n v="2330.06"/>
    <n v="12605.09"/>
    <x v="4"/>
    <n v="2025"/>
    <s v="Q2"/>
    <s v="High"/>
    <s v="Good"/>
    <s v="Excellent"/>
    <x v="3"/>
    <n v="12605.09"/>
  </r>
  <r>
    <x v="3878"/>
    <d v="2024-01-18T00:00:00"/>
    <s v="Chennai"/>
    <s v="Jaipur"/>
    <x v="2"/>
    <x v="0"/>
    <x v="4"/>
    <n v="19.57"/>
    <n v="2219"/>
    <n v="90.75"/>
    <n v="5"/>
    <x v="0"/>
    <x v="1"/>
    <n v="61631"/>
    <x v="13"/>
    <x v="3"/>
    <n v="85.49"/>
    <n v="5220.8"/>
    <n v="4965.24"/>
    <n v="10092.530000000001"/>
    <x v="0"/>
    <n v="2024"/>
    <s v="Q1"/>
    <s v="High"/>
    <s v="Good"/>
    <s v="Excellent"/>
    <x v="2"/>
    <n v="10092.530000000001"/>
  </r>
  <r>
    <x v="3879"/>
    <d v="2025-12-02T00:00:00"/>
    <s v="Kandla"/>
    <s v="Lucknow"/>
    <x v="0"/>
    <x v="1"/>
    <x v="4"/>
    <n v="15.06"/>
    <n v="446"/>
    <n v="92.82"/>
    <n v="2"/>
    <x v="1"/>
    <x v="1"/>
    <n v="43544.4"/>
    <x v="84"/>
    <x v="3"/>
    <n v="85.09"/>
    <n v="1494.4"/>
    <n v="3735.48"/>
    <n v="4108.75"/>
    <x v="9"/>
    <n v="2025"/>
    <s v="Q4"/>
    <s v="Low"/>
    <s v="Average"/>
    <s v="Excellent"/>
    <x v="0"/>
    <n v="4108.75"/>
  </r>
  <r>
    <x v="3880"/>
    <d v="2026-04-29T00:00:00"/>
    <s v="Mumbai"/>
    <s v="Nagpur"/>
    <x v="6"/>
    <x v="1"/>
    <x v="3"/>
    <n v="20.55"/>
    <n v="1627"/>
    <n v="90.35"/>
    <n v="5"/>
    <x v="1"/>
    <x v="1"/>
    <n v="62361"/>
    <x v="108"/>
    <x v="2"/>
    <n v="87.8"/>
    <n v="4076"/>
    <n v="2640.88"/>
    <n v="7387.6"/>
    <x v="5"/>
    <n v="2026"/>
    <s v="Q2"/>
    <s v="High"/>
    <s v="Average"/>
    <s v="Excellent"/>
    <x v="6"/>
    <n v="7387.6"/>
  </r>
  <r>
    <x v="3881"/>
    <d v="2025-12-02T00:00:00"/>
    <s v="Chennai"/>
    <s v="Lucknow"/>
    <x v="3"/>
    <x v="0"/>
    <x v="4"/>
    <n v="14.91"/>
    <n v="836"/>
    <n v="88.13"/>
    <n v="4"/>
    <x v="2"/>
    <x v="2"/>
    <n v="36526.6"/>
    <x v="71"/>
    <x v="6"/>
    <n v="87.95"/>
    <n v="2268.4"/>
    <n v="2786.52"/>
    <n v="4314.22"/>
    <x v="9"/>
    <n v="2025"/>
    <s v="Q4"/>
    <s v="Low"/>
    <s v="Average"/>
    <s v="Excellent"/>
    <x v="3"/>
    <n v="4314.22"/>
  </r>
  <r>
    <x v="3882"/>
    <d v="2024-09-03T00:00:00"/>
    <s v="Nava Sheva"/>
    <s v="Nagpur"/>
    <x v="5"/>
    <x v="1"/>
    <x v="1"/>
    <n v="16.39"/>
    <n v="1840"/>
    <n v="86.44"/>
    <n v="4"/>
    <x v="1"/>
    <x v="1"/>
    <n v="60703.8"/>
    <x v="73"/>
    <x v="2"/>
    <n v="82.22"/>
    <n v="4335.6000000000004"/>
    <n v="2306.3000000000002"/>
    <n v="10450.81"/>
    <x v="8"/>
    <n v="2024"/>
    <s v="Q3"/>
    <s v="High"/>
    <s v="Good"/>
    <s v="Excellent"/>
    <x v="5"/>
    <n v="10450.81"/>
  </r>
  <r>
    <x v="3883"/>
    <d v="2024-08-05T00:00:00"/>
    <s v="Kandla"/>
    <s v="Hyderabad"/>
    <x v="5"/>
    <x v="1"/>
    <x v="1"/>
    <n v="13.31"/>
    <n v="2005"/>
    <n v="85.18"/>
    <n v="7"/>
    <x v="1"/>
    <x v="2"/>
    <n v="58260.6"/>
    <x v="60"/>
    <x v="6"/>
    <n v="87.1"/>
    <n v="4542.3999999999996"/>
    <n v="4637.96"/>
    <n v="9885.91"/>
    <x v="2"/>
    <n v="2024"/>
    <s v="Q3"/>
    <s v="High"/>
    <s v="Average"/>
    <s v="Good"/>
    <x v="5"/>
    <n v="9885.91"/>
  </r>
  <r>
    <x v="3884"/>
    <d v="2024-09-07T00:00:00"/>
    <s v="Kolkata"/>
    <s v="Hyderabad"/>
    <x v="3"/>
    <x v="1"/>
    <x v="1"/>
    <n v="12.4"/>
    <n v="2339"/>
    <n v="88.56"/>
    <n v="6"/>
    <x v="0"/>
    <x v="0"/>
    <n v="70855.199999999997"/>
    <x v="44"/>
    <x v="6"/>
    <n v="82.06"/>
    <n v="5174"/>
    <n v="2497.75"/>
    <n v="9483"/>
    <x v="8"/>
    <n v="2024"/>
    <s v="Q3"/>
    <s v="High"/>
    <s v="Average"/>
    <s v="Good"/>
    <x v="3"/>
    <n v="9483"/>
  </r>
  <r>
    <x v="3885"/>
    <d v="2024-08-21T00:00:00"/>
    <s v="Chennai"/>
    <s v="Pune"/>
    <x v="4"/>
    <x v="0"/>
    <x v="1"/>
    <n v="24.22"/>
    <n v="1077"/>
    <n v="101.65"/>
    <n v="2"/>
    <x v="1"/>
    <x v="1"/>
    <n v="48420"/>
    <x v="108"/>
    <x v="0"/>
    <n v="85.57"/>
    <n v="3122.8"/>
    <n v="4858.0200000000004"/>
    <n v="4268.6499999999996"/>
    <x v="2"/>
    <n v="2024"/>
    <s v="Q3"/>
    <s v="Low"/>
    <s v="Average"/>
    <s v="Excellent"/>
    <x v="4"/>
    <n v="4268.6499999999996"/>
  </r>
  <r>
    <x v="3886"/>
    <d v="2024-09-26T00:00:00"/>
    <s v="Mumbai"/>
    <s v="Pune"/>
    <x v="6"/>
    <x v="0"/>
    <x v="4"/>
    <n v="26.21"/>
    <n v="1953"/>
    <n v="85.68"/>
    <n v="5"/>
    <x v="1"/>
    <x v="0"/>
    <n v="61306.6"/>
    <x v="69"/>
    <x v="6"/>
    <n v="83.57"/>
    <n v="4954.3999999999996"/>
    <n v="4083.86"/>
    <n v="9927.91"/>
    <x v="8"/>
    <n v="2024"/>
    <s v="Q3"/>
    <s v="High"/>
    <s v="Average"/>
    <s v="Excellent"/>
    <x v="6"/>
    <n v="9927.91"/>
  </r>
  <r>
    <x v="3887"/>
    <d v="2024-01-11T00:00:00"/>
    <s v="Chennai"/>
    <s v="Jaipur"/>
    <x v="3"/>
    <x v="1"/>
    <x v="0"/>
    <n v="14.57"/>
    <n v="885"/>
    <n v="88.25"/>
    <n v="2"/>
    <x v="1"/>
    <x v="0"/>
    <n v="50323"/>
    <x v="112"/>
    <x v="4"/>
    <n v="88.88"/>
    <n v="2352.8000000000002"/>
    <n v="3270.32"/>
    <n v="5798.13"/>
    <x v="0"/>
    <n v="2024"/>
    <s v="Q1"/>
    <s v="High"/>
    <s v="Average"/>
    <s v="Excellent"/>
    <x v="3"/>
    <n v="5798.13"/>
  </r>
  <r>
    <x v="3888"/>
    <d v="2025-01-11T00:00:00"/>
    <s v="Kolkata"/>
    <s v="Bengaluru"/>
    <x v="5"/>
    <x v="0"/>
    <x v="4"/>
    <n v="19.420000000000002"/>
    <n v="2479"/>
    <n v="88.02"/>
    <n v="6"/>
    <x v="0"/>
    <x v="2"/>
    <n v="62788.4"/>
    <x v="99"/>
    <x v="5"/>
    <n v="87.53"/>
    <n v="5734.8"/>
    <n v="1956.83"/>
    <n v="7554.77"/>
    <x v="0"/>
    <n v="2025"/>
    <s v="Q1"/>
    <s v="High"/>
    <s v="Average"/>
    <s v="Good"/>
    <x v="5"/>
    <n v="7554.77"/>
  </r>
  <r>
    <x v="3889"/>
    <d v="2025-11-09T00:00:00"/>
    <s v="Kolkata"/>
    <s v="Pune"/>
    <x v="3"/>
    <x v="1"/>
    <x v="6"/>
    <n v="22.46"/>
    <n v="1641"/>
    <n v="92.81"/>
    <n v="4"/>
    <x v="1"/>
    <x v="1"/>
    <n v="64543.199999999997"/>
    <x v="106"/>
    <x v="5"/>
    <n v="88.89"/>
    <n v="4180.3999999999996"/>
    <n v="2044.69"/>
    <n v="10866.59"/>
    <x v="11"/>
    <n v="2025"/>
    <s v="Q4"/>
    <s v="High"/>
    <s v="Good"/>
    <s v="Excellent"/>
    <x v="3"/>
    <n v="10866.59"/>
  </r>
  <r>
    <x v="3890"/>
    <d v="2025-12-16T00:00:00"/>
    <s v="Kolkata"/>
    <s v="Bengaluru"/>
    <x v="1"/>
    <x v="1"/>
    <x v="6"/>
    <n v="15.51"/>
    <n v="875"/>
    <n v="98.79"/>
    <n v="3"/>
    <x v="1"/>
    <x v="1"/>
    <n v="49813.8"/>
    <x v="70"/>
    <x v="4"/>
    <n v="87.95"/>
    <n v="2370.4"/>
    <n v="2227.77"/>
    <n v="4383.25"/>
    <x v="9"/>
    <n v="2025"/>
    <s v="Q4"/>
    <s v="Low"/>
    <s v="Average"/>
    <s v="Excellent"/>
    <x v="1"/>
    <n v="4383.25"/>
  </r>
  <r>
    <x v="3891"/>
    <d v="2024-05-27T00:00:00"/>
    <s v="Mumbai"/>
    <s v="Lucknow"/>
    <x v="3"/>
    <x v="0"/>
    <x v="2"/>
    <n v="22.44"/>
    <n v="2681"/>
    <n v="96.66"/>
    <n v="7"/>
    <x v="0"/>
    <x v="1"/>
    <n v="70467.199999999997"/>
    <x v="20"/>
    <x v="3"/>
    <n v="85.72"/>
    <n v="6259.6"/>
    <n v="4514.63"/>
    <n v="7282.15"/>
    <x v="4"/>
    <n v="2024"/>
    <s v="Q2"/>
    <s v="High"/>
    <s v="Average"/>
    <s v="Good"/>
    <x v="3"/>
    <n v="7282.15"/>
  </r>
  <r>
    <x v="3892"/>
    <d v="2025-05-31T00:00:00"/>
    <s v="Mundra"/>
    <s v="Ahmedabad"/>
    <x v="3"/>
    <x v="0"/>
    <x v="3"/>
    <n v="21.37"/>
    <n v="1017"/>
    <n v="91.94"/>
    <n v="4"/>
    <x v="2"/>
    <x v="2"/>
    <n v="44969.8"/>
    <x v="0"/>
    <x v="0"/>
    <n v="87.7"/>
    <n v="2888.8"/>
    <n v="3506.92"/>
    <n v="4082.07"/>
    <x v="4"/>
    <n v="2025"/>
    <s v="Q2"/>
    <s v="Low"/>
    <s v="Average"/>
    <s v="Excellent"/>
    <x v="3"/>
    <n v="4082.07"/>
  </r>
  <r>
    <x v="3893"/>
    <d v="2026-02-15T00:00:00"/>
    <s v="Nava Sheva"/>
    <s v="Bengaluru"/>
    <x v="4"/>
    <x v="0"/>
    <x v="2"/>
    <n v="23.49"/>
    <n v="2790"/>
    <n v="90.71"/>
    <n v="7"/>
    <x v="0"/>
    <x v="0"/>
    <n v="74506.2"/>
    <x v="53"/>
    <x v="2"/>
    <n v="82.96"/>
    <n v="6519.6"/>
    <n v="4817.8999999999996"/>
    <n v="6501.58"/>
    <x v="3"/>
    <n v="2026"/>
    <s v="Q1"/>
    <s v="High"/>
    <s v="Average"/>
    <s v="Good"/>
    <x v="4"/>
    <n v="6501.58"/>
  </r>
  <r>
    <x v="3894"/>
    <d v="2025-11-27T00:00:00"/>
    <s v="Nava Sheva"/>
    <s v="Ahmedabad"/>
    <x v="6"/>
    <x v="0"/>
    <x v="2"/>
    <n v="16.850000000000001"/>
    <n v="2411"/>
    <n v="96.74"/>
    <n v="7"/>
    <x v="2"/>
    <x v="0"/>
    <n v="62205.8"/>
    <x v="88"/>
    <x v="3"/>
    <n v="86.55"/>
    <n v="5496"/>
    <n v="3802.61"/>
    <n v="8067.26"/>
    <x v="11"/>
    <n v="2025"/>
    <s v="Q4"/>
    <s v="High"/>
    <s v="Average"/>
    <s v="Good"/>
    <x v="6"/>
    <n v="8067.26"/>
  </r>
  <r>
    <x v="3895"/>
    <d v="2024-11-03T00:00:00"/>
    <s v="Kandla"/>
    <s v="Jaipur"/>
    <x v="2"/>
    <x v="0"/>
    <x v="5"/>
    <n v="19.37"/>
    <n v="1024"/>
    <n v="93.45"/>
    <n v="2"/>
    <x v="0"/>
    <x v="2"/>
    <n v="45935"/>
    <x v="31"/>
    <x v="4"/>
    <n v="84.71"/>
    <n v="2822.8"/>
    <n v="3110.79"/>
    <n v="7701.15"/>
    <x v="11"/>
    <n v="2024"/>
    <s v="Q4"/>
    <s v="Low"/>
    <s v="Average"/>
    <s v="Excellent"/>
    <x v="2"/>
    <n v="7701.15"/>
  </r>
  <r>
    <x v="3896"/>
    <d v="2024-08-19T00:00:00"/>
    <s v="Kolkata"/>
    <s v="Jaipur"/>
    <x v="0"/>
    <x v="1"/>
    <x v="0"/>
    <n v="11.86"/>
    <n v="2037"/>
    <n v="91.64"/>
    <n v="5"/>
    <x v="0"/>
    <x v="1"/>
    <n v="64614.8"/>
    <x v="79"/>
    <x v="2"/>
    <n v="82.38"/>
    <n v="4548.3999999999996"/>
    <n v="2417.2800000000002"/>
    <n v="8221.4"/>
    <x v="2"/>
    <n v="2024"/>
    <s v="Q3"/>
    <s v="High"/>
    <s v="Average"/>
    <s v="Excellent"/>
    <x v="0"/>
    <n v="8221.4"/>
  </r>
  <r>
    <x v="3897"/>
    <d v="2025-04-14T00:00:00"/>
    <s v="Kolkata"/>
    <s v="Hyderabad"/>
    <x v="0"/>
    <x v="1"/>
    <x v="1"/>
    <n v="22.05"/>
    <n v="2613"/>
    <n v="99.85"/>
    <n v="8"/>
    <x v="1"/>
    <x v="2"/>
    <n v="75183"/>
    <x v="99"/>
    <x v="3"/>
    <n v="82.83"/>
    <n v="6108"/>
    <n v="3375.32"/>
    <n v="10486.41"/>
    <x v="5"/>
    <n v="2025"/>
    <s v="Q2"/>
    <s v="High"/>
    <s v="Good"/>
    <s v="Good"/>
    <x v="0"/>
    <n v="10486.41"/>
  </r>
  <r>
    <x v="3898"/>
    <d v="2024-08-20T00:00:00"/>
    <s v="Nava Sheva"/>
    <s v="Hyderabad"/>
    <x v="5"/>
    <x v="0"/>
    <x v="0"/>
    <n v="17.23"/>
    <n v="2556"/>
    <n v="93.2"/>
    <n v="8"/>
    <x v="0"/>
    <x v="0"/>
    <n v="66363"/>
    <x v="56"/>
    <x v="1"/>
    <n v="82.89"/>
    <n v="5801.2"/>
    <n v="4835.62"/>
    <n v="9576.42"/>
    <x v="2"/>
    <n v="2024"/>
    <s v="Q3"/>
    <s v="High"/>
    <s v="Average"/>
    <s v="Good"/>
    <x v="5"/>
    <n v="9576.42"/>
  </r>
  <r>
    <x v="3899"/>
    <d v="2026-01-27T00:00:00"/>
    <s v="Kandla"/>
    <s v="Delhi ICD"/>
    <x v="1"/>
    <x v="1"/>
    <x v="4"/>
    <n v="24.89"/>
    <n v="587"/>
    <n v="96.53"/>
    <n v="3"/>
    <x v="2"/>
    <x v="2"/>
    <n v="55528.6"/>
    <x v="35"/>
    <x v="1"/>
    <n v="83.01"/>
    <n v="2169.6"/>
    <n v="1627.9"/>
    <n v="8492.2099999999991"/>
    <x v="0"/>
    <n v="2026"/>
    <s v="Q1"/>
    <s v="High"/>
    <s v="Average"/>
    <s v="Excellent"/>
    <x v="1"/>
    <n v="8492.2099999999991"/>
  </r>
  <r>
    <x v="3900"/>
    <d v="2024-09-18T00:00:00"/>
    <s v="Vizag"/>
    <s v="Jaipur"/>
    <x v="0"/>
    <x v="1"/>
    <x v="3"/>
    <n v="23.93"/>
    <n v="2490"/>
    <n v="92.57"/>
    <n v="7"/>
    <x v="1"/>
    <x v="1"/>
    <n v="76025.399999999994"/>
    <x v="85"/>
    <x v="1"/>
    <n v="86.5"/>
    <n v="5937.2"/>
    <n v="3970.93"/>
    <n v="13476.3"/>
    <x v="8"/>
    <n v="2024"/>
    <s v="Q3"/>
    <s v="High"/>
    <s v="Good"/>
    <s v="Good"/>
    <x v="0"/>
    <n v="13476.3"/>
  </r>
  <r>
    <x v="3901"/>
    <d v="2024-10-27T00:00:00"/>
    <s v="Nava Sheva"/>
    <s v="Ahmedabad"/>
    <x v="5"/>
    <x v="1"/>
    <x v="1"/>
    <n v="23.36"/>
    <n v="2544"/>
    <n v="100.44"/>
    <n v="6"/>
    <x v="2"/>
    <x v="1"/>
    <n v="79604.800000000003"/>
    <x v="106"/>
    <x v="4"/>
    <n v="82.8"/>
    <n v="6022.4"/>
    <n v="4511.8599999999997"/>
    <n v="12518.94"/>
    <x v="7"/>
    <n v="2024"/>
    <s v="Q4"/>
    <s v="High"/>
    <s v="Good"/>
    <s v="Good"/>
    <x v="5"/>
    <n v="12518.94"/>
  </r>
  <r>
    <x v="3902"/>
    <d v="2025-08-01T00:00:00"/>
    <s v="Mumbai"/>
    <s v="Pune"/>
    <x v="4"/>
    <x v="0"/>
    <x v="6"/>
    <n v="27.97"/>
    <n v="1701"/>
    <n v="88.58"/>
    <n v="6"/>
    <x v="0"/>
    <x v="1"/>
    <n v="62714.6"/>
    <x v="94"/>
    <x v="0"/>
    <n v="81.040000000000006"/>
    <n v="4520.8"/>
    <n v="4270.54"/>
    <n v="7217.62"/>
    <x v="2"/>
    <n v="2025"/>
    <s v="Q3"/>
    <s v="High"/>
    <s v="Average"/>
    <s v="Good"/>
    <x v="4"/>
    <n v="7217.62"/>
  </r>
  <r>
    <x v="3903"/>
    <d v="2026-03-31T00:00:00"/>
    <s v="Mumbai"/>
    <s v="Nagpur"/>
    <x v="6"/>
    <x v="1"/>
    <x v="2"/>
    <n v="19.37"/>
    <n v="1518"/>
    <n v="102.58"/>
    <n v="5"/>
    <x v="0"/>
    <x v="0"/>
    <n v="68958.600000000006"/>
    <x v="72"/>
    <x v="4"/>
    <n v="86.55"/>
    <n v="3810.8"/>
    <n v="2473.7399999999998"/>
    <n v="8511.7000000000007"/>
    <x v="10"/>
    <n v="2026"/>
    <s v="Q1"/>
    <s v="High"/>
    <s v="Average"/>
    <s v="Excellent"/>
    <x v="6"/>
    <n v="8511.7000000000007"/>
  </r>
  <r>
    <x v="3904"/>
    <d v="2024-08-10T00:00:00"/>
    <s v="Mumbai"/>
    <s v="Delhi ICD"/>
    <x v="2"/>
    <x v="1"/>
    <x v="1"/>
    <n v="27.91"/>
    <n v="1479"/>
    <n v="85.29"/>
    <n v="3"/>
    <x v="0"/>
    <x v="2"/>
    <n v="70101.8"/>
    <x v="58"/>
    <x v="3"/>
    <n v="81.88"/>
    <n v="4074.4"/>
    <n v="4634.75"/>
    <n v="6260.53"/>
    <x v="2"/>
    <n v="2024"/>
    <s v="Q3"/>
    <s v="High"/>
    <s v="Average"/>
    <s v="Excellent"/>
    <x v="2"/>
    <n v="6260.53"/>
  </r>
  <r>
    <x v="3905"/>
    <d v="2024-05-07T00:00:00"/>
    <s v="Nava Sheva"/>
    <s v="Delhi ICD"/>
    <x v="0"/>
    <x v="0"/>
    <x v="1"/>
    <n v="20.28"/>
    <n v="1563"/>
    <n v="101.1"/>
    <n v="3"/>
    <x v="2"/>
    <x v="2"/>
    <n v="51640"/>
    <x v="4"/>
    <x v="5"/>
    <n v="81.84"/>
    <n v="3937.2"/>
    <n v="2942.23"/>
    <n v="7574.66"/>
    <x v="4"/>
    <n v="2024"/>
    <s v="Q2"/>
    <s v="High"/>
    <s v="Average"/>
    <s v="Excellent"/>
    <x v="0"/>
    <n v="7574.66"/>
  </r>
  <r>
    <x v="3906"/>
    <d v="2024-11-07T00:00:00"/>
    <s v="Kolkata"/>
    <s v="Nagpur"/>
    <x v="3"/>
    <x v="0"/>
    <x v="0"/>
    <n v="17.62"/>
    <n v="2657"/>
    <n v="100.57"/>
    <n v="7"/>
    <x v="1"/>
    <x v="0"/>
    <n v="63810.400000000001"/>
    <x v="88"/>
    <x v="0"/>
    <n v="82.22"/>
    <n v="6018.8"/>
    <n v="2898.74"/>
    <n v="6996.88"/>
    <x v="11"/>
    <n v="2024"/>
    <s v="Q4"/>
    <s v="High"/>
    <s v="Average"/>
    <s v="Good"/>
    <x v="3"/>
    <n v="6996.88"/>
  </r>
  <r>
    <x v="3907"/>
    <d v="2026-01-11T00:00:00"/>
    <s v="Mundra"/>
    <s v="Pune"/>
    <x v="4"/>
    <x v="1"/>
    <x v="4"/>
    <n v="13.64"/>
    <n v="1356"/>
    <n v="96.18"/>
    <n v="5"/>
    <x v="2"/>
    <x v="1"/>
    <n v="56089.599999999999"/>
    <x v="88"/>
    <x v="4"/>
    <n v="84.49"/>
    <n v="3257.6"/>
    <n v="4213.6499999999996"/>
    <n v="5838.66"/>
    <x v="0"/>
    <n v="2026"/>
    <s v="Q1"/>
    <s v="High"/>
    <s v="Average"/>
    <s v="Excellent"/>
    <x v="4"/>
    <n v="5838.66"/>
  </r>
  <r>
    <x v="3908"/>
    <d v="2024-08-26T00:00:00"/>
    <s v="Kolkata"/>
    <s v="Jaipur"/>
    <x v="2"/>
    <x v="0"/>
    <x v="3"/>
    <n v="20.88"/>
    <n v="1968"/>
    <n v="99.09"/>
    <n v="5"/>
    <x v="1"/>
    <x v="1"/>
    <n v="55798.8"/>
    <x v="1"/>
    <x v="2"/>
    <n v="83.14"/>
    <n v="4771.2"/>
    <n v="3646.45"/>
    <n v="5181.3100000000004"/>
    <x v="2"/>
    <n v="2024"/>
    <s v="Q3"/>
    <s v="High"/>
    <s v="Average"/>
    <s v="Excellent"/>
    <x v="2"/>
    <n v="5181.3100000000004"/>
  </r>
  <r>
    <x v="3909"/>
    <d v="2026-03-19T00:00:00"/>
    <s v="Nava Sheva"/>
    <s v="Ahmedabad"/>
    <x v="5"/>
    <x v="1"/>
    <x v="0"/>
    <n v="15.86"/>
    <n v="1982"/>
    <n v="85.88"/>
    <n v="4"/>
    <x v="2"/>
    <x v="0"/>
    <n v="66863.600000000006"/>
    <x v="11"/>
    <x v="6"/>
    <n v="86.83"/>
    <n v="4598.3999999999996"/>
    <n v="4393.07"/>
    <n v="5438.33"/>
    <x v="10"/>
    <n v="2026"/>
    <s v="Q1"/>
    <s v="High"/>
    <s v="Average"/>
    <s v="Excellent"/>
    <x v="5"/>
    <n v="5438.33"/>
  </r>
  <r>
    <x v="3910"/>
    <d v="2026-05-13T00:00:00"/>
    <s v="Kolkata"/>
    <s v="Bengaluru"/>
    <x v="0"/>
    <x v="0"/>
    <x v="1"/>
    <n v="15.6"/>
    <n v="1671"/>
    <n v="93.6"/>
    <n v="6"/>
    <x v="2"/>
    <x v="1"/>
    <n v="49324"/>
    <x v="41"/>
    <x v="5"/>
    <n v="82.61"/>
    <n v="3966"/>
    <n v="3469.88"/>
    <n v="7998.38"/>
    <x v="4"/>
    <n v="2026"/>
    <s v="Q2"/>
    <s v="Low"/>
    <s v="Average"/>
    <s v="Good"/>
    <x v="0"/>
    <n v="7998.38"/>
  </r>
  <r>
    <x v="3911"/>
    <d v="2025-12-25T00:00:00"/>
    <s v="Kolkata"/>
    <s v="Lucknow"/>
    <x v="1"/>
    <x v="0"/>
    <x v="0"/>
    <n v="11.6"/>
    <n v="2774"/>
    <n v="104.26"/>
    <n v="8"/>
    <x v="1"/>
    <x v="1"/>
    <n v="57739.199999999997"/>
    <x v="77"/>
    <x v="3"/>
    <n v="88.57"/>
    <n v="6012"/>
    <n v="3170.54"/>
    <n v="10073.209999999999"/>
    <x v="9"/>
    <n v="2025"/>
    <s v="Q4"/>
    <s v="High"/>
    <s v="Good"/>
    <s v="Good"/>
    <x v="1"/>
    <n v="10073.209999999999"/>
  </r>
  <r>
    <x v="3912"/>
    <d v="2024-12-20T00:00:00"/>
    <s v="Mundra"/>
    <s v="Bengaluru"/>
    <x v="0"/>
    <x v="1"/>
    <x v="2"/>
    <n v="18.989999999999998"/>
    <n v="889"/>
    <n v="88.3"/>
    <n v="2"/>
    <x v="0"/>
    <x v="2"/>
    <n v="55355"/>
    <x v="44"/>
    <x v="4"/>
    <n v="85.16"/>
    <n v="2537.6"/>
    <n v="1786.13"/>
    <n v="6293.07"/>
    <x v="9"/>
    <n v="2024"/>
    <s v="Q4"/>
    <s v="High"/>
    <s v="Average"/>
    <s v="Excellent"/>
    <x v="0"/>
    <n v="6293.07"/>
  </r>
  <r>
    <x v="3913"/>
    <d v="2025-02-15T00:00:00"/>
    <s v="Kandla"/>
    <s v="Delhi ICD"/>
    <x v="3"/>
    <x v="0"/>
    <x v="4"/>
    <n v="18.46"/>
    <n v="2141"/>
    <n v="94.6"/>
    <n v="5"/>
    <x v="1"/>
    <x v="0"/>
    <n v="57658"/>
    <x v="81"/>
    <x v="6"/>
    <n v="88.69"/>
    <n v="5020.3999999999996"/>
    <n v="1959.28"/>
    <n v="8114.37"/>
    <x v="3"/>
    <n v="2025"/>
    <s v="Q1"/>
    <s v="High"/>
    <s v="Average"/>
    <s v="Excellent"/>
    <x v="3"/>
    <n v="8114.37"/>
  </r>
  <r>
    <x v="3914"/>
    <d v="2024-10-06T00:00:00"/>
    <s v="Chennai"/>
    <s v="Hyderabad"/>
    <x v="6"/>
    <x v="0"/>
    <x v="1"/>
    <n v="19.2"/>
    <n v="1688"/>
    <n v="90.94"/>
    <n v="6"/>
    <x v="2"/>
    <x v="0"/>
    <n v="54948.800000000003"/>
    <x v="83"/>
    <x v="0"/>
    <n v="84.82"/>
    <n v="4144"/>
    <n v="4679.47"/>
    <n v="5971"/>
    <x v="7"/>
    <n v="2024"/>
    <s v="Q4"/>
    <s v="High"/>
    <s v="Average"/>
    <s v="Good"/>
    <x v="6"/>
    <n v="5971"/>
  </r>
  <r>
    <x v="3915"/>
    <d v="2024-04-13T00:00:00"/>
    <s v="Chennai"/>
    <s v="Lucknow"/>
    <x v="3"/>
    <x v="1"/>
    <x v="3"/>
    <n v="22.7"/>
    <n v="636"/>
    <n v="97.53"/>
    <n v="2"/>
    <x v="0"/>
    <x v="0"/>
    <n v="60765.599999999999"/>
    <x v="97"/>
    <x v="4"/>
    <n v="82.03"/>
    <n v="2180"/>
    <n v="4877.07"/>
    <n v="5468.49"/>
    <x v="5"/>
    <n v="2024"/>
    <s v="Q2"/>
    <s v="High"/>
    <s v="Average"/>
    <s v="Excellent"/>
    <x v="3"/>
    <n v="5468.49"/>
  </r>
  <r>
    <x v="3916"/>
    <d v="2024-03-26T00:00:00"/>
    <s v="Nava Sheva"/>
    <s v="Bengaluru"/>
    <x v="1"/>
    <x v="1"/>
    <x v="0"/>
    <n v="19.13"/>
    <n v="1657"/>
    <n v="86.07"/>
    <n v="6"/>
    <x v="2"/>
    <x v="2"/>
    <n v="61929.4"/>
    <x v="31"/>
    <x v="2"/>
    <n v="87.76"/>
    <n v="4079.2"/>
    <n v="1511.55"/>
    <n v="11059.42"/>
    <x v="10"/>
    <n v="2024"/>
    <s v="Q1"/>
    <s v="High"/>
    <s v="Good"/>
    <s v="Good"/>
    <x v="1"/>
    <n v="11059.42"/>
  </r>
  <r>
    <x v="3917"/>
    <d v="2025-01-08T00:00:00"/>
    <s v="Vizag"/>
    <s v="Jaipur"/>
    <x v="3"/>
    <x v="0"/>
    <x v="3"/>
    <n v="14.41"/>
    <n v="2361"/>
    <n v="98.52"/>
    <n v="7"/>
    <x v="2"/>
    <x v="2"/>
    <n v="55623.4"/>
    <x v="110"/>
    <x v="5"/>
    <n v="85.06"/>
    <n v="5298.4"/>
    <n v="4145.1899999999996"/>
    <n v="7717.55"/>
    <x v="0"/>
    <n v="2025"/>
    <s v="Q1"/>
    <s v="High"/>
    <s v="Average"/>
    <s v="Good"/>
    <x v="3"/>
    <n v="7717.55"/>
  </r>
  <r>
    <x v="3918"/>
    <d v="2026-05-17T00:00:00"/>
    <s v="Kolkata"/>
    <s v="Pune"/>
    <x v="3"/>
    <x v="0"/>
    <x v="4"/>
    <n v="16.37"/>
    <n v="1989"/>
    <n v="98.99"/>
    <n v="5"/>
    <x v="1"/>
    <x v="0"/>
    <n v="54479.8"/>
    <x v="47"/>
    <x v="0"/>
    <n v="86.11"/>
    <n v="4632.8"/>
    <n v="1767.95"/>
    <n v="4394.2299999999996"/>
    <x v="4"/>
    <n v="2026"/>
    <s v="Q2"/>
    <s v="High"/>
    <s v="Average"/>
    <s v="Excellent"/>
    <x v="3"/>
    <n v="4394.2299999999996"/>
  </r>
  <r>
    <x v="3919"/>
    <d v="2025-12-24T00:00:00"/>
    <s v="Chennai"/>
    <s v="Ahmedabad"/>
    <x v="6"/>
    <x v="1"/>
    <x v="2"/>
    <n v="16.59"/>
    <n v="1550"/>
    <n v="97.46"/>
    <n v="3"/>
    <x v="0"/>
    <x v="1"/>
    <n v="63726.2"/>
    <x v="21"/>
    <x v="5"/>
    <n v="87.23"/>
    <n v="3763.6"/>
    <n v="4701.2"/>
    <n v="10501.2"/>
    <x v="9"/>
    <n v="2025"/>
    <s v="Q4"/>
    <s v="High"/>
    <s v="Good"/>
    <s v="Excellent"/>
    <x v="6"/>
    <n v="10501.2"/>
  </r>
  <r>
    <x v="3920"/>
    <d v="2024-04-24T00:00:00"/>
    <s v="Nava Sheva"/>
    <s v="Nagpur"/>
    <x v="6"/>
    <x v="0"/>
    <x v="3"/>
    <n v="15.08"/>
    <n v="1320"/>
    <n v="101.66"/>
    <n v="4"/>
    <x v="2"/>
    <x v="0"/>
    <n v="48111.199999999997"/>
    <x v="35"/>
    <x v="3"/>
    <n v="82.69"/>
    <n v="3243.2"/>
    <n v="4264.37"/>
    <n v="5807.43"/>
    <x v="5"/>
    <n v="2024"/>
    <s v="Q2"/>
    <s v="Low"/>
    <s v="Average"/>
    <s v="Excellent"/>
    <x v="6"/>
    <n v="5807.43"/>
  </r>
  <r>
    <x v="3921"/>
    <d v="2025-10-20T00:00:00"/>
    <s v="Kandla"/>
    <s v="Pune"/>
    <x v="5"/>
    <x v="0"/>
    <x v="4"/>
    <n v="17.149999999999999"/>
    <n v="2757"/>
    <n v="93.58"/>
    <n v="6"/>
    <x v="1"/>
    <x v="0"/>
    <n v="63748.6"/>
    <x v="88"/>
    <x v="4"/>
    <n v="85.87"/>
    <n v="6200"/>
    <n v="2841.05"/>
    <n v="7960.37"/>
    <x v="7"/>
    <n v="2025"/>
    <s v="Q4"/>
    <s v="High"/>
    <s v="Average"/>
    <s v="Good"/>
    <x v="5"/>
    <n v="7960.37"/>
  </r>
  <r>
    <x v="3922"/>
    <d v="2025-05-22T00:00:00"/>
    <s v="Nava Sheva"/>
    <s v="Delhi ICD"/>
    <x v="1"/>
    <x v="0"/>
    <x v="5"/>
    <n v="14.26"/>
    <n v="2526"/>
    <n v="91.47"/>
    <n v="6"/>
    <x v="2"/>
    <x v="2"/>
    <n v="56622.400000000001"/>
    <x v="65"/>
    <x v="6"/>
    <n v="86.01"/>
    <n v="5622.4"/>
    <n v="4284.92"/>
    <n v="4866.57"/>
    <x v="4"/>
    <n v="2025"/>
    <s v="Q2"/>
    <s v="High"/>
    <s v="Average"/>
    <s v="Good"/>
    <x v="1"/>
    <n v="4866.57"/>
  </r>
  <r>
    <x v="3923"/>
    <d v="2024-12-13T00:00:00"/>
    <s v="Kolkata"/>
    <s v="Bengaluru"/>
    <x v="0"/>
    <x v="1"/>
    <x v="6"/>
    <n v="11.73"/>
    <n v="2505"/>
    <n v="89.87"/>
    <n v="7"/>
    <x v="2"/>
    <x v="0"/>
    <n v="69901.399999999994"/>
    <x v="62"/>
    <x v="0"/>
    <n v="87.93"/>
    <n v="5479.2"/>
    <n v="2697.56"/>
    <n v="8445.17"/>
    <x v="9"/>
    <n v="2024"/>
    <s v="Q4"/>
    <s v="High"/>
    <s v="Average"/>
    <s v="Good"/>
    <x v="0"/>
    <n v="8445.17"/>
  </r>
  <r>
    <x v="3924"/>
    <d v="2025-09-08T00:00:00"/>
    <s v="Mundra"/>
    <s v="Ahmedabad"/>
    <x v="6"/>
    <x v="1"/>
    <x v="3"/>
    <n v="22.6"/>
    <n v="2223"/>
    <n v="87.99"/>
    <n v="6"/>
    <x v="1"/>
    <x v="1"/>
    <n v="71074.8"/>
    <x v="107"/>
    <x v="5"/>
    <n v="84.58"/>
    <n v="5350"/>
    <n v="2644.12"/>
    <n v="6628.38"/>
    <x v="8"/>
    <n v="2025"/>
    <s v="Q3"/>
    <s v="High"/>
    <s v="Average"/>
    <s v="Good"/>
    <x v="6"/>
    <n v="6628.38"/>
  </r>
  <r>
    <x v="3925"/>
    <d v="2024-06-25T00:00:00"/>
    <s v="Kandla"/>
    <s v="Ahmedabad"/>
    <x v="3"/>
    <x v="0"/>
    <x v="3"/>
    <n v="14.31"/>
    <n v="2418"/>
    <n v="91.66"/>
    <n v="7"/>
    <x v="0"/>
    <x v="1"/>
    <n v="59394.2"/>
    <x v="36"/>
    <x v="0"/>
    <n v="83.82"/>
    <n v="5408.4"/>
    <n v="3185.25"/>
    <n v="5381.77"/>
    <x v="6"/>
    <n v="2024"/>
    <s v="Q2"/>
    <s v="High"/>
    <s v="Average"/>
    <s v="Good"/>
    <x v="3"/>
    <n v="5381.77"/>
  </r>
  <r>
    <x v="3926"/>
    <d v="2024-08-24T00:00:00"/>
    <s v="Mundra"/>
    <s v="Delhi ICD"/>
    <x v="4"/>
    <x v="1"/>
    <x v="3"/>
    <n v="18.89"/>
    <n v="2225"/>
    <n v="90.7"/>
    <n v="5"/>
    <x v="1"/>
    <x v="0"/>
    <n v="70585"/>
    <x v="11"/>
    <x v="3"/>
    <n v="85.22"/>
    <n v="5205.6000000000004"/>
    <n v="1769.06"/>
    <n v="6458.74"/>
    <x v="2"/>
    <n v="2024"/>
    <s v="Q3"/>
    <s v="High"/>
    <s v="Average"/>
    <s v="Excellent"/>
    <x v="4"/>
    <n v="6458.74"/>
  </r>
  <r>
    <x v="3927"/>
    <d v="2025-08-25T00:00:00"/>
    <s v="Nava Sheva"/>
    <s v="Delhi ICD"/>
    <x v="6"/>
    <x v="1"/>
    <x v="0"/>
    <n v="26.93"/>
    <n v="1250"/>
    <n v="90.64"/>
    <n v="3"/>
    <x v="0"/>
    <x v="0"/>
    <n v="71113.8"/>
    <x v="92"/>
    <x v="0"/>
    <n v="84.71"/>
    <n v="3577.2"/>
    <n v="4604.75"/>
    <n v="7978.18"/>
    <x v="2"/>
    <n v="2025"/>
    <s v="Q3"/>
    <s v="High"/>
    <s v="Average"/>
    <s v="Excellent"/>
    <x v="6"/>
    <n v="7978.18"/>
  </r>
  <r>
    <x v="3928"/>
    <d v="2026-01-31T00:00:00"/>
    <s v="Mundra"/>
    <s v="Bengaluru"/>
    <x v="4"/>
    <x v="1"/>
    <x v="2"/>
    <n v="21.41"/>
    <n v="1798"/>
    <n v="99.08"/>
    <n v="4"/>
    <x v="0"/>
    <x v="1"/>
    <n v="71234.600000000006"/>
    <x v="28"/>
    <x v="4"/>
    <n v="84.03"/>
    <n v="4452.3999999999996"/>
    <n v="4541.8999999999996"/>
    <n v="7218.03"/>
    <x v="0"/>
    <n v="2026"/>
    <s v="Q1"/>
    <s v="High"/>
    <s v="Average"/>
    <s v="Excellent"/>
    <x v="4"/>
    <n v="7218.03"/>
  </r>
  <r>
    <x v="3929"/>
    <d v="2025-03-27T00:00:00"/>
    <s v="Mumbai"/>
    <s v="Hyderabad"/>
    <x v="3"/>
    <x v="0"/>
    <x v="2"/>
    <n v="26.95"/>
    <n v="1385"/>
    <n v="85.74"/>
    <n v="4"/>
    <x v="1"/>
    <x v="0"/>
    <n v="55163.8"/>
    <x v="24"/>
    <x v="2"/>
    <n v="81.59"/>
    <n v="3848"/>
    <n v="4476.01"/>
    <n v="6874.03"/>
    <x v="10"/>
    <n v="2025"/>
    <s v="Q1"/>
    <s v="High"/>
    <s v="Average"/>
    <s v="Excellent"/>
    <x v="3"/>
    <n v="6874.03"/>
  </r>
  <r>
    <x v="3930"/>
    <d v="2025-11-14T00:00:00"/>
    <s v="Nava Sheva"/>
    <s v="Bengaluru"/>
    <x v="3"/>
    <x v="0"/>
    <x v="2"/>
    <n v="17.71"/>
    <n v="1671"/>
    <n v="95.36"/>
    <n v="5"/>
    <x v="1"/>
    <x v="1"/>
    <n v="48934.2"/>
    <x v="17"/>
    <x v="0"/>
    <n v="83.82"/>
    <n v="4050.4"/>
    <n v="3710.56"/>
    <n v="7125.11"/>
    <x v="11"/>
    <n v="2025"/>
    <s v="Q4"/>
    <s v="Low"/>
    <s v="Average"/>
    <s v="Excellent"/>
    <x v="3"/>
    <n v="7125.11"/>
  </r>
  <r>
    <x v="3931"/>
    <d v="2026-05-24T00:00:00"/>
    <s v="Kandla"/>
    <s v="Nagpur"/>
    <x v="6"/>
    <x v="0"/>
    <x v="0"/>
    <n v="13.85"/>
    <n v="2082"/>
    <n v="101.09"/>
    <n v="7"/>
    <x v="2"/>
    <x v="1"/>
    <n v="53579.8"/>
    <x v="29"/>
    <x v="2"/>
    <n v="88.52"/>
    <n v="4718"/>
    <n v="3814.93"/>
    <n v="5902.93"/>
    <x v="4"/>
    <n v="2026"/>
    <s v="Q2"/>
    <s v="High"/>
    <s v="Average"/>
    <s v="Good"/>
    <x v="6"/>
    <n v="5902.93"/>
  </r>
  <r>
    <x v="3932"/>
    <d v="2025-11-04T00:00:00"/>
    <s v="Mundra"/>
    <s v="Ahmedabad"/>
    <x v="6"/>
    <x v="0"/>
    <x v="4"/>
    <n v="11.54"/>
    <n v="1757"/>
    <n v="86.92"/>
    <n v="5"/>
    <x v="2"/>
    <x v="0"/>
    <n v="48400.4"/>
    <x v="52"/>
    <x v="2"/>
    <n v="88.38"/>
    <n v="3975.6"/>
    <n v="1514.19"/>
    <n v="4573.5"/>
    <x v="11"/>
    <n v="2025"/>
    <s v="Q4"/>
    <s v="Low"/>
    <s v="Average"/>
    <s v="Excellent"/>
    <x v="6"/>
    <n v="4573.5"/>
  </r>
  <r>
    <x v="3933"/>
    <d v="2024-06-13T00:00:00"/>
    <s v="Kolkata"/>
    <s v="Lucknow"/>
    <x v="0"/>
    <x v="0"/>
    <x v="4"/>
    <n v="11"/>
    <n v="2611"/>
    <n v="85.61"/>
    <n v="6"/>
    <x v="0"/>
    <x v="0"/>
    <n v="60505.2"/>
    <x v="45"/>
    <x v="6"/>
    <n v="87.77"/>
    <n v="5662"/>
    <n v="3495.89"/>
    <n v="4871.12"/>
    <x v="6"/>
    <n v="2024"/>
    <s v="Q2"/>
    <s v="High"/>
    <s v="Average"/>
    <s v="Good"/>
    <x v="0"/>
    <n v="4871.12"/>
  </r>
  <r>
    <x v="3934"/>
    <d v="2026-04-19T00:00:00"/>
    <s v="Kolkata"/>
    <s v="Lucknow"/>
    <x v="4"/>
    <x v="0"/>
    <x v="0"/>
    <n v="13.01"/>
    <n v="1704"/>
    <n v="86.75"/>
    <n v="6"/>
    <x v="1"/>
    <x v="1"/>
    <n v="44067"/>
    <x v="46"/>
    <x v="2"/>
    <n v="82.9"/>
    <n v="3928.4"/>
    <n v="2795.67"/>
    <n v="4947.3599999999997"/>
    <x v="5"/>
    <n v="2026"/>
    <s v="Q2"/>
    <s v="Low"/>
    <s v="Average"/>
    <s v="Good"/>
    <x v="4"/>
    <n v="4947.3599999999997"/>
  </r>
  <r>
    <x v="3935"/>
    <d v="2026-02-27T00:00:00"/>
    <s v="Chennai"/>
    <s v="Lucknow"/>
    <x v="2"/>
    <x v="0"/>
    <x v="5"/>
    <n v="13.97"/>
    <n v="897"/>
    <n v="88.87"/>
    <n v="2"/>
    <x v="2"/>
    <x v="1"/>
    <n v="38001.4"/>
    <x v="101"/>
    <x v="3"/>
    <n v="88.45"/>
    <n v="2352.8000000000002"/>
    <n v="4198.8900000000003"/>
    <n v="6833.87"/>
    <x v="3"/>
    <n v="2026"/>
    <s v="Q1"/>
    <s v="Low"/>
    <s v="Average"/>
    <s v="Excellent"/>
    <x v="2"/>
    <n v="6833.87"/>
  </r>
  <r>
    <x v="3936"/>
    <d v="2025-05-26T00:00:00"/>
    <s v="Mumbai"/>
    <s v="Hyderabad"/>
    <x v="3"/>
    <x v="0"/>
    <x v="6"/>
    <n v="12.95"/>
    <n v="1498"/>
    <n v="104.91"/>
    <n v="3"/>
    <x v="2"/>
    <x v="1"/>
    <n v="46220.2"/>
    <x v="117"/>
    <x v="4"/>
    <n v="85.12"/>
    <n v="3514"/>
    <n v="3292.62"/>
    <n v="7754.39"/>
    <x v="4"/>
    <n v="2025"/>
    <s v="Q2"/>
    <s v="Low"/>
    <s v="Average"/>
    <s v="Excellent"/>
    <x v="3"/>
    <n v="7754.39"/>
  </r>
  <r>
    <x v="3937"/>
    <d v="2025-04-01T00:00:00"/>
    <s v="Vizag"/>
    <s v="Lucknow"/>
    <x v="3"/>
    <x v="1"/>
    <x v="0"/>
    <n v="22.37"/>
    <n v="2104"/>
    <n v="103.89"/>
    <n v="5"/>
    <x v="1"/>
    <x v="0"/>
    <n v="73847.8"/>
    <x v="64"/>
    <x v="0"/>
    <n v="88.85"/>
    <n v="5102.8"/>
    <n v="4181.59"/>
    <n v="6275.23"/>
    <x v="5"/>
    <n v="2025"/>
    <s v="Q2"/>
    <s v="High"/>
    <s v="Average"/>
    <s v="Excellent"/>
    <x v="3"/>
    <n v="6275.23"/>
  </r>
  <r>
    <x v="3938"/>
    <d v="2024-12-06T00:00:00"/>
    <s v="Chennai"/>
    <s v="Jaipur"/>
    <x v="2"/>
    <x v="0"/>
    <x v="6"/>
    <n v="10.37"/>
    <n v="2563"/>
    <n v="94.5"/>
    <n v="6"/>
    <x v="0"/>
    <x v="0"/>
    <n v="60429"/>
    <x v="25"/>
    <x v="4"/>
    <n v="85.32"/>
    <n v="5540.8"/>
    <n v="4972.7299999999996"/>
    <n v="10690.5"/>
    <x v="9"/>
    <n v="2024"/>
    <s v="Q4"/>
    <s v="High"/>
    <s v="Good"/>
    <s v="Good"/>
    <x v="2"/>
    <n v="10690.5"/>
  </r>
  <r>
    <x v="3939"/>
    <d v="2025-09-01T00:00:00"/>
    <s v="Kandla"/>
    <s v="Hyderabad"/>
    <x v="2"/>
    <x v="0"/>
    <x v="3"/>
    <n v="18.57"/>
    <n v="2415"/>
    <n v="96.16"/>
    <n v="8"/>
    <x v="2"/>
    <x v="2"/>
    <n v="59732.2"/>
    <x v="61"/>
    <x v="3"/>
    <n v="88.42"/>
    <n v="5572.8"/>
    <n v="2477.9699999999998"/>
    <n v="6912.09"/>
    <x v="8"/>
    <n v="2025"/>
    <s v="Q3"/>
    <s v="High"/>
    <s v="Average"/>
    <s v="Good"/>
    <x v="2"/>
    <n v="6912.09"/>
  </r>
  <r>
    <x v="3940"/>
    <d v="2026-05-19T00:00:00"/>
    <s v="Nava Sheva"/>
    <s v="Ahmedabad"/>
    <x v="0"/>
    <x v="1"/>
    <x v="1"/>
    <n v="16.5"/>
    <n v="786"/>
    <n v="88.05"/>
    <n v="3"/>
    <x v="2"/>
    <x v="0"/>
    <n v="53348"/>
    <x v="31"/>
    <x v="6"/>
    <n v="85.21"/>
    <n v="2232"/>
    <n v="2490.29"/>
    <n v="5724.72"/>
    <x v="4"/>
    <n v="2026"/>
    <s v="Q2"/>
    <s v="High"/>
    <s v="Average"/>
    <s v="Excellent"/>
    <x v="0"/>
    <n v="5724.72"/>
  </r>
  <r>
    <x v="3941"/>
    <d v="2025-10-21T00:00:00"/>
    <s v="Kolkata"/>
    <s v="Ahmedabad"/>
    <x v="5"/>
    <x v="0"/>
    <x v="2"/>
    <n v="11.91"/>
    <n v="448"/>
    <n v="94.07"/>
    <n v="3"/>
    <x v="2"/>
    <x v="2"/>
    <n v="29883.4"/>
    <x v="51"/>
    <x v="3"/>
    <n v="86.76"/>
    <n v="1372.4"/>
    <n v="1517.64"/>
    <n v="2632.44"/>
    <x v="7"/>
    <n v="2025"/>
    <s v="Q4"/>
    <s v="Low"/>
    <s v="Average"/>
    <s v="Excellent"/>
    <x v="5"/>
    <n v="2632.44"/>
  </r>
  <r>
    <x v="3942"/>
    <d v="2024-09-19T00:00:00"/>
    <s v="Mumbai"/>
    <s v="Delhi ICD"/>
    <x v="5"/>
    <x v="0"/>
    <x v="3"/>
    <n v="10.35"/>
    <n v="2607"/>
    <n v="100.06"/>
    <n v="8"/>
    <x v="1"/>
    <x v="2"/>
    <n v="52606.2"/>
    <x v="4"/>
    <x v="3"/>
    <n v="85.05"/>
    <n v="5628"/>
    <n v="4217.2"/>
    <n v="9426.08"/>
    <x v="8"/>
    <n v="2024"/>
    <s v="Q3"/>
    <s v="High"/>
    <s v="Average"/>
    <s v="Good"/>
    <x v="5"/>
    <n v="9426.08"/>
  </r>
  <r>
    <x v="3943"/>
    <d v="2024-09-24T00:00:00"/>
    <s v="Mumbai"/>
    <s v="Delhi ICD"/>
    <x v="6"/>
    <x v="1"/>
    <x v="6"/>
    <n v="23.23"/>
    <n v="2754"/>
    <n v="96.43"/>
    <n v="6"/>
    <x v="0"/>
    <x v="0"/>
    <n v="86526.6"/>
    <x v="92"/>
    <x v="4"/>
    <n v="87.57"/>
    <n v="6437.2"/>
    <n v="3423.08"/>
    <n v="13847.17"/>
    <x v="8"/>
    <n v="2024"/>
    <s v="Q3"/>
    <s v="High"/>
    <s v="Good"/>
    <s v="Good"/>
    <x v="6"/>
    <n v="13847.17"/>
  </r>
  <r>
    <x v="3944"/>
    <d v="2026-04-05T00:00:00"/>
    <s v="Kandla"/>
    <s v="Delhi ICD"/>
    <x v="4"/>
    <x v="1"/>
    <x v="3"/>
    <n v="19.78"/>
    <n v="2145"/>
    <n v="88.39"/>
    <n v="6"/>
    <x v="1"/>
    <x v="2"/>
    <n v="66148.800000000003"/>
    <x v="111"/>
    <x v="0"/>
    <n v="83.56"/>
    <n v="5081.2"/>
    <n v="1802.2"/>
    <n v="10340.73"/>
    <x v="5"/>
    <n v="2026"/>
    <s v="Q2"/>
    <s v="High"/>
    <s v="Good"/>
    <s v="Good"/>
    <x v="4"/>
    <n v="10340.73"/>
  </r>
  <r>
    <x v="3945"/>
    <d v="2026-03-22T00:00:00"/>
    <s v="Mundra"/>
    <s v="Delhi ICD"/>
    <x v="0"/>
    <x v="1"/>
    <x v="0"/>
    <n v="18.059999999999999"/>
    <n v="1722"/>
    <n v="86.57"/>
    <n v="5"/>
    <x v="2"/>
    <x v="0"/>
    <n v="65806.399999999994"/>
    <x v="110"/>
    <x v="5"/>
    <n v="82.59"/>
    <n v="4166.3999999999996"/>
    <n v="4104.04"/>
    <n v="9635.2099999999991"/>
    <x v="10"/>
    <n v="2026"/>
    <s v="Q1"/>
    <s v="High"/>
    <s v="Average"/>
    <s v="Excellent"/>
    <x v="0"/>
    <n v="9635.2099999999991"/>
  </r>
  <r>
    <x v="3946"/>
    <d v="2025-07-16T00:00:00"/>
    <s v="Kolkata"/>
    <s v="Pune"/>
    <x v="2"/>
    <x v="1"/>
    <x v="4"/>
    <n v="14.44"/>
    <n v="1142"/>
    <n v="91.81"/>
    <n v="4"/>
    <x v="0"/>
    <x v="2"/>
    <n v="54717.2"/>
    <x v="114"/>
    <x v="2"/>
    <n v="83.76"/>
    <n v="2861.6"/>
    <n v="4370.3"/>
    <n v="7287.95"/>
    <x v="1"/>
    <n v="2025"/>
    <s v="Q3"/>
    <s v="High"/>
    <s v="Average"/>
    <s v="Excellent"/>
    <x v="2"/>
    <n v="7287.95"/>
  </r>
  <r>
    <x v="3947"/>
    <d v="2026-06-17T00:00:00"/>
    <s v="Mumbai"/>
    <s v="Delhi ICD"/>
    <x v="5"/>
    <x v="1"/>
    <x v="1"/>
    <n v="16.600000000000001"/>
    <n v="1074"/>
    <n v="91.38"/>
    <n v="4"/>
    <x v="0"/>
    <x v="0"/>
    <n v="59793.599999999999"/>
    <x v="10"/>
    <x v="6"/>
    <n v="82.87"/>
    <n v="2812"/>
    <n v="2329.04"/>
    <n v="8346.2800000000007"/>
    <x v="6"/>
    <n v="2026"/>
    <s v="Q2"/>
    <s v="High"/>
    <s v="Average"/>
    <s v="Excellent"/>
    <x v="5"/>
    <n v="8346.2800000000007"/>
  </r>
  <r>
    <x v="3948"/>
    <d v="2025-12-01T00:00:00"/>
    <s v="Kandla"/>
    <s v="Jaipur"/>
    <x v="2"/>
    <x v="0"/>
    <x v="4"/>
    <n v="14.4"/>
    <n v="2353"/>
    <n v="97.04"/>
    <n v="5"/>
    <x v="1"/>
    <x v="1"/>
    <n v="54340.800000000003"/>
    <x v="61"/>
    <x v="4"/>
    <n v="87.7"/>
    <n v="5282"/>
    <n v="3784.73"/>
    <n v="8011.56"/>
    <x v="9"/>
    <n v="2025"/>
    <s v="Q4"/>
    <s v="High"/>
    <s v="Average"/>
    <s v="Excellent"/>
    <x v="2"/>
    <n v="8011.56"/>
  </r>
  <r>
    <x v="3949"/>
    <d v="2026-02-17T00:00:00"/>
    <s v="Kandla"/>
    <s v="Pune"/>
    <x v="3"/>
    <x v="0"/>
    <x v="1"/>
    <n v="20.41"/>
    <n v="1172"/>
    <n v="104.65"/>
    <n v="2"/>
    <x v="2"/>
    <x v="2"/>
    <n v="47491"/>
    <x v="14"/>
    <x v="1"/>
    <n v="87.24"/>
    <n v="3160.4"/>
    <n v="4890.9399999999996"/>
    <n v="5401.89"/>
    <x v="3"/>
    <n v="2026"/>
    <s v="Q1"/>
    <s v="Low"/>
    <s v="Average"/>
    <s v="Excellent"/>
    <x v="3"/>
    <n v="5401.89"/>
  </r>
  <r>
    <x v="3950"/>
    <d v="2024-07-24T00:00:00"/>
    <s v="Kolkata"/>
    <s v="Lucknow"/>
    <x v="5"/>
    <x v="1"/>
    <x v="6"/>
    <n v="15.53"/>
    <n v="886"/>
    <n v="86.01"/>
    <n v="4"/>
    <x v="1"/>
    <x v="1"/>
    <n v="48430.2"/>
    <x v="45"/>
    <x v="5"/>
    <n v="83.74"/>
    <n v="2393.1999999999998"/>
    <n v="1973.15"/>
    <n v="4816.92"/>
    <x v="1"/>
    <n v="2024"/>
    <s v="Q3"/>
    <s v="Low"/>
    <s v="Average"/>
    <s v="Excellent"/>
    <x v="5"/>
    <n v="4816.92"/>
  </r>
  <r>
    <x v="3951"/>
    <d v="2025-03-09T00:00:00"/>
    <s v="Vizag"/>
    <s v="Bengaluru"/>
    <x v="5"/>
    <x v="0"/>
    <x v="6"/>
    <n v="24.33"/>
    <n v="1110"/>
    <n v="89.43"/>
    <n v="4"/>
    <x v="0"/>
    <x v="1"/>
    <n v="52448.6"/>
    <x v="37"/>
    <x v="6"/>
    <n v="85.32"/>
    <n v="3193.2"/>
    <n v="4900.92"/>
    <n v="6247.72"/>
    <x v="10"/>
    <n v="2025"/>
    <s v="Q1"/>
    <s v="High"/>
    <s v="Average"/>
    <s v="Excellent"/>
    <x v="5"/>
    <n v="6247.72"/>
  </r>
  <r>
    <x v="3952"/>
    <d v="2024-11-13T00:00:00"/>
    <s v="Kandla"/>
    <s v="Lucknow"/>
    <x v="0"/>
    <x v="0"/>
    <x v="4"/>
    <n v="26.37"/>
    <n v="2668"/>
    <n v="90.22"/>
    <n v="6"/>
    <x v="2"/>
    <x v="0"/>
    <n v="73075.399999999994"/>
    <x v="18"/>
    <x v="3"/>
    <n v="87.01"/>
    <n v="6390.8"/>
    <n v="4661.82"/>
    <n v="11234.73"/>
    <x v="11"/>
    <n v="2024"/>
    <s v="Q4"/>
    <s v="High"/>
    <s v="Good"/>
    <s v="Good"/>
    <x v="0"/>
    <n v="11234.73"/>
  </r>
  <r>
    <x v="3953"/>
    <d v="2026-02-19T00:00:00"/>
    <s v="Chennai"/>
    <s v="Jaipur"/>
    <x v="0"/>
    <x v="0"/>
    <x v="5"/>
    <n v="22.04"/>
    <n v="656"/>
    <n v="102.39"/>
    <n v="3"/>
    <x v="2"/>
    <x v="0"/>
    <n v="46494.8"/>
    <x v="46"/>
    <x v="5"/>
    <n v="86.99"/>
    <n v="2193.6"/>
    <n v="3338.35"/>
    <n v="7411.09"/>
    <x v="3"/>
    <n v="2026"/>
    <s v="Q1"/>
    <s v="Low"/>
    <s v="Average"/>
    <s v="Excellent"/>
    <x v="0"/>
    <n v="7411.09"/>
  </r>
  <r>
    <x v="3954"/>
    <d v="2026-05-15T00:00:00"/>
    <s v="Nava Sheva"/>
    <s v="Jaipur"/>
    <x v="3"/>
    <x v="1"/>
    <x v="0"/>
    <n v="14.25"/>
    <n v="1957"/>
    <n v="95.04"/>
    <n v="4"/>
    <x v="1"/>
    <x v="1"/>
    <n v="61213.8"/>
    <x v="3"/>
    <x v="0"/>
    <n v="83.97"/>
    <n v="4484"/>
    <n v="2748.39"/>
    <n v="6554.66"/>
    <x v="4"/>
    <n v="2026"/>
    <s v="Q2"/>
    <s v="High"/>
    <s v="Average"/>
    <s v="Excellent"/>
    <x v="3"/>
    <n v="6554.66"/>
  </r>
  <r>
    <x v="3955"/>
    <d v="2026-02-06T00:00:00"/>
    <s v="Mumbai"/>
    <s v="Lucknow"/>
    <x v="3"/>
    <x v="0"/>
    <x v="2"/>
    <n v="26.93"/>
    <n v="2561"/>
    <n v="88.57"/>
    <n v="6"/>
    <x v="2"/>
    <x v="0"/>
    <n v="72097.399999999994"/>
    <x v="85"/>
    <x v="2"/>
    <n v="86.41"/>
    <n v="6199.2"/>
    <n v="1584.22"/>
    <n v="6772.93"/>
    <x v="3"/>
    <n v="2026"/>
    <s v="Q1"/>
    <s v="High"/>
    <s v="Average"/>
    <s v="Good"/>
    <x v="3"/>
    <n v="6772.93"/>
  </r>
  <r>
    <x v="3956"/>
    <d v="2026-06-08T00:00:00"/>
    <s v="Kandla"/>
    <s v="Jaipur"/>
    <x v="2"/>
    <x v="1"/>
    <x v="5"/>
    <n v="20.94"/>
    <n v="2544"/>
    <n v="94.07"/>
    <n v="6"/>
    <x v="2"/>
    <x v="1"/>
    <n v="76662.399999999994"/>
    <x v="74"/>
    <x v="2"/>
    <n v="82.08"/>
    <n v="5925.6"/>
    <n v="4099.3599999999997"/>
    <n v="12168.6"/>
    <x v="6"/>
    <n v="2026"/>
    <s v="Q2"/>
    <s v="High"/>
    <s v="Good"/>
    <s v="Good"/>
    <x v="2"/>
    <n v="12168.6"/>
  </r>
  <r>
    <x v="3957"/>
    <d v="2025-03-19T00:00:00"/>
    <s v="Mumbai"/>
    <s v="Nagpur"/>
    <x v="2"/>
    <x v="0"/>
    <x v="1"/>
    <n v="27.47"/>
    <n v="2553"/>
    <n v="100.62"/>
    <n v="7"/>
    <x v="2"/>
    <x v="1"/>
    <n v="71433.399999999994"/>
    <x v="57"/>
    <x v="3"/>
    <n v="88.42"/>
    <n v="6204.8"/>
    <n v="4877.9799999999996"/>
    <n v="9140.23"/>
    <x v="10"/>
    <n v="2025"/>
    <s v="Q1"/>
    <s v="High"/>
    <s v="Average"/>
    <s v="Good"/>
    <x v="2"/>
    <n v="9140.23"/>
  </r>
  <r>
    <x v="3958"/>
    <d v="2024-11-02T00:00:00"/>
    <s v="Chennai"/>
    <s v="Lucknow"/>
    <x v="3"/>
    <x v="0"/>
    <x v="4"/>
    <n v="14.01"/>
    <n v="2781"/>
    <n v="93.47"/>
    <n v="7"/>
    <x v="1"/>
    <x v="2"/>
    <n v="57197.4"/>
    <x v="48"/>
    <x v="5"/>
    <n v="88.64"/>
    <n v="6122.4"/>
    <n v="2253.11"/>
    <n v="7822.21"/>
    <x v="11"/>
    <n v="2024"/>
    <s v="Q4"/>
    <s v="High"/>
    <s v="Average"/>
    <s v="Good"/>
    <x v="3"/>
    <n v="7822.21"/>
  </r>
  <r>
    <x v="3959"/>
    <d v="2024-08-25T00:00:00"/>
    <s v="Chennai"/>
    <s v="Ahmedabad"/>
    <x v="0"/>
    <x v="1"/>
    <x v="0"/>
    <n v="13.33"/>
    <n v="2510"/>
    <n v="98.39"/>
    <n v="7"/>
    <x v="1"/>
    <x v="1"/>
    <n v="67423.8"/>
    <x v="8"/>
    <x v="3"/>
    <n v="82.37"/>
    <n v="5553.2"/>
    <n v="2028.8"/>
    <n v="11158.36"/>
    <x v="2"/>
    <n v="2024"/>
    <s v="Q3"/>
    <s v="High"/>
    <s v="Good"/>
    <s v="Good"/>
    <x v="0"/>
    <n v="11158.36"/>
  </r>
  <r>
    <x v="3960"/>
    <d v="2024-03-31T00:00:00"/>
    <s v="Kandla"/>
    <s v="Ahmedabad"/>
    <x v="3"/>
    <x v="1"/>
    <x v="2"/>
    <n v="13.33"/>
    <n v="1889"/>
    <n v="95.79"/>
    <n v="4"/>
    <x v="2"/>
    <x v="2"/>
    <n v="60659.8"/>
    <x v="57"/>
    <x v="0"/>
    <n v="81.58"/>
    <n v="4311.2"/>
    <n v="1693.33"/>
    <n v="10282.719999999999"/>
    <x v="10"/>
    <n v="2024"/>
    <s v="Q1"/>
    <s v="High"/>
    <s v="Good"/>
    <s v="Excellent"/>
    <x v="3"/>
    <n v="10282.719999999999"/>
  </r>
  <r>
    <x v="3961"/>
    <d v="2025-08-26T00:00:00"/>
    <s v="Kolkata"/>
    <s v="Bengaluru"/>
    <x v="1"/>
    <x v="0"/>
    <x v="6"/>
    <n v="26.16"/>
    <n v="732"/>
    <n v="95.55"/>
    <n v="3"/>
    <x v="1"/>
    <x v="0"/>
    <n v="47794"/>
    <x v="73"/>
    <x v="1"/>
    <n v="84.96"/>
    <n v="2510.4"/>
    <n v="4599.17"/>
    <n v="4198.79"/>
    <x v="2"/>
    <n v="2025"/>
    <s v="Q3"/>
    <s v="Low"/>
    <s v="Average"/>
    <s v="Excellent"/>
    <x v="1"/>
    <n v="4198.79"/>
  </r>
  <r>
    <x v="3962"/>
    <d v="2024-05-21T00:00:00"/>
    <s v="Kolkata"/>
    <s v="Jaipur"/>
    <x v="0"/>
    <x v="0"/>
    <x v="6"/>
    <n v="16.16"/>
    <n v="2429"/>
    <n v="99.89"/>
    <n v="8"/>
    <x v="0"/>
    <x v="0"/>
    <n v="64678.8"/>
    <x v="105"/>
    <x v="2"/>
    <n v="87.84"/>
    <n v="5504.4"/>
    <n v="2619.35"/>
    <n v="8248.06"/>
    <x v="4"/>
    <n v="2024"/>
    <s v="Q2"/>
    <s v="High"/>
    <s v="Average"/>
    <s v="Good"/>
    <x v="0"/>
    <n v="8248.06"/>
  </r>
  <r>
    <x v="3963"/>
    <d v="2025-02-04T00:00:00"/>
    <s v="Mumbai"/>
    <s v="Nagpur"/>
    <x v="0"/>
    <x v="0"/>
    <x v="1"/>
    <n v="26.09"/>
    <n v="2213"/>
    <n v="104.85"/>
    <n v="6"/>
    <x v="0"/>
    <x v="2"/>
    <n v="67619"/>
    <x v="25"/>
    <x v="5"/>
    <n v="88.04"/>
    <n v="5469.6"/>
    <n v="2433.9299999999998"/>
    <n v="6070.26"/>
    <x v="3"/>
    <n v="2025"/>
    <s v="Q1"/>
    <s v="High"/>
    <s v="Average"/>
    <s v="Good"/>
    <x v="0"/>
    <n v="6070.26"/>
  </r>
  <r>
    <x v="3964"/>
    <d v="2024-12-24T00:00:00"/>
    <s v="Chennai"/>
    <s v="Hyderabad"/>
    <x v="6"/>
    <x v="1"/>
    <x v="3"/>
    <n v="26.53"/>
    <n v="875"/>
    <n v="99.21"/>
    <n v="2"/>
    <x v="1"/>
    <x v="1"/>
    <n v="59782.2"/>
    <x v="0"/>
    <x v="2"/>
    <n v="83.88"/>
    <n v="2811.2"/>
    <n v="4274.45"/>
    <n v="10699.67"/>
    <x v="9"/>
    <n v="2024"/>
    <s v="Q4"/>
    <s v="High"/>
    <s v="Good"/>
    <s v="Excellent"/>
    <x v="6"/>
    <n v="10699.67"/>
  </r>
  <r>
    <x v="3965"/>
    <d v="2024-12-06T00:00:00"/>
    <s v="Kandla"/>
    <s v="Nagpur"/>
    <x v="0"/>
    <x v="1"/>
    <x v="6"/>
    <n v="12.11"/>
    <n v="1836"/>
    <n v="96.69"/>
    <n v="4"/>
    <x v="1"/>
    <x v="1"/>
    <n v="58033.8"/>
    <x v="95"/>
    <x v="3"/>
    <n v="86.22"/>
    <n v="4156.3999999999996"/>
    <n v="1781.57"/>
    <n v="7446.11"/>
    <x v="9"/>
    <n v="2024"/>
    <s v="Q4"/>
    <s v="High"/>
    <s v="Average"/>
    <s v="Excellent"/>
    <x v="0"/>
    <n v="7446.11"/>
  </r>
  <r>
    <x v="3966"/>
    <d v="2025-07-07T00:00:00"/>
    <s v="Nava Sheva"/>
    <s v="Lucknow"/>
    <x v="0"/>
    <x v="0"/>
    <x v="6"/>
    <n v="24.64"/>
    <n v="2099"/>
    <n v="97.05"/>
    <n v="6"/>
    <x v="0"/>
    <x v="2"/>
    <n v="64010"/>
    <x v="19"/>
    <x v="2"/>
    <n v="85.8"/>
    <n v="5183.6000000000004"/>
    <n v="4101.62"/>
    <n v="11405.44"/>
    <x v="1"/>
    <n v="2025"/>
    <s v="Q3"/>
    <s v="High"/>
    <s v="Good"/>
    <s v="Good"/>
    <x v="0"/>
    <n v="11405.44"/>
  </r>
  <r>
    <x v="3967"/>
    <d v="2025-06-28T00:00:00"/>
    <s v="Chennai"/>
    <s v="Nagpur"/>
    <x v="4"/>
    <x v="1"/>
    <x v="0"/>
    <n v="19.079999999999998"/>
    <n v="470"/>
    <n v="100.43"/>
    <n v="2"/>
    <x v="2"/>
    <x v="0"/>
    <n v="53363.6"/>
    <x v="7"/>
    <x v="1"/>
    <n v="84.46"/>
    <n v="1703.2"/>
    <n v="1912.13"/>
    <n v="7261.13"/>
    <x v="6"/>
    <n v="2025"/>
    <s v="Q2"/>
    <s v="High"/>
    <s v="Average"/>
    <s v="Excellent"/>
    <x v="4"/>
    <n v="7261.13"/>
  </r>
  <r>
    <x v="3968"/>
    <d v="2025-09-30T00:00:00"/>
    <s v="Mumbai"/>
    <s v="Nagpur"/>
    <x v="0"/>
    <x v="0"/>
    <x v="6"/>
    <n v="22.14"/>
    <n v="2033"/>
    <n v="104.61"/>
    <n v="6"/>
    <x v="0"/>
    <x v="2"/>
    <n v="61875.199999999997"/>
    <x v="36"/>
    <x v="1"/>
    <n v="85.57"/>
    <n v="4951.6000000000004"/>
    <n v="2692.33"/>
    <n v="7409.31"/>
    <x v="8"/>
    <n v="2025"/>
    <s v="Q3"/>
    <s v="High"/>
    <s v="Average"/>
    <s v="Good"/>
    <x v="0"/>
    <n v="7409.31"/>
  </r>
  <r>
    <x v="3969"/>
    <d v="2024-08-12T00:00:00"/>
    <s v="Nava Sheva"/>
    <s v="Delhi ICD"/>
    <x v="5"/>
    <x v="1"/>
    <x v="4"/>
    <n v="19.39"/>
    <n v="1013"/>
    <n v="92.19"/>
    <n v="2"/>
    <x v="2"/>
    <x v="1"/>
    <n v="56669.8"/>
    <x v="5"/>
    <x v="5"/>
    <n v="85.84"/>
    <n v="2801.6"/>
    <n v="4308.1499999999996"/>
    <n v="8394.42"/>
    <x v="2"/>
    <n v="2024"/>
    <s v="Q3"/>
    <s v="High"/>
    <s v="Average"/>
    <s v="Excellent"/>
    <x v="5"/>
    <n v="8394.42"/>
  </r>
  <r>
    <x v="3970"/>
    <d v="2026-01-07T00:00:00"/>
    <s v="Vizag"/>
    <s v="Nagpur"/>
    <x v="4"/>
    <x v="0"/>
    <x v="2"/>
    <n v="18.98"/>
    <n v="2276"/>
    <n v="96.86"/>
    <n v="5"/>
    <x v="2"/>
    <x v="0"/>
    <n v="62517.2"/>
    <x v="0"/>
    <x v="0"/>
    <n v="86.31"/>
    <n v="5311.2"/>
    <n v="4514.6000000000004"/>
    <n v="8363.6200000000008"/>
    <x v="0"/>
    <n v="2026"/>
    <s v="Q1"/>
    <s v="High"/>
    <s v="Average"/>
    <s v="Excellent"/>
    <x v="4"/>
    <n v="8363.6200000000008"/>
  </r>
  <r>
    <x v="3971"/>
    <d v="2025-06-22T00:00:00"/>
    <s v="Kandla"/>
    <s v="Delhi ICD"/>
    <x v="4"/>
    <x v="1"/>
    <x v="2"/>
    <n v="14.84"/>
    <n v="1634"/>
    <n v="90.21"/>
    <n v="5"/>
    <x v="1"/>
    <x v="1"/>
    <n v="57289.2"/>
    <x v="87"/>
    <x v="1"/>
    <n v="84.61"/>
    <n v="3861.6"/>
    <n v="1561.85"/>
    <n v="10282.25"/>
    <x v="6"/>
    <n v="2025"/>
    <s v="Q2"/>
    <s v="High"/>
    <s v="Good"/>
    <s v="Excellent"/>
    <x v="4"/>
    <n v="10282.25"/>
  </r>
  <r>
    <x v="3972"/>
    <d v="2024-03-08T00:00:00"/>
    <s v="Chennai"/>
    <s v="Jaipur"/>
    <x v="2"/>
    <x v="0"/>
    <x v="0"/>
    <n v="12.78"/>
    <n v="1531"/>
    <n v="95.3"/>
    <n v="3"/>
    <x v="0"/>
    <x v="0"/>
    <n v="50310"/>
    <x v="108"/>
    <x v="0"/>
    <n v="86.8"/>
    <n v="3573.2"/>
    <n v="3035.32"/>
    <n v="7442.4"/>
    <x v="10"/>
    <n v="2024"/>
    <s v="Q1"/>
    <s v="High"/>
    <s v="Average"/>
    <s v="Excellent"/>
    <x v="2"/>
    <n v="7442.4"/>
  </r>
  <r>
    <x v="3973"/>
    <d v="2025-03-03T00:00:00"/>
    <s v="Vizag"/>
    <s v="Jaipur"/>
    <x v="5"/>
    <x v="0"/>
    <x v="2"/>
    <n v="23.64"/>
    <n v="1190"/>
    <n v="100.61"/>
    <n v="3"/>
    <x v="2"/>
    <x v="0"/>
    <n v="54129.2"/>
    <x v="114"/>
    <x v="1"/>
    <n v="86.3"/>
    <n v="3325.6"/>
    <n v="4536.66"/>
    <n v="6944.81"/>
    <x v="10"/>
    <n v="2025"/>
    <s v="Q1"/>
    <s v="High"/>
    <s v="Average"/>
    <s v="Excellent"/>
    <x v="5"/>
    <n v="6944.81"/>
  </r>
  <r>
    <x v="3974"/>
    <d v="2026-02-26T00:00:00"/>
    <s v="Kandla"/>
    <s v="Nagpur"/>
    <x v="3"/>
    <x v="1"/>
    <x v="1"/>
    <n v="23.54"/>
    <n v="1844"/>
    <n v="104.27"/>
    <n v="6"/>
    <x v="0"/>
    <x v="1"/>
    <n v="74326.399999999994"/>
    <x v="20"/>
    <x v="1"/>
    <n v="84.99"/>
    <n v="4629.6000000000004"/>
    <n v="4440.2"/>
    <n v="12462.12"/>
    <x v="3"/>
    <n v="2026"/>
    <s v="Q1"/>
    <s v="High"/>
    <s v="Good"/>
    <s v="Good"/>
    <x v="3"/>
    <n v="12462.12"/>
  </r>
  <r>
    <x v="3975"/>
    <d v="2026-05-26T00:00:00"/>
    <s v="Kandla"/>
    <s v="Lucknow"/>
    <x v="6"/>
    <x v="1"/>
    <x v="5"/>
    <n v="23.54"/>
    <n v="748"/>
    <n v="91.08"/>
    <n v="2"/>
    <x v="0"/>
    <x v="2"/>
    <n v="58091.6"/>
    <x v="3"/>
    <x v="4"/>
    <n v="82.57"/>
    <n v="2437.6"/>
    <n v="2172.52"/>
    <n v="4793.13"/>
    <x v="4"/>
    <n v="2026"/>
    <s v="Q2"/>
    <s v="High"/>
    <s v="Average"/>
    <s v="Excellent"/>
    <x v="6"/>
    <n v="4793.13"/>
  </r>
  <r>
    <x v="3976"/>
    <d v="2024-08-04T00:00:00"/>
    <s v="Mumbai"/>
    <s v="Nagpur"/>
    <x v="5"/>
    <x v="1"/>
    <x v="1"/>
    <n v="18.36"/>
    <n v="1156"/>
    <n v="103.5"/>
    <n v="3"/>
    <x v="0"/>
    <x v="1"/>
    <n v="61316"/>
    <x v="44"/>
    <x v="2"/>
    <n v="83.92"/>
    <n v="3046.4"/>
    <n v="3903.43"/>
    <n v="5422.83"/>
    <x v="2"/>
    <n v="2024"/>
    <s v="Q3"/>
    <s v="High"/>
    <s v="Average"/>
    <s v="Excellent"/>
    <x v="5"/>
    <n v="5422.83"/>
  </r>
  <r>
    <x v="3977"/>
    <d v="2025-12-11T00:00:00"/>
    <s v="Vizag"/>
    <s v="Hyderabad"/>
    <x v="3"/>
    <x v="1"/>
    <x v="5"/>
    <n v="16.36"/>
    <n v="718"/>
    <n v="93.21"/>
    <n v="3"/>
    <x v="1"/>
    <x v="2"/>
    <n v="46525.2"/>
    <x v="108"/>
    <x v="4"/>
    <n v="86.74"/>
    <n v="2090.4"/>
    <n v="2343.14"/>
    <n v="8364.5400000000009"/>
    <x v="9"/>
    <n v="2025"/>
    <s v="Q4"/>
    <s v="Low"/>
    <s v="Average"/>
    <s v="Excellent"/>
    <x v="3"/>
    <n v="8364.5400000000009"/>
  </r>
  <r>
    <x v="3978"/>
    <d v="2024-08-03T00:00:00"/>
    <s v="Chennai"/>
    <s v="Lucknow"/>
    <x v="2"/>
    <x v="0"/>
    <x v="2"/>
    <n v="14.94"/>
    <n v="2663"/>
    <n v="86.53"/>
    <n v="7"/>
    <x v="1"/>
    <x v="2"/>
    <n v="55785.599999999999"/>
    <x v="70"/>
    <x v="2"/>
    <n v="85.86"/>
    <n v="5923.6"/>
    <n v="4246.2"/>
    <n v="9338.52"/>
    <x v="2"/>
    <n v="2024"/>
    <s v="Q3"/>
    <s v="High"/>
    <s v="Average"/>
    <s v="Good"/>
    <x v="2"/>
    <n v="9338.52"/>
  </r>
  <r>
    <x v="3979"/>
    <d v="2024-02-11T00:00:00"/>
    <s v="Kandla"/>
    <s v="Delhi ICD"/>
    <x v="1"/>
    <x v="1"/>
    <x v="2"/>
    <n v="11.76"/>
    <n v="1563"/>
    <n v="99.93"/>
    <n v="5"/>
    <x v="0"/>
    <x v="1"/>
    <n v="59831.6"/>
    <x v="16"/>
    <x v="2"/>
    <n v="87.26"/>
    <n v="3596.4"/>
    <n v="3659.73"/>
    <n v="7518.77"/>
    <x v="3"/>
    <n v="2024"/>
    <s v="Q1"/>
    <s v="High"/>
    <s v="Average"/>
    <s v="Excellent"/>
    <x v="1"/>
    <n v="7518.77"/>
  </r>
  <r>
    <x v="3980"/>
    <d v="2026-06-04T00:00:00"/>
    <s v="Mumbai"/>
    <s v="Jaipur"/>
    <x v="6"/>
    <x v="0"/>
    <x v="4"/>
    <n v="21.95"/>
    <n v="706"/>
    <n v="85.82"/>
    <n v="2"/>
    <x v="0"/>
    <x v="0"/>
    <n v="47525.4"/>
    <x v="95"/>
    <x v="2"/>
    <n v="88.86"/>
    <n v="2290"/>
    <n v="3966.6"/>
    <n v="7353.35"/>
    <x v="6"/>
    <n v="2026"/>
    <s v="Q2"/>
    <s v="Low"/>
    <s v="Average"/>
    <s v="Excellent"/>
    <x v="6"/>
    <n v="7353.35"/>
  </r>
  <r>
    <x v="3981"/>
    <d v="2024-02-12T00:00:00"/>
    <s v="Mumbai"/>
    <s v="Delhi ICD"/>
    <x v="2"/>
    <x v="1"/>
    <x v="3"/>
    <n v="23.56"/>
    <n v="1918"/>
    <n v="98.01"/>
    <n v="6"/>
    <x v="2"/>
    <x v="1"/>
    <n v="71981.2"/>
    <x v="38"/>
    <x v="1"/>
    <n v="83.41"/>
    <n v="4778.3999999999996"/>
    <n v="4190.26"/>
    <n v="10960.67"/>
    <x v="3"/>
    <n v="2024"/>
    <s v="Q1"/>
    <s v="High"/>
    <s v="Good"/>
    <s v="Good"/>
    <x v="2"/>
    <n v="10960.67"/>
  </r>
  <r>
    <x v="3982"/>
    <d v="2024-08-01T00:00:00"/>
    <s v="Nava Sheva"/>
    <s v="Pune"/>
    <x v="2"/>
    <x v="1"/>
    <x v="5"/>
    <n v="12"/>
    <n v="1279"/>
    <n v="91.45"/>
    <n v="4"/>
    <x v="0"/>
    <x v="2"/>
    <n v="54122"/>
    <x v="15"/>
    <x v="0"/>
    <n v="88.29"/>
    <n v="3038"/>
    <n v="2482.59"/>
    <n v="4536.67"/>
    <x v="2"/>
    <n v="2024"/>
    <s v="Q3"/>
    <s v="High"/>
    <s v="Average"/>
    <s v="Excellent"/>
    <x v="2"/>
    <n v="4536.67"/>
  </r>
  <r>
    <x v="3983"/>
    <d v="2025-08-29T00:00:00"/>
    <s v="Nava Sheva"/>
    <s v="Pune"/>
    <x v="1"/>
    <x v="1"/>
    <x v="4"/>
    <n v="16.3"/>
    <n v="2670"/>
    <n v="86.34"/>
    <n v="7"/>
    <x v="0"/>
    <x v="2"/>
    <n v="74070.8"/>
    <x v="69"/>
    <x v="4"/>
    <n v="83.07"/>
    <n v="5992"/>
    <n v="4079.2"/>
    <n v="12857.55"/>
    <x v="2"/>
    <n v="2025"/>
    <s v="Q3"/>
    <s v="High"/>
    <s v="Good"/>
    <s v="Good"/>
    <x v="1"/>
    <n v="12857.55"/>
  </r>
  <r>
    <x v="3984"/>
    <d v="2025-11-10T00:00:00"/>
    <s v="Vizag"/>
    <s v="Jaipur"/>
    <x v="3"/>
    <x v="1"/>
    <x v="6"/>
    <n v="13.11"/>
    <n v="2007"/>
    <n v="86.62"/>
    <n v="5"/>
    <x v="0"/>
    <x v="0"/>
    <n v="67277.399999999994"/>
    <x v="55"/>
    <x v="1"/>
    <n v="83.87"/>
    <n v="4538.3999999999996"/>
    <n v="4088.71"/>
    <n v="9903.4599999999991"/>
    <x v="11"/>
    <n v="2025"/>
    <s v="Q4"/>
    <s v="High"/>
    <s v="Average"/>
    <s v="Excellent"/>
    <x v="3"/>
    <n v="9903.4599999999991"/>
  </r>
  <r>
    <x v="3985"/>
    <d v="2024-09-05T00:00:00"/>
    <s v="Vizag"/>
    <s v="Jaipur"/>
    <x v="1"/>
    <x v="1"/>
    <x v="4"/>
    <n v="19.170000000000002"/>
    <n v="1057"/>
    <n v="89.73"/>
    <n v="2"/>
    <x v="1"/>
    <x v="1"/>
    <n v="54204.6"/>
    <x v="65"/>
    <x v="0"/>
    <n v="82.78"/>
    <n v="2880.8"/>
    <n v="2501.58"/>
    <n v="4846.7"/>
    <x v="8"/>
    <n v="2024"/>
    <s v="Q3"/>
    <s v="High"/>
    <s v="Average"/>
    <s v="Excellent"/>
    <x v="1"/>
    <n v="4846.7"/>
  </r>
  <r>
    <x v="3986"/>
    <d v="2024-08-05T00:00:00"/>
    <s v="Mundra"/>
    <s v="Ahmedabad"/>
    <x v="6"/>
    <x v="1"/>
    <x v="2"/>
    <n v="14.72"/>
    <n v="1990"/>
    <n v="91.21"/>
    <n v="4"/>
    <x v="2"/>
    <x v="0"/>
    <n v="66573.2"/>
    <x v="4"/>
    <x v="5"/>
    <n v="81.25"/>
    <n v="4568.8"/>
    <n v="1863.47"/>
    <n v="6615.54"/>
    <x v="2"/>
    <n v="2024"/>
    <s v="Q3"/>
    <s v="High"/>
    <s v="Average"/>
    <s v="Excellent"/>
    <x v="6"/>
    <n v="6615.54"/>
  </r>
  <r>
    <x v="3987"/>
    <d v="2025-06-23T00:00:00"/>
    <s v="Kandla"/>
    <s v="Ahmedabad"/>
    <x v="1"/>
    <x v="0"/>
    <x v="5"/>
    <n v="20.12"/>
    <n v="1562"/>
    <n v="88.53"/>
    <n v="5"/>
    <x v="0"/>
    <x v="0"/>
    <n v="56475.6"/>
    <x v="15"/>
    <x v="2"/>
    <n v="83.42"/>
    <n v="3928.8"/>
    <n v="1645.06"/>
    <n v="4746.46"/>
    <x v="6"/>
    <n v="2025"/>
    <s v="Q2"/>
    <s v="High"/>
    <s v="Average"/>
    <s v="Excellent"/>
    <x v="1"/>
    <n v="4746.46"/>
  </r>
  <r>
    <x v="3988"/>
    <d v="2026-05-31T00:00:00"/>
    <s v="Mumbai"/>
    <s v="Bengaluru"/>
    <x v="1"/>
    <x v="1"/>
    <x v="6"/>
    <n v="17.36"/>
    <n v="2687"/>
    <n v="93.46"/>
    <n v="8"/>
    <x v="1"/>
    <x v="1"/>
    <n v="72583.199999999997"/>
    <x v="117"/>
    <x v="3"/>
    <n v="83.88"/>
    <n v="6068.4"/>
    <n v="2302.87"/>
    <n v="6623.61"/>
    <x v="4"/>
    <n v="2026"/>
    <s v="Q2"/>
    <s v="High"/>
    <s v="Average"/>
    <s v="Good"/>
    <x v="1"/>
    <n v="6623.61"/>
  </r>
  <r>
    <x v="3989"/>
    <d v="2026-05-29T00:00:00"/>
    <s v="Nava Sheva"/>
    <s v="Lucknow"/>
    <x v="2"/>
    <x v="0"/>
    <x v="2"/>
    <n v="25.38"/>
    <n v="2323"/>
    <n v="98.17"/>
    <n v="7"/>
    <x v="1"/>
    <x v="0"/>
    <n v="66498.399999999994"/>
    <x v="4"/>
    <x v="6"/>
    <n v="85.56"/>
    <n v="5661.2"/>
    <n v="4313.25"/>
    <n v="11792.35"/>
    <x v="4"/>
    <n v="2026"/>
    <s v="Q2"/>
    <s v="High"/>
    <s v="Good"/>
    <s v="Good"/>
    <x v="2"/>
    <n v="11792.35"/>
  </r>
  <r>
    <x v="3990"/>
    <d v="2025-08-29T00:00:00"/>
    <s v="Kolkata"/>
    <s v="Pune"/>
    <x v="0"/>
    <x v="1"/>
    <x v="3"/>
    <n v="11.64"/>
    <n v="2041"/>
    <n v="97.23"/>
    <n v="5"/>
    <x v="2"/>
    <x v="1"/>
    <n v="62635.6"/>
    <x v="22"/>
    <x v="5"/>
    <n v="87.55"/>
    <n v="4547.6000000000004"/>
    <n v="4066.28"/>
    <n v="10361.969999999999"/>
    <x v="2"/>
    <n v="2025"/>
    <s v="Q3"/>
    <s v="High"/>
    <s v="Good"/>
    <s v="Excellent"/>
    <x v="0"/>
    <n v="10361.969999999999"/>
  </r>
  <r>
    <x v="3991"/>
    <d v="2025-10-02T00:00:00"/>
    <s v="Kandla"/>
    <s v="Hyderabad"/>
    <x v="5"/>
    <x v="0"/>
    <x v="6"/>
    <n v="17.36"/>
    <n v="2514"/>
    <n v="94.01"/>
    <n v="7"/>
    <x v="0"/>
    <x v="1"/>
    <n v="63573.2"/>
    <x v="86"/>
    <x v="2"/>
    <n v="84.97"/>
    <n v="5722.4"/>
    <n v="2632.71"/>
    <n v="9121.02"/>
    <x v="7"/>
    <n v="2025"/>
    <s v="Q4"/>
    <s v="High"/>
    <s v="Average"/>
    <s v="Good"/>
    <x v="5"/>
    <n v="9121.02"/>
  </r>
  <r>
    <x v="3992"/>
    <d v="2024-01-24T00:00:00"/>
    <s v="Kandla"/>
    <s v="Lucknow"/>
    <x v="2"/>
    <x v="1"/>
    <x v="5"/>
    <n v="24.04"/>
    <n v="2111"/>
    <n v="102.93"/>
    <n v="6"/>
    <x v="1"/>
    <x v="0"/>
    <n v="75319.600000000006"/>
    <x v="116"/>
    <x v="3"/>
    <n v="88.42"/>
    <n v="5183.6000000000004"/>
    <n v="1758.06"/>
    <n v="13216.1"/>
    <x v="0"/>
    <n v="2024"/>
    <s v="Q1"/>
    <s v="High"/>
    <s v="Good"/>
    <s v="Good"/>
    <x v="2"/>
    <n v="13216.1"/>
  </r>
  <r>
    <x v="3993"/>
    <d v="2024-11-24T00:00:00"/>
    <s v="Mumbai"/>
    <s v="Pune"/>
    <x v="3"/>
    <x v="1"/>
    <x v="5"/>
    <n v="22.91"/>
    <n v="962"/>
    <n v="97.55"/>
    <n v="2"/>
    <x v="0"/>
    <x v="2"/>
    <n v="60869"/>
    <x v="96"/>
    <x v="4"/>
    <n v="84.63"/>
    <n v="2840.4"/>
    <n v="3292.96"/>
    <n v="6762.4"/>
    <x v="11"/>
    <n v="2024"/>
    <s v="Q4"/>
    <s v="High"/>
    <s v="Average"/>
    <s v="Excellent"/>
    <x v="3"/>
    <n v="6762.4"/>
  </r>
  <r>
    <x v="3994"/>
    <d v="2024-12-16T00:00:00"/>
    <s v="Nava Sheva"/>
    <s v="Nagpur"/>
    <x v="6"/>
    <x v="1"/>
    <x v="1"/>
    <n v="18.47"/>
    <n v="2255"/>
    <n v="98.91"/>
    <n v="5"/>
    <x v="2"/>
    <x v="2"/>
    <n v="70052.2"/>
    <x v="55"/>
    <x v="4"/>
    <n v="84.18"/>
    <n v="5248.8"/>
    <n v="2338.98"/>
    <n v="7514.11"/>
    <x v="9"/>
    <n v="2024"/>
    <s v="Q4"/>
    <s v="High"/>
    <s v="Average"/>
    <s v="Excellent"/>
    <x v="6"/>
    <n v="7514.11"/>
  </r>
  <r>
    <x v="3995"/>
    <d v="2025-07-10T00:00:00"/>
    <s v="Mumbai"/>
    <s v="Bengaluru"/>
    <x v="3"/>
    <x v="0"/>
    <x v="2"/>
    <n v="27.21"/>
    <n v="1128"/>
    <n v="99.04"/>
    <n v="3"/>
    <x v="2"/>
    <x v="0"/>
    <n v="56409.8"/>
    <x v="61"/>
    <x v="2"/>
    <n v="85.84"/>
    <n v="3344.4"/>
    <n v="1648.75"/>
    <n v="9439.7999999999993"/>
    <x v="1"/>
    <n v="2025"/>
    <s v="Q3"/>
    <s v="High"/>
    <s v="Average"/>
    <s v="Excellent"/>
    <x v="3"/>
    <n v="9439.7999999999993"/>
  </r>
  <r>
    <x v="3996"/>
    <d v="2026-02-27T00:00:00"/>
    <s v="Mundra"/>
    <s v="Nagpur"/>
    <x v="0"/>
    <x v="0"/>
    <x v="3"/>
    <n v="26.56"/>
    <n v="2769"/>
    <n v="95.62"/>
    <n v="8"/>
    <x v="0"/>
    <x v="1"/>
    <n v="75106.399999999994"/>
    <x v="64"/>
    <x v="5"/>
    <n v="85.85"/>
    <n v="6600.4"/>
    <n v="2651.96"/>
    <n v="12901.75"/>
    <x v="3"/>
    <n v="2026"/>
    <s v="Q1"/>
    <s v="High"/>
    <s v="Good"/>
    <s v="Good"/>
    <x v="0"/>
    <n v="12901.75"/>
  </r>
  <r>
    <x v="3997"/>
    <d v="2024-12-11T00:00:00"/>
    <s v="Kolkata"/>
    <s v="Nagpur"/>
    <x v="5"/>
    <x v="0"/>
    <x v="1"/>
    <n v="12.25"/>
    <n v="1857"/>
    <n v="93.76"/>
    <n v="5"/>
    <x v="1"/>
    <x v="2"/>
    <n v="44560.2"/>
    <x v="109"/>
    <x v="0"/>
    <n v="82.52"/>
    <n v="4204"/>
    <n v="4660.1099999999997"/>
    <n v="5361.54"/>
    <x v="9"/>
    <n v="2024"/>
    <s v="Q4"/>
    <s v="Low"/>
    <s v="Average"/>
    <s v="Excellent"/>
    <x v="5"/>
    <n v="5361.54"/>
  </r>
  <r>
    <x v="3998"/>
    <d v="2024-10-04T00:00:00"/>
    <s v="Kandla"/>
    <s v="Bengaluru"/>
    <x v="4"/>
    <x v="0"/>
    <x v="1"/>
    <n v="19.02"/>
    <n v="1683"/>
    <n v="102.24"/>
    <n v="6"/>
    <x v="1"/>
    <x v="1"/>
    <n v="51082.8"/>
    <x v="119"/>
    <x v="2"/>
    <n v="81.36"/>
    <n v="4126.8"/>
    <n v="2185.96"/>
    <n v="5081.1899999999996"/>
    <x v="7"/>
    <n v="2024"/>
    <s v="Q4"/>
    <s v="High"/>
    <s v="Average"/>
    <s v="Good"/>
    <x v="4"/>
    <n v="5081.1899999999996"/>
  </r>
  <r>
    <x v="3999"/>
    <d v="2024-11-03T00:00:00"/>
    <s v="Kolkata"/>
    <s v="Hyderabad"/>
    <x v="3"/>
    <x v="0"/>
    <x v="3"/>
    <n v="25.06"/>
    <n v="660"/>
    <n v="94.06"/>
    <n v="3"/>
    <x v="1"/>
    <x v="2"/>
    <n v="41761.199999999997"/>
    <x v="105"/>
    <x v="3"/>
    <n v="83.04"/>
    <n v="2322.4"/>
    <n v="3862.1"/>
    <n v="4100.84"/>
    <x v="11"/>
    <n v="2024"/>
    <s v="Q4"/>
    <s v="Low"/>
    <s v="Average"/>
    <s v="Excellent"/>
    <x v="3"/>
    <n v="4100.84"/>
  </r>
  <r>
    <x v="4000"/>
    <d v="2026-05-15T00:00:00"/>
    <s v="Vizag"/>
    <s v="Ahmedabad"/>
    <x v="5"/>
    <x v="1"/>
    <x v="4"/>
    <n v="26.76"/>
    <n v="2546"/>
    <n v="89.72"/>
    <n v="6"/>
    <x v="1"/>
    <x v="2"/>
    <n v="77402.399999999994"/>
    <x v="19"/>
    <x v="4"/>
    <n v="81.58"/>
    <n v="6162.4"/>
    <n v="1839.09"/>
    <n v="9059.41"/>
    <x v="4"/>
    <n v="2026"/>
    <s v="Q2"/>
    <s v="High"/>
    <s v="Average"/>
    <s v="Good"/>
    <x v="5"/>
    <n v="9059.41"/>
  </r>
  <r>
    <x v="4001"/>
    <d v="2026-01-08T00:00:00"/>
    <s v="Kandla"/>
    <s v="Delhi ICD"/>
    <x v="5"/>
    <x v="1"/>
    <x v="0"/>
    <n v="26.86"/>
    <n v="2071"/>
    <n v="90.17"/>
    <n v="7"/>
    <x v="1"/>
    <x v="0"/>
    <n v="75846.399999999994"/>
    <x v="14"/>
    <x v="4"/>
    <n v="87.26"/>
    <n v="5216.3999999999996"/>
    <n v="2783.05"/>
    <n v="11966.29"/>
    <x v="0"/>
    <n v="2026"/>
    <s v="Q1"/>
    <s v="High"/>
    <s v="Good"/>
    <s v="Good"/>
    <x v="5"/>
    <n v="11966.29"/>
  </r>
  <r>
    <x v="4002"/>
    <d v="2024-03-16T00:00:00"/>
    <s v="Mundra"/>
    <s v="Hyderabad"/>
    <x v="4"/>
    <x v="0"/>
    <x v="1"/>
    <n v="17.88"/>
    <n v="2723"/>
    <n v="98.5"/>
    <n v="6"/>
    <x v="0"/>
    <x v="2"/>
    <n v="65588"/>
    <x v="110"/>
    <x v="4"/>
    <n v="85.54"/>
    <n v="6161.2"/>
    <n v="1566.64"/>
    <n v="7561.15"/>
    <x v="10"/>
    <n v="2024"/>
    <s v="Q1"/>
    <s v="High"/>
    <s v="Average"/>
    <s v="Good"/>
    <x v="4"/>
    <n v="7561.15"/>
  </r>
  <r>
    <x v="4003"/>
    <d v="2024-04-03T00:00:00"/>
    <s v="Mumbai"/>
    <s v="Delhi ICD"/>
    <x v="0"/>
    <x v="0"/>
    <x v="5"/>
    <n v="16.260000000000002"/>
    <n v="555"/>
    <n v="88.75"/>
    <n v="2"/>
    <x v="1"/>
    <x v="2"/>
    <n v="31944"/>
    <x v="119"/>
    <x v="6"/>
    <n v="86.13"/>
    <n v="1760.4"/>
    <n v="1505.76"/>
    <n v="2607.6"/>
    <x v="5"/>
    <n v="2024"/>
    <s v="Q2"/>
    <s v="Low"/>
    <s v="Average"/>
    <s v="Excellent"/>
    <x v="0"/>
    <n v="2607.6"/>
  </r>
  <r>
    <x v="4004"/>
    <d v="2024-02-09T00:00:00"/>
    <s v="Kandla"/>
    <s v="Pune"/>
    <x v="1"/>
    <x v="0"/>
    <x v="4"/>
    <n v="15.9"/>
    <n v="437"/>
    <n v="93.56"/>
    <n v="2"/>
    <x v="1"/>
    <x v="1"/>
    <n v="32281.200000000001"/>
    <x v="62"/>
    <x v="0"/>
    <n v="83.16"/>
    <n v="1510"/>
    <n v="3684.1"/>
    <n v="3186.41"/>
    <x v="3"/>
    <n v="2024"/>
    <s v="Q1"/>
    <s v="Low"/>
    <s v="Average"/>
    <s v="Excellent"/>
    <x v="1"/>
    <n v="3186.41"/>
  </r>
  <r>
    <x v="4005"/>
    <d v="2024-09-10T00:00:00"/>
    <s v="Kolkata"/>
    <s v="Pune"/>
    <x v="2"/>
    <x v="1"/>
    <x v="1"/>
    <n v="11.63"/>
    <n v="1071"/>
    <n v="89.32"/>
    <n v="2"/>
    <x v="0"/>
    <x v="0"/>
    <n v="55037.4"/>
    <x v="19"/>
    <x v="5"/>
    <n v="87.41"/>
    <n v="2607.1999999999998"/>
    <n v="2695.3"/>
    <n v="6755.95"/>
    <x v="8"/>
    <n v="2024"/>
    <s v="Q3"/>
    <s v="High"/>
    <s v="Average"/>
    <s v="Excellent"/>
    <x v="2"/>
    <n v="6755.95"/>
  </r>
  <r>
    <x v="4006"/>
    <d v="2026-04-20T00:00:00"/>
    <s v="Kolkata"/>
    <s v="Lucknow"/>
    <x v="6"/>
    <x v="0"/>
    <x v="2"/>
    <n v="27.91"/>
    <n v="2309"/>
    <n v="99.36"/>
    <n v="5"/>
    <x v="1"/>
    <x v="1"/>
    <n v="66250.2"/>
    <x v="76"/>
    <x v="5"/>
    <n v="82.78"/>
    <n v="5734.4"/>
    <n v="3714.92"/>
    <n v="6275.56"/>
    <x v="5"/>
    <n v="2026"/>
    <s v="Q2"/>
    <s v="High"/>
    <s v="Average"/>
    <s v="Excellent"/>
    <x v="6"/>
    <n v="6275.56"/>
  </r>
  <r>
    <x v="4007"/>
    <d v="2024-03-03T00:00:00"/>
    <s v="Vizag"/>
    <s v="Delhi ICD"/>
    <x v="4"/>
    <x v="1"/>
    <x v="4"/>
    <n v="24.21"/>
    <n v="1326"/>
    <n v="98.14"/>
    <n v="4"/>
    <x v="0"/>
    <x v="0"/>
    <n v="70477.8"/>
    <x v="27"/>
    <x v="2"/>
    <n v="84.23"/>
    <n v="3620.4"/>
    <n v="3387.53"/>
    <n v="7520.23"/>
    <x v="10"/>
    <n v="2024"/>
    <s v="Q1"/>
    <s v="High"/>
    <s v="Average"/>
    <s v="Excellent"/>
    <x v="4"/>
    <n v="7520.23"/>
  </r>
  <r>
    <x v="4008"/>
    <d v="2024-03-16T00:00:00"/>
    <s v="Vizag"/>
    <s v="Hyderabad"/>
    <x v="1"/>
    <x v="1"/>
    <x v="5"/>
    <n v="24.62"/>
    <n v="356"/>
    <n v="104.41"/>
    <n v="2"/>
    <x v="1"/>
    <x v="0"/>
    <n v="54959.199999999997"/>
    <x v="60"/>
    <x v="2"/>
    <n v="84.54"/>
    <n v="1696.8"/>
    <n v="4491.16"/>
    <n v="9427.89"/>
    <x v="10"/>
    <n v="2024"/>
    <s v="Q1"/>
    <s v="High"/>
    <s v="Average"/>
    <s v="Excellent"/>
    <x v="1"/>
    <n v="9427.89"/>
  </r>
  <r>
    <x v="4009"/>
    <d v="2024-06-06T00:00:00"/>
    <s v="Vizag"/>
    <s v="Bengaluru"/>
    <x v="6"/>
    <x v="1"/>
    <x v="1"/>
    <n v="27.68"/>
    <n v="1308"/>
    <n v="103.4"/>
    <n v="4"/>
    <x v="2"/>
    <x v="0"/>
    <n v="71516"/>
    <x v="36"/>
    <x v="0"/>
    <n v="84.21"/>
    <n v="3723.2"/>
    <n v="4870.42"/>
    <n v="5991.78"/>
    <x v="6"/>
    <n v="2024"/>
    <s v="Q2"/>
    <s v="High"/>
    <s v="Average"/>
    <s v="Excellent"/>
    <x v="6"/>
    <n v="5991.78"/>
  </r>
  <r>
    <x v="4010"/>
    <d v="2024-06-04T00:00:00"/>
    <s v="Mundra"/>
    <s v="Lucknow"/>
    <x v="0"/>
    <x v="1"/>
    <x v="1"/>
    <n v="15.79"/>
    <n v="2438"/>
    <n v="100.8"/>
    <n v="8"/>
    <x v="1"/>
    <x v="0"/>
    <n v="71563"/>
    <x v="22"/>
    <x v="2"/>
    <n v="82.02"/>
    <n v="5507.6"/>
    <n v="2521.88"/>
    <n v="11154.71"/>
    <x v="6"/>
    <n v="2024"/>
    <s v="Q2"/>
    <s v="High"/>
    <s v="Good"/>
    <s v="Good"/>
    <x v="0"/>
    <n v="11154.71"/>
  </r>
  <r>
    <x v="4011"/>
    <d v="2024-02-08T00:00:00"/>
    <s v="Mumbai"/>
    <s v="Nagpur"/>
    <x v="1"/>
    <x v="1"/>
    <x v="5"/>
    <n v="16.8"/>
    <n v="1409"/>
    <n v="99.91"/>
    <n v="5"/>
    <x v="0"/>
    <x v="2"/>
    <n v="61017.2"/>
    <x v="112"/>
    <x v="4"/>
    <n v="85.74"/>
    <n v="3490"/>
    <n v="1576.72"/>
    <n v="7963.08"/>
    <x v="3"/>
    <n v="2024"/>
    <s v="Q1"/>
    <s v="High"/>
    <s v="Average"/>
    <s v="Excellent"/>
    <x v="1"/>
    <n v="7963.08"/>
  </r>
  <r>
    <x v="4012"/>
    <d v="2024-09-09T00:00:00"/>
    <s v="Kolkata"/>
    <s v="Lucknow"/>
    <x v="3"/>
    <x v="1"/>
    <x v="2"/>
    <n v="12.29"/>
    <n v="735"/>
    <n v="92.85"/>
    <n v="2"/>
    <x v="1"/>
    <x v="0"/>
    <n v="47023"/>
    <x v="10"/>
    <x v="5"/>
    <n v="82.73"/>
    <n v="1961.6"/>
    <n v="4993.2"/>
    <n v="6617.27"/>
    <x v="8"/>
    <n v="2024"/>
    <s v="Q3"/>
    <s v="Low"/>
    <s v="Average"/>
    <s v="Excellent"/>
    <x v="3"/>
    <n v="6617.27"/>
  </r>
  <r>
    <x v="4013"/>
    <d v="2024-11-30T00:00:00"/>
    <s v="Mundra"/>
    <s v="Delhi ICD"/>
    <x v="4"/>
    <x v="0"/>
    <x v="5"/>
    <n v="14.57"/>
    <n v="1749"/>
    <n v="96.19"/>
    <n v="6"/>
    <x v="1"/>
    <x v="2"/>
    <n v="45643.8"/>
    <x v="53"/>
    <x v="2"/>
    <n v="84.58"/>
    <n v="4080.8"/>
    <n v="1852.72"/>
    <n v="4708.9799999999996"/>
    <x v="11"/>
    <n v="2024"/>
    <s v="Q4"/>
    <s v="Low"/>
    <s v="Average"/>
    <s v="Good"/>
    <x v="4"/>
    <n v="4708.9799999999996"/>
  </r>
  <r>
    <x v="4014"/>
    <d v="2026-03-06T00:00:00"/>
    <s v="Nava Sheva"/>
    <s v="Pune"/>
    <x v="1"/>
    <x v="0"/>
    <x v="0"/>
    <n v="10.66"/>
    <n v="2790"/>
    <n v="104.86"/>
    <n v="7"/>
    <x v="0"/>
    <x v="2"/>
    <n v="60657.2"/>
    <x v="18"/>
    <x v="6"/>
    <n v="87.89"/>
    <n v="6006.4"/>
    <n v="3500.82"/>
    <n v="8138.05"/>
    <x v="10"/>
    <n v="2026"/>
    <s v="Q1"/>
    <s v="High"/>
    <s v="Average"/>
    <s v="Good"/>
    <x v="1"/>
    <n v="8138.05"/>
  </r>
  <r>
    <x v="4015"/>
    <d v="2026-04-25T00:00:00"/>
    <s v="Kandla"/>
    <s v="Jaipur"/>
    <x v="4"/>
    <x v="0"/>
    <x v="6"/>
    <n v="26.67"/>
    <n v="1206"/>
    <n v="93.4"/>
    <n v="5"/>
    <x v="2"/>
    <x v="1"/>
    <n v="53683"/>
    <x v="52"/>
    <x v="4"/>
    <n v="86.69"/>
    <n v="3478.8"/>
    <n v="3582.23"/>
    <n v="7414.38"/>
    <x v="5"/>
    <n v="2026"/>
    <s v="Q2"/>
    <s v="High"/>
    <s v="Average"/>
    <s v="Excellent"/>
    <x v="4"/>
    <n v="7414.38"/>
  </r>
  <r>
    <x v="4016"/>
    <d v="2024-12-02T00:00:00"/>
    <s v="Chennai"/>
    <s v="Hyderabad"/>
    <x v="2"/>
    <x v="0"/>
    <x v="4"/>
    <n v="19.45"/>
    <n v="2429"/>
    <n v="102.56"/>
    <n v="7"/>
    <x v="1"/>
    <x v="2"/>
    <n v="58960.2"/>
    <x v="110"/>
    <x v="3"/>
    <n v="87.21"/>
    <n v="5636"/>
    <n v="4960.2700000000004"/>
    <n v="7375.52"/>
    <x v="9"/>
    <n v="2024"/>
    <s v="Q4"/>
    <s v="High"/>
    <s v="Average"/>
    <s v="Good"/>
    <x v="2"/>
    <n v="7375.52"/>
  </r>
  <r>
    <x v="4017"/>
    <d v="2024-08-15T00:00:00"/>
    <s v="Mundra"/>
    <s v="Bengaluru"/>
    <x v="1"/>
    <x v="1"/>
    <x v="0"/>
    <n v="24.09"/>
    <n v="1884"/>
    <n v="88.95"/>
    <n v="6"/>
    <x v="0"/>
    <x v="1"/>
    <n v="73463"/>
    <x v="40"/>
    <x v="5"/>
    <n v="82.86"/>
    <n v="4731.6000000000004"/>
    <n v="4658.05"/>
    <n v="11037.8"/>
    <x v="2"/>
    <n v="2024"/>
    <s v="Q3"/>
    <s v="High"/>
    <s v="Good"/>
    <s v="Good"/>
    <x v="1"/>
    <n v="11037.8"/>
  </r>
  <r>
    <x v="4018"/>
    <d v="2025-07-24T00:00:00"/>
    <s v="Chennai"/>
    <s v="Hyderabad"/>
    <x v="1"/>
    <x v="1"/>
    <x v="0"/>
    <n v="19.170000000000002"/>
    <n v="1822"/>
    <n v="94.74"/>
    <n v="4"/>
    <x v="2"/>
    <x v="1"/>
    <n v="66485.8"/>
    <x v="17"/>
    <x v="2"/>
    <n v="86.68"/>
    <n v="4410.8"/>
    <n v="2260.4"/>
    <n v="7985.33"/>
    <x v="1"/>
    <n v="2025"/>
    <s v="Q3"/>
    <s v="High"/>
    <s v="Average"/>
    <s v="Excellent"/>
    <x v="1"/>
    <n v="7985.33"/>
  </r>
  <r>
    <x v="4019"/>
    <d v="2024-07-27T00:00:00"/>
    <s v="Chennai"/>
    <s v="Pune"/>
    <x v="5"/>
    <x v="1"/>
    <x v="4"/>
    <n v="22.71"/>
    <n v="510"/>
    <n v="98.72"/>
    <n v="3"/>
    <x v="2"/>
    <x v="2"/>
    <n v="52905.4"/>
    <x v="110"/>
    <x v="6"/>
    <n v="86.7"/>
    <n v="1928.4"/>
    <n v="4674.2299999999996"/>
    <n v="7330.54"/>
    <x v="1"/>
    <n v="2024"/>
    <s v="Q3"/>
    <s v="High"/>
    <s v="Average"/>
    <s v="Excellent"/>
    <x v="5"/>
    <n v="7330.54"/>
  </r>
  <r>
    <x v="4020"/>
    <d v="2026-01-09T00:00:00"/>
    <s v="Mumbai"/>
    <s v="Bengaluru"/>
    <x v="1"/>
    <x v="0"/>
    <x v="6"/>
    <n v="21.13"/>
    <n v="550"/>
    <n v="97.46"/>
    <n v="3"/>
    <x v="1"/>
    <x v="2"/>
    <n v="37312.199999999997"/>
    <x v="80"/>
    <x v="0"/>
    <n v="81.239999999999995"/>
    <n v="1945.2"/>
    <n v="3579.73"/>
    <n v="6179.28"/>
    <x v="0"/>
    <n v="2026"/>
    <s v="Q1"/>
    <s v="Low"/>
    <s v="Average"/>
    <s v="Excellent"/>
    <x v="1"/>
    <n v="6179.28"/>
  </r>
  <r>
    <x v="4021"/>
    <d v="2025-03-05T00:00:00"/>
    <s v="Kolkata"/>
    <s v="Lucknow"/>
    <x v="4"/>
    <x v="1"/>
    <x v="5"/>
    <n v="25.77"/>
    <n v="2288"/>
    <n v="85.64"/>
    <n v="7"/>
    <x v="1"/>
    <x v="1"/>
    <n v="74425.8"/>
    <x v="16"/>
    <x v="2"/>
    <n v="84.7"/>
    <n v="5606.8"/>
    <n v="3801.05"/>
    <n v="10030.48"/>
    <x v="10"/>
    <n v="2025"/>
    <s v="Q1"/>
    <s v="High"/>
    <s v="Good"/>
    <s v="Good"/>
    <x v="4"/>
    <n v="10030.48"/>
  </r>
  <r>
    <x v="4022"/>
    <d v="2024-10-14T00:00:00"/>
    <s v="Vizag"/>
    <s v="Delhi ICD"/>
    <x v="3"/>
    <x v="0"/>
    <x v="3"/>
    <n v="16.91"/>
    <n v="492"/>
    <n v="94.02"/>
    <n v="2"/>
    <x v="0"/>
    <x v="1"/>
    <n v="38905.4"/>
    <x v="89"/>
    <x v="2"/>
    <n v="81.84"/>
    <n v="1660.4"/>
    <n v="2612.86"/>
    <n v="5935.86"/>
    <x v="7"/>
    <n v="2024"/>
    <s v="Q4"/>
    <s v="Low"/>
    <s v="Average"/>
    <s v="Excellent"/>
    <x v="3"/>
    <n v="5935.86"/>
  </r>
  <r>
    <x v="4023"/>
    <d v="2024-07-17T00:00:00"/>
    <s v="Kolkata"/>
    <s v="Lucknow"/>
    <x v="0"/>
    <x v="1"/>
    <x v="6"/>
    <n v="12.76"/>
    <n v="1293"/>
    <n v="93.77"/>
    <n v="5"/>
    <x v="2"/>
    <x v="0"/>
    <n v="56752.4"/>
    <x v="107"/>
    <x v="0"/>
    <n v="81.56"/>
    <n v="3096.4"/>
    <n v="2090.4899999999998"/>
    <n v="7977.42"/>
    <x v="1"/>
    <n v="2024"/>
    <s v="Q3"/>
    <s v="High"/>
    <s v="Average"/>
    <s v="Excellent"/>
    <x v="0"/>
    <n v="7977.42"/>
  </r>
  <r>
    <x v="4024"/>
    <d v="2025-03-19T00:00:00"/>
    <s v="Nava Sheva"/>
    <s v="Ahmedabad"/>
    <x v="2"/>
    <x v="0"/>
    <x v="2"/>
    <n v="15.77"/>
    <n v="2268"/>
    <n v="99.25"/>
    <n v="6"/>
    <x v="1"/>
    <x v="0"/>
    <n v="57319"/>
    <x v="14"/>
    <x v="5"/>
    <n v="82.07"/>
    <n v="5166.8"/>
    <n v="2980.48"/>
    <n v="4826.1099999999997"/>
    <x v="10"/>
    <n v="2025"/>
    <s v="Q1"/>
    <s v="High"/>
    <s v="Average"/>
    <s v="Good"/>
    <x v="2"/>
    <n v="4826.1099999999997"/>
  </r>
  <r>
    <x v="4025"/>
    <d v="2026-01-15T00:00:00"/>
    <s v="Kandla"/>
    <s v="Delhi ICD"/>
    <x v="6"/>
    <x v="0"/>
    <x v="5"/>
    <n v="10.039999999999999"/>
    <n v="1610"/>
    <n v="85.6"/>
    <n v="4"/>
    <x v="1"/>
    <x v="0"/>
    <n v="42628"/>
    <x v="40"/>
    <x v="5"/>
    <n v="85.08"/>
    <n v="3621.6"/>
    <n v="4268.17"/>
    <n v="5585.31"/>
    <x v="0"/>
    <n v="2026"/>
    <s v="Q1"/>
    <s v="Low"/>
    <s v="Average"/>
    <s v="Excellent"/>
    <x v="6"/>
    <n v="5585.31"/>
  </r>
  <r>
    <x v="4026"/>
    <d v="2025-08-30T00:00:00"/>
    <s v="Nava Sheva"/>
    <s v="Pune"/>
    <x v="3"/>
    <x v="0"/>
    <x v="4"/>
    <n v="11.82"/>
    <n v="769"/>
    <n v="86.47"/>
    <n v="2"/>
    <x v="0"/>
    <x v="2"/>
    <n v="35242.400000000001"/>
    <x v="16"/>
    <x v="1"/>
    <n v="84.82"/>
    <n v="2010.8"/>
    <n v="3471.55"/>
    <n v="2847.7"/>
    <x v="2"/>
    <n v="2025"/>
    <s v="Q3"/>
    <s v="Low"/>
    <s v="Average"/>
    <s v="Excellent"/>
    <x v="3"/>
    <n v="2847.7"/>
  </r>
  <r>
    <x v="4027"/>
    <d v="2025-01-02T00:00:00"/>
    <s v="Mumbai"/>
    <s v="Lucknow"/>
    <x v="4"/>
    <x v="0"/>
    <x v="2"/>
    <n v="17.43"/>
    <n v="629"/>
    <n v="89.04"/>
    <n v="2"/>
    <x v="1"/>
    <x v="1"/>
    <n v="35419.800000000003"/>
    <x v="39"/>
    <x v="6"/>
    <n v="84.76"/>
    <n v="1955.2"/>
    <n v="3864.08"/>
    <n v="6071.81"/>
    <x v="0"/>
    <n v="2025"/>
    <s v="Q1"/>
    <s v="Low"/>
    <s v="Average"/>
    <s v="Excellent"/>
    <x v="4"/>
    <n v="6071.81"/>
  </r>
  <r>
    <x v="4028"/>
    <d v="2025-04-23T00:00:00"/>
    <s v="Chennai"/>
    <s v="Nagpur"/>
    <x v="1"/>
    <x v="0"/>
    <x v="6"/>
    <n v="27.71"/>
    <n v="1883"/>
    <n v="104.3"/>
    <n v="4"/>
    <x v="1"/>
    <x v="2"/>
    <n v="60051"/>
    <x v="22"/>
    <x v="2"/>
    <n v="88.25"/>
    <n v="4874.3999999999996"/>
    <n v="4720.93"/>
    <n v="9026.34"/>
    <x v="5"/>
    <n v="2025"/>
    <s v="Q2"/>
    <s v="High"/>
    <s v="Average"/>
    <s v="Excellent"/>
    <x v="1"/>
    <n v="9026.34"/>
  </r>
  <r>
    <x v="4029"/>
    <d v="2024-07-15T00:00:00"/>
    <s v="Nava Sheva"/>
    <s v="Nagpur"/>
    <x v="2"/>
    <x v="0"/>
    <x v="6"/>
    <n v="24.99"/>
    <n v="1403"/>
    <n v="85.99"/>
    <n v="5"/>
    <x v="1"/>
    <x v="2"/>
    <n v="49645.8"/>
    <x v="44"/>
    <x v="6"/>
    <n v="87.14"/>
    <n v="3805.6"/>
    <n v="3365.36"/>
    <n v="6567.56"/>
    <x v="1"/>
    <n v="2024"/>
    <s v="Q3"/>
    <s v="Low"/>
    <s v="Average"/>
    <s v="Excellent"/>
    <x v="2"/>
    <n v="6567.56"/>
  </r>
  <r>
    <x v="4030"/>
    <d v="2024-11-05T00:00:00"/>
    <s v="Chennai"/>
    <s v="Nagpur"/>
    <x v="5"/>
    <x v="0"/>
    <x v="5"/>
    <n v="10.69"/>
    <n v="1687"/>
    <n v="99.92"/>
    <n v="5"/>
    <x v="0"/>
    <x v="2"/>
    <n v="46855.4"/>
    <x v="21"/>
    <x v="4"/>
    <n v="82.61"/>
    <n v="3801.6"/>
    <n v="2974.3"/>
    <n v="4942.1400000000003"/>
    <x v="11"/>
    <n v="2024"/>
    <s v="Q4"/>
    <s v="Low"/>
    <s v="Average"/>
    <s v="Excellent"/>
    <x v="5"/>
    <n v="4942.1400000000003"/>
  </r>
  <r>
    <x v="4031"/>
    <d v="2026-03-14T00:00:00"/>
    <s v="Mumbai"/>
    <s v="Delhi ICD"/>
    <x v="6"/>
    <x v="0"/>
    <x v="6"/>
    <n v="17.739999999999998"/>
    <n v="1918"/>
    <n v="95.09"/>
    <n v="5"/>
    <x v="0"/>
    <x v="1"/>
    <n v="56892.800000000003"/>
    <x v="68"/>
    <x v="1"/>
    <n v="85.67"/>
    <n v="4545.6000000000004"/>
    <n v="1777.11"/>
    <n v="6468.45"/>
    <x v="10"/>
    <n v="2026"/>
    <s v="Q1"/>
    <s v="High"/>
    <s v="Average"/>
    <s v="Excellent"/>
    <x v="6"/>
    <n v="6468.45"/>
  </r>
  <r>
    <x v="4032"/>
    <d v="2025-01-17T00:00:00"/>
    <s v="Nava Sheva"/>
    <s v="Bengaluru"/>
    <x v="2"/>
    <x v="0"/>
    <x v="2"/>
    <n v="10.79"/>
    <n v="1573"/>
    <n v="101.48"/>
    <n v="4"/>
    <x v="0"/>
    <x v="2"/>
    <n v="45764.6"/>
    <x v="76"/>
    <x v="2"/>
    <n v="87.9"/>
    <n v="3577.6"/>
    <n v="3579.48"/>
    <n v="4068.1"/>
    <x v="0"/>
    <n v="2025"/>
    <s v="Q1"/>
    <s v="Low"/>
    <s v="Average"/>
    <s v="Excellent"/>
    <x v="2"/>
    <n v="4068.1"/>
  </r>
  <r>
    <x v="4033"/>
    <d v="2024-12-03T00:00:00"/>
    <s v="Mumbai"/>
    <s v="Pune"/>
    <x v="1"/>
    <x v="0"/>
    <x v="4"/>
    <n v="11.94"/>
    <n v="679"/>
    <n v="98.56"/>
    <n v="2"/>
    <x v="1"/>
    <x v="2"/>
    <n v="30721.200000000001"/>
    <x v="17"/>
    <x v="3"/>
    <n v="88.14"/>
    <n v="1835.6"/>
    <n v="4046.28"/>
    <n v="3690.23"/>
    <x v="9"/>
    <n v="2024"/>
    <s v="Q4"/>
    <s v="Low"/>
    <s v="Average"/>
    <s v="Excellent"/>
    <x v="1"/>
    <n v="3690.23"/>
  </r>
  <r>
    <x v="4034"/>
    <d v="2024-11-10T00:00:00"/>
    <s v="Mumbai"/>
    <s v="Ahmedabad"/>
    <x v="0"/>
    <x v="1"/>
    <x v="6"/>
    <n v="16.61"/>
    <n v="1549"/>
    <n v="87.65"/>
    <n v="3"/>
    <x v="2"/>
    <x v="1"/>
    <n v="60055"/>
    <x v="38"/>
    <x v="6"/>
    <n v="82.69"/>
    <n v="3762.4"/>
    <n v="2875.88"/>
    <n v="7719.45"/>
    <x v="11"/>
    <n v="2024"/>
    <s v="Q4"/>
    <s v="High"/>
    <s v="Average"/>
    <s v="Excellent"/>
    <x v="0"/>
    <n v="7719.45"/>
  </r>
  <r>
    <x v="4035"/>
    <d v="2024-07-18T00:00:00"/>
    <s v="Nava Sheva"/>
    <s v="Ahmedabad"/>
    <x v="2"/>
    <x v="0"/>
    <x v="6"/>
    <n v="18.75"/>
    <n v="992"/>
    <n v="86.9"/>
    <n v="4"/>
    <x v="2"/>
    <x v="1"/>
    <n v="43207"/>
    <x v="85"/>
    <x v="3"/>
    <n v="88.65"/>
    <n v="2734"/>
    <n v="2711.01"/>
    <n v="7121.24"/>
    <x v="1"/>
    <n v="2024"/>
    <s v="Q3"/>
    <s v="Low"/>
    <s v="Average"/>
    <s v="Excellent"/>
    <x v="2"/>
    <n v="7121.24"/>
  </r>
  <r>
    <x v="4036"/>
    <d v="2026-06-19T00:00:00"/>
    <s v="Mumbai"/>
    <s v="Nagpur"/>
    <x v="0"/>
    <x v="1"/>
    <x v="4"/>
    <n v="16.940000000000001"/>
    <n v="2746"/>
    <n v="92.54"/>
    <n v="7"/>
    <x v="0"/>
    <x v="1"/>
    <n v="77802.8"/>
    <x v="111"/>
    <x v="0"/>
    <n v="83.61"/>
    <n v="6169.6"/>
    <n v="4719.1899999999996"/>
    <n v="11797.76"/>
    <x v="6"/>
    <n v="2026"/>
    <s v="Q2"/>
    <s v="High"/>
    <s v="Good"/>
    <s v="Good"/>
    <x v="0"/>
    <n v="11797.76"/>
  </r>
  <r>
    <x v="4037"/>
    <d v="2026-05-23T00:00:00"/>
    <s v="Kolkata"/>
    <s v="Bengaluru"/>
    <x v="0"/>
    <x v="0"/>
    <x v="3"/>
    <n v="14.93"/>
    <n v="1356"/>
    <n v="103.72"/>
    <n v="5"/>
    <x v="2"/>
    <x v="0"/>
    <n v="48655.4"/>
    <x v="22"/>
    <x v="1"/>
    <n v="84.25"/>
    <n v="3309.2"/>
    <n v="3512.29"/>
    <n v="4669.6099999999997"/>
    <x v="4"/>
    <n v="2026"/>
    <s v="Q2"/>
    <s v="Low"/>
    <s v="Average"/>
    <s v="Excellent"/>
    <x v="0"/>
    <n v="4669.6099999999997"/>
  </r>
  <r>
    <x v="4038"/>
    <d v="2024-04-27T00:00:00"/>
    <s v="Chennai"/>
    <s v="Nagpur"/>
    <x v="4"/>
    <x v="0"/>
    <x v="0"/>
    <n v="21.55"/>
    <n v="608"/>
    <n v="99.93"/>
    <n v="2"/>
    <x v="0"/>
    <x v="2"/>
    <n v="43682.6"/>
    <x v="74"/>
    <x v="3"/>
    <n v="84.69"/>
    <n v="2078"/>
    <n v="1882.86"/>
    <n v="7713.18"/>
    <x v="5"/>
    <n v="2024"/>
    <s v="Q2"/>
    <s v="Low"/>
    <s v="Average"/>
    <s v="Excellent"/>
    <x v="4"/>
    <n v="7713.18"/>
  </r>
  <r>
    <x v="4039"/>
    <d v="2026-05-08T00:00:00"/>
    <s v="Kandla"/>
    <s v="Hyderabad"/>
    <x v="3"/>
    <x v="1"/>
    <x v="1"/>
    <n v="27"/>
    <n v="1815"/>
    <n v="102.46"/>
    <n v="6"/>
    <x v="0"/>
    <x v="0"/>
    <n v="79375.199999999997"/>
    <x v="26"/>
    <x v="6"/>
    <n v="86.85"/>
    <n v="4710"/>
    <n v="4437.29"/>
    <n v="8714.39"/>
    <x v="4"/>
    <n v="2026"/>
    <s v="Q2"/>
    <s v="High"/>
    <s v="Average"/>
    <s v="Good"/>
    <x v="3"/>
    <n v="8714.39"/>
  </r>
  <r>
    <x v="4040"/>
    <d v="2025-03-02T00:00:00"/>
    <s v="Mumbai"/>
    <s v="Delhi ICD"/>
    <x v="1"/>
    <x v="1"/>
    <x v="0"/>
    <n v="14.65"/>
    <n v="504"/>
    <n v="88.28"/>
    <n v="2"/>
    <x v="2"/>
    <x v="2"/>
    <n v="44326.6"/>
    <x v="112"/>
    <x v="3"/>
    <n v="87.98"/>
    <n v="1594"/>
    <n v="2798.5"/>
    <n v="6288.27"/>
    <x v="10"/>
    <n v="2025"/>
    <s v="Q1"/>
    <s v="Low"/>
    <s v="Average"/>
    <s v="Excellent"/>
    <x v="1"/>
    <n v="6288.27"/>
  </r>
  <r>
    <x v="4041"/>
    <d v="2026-03-26T00:00:00"/>
    <s v="Mumbai"/>
    <s v="Lucknow"/>
    <x v="1"/>
    <x v="0"/>
    <x v="1"/>
    <n v="20.56"/>
    <n v="558"/>
    <n v="93.14"/>
    <n v="3"/>
    <x v="0"/>
    <x v="0"/>
    <n v="45376.800000000003"/>
    <x v="108"/>
    <x v="4"/>
    <n v="84.74"/>
    <n v="1938.4"/>
    <n v="3300.22"/>
    <n v="6713.81"/>
    <x v="10"/>
    <n v="2026"/>
    <s v="Q1"/>
    <s v="Low"/>
    <s v="Average"/>
    <s v="Excellent"/>
    <x v="1"/>
    <n v="6713.81"/>
  </r>
  <r>
    <x v="4042"/>
    <d v="2024-04-16T00:00:00"/>
    <s v="Mumbai"/>
    <s v="Jaipur"/>
    <x v="4"/>
    <x v="1"/>
    <x v="5"/>
    <n v="26.41"/>
    <n v="1787"/>
    <n v="96.48"/>
    <n v="4"/>
    <x v="1"/>
    <x v="2"/>
    <n v="68790.600000000006"/>
    <x v="24"/>
    <x v="3"/>
    <n v="82.97"/>
    <n v="4630.3999999999996"/>
    <n v="4006.87"/>
    <n v="5551.34"/>
    <x v="5"/>
    <n v="2024"/>
    <s v="Q2"/>
    <s v="High"/>
    <s v="Average"/>
    <s v="Excellent"/>
    <x v="4"/>
    <n v="5551.34"/>
  </r>
  <r>
    <x v="4043"/>
    <d v="2025-12-22T00:00:00"/>
    <s v="Chennai"/>
    <s v="Pune"/>
    <x v="2"/>
    <x v="0"/>
    <x v="4"/>
    <n v="13.73"/>
    <n v="377"/>
    <n v="85.06"/>
    <n v="2"/>
    <x v="2"/>
    <x v="2"/>
    <n v="29588.2"/>
    <x v="17"/>
    <x v="5"/>
    <n v="83.18"/>
    <n v="1303.2"/>
    <n v="4653.53"/>
    <n v="4394.79"/>
    <x v="9"/>
    <n v="2025"/>
    <s v="Q4"/>
    <s v="Low"/>
    <s v="Average"/>
    <s v="Excellent"/>
    <x v="2"/>
    <n v="4394.79"/>
  </r>
  <r>
    <x v="4044"/>
    <d v="2025-07-05T00:00:00"/>
    <s v="Chennai"/>
    <s v="Pune"/>
    <x v="2"/>
    <x v="1"/>
    <x v="2"/>
    <n v="15.44"/>
    <n v="2772"/>
    <n v="95.95"/>
    <n v="7"/>
    <x v="0"/>
    <x v="1"/>
    <n v="77174"/>
    <x v="17"/>
    <x v="3"/>
    <n v="83.83"/>
    <n v="6161.6"/>
    <n v="4904.66"/>
    <n v="9557.75"/>
    <x v="1"/>
    <n v="2025"/>
    <s v="Q3"/>
    <s v="High"/>
    <s v="Average"/>
    <s v="Good"/>
    <x v="2"/>
    <n v="9557.75"/>
  </r>
  <r>
    <x v="4045"/>
    <d v="2025-12-13T00:00:00"/>
    <s v="Kolkata"/>
    <s v="Delhi ICD"/>
    <x v="1"/>
    <x v="0"/>
    <x v="5"/>
    <n v="21.09"/>
    <n v="2783"/>
    <n v="101.65"/>
    <n v="8"/>
    <x v="0"/>
    <x v="1"/>
    <n v="71075"/>
    <x v="3"/>
    <x v="4"/>
    <n v="82.16"/>
    <n v="6409.6"/>
    <n v="4174.2"/>
    <n v="5924.68"/>
    <x v="9"/>
    <n v="2025"/>
    <s v="Q4"/>
    <s v="High"/>
    <s v="Average"/>
    <s v="Good"/>
    <x v="1"/>
    <n v="5924.68"/>
  </r>
  <r>
    <x v="4046"/>
    <d v="2025-04-06T00:00:00"/>
    <s v="Chennai"/>
    <s v="Lucknow"/>
    <x v="3"/>
    <x v="1"/>
    <x v="0"/>
    <n v="23.64"/>
    <n v="395"/>
    <n v="92.99"/>
    <n v="2"/>
    <x v="1"/>
    <x v="1"/>
    <n v="50674.8"/>
    <x v="12"/>
    <x v="4"/>
    <n v="87.64"/>
    <n v="1735.6"/>
    <n v="2981.09"/>
    <n v="7591.97"/>
    <x v="5"/>
    <n v="2025"/>
    <s v="Q2"/>
    <s v="High"/>
    <s v="Average"/>
    <s v="Excellent"/>
    <x v="3"/>
    <n v="7591.97"/>
  </r>
  <r>
    <x v="4047"/>
    <d v="2026-03-28T00:00:00"/>
    <s v="Mundra"/>
    <s v="Lucknow"/>
    <x v="0"/>
    <x v="0"/>
    <x v="1"/>
    <n v="14.78"/>
    <n v="2240"/>
    <n v="93.45"/>
    <n v="7"/>
    <x v="1"/>
    <x v="1"/>
    <n v="52896"/>
    <x v="66"/>
    <x v="2"/>
    <n v="88.5"/>
    <n v="5071.2"/>
    <n v="3312.33"/>
    <n v="9415.93"/>
    <x v="10"/>
    <n v="2026"/>
    <s v="Q1"/>
    <s v="High"/>
    <s v="Average"/>
    <s v="Good"/>
    <x v="0"/>
    <n v="9415.93"/>
  </r>
  <r>
    <x v="4048"/>
    <d v="2024-08-06T00:00:00"/>
    <s v="Kandla"/>
    <s v="Ahmedabad"/>
    <x v="1"/>
    <x v="0"/>
    <x v="1"/>
    <n v="17.75"/>
    <n v="1370"/>
    <n v="89.5"/>
    <n v="3"/>
    <x v="1"/>
    <x v="2"/>
    <n v="43155"/>
    <x v="54"/>
    <x v="5"/>
    <n v="81.31"/>
    <n v="3450"/>
    <n v="3988.95"/>
    <n v="3728.43"/>
    <x v="2"/>
    <n v="2024"/>
    <s v="Q3"/>
    <s v="Low"/>
    <s v="Average"/>
    <s v="Excellent"/>
    <x v="1"/>
    <n v="3728.43"/>
  </r>
  <r>
    <x v="4049"/>
    <d v="2024-08-30T00:00:00"/>
    <s v="Kolkata"/>
    <s v="Jaipur"/>
    <x v="2"/>
    <x v="0"/>
    <x v="5"/>
    <n v="14.37"/>
    <n v="2486"/>
    <n v="102.36"/>
    <n v="7"/>
    <x v="0"/>
    <x v="0"/>
    <n v="64048.2"/>
    <x v="70"/>
    <x v="0"/>
    <n v="82.75"/>
    <n v="5546.8"/>
    <n v="2097.1799999999998"/>
    <n v="5156.38"/>
    <x v="2"/>
    <n v="2024"/>
    <s v="Q3"/>
    <s v="High"/>
    <s v="Average"/>
    <s v="Good"/>
    <x v="2"/>
    <n v="5156.38"/>
  </r>
  <r>
    <x v="4050"/>
    <d v="2024-03-04T00:00:00"/>
    <s v="Chennai"/>
    <s v="Bengaluru"/>
    <x v="5"/>
    <x v="0"/>
    <x v="5"/>
    <n v="12.81"/>
    <n v="1072"/>
    <n v="102.53"/>
    <n v="3"/>
    <x v="0"/>
    <x v="0"/>
    <n v="45696.6"/>
    <x v="60"/>
    <x v="5"/>
    <n v="86.64"/>
    <n v="2656.4"/>
    <n v="3705.05"/>
    <n v="8122.4"/>
    <x v="10"/>
    <n v="2024"/>
    <s v="Q1"/>
    <s v="Low"/>
    <s v="Average"/>
    <s v="Excellent"/>
    <x v="5"/>
    <n v="8122.4"/>
  </r>
  <r>
    <x v="4051"/>
    <d v="2025-04-21T00:00:00"/>
    <s v="Chennai"/>
    <s v="Delhi ICD"/>
    <x v="1"/>
    <x v="1"/>
    <x v="6"/>
    <n v="10.1"/>
    <n v="1730"/>
    <n v="86.73"/>
    <n v="6"/>
    <x v="2"/>
    <x v="0"/>
    <n v="58757.599999999999"/>
    <x v="20"/>
    <x v="4"/>
    <n v="82.88"/>
    <n v="3864"/>
    <n v="3075.87"/>
    <n v="9957.59"/>
    <x v="5"/>
    <n v="2025"/>
    <s v="Q2"/>
    <s v="High"/>
    <s v="Average"/>
    <s v="Good"/>
    <x v="1"/>
    <n v="9957.59"/>
  </r>
  <r>
    <x v="4052"/>
    <d v="2026-05-28T00:00:00"/>
    <s v="Nava Sheva"/>
    <s v="Lucknow"/>
    <x v="1"/>
    <x v="0"/>
    <x v="3"/>
    <n v="10.67"/>
    <n v="2558"/>
    <n v="88.99"/>
    <n v="7"/>
    <x v="1"/>
    <x v="1"/>
    <n v="52477.8"/>
    <x v="27"/>
    <x v="5"/>
    <n v="85.88"/>
    <n v="5542.8"/>
    <n v="3721.44"/>
    <n v="5195.09"/>
    <x v="4"/>
    <n v="2026"/>
    <s v="Q2"/>
    <s v="High"/>
    <s v="Average"/>
    <s v="Good"/>
    <x v="1"/>
    <n v="5195.09"/>
  </r>
  <r>
    <x v="4053"/>
    <d v="2025-07-04T00:00:00"/>
    <s v="Vizag"/>
    <s v="Ahmedabad"/>
    <x v="0"/>
    <x v="1"/>
    <x v="3"/>
    <n v="20.54"/>
    <n v="2755"/>
    <n v="104.85"/>
    <n v="6"/>
    <x v="2"/>
    <x v="2"/>
    <n v="78628"/>
    <x v="76"/>
    <x v="4"/>
    <n v="83.87"/>
    <n v="6331.6"/>
    <n v="3903.77"/>
    <n v="10368.33"/>
    <x v="1"/>
    <n v="2025"/>
    <s v="Q3"/>
    <s v="High"/>
    <s v="Good"/>
    <s v="Good"/>
    <x v="0"/>
    <n v="10368.33"/>
  </r>
  <r>
    <x v="4054"/>
    <d v="2026-02-11T00:00:00"/>
    <s v="Mundra"/>
    <s v="Delhi ICD"/>
    <x v="6"/>
    <x v="0"/>
    <x v="6"/>
    <n v="26.02"/>
    <n v="1819"/>
    <n v="88.64"/>
    <n v="4"/>
    <x v="0"/>
    <x v="2"/>
    <n v="60882.8"/>
    <x v="108"/>
    <x v="4"/>
    <n v="88.15"/>
    <n v="4678.8"/>
    <n v="3667.74"/>
    <n v="9188.67"/>
    <x v="3"/>
    <n v="2026"/>
    <s v="Q1"/>
    <s v="High"/>
    <s v="Average"/>
    <s v="Excellent"/>
    <x v="6"/>
    <n v="9188.67"/>
  </r>
  <r>
    <x v="4055"/>
    <d v="2026-06-15T00:00:00"/>
    <s v="Kandla"/>
    <s v="Lucknow"/>
    <x v="1"/>
    <x v="0"/>
    <x v="6"/>
    <n v="11.78"/>
    <n v="1662"/>
    <n v="96.88"/>
    <n v="5"/>
    <x v="1"/>
    <x v="1"/>
    <n v="43671.6"/>
    <x v="6"/>
    <x v="5"/>
    <n v="84.59"/>
    <n v="3795.2"/>
    <n v="3129.43"/>
    <n v="5122.66"/>
    <x v="6"/>
    <n v="2026"/>
    <s v="Q2"/>
    <s v="Low"/>
    <s v="Average"/>
    <s v="Excellent"/>
    <x v="1"/>
    <n v="5122.66"/>
  </r>
  <r>
    <x v="4056"/>
    <d v="2025-05-10T00:00:00"/>
    <s v="Mundra"/>
    <s v="Nagpur"/>
    <x v="4"/>
    <x v="1"/>
    <x v="1"/>
    <n v="25.51"/>
    <n v="2168"/>
    <n v="97.95"/>
    <n v="7"/>
    <x v="1"/>
    <x v="0"/>
    <n v="76729"/>
    <x v="86"/>
    <x v="5"/>
    <n v="87.75"/>
    <n v="5356.4"/>
    <n v="1764.64"/>
    <n v="10067.67"/>
    <x v="4"/>
    <n v="2025"/>
    <s v="Q2"/>
    <s v="High"/>
    <s v="Good"/>
    <s v="Good"/>
    <x v="4"/>
    <n v="10067.67"/>
  </r>
  <r>
    <x v="4057"/>
    <d v="2024-10-07T00:00:00"/>
    <s v="Vizag"/>
    <s v="Lucknow"/>
    <x v="4"/>
    <x v="1"/>
    <x v="3"/>
    <n v="23.9"/>
    <n v="1069"/>
    <n v="88.7"/>
    <n v="2"/>
    <x v="1"/>
    <x v="1"/>
    <n v="58482"/>
    <x v="106"/>
    <x v="2"/>
    <n v="88.84"/>
    <n v="3094"/>
    <n v="1663.45"/>
    <n v="8596.07"/>
    <x v="7"/>
    <n v="2024"/>
    <s v="Q4"/>
    <s v="High"/>
    <s v="Average"/>
    <s v="Excellent"/>
    <x v="4"/>
    <n v="8596.07"/>
  </r>
  <r>
    <x v="4058"/>
    <d v="2025-09-17T00:00:00"/>
    <s v="Mumbai"/>
    <s v="Jaipur"/>
    <x v="4"/>
    <x v="0"/>
    <x v="6"/>
    <n v="12.77"/>
    <n v="2160"/>
    <n v="97.94"/>
    <n v="7"/>
    <x v="2"/>
    <x v="0"/>
    <n v="55665.8"/>
    <x v="100"/>
    <x v="2"/>
    <n v="87.89"/>
    <n v="4830.8"/>
    <n v="4275.54"/>
    <n v="5299.39"/>
    <x v="8"/>
    <n v="2025"/>
    <s v="Q3"/>
    <s v="High"/>
    <s v="Average"/>
    <s v="Good"/>
    <x v="4"/>
    <n v="5299.39"/>
  </r>
  <r>
    <x v="4059"/>
    <d v="2024-09-18T00:00:00"/>
    <s v="Nava Sheva"/>
    <s v="Pune"/>
    <x v="4"/>
    <x v="0"/>
    <x v="6"/>
    <n v="14.91"/>
    <n v="2311"/>
    <n v="104.35"/>
    <n v="5"/>
    <x v="1"/>
    <x v="2"/>
    <n v="53673"/>
    <x v="94"/>
    <x v="5"/>
    <n v="86.79"/>
    <n v="5218.3999999999996"/>
    <n v="4517.88"/>
    <n v="5861.24"/>
    <x v="8"/>
    <n v="2024"/>
    <s v="Q3"/>
    <s v="High"/>
    <s v="Average"/>
    <s v="Excellent"/>
    <x v="4"/>
    <n v="5861.24"/>
  </r>
  <r>
    <x v="4060"/>
    <d v="2025-09-27T00:00:00"/>
    <s v="Vizag"/>
    <s v="Delhi ICD"/>
    <x v="2"/>
    <x v="0"/>
    <x v="4"/>
    <n v="25.83"/>
    <n v="801"/>
    <n v="102.86"/>
    <n v="3"/>
    <x v="0"/>
    <x v="0"/>
    <n v="54202.2"/>
    <x v="52"/>
    <x v="1"/>
    <n v="84.2"/>
    <n v="2635.2"/>
    <n v="3761.51"/>
    <n v="6521.77"/>
    <x v="8"/>
    <n v="2025"/>
    <s v="Q3"/>
    <s v="High"/>
    <s v="Average"/>
    <s v="Excellent"/>
    <x v="2"/>
    <n v="6521.77"/>
  </r>
  <r>
    <x v="4061"/>
    <d v="2026-01-11T00:00:00"/>
    <s v="Vizag"/>
    <s v="Delhi ICD"/>
    <x v="5"/>
    <x v="0"/>
    <x v="0"/>
    <n v="10.75"/>
    <n v="1049"/>
    <n v="103.49"/>
    <n v="3"/>
    <x v="2"/>
    <x v="0"/>
    <n v="41181.800000000003"/>
    <x v="42"/>
    <x v="0"/>
    <n v="86.72"/>
    <n v="2528"/>
    <n v="4660.6499999999996"/>
    <n v="5025.2299999999996"/>
    <x v="0"/>
    <n v="2026"/>
    <s v="Q1"/>
    <s v="Low"/>
    <s v="Average"/>
    <s v="Excellent"/>
    <x v="5"/>
    <n v="5025.2299999999996"/>
  </r>
  <r>
    <x v="4062"/>
    <d v="2026-05-29T00:00:00"/>
    <s v="Kolkata"/>
    <s v="Hyderabad"/>
    <x v="6"/>
    <x v="1"/>
    <x v="6"/>
    <n v="13.58"/>
    <n v="916"/>
    <n v="100.74"/>
    <n v="3"/>
    <x v="0"/>
    <x v="1"/>
    <n v="53802.8"/>
    <x v="22"/>
    <x v="2"/>
    <n v="82.19"/>
    <n v="2375.1999999999998"/>
    <n v="2442.3000000000002"/>
    <n v="8058.73"/>
    <x v="4"/>
    <n v="2026"/>
    <s v="Q2"/>
    <s v="High"/>
    <s v="Average"/>
    <s v="Excellent"/>
    <x v="6"/>
    <n v="8058.73"/>
  </r>
  <r>
    <x v="4063"/>
    <d v="2025-08-30T00:00:00"/>
    <s v="Mumbai"/>
    <s v="Bengaluru"/>
    <x v="5"/>
    <x v="0"/>
    <x v="0"/>
    <n v="26.95"/>
    <n v="2551"/>
    <n v="96.83"/>
    <n v="8"/>
    <x v="0"/>
    <x v="2"/>
    <n v="71486.600000000006"/>
    <x v="95"/>
    <x v="5"/>
    <n v="86.89"/>
    <n v="6180"/>
    <n v="4968.93"/>
    <n v="9553.18"/>
    <x v="2"/>
    <n v="2025"/>
    <s v="Q3"/>
    <s v="High"/>
    <s v="Average"/>
    <s v="Good"/>
    <x v="5"/>
    <n v="9553.18"/>
  </r>
  <r>
    <x v="4064"/>
    <d v="2025-08-06T00:00:00"/>
    <s v="Mumbai"/>
    <s v="Jaipur"/>
    <x v="2"/>
    <x v="0"/>
    <x v="6"/>
    <n v="19.559999999999999"/>
    <n v="1429"/>
    <n v="100.93"/>
    <n v="5"/>
    <x v="1"/>
    <x v="2"/>
    <n v="46863.6"/>
    <x v="92"/>
    <x v="5"/>
    <n v="85.28"/>
    <n v="3640.4"/>
    <n v="4762.13"/>
    <n v="6307.97"/>
    <x v="2"/>
    <n v="2025"/>
    <s v="Q3"/>
    <s v="Low"/>
    <s v="Average"/>
    <s v="Excellent"/>
    <x v="2"/>
    <n v="6307.97"/>
  </r>
  <r>
    <x v="4065"/>
    <d v="2024-06-08T00:00:00"/>
    <s v="Kandla"/>
    <s v="Nagpur"/>
    <x v="3"/>
    <x v="0"/>
    <x v="6"/>
    <n v="12.52"/>
    <n v="2162"/>
    <n v="100.36"/>
    <n v="5"/>
    <x v="0"/>
    <x v="0"/>
    <n v="58255.199999999997"/>
    <x v="39"/>
    <x v="0"/>
    <n v="87.26"/>
    <n v="4824.8"/>
    <n v="2769.99"/>
    <n v="7632.97"/>
    <x v="6"/>
    <n v="2024"/>
    <s v="Q2"/>
    <s v="High"/>
    <s v="Average"/>
    <s v="Excellent"/>
    <x v="3"/>
    <n v="7632.97"/>
  </r>
  <r>
    <x v="4066"/>
    <d v="2025-04-24T00:00:00"/>
    <s v="Nava Sheva"/>
    <s v="Lucknow"/>
    <x v="6"/>
    <x v="0"/>
    <x v="1"/>
    <n v="22.09"/>
    <n v="2717"/>
    <n v="103.9"/>
    <n v="7"/>
    <x v="2"/>
    <x v="0"/>
    <n v="71453"/>
    <x v="86"/>
    <x v="1"/>
    <n v="86.16"/>
    <n v="6317.6"/>
    <n v="2570.19"/>
    <n v="12226.77"/>
    <x v="5"/>
    <n v="2025"/>
    <s v="Q2"/>
    <s v="High"/>
    <s v="Good"/>
    <s v="Good"/>
    <x v="6"/>
    <n v="12226.77"/>
  </r>
  <r>
    <x v="4067"/>
    <d v="2024-02-06T00:00:00"/>
    <s v="Vizag"/>
    <s v="Hyderabad"/>
    <x v="5"/>
    <x v="1"/>
    <x v="0"/>
    <n v="12.95"/>
    <n v="1321"/>
    <n v="92.41"/>
    <n v="5"/>
    <x v="1"/>
    <x v="2"/>
    <n v="50596.2"/>
    <x v="56"/>
    <x v="1"/>
    <n v="84.44"/>
    <n v="3160"/>
    <n v="1948.34"/>
    <n v="6196.12"/>
    <x v="3"/>
    <n v="2024"/>
    <s v="Q1"/>
    <s v="High"/>
    <s v="Average"/>
    <s v="Excellent"/>
    <x v="5"/>
    <n v="6196.12"/>
  </r>
  <r>
    <x v="4068"/>
    <d v="2024-02-04T00:00:00"/>
    <s v="Vizag"/>
    <s v="Lucknow"/>
    <x v="5"/>
    <x v="1"/>
    <x v="1"/>
    <n v="17.61"/>
    <n v="1814"/>
    <n v="87.01"/>
    <n v="4"/>
    <x v="0"/>
    <x v="2"/>
    <n v="65058.2"/>
    <x v="5"/>
    <x v="2"/>
    <n v="85.74"/>
    <n v="4332.3999999999996"/>
    <n v="4138.7700000000004"/>
    <n v="6046.58"/>
    <x v="3"/>
    <n v="2024"/>
    <s v="Q1"/>
    <s v="High"/>
    <s v="Average"/>
    <s v="Excellent"/>
    <x v="5"/>
    <n v="6046.58"/>
  </r>
  <r>
    <x v="4069"/>
    <d v="2025-06-08T00:00:00"/>
    <s v="Mumbai"/>
    <s v="Nagpur"/>
    <x v="5"/>
    <x v="0"/>
    <x v="3"/>
    <n v="12.57"/>
    <n v="546"/>
    <n v="85.43"/>
    <n v="2"/>
    <x v="1"/>
    <x v="1"/>
    <n v="29616.6"/>
    <x v="98"/>
    <x v="0"/>
    <n v="88.32"/>
    <n v="1594.8"/>
    <n v="3317.08"/>
    <n v="4082.93"/>
    <x v="6"/>
    <n v="2025"/>
    <s v="Q2"/>
    <s v="Low"/>
    <s v="Average"/>
    <s v="Excellent"/>
    <x v="5"/>
    <n v="4082.93"/>
  </r>
  <r>
    <x v="4070"/>
    <d v="2024-12-21T00:00:00"/>
    <s v="Chennai"/>
    <s v="Nagpur"/>
    <x v="3"/>
    <x v="1"/>
    <x v="6"/>
    <n v="17.690000000000001"/>
    <n v="1631"/>
    <n v="95.11"/>
    <n v="4"/>
    <x v="2"/>
    <x v="1"/>
    <n v="62906.2"/>
    <x v="69"/>
    <x v="2"/>
    <n v="83.38"/>
    <n v="3969.6"/>
    <n v="3409.69"/>
    <n v="10673.37"/>
    <x v="9"/>
    <n v="2024"/>
    <s v="Q4"/>
    <s v="High"/>
    <s v="Good"/>
    <s v="Excellent"/>
    <x v="3"/>
    <n v="10673.37"/>
  </r>
  <r>
    <x v="4071"/>
    <d v="2024-06-16T00:00:00"/>
    <s v="Kolkata"/>
    <s v="Delhi ICD"/>
    <x v="6"/>
    <x v="1"/>
    <x v="5"/>
    <n v="23.84"/>
    <n v="2425"/>
    <n v="99.71"/>
    <n v="7"/>
    <x v="2"/>
    <x v="0"/>
    <n v="81021.2"/>
    <x v="70"/>
    <x v="0"/>
    <n v="83.7"/>
    <n v="5803.6"/>
    <n v="4662.62"/>
    <n v="9024.9500000000007"/>
    <x v="6"/>
    <n v="2024"/>
    <s v="Q2"/>
    <s v="High"/>
    <s v="Average"/>
    <s v="Good"/>
    <x v="6"/>
    <n v="9024.9500000000007"/>
  </r>
  <r>
    <x v="4072"/>
    <d v="2024-04-07T00:00:00"/>
    <s v="Nava Sheva"/>
    <s v="Ahmedabad"/>
    <x v="1"/>
    <x v="0"/>
    <x v="3"/>
    <n v="19.2"/>
    <n v="393"/>
    <n v="101.26"/>
    <n v="2"/>
    <x v="1"/>
    <x v="2"/>
    <n v="34147.199999999997"/>
    <x v="94"/>
    <x v="3"/>
    <n v="87.07"/>
    <n v="1554"/>
    <n v="3812.81"/>
    <n v="5083.22"/>
    <x v="5"/>
    <n v="2024"/>
    <s v="Q2"/>
    <s v="Low"/>
    <s v="Average"/>
    <s v="Excellent"/>
    <x v="1"/>
    <n v="5083.22"/>
  </r>
  <r>
    <x v="4073"/>
    <d v="2025-03-28T00:00:00"/>
    <s v="Vizag"/>
    <s v="Pune"/>
    <x v="3"/>
    <x v="1"/>
    <x v="6"/>
    <n v="19.190000000000001"/>
    <n v="1232"/>
    <n v="91.94"/>
    <n v="4"/>
    <x v="0"/>
    <x v="2"/>
    <n v="60087.8"/>
    <x v="51"/>
    <x v="5"/>
    <n v="82.48"/>
    <n v="3231.6"/>
    <n v="4500.96"/>
    <n v="9909.75"/>
    <x v="10"/>
    <n v="2025"/>
    <s v="Q1"/>
    <s v="High"/>
    <s v="Average"/>
    <s v="Excellent"/>
    <x v="3"/>
    <n v="9909.75"/>
  </r>
  <r>
    <x v="4074"/>
    <d v="2025-06-30T00:00:00"/>
    <s v="Kandla"/>
    <s v="Lucknow"/>
    <x v="4"/>
    <x v="1"/>
    <x v="4"/>
    <n v="25.32"/>
    <n v="1693"/>
    <n v="96.81"/>
    <n v="6"/>
    <x v="1"/>
    <x v="2"/>
    <n v="66721.2"/>
    <x v="10"/>
    <x v="3"/>
    <n v="88.46"/>
    <n v="4398.8"/>
    <n v="2238.4899999999998"/>
    <n v="7924.37"/>
    <x v="6"/>
    <n v="2025"/>
    <s v="Q2"/>
    <s v="High"/>
    <s v="Average"/>
    <s v="Good"/>
    <x v="4"/>
    <n v="7924.37"/>
  </r>
  <r>
    <x v="4075"/>
    <d v="2026-03-14T00:00:00"/>
    <s v="Nava Sheva"/>
    <s v="Jaipur"/>
    <x v="1"/>
    <x v="0"/>
    <x v="2"/>
    <n v="21.93"/>
    <n v="2453"/>
    <n v="99.51"/>
    <n v="7"/>
    <x v="1"/>
    <x v="1"/>
    <n v="62614.2"/>
    <x v="62"/>
    <x v="5"/>
    <n v="81.849999999999994"/>
    <n v="5783.2"/>
    <n v="3276.36"/>
    <n v="7465.67"/>
    <x v="10"/>
    <n v="2026"/>
    <s v="Q1"/>
    <s v="High"/>
    <s v="Average"/>
    <s v="Good"/>
    <x v="1"/>
    <n v="7465.67"/>
  </r>
  <r>
    <x v="4076"/>
    <d v="2024-08-14T00:00:00"/>
    <s v="Vizag"/>
    <s v="Bengaluru"/>
    <x v="5"/>
    <x v="1"/>
    <x v="2"/>
    <n v="20.82"/>
    <n v="1931"/>
    <n v="85.9"/>
    <n v="6"/>
    <x v="2"/>
    <x v="1"/>
    <n v="68218"/>
    <x v="39"/>
    <x v="5"/>
    <n v="84.44"/>
    <n v="4694.8"/>
    <n v="1915.87"/>
    <n v="8367.1"/>
    <x v="2"/>
    <n v="2024"/>
    <s v="Q3"/>
    <s v="High"/>
    <s v="Average"/>
    <s v="Good"/>
    <x v="5"/>
    <n v="8367.1"/>
  </r>
  <r>
    <x v="4077"/>
    <d v="2024-11-02T00:00:00"/>
    <s v="Mundra"/>
    <s v="Nagpur"/>
    <x v="4"/>
    <x v="1"/>
    <x v="1"/>
    <n v="11.61"/>
    <n v="1573"/>
    <n v="94.78"/>
    <n v="3"/>
    <x v="0"/>
    <x v="2"/>
    <n v="57698.6"/>
    <x v="79"/>
    <x v="0"/>
    <n v="81.98"/>
    <n v="3610.4"/>
    <n v="2922.84"/>
    <n v="6119.63"/>
    <x v="11"/>
    <n v="2024"/>
    <s v="Q4"/>
    <s v="High"/>
    <s v="Average"/>
    <s v="Excellent"/>
    <x v="4"/>
    <n v="6119.63"/>
  </r>
  <r>
    <x v="4078"/>
    <d v="2024-09-30T00:00:00"/>
    <s v="Mundra"/>
    <s v="Jaipur"/>
    <x v="4"/>
    <x v="1"/>
    <x v="6"/>
    <n v="12.36"/>
    <n v="529"/>
    <n v="86.79"/>
    <n v="2"/>
    <x v="2"/>
    <x v="0"/>
    <n v="46386.8"/>
    <x v="46"/>
    <x v="2"/>
    <n v="85.74"/>
    <n v="1552.4"/>
    <n v="3316.5"/>
    <n v="4591.45"/>
    <x v="8"/>
    <n v="2024"/>
    <s v="Q3"/>
    <s v="Low"/>
    <s v="Average"/>
    <s v="Excellent"/>
    <x v="4"/>
    <n v="4591.45"/>
  </r>
  <r>
    <x v="4079"/>
    <d v="2026-03-17T00:00:00"/>
    <s v="Chennai"/>
    <s v="Nagpur"/>
    <x v="6"/>
    <x v="0"/>
    <x v="6"/>
    <n v="16.420000000000002"/>
    <n v="2359"/>
    <n v="86.34"/>
    <n v="6"/>
    <x v="0"/>
    <x v="1"/>
    <n v="59946.8"/>
    <x v="68"/>
    <x v="3"/>
    <n v="82.01"/>
    <n v="5374.8"/>
    <n v="2695.51"/>
    <n v="7726.25"/>
    <x v="10"/>
    <n v="2026"/>
    <s v="Q1"/>
    <s v="High"/>
    <s v="Average"/>
    <s v="Good"/>
    <x v="6"/>
    <n v="7726.25"/>
  </r>
  <r>
    <x v="4080"/>
    <d v="2025-06-18T00:00:00"/>
    <s v="Mundra"/>
    <s v="Delhi ICD"/>
    <x v="1"/>
    <x v="0"/>
    <x v="2"/>
    <n v="15.68"/>
    <n v="2568"/>
    <n v="99.42"/>
    <n v="8"/>
    <x v="0"/>
    <x v="0"/>
    <n v="65858.399999999994"/>
    <x v="38"/>
    <x v="0"/>
    <n v="83.25"/>
    <n v="5763.2"/>
    <n v="2658.01"/>
    <n v="11320.02"/>
    <x v="6"/>
    <n v="2025"/>
    <s v="Q2"/>
    <s v="High"/>
    <s v="Good"/>
    <s v="Good"/>
    <x v="1"/>
    <n v="11320.02"/>
  </r>
  <r>
    <x v="4081"/>
    <d v="2024-02-12T00:00:00"/>
    <s v="Mumbai"/>
    <s v="Delhi ICD"/>
    <x v="5"/>
    <x v="0"/>
    <x v="2"/>
    <n v="14.48"/>
    <n v="1759"/>
    <n v="96"/>
    <n v="5"/>
    <x v="0"/>
    <x v="2"/>
    <n v="50660"/>
    <x v="101"/>
    <x v="4"/>
    <n v="85.51"/>
    <n v="4097.2"/>
    <n v="4319.7"/>
    <n v="4850.57"/>
    <x v="3"/>
    <n v="2024"/>
    <s v="Q1"/>
    <s v="High"/>
    <s v="Average"/>
    <s v="Excellent"/>
    <x v="5"/>
    <n v="4850.57"/>
  </r>
  <r>
    <x v="4082"/>
    <d v="2025-01-18T00:00:00"/>
    <s v="Nava Sheva"/>
    <s v="Lucknow"/>
    <x v="1"/>
    <x v="1"/>
    <x v="6"/>
    <n v="22.83"/>
    <n v="2780"/>
    <n v="95.44"/>
    <n v="8"/>
    <x v="0"/>
    <x v="0"/>
    <n v="86359.8"/>
    <x v="62"/>
    <x v="4"/>
    <n v="87.88"/>
    <n v="6473.2"/>
    <n v="3340.14"/>
    <n v="7792.34"/>
    <x v="0"/>
    <n v="2025"/>
    <s v="Q1"/>
    <s v="High"/>
    <s v="Average"/>
    <s v="Good"/>
    <x v="1"/>
    <n v="7792.34"/>
  </r>
  <r>
    <x v="4083"/>
    <d v="2025-07-21T00:00:00"/>
    <s v="Mundra"/>
    <s v="Delhi ICD"/>
    <x v="6"/>
    <x v="0"/>
    <x v="2"/>
    <n v="22.48"/>
    <n v="1444"/>
    <n v="102.76"/>
    <n v="3"/>
    <x v="0"/>
    <x v="0"/>
    <n v="58891.199999999997"/>
    <x v="59"/>
    <x v="2"/>
    <n v="82.21"/>
    <n v="3787.2"/>
    <n v="3431.53"/>
    <n v="7611.16"/>
    <x v="1"/>
    <n v="2025"/>
    <s v="Q3"/>
    <s v="High"/>
    <s v="Average"/>
    <s v="Excellent"/>
    <x v="6"/>
    <n v="7611.16"/>
  </r>
  <r>
    <x v="4084"/>
    <d v="2024-07-10T00:00:00"/>
    <s v="Chennai"/>
    <s v="Lucknow"/>
    <x v="1"/>
    <x v="0"/>
    <x v="5"/>
    <n v="10.73"/>
    <n v="1639"/>
    <n v="91.45"/>
    <n v="5"/>
    <x v="1"/>
    <x v="1"/>
    <n v="41799"/>
    <x v="102"/>
    <x v="2"/>
    <n v="85.42"/>
    <n v="3707.2"/>
    <n v="4634.05"/>
    <n v="6106.19"/>
    <x v="1"/>
    <n v="2024"/>
    <s v="Q3"/>
    <s v="Low"/>
    <s v="Average"/>
    <s v="Excellent"/>
    <x v="1"/>
    <n v="6106.19"/>
  </r>
  <r>
    <x v="4085"/>
    <d v="2026-04-04T00:00:00"/>
    <s v="Nava Sheva"/>
    <s v="Lucknow"/>
    <x v="3"/>
    <x v="1"/>
    <x v="3"/>
    <n v="16.77"/>
    <n v="1319"/>
    <n v="104.32"/>
    <n v="5"/>
    <x v="0"/>
    <x v="2"/>
    <n v="60439.4"/>
    <x v="107"/>
    <x v="5"/>
    <n v="88.14"/>
    <n v="3308.8"/>
    <n v="2614.62"/>
    <n v="8820.9500000000007"/>
    <x v="5"/>
    <n v="2026"/>
    <s v="Q2"/>
    <s v="High"/>
    <s v="Average"/>
    <s v="Excellent"/>
    <x v="3"/>
    <n v="8820.9500000000007"/>
  </r>
  <r>
    <x v="4086"/>
    <d v="2024-06-04T00:00:00"/>
    <s v="Kandla"/>
    <s v="Hyderabad"/>
    <x v="0"/>
    <x v="1"/>
    <x v="1"/>
    <n v="16.920000000000002"/>
    <n v="830"/>
    <n v="95.6"/>
    <n v="2"/>
    <x v="2"/>
    <x v="1"/>
    <n v="52660"/>
    <x v="57"/>
    <x v="4"/>
    <n v="86.1"/>
    <n v="2336.8000000000002"/>
    <n v="1921.57"/>
    <n v="5700.77"/>
    <x v="6"/>
    <n v="2024"/>
    <s v="Q2"/>
    <s v="High"/>
    <s v="Average"/>
    <s v="Excellent"/>
    <x v="0"/>
    <n v="5700.77"/>
  </r>
  <r>
    <x v="4087"/>
    <d v="2025-07-13T00:00:00"/>
    <s v="Kolkata"/>
    <s v="Delhi ICD"/>
    <x v="6"/>
    <x v="1"/>
    <x v="1"/>
    <n v="27.7"/>
    <n v="1531"/>
    <n v="85.07"/>
    <n v="4"/>
    <x v="2"/>
    <x v="1"/>
    <n v="69510.399999999994"/>
    <x v="65"/>
    <x v="6"/>
    <n v="85.51"/>
    <n v="4170"/>
    <n v="3239.27"/>
    <n v="9690.17"/>
    <x v="1"/>
    <n v="2025"/>
    <s v="Q3"/>
    <s v="High"/>
    <s v="Average"/>
    <s v="Excellent"/>
    <x v="6"/>
    <n v="9690.17"/>
  </r>
  <r>
    <x v="4088"/>
    <d v="2025-04-17T00:00:00"/>
    <s v="Mumbai"/>
    <s v="Nagpur"/>
    <x v="3"/>
    <x v="1"/>
    <x v="2"/>
    <n v="13.97"/>
    <n v="1365"/>
    <n v="97.3"/>
    <n v="3"/>
    <x v="1"/>
    <x v="2"/>
    <n v="52629"/>
    <x v="17"/>
    <x v="2"/>
    <n v="86.35"/>
    <n v="3288.8"/>
    <n v="4751.5"/>
    <n v="4797.2"/>
    <x v="5"/>
    <n v="2025"/>
    <s v="Q2"/>
    <s v="High"/>
    <s v="Average"/>
    <s v="Excellent"/>
    <x v="3"/>
    <n v="4797.2"/>
  </r>
  <r>
    <x v="4089"/>
    <d v="2024-12-24T00:00:00"/>
    <s v="Nava Sheva"/>
    <s v="Pune"/>
    <x v="5"/>
    <x v="1"/>
    <x v="2"/>
    <n v="23.83"/>
    <n v="2223"/>
    <n v="98.44"/>
    <n v="7"/>
    <x v="0"/>
    <x v="1"/>
    <n v="78435.8"/>
    <x v="25"/>
    <x v="2"/>
    <n v="84.54"/>
    <n v="5399.2"/>
    <n v="4573.42"/>
    <n v="6968.45"/>
    <x v="9"/>
    <n v="2024"/>
    <s v="Q4"/>
    <s v="High"/>
    <s v="Average"/>
    <s v="Good"/>
    <x v="5"/>
    <n v="6968.45"/>
  </r>
  <r>
    <x v="4090"/>
    <d v="2025-12-21T00:00:00"/>
    <s v="Mumbai"/>
    <s v="Ahmedabad"/>
    <x v="1"/>
    <x v="1"/>
    <x v="6"/>
    <n v="16.5"/>
    <n v="1103"/>
    <n v="88.58"/>
    <n v="3"/>
    <x v="1"/>
    <x v="0"/>
    <n v="54715.6"/>
    <x v="44"/>
    <x v="2"/>
    <n v="87.4"/>
    <n v="2866"/>
    <n v="3364.85"/>
    <n v="6662.11"/>
    <x v="9"/>
    <n v="2025"/>
    <s v="Q4"/>
    <s v="High"/>
    <s v="Average"/>
    <s v="Excellent"/>
    <x v="1"/>
    <n v="6662.11"/>
  </r>
  <r>
    <x v="4091"/>
    <d v="2024-09-22T00:00:00"/>
    <s v="Nava Sheva"/>
    <s v="Hyderabad"/>
    <x v="4"/>
    <x v="0"/>
    <x v="1"/>
    <n v="14.02"/>
    <n v="1111"/>
    <n v="87.89"/>
    <n v="3"/>
    <x v="2"/>
    <x v="0"/>
    <n v="42996.800000000003"/>
    <x v="72"/>
    <x v="0"/>
    <n v="86.38"/>
    <n v="2782.8"/>
    <n v="3506.64"/>
    <n v="4868.58"/>
    <x v="8"/>
    <n v="2024"/>
    <s v="Q3"/>
    <s v="Low"/>
    <s v="Average"/>
    <s v="Excellent"/>
    <x v="4"/>
    <n v="4868.58"/>
  </r>
  <r>
    <x v="4092"/>
    <d v="2024-05-24T00:00:00"/>
    <s v="Kolkata"/>
    <s v="Jaipur"/>
    <x v="6"/>
    <x v="1"/>
    <x v="0"/>
    <n v="16.559999999999999"/>
    <n v="941"/>
    <n v="92.15"/>
    <n v="3"/>
    <x v="1"/>
    <x v="0"/>
    <n v="53254"/>
    <x v="37"/>
    <x v="5"/>
    <n v="81.95"/>
    <n v="2544.4"/>
    <n v="2334.94"/>
    <n v="8478.0499999999993"/>
    <x v="4"/>
    <n v="2024"/>
    <s v="Q2"/>
    <s v="High"/>
    <s v="Average"/>
    <s v="Excellent"/>
    <x v="6"/>
    <n v="8478.0499999999993"/>
  </r>
  <r>
    <x v="4093"/>
    <d v="2026-03-06T00:00:00"/>
    <s v="Chennai"/>
    <s v="Bengaluru"/>
    <x v="4"/>
    <x v="1"/>
    <x v="1"/>
    <n v="21.3"/>
    <n v="1335"/>
    <n v="104.3"/>
    <n v="3"/>
    <x v="2"/>
    <x v="1"/>
    <n v="63706"/>
    <x v="37"/>
    <x v="2"/>
    <n v="86.79"/>
    <n v="3522"/>
    <n v="2552.8200000000002"/>
    <n v="9948.44"/>
    <x v="10"/>
    <n v="2026"/>
    <s v="Q1"/>
    <s v="High"/>
    <s v="Average"/>
    <s v="Excellent"/>
    <x v="4"/>
    <n v="9948.44"/>
  </r>
  <r>
    <x v="4094"/>
    <d v="2024-09-20T00:00:00"/>
    <s v="Mumbai"/>
    <s v="Lucknow"/>
    <x v="5"/>
    <x v="0"/>
    <x v="1"/>
    <n v="25.19"/>
    <n v="2314"/>
    <n v="89.52"/>
    <n v="5"/>
    <x v="0"/>
    <x v="1"/>
    <n v="67681.399999999994"/>
    <x v="25"/>
    <x v="0"/>
    <n v="88.02"/>
    <n v="5635.6"/>
    <n v="4697.75"/>
    <n v="6442.63"/>
    <x v="8"/>
    <n v="2024"/>
    <s v="Q3"/>
    <s v="High"/>
    <s v="Average"/>
    <s v="Excellent"/>
    <x v="5"/>
    <n v="6442.63"/>
  </r>
  <r>
    <x v="4095"/>
    <d v="2024-09-13T00:00:00"/>
    <s v="Chennai"/>
    <s v="Delhi ICD"/>
    <x v="0"/>
    <x v="0"/>
    <x v="3"/>
    <n v="17.21"/>
    <n v="342"/>
    <n v="91.24"/>
    <n v="2"/>
    <x v="0"/>
    <x v="1"/>
    <n v="37041.800000000003"/>
    <x v="67"/>
    <x v="2"/>
    <n v="83.91"/>
    <n v="1372.4"/>
    <n v="2578.37"/>
    <n v="5290.43"/>
    <x v="8"/>
    <n v="2024"/>
    <s v="Q3"/>
    <s v="Low"/>
    <s v="Average"/>
    <s v="Excellent"/>
    <x v="0"/>
    <n v="5290.43"/>
  </r>
  <r>
    <x v="4096"/>
    <d v="2024-09-03T00:00:00"/>
    <s v="Nava Sheva"/>
    <s v="Bengaluru"/>
    <x v="3"/>
    <x v="1"/>
    <x v="6"/>
    <n v="10.37"/>
    <n v="1902"/>
    <n v="90.53"/>
    <n v="4"/>
    <x v="0"/>
    <x v="0"/>
    <n v="64020.6"/>
    <x v="1"/>
    <x v="6"/>
    <n v="81.95"/>
    <n v="4218.8"/>
    <n v="4191.3"/>
    <n v="6318.58"/>
    <x v="8"/>
    <n v="2024"/>
    <s v="Q3"/>
    <s v="High"/>
    <s v="Average"/>
    <s v="Excellent"/>
    <x v="3"/>
    <n v="6318.58"/>
  </r>
  <r>
    <x v="4097"/>
    <d v="2024-11-24T00:00:00"/>
    <s v="Kandla"/>
    <s v="Ahmedabad"/>
    <x v="0"/>
    <x v="1"/>
    <x v="0"/>
    <n v="25.26"/>
    <n v="2705"/>
    <n v="102.83"/>
    <n v="8"/>
    <x v="0"/>
    <x v="0"/>
    <n v="88533.6"/>
    <x v="45"/>
    <x v="5"/>
    <n v="84.77"/>
    <n v="6420.4"/>
    <n v="3055.3"/>
    <n v="14388.45"/>
    <x v="11"/>
    <n v="2024"/>
    <s v="Q4"/>
    <s v="High"/>
    <s v="Good"/>
    <s v="Good"/>
    <x v="0"/>
    <n v="14388.45"/>
  </r>
  <r>
    <x v="4098"/>
    <d v="2024-09-17T00:00:00"/>
    <s v="Mumbai"/>
    <s v="Delhi ICD"/>
    <x v="0"/>
    <x v="0"/>
    <x v="0"/>
    <n v="24.93"/>
    <n v="1360"/>
    <n v="90.63"/>
    <n v="4"/>
    <x v="0"/>
    <x v="0"/>
    <n v="58632.6"/>
    <x v="70"/>
    <x v="6"/>
    <n v="87.98"/>
    <n v="3717.2"/>
    <n v="2928.28"/>
    <n v="8608"/>
    <x v="8"/>
    <n v="2024"/>
    <s v="Q3"/>
    <s v="High"/>
    <s v="Average"/>
    <s v="Excellent"/>
    <x v="0"/>
    <n v="8608"/>
  </r>
  <r>
    <x v="4099"/>
    <d v="2025-06-27T00:00:00"/>
    <s v="Kandla"/>
    <s v="Lucknow"/>
    <x v="6"/>
    <x v="1"/>
    <x v="6"/>
    <n v="13.62"/>
    <n v="359"/>
    <n v="100.79"/>
    <n v="2"/>
    <x v="0"/>
    <x v="1"/>
    <n v="47160.800000000003"/>
    <x v="104"/>
    <x v="1"/>
    <n v="83.33"/>
    <n v="1262.8"/>
    <n v="4279.7"/>
    <n v="6840.46"/>
    <x v="6"/>
    <n v="2025"/>
    <s v="Q2"/>
    <s v="Low"/>
    <s v="Average"/>
    <s v="Excellent"/>
    <x v="6"/>
    <n v="6840.46"/>
  </r>
  <r>
    <x v="4100"/>
    <d v="2026-06-18T00:00:00"/>
    <s v="Chennai"/>
    <s v="Pune"/>
    <x v="2"/>
    <x v="0"/>
    <x v="3"/>
    <n v="14.13"/>
    <n v="2459"/>
    <n v="92.2"/>
    <n v="6"/>
    <x v="0"/>
    <x v="1"/>
    <n v="59789"/>
    <x v="104"/>
    <x v="3"/>
    <n v="81.41"/>
    <n v="5483.2"/>
    <n v="1573.56"/>
    <n v="6502.61"/>
    <x v="6"/>
    <n v="2026"/>
    <s v="Q2"/>
    <s v="High"/>
    <s v="Average"/>
    <s v="Good"/>
    <x v="2"/>
    <n v="6502.61"/>
  </r>
  <r>
    <x v="4101"/>
    <d v="2026-05-31T00:00:00"/>
    <s v="Nava Sheva"/>
    <s v="Jaipur"/>
    <x v="0"/>
    <x v="0"/>
    <x v="0"/>
    <n v="10.09"/>
    <n v="1015"/>
    <n v="87.4"/>
    <n v="3"/>
    <x v="1"/>
    <x v="1"/>
    <n v="33249"/>
    <x v="24"/>
    <x v="5"/>
    <n v="83.42"/>
    <n v="2433.6"/>
    <n v="1858.96"/>
    <n v="3560.37"/>
    <x v="4"/>
    <n v="2026"/>
    <s v="Q2"/>
    <s v="Low"/>
    <s v="Average"/>
    <s v="Excellent"/>
    <x v="0"/>
    <n v="3560.37"/>
  </r>
  <r>
    <x v="4102"/>
    <d v="2024-08-21T00:00:00"/>
    <s v="Kandla"/>
    <s v="Jaipur"/>
    <x v="2"/>
    <x v="0"/>
    <x v="3"/>
    <n v="26.67"/>
    <n v="1209"/>
    <n v="88.34"/>
    <n v="4"/>
    <x v="2"/>
    <x v="0"/>
    <n v="55611.8"/>
    <x v="26"/>
    <x v="5"/>
    <n v="86.59"/>
    <n v="3484.8"/>
    <n v="1671.09"/>
    <n v="8468.43"/>
    <x v="2"/>
    <n v="2024"/>
    <s v="Q3"/>
    <s v="High"/>
    <s v="Average"/>
    <s v="Excellent"/>
    <x v="2"/>
    <n v="8468.43"/>
  </r>
  <r>
    <x v="4103"/>
    <d v="2024-09-30T00:00:00"/>
    <s v="Chennai"/>
    <s v="Hyderabad"/>
    <x v="4"/>
    <x v="0"/>
    <x v="3"/>
    <n v="17.66"/>
    <n v="1280"/>
    <n v="88.52"/>
    <n v="3"/>
    <x v="1"/>
    <x v="2"/>
    <n v="41876.400000000001"/>
    <x v="41"/>
    <x v="2"/>
    <n v="88.27"/>
    <n v="3266.4"/>
    <n v="2676.82"/>
    <n v="4755.1400000000003"/>
    <x v="8"/>
    <n v="2024"/>
    <s v="Q3"/>
    <s v="Low"/>
    <s v="Average"/>
    <s v="Excellent"/>
    <x v="4"/>
    <n v="4755.1400000000003"/>
  </r>
  <r>
    <x v="4104"/>
    <d v="2025-06-29T00:00:00"/>
    <s v="Mundra"/>
    <s v="Nagpur"/>
    <x v="6"/>
    <x v="1"/>
    <x v="4"/>
    <n v="14.67"/>
    <n v="2604"/>
    <n v="100.36"/>
    <n v="6"/>
    <x v="1"/>
    <x v="1"/>
    <n v="69994.2"/>
    <x v="88"/>
    <x v="1"/>
    <n v="88.79"/>
    <n v="5794.8"/>
    <n v="1750.63"/>
    <n v="9391.6200000000008"/>
    <x v="6"/>
    <n v="2025"/>
    <s v="Q2"/>
    <s v="High"/>
    <s v="Average"/>
    <s v="Good"/>
    <x v="6"/>
    <n v="9391.6200000000008"/>
  </r>
  <r>
    <x v="4105"/>
    <d v="2025-06-13T00:00:00"/>
    <s v="Nava Sheva"/>
    <s v="Nagpur"/>
    <x v="6"/>
    <x v="1"/>
    <x v="5"/>
    <n v="11.58"/>
    <n v="494"/>
    <n v="102.74"/>
    <n v="2"/>
    <x v="0"/>
    <x v="2"/>
    <n v="45678.8"/>
    <x v="105"/>
    <x v="1"/>
    <n v="85.36"/>
    <n v="1451.2"/>
    <n v="1654.24"/>
    <n v="4145.0200000000004"/>
    <x v="6"/>
    <n v="2025"/>
    <s v="Q2"/>
    <s v="Low"/>
    <s v="Average"/>
    <s v="Excellent"/>
    <x v="6"/>
    <n v="4145.0200000000004"/>
  </r>
  <r>
    <x v="4106"/>
    <d v="2024-05-05T00:00:00"/>
    <s v="Chennai"/>
    <s v="Jaipur"/>
    <x v="4"/>
    <x v="0"/>
    <x v="4"/>
    <n v="25.32"/>
    <n v="1048"/>
    <n v="92.54"/>
    <n v="4"/>
    <x v="1"/>
    <x v="2"/>
    <n v="46468.800000000003"/>
    <x v="105"/>
    <x v="5"/>
    <n v="87.43"/>
    <n v="3108.8"/>
    <n v="1620.21"/>
    <n v="5387.9"/>
    <x v="4"/>
    <n v="2024"/>
    <s v="Q2"/>
    <s v="Low"/>
    <s v="Average"/>
    <s v="Excellent"/>
    <x v="4"/>
    <n v="5387.9"/>
  </r>
  <r>
    <x v="4107"/>
    <d v="2024-07-10T00:00:00"/>
    <s v="Mumbai"/>
    <s v="Bengaluru"/>
    <x v="1"/>
    <x v="1"/>
    <x v="4"/>
    <n v="15.13"/>
    <n v="2565"/>
    <n v="95.55"/>
    <n v="7"/>
    <x v="2"/>
    <x v="1"/>
    <n v="71863"/>
    <x v="98"/>
    <x v="4"/>
    <n v="83.02"/>
    <n v="5735.2"/>
    <n v="3328.51"/>
    <n v="5751.62"/>
    <x v="1"/>
    <n v="2024"/>
    <s v="Q3"/>
    <s v="High"/>
    <s v="Average"/>
    <s v="Good"/>
    <x v="1"/>
    <n v="5751.62"/>
  </r>
  <r>
    <x v="4108"/>
    <d v="2024-02-18T00:00:00"/>
    <s v="Nava Sheva"/>
    <s v="Bengaluru"/>
    <x v="1"/>
    <x v="0"/>
    <x v="3"/>
    <n v="27.57"/>
    <n v="1847"/>
    <n v="97.18"/>
    <n v="6"/>
    <x v="2"/>
    <x v="0"/>
    <n v="65138.6"/>
    <x v="53"/>
    <x v="1"/>
    <n v="83.76"/>
    <n v="4796.8"/>
    <n v="4465.1899999999996"/>
    <n v="6711.67"/>
    <x v="3"/>
    <n v="2024"/>
    <s v="Q1"/>
    <s v="High"/>
    <s v="Average"/>
    <s v="Good"/>
    <x v="1"/>
    <n v="6711.67"/>
  </r>
  <r>
    <x v="4109"/>
    <d v="2026-05-02T00:00:00"/>
    <s v="Kandla"/>
    <s v="Jaipur"/>
    <x v="6"/>
    <x v="0"/>
    <x v="5"/>
    <n v="18.760000000000002"/>
    <n v="1531"/>
    <n v="91.77"/>
    <n v="5"/>
    <x v="2"/>
    <x v="2"/>
    <n v="48768.4"/>
    <x v="85"/>
    <x v="2"/>
    <n v="82.5"/>
    <n v="3812.4"/>
    <n v="4946.8599999999997"/>
    <n v="5072.68"/>
    <x v="4"/>
    <n v="2026"/>
    <s v="Q2"/>
    <s v="Low"/>
    <s v="Average"/>
    <s v="Excellent"/>
    <x v="6"/>
    <n v="5072.68"/>
  </r>
  <r>
    <x v="4110"/>
    <d v="2026-06-13T00:00:00"/>
    <s v="Kolkata"/>
    <s v="Pune"/>
    <x v="5"/>
    <x v="1"/>
    <x v="2"/>
    <n v="26.18"/>
    <n v="1307"/>
    <n v="87.53"/>
    <n v="5"/>
    <x v="0"/>
    <x v="2"/>
    <n v="66749.600000000006"/>
    <x v="63"/>
    <x v="3"/>
    <n v="83.09"/>
    <n v="3661.2"/>
    <n v="3266.78"/>
    <n v="5583.5"/>
    <x v="6"/>
    <n v="2026"/>
    <s v="Q2"/>
    <s v="High"/>
    <s v="Average"/>
    <s v="Excellent"/>
    <x v="5"/>
    <n v="5583.5"/>
  </r>
  <r>
    <x v="4111"/>
    <d v="2025-05-31T00:00:00"/>
    <s v="Vizag"/>
    <s v="Nagpur"/>
    <x v="1"/>
    <x v="0"/>
    <x v="4"/>
    <n v="22.22"/>
    <n v="2361"/>
    <n v="94.76"/>
    <n v="6"/>
    <x v="0"/>
    <x v="0"/>
    <n v="68701.2"/>
    <x v="13"/>
    <x v="3"/>
    <n v="85.78"/>
    <n v="5610.8"/>
    <n v="4440.58"/>
    <n v="12361.36"/>
    <x v="4"/>
    <n v="2025"/>
    <s v="Q2"/>
    <s v="High"/>
    <s v="Good"/>
    <s v="Good"/>
    <x v="1"/>
    <n v="12361.36"/>
  </r>
  <r>
    <x v="4112"/>
    <d v="2024-10-20T00:00:00"/>
    <s v="Mumbai"/>
    <s v="Pune"/>
    <x v="3"/>
    <x v="1"/>
    <x v="4"/>
    <n v="16.37"/>
    <n v="1199"/>
    <n v="97.28"/>
    <n v="2"/>
    <x v="2"/>
    <x v="2"/>
    <n v="55294.6"/>
    <x v="1"/>
    <x v="6"/>
    <n v="87.55"/>
    <n v="3052.8"/>
    <n v="4828.8999999999996"/>
    <n v="4715.7299999999996"/>
    <x v="7"/>
    <n v="2024"/>
    <s v="Q4"/>
    <s v="High"/>
    <s v="Average"/>
    <s v="Excellent"/>
    <x v="3"/>
    <n v="4715.7299999999996"/>
  </r>
  <r>
    <x v="4113"/>
    <d v="2024-07-03T00:00:00"/>
    <s v="Mumbai"/>
    <s v="Hyderabad"/>
    <x v="5"/>
    <x v="1"/>
    <x v="1"/>
    <n v="17.03"/>
    <n v="1054"/>
    <n v="100.74"/>
    <n v="2"/>
    <x v="1"/>
    <x v="2"/>
    <n v="52063.8"/>
    <x v="99"/>
    <x v="3"/>
    <n v="87.11"/>
    <n v="2789.2"/>
    <n v="1784.76"/>
    <n v="6951.7"/>
    <x v="1"/>
    <n v="2024"/>
    <s v="Q3"/>
    <s v="High"/>
    <s v="Average"/>
    <s v="Excellent"/>
    <x v="5"/>
    <n v="6951.7"/>
  </r>
  <r>
    <x v="4114"/>
    <d v="2024-01-21T00:00:00"/>
    <s v="Mundra"/>
    <s v="Delhi ICD"/>
    <x v="2"/>
    <x v="0"/>
    <x v="6"/>
    <n v="25.82"/>
    <n v="2685"/>
    <n v="99.09"/>
    <n v="8"/>
    <x v="1"/>
    <x v="0"/>
    <n v="71348.800000000003"/>
    <x v="26"/>
    <x v="0"/>
    <n v="82.19"/>
    <n v="6402.8"/>
    <n v="4524.8900000000003"/>
    <n v="5862.56"/>
    <x v="0"/>
    <n v="2024"/>
    <s v="Q1"/>
    <s v="High"/>
    <s v="Average"/>
    <s v="Good"/>
    <x v="2"/>
    <n v="5862.56"/>
  </r>
  <r>
    <x v="4115"/>
    <d v="2025-05-18T00:00:00"/>
    <s v="Chennai"/>
    <s v="Nagpur"/>
    <x v="1"/>
    <x v="1"/>
    <x v="3"/>
    <n v="10.72"/>
    <n v="1333"/>
    <n v="98.35"/>
    <n v="3"/>
    <x v="2"/>
    <x v="1"/>
    <n v="53446"/>
    <x v="32"/>
    <x v="1"/>
    <n v="82.86"/>
    <n v="3094.8"/>
    <n v="3323.18"/>
    <n v="8722.16"/>
    <x v="4"/>
    <n v="2025"/>
    <s v="Q2"/>
    <s v="High"/>
    <s v="Average"/>
    <s v="Excellent"/>
    <x v="1"/>
    <n v="8722.16"/>
  </r>
  <r>
    <x v="4116"/>
    <d v="2024-05-29T00:00:00"/>
    <s v="Chennai"/>
    <s v="Ahmedabad"/>
    <x v="0"/>
    <x v="1"/>
    <x v="0"/>
    <n v="16.760000000000002"/>
    <n v="1492"/>
    <n v="98.17"/>
    <n v="5"/>
    <x v="0"/>
    <x v="1"/>
    <n v="63268.4"/>
    <x v="45"/>
    <x v="1"/>
    <n v="83.65"/>
    <n v="3654.4"/>
    <n v="4665.43"/>
    <n v="6172.38"/>
    <x v="4"/>
    <n v="2024"/>
    <s v="Q2"/>
    <s v="High"/>
    <s v="Average"/>
    <s v="Excellent"/>
    <x v="0"/>
    <n v="6172.38"/>
  </r>
  <r>
    <x v="4117"/>
    <d v="2024-02-15T00:00:00"/>
    <s v="Chennai"/>
    <s v="Pune"/>
    <x v="0"/>
    <x v="0"/>
    <x v="5"/>
    <n v="12.06"/>
    <n v="2523"/>
    <n v="102.5"/>
    <n v="7"/>
    <x v="1"/>
    <x v="0"/>
    <n v="57430"/>
    <x v="117"/>
    <x v="2"/>
    <n v="83.1"/>
    <n v="5528.4"/>
    <n v="1910.14"/>
    <n v="8866.48"/>
    <x v="3"/>
    <n v="2024"/>
    <s v="Q1"/>
    <s v="High"/>
    <s v="Average"/>
    <s v="Good"/>
    <x v="0"/>
    <n v="8866.48"/>
  </r>
  <r>
    <x v="4118"/>
    <d v="2024-07-29T00:00:00"/>
    <s v="Chennai"/>
    <s v="Ahmedabad"/>
    <x v="1"/>
    <x v="0"/>
    <x v="2"/>
    <n v="18.09"/>
    <n v="647"/>
    <n v="89.98"/>
    <n v="2"/>
    <x v="2"/>
    <x v="2"/>
    <n v="37342.6"/>
    <x v="68"/>
    <x v="5"/>
    <n v="88.08"/>
    <n v="2017.6"/>
    <n v="4022.99"/>
    <n v="6274.58"/>
    <x v="1"/>
    <n v="2024"/>
    <s v="Q3"/>
    <s v="Low"/>
    <s v="Average"/>
    <s v="Excellent"/>
    <x v="1"/>
    <n v="6274.58"/>
  </r>
  <r>
    <x v="4119"/>
    <d v="2025-02-12T00:00:00"/>
    <s v="Mundra"/>
    <s v="Hyderabad"/>
    <x v="2"/>
    <x v="1"/>
    <x v="3"/>
    <n v="26.23"/>
    <n v="332"/>
    <n v="85.05"/>
    <n v="2"/>
    <x v="2"/>
    <x v="2"/>
    <n v="52297"/>
    <x v="1"/>
    <x v="1"/>
    <n v="85.85"/>
    <n v="1713.2"/>
    <n v="3481.62"/>
    <n v="8043.3"/>
    <x v="3"/>
    <n v="2025"/>
    <s v="Q1"/>
    <s v="High"/>
    <s v="Average"/>
    <s v="Excellent"/>
    <x v="2"/>
    <n v="8043.3"/>
  </r>
  <r>
    <x v="4120"/>
    <d v="2024-07-19T00:00:00"/>
    <s v="Chennai"/>
    <s v="Bengaluru"/>
    <x v="4"/>
    <x v="0"/>
    <x v="6"/>
    <n v="10.94"/>
    <n v="884"/>
    <n v="95.27"/>
    <n v="4"/>
    <x v="2"/>
    <x v="0"/>
    <n v="38386.400000000001"/>
    <x v="75"/>
    <x v="4"/>
    <n v="86.09"/>
    <n v="2205.6"/>
    <n v="3536.18"/>
    <n v="5571.21"/>
    <x v="1"/>
    <n v="2024"/>
    <s v="Q3"/>
    <s v="Low"/>
    <s v="Average"/>
    <s v="Excellent"/>
    <x v="4"/>
    <n v="5571.21"/>
  </r>
  <r>
    <x v="4121"/>
    <d v="2025-06-15T00:00:00"/>
    <s v="Chennai"/>
    <s v="Pune"/>
    <x v="6"/>
    <x v="1"/>
    <x v="5"/>
    <n v="22.66"/>
    <n v="2111"/>
    <n v="88.44"/>
    <n v="7"/>
    <x v="0"/>
    <x v="2"/>
    <n v="73338.8"/>
    <x v="59"/>
    <x v="0"/>
    <n v="85.43"/>
    <n v="5128.3999999999996"/>
    <n v="4358.03"/>
    <n v="10649.17"/>
    <x v="6"/>
    <n v="2025"/>
    <s v="Q2"/>
    <s v="High"/>
    <s v="Good"/>
    <s v="Good"/>
    <x v="6"/>
    <n v="10649.17"/>
  </r>
  <r>
    <x v="4122"/>
    <d v="2025-09-29T00:00:00"/>
    <s v="Kandla"/>
    <s v="Lucknow"/>
    <x v="3"/>
    <x v="1"/>
    <x v="4"/>
    <n v="17.899999999999999"/>
    <n v="537"/>
    <n v="96.59"/>
    <n v="2"/>
    <x v="2"/>
    <x v="0"/>
    <n v="52644.800000000003"/>
    <x v="101"/>
    <x v="4"/>
    <n v="86.08"/>
    <n v="1790"/>
    <n v="4847.71"/>
    <n v="7358.95"/>
    <x v="8"/>
    <n v="2025"/>
    <s v="Q3"/>
    <s v="High"/>
    <s v="Average"/>
    <s v="Excellent"/>
    <x v="3"/>
    <n v="7358.95"/>
  </r>
  <r>
    <x v="4123"/>
    <d v="2025-05-12T00:00:00"/>
    <s v="Mumbai"/>
    <s v="Bengaluru"/>
    <x v="5"/>
    <x v="1"/>
    <x v="5"/>
    <n v="23.56"/>
    <n v="2409"/>
    <n v="98.25"/>
    <n v="6"/>
    <x v="1"/>
    <x v="1"/>
    <n v="75402"/>
    <x v="90"/>
    <x v="6"/>
    <n v="83.57"/>
    <n v="5760.4"/>
    <n v="2799.35"/>
    <n v="10313.129999999999"/>
    <x v="4"/>
    <n v="2025"/>
    <s v="Q2"/>
    <s v="High"/>
    <s v="Good"/>
    <s v="Good"/>
    <x v="5"/>
    <n v="10313.129999999999"/>
  </r>
  <r>
    <x v="4124"/>
    <d v="2024-04-11T00:00:00"/>
    <s v="Mumbai"/>
    <s v="Jaipur"/>
    <x v="4"/>
    <x v="1"/>
    <x v="2"/>
    <n v="25.29"/>
    <n v="462"/>
    <n v="94.39"/>
    <n v="2"/>
    <x v="2"/>
    <x v="0"/>
    <n v="58131.8"/>
    <x v="73"/>
    <x v="1"/>
    <n v="81.75"/>
    <n v="1935.6"/>
    <n v="3586.84"/>
    <n v="4917.38"/>
    <x v="5"/>
    <n v="2024"/>
    <s v="Q2"/>
    <s v="High"/>
    <s v="Average"/>
    <s v="Excellent"/>
    <x v="4"/>
    <n v="4917.38"/>
  </r>
  <r>
    <x v="4125"/>
    <d v="2025-10-21T00:00:00"/>
    <s v="Nava Sheva"/>
    <s v="Lucknow"/>
    <x v="4"/>
    <x v="1"/>
    <x v="3"/>
    <n v="20.28"/>
    <n v="2369"/>
    <n v="102.72"/>
    <n v="6"/>
    <x v="2"/>
    <x v="1"/>
    <n v="75006.399999999994"/>
    <x v="4"/>
    <x v="1"/>
    <n v="88.55"/>
    <n v="5549.2"/>
    <n v="1603.21"/>
    <n v="11474.83"/>
    <x v="7"/>
    <n v="2025"/>
    <s v="Q4"/>
    <s v="High"/>
    <s v="Good"/>
    <s v="Good"/>
    <x v="4"/>
    <n v="11474.83"/>
  </r>
  <r>
    <x v="4126"/>
    <d v="2024-11-15T00:00:00"/>
    <s v="Mundra"/>
    <s v="Lucknow"/>
    <x v="3"/>
    <x v="0"/>
    <x v="4"/>
    <n v="16.59"/>
    <n v="1423"/>
    <n v="101.33"/>
    <n v="5"/>
    <x v="1"/>
    <x v="1"/>
    <n v="45666.6"/>
    <x v="67"/>
    <x v="5"/>
    <n v="88.67"/>
    <n v="3509.6"/>
    <n v="4365.08"/>
    <n v="6947.82"/>
    <x v="11"/>
    <n v="2024"/>
    <s v="Q4"/>
    <s v="Low"/>
    <s v="Average"/>
    <s v="Excellent"/>
    <x v="3"/>
    <n v="6947.82"/>
  </r>
  <r>
    <x v="4127"/>
    <d v="2025-08-26T00:00:00"/>
    <s v="Vizag"/>
    <s v="Delhi ICD"/>
    <x v="2"/>
    <x v="1"/>
    <x v="3"/>
    <n v="20.49"/>
    <n v="1444"/>
    <n v="87.59"/>
    <n v="4"/>
    <x v="1"/>
    <x v="1"/>
    <n v="59779.8"/>
    <x v="47"/>
    <x v="6"/>
    <n v="81.87"/>
    <n v="3707.6"/>
    <n v="3222.97"/>
    <n v="5528.14"/>
    <x v="2"/>
    <n v="2025"/>
    <s v="Q3"/>
    <s v="High"/>
    <s v="Average"/>
    <s v="Excellent"/>
    <x v="2"/>
    <n v="5528.14"/>
  </r>
  <r>
    <x v="4128"/>
    <d v="2026-05-15T00:00:00"/>
    <s v="Mumbai"/>
    <s v="Bengaluru"/>
    <x v="0"/>
    <x v="1"/>
    <x v="0"/>
    <n v="23.93"/>
    <n v="345"/>
    <n v="96.58"/>
    <n v="2"/>
    <x v="2"/>
    <x v="1"/>
    <n v="53266.6"/>
    <x v="8"/>
    <x v="4"/>
    <n v="83.25"/>
    <n v="1647.2"/>
    <n v="1684.87"/>
    <n v="8986.67"/>
    <x v="4"/>
    <n v="2026"/>
    <s v="Q2"/>
    <s v="High"/>
    <s v="Average"/>
    <s v="Excellent"/>
    <x v="0"/>
    <n v="8986.67"/>
  </r>
  <r>
    <x v="4129"/>
    <d v="2024-04-02T00:00:00"/>
    <s v="Vizag"/>
    <s v="Nagpur"/>
    <x v="6"/>
    <x v="0"/>
    <x v="5"/>
    <n v="25.03"/>
    <n v="302"/>
    <n v="100.43"/>
    <n v="2"/>
    <x v="0"/>
    <x v="2"/>
    <n v="43202.6"/>
    <x v="5"/>
    <x v="0"/>
    <n v="86.37"/>
    <n v="1605.2"/>
    <n v="4463.1899999999996"/>
    <n v="6296.27"/>
    <x v="5"/>
    <n v="2024"/>
    <s v="Q2"/>
    <s v="Low"/>
    <s v="Average"/>
    <s v="Excellent"/>
    <x v="6"/>
    <n v="6296.27"/>
  </r>
  <r>
    <x v="4130"/>
    <d v="2024-07-02T00:00:00"/>
    <s v="Kandla"/>
    <s v="Bengaluru"/>
    <x v="6"/>
    <x v="1"/>
    <x v="5"/>
    <n v="17.02"/>
    <n v="2306"/>
    <n v="97.36"/>
    <n v="6"/>
    <x v="2"/>
    <x v="2"/>
    <n v="69173.2"/>
    <x v="92"/>
    <x v="4"/>
    <n v="85.7"/>
    <n v="5292.8"/>
    <n v="3089.7"/>
    <n v="7008.94"/>
    <x v="1"/>
    <n v="2024"/>
    <s v="Q3"/>
    <s v="High"/>
    <s v="Average"/>
    <s v="Good"/>
    <x v="6"/>
    <n v="7008.94"/>
  </r>
  <r>
    <x v="4131"/>
    <d v="2025-06-20T00:00:00"/>
    <s v="Chennai"/>
    <s v="Nagpur"/>
    <x v="6"/>
    <x v="0"/>
    <x v="0"/>
    <n v="17.13"/>
    <n v="2283"/>
    <n v="93.57"/>
    <n v="5"/>
    <x v="2"/>
    <x v="2"/>
    <n v="56541.4"/>
    <x v="48"/>
    <x v="0"/>
    <n v="87.74"/>
    <n v="5251.2"/>
    <n v="1941.52"/>
    <n v="7648.17"/>
    <x v="6"/>
    <n v="2025"/>
    <s v="Q2"/>
    <s v="High"/>
    <s v="Average"/>
    <s v="Excellent"/>
    <x v="6"/>
    <n v="7648.17"/>
  </r>
  <r>
    <x v="4132"/>
    <d v="2024-12-06T00:00:00"/>
    <s v="Mundra"/>
    <s v="Jaipur"/>
    <x v="0"/>
    <x v="1"/>
    <x v="6"/>
    <n v="15.85"/>
    <n v="1895"/>
    <n v="91.82"/>
    <n v="5"/>
    <x v="0"/>
    <x v="2"/>
    <n v="65023.4"/>
    <x v="59"/>
    <x v="5"/>
    <n v="84.68"/>
    <n v="4424"/>
    <n v="3234.37"/>
    <n v="6693.93"/>
    <x v="9"/>
    <n v="2024"/>
    <s v="Q4"/>
    <s v="High"/>
    <s v="Average"/>
    <s v="Excellent"/>
    <x v="0"/>
    <n v="6693.93"/>
  </r>
  <r>
    <x v="4133"/>
    <d v="2026-03-01T00:00:00"/>
    <s v="Kandla"/>
    <s v="Jaipur"/>
    <x v="2"/>
    <x v="0"/>
    <x v="6"/>
    <n v="19.79"/>
    <n v="2701"/>
    <n v="98.52"/>
    <n v="7"/>
    <x v="0"/>
    <x v="2"/>
    <n v="67045.399999999994"/>
    <x v="56"/>
    <x v="1"/>
    <n v="83.67"/>
    <n v="6193.6"/>
    <n v="2931.59"/>
    <n v="9549.19"/>
    <x v="10"/>
    <n v="2026"/>
    <s v="Q1"/>
    <s v="High"/>
    <s v="Average"/>
    <s v="Good"/>
    <x v="2"/>
    <n v="9549.19"/>
  </r>
  <r>
    <x v="4134"/>
    <d v="2024-01-18T00:00:00"/>
    <s v="Mumbai"/>
    <s v="Pune"/>
    <x v="0"/>
    <x v="0"/>
    <x v="2"/>
    <n v="24.77"/>
    <n v="2373"/>
    <n v="104.49"/>
    <n v="5"/>
    <x v="1"/>
    <x v="2"/>
    <n v="63307.8"/>
    <x v="108"/>
    <x v="4"/>
    <n v="81.83"/>
    <n v="5736.8"/>
    <n v="2048.33"/>
    <n v="11335.28"/>
    <x v="0"/>
    <n v="2024"/>
    <s v="Q1"/>
    <s v="High"/>
    <s v="Good"/>
    <s v="Excellent"/>
    <x v="0"/>
    <n v="11335.28"/>
  </r>
  <r>
    <x v="4135"/>
    <d v="2025-09-04T00:00:00"/>
    <s v="Chennai"/>
    <s v="Hyderabad"/>
    <x v="4"/>
    <x v="0"/>
    <x v="5"/>
    <n v="14.88"/>
    <n v="1660"/>
    <n v="102.74"/>
    <n v="5"/>
    <x v="1"/>
    <x v="2"/>
    <n v="45640.800000000003"/>
    <x v="101"/>
    <x v="6"/>
    <n v="88.03"/>
    <n v="3915.2"/>
    <n v="4047.13"/>
    <n v="7816.46"/>
    <x v="8"/>
    <n v="2025"/>
    <s v="Q3"/>
    <s v="Low"/>
    <s v="Average"/>
    <s v="Excellent"/>
    <x v="4"/>
    <n v="7816.46"/>
  </r>
  <r>
    <x v="4136"/>
    <d v="2024-01-19T00:00:00"/>
    <s v="Mundra"/>
    <s v="Delhi ICD"/>
    <x v="3"/>
    <x v="1"/>
    <x v="1"/>
    <n v="12.73"/>
    <n v="2245"/>
    <n v="103.84"/>
    <n v="6"/>
    <x v="0"/>
    <x v="0"/>
    <n v="71857.8"/>
    <x v="71"/>
    <x v="5"/>
    <n v="88.65"/>
    <n v="4999.2"/>
    <n v="2450.4699999999998"/>
    <n v="10820.8"/>
    <x v="0"/>
    <n v="2024"/>
    <s v="Q1"/>
    <s v="High"/>
    <s v="Good"/>
    <s v="Good"/>
    <x v="3"/>
    <n v="10820.8"/>
  </r>
  <r>
    <x v="4137"/>
    <d v="2024-03-02T00:00:00"/>
    <s v="Kolkata"/>
    <s v="Delhi ICD"/>
    <x v="2"/>
    <x v="1"/>
    <x v="1"/>
    <n v="21.85"/>
    <n v="448"/>
    <n v="99.86"/>
    <n v="2"/>
    <x v="0"/>
    <x v="2"/>
    <n v="54024.2"/>
    <x v="3"/>
    <x v="0"/>
    <n v="81.97"/>
    <n v="1770"/>
    <n v="2723.68"/>
    <n v="5794.77"/>
    <x v="10"/>
    <n v="2024"/>
    <s v="Q1"/>
    <s v="High"/>
    <s v="Average"/>
    <s v="Excellent"/>
    <x v="2"/>
    <n v="5794.77"/>
  </r>
  <r>
    <x v="4138"/>
    <d v="2025-10-22T00:00:00"/>
    <s v="Kandla"/>
    <s v="Nagpur"/>
    <x v="2"/>
    <x v="1"/>
    <x v="6"/>
    <n v="10.81"/>
    <n v="2618"/>
    <n v="94"/>
    <n v="6"/>
    <x v="0"/>
    <x v="2"/>
    <n v="69425"/>
    <x v="80"/>
    <x v="4"/>
    <n v="86.14"/>
    <n v="5668.4"/>
    <n v="4569.91"/>
    <n v="8891.9699999999993"/>
    <x v="7"/>
    <n v="2025"/>
    <s v="Q4"/>
    <s v="High"/>
    <s v="Average"/>
    <s v="Good"/>
    <x v="2"/>
    <n v="8891.9699999999993"/>
  </r>
  <r>
    <x v="4139"/>
    <d v="2025-02-21T00:00:00"/>
    <s v="Mundra"/>
    <s v="Delhi ICD"/>
    <x v="3"/>
    <x v="1"/>
    <x v="1"/>
    <n v="13.61"/>
    <n v="2080"/>
    <n v="85.87"/>
    <n v="7"/>
    <x v="2"/>
    <x v="0"/>
    <n v="66013.399999999994"/>
    <x v="90"/>
    <x v="2"/>
    <n v="84"/>
    <n v="4704.3999999999996"/>
    <n v="4739.2700000000004"/>
    <n v="6339.66"/>
    <x v="3"/>
    <n v="2025"/>
    <s v="Q1"/>
    <s v="High"/>
    <s v="Average"/>
    <s v="Good"/>
    <x v="3"/>
    <n v="6339.66"/>
  </r>
  <r>
    <x v="4140"/>
    <d v="2024-05-28T00:00:00"/>
    <s v="Vizag"/>
    <s v="Nagpur"/>
    <x v="5"/>
    <x v="1"/>
    <x v="4"/>
    <n v="13.47"/>
    <n v="669"/>
    <n v="100.99"/>
    <n v="2"/>
    <x v="2"/>
    <x v="2"/>
    <n v="46769.8"/>
    <x v="12"/>
    <x v="0"/>
    <n v="81.02"/>
    <n v="1876.8"/>
    <n v="2300.9899999999998"/>
    <n v="3838.77"/>
    <x v="4"/>
    <n v="2024"/>
    <s v="Q2"/>
    <s v="Low"/>
    <s v="Average"/>
    <s v="Excellent"/>
    <x v="5"/>
    <n v="3838.77"/>
  </r>
  <r>
    <x v="4141"/>
    <d v="2024-11-21T00:00:00"/>
    <s v="Nava Sheva"/>
    <s v="Lucknow"/>
    <x v="0"/>
    <x v="1"/>
    <x v="4"/>
    <n v="21.97"/>
    <n v="422"/>
    <n v="85.13"/>
    <n v="2"/>
    <x v="1"/>
    <x v="0"/>
    <n v="51052.6"/>
    <x v="110"/>
    <x v="3"/>
    <n v="85.88"/>
    <n v="1722.8"/>
    <n v="4990.33"/>
    <n v="5281.97"/>
    <x v="11"/>
    <n v="2024"/>
    <s v="Q4"/>
    <s v="High"/>
    <s v="Average"/>
    <s v="Excellent"/>
    <x v="0"/>
    <n v="5281.97"/>
  </r>
  <r>
    <x v="4142"/>
    <d v="2024-02-16T00:00:00"/>
    <s v="Mumbai"/>
    <s v="Hyderabad"/>
    <x v="5"/>
    <x v="1"/>
    <x v="2"/>
    <n v="19.079999999999998"/>
    <n v="791"/>
    <n v="99.02"/>
    <n v="3"/>
    <x v="1"/>
    <x v="0"/>
    <n v="54546.400000000001"/>
    <x v="106"/>
    <x v="2"/>
    <n v="82.94"/>
    <n v="2345.1999999999998"/>
    <n v="1888.88"/>
    <n v="7193.57"/>
    <x v="3"/>
    <n v="2024"/>
    <s v="Q1"/>
    <s v="High"/>
    <s v="Average"/>
    <s v="Excellent"/>
    <x v="5"/>
    <n v="7193.57"/>
  </r>
  <r>
    <x v="4143"/>
    <d v="2024-10-25T00:00:00"/>
    <s v="Vizag"/>
    <s v="Nagpur"/>
    <x v="1"/>
    <x v="0"/>
    <x v="1"/>
    <n v="17.329999999999998"/>
    <n v="2553"/>
    <n v="85.45"/>
    <n v="8"/>
    <x v="2"/>
    <x v="2"/>
    <n v="58987"/>
    <x v="95"/>
    <x v="6"/>
    <n v="84.66"/>
    <n v="5799.2"/>
    <n v="4730.8"/>
    <n v="7920.5"/>
    <x v="7"/>
    <n v="2024"/>
    <s v="Q4"/>
    <s v="High"/>
    <s v="Average"/>
    <s v="Good"/>
    <x v="1"/>
    <n v="7920.5"/>
  </r>
  <r>
    <x v="4144"/>
    <d v="2024-12-25T00:00:00"/>
    <s v="Vizag"/>
    <s v="Ahmedabad"/>
    <x v="5"/>
    <x v="1"/>
    <x v="1"/>
    <n v="21.6"/>
    <n v="1401"/>
    <n v="99.4"/>
    <n v="3"/>
    <x v="1"/>
    <x v="2"/>
    <n v="60180"/>
    <x v="29"/>
    <x v="2"/>
    <n v="84.98"/>
    <n v="3666"/>
    <n v="4725.07"/>
    <n v="8884.19"/>
    <x v="9"/>
    <n v="2024"/>
    <s v="Q4"/>
    <s v="High"/>
    <s v="Average"/>
    <s v="Excellent"/>
    <x v="5"/>
    <n v="8884.19"/>
  </r>
  <r>
    <x v="4145"/>
    <d v="2024-11-22T00:00:00"/>
    <s v="Chennai"/>
    <s v="Ahmedabad"/>
    <x v="0"/>
    <x v="0"/>
    <x v="3"/>
    <n v="14.66"/>
    <n v="1926"/>
    <n v="86.11"/>
    <n v="6"/>
    <x v="0"/>
    <x v="1"/>
    <n v="53139.199999999997"/>
    <x v="1"/>
    <x v="4"/>
    <n v="87.84"/>
    <n v="4438.3999999999996"/>
    <n v="3011.98"/>
    <n v="8785.4699999999993"/>
    <x v="11"/>
    <n v="2024"/>
    <s v="Q4"/>
    <s v="High"/>
    <s v="Average"/>
    <s v="Good"/>
    <x v="0"/>
    <n v="8785.4699999999993"/>
  </r>
  <r>
    <x v="4146"/>
    <d v="2025-12-18T00:00:00"/>
    <s v="Nava Sheva"/>
    <s v="Nagpur"/>
    <x v="4"/>
    <x v="1"/>
    <x v="0"/>
    <n v="23.67"/>
    <n v="2790"/>
    <n v="86.4"/>
    <n v="7"/>
    <x v="1"/>
    <x v="0"/>
    <n v="81151"/>
    <x v="114"/>
    <x v="2"/>
    <n v="86.51"/>
    <n v="6526.8"/>
    <n v="3509.55"/>
    <n v="11218.11"/>
    <x v="9"/>
    <n v="2025"/>
    <s v="Q4"/>
    <s v="High"/>
    <s v="Good"/>
    <s v="Good"/>
    <x v="4"/>
    <n v="11218.11"/>
  </r>
  <r>
    <x v="4147"/>
    <d v="2025-12-14T00:00:00"/>
    <s v="Mumbai"/>
    <s v="Delhi ICD"/>
    <x v="5"/>
    <x v="1"/>
    <x v="2"/>
    <n v="27.97"/>
    <n v="2781"/>
    <n v="101.4"/>
    <n v="8"/>
    <x v="0"/>
    <x v="2"/>
    <n v="87713"/>
    <x v="7"/>
    <x v="2"/>
    <n v="84.67"/>
    <n v="6680.8"/>
    <n v="2063.39"/>
    <n v="15724.15"/>
    <x v="9"/>
    <n v="2025"/>
    <s v="Q4"/>
    <s v="High"/>
    <s v="Good"/>
    <s v="Good"/>
    <x v="5"/>
    <n v="15724.15"/>
  </r>
  <r>
    <x v="4148"/>
    <d v="2024-10-28T00:00:00"/>
    <s v="Kandla"/>
    <s v="Delhi ICD"/>
    <x v="3"/>
    <x v="1"/>
    <x v="0"/>
    <n v="11.48"/>
    <n v="1688"/>
    <n v="99.59"/>
    <n v="4"/>
    <x v="2"/>
    <x v="2"/>
    <n v="57038.8"/>
    <x v="93"/>
    <x v="5"/>
    <n v="87.9"/>
    <n v="3835.2"/>
    <n v="2790.71"/>
    <n v="9273.93"/>
    <x v="7"/>
    <n v="2024"/>
    <s v="Q4"/>
    <s v="High"/>
    <s v="Average"/>
    <s v="Excellent"/>
    <x v="3"/>
    <n v="9273.93"/>
  </r>
  <r>
    <x v="4149"/>
    <d v="2024-07-18T00:00:00"/>
    <s v="Nava Sheva"/>
    <s v="Bengaluru"/>
    <x v="3"/>
    <x v="1"/>
    <x v="3"/>
    <n v="22.36"/>
    <n v="1236"/>
    <n v="98.95"/>
    <n v="5"/>
    <x v="2"/>
    <x v="1"/>
    <n v="62830"/>
    <x v="41"/>
    <x v="0"/>
    <n v="82.12"/>
    <n v="3366.4"/>
    <n v="2246.6999999999998"/>
    <n v="8385.44"/>
    <x v="1"/>
    <n v="2024"/>
    <s v="Q3"/>
    <s v="High"/>
    <s v="Average"/>
    <s v="Excellent"/>
    <x v="3"/>
    <n v="8385.44"/>
  </r>
  <r>
    <x v="4150"/>
    <d v="2026-05-02T00:00:00"/>
    <s v="Vizag"/>
    <s v="Lucknow"/>
    <x v="1"/>
    <x v="1"/>
    <x v="1"/>
    <n v="27.93"/>
    <n v="386"/>
    <n v="95.67"/>
    <n v="2"/>
    <x v="2"/>
    <x v="2"/>
    <n v="55749.4"/>
    <x v="6"/>
    <x v="5"/>
    <n v="85.78"/>
    <n v="1889.2"/>
    <n v="3760.33"/>
    <n v="9334.3799999999992"/>
    <x v="4"/>
    <n v="2026"/>
    <s v="Q2"/>
    <s v="High"/>
    <s v="Average"/>
    <s v="Excellent"/>
    <x v="1"/>
    <n v="9334.3799999999992"/>
  </r>
  <r>
    <x v="4151"/>
    <d v="2024-02-11T00:00:00"/>
    <s v="Kandla"/>
    <s v="Pune"/>
    <x v="0"/>
    <x v="0"/>
    <x v="2"/>
    <n v="24.89"/>
    <n v="1275"/>
    <n v="104.58"/>
    <n v="4"/>
    <x v="0"/>
    <x v="2"/>
    <n v="55250.6"/>
    <x v="109"/>
    <x v="4"/>
    <n v="88.9"/>
    <n v="3545.6"/>
    <n v="1569.19"/>
    <n v="7265.22"/>
    <x v="3"/>
    <n v="2024"/>
    <s v="Q1"/>
    <s v="High"/>
    <s v="Average"/>
    <s v="Excellent"/>
    <x v="0"/>
    <n v="7265.22"/>
  </r>
  <r>
    <x v="4152"/>
    <d v="2025-04-05T00:00:00"/>
    <s v="Nava Sheva"/>
    <s v="Ahmedabad"/>
    <x v="2"/>
    <x v="0"/>
    <x v="4"/>
    <n v="11.39"/>
    <n v="1470"/>
    <n v="95.99"/>
    <n v="3"/>
    <x v="1"/>
    <x v="1"/>
    <n v="40909.800000000003"/>
    <x v="65"/>
    <x v="2"/>
    <n v="84.68"/>
    <n v="3395.6"/>
    <n v="4900.45"/>
    <n v="6360.94"/>
    <x v="5"/>
    <n v="2025"/>
    <s v="Q2"/>
    <s v="Low"/>
    <s v="Average"/>
    <s v="Excellent"/>
    <x v="2"/>
    <n v="6360.94"/>
  </r>
  <r>
    <x v="4153"/>
    <d v="2025-04-19T00:00:00"/>
    <s v="Mumbai"/>
    <s v="Nagpur"/>
    <x v="4"/>
    <x v="1"/>
    <x v="3"/>
    <n v="22.8"/>
    <n v="2512"/>
    <n v="95.45"/>
    <n v="8"/>
    <x v="0"/>
    <x v="0"/>
    <n v="83118"/>
    <x v="102"/>
    <x v="4"/>
    <n v="83.33"/>
    <n v="5936"/>
    <n v="2601.04"/>
    <n v="13949.1"/>
    <x v="5"/>
    <n v="2025"/>
    <s v="Q2"/>
    <s v="High"/>
    <s v="Good"/>
    <s v="Good"/>
    <x v="4"/>
    <n v="13949.1"/>
  </r>
  <r>
    <x v="4154"/>
    <d v="2025-09-17T00:00:00"/>
    <s v="Kolkata"/>
    <s v="Nagpur"/>
    <x v="4"/>
    <x v="0"/>
    <x v="2"/>
    <n v="23.37"/>
    <n v="774"/>
    <n v="98.97"/>
    <n v="2"/>
    <x v="2"/>
    <x v="1"/>
    <n v="46197.4"/>
    <x v="98"/>
    <x v="0"/>
    <n v="82.13"/>
    <n v="2482.8000000000002"/>
    <n v="3465.51"/>
    <n v="5190.4799999999996"/>
    <x v="8"/>
    <n v="2025"/>
    <s v="Q3"/>
    <s v="Low"/>
    <s v="Average"/>
    <s v="Excellent"/>
    <x v="4"/>
    <n v="5190.4799999999996"/>
  </r>
  <r>
    <x v="4155"/>
    <d v="2026-05-13T00:00:00"/>
    <s v="Chennai"/>
    <s v="Hyderabad"/>
    <x v="1"/>
    <x v="1"/>
    <x v="5"/>
    <n v="15.77"/>
    <n v="873"/>
    <n v="89.7"/>
    <n v="4"/>
    <x v="2"/>
    <x v="2"/>
    <n v="49933"/>
    <x v="20"/>
    <x v="1"/>
    <n v="84.33"/>
    <n v="2376.8000000000002"/>
    <n v="3946.88"/>
    <n v="8248"/>
    <x v="4"/>
    <n v="2026"/>
    <s v="Q2"/>
    <s v="Low"/>
    <s v="Average"/>
    <s v="Excellent"/>
    <x v="1"/>
    <n v="8248"/>
  </r>
  <r>
    <x v="4156"/>
    <d v="2025-04-23T00:00:00"/>
    <s v="Kandla"/>
    <s v="Lucknow"/>
    <x v="4"/>
    <x v="0"/>
    <x v="4"/>
    <n v="16.190000000000001"/>
    <n v="2100"/>
    <n v="95.46"/>
    <n v="6"/>
    <x v="0"/>
    <x v="0"/>
    <n v="60226.2"/>
    <x v="82"/>
    <x v="0"/>
    <n v="88.43"/>
    <n v="4847.6000000000004"/>
    <n v="3681.6"/>
    <n v="7154.66"/>
    <x v="5"/>
    <n v="2025"/>
    <s v="Q2"/>
    <s v="High"/>
    <s v="Average"/>
    <s v="Good"/>
    <x v="4"/>
    <n v="7154.66"/>
  </r>
  <r>
    <x v="4157"/>
    <d v="2024-10-25T00:00:00"/>
    <s v="Chennai"/>
    <s v="Hyderabad"/>
    <x v="3"/>
    <x v="0"/>
    <x v="3"/>
    <n v="23.2"/>
    <n v="1714"/>
    <n v="88.16"/>
    <n v="5"/>
    <x v="2"/>
    <x v="0"/>
    <n v="58527.199999999997"/>
    <x v="69"/>
    <x v="5"/>
    <n v="86.81"/>
    <n v="4356"/>
    <n v="1844.94"/>
    <n v="8540.4599999999991"/>
    <x v="7"/>
    <n v="2024"/>
    <s v="Q4"/>
    <s v="High"/>
    <s v="Average"/>
    <s v="Excellent"/>
    <x v="3"/>
    <n v="8540.4599999999991"/>
  </r>
  <r>
    <x v="4158"/>
    <d v="2026-06-16T00:00:00"/>
    <s v="Mumbai"/>
    <s v="Jaipur"/>
    <x v="2"/>
    <x v="0"/>
    <x v="6"/>
    <n v="10.46"/>
    <n v="1562"/>
    <n v="101.21"/>
    <n v="5"/>
    <x v="2"/>
    <x v="0"/>
    <n v="46803.199999999997"/>
    <x v="51"/>
    <x v="5"/>
    <n v="84.15"/>
    <n v="3542.4"/>
    <n v="2669.15"/>
    <n v="7712.67"/>
    <x v="6"/>
    <n v="2026"/>
    <s v="Q2"/>
    <s v="Low"/>
    <s v="Average"/>
    <s v="Excellent"/>
    <x v="2"/>
    <n v="7712.67"/>
  </r>
  <r>
    <x v="4159"/>
    <d v="2024-08-27T00:00:00"/>
    <s v="Nava Sheva"/>
    <s v="Pune"/>
    <x v="5"/>
    <x v="1"/>
    <x v="2"/>
    <n v="25.26"/>
    <n v="2264"/>
    <n v="97.05"/>
    <n v="6"/>
    <x v="0"/>
    <x v="1"/>
    <n v="80048"/>
    <x v="106"/>
    <x v="2"/>
    <n v="83.39"/>
    <n v="5538.4"/>
    <n v="4159.54"/>
    <n v="14020.65"/>
    <x v="2"/>
    <n v="2024"/>
    <s v="Q3"/>
    <s v="High"/>
    <s v="Good"/>
    <s v="Good"/>
    <x v="5"/>
    <n v="14020.65"/>
  </r>
  <r>
    <x v="4160"/>
    <d v="2026-01-09T00:00:00"/>
    <s v="Kolkata"/>
    <s v="Lucknow"/>
    <x v="0"/>
    <x v="1"/>
    <x v="0"/>
    <n v="20.57"/>
    <n v="2037"/>
    <n v="91.05"/>
    <n v="7"/>
    <x v="2"/>
    <x v="0"/>
    <n v="72383"/>
    <x v="22"/>
    <x v="2"/>
    <n v="86.57"/>
    <n v="4896.8"/>
    <n v="1754.94"/>
    <n v="9968.08"/>
    <x v="0"/>
    <n v="2026"/>
    <s v="Q1"/>
    <s v="High"/>
    <s v="Average"/>
    <s v="Good"/>
    <x v="0"/>
    <n v="9968.08"/>
  </r>
  <r>
    <x v="4161"/>
    <d v="2025-07-22T00:00:00"/>
    <s v="Vizag"/>
    <s v="Delhi ICD"/>
    <x v="5"/>
    <x v="1"/>
    <x v="0"/>
    <n v="12.38"/>
    <n v="2508"/>
    <n v="100.02"/>
    <n v="7"/>
    <x v="1"/>
    <x v="0"/>
    <n v="69240.399999999994"/>
    <x v="101"/>
    <x v="4"/>
    <n v="82.08"/>
    <n v="5511.2"/>
    <n v="3319.01"/>
    <n v="6122.6"/>
    <x v="1"/>
    <n v="2025"/>
    <s v="Q3"/>
    <s v="High"/>
    <s v="Average"/>
    <s v="Good"/>
    <x v="5"/>
    <n v="6122.6"/>
  </r>
  <r>
    <x v="4162"/>
    <d v="2024-06-24T00:00:00"/>
    <s v="Vizag"/>
    <s v="Ahmedabad"/>
    <x v="0"/>
    <x v="0"/>
    <x v="1"/>
    <n v="13.27"/>
    <n v="795"/>
    <n v="102.86"/>
    <n v="2"/>
    <x v="2"/>
    <x v="2"/>
    <n v="36326.199999999997"/>
    <x v="72"/>
    <x v="0"/>
    <n v="88.4"/>
    <n v="2120.8000000000002"/>
    <n v="4899.05"/>
    <n v="5436.81"/>
    <x v="6"/>
    <n v="2024"/>
    <s v="Q2"/>
    <s v="Low"/>
    <s v="Average"/>
    <s v="Excellent"/>
    <x v="0"/>
    <n v="5436.81"/>
  </r>
  <r>
    <x v="4163"/>
    <d v="2024-07-26T00:00:00"/>
    <s v="Mumbai"/>
    <s v="Ahmedabad"/>
    <x v="4"/>
    <x v="0"/>
    <x v="1"/>
    <n v="16.71"/>
    <n v="1731"/>
    <n v="89.25"/>
    <n v="6"/>
    <x v="0"/>
    <x v="2"/>
    <n v="51521"/>
    <x v="111"/>
    <x v="5"/>
    <n v="85.16"/>
    <n v="4130.3999999999996"/>
    <n v="2402.02"/>
    <n v="4717.13"/>
    <x v="1"/>
    <n v="2024"/>
    <s v="Q3"/>
    <s v="High"/>
    <s v="Average"/>
    <s v="Good"/>
    <x v="4"/>
    <n v="4717.13"/>
  </r>
  <r>
    <x v="4164"/>
    <d v="2024-10-30T00:00:00"/>
    <s v="Chennai"/>
    <s v="Delhi ICD"/>
    <x v="1"/>
    <x v="0"/>
    <x v="0"/>
    <n v="22.13"/>
    <n v="2251"/>
    <n v="85.85"/>
    <n v="7"/>
    <x v="2"/>
    <x v="0"/>
    <n v="63731"/>
    <x v="58"/>
    <x v="3"/>
    <n v="88.2"/>
    <n v="5387.2"/>
    <n v="3904.45"/>
    <n v="6463.67"/>
    <x v="7"/>
    <n v="2024"/>
    <s v="Q4"/>
    <s v="High"/>
    <s v="Average"/>
    <s v="Good"/>
    <x v="1"/>
    <n v="6463.67"/>
  </r>
  <r>
    <x v="4165"/>
    <d v="2024-08-23T00:00:00"/>
    <s v="Nava Sheva"/>
    <s v="Hyderabad"/>
    <x v="1"/>
    <x v="0"/>
    <x v="5"/>
    <n v="19.440000000000001"/>
    <n v="1333"/>
    <n v="95.06"/>
    <n v="5"/>
    <x v="0"/>
    <x v="1"/>
    <n v="51399.199999999997"/>
    <x v="56"/>
    <x v="1"/>
    <n v="84.36"/>
    <n v="3443.6"/>
    <n v="4139.47"/>
    <n v="8160.99"/>
    <x v="2"/>
    <n v="2024"/>
    <s v="Q3"/>
    <s v="High"/>
    <s v="Average"/>
    <s v="Excellent"/>
    <x v="1"/>
    <n v="8160.99"/>
  </r>
  <r>
    <x v="4166"/>
    <d v="2025-03-14T00:00:00"/>
    <s v="Chennai"/>
    <s v="Bengaluru"/>
    <x v="0"/>
    <x v="0"/>
    <x v="3"/>
    <n v="19.100000000000001"/>
    <n v="1792"/>
    <n v="94.64"/>
    <n v="6"/>
    <x v="0"/>
    <x v="1"/>
    <n v="56550.8"/>
    <x v="57"/>
    <x v="0"/>
    <n v="82.37"/>
    <n v="4348"/>
    <n v="2439.0500000000002"/>
    <n v="8035.47"/>
    <x v="10"/>
    <n v="2025"/>
    <s v="Q1"/>
    <s v="High"/>
    <s v="Average"/>
    <s v="Good"/>
    <x v="0"/>
    <n v="8035.47"/>
  </r>
  <r>
    <x v="4167"/>
    <d v="2025-08-04T00:00:00"/>
    <s v="Mundra"/>
    <s v="Ahmedabad"/>
    <x v="6"/>
    <x v="0"/>
    <x v="2"/>
    <n v="20.79"/>
    <n v="657"/>
    <n v="90.09"/>
    <n v="2"/>
    <x v="0"/>
    <x v="2"/>
    <n v="42405.8"/>
    <x v="66"/>
    <x v="6"/>
    <n v="87.73"/>
    <n v="2145.6"/>
    <n v="1969.74"/>
    <n v="3607.34"/>
    <x v="2"/>
    <n v="2025"/>
    <s v="Q3"/>
    <s v="Low"/>
    <s v="Average"/>
    <s v="Excellent"/>
    <x v="6"/>
    <n v="3607.34"/>
  </r>
  <r>
    <x v="4168"/>
    <d v="2025-12-31T00:00:00"/>
    <s v="Chennai"/>
    <s v="Jaipur"/>
    <x v="1"/>
    <x v="0"/>
    <x v="1"/>
    <n v="15.33"/>
    <n v="2263"/>
    <n v="93.67"/>
    <n v="7"/>
    <x v="1"/>
    <x v="0"/>
    <n v="56193.4"/>
    <x v="117"/>
    <x v="2"/>
    <n v="84.8"/>
    <n v="5139.2"/>
    <n v="1781.92"/>
    <n v="8119.06"/>
    <x v="9"/>
    <n v="2025"/>
    <s v="Q4"/>
    <s v="High"/>
    <s v="Average"/>
    <s v="Good"/>
    <x v="1"/>
    <n v="8119.06"/>
  </r>
  <r>
    <x v="4169"/>
    <d v="2025-09-11T00:00:00"/>
    <s v="Kandla"/>
    <s v="Nagpur"/>
    <x v="1"/>
    <x v="0"/>
    <x v="5"/>
    <n v="10.53"/>
    <n v="2170"/>
    <n v="88.29"/>
    <n v="6"/>
    <x v="2"/>
    <x v="2"/>
    <n v="48611.8"/>
    <x v="86"/>
    <x v="3"/>
    <n v="81.55"/>
    <n v="4761.2"/>
    <n v="3270.01"/>
    <n v="6018.99"/>
    <x v="8"/>
    <n v="2025"/>
    <s v="Q3"/>
    <s v="Low"/>
    <s v="Average"/>
    <s v="Good"/>
    <x v="1"/>
    <n v="6018.99"/>
  </r>
  <r>
    <x v="4170"/>
    <d v="2025-05-08T00:00:00"/>
    <s v="Mundra"/>
    <s v="Lucknow"/>
    <x v="5"/>
    <x v="1"/>
    <x v="0"/>
    <n v="17.170000000000002"/>
    <n v="615"/>
    <n v="86.32"/>
    <n v="2"/>
    <x v="2"/>
    <x v="0"/>
    <n v="51691.4"/>
    <x v="19"/>
    <x v="0"/>
    <n v="82.37"/>
    <n v="1916.8"/>
    <n v="4436.7700000000004"/>
    <n v="6026.86"/>
    <x v="4"/>
    <n v="2025"/>
    <s v="Q2"/>
    <s v="High"/>
    <s v="Average"/>
    <s v="Excellent"/>
    <x v="5"/>
    <n v="6026.86"/>
  </r>
  <r>
    <x v="4171"/>
    <d v="2025-04-07T00:00:00"/>
    <s v="Kandla"/>
    <s v="Delhi ICD"/>
    <x v="5"/>
    <x v="0"/>
    <x v="3"/>
    <n v="15.11"/>
    <n v="2488"/>
    <n v="96.76"/>
    <n v="8"/>
    <x v="1"/>
    <x v="0"/>
    <n v="59066.2"/>
    <x v="51"/>
    <x v="2"/>
    <n v="87.9"/>
    <n v="5580.4"/>
    <n v="4677.74"/>
    <n v="5105.12"/>
    <x v="5"/>
    <n v="2025"/>
    <s v="Q2"/>
    <s v="High"/>
    <s v="Average"/>
    <s v="Good"/>
    <x v="5"/>
    <n v="5105.12"/>
  </r>
  <r>
    <x v="4172"/>
    <d v="2025-03-16T00:00:00"/>
    <s v="Mumbai"/>
    <s v="Jaipur"/>
    <x v="6"/>
    <x v="0"/>
    <x v="1"/>
    <n v="11.62"/>
    <n v="1314"/>
    <n v="97.99"/>
    <n v="3"/>
    <x v="0"/>
    <x v="0"/>
    <n v="46984.800000000003"/>
    <x v="84"/>
    <x v="3"/>
    <n v="86.62"/>
    <n v="3092.8"/>
    <n v="4795.13"/>
    <n v="4607.58"/>
    <x v="10"/>
    <n v="2025"/>
    <s v="Q1"/>
    <s v="Low"/>
    <s v="Average"/>
    <s v="Excellent"/>
    <x v="6"/>
    <n v="4607.58"/>
  </r>
  <r>
    <x v="4173"/>
    <d v="2024-03-26T00:00:00"/>
    <s v="Vizag"/>
    <s v="Bengaluru"/>
    <x v="4"/>
    <x v="0"/>
    <x v="2"/>
    <n v="14.77"/>
    <n v="903"/>
    <n v="90.47"/>
    <n v="4"/>
    <x v="2"/>
    <x v="1"/>
    <n v="38985.4"/>
    <x v="62"/>
    <x v="1"/>
    <n v="82.64"/>
    <n v="2396.8000000000002"/>
    <n v="3847.85"/>
    <n v="5504.41"/>
    <x v="10"/>
    <n v="2024"/>
    <s v="Q1"/>
    <s v="Low"/>
    <s v="Average"/>
    <s v="Excellent"/>
    <x v="4"/>
    <n v="5504.41"/>
  </r>
  <r>
    <x v="4174"/>
    <d v="2025-04-19T00:00:00"/>
    <s v="Mumbai"/>
    <s v="Lucknow"/>
    <x v="0"/>
    <x v="1"/>
    <x v="0"/>
    <n v="11.78"/>
    <n v="2553"/>
    <n v="99.7"/>
    <n v="8"/>
    <x v="1"/>
    <x v="2"/>
    <n v="65202"/>
    <x v="24"/>
    <x v="3"/>
    <n v="81.22"/>
    <n v="5577.2"/>
    <n v="4797.0200000000004"/>
    <n v="10983.99"/>
    <x v="5"/>
    <n v="2025"/>
    <s v="Q2"/>
    <s v="High"/>
    <s v="Good"/>
    <s v="Good"/>
    <x v="0"/>
    <n v="10983.99"/>
  </r>
  <r>
    <x v="4175"/>
    <d v="2024-05-21T00:00:00"/>
    <s v="Kandla"/>
    <s v="Ahmedabad"/>
    <x v="0"/>
    <x v="0"/>
    <x v="1"/>
    <n v="13.06"/>
    <n v="529"/>
    <n v="99.65"/>
    <n v="2"/>
    <x v="1"/>
    <x v="1"/>
    <n v="31560"/>
    <x v="117"/>
    <x v="0"/>
    <n v="87.84"/>
    <n v="1580.4"/>
    <n v="3255.63"/>
    <n v="3362.12"/>
    <x v="4"/>
    <n v="2024"/>
    <s v="Q2"/>
    <s v="Low"/>
    <s v="Average"/>
    <s v="Excellent"/>
    <x v="0"/>
    <n v="3362.12"/>
  </r>
  <r>
    <x v="4176"/>
    <d v="2025-09-29T00:00:00"/>
    <s v="Mumbai"/>
    <s v="Jaipur"/>
    <x v="1"/>
    <x v="0"/>
    <x v="0"/>
    <n v="21.18"/>
    <n v="349"/>
    <n v="101.45"/>
    <n v="2"/>
    <x v="2"/>
    <x v="0"/>
    <n v="41924"/>
    <x v="65"/>
    <x v="3"/>
    <n v="84.21"/>
    <n v="1545.2"/>
    <n v="3349.34"/>
    <n v="5106.6499999999996"/>
    <x v="8"/>
    <n v="2025"/>
    <s v="Q3"/>
    <s v="Low"/>
    <s v="Average"/>
    <s v="Excellent"/>
    <x v="1"/>
    <n v="5106.6499999999996"/>
  </r>
  <r>
    <x v="4177"/>
    <d v="2024-01-09T00:00:00"/>
    <s v="Mundra"/>
    <s v="Ahmedabad"/>
    <x v="6"/>
    <x v="1"/>
    <x v="6"/>
    <n v="23.08"/>
    <n v="1319"/>
    <n v="95.12"/>
    <n v="3"/>
    <x v="1"/>
    <x v="1"/>
    <n v="61514.400000000001"/>
    <x v="81"/>
    <x v="2"/>
    <n v="87.01"/>
    <n v="3561.2"/>
    <n v="3563.21"/>
    <n v="5314.96"/>
    <x v="0"/>
    <n v="2024"/>
    <s v="Q1"/>
    <s v="High"/>
    <s v="Average"/>
    <s v="Excellent"/>
    <x v="6"/>
    <n v="5314.96"/>
  </r>
  <r>
    <x v="4178"/>
    <d v="2025-06-06T00:00:00"/>
    <s v="Kolkata"/>
    <s v="Delhi ICD"/>
    <x v="2"/>
    <x v="1"/>
    <x v="3"/>
    <n v="10.25"/>
    <n v="2083"/>
    <n v="98.02"/>
    <n v="5"/>
    <x v="2"/>
    <x v="1"/>
    <n v="61983.4"/>
    <x v="84"/>
    <x v="2"/>
    <n v="87.6"/>
    <n v="4576"/>
    <n v="4944.7700000000004"/>
    <n v="9862.0300000000007"/>
    <x v="6"/>
    <n v="2025"/>
    <s v="Q2"/>
    <s v="High"/>
    <s v="Average"/>
    <s v="Excellent"/>
    <x v="2"/>
    <n v="9862.0300000000007"/>
  </r>
  <r>
    <x v="4179"/>
    <d v="2024-07-14T00:00:00"/>
    <s v="Nava Sheva"/>
    <s v="Lucknow"/>
    <x v="1"/>
    <x v="1"/>
    <x v="6"/>
    <n v="19.3"/>
    <n v="597"/>
    <n v="100.69"/>
    <n v="2"/>
    <x v="0"/>
    <x v="2"/>
    <n v="53616.800000000003"/>
    <x v="60"/>
    <x v="4"/>
    <n v="82.42"/>
    <n v="1966"/>
    <n v="2574.15"/>
    <n v="4885.62"/>
    <x v="1"/>
    <n v="2024"/>
    <s v="Q3"/>
    <s v="High"/>
    <s v="Average"/>
    <s v="Excellent"/>
    <x v="1"/>
    <n v="4885.62"/>
  </r>
  <r>
    <x v="4180"/>
    <d v="2025-02-18T00:00:00"/>
    <s v="Nava Sheva"/>
    <s v="Delhi ICD"/>
    <x v="1"/>
    <x v="1"/>
    <x v="3"/>
    <n v="12.85"/>
    <n v="2266"/>
    <n v="103.81"/>
    <n v="7"/>
    <x v="2"/>
    <x v="2"/>
    <n v="65714.2"/>
    <x v="39"/>
    <x v="6"/>
    <n v="82.38"/>
    <n v="5046"/>
    <n v="1588.25"/>
    <n v="11692.63"/>
    <x v="3"/>
    <n v="2025"/>
    <s v="Q1"/>
    <s v="High"/>
    <s v="Good"/>
    <s v="Good"/>
    <x v="1"/>
    <n v="11692.63"/>
  </r>
  <r>
    <x v="4181"/>
    <d v="2024-10-30T00:00:00"/>
    <s v="Chennai"/>
    <s v="Jaipur"/>
    <x v="2"/>
    <x v="1"/>
    <x v="3"/>
    <n v="18.82"/>
    <n v="2556"/>
    <n v="85.86"/>
    <n v="6"/>
    <x v="2"/>
    <x v="0"/>
    <n v="76413.2"/>
    <x v="53"/>
    <x v="5"/>
    <n v="87.87"/>
    <n v="5864.8"/>
    <n v="3761.34"/>
    <n v="13483.6"/>
    <x v="7"/>
    <n v="2024"/>
    <s v="Q4"/>
    <s v="High"/>
    <s v="Good"/>
    <s v="Good"/>
    <x v="2"/>
    <n v="13483.6"/>
  </r>
  <r>
    <x v="4182"/>
    <d v="2026-04-27T00:00:00"/>
    <s v="Chennai"/>
    <s v="Bengaluru"/>
    <x v="6"/>
    <x v="0"/>
    <x v="0"/>
    <n v="17.71"/>
    <n v="1700"/>
    <n v="88.37"/>
    <n v="5"/>
    <x v="2"/>
    <x v="2"/>
    <n v="49443.4"/>
    <x v="81"/>
    <x v="2"/>
    <n v="86.94"/>
    <n v="4108.3999999999996"/>
    <n v="3913.2"/>
    <n v="5000.22"/>
    <x v="5"/>
    <n v="2026"/>
    <s v="Q2"/>
    <s v="Low"/>
    <s v="Average"/>
    <s v="Excellent"/>
    <x v="6"/>
    <n v="5000.22"/>
  </r>
  <r>
    <x v="4183"/>
    <d v="2025-03-16T00:00:00"/>
    <s v="Nava Sheva"/>
    <s v="Delhi ICD"/>
    <x v="5"/>
    <x v="0"/>
    <x v="2"/>
    <n v="23.2"/>
    <n v="2604"/>
    <n v="99.22"/>
    <n v="6"/>
    <x v="1"/>
    <x v="2"/>
    <n v="64034.400000000001"/>
    <x v="32"/>
    <x v="3"/>
    <n v="86.49"/>
    <n v="6136"/>
    <n v="3553.73"/>
    <n v="10097.5"/>
    <x v="10"/>
    <n v="2025"/>
    <s v="Q1"/>
    <s v="High"/>
    <s v="Good"/>
    <s v="Good"/>
    <x v="5"/>
    <n v="10097.5"/>
  </r>
  <r>
    <x v="4184"/>
    <d v="2025-09-05T00:00:00"/>
    <s v="Vizag"/>
    <s v="Bengaluru"/>
    <x v="0"/>
    <x v="0"/>
    <x v="3"/>
    <n v="27.57"/>
    <n v="2680"/>
    <n v="101.33"/>
    <n v="7"/>
    <x v="2"/>
    <x v="0"/>
    <n v="75632.600000000006"/>
    <x v="18"/>
    <x v="4"/>
    <n v="84.26"/>
    <n v="6462.8"/>
    <n v="3954.95"/>
    <n v="6183.38"/>
    <x v="8"/>
    <n v="2025"/>
    <s v="Q3"/>
    <s v="High"/>
    <s v="Average"/>
    <s v="Good"/>
    <x v="0"/>
    <n v="6183.38"/>
  </r>
  <r>
    <x v="4185"/>
    <d v="2024-01-19T00:00:00"/>
    <s v="Mumbai"/>
    <s v="Nagpur"/>
    <x v="6"/>
    <x v="0"/>
    <x v="4"/>
    <n v="27.1"/>
    <n v="1105"/>
    <n v="99.86"/>
    <n v="2"/>
    <x v="0"/>
    <x v="2"/>
    <n v="54633.2"/>
    <x v="60"/>
    <x v="2"/>
    <n v="82.37"/>
    <n v="3294"/>
    <n v="4117.97"/>
    <n v="7680.29"/>
    <x v="0"/>
    <n v="2024"/>
    <s v="Q1"/>
    <s v="High"/>
    <s v="Average"/>
    <s v="Excellent"/>
    <x v="6"/>
    <n v="7680.29"/>
  </r>
  <r>
    <x v="4186"/>
    <d v="2024-05-17T00:00:00"/>
    <s v="Nava Sheva"/>
    <s v="Delhi ICD"/>
    <x v="2"/>
    <x v="1"/>
    <x v="2"/>
    <n v="15.12"/>
    <n v="541"/>
    <n v="95.9"/>
    <n v="2"/>
    <x v="1"/>
    <x v="1"/>
    <n v="45108"/>
    <x v="23"/>
    <x v="5"/>
    <n v="86.43"/>
    <n v="1686.8"/>
    <n v="2961.49"/>
    <n v="5164.2"/>
    <x v="4"/>
    <n v="2024"/>
    <s v="Q2"/>
    <s v="Low"/>
    <s v="Average"/>
    <s v="Excellent"/>
    <x v="2"/>
    <n v="5164.2"/>
  </r>
  <r>
    <x v="4187"/>
    <d v="2026-02-01T00:00:00"/>
    <s v="Kolkata"/>
    <s v="Delhi ICD"/>
    <x v="1"/>
    <x v="0"/>
    <x v="3"/>
    <n v="19.72"/>
    <n v="1533"/>
    <n v="102.45"/>
    <n v="3"/>
    <x v="0"/>
    <x v="1"/>
    <n v="54938"/>
    <x v="85"/>
    <x v="1"/>
    <n v="87.77"/>
    <n v="3854.8"/>
    <n v="4662.45"/>
    <n v="9313.61"/>
    <x v="3"/>
    <n v="2026"/>
    <s v="Q1"/>
    <s v="High"/>
    <s v="Average"/>
    <s v="Excellent"/>
    <x v="1"/>
    <n v="9313.61"/>
  </r>
  <r>
    <x v="4188"/>
    <d v="2026-05-21T00:00:00"/>
    <s v="Chennai"/>
    <s v="Nagpur"/>
    <x v="6"/>
    <x v="0"/>
    <x v="0"/>
    <n v="16.670000000000002"/>
    <n v="2593"/>
    <n v="87.6"/>
    <n v="7"/>
    <x v="0"/>
    <x v="1"/>
    <n v="63131"/>
    <x v="1"/>
    <x v="4"/>
    <n v="85.06"/>
    <n v="5852.8"/>
    <n v="3186.45"/>
    <n v="11128.21"/>
    <x v="4"/>
    <n v="2026"/>
    <s v="Q2"/>
    <s v="High"/>
    <s v="Good"/>
    <s v="Good"/>
    <x v="6"/>
    <n v="11128.21"/>
  </r>
  <r>
    <x v="4189"/>
    <d v="2024-08-24T00:00:00"/>
    <s v="Mumbai"/>
    <s v="Lucknow"/>
    <x v="2"/>
    <x v="0"/>
    <x v="0"/>
    <n v="20.02"/>
    <n v="733"/>
    <n v="91.13"/>
    <n v="3"/>
    <x v="1"/>
    <x v="0"/>
    <n v="41749.599999999999"/>
    <x v="49"/>
    <x v="3"/>
    <n v="81.86"/>
    <n v="2266.8000000000002"/>
    <n v="3004.17"/>
    <n v="7192.5"/>
    <x v="2"/>
    <n v="2024"/>
    <s v="Q3"/>
    <s v="Low"/>
    <s v="Average"/>
    <s v="Excellent"/>
    <x v="2"/>
    <n v="7192.5"/>
  </r>
  <r>
    <x v="4190"/>
    <d v="2025-11-02T00:00:00"/>
    <s v="Vizag"/>
    <s v="Nagpur"/>
    <x v="3"/>
    <x v="0"/>
    <x v="1"/>
    <n v="21.3"/>
    <n v="1347"/>
    <n v="91.06"/>
    <n v="3"/>
    <x v="1"/>
    <x v="1"/>
    <n v="47761.2"/>
    <x v="24"/>
    <x v="3"/>
    <n v="86.01"/>
    <n v="3546"/>
    <n v="2652.09"/>
    <n v="5685.78"/>
    <x v="11"/>
    <n v="2025"/>
    <s v="Q4"/>
    <s v="Low"/>
    <s v="Average"/>
    <s v="Excellent"/>
    <x v="3"/>
    <n v="5685.78"/>
  </r>
  <r>
    <x v="4191"/>
    <d v="2026-04-29T00:00:00"/>
    <s v="Mundra"/>
    <s v="Hyderabad"/>
    <x v="4"/>
    <x v="0"/>
    <x v="4"/>
    <n v="19.59"/>
    <n v="790"/>
    <n v="90.96"/>
    <n v="2"/>
    <x v="1"/>
    <x v="0"/>
    <n v="42026.2"/>
    <x v="3"/>
    <x v="0"/>
    <n v="83.41"/>
    <n v="2363.6"/>
    <n v="3546.38"/>
    <n v="4995.33"/>
    <x v="5"/>
    <n v="2026"/>
    <s v="Q2"/>
    <s v="Low"/>
    <s v="Average"/>
    <s v="Excellent"/>
    <x v="4"/>
    <n v="4995.33"/>
  </r>
  <r>
    <x v="4192"/>
    <d v="2024-04-27T00:00:00"/>
    <s v="Mundra"/>
    <s v="Delhi ICD"/>
    <x v="1"/>
    <x v="1"/>
    <x v="2"/>
    <n v="23.61"/>
    <n v="660"/>
    <n v="95.13"/>
    <n v="2"/>
    <x v="0"/>
    <x v="1"/>
    <n v="59084.6"/>
    <x v="90"/>
    <x v="3"/>
    <n v="82.6"/>
    <n v="2264.4"/>
    <n v="1707.07"/>
    <n v="10117.49"/>
    <x v="5"/>
    <n v="2024"/>
    <s v="Q2"/>
    <s v="High"/>
    <s v="Good"/>
    <s v="Excellent"/>
    <x v="1"/>
    <n v="10117.49"/>
  </r>
  <r>
    <x v="4193"/>
    <d v="2024-01-19T00:00:00"/>
    <s v="Nava Sheva"/>
    <s v="Delhi ICD"/>
    <x v="1"/>
    <x v="1"/>
    <x v="3"/>
    <n v="21.76"/>
    <n v="2300"/>
    <n v="87.6"/>
    <n v="7"/>
    <x v="0"/>
    <x v="1"/>
    <n v="76196"/>
    <x v="78"/>
    <x v="5"/>
    <n v="85.51"/>
    <n v="5470.4"/>
    <n v="4842.78"/>
    <n v="13713.92"/>
    <x v="0"/>
    <n v="2024"/>
    <s v="Q1"/>
    <s v="High"/>
    <s v="Good"/>
    <s v="Good"/>
    <x v="1"/>
    <n v="13713.92"/>
  </r>
  <r>
    <x v="4194"/>
    <d v="2024-11-23T00:00:00"/>
    <s v="Kandla"/>
    <s v="Delhi ICD"/>
    <x v="0"/>
    <x v="0"/>
    <x v="6"/>
    <n v="21.24"/>
    <n v="2737"/>
    <n v="93.45"/>
    <n v="6"/>
    <x v="1"/>
    <x v="2"/>
    <n v="63174"/>
    <x v="24"/>
    <x v="0"/>
    <n v="82.2"/>
    <n v="6323.6"/>
    <n v="3062.13"/>
    <n v="9146.2199999999993"/>
    <x v="11"/>
    <n v="2024"/>
    <s v="Q4"/>
    <s v="High"/>
    <s v="Average"/>
    <s v="Good"/>
    <x v="0"/>
    <n v="9146.2199999999993"/>
  </r>
  <r>
    <x v="4195"/>
    <d v="2025-06-18T00:00:00"/>
    <s v="Mumbai"/>
    <s v="Nagpur"/>
    <x v="5"/>
    <x v="0"/>
    <x v="5"/>
    <n v="19.82"/>
    <n v="410"/>
    <n v="99.46"/>
    <n v="3"/>
    <x v="2"/>
    <x v="0"/>
    <n v="41193.199999999997"/>
    <x v="119"/>
    <x v="2"/>
    <n v="86.59"/>
    <n v="1612.8"/>
    <n v="2232.7199999999998"/>
    <n v="5163.1099999999997"/>
    <x v="6"/>
    <n v="2025"/>
    <s v="Q2"/>
    <s v="Low"/>
    <s v="Average"/>
    <s v="Excellent"/>
    <x v="5"/>
    <n v="5163.1099999999997"/>
  </r>
  <r>
    <x v="4196"/>
    <d v="2025-10-23T00:00:00"/>
    <s v="Kandla"/>
    <s v="Pune"/>
    <x v="4"/>
    <x v="1"/>
    <x v="5"/>
    <n v="17.010000000000002"/>
    <n v="2090"/>
    <n v="89.14"/>
    <n v="6"/>
    <x v="1"/>
    <x v="1"/>
    <n v="64585.8"/>
    <x v="103"/>
    <x v="1"/>
    <n v="88.5"/>
    <n v="4860.3999999999996"/>
    <n v="4051.39"/>
    <n v="7432"/>
    <x v="7"/>
    <n v="2025"/>
    <s v="Q4"/>
    <s v="High"/>
    <s v="Average"/>
    <s v="Good"/>
    <x v="4"/>
    <n v="7432"/>
  </r>
  <r>
    <x v="4197"/>
    <d v="2025-09-20T00:00:00"/>
    <s v="Mumbai"/>
    <s v="Jaipur"/>
    <x v="1"/>
    <x v="1"/>
    <x v="4"/>
    <n v="15.93"/>
    <n v="2289"/>
    <n v="104.03"/>
    <n v="7"/>
    <x v="0"/>
    <x v="1"/>
    <n v="72788.600000000006"/>
    <x v="113"/>
    <x v="6"/>
    <n v="84.69"/>
    <n v="5215.2"/>
    <n v="4961.83"/>
    <n v="12496.49"/>
    <x v="8"/>
    <n v="2025"/>
    <s v="Q3"/>
    <s v="High"/>
    <s v="Good"/>
    <s v="Good"/>
    <x v="1"/>
    <n v="12496.49"/>
  </r>
  <r>
    <x v="4198"/>
    <d v="2024-02-24T00:00:00"/>
    <s v="Mundra"/>
    <s v="Hyderabad"/>
    <x v="1"/>
    <x v="1"/>
    <x v="0"/>
    <n v="24.01"/>
    <n v="326"/>
    <n v="96.04"/>
    <n v="2"/>
    <x v="0"/>
    <x v="1"/>
    <n v="55545.8"/>
    <x v="109"/>
    <x v="0"/>
    <n v="83.99"/>
    <n v="1612.4"/>
    <n v="4570.99"/>
    <n v="7384.25"/>
    <x v="3"/>
    <n v="2024"/>
    <s v="Q1"/>
    <s v="High"/>
    <s v="Average"/>
    <s v="Excellent"/>
    <x v="1"/>
    <n v="7384.25"/>
  </r>
  <r>
    <x v="4199"/>
    <d v="2024-01-29T00:00:00"/>
    <s v="Mumbai"/>
    <s v="Nagpur"/>
    <x v="0"/>
    <x v="1"/>
    <x v="1"/>
    <n v="15.83"/>
    <n v="2525"/>
    <n v="88.32"/>
    <n v="7"/>
    <x v="0"/>
    <x v="2"/>
    <n v="72145.399999999994"/>
    <x v="3"/>
    <x v="2"/>
    <n v="81.58"/>
    <n v="5683.2"/>
    <n v="2207.5700000000002"/>
    <n v="6153.27"/>
    <x v="0"/>
    <n v="2024"/>
    <s v="Q1"/>
    <s v="High"/>
    <s v="Average"/>
    <s v="Good"/>
    <x v="0"/>
    <n v="6153.27"/>
  </r>
  <r>
    <x v="4200"/>
    <d v="2025-05-05T00:00:00"/>
    <s v="Chennai"/>
    <s v="Lucknow"/>
    <x v="0"/>
    <x v="0"/>
    <x v="2"/>
    <n v="16.579999999999998"/>
    <n v="1950"/>
    <n v="92.27"/>
    <n v="4"/>
    <x v="1"/>
    <x v="0"/>
    <n v="53394.400000000001"/>
    <x v="115"/>
    <x v="4"/>
    <n v="87.65"/>
    <n v="4563.2"/>
    <n v="1986.06"/>
    <n v="5207.8100000000004"/>
    <x v="4"/>
    <n v="2025"/>
    <s v="Q2"/>
    <s v="High"/>
    <s v="Average"/>
    <s v="Excellent"/>
    <x v="0"/>
    <n v="5207.8100000000004"/>
  </r>
  <r>
    <x v="4201"/>
    <d v="2024-04-09T00:00:00"/>
    <s v="Chennai"/>
    <s v="Hyderabad"/>
    <x v="0"/>
    <x v="1"/>
    <x v="1"/>
    <n v="15.73"/>
    <n v="1848"/>
    <n v="85.95"/>
    <n v="5"/>
    <x v="0"/>
    <x v="0"/>
    <n v="67647"/>
    <x v="66"/>
    <x v="4"/>
    <n v="87.99"/>
    <n v="4325.2"/>
    <n v="1827.3"/>
    <n v="10991.14"/>
    <x v="5"/>
    <n v="2024"/>
    <s v="Q2"/>
    <s v="High"/>
    <s v="Good"/>
    <s v="Excellent"/>
    <x v="0"/>
    <n v="10991.14"/>
  </r>
  <r>
    <x v="4202"/>
    <d v="2024-06-05T00:00:00"/>
    <s v="Mundra"/>
    <s v="Jaipur"/>
    <x v="6"/>
    <x v="0"/>
    <x v="1"/>
    <n v="13.78"/>
    <n v="2596"/>
    <n v="90.87"/>
    <n v="8"/>
    <x v="1"/>
    <x v="2"/>
    <n v="54458.400000000001"/>
    <x v="72"/>
    <x v="2"/>
    <n v="85.9"/>
    <n v="5743.2"/>
    <n v="4918.72"/>
    <n v="5370.76"/>
    <x v="6"/>
    <n v="2024"/>
    <s v="Q2"/>
    <s v="High"/>
    <s v="Average"/>
    <s v="Good"/>
    <x v="6"/>
    <n v="5370.76"/>
  </r>
  <r>
    <x v="4203"/>
    <d v="2025-11-09T00:00:00"/>
    <s v="Chennai"/>
    <s v="Hyderabad"/>
    <x v="1"/>
    <x v="0"/>
    <x v="1"/>
    <n v="12.54"/>
    <n v="1663"/>
    <n v="99.68"/>
    <n v="4"/>
    <x v="0"/>
    <x v="2"/>
    <n v="48203.6"/>
    <x v="53"/>
    <x v="6"/>
    <n v="82.7"/>
    <n v="3827.6"/>
    <n v="4231.42"/>
    <n v="6897.42"/>
    <x v="11"/>
    <n v="2025"/>
    <s v="Q4"/>
    <s v="Low"/>
    <s v="Average"/>
    <s v="Excellent"/>
    <x v="1"/>
    <n v="6897.42"/>
  </r>
  <r>
    <x v="4204"/>
    <d v="2026-05-06T00:00:00"/>
    <s v="Vizag"/>
    <s v="Bengaluru"/>
    <x v="2"/>
    <x v="1"/>
    <x v="5"/>
    <n v="19.98"/>
    <n v="2478"/>
    <n v="102.76"/>
    <n v="8"/>
    <x v="1"/>
    <x v="2"/>
    <n v="72049.2"/>
    <x v="43"/>
    <x v="0"/>
    <n v="83.01"/>
    <n v="5755.2"/>
    <n v="2426.35"/>
    <n v="6871.76"/>
    <x v="4"/>
    <n v="2026"/>
    <s v="Q2"/>
    <s v="High"/>
    <s v="Average"/>
    <s v="Good"/>
    <x v="2"/>
    <n v="6871.76"/>
  </r>
  <r>
    <x v="4205"/>
    <d v="2025-02-06T00:00:00"/>
    <s v="Mumbai"/>
    <s v="Pune"/>
    <x v="2"/>
    <x v="0"/>
    <x v="2"/>
    <n v="12.74"/>
    <n v="2305"/>
    <n v="85.63"/>
    <n v="5"/>
    <x v="2"/>
    <x v="2"/>
    <n v="51901.599999999999"/>
    <x v="69"/>
    <x v="2"/>
    <n v="82.28"/>
    <n v="5119.6000000000004"/>
    <n v="3685.95"/>
    <n v="6113.88"/>
    <x v="3"/>
    <n v="2025"/>
    <s v="Q1"/>
    <s v="High"/>
    <s v="Average"/>
    <s v="Excellent"/>
    <x v="2"/>
    <n v="6113.88"/>
  </r>
  <r>
    <x v="4206"/>
    <d v="2025-02-12T00:00:00"/>
    <s v="Mumbai"/>
    <s v="Jaipur"/>
    <x v="6"/>
    <x v="1"/>
    <x v="4"/>
    <n v="20.9"/>
    <n v="1401"/>
    <n v="87.57"/>
    <n v="3"/>
    <x v="2"/>
    <x v="0"/>
    <n v="64630.400000000001"/>
    <x v="87"/>
    <x v="3"/>
    <n v="83.36"/>
    <n v="3638"/>
    <n v="3149.38"/>
    <n v="6035.26"/>
    <x v="3"/>
    <n v="2025"/>
    <s v="Q1"/>
    <s v="High"/>
    <s v="Average"/>
    <s v="Excellent"/>
    <x v="6"/>
    <n v="6035.26"/>
  </r>
  <r>
    <x v="4207"/>
    <d v="2025-12-29T00:00:00"/>
    <s v="Vizag"/>
    <s v="Bengaluru"/>
    <x v="4"/>
    <x v="1"/>
    <x v="2"/>
    <n v="22.72"/>
    <n v="469"/>
    <n v="94.41"/>
    <n v="2"/>
    <x v="0"/>
    <x v="1"/>
    <n v="55905.2"/>
    <x v="48"/>
    <x v="0"/>
    <n v="87.52"/>
    <n v="1846.8"/>
    <n v="3195.01"/>
    <n v="5876.57"/>
    <x v="9"/>
    <n v="2025"/>
    <s v="Q4"/>
    <s v="High"/>
    <s v="Average"/>
    <s v="Excellent"/>
    <x v="4"/>
    <n v="5876.57"/>
  </r>
  <r>
    <x v="4208"/>
    <d v="2024-01-16T00:00:00"/>
    <s v="Chennai"/>
    <s v="Nagpur"/>
    <x v="3"/>
    <x v="1"/>
    <x v="6"/>
    <n v="12.84"/>
    <n v="1442"/>
    <n v="97.08"/>
    <n v="4"/>
    <x v="0"/>
    <x v="0"/>
    <n v="61509.599999999999"/>
    <x v="3"/>
    <x v="3"/>
    <n v="88.87"/>
    <n v="3397.6"/>
    <n v="4554.7700000000004"/>
    <n v="9014.67"/>
    <x v="0"/>
    <n v="2024"/>
    <s v="Q1"/>
    <s v="High"/>
    <s v="Average"/>
    <s v="Excellent"/>
    <x v="3"/>
    <n v="9014.67"/>
  </r>
  <r>
    <x v="4209"/>
    <d v="2025-08-30T00:00:00"/>
    <s v="Mundra"/>
    <s v="Delhi ICD"/>
    <x v="5"/>
    <x v="1"/>
    <x v="3"/>
    <n v="23.61"/>
    <n v="2645"/>
    <n v="101.35"/>
    <n v="7"/>
    <x v="0"/>
    <x v="1"/>
    <n v="83651"/>
    <x v="60"/>
    <x v="4"/>
    <n v="85.65"/>
    <n v="6234.4"/>
    <n v="2306.7199999999998"/>
    <n v="13665.98"/>
    <x v="2"/>
    <n v="2025"/>
    <s v="Q3"/>
    <s v="High"/>
    <s v="Good"/>
    <s v="Good"/>
    <x v="5"/>
    <n v="13665.98"/>
  </r>
  <r>
    <x v="4210"/>
    <d v="2024-12-03T00:00:00"/>
    <s v="Nava Sheva"/>
    <s v="Pune"/>
    <x v="2"/>
    <x v="1"/>
    <x v="5"/>
    <n v="12.56"/>
    <n v="851"/>
    <n v="92.65"/>
    <n v="3"/>
    <x v="0"/>
    <x v="2"/>
    <n v="49634"/>
    <x v="95"/>
    <x v="4"/>
    <n v="88.1"/>
    <n v="2204.4"/>
    <n v="3991.98"/>
    <n v="5727.65"/>
    <x v="9"/>
    <n v="2024"/>
    <s v="Q4"/>
    <s v="Low"/>
    <s v="Average"/>
    <s v="Excellent"/>
    <x v="2"/>
    <n v="5727.65"/>
  </r>
  <r>
    <x v="4211"/>
    <d v="2024-11-23T00:00:00"/>
    <s v="Mumbai"/>
    <s v="Hyderabad"/>
    <x v="5"/>
    <x v="0"/>
    <x v="0"/>
    <n v="19.34"/>
    <n v="1665"/>
    <n v="100.24"/>
    <n v="4"/>
    <x v="2"/>
    <x v="0"/>
    <n v="55914.8"/>
    <x v="87"/>
    <x v="6"/>
    <n v="85.39"/>
    <n v="4103.6000000000004"/>
    <n v="2760.44"/>
    <n v="9163.61"/>
    <x v="11"/>
    <n v="2024"/>
    <s v="Q4"/>
    <s v="High"/>
    <s v="Average"/>
    <s v="Excellent"/>
    <x v="5"/>
    <n v="9163.61"/>
  </r>
  <r>
    <x v="4212"/>
    <d v="2025-07-25T00:00:00"/>
    <s v="Vizag"/>
    <s v="Pune"/>
    <x v="2"/>
    <x v="1"/>
    <x v="0"/>
    <n v="19.12"/>
    <n v="1289"/>
    <n v="103.92"/>
    <n v="3"/>
    <x v="0"/>
    <x v="2"/>
    <n v="62146.400000000001"/>
    <x v="59"/>
    <x v="0"/>
    <n v="84.61"/>
    <n v="3342.8"/>
    <n v="3244.07"/>
    <n v="5102.7299999999996"/>
    <x v="1"/>
    <n v="2025"/>
    <s v="Q3"/>
    <s v="High"/>
    <s v="Average"/>
    <s v="Excellent"/>
    <x v="2"/>
    <n v="5102.7299999999996"/>
  </r>
  <r>
    <x v="4213"/>
    <d v="2026-03-26T00:00:00"/>
    <s v="Vizag"/>
    <s v="Nagpur"/>
    <x v="3"/>
    <x v="1"/>
    <x v="3"/>
    <n v="27.79"/>
    <n v="955"/>
    <n v="86.63"/>
    <n v="3"/>
    <x v="0"/>
    <x v="2"/>
    <n v="63866.6"/>
    <x v="34"/>
    <x v="0"/>
    <n v="81.39"/>
    <n v="3021.6"/>
    <n v="2250.7600000000002"/>
    <n v="6022.52"/>
    <x v="10"/>
    <n v="2026"/>
    <s v="Q1"/>
    <s v="High"/>
    <s v="Average"/>
    <s v="Excellent"/>
    <x v="3"/>
    <n v="6022.52"/>
  </r>
  <r>
    <x v="4214"/>
    <d v="2025-08-14T00:00:00"/>
    <s v="Mundra"/>
    <s v="Pune"/>
    <x v="6"/>
    <x v="1"/>
    <x v="3"/>
    <n v="22.91"/>
    <n v="1910"/>
    <n v="95.39"/>
    <n v="4"/>
    <x v="0"/>
    <x v="1"/>
    <n v="73485.8"/>
    <x v="92"/>
    <x v="6"/>
    <n v="86.46"/>
    <n v="4736.3999999999996"/>
    <n v="4170.38"/>
    <n v="6577.91"/>
    <x v="2"/>
    <n v="2025"/>
    <s v="Q3"/>
    <s v="High"/>
    <s v="Average"/>
    <s v="Excellent"/>
    <x v="6"/>
    <n v="6577.91"/>
  </r>
  <r>
    <x v="4215"/>
    <d v="2024-12-21T00:00:00"/>
    <s v="Kolkata"/>
    <s v="Nagpur"/>
    <x v="4"/>
    <x v="1"/>
    <x v="3"/>
    <n v="22.06"/>
    <n v="635"/>
    <n v="101.96"/>
    <n v="2"/>
    <x v="0"/>
    <x v="0"/>
    <n v="60709.2"/>
    <x v="8"/>
    <x v="2"/>
    <n v="82.55"/>
    <n v="2152.4"/>
    <n v="1758.36"/>
    <n v="6779.71"/>
    <x v="9"/>
    <n v="2024"/>
    <s v="Q4"/>
    <s v="High"/>
    <s v="Average"/>
    <s v="Excellent"/>
    <x v="4"/>
    <n v="6779.71"/>
  </r>
  <r>
    <x v="4216"/>
    <d v="2024-08-04T00:00:00"/>
    <s v="Chennai"/>
    <s v="Delhi ICD"/>
    <x v="1"/>
    <x v="0"/>
    <x v="4"/>
    <n v="24.14"/>
    <n v="1862"/>
    <n v="90.06"/>
    <n v="4"/>
    <x v="2"/>
    <x v="1"/>
    <n v="58877.2"/>
    <x v="25"/>
    <x v="6"/>
    <n v="87.7"/>
    <n v="4689.6000000000004"/>
    <n v="4386.8"/>
    <n v="8252.02"/>
    <x v="2"/>
    <n v="2024"/>
    <s v="Q3"/>
    <s v="High"/>
    <s v="Average"/>
    <s v="Excellent"/>
    <x v="1"/>
    <n v="8252.02"/>
  </r>
  <r>
    <x v="4217"/>
    <d v="2025-12-07T00:00:00"/>
    <s v="Mumbai"/>
    <s v="Hyderabad"/>
    <x v="6"/>
    <x v="0"/>
    <x v="2"/>
    <n v="21.37"/>
    <n v="2637"/>
    <n v="104.28"/>
    <n v="6"/>
    <x v="1"/>
    <x v="0"/>
    <n v="67390.600000000006"/>
    <x v="113"/>
    <x v="0"/>
    <n v="82.22"/>
    <n v="6128.8"/>
    <n v="2059.85"/>
    <n v="11593.28"/>
    <x v="9"/>
    <n v="2025"/>
    <s v="Q4"/>
    <s v="High"/>
    <s v="Good"/>
    <s v="Good"/>
    <x v="6"/>
    <n v="11593.28"/>
  </r>
  <r>
    <x v="4218"/>
    <d v="2025-01-15T00:00:00"/>
    <s v="Mundra"/>
    <s v="Delhi ICD"/>
    <x v="0"/>
    <x v="1"/>
    <x v="4"/>
    <n v="24.23"/>
    <n v="1468"/>
    <n v="100.2"/>
    <n v="4"/>
    <x v="1"/>
    <x v="2"/>
    <n v="63447"/>
    <x v="83"/>
    <x v="1"/>
    <n v="86.85"/>
    <n v="3905.2"/>
    <n v="3587.2"/>
    <n v="7557.24"/>
    <x v="0"/>
    <n v="2025"/>
    <s v="Q1"/>
    <s v="High"/>
    <s v="Average"/>
    <s v="Excellent"/>
    <x v="0"/>
    <n v="7557.24"/>
  </r>
  <r>
    <x v="4219"/>
    <d v="2025-10-25T00:00:00"/>
    <s v="Kolkata"/>
    <s v="Pune"/>
    <x v="6"/>
    <x v="1"/>
    <x v="6"/>
    <n v="12.1"/>
    <n v="2313"/>
    <n v="93.06"/>
    <n v="5"/>
    <x v="0"/>
    <x v="0"/>
    <n v="70813.2"/>
    <x v="13"/>
    <x v="3"/>
    <n v="83.84"/>
    <n v="5110"/>
    <n v="1783.95"/>
    <n v="9467.7000000000007"/>
    <x v="7"/>
    <n v="2025"/>
    <s v="Q4"/>
    <s v="High"/>
    <s v="Average"/>
    <s v="Excellent"/>
    <x v="6"/>
    <n v="9467.7000000000007"/>
  </r>
  <r>
    <x v="4220"/>
    <d v="2025-07-23T00:00:00"/>
    <s v="Mumbai"/>
    <s v="Bengaluru"/>
    <x v="0"/>
    <x v="0"/>
    <x v="6"/>
    <n v="12.59"/>
    <n v="1881"/>
    <n v="102.16"/>
    <n v="6"/>
    <x v="1"/>
    <x v="0"/>
    <n v="50162.2"/>
    <x v="11"/>
    <x v="1"/>
    <n v="86.44"/>
    <n v="4265.6000000000004"/>
    <n v="2372.29"/>
    <n v="6973.94"/>
    <x v="1"/>
    <n v="2025"/>
    <s v="Q3"/>
    <s v="High"/>
    <s v="Average"/>
    <s v="Good"/>
    <x v="0"/>
    <n v="6973.94"/>
  </r>
  <r>
    <x v="4221"/>
    <d v="2024-06-09T00:00:00"/>
    <s v="Vizag"/>
    <s v="Jaipur"/>
    <x v="3"/>
    <x v="1"/>
    <x v="2"/>
    <n v="24.78"/>
    <n v="1956"/>
    <n v="85.61"/>
    <n v="5"/>
    <x v="1"/>
    <x v="1"/>
    <n v="69547.199999999997"/>
    <x v="42"/>
    <x v="4"/>
    <n v="83.16"/>
    <n v="4903.2"/>
    <n v="4889.84"/>
    <n v="10051.98"/>
    <x v="6"/>
    <n v="2024"/>
    <s v="Q2"/>
    <s v="High"/>
    <s v="Good"/>
    <s v="Excellent"/>
    <x v="3"/>
    <n v="10051.98"/>
  </r>
  <r>
    <x v="4222"/>
    <d v="2024-06-01T00:00:00"/>
    <s v="Kolkata"/>
    <s v="Bengaluru"/>
    <x v="3"/>
    <x v="1"/>
    <x v="1"/>
    <n v="17.59"/>
    <n v="1922"/>
    <n v="91.06"/>
    <n v="4"/>
    <x v="0"/>
    <x v="1"/>
    <n v="68322.2"/>
    <x v="90"/>
    <x v="2"/>
    <n v="88.46"/>
    <n v="4547.6000000000004"/>
    <n v="2887.27"/>
    <n v="9600.34"/>
    <x v="6"/>
    <n v="2024"/>
    <s v="Q2"/>
    <s v="High"/>
    <s v="Average"/>
    <s v="Excellent"/>
    <x v="3"/>
    <n v="9600.34"/>
  </r>
  <r>
    <x v="4223"/>
    <d v="2026-03-17T00:00:00"/>
    <s v="Chennai"/>
    <s v="Jaipur"/>
    <x v="3"/>
    <x v="0"/>
    <x v="4"/>
    <n v="12.62"/>
    <n v="1395"/>
    <n v="91.55"/>
    <n v="5"/>
    <x v="2"/>
    <x v="2"/>
    <n v="41584"/>
    <x v="71"/>
    <x v="2"/>
    <n v="83"/>
    <n v="3294.8"/>
    <n v="3581.5"/>
    <n v="3408.83"/>
    <x v="10"/>
    <n v="2026"/>
    <s v="Q1"/>
    <s v="Low"/>
    <s v="Average"/>
    <s v="Excellent"/>
    <x v="3"/>
    <n v="3408.83"/>
  </r>
  <r>
    <x v="4224"/>
    <d v="2025-11-13T00:00:00"/>
    <s v="Nava Sheva"/>
    <s v="Hyderabad"/>
    <x v="3"/>
    <x v="0"/>
    <x v="6"/>
    <n v="20.88"/>
    <n v="1246"/>
    <n v="100.39"/>
    <n v="3"/>
    <x v="0"/>
    <x v="1"/>
    <n v="52290.8"/>
    <x v="84"/>
    <x v="4"/>
    <n v="84.47"/>
    <n v="3327.2"/>
    <n v="3123.4"/>
    <n v="8178.18"/>
    <x v="11"/>
    <n v="2025"/>
    <s v="Q4"/>
    <s v="High"/>
    <s v="Average"/>
    <s v="Excellent"/>
    <x v="3"/>
    <n v="8178.18"/>
  </r>
  <r>
    <x v="4225"/>
    <d v="2024-11-22T00:00:00"/>
    <s v="Mundra"/>
    <s v="Jaipur"/>
    <x v="5"/>
    <x v="0"/>
    <x v="5"/>
    <n v="16.399999999999999"/>
    <n v="1007"/>
    <n v="85.56"/>
    <n v="4"/>
    <x v="1"/>
    <x v="0"/>
    <n v="41111.199999999997"/>
    <x v="59"/>
    <x v="2"/>
    <n v="86.65"/>
    <n v="2670"/>
    <n v="3645.37"/>
    <n v="7178.87"/>
    <x v="11"/>
    <n v="2024"/>
    <s v="Q4"/>
    <s v="Low"/>
    <s v="Average"/>
    <s v="Excellent"/>
    <x v="5"/>
    <n v="7178.87"/>
  </r>
  <r>
    <x v="4226"/>
    <d v="2025-04-16T00:00:00"/>
    <s v="Mumbai"/>
    <s v="Delhi ICD"/>
    <x v="1"/>
    <x v="0"/>
    <x v="3"/>
    <n v="24.9"/>
    <n v="316"/>
    <n v="97.37"/>
    <n v="2"/>
    <x v="1"/>
    <x v="1"/>
    <n v="39386.400000000001"/>
    <x v="75"/>
    <x v="0"/>
    <n v="85.46"/>
    <n v="1628"/>
    <n v="3589.93"/>
    <n v="4360"/>
    <x v="5"/>
    <n v="2025"/>
    <s v="Q2"/>
    <s v="Low"/>
    <s v="Average"/>
    <s v="Excellent"/>
    <x v="1"/>
    <n v="4360"/>
  </r>
  <r>
    <x v="4227"/>
    <d v="2024-06-16T00:00:00"/>
    <s v="Mumbai"/>
    <s v="Ahmedabad"/>
    <x v="5"/>
    <x v="1"/>
    <x v="5"/>
    <n v="22.35"/>
    <n v="1151"/>
    <n v="85.45"/>
    <n v="4"/>
    <x v="1"/>
    <x v="0"/>
    <n v="60181"/>
    <x v="70"/>
    <x v="6"/>
    <n v="87.27"/>
    <n v="3196"/>
    <n v="1869.79"/>
    <n v="5583.6"/>
    <x v="6"/>
    <n v="2024"/>
    <s v="Q2"/>
    <s v="High"/>
    <s v="Average"/>
    <s v="Excellent"/>
    <x v="5"/>
    <n v="5583.6"/>
  </r>
  <r>
    <x v="4228"/>
    <d v="2025-10-22T00:00:00"/>
    <s v="Nava Sheva"/>
    <s v="Hyderabad"/>
    <x v="0"/>
    <x v="0"/>
    <x v="3"/>
    <n v="10.56"/>
    <n v="578"/>
    <n v="88.22"/>
    <n v="2"/>
    <x v="1"/>
    <x v="0"/>
    <n v="31026.400000000001"/>
    <x v="96"/>
    <x v="6"/>
    <n v="83.63"/>
    <n v="1578.4"/>
    <n v="4542.9399999999996"/>
    <n v="4875.63"/>
    <x v="7"/>
    <n v="2025"/>
    <s v="Q4"/>
    <s v="Low"/>
    <s v="Average"/>
    <s v="Excellent"/>
    <x v="0"/>
    <n v="4875.63"/>
  </r>
  <r>
    <x v="4229"/>
    <d v="2024-06-11T00:00:00"/>
    <s v="Vizag"/>
    <s v="Pune"/>
    <x v="1"/>
    <x v="0"/>
    <x v="0"/>
    <n v="23.86"/>
    <n v="1352"/>
    <n v="91"/>
    <n v="3"/>
    <x v="1"/>
    <x v="2"/>
    <n v="48618"/>
    <x v="18"/>
    <x v="4"/>
    <n v="86.93"/>
    <n v="3658.4"/>
    <n v="4732.51"/>
    <n v="4574.7"/>
    <x v="6"/>
    <n v="2024"/>
    <s v="Q2"/>
    <s v="Low"/>
    <s v="Average"/>
    <s v="Excellent"/>
    <x v="1"/>
    <n v="4574.7"/>
  </r>
  <r>
    <x v="4230"/>
    <d v="2024-08-30T00:00:00"/>
    <s v="Kolkata"/>
    <s v="Hyderabad"/>
    <x v="6"/>
    <x v="1"/>
    <x v="5"/>
    <n v="10.3"/>
    <n v="878"/>
    <n v="98.31"/>
    <n v="4"/>
    <x v="2"/>
    <x v="1"/>
    <n v="47603.199999999997"/>
    <x v="25"/>
    <x v="3"/>
    <n v="83.34"/>
    <n v="2168"/>
    <n v="1549.29"/>
    <n v="7372.78"/>
    <x v="2"/>
    <n v="2024"/>
    <s v="Q3"/>
    <s v="Low"/>
    <s v="Average"/>
    <s v="Excellent"/>
    <x v="6"/>
    <n v="7372.78"/>
  </r>
  <r>
    <x v="4231"/>
    <d v="2024-11-26T00:00:00"/>
    <s v="Kandla"/>
    <s v="Pune"/>
    <x v="2"/>
    <x v="0"/>
    <x v="2"/>
    <n v="19.309999999999999"/>
    <n v="2391"/>
    <n v="85.84"/>
    <n v="6"/>
    <x v="1"/>
    <x v="0"/>
    <n v="60371.8"/>
    <x v="46"/>
    <x v="6"/>
    <n v="87.59"/>
    <n v="5554.4"/>
    <n v="3733.35"/>
    <n v="9557.19"/>
    <x v="11"/>
    <n v="2024"/>
    <s v="Q4"/>
    <s v="High"/>
    <s v="Average"/>
    <s v="Good"/>
    <x v="2"/>
    <n v="9557.19"/>
  </r>
  <r>
    <x v="4232"/>
    <d v="2025-01-10T00:00:00"/>
    <s v="Mumbai"/>
    <s v="Lucknow"/>
    <x v="1"/>
    <x v="0"/>
    <x v="1"/>
    <n v="26.37"/>
    <n v="1635"/>
    <n v="95.76"/>
    <n v="5"/>
    <x v="0"/>
    <x v="1"/>
    <n v="61344.2"/>
    <x v="28"/>
    <x v="6"/>
    <n v="84.23"/>
    <n v="4324.8"/>
    <n v="2352.1799999999998"/>
    <n v="6227.26"/>
    <x v="0"/>
    <n v="2025"/>
    <s v="Q1"/>
    <s v="High"/>
    <s v="Average"/>
    <s v="Excellent"/>
    <x v="1"/>
    <n v="6227.26"/>
  </r>
  <r>
    <x v="4233"/>
    <d v="2024-02-10T00:00:00"/>
    <s v="Mumbai"/>
    <s v="Ahmedabad"/>
    <x v="5"/>
    <x v="0"/>
    <x v="4"/>
    <n v="22.73"/>
    <n v="351"/>
    <n v="91.6"/>
    <n v="2"/>
    <x v="2"/>
    <x v="2"/>
    <n v="38161"/>
    <x v="74"/>
    <x v="0"/>
    <n v="82.98"/>
    <n v="1611.2"/>
    <n v="1583.83"/>
    <n v="5665.58"/>
    <x v="3"/>
    <n v="2024"/>
    <s v="Q1"/>
    <s v="Low"/>
    <s v="Average"/>
    <s v="Excellent"/>
    <x v="5"/>
    <n v="5665.58"/>
  </r>
  <r>
    <x v="4234"/>
    <d v="2025-06-18T00:00:00"/>
    <s v="Kandla"/>
    <s v="Pune"/>
    <x v="1"/>
    <x v="0"/>
    <x v="1"/>
    <n v="13.31"/>
    <n v="1452"/>
    <n v="104.46"/>
    <n v="3"/>
    <x v="0"/>
    <x v="0"/>
    <n v="50938.2"/>
    <x v="37"/>
    <x v="1"/>
    <n v="83.81"/>
    <n v="3436.4"/>
    <n v="1916.66"/>
    <n v="9048.44"/>
    <x v="6"/>
    <n v="2025"/>
    <s v="Q2"/>
    <s v="High"/>
    <s v="Average"/>
    <s v="Excellent"/>
    <x v="1"/>
    <n v="9048.44"/>
  </r>
  <r>
    <x v="4235"/>
    <d v="2025-10-04T00:00:00"/>
    <s v="Mundra"/>
    <s v="Nagpur"/>
    <x v="4"/>
    <x v="0"/>
    <x v="6"/>
    <n v="10.73"/>
    <n v="1464"/>
    <n v="90.84"/>
    <n v="5"/>
    <x v="1"/>
    <x v="1"/>
    <n v="39625.800000000003"/>
    <x v="79"/>
    <x v="4"/>
    <n v="88.87"/>
    <n v="3357.2"/>
    <n v="1939.61"/>
    <n v="4706.6499999999996"/>
    <x v="7"/>
    <n v="2025"/>
    <s v="Q4"/>
    <s v="Low"/>
    <s v="Average"/>
    <s v="Excellent"/>
    <x v="4"/>
    <n v="4706.6499999999996"/>
  </r>
  <r>
    <x v="4236"/>
    <d v="2025-08-04T00:00:00"/>
    <s v="Vizag"/>
    <s v="Lucknow"/>
    <x v="4"/>
    <x v="0"/>
    <x v="4"/>
    <n v="22.95"/>
    <n v="834"/>
    <n v="99.37"/>
    <n v="2"/>
    <x v="1"/>
    <x v="1"/>
    <n v="44087.4"/>
    <x v="79"/>
    <x v="6"/>
    <n v="85.24"/>
    <n v="2586"/>
    <n v="2485.64"/>
    <n v="4257.8999999999996"/>
    <x v="2"/>
    <n v="2025"/>
    <s v="Q3"/>
    <s v="Low"/>
    <s v="Average"/>
    <s v="Excellent"/>
    <x v="4"/>
    <n v="4257.8999999999996"/>
  </r>
  <r>
    <x v="4237"/>
    <d v="2025-05-19T00:00:00"/>
    <s v="Kolkata"/>
    <s v="Lucknow"/>
    <x v="2"/>
    <x v="0"/>
    <x v="2"/>
    <n v="27.17"/>
    <n v="2237"/>
    <n v="95.62"/>
    <n v="5"/>
    <x v="0"/>
    <x v="2"/>
    <n v="67771.399999999994"/>
    <x v="56"/>
    <x v="6"/>
    <n v="85.02"/>
    <n v="5560.8"/>
    <n v="1579.82"/>
    <n v="6446.45"/>
    <x v="4"/>
    <n v="2025"/>
    <s v="Q2"/>
    <s v="High"/>
    <s v="Average"/>
    <s v="Excellent"/>
    <x v="2"/>
    <n v="6446.45"/>
  </r>
  <r>
    <x v="4238"/>
    <d v="2025-12-15T00:00:00"/>
    <s v="Vizag"/>
    <s v="Ahmedabad"/>
    <x v="2"/>
    <x v="0"/>
    <x v="4"/>
    <n v="21.21"/>
    <n v="834"/>
    <n v="92.25"/>
    <n v="2"/>
    <x v="1"/>
    <x v="0"/>
    <n v="44167"/>
    <x v="32"/>
    <x v="1"/>
    <n v="84.61"/>
    <n v="2516.4"/>
    <n v="1741.85"/>
    <n v="7899.74"/>
    <x v="9"/>
    <n v="2025"/>
    <s v="Q4"/>
    <s v="Low"/>
    <s v="Average"/>
    <s v="Excellent"/>
    <x v="2"/>
    <n v="7899.74"/>
  </r>
  <r>
    <x v="4239"/>
    <d v="2025-02-02T00:00:00"/>
    <s v="Vizag"/>
    <s v="Jaipur"/>
    <x v="2"/>
    <x v="0"/>
    <x v="2"/>
    <n v="11.53"/>
    <n v="1903"/>
    <n v="88.88"/>
    <n v="6"/>
    <x v="2"/>
    <x v="2"/>
    <n v="46378.6"/>
    <x v="29"/>
    <x v="1"/>
    <n v="86.45"/>
    <n v="4267.2"/>
    <n v="1868.15"/>
    <n v="8281.02"/>
    <x v="3"/>
    <n v="2025"/>
    <s v="Q1"/>
    <s v="Low"/>
    <s v="Average"/>
    <s v="Good"/>
    <x v="2"/>
    <n v="8281.02"/>
  </r>
  <r>
    <x v="4240"/>
    <d v="2025-04-10T00:00:00"/>
    <s v="Mumbai"/>
    <s v="Ahmedabad"/>
    <x v="5"/>
    <x v="1"/>
    <x v="5"/>
    <n v="12.35"/>
    <n v="853"/>
    <n v="89.98"/>
    <n v="3"/>
    <x v="2"/>
    <x v="1"/>
    <n v="48148.6"/>
    <x v="40"/>
    <x v="3"/>
    <n v="88.54"/>
    <n v="2200"/>
    <n v="3645.44"/>
    <n v="5046.1400000000003"/>
    <x v="5"/>
    <n v="2025"/>
    <s v="Q2"/>
    <s v="Low"/>
    <s v="Average"/>
    <s v="Excellent"/>
    <x v="5"/>
    <n v="5046.1400000000003"/>
  </r>
  <r>
    <x v="4241"/>
    <d v="2024-03-22T00:00:00"/>
    <s v="Chennai"/>
    <s v="Hyderabad"/>
    <x v="3"/>
    <x v="0"/>
    <x v="1"/>
    <n v="13.21"/>
    <n v="1256"/>
    <n v="94.17"/>
    <n v="4"/>
    <x v="1"/>
    <x v="0"/>
    <n v="42261.4"/>
    <x v="21"/>
    <x v="5"/>
    <n v="83.31"/>
    <n v="3040.4"/>
    <n v="3933.06"/>
    <n v="7289.5"/>
    <x v="10"/>
    <n v="2024"/>
    <s v="Q1"/>
    <s v="Low"/>
    <s v="Average"/>
    <s v="Excellent"/>
    <x v="3"/>
    <n v="7289.5"/>
  </r>
  <r>
    <x v="4242"/>
    <d v="2024-05-16T00:00:00"/>
    <s v="Kolkata"/>
    <s v="Ahmedabad"/>
    <x v="0"/>
    <x v="1"/>
    <x v="2"/>
    <n v="18.989999999999998"/>
    <n v="458"/>
    <n v="101.54"/>
    <n v="3"/>
    <x v="0"/>
    <x v="2"/>
    <n v="51771.8"/>
    <x v="74"/>
    <x v="6"/>
    <n v="81.02"/>
    <n v="1675.6"/>
    <n v="2409.35"/>
    <n v="5848"/>
    <x v="4"/>
    <n v="2024"/>
    <s v="Q2"/>
    <s v="High"/>
    <s v="Average"/>
    <s v="Excellent"/>
    <x v="0"/>
    <n v="5848"/>
  </r>
  <r>
    <x v="4243"/>
    <d v="2026-05-28T00:00:00"/>
    <s v="Vizag"/>
    <s v="Ahmedabad"/>
    <x v="2"/>
    <x v="0"/>
    <x v="6"/>
    <n v="26.86"/>
    <n v="1868"/>
    <n v="92.43"/>
    <n v="6"/>
    <x v="0"/>
    <x v="0"/>
    <n v="66681.600000000006"/>
    <x v="101"/>
    <x v="1"/>
    <n v="84.4"/>
    <n v="4810.3999999999996"/>
    <n v="1504.02"/>
    <n v="8622.9699999999993"/>
    <x v="4"/>
    <n v="2026"/>
    <s v="Q2"/>
    <s v="High"/>
    <s v="Average"/>
    <s v="Good"/>
    <x v="2"/>
    <n v="8622.9699999999993"/>
  </r>
  <r>
    <x v="4244"/>
    <d v="2025-11-20T00:00:00"/>
    <s v="Kolkata"/>
    <s v="Lucknow"/>
    <x v="5"/>
    <x v="0"/>
    <x v="2"/>
    <n v="18.73"/>
    <n v="1021"/>
    <n v="91.69"/>
    <n v="3"/>
    <x v="1"/>
    <x v="1"/>
    <n v="41611.800000000003"/>
    <x v="108"/>
    <x v="4"/>
    <n v="84.99"/>
    <n v="2791.2"/>
    <n v="3954.95"/>
    <n v="6497.29"/>
    <x v="11"/>
    <n v="2025"/>
    <s v="Q4"/>
    <s v="Low"/>
    <s v="Average"/>
    <s v="Excellent"/>
    <x v="5"/>
    <n v="6497.29"/>
  </r>
  <r>
    <x v="4245"/>
    <d v="2026-01-06T00:00:00"/>
    <s v="Kandla"/>
    <s v="Bengaluru"/>
    <x v="3"/>
    <x v="0"/>
    <x v="1"/>
    <n v="26.74"/>
    <n v="2732"/>
    <n v="90.06"/>
    <n v="7"/>
    <x v="2"/>
    <x v="1"/>
    <n v="71657.2"/>
    <x v="32"/>
    <x v="2"/>
    <n v="88.38"/>
    <n v="6533.6"/>
    <n v="3306.83"/>
    <n v="8821.19"/>
    <x v="0"/>
    <n v="2026"/>
    <s v="Q1"/>
    <s v="High"/>
    <s v="Average"/>
    <s v="Good"/>
    <x v="3"/>
    <n v="8821.19"/>
  </r>
  <r>
    <x v="4246"/>
    <d v="2026-06-12T00:00:00"/>
    <s v="Mundra"/>
    <s v="Bengaluru"/>
    <x v="2"/>
    <x v="1"/>
    <x v="0"/>
    <n v="13.68"/>
    <n v="2060"/>
    <n v="87.09"/>
    <n v="7"/>
    <x v="1"/>
    <x v="1"/>
    <n v="60982.8"/>
    <x v="19"/>
    <x v="3"/>
    <n v="83.2"/>
    <n v="4667.2"/>
    <n v="4872.43"/>
    <n v="6044.5"/>
    <x v="6"/>
    <n v="2026"/>
    <s v="Q2"/>
    <s v="High"/>
    <s v="Average"/>
    <s v="Good"/>
    <x v="2"/>
    <n v="6044.5"/>
  </r>
  <r>
    <x v="4247"/>
    <d v="2024-12-08T00:00:00"/>
    <s v="Kolkata"/>
    <s v="Nagpur"/>
    <x v="5"/>
    <x v="1"/>
    <x v="1"/>
    <n v="26.39"/>
    <n v="1833"/>
    <n v="94.9"/>
    <n v="5"/>
    <x v="2"/>
    <x v="1"/>
    <n v="73135"/>
    <x v="79"/>
    <x v="6"/>
    <n v="81.47"/>
    <n v="4721.6000000000004"/>
    <n v="4372.22"/>
    <n v="7371.38"/>
    <x v="9"/>
    <n v="2024"/>
    <s v="Q4"/>
    <s v="High"/>
    <s v="Average"/>
    <s v="Excellent"/>
    <x v="5"/>
    <n v="7371.38"/>
  </r>
  <r>
    <x v="4248"/>
    <d v="2025-12-03T00:00:00"/>
    <s v="Mundra"/>
    <s v="Nagpur"/>
    <x v="2"/>
    <x v="1"/>
    <x v="2"/>
    <n v="24.25"/>
    <n v="832"/>
    <n v="98.03"/>
    <n v="2"/>
    <x v="2"/>
    <x v="2"/>
    <n v="58072.6"/>
    <x v="67"/>
    <x v="5"/>
    <n v="81.739999999999995"/>
    <n v="2634"/>
    <n v="1829.37"/>
    <n v="7718.82"/>
    <x v="9"/>
    <n v="2025"/>
    <s v="Q4"/>
    <s v="High"/>
    <s v="Average"/>
    <s v="Excellent"/>
    <x v="2"/>
    <n v="7718.82"/>
  </r>
  <r>
    <x v="4249"/>
    <d v="2024-05-20T00:00:00"/>
    <s v="Kandla"/>
    <s v="Hyderabad"/>
    <x v="0"/>
    <x v="0"/>
    <x v="3"/>
    <n v="15.7"/>
    <n v="2772"/>
    <n v="96.49"/>
    <n v="8"/>
    <x v="1"/>
    <x v="0"/>
    <n v="62972.800000000003"/>
    <x v="39"/>
    <x v="2"/>
    <n v="88.02"/>
    <n v="6172"/>
    <n v="4969.9799999999996"/>
    <n v="6408.01"/>
    <x v="4"/>
    <n v="2024"/>
    <s v="Q2"/>
    <s v="High"/>
    <s v="Average"/>
    <s v="Good"/>
    <x v="0"/>
    <n v="6408.01"/>
  </r>
  <r>
    <x v="4250"/>
    <d v="2025-11-26T00:00:00"/>
    <s v="Kandla"/>
    <s v="Lucknow"/>
    <x v="4"/>
    <x v="1"/>
    <x v="0"/>
    <n v="22.32"/>
    <n v="2003"/>
    <n v="90.99"/>
    <n v="7"/>
    <x v="1"/>
    <x v="1"/>
    <n v="68542.8"/>
    <x v="57"/>
    <x v="5"/>
    <n v="82.12"/>
    <n v="4898.8"/>
    <n v="3190.41"/>
    <n v="7923.31"/>
    <x v="11"/>
    <n v="2025"/>
    <s v="Q4"/>
    <s v="High"/>
    <s v="Average"/>
    <s v="Good"/>
    <x v="4"/>
    <n v="7923.31"/>
  </r>
  <r>
    <x v="4251"/>
    <d v="2024-06-10T00:00:00"/>
    <s v="Kolkata"/>
    <s v="Lucknow"/>
    <x v="2"/>
    <x v="1"/>
    <x v="3"/>
    <n v="12.73"/>
    <n v="1150"/>
    <n v="97.19"/>
    <n v="3"/>
    <x v="0"/>
    <x v="1"/>
    <n v="55419.8"/>
    <x v="102"/>
    <x v="1"/>
    <n v="88.06"/>
    <n v="2809.2"/>
    <n v="2614.96"/>
    <n v="9920.2199999999993"/>
    <x v="6"/>
    <n v="2024"/>
    <s v="Q2"/>
    <s v="High"/>
    <s v="Average"/>
    <s v="Excellent"/>
    <x v="2"/>
    <n v="9920.2199999999993"/>
  </r>
  <r>
    <x v="4252"/>
    <d v="2025-08-17T00:00:00"/>
    <s v="Nava Sheva"/>
    <s v="Delhi ICD"/>
    <x v="1"/>
    <x v="1"/>
    <x v="2"/>
    <n v="23.18"/>
    <n v="505"/>
    <n v="85.51"/>
    <n v="2"/>
    <x v="2"/>
    <x v="2"/>
    <n v="51683.199999999997"/>
    <x v="85"/>
    <x v="4"/>
    <n v="85.2"/>
    <n v="1937.2"/>
    <n v="3154.65"/>
    <n v="7725.57"/>
    <x v="2"/>
    <n v="2025"/>
    <s v="Q3"/>
    <s v="High"/>
    <s v="Average"/>
    <s v="Excellent"/>
    <x v="1"/>
    <n v="7725.57"/>
  </r>
  <r>
    <x v="4253"/>
    <d v="2026-05-08T00:00:00"/>
    <s v="Mundra"/>
    <s v="Bengaluru"/>
    <x v="4"/>
    <x v="1"/>
    <x v="6"/>
    <n v="13.24"/>
    <n v="2797"/>
    <n v="89.56"/>
    <n v="8"/>
    <x v="1"/>
    <x v="0"/>
    <n v="72227.199999999997"/>
    <x v="80"/>
    <x v="4"/>
    <n v="86.03"/>
    <n v="6123.6"/>
    <n v="2382.6999999999998"/>
    <n v="10613.12"/>
    <x v="4"/>
    <n v="2026"/>
    <s v="Q2"/>
    <s v="High"/>
    <s v="Good"/>
    <s v="Good"/>
    <x v="4"/>
    <n v="10613.12"/>
  </r>
  <r>
    <x v="4254"/>
    <d v="2025-06-26T00:00:00"/>
    <s v="Kandla"/>
    <s v="Bengaluru"/>
    <x v="2"/>
    <x v="1"/>
    <x v="0"/>
    <n v="15.51"/>
    <n v="872"/>
    <n v="85.23"/>
    <n v="3"/>
    <x v="0"/>
    <x v="1"/>
    <n v="53150.6"/>
    <x v="45"/>
    <x v="4"/>
    <n v="84.79"/>
    <n v="2364.4"/>
    <n v="2679.86"/>
    <n v="6041.96"/>
    <x v="6"/>
    <n v="2025"/>
    <s v="Q2"/>
    <s v="High"/>
    <s v="Average"/>
    <s v="Excellent"/>
    <x v="2"/>
    <n v="6041.96"/>
  </r>
  <r>
    <x v="4255"/>
    <d v="2025-07-01T00:00:00"/>
    <s v="Vizag"/>
    <s v="Hyderabad"/>
    <x v="6"/>
    <x v="0"/>
    <x v="0"/>
    <n v="23.08"/>
    <n v="1167"/>
    <n v="90.43"/>
    <n v="2"/>
    <x v="2"/>
    <x v="1"/>
    <n v="49627.6"/>
    <x v="86"/>
    <x v="1"/>
    <n v="86.05"/>
    <n v="3257.2"/>
    <n v="4690.0200000000004"/>
    <n v="7311.53"/>
    <x v="1"/>
    <n v="2025"/>
    <s v="Q3"/>
    <s v="Low"/>
    <s v="Average"/>
    <s v="Excellent"/>
    <x v="6"/>
    <n v="7311.53"/>
  </r>
  <r>
    <x v="4256"/>
    <d v="2025-07-14T00:00:00"/>
    <s v="Kolkata"/>
    <s v="Nagpur"/>
    <x v="1"/>
    <x v="0"/>
    <x v="6"/>
    <n v="26.46"/>
    <n v="2745"/>
    <n v="100.35"/>
    <n v="7"/>
    <x v="2"/>
    <x v="2"/>
    <n v="71296"/>
    <x v="86"/>
    <x v="0"/>
    <n v="81.45"/>
    <n v="6548.4"/>
    <n v="4825.7"/>
    <n v="6068.44"/>
    <x v="1"/>
    <n v="2025"/>
    <s v="Q3"/>
    <s v="High"/>
    <s v="Average"/>
    <s v="Good"/>
    <x v="1"/>
    <n v="6068.44"/>
  </r>
  <r>
    <x v="4257"/>
    <d v="2025-04-07T00:00:00"/>
    <s v="Mundra"/>
    <s v="Lucknow"/>
    <x v="6"/>
    <x v="1"/>
    <x v="4"/>
    <n v="25.98"/>
    <n v="1296"/>
    <n v="91.68"/>
    <n v="5"/>
    <x v="2"/>
    <x v="2"/>
    <n v="64435.6"/>
    <x v="104"/>
    <x v="5"/>
    <n v="85.53"/>
    <n v="3631.2"/>
    <n v="2493.7199999999998"/>
    <n v="10366.57"/>
    <x v="5"/>
    <n v="2025"/>
    <s v="Q2"/>
    <s v="High"/>
    <s v="Good"/>
    <s v="Excellent"/>
    <x v="6"/>
    <n v="10366.57"/>
  </r>
  <r>
    <x v="4258"/>
    <d v="2024-05-15T00:00:00"/>
    <s v="Kandla"/>
    <s v="Bengaluru"/>
    <x v="1"/>
    <x v="1"/>
    <x v="2"/>
    <n v="26.85"/>
    <n v="876"/>
    <n v="96.43"/>
    <n v="2"/>
    <x v="1"/>
    <x v="1"/>
    <n v="59748.6"/>
    <x v="101"/>
    <x v="5"/>
    <n v="83.17"/>
    <n v="2826"/>
    <n v="4807.8100000000004"/>
    <n v="6832.17"/>
    <x v="4"/>
    <n v="2024"/>
    <s v="Q2"/>
    <s v="High"/>
    <s v="Average"/>
    <s v="Excellent"/>
    <x v="1"/>
    <n v="6832.17"/>
  </r>
  <r>
    <x v="4259"/>
    <d v="2025-03-31T00:00:00"/>
    <s v="Kolkata"/>
    <s v="Pune"/>
    <x v="2"/>
    <x v="1"/>
    <x v="1"/>
    <n v="27.98"/>
    <n v="1253"/>
    <n v="91.57"/>
    <n v="5"/>
    <x v="0"/>
    <x v="0"/>
    <n v="72206.399999999994"/>
    <x v="112"/>
    <x v="1"/>
    <n v="85.36"/>
    <n v="3625.2"/>
    <n v="4285.37"/>
    <n v="6142.97"/>
    <x v="10"/>
    <n v="2025"/>
    <s v="Q1"/>
    <s v="High"/>
    <s v="Average"/>
    <s v="Excellent"/>
    <x v="2"/>
    <n v="6142.97"/>
  </r>
  <r>
    <x v="4260"/>
    <d v="2026-05-16T00:00:00"/>
    <s v="Nava Sheva"/>
    <s v="Bengaluru"/>
    <x v="2"/>
    <x v="1"/>
    <x v="6"/>
    <n v="11.31"/>
    <n v="1949"/>
    <n v="102.08"/>
    <n v="5"/>
    <x v="2"/>
    <x v="2"/>
    <n v="60316.6"/>
    <x v="63"/>
    <x v="3"/>
    <n v="84.82"/>
    <n v="4350.3999999999996"/>
    <n v="3903.21"/>
    <n v="6328.13"/>
    <x v="4"/>
    <n v="2026"/>
    <s v="Q2"/>
    <s v="High"/>
    <s v="Average"/>
    <s v="Excellent"/>
    <x v="2"/>
    <n v="6328.13"/>
  </r>
  <r>
    <x v="4261"/>
    <d v="2025-09-12T00:00:00"/>
    <s v="Nava Sheva"/>
    <s v="Ahmedabad"/>
    <x v="5"/>
    <x v="1"/>
    <x v="5"/>
    <n v="15.87"/>
    <n v="976"/>
    <n v="100.14"/>
    <n v="2"/>
    <x v="1"/>
    <x v="0"/>
    <n v="54011.8"/>
    <x v="57"/>
    <x v="1"/>
    <n v="88.87"/>
    <n v="2586.8000000000002"/>
    <n v="1845.46"/>
    <n v="6316.59"/>
    <x v="8"/>
    <n v="2025"/>
    <s v="Q3"/>
    <s v="High"/>
    <s v="Average"/>
    <s v="Excellent"/>
    <x v="5"/>
    <n v="6316.59"/>
  </r>
  <r>
    <x v="4262"/>
    <d v="2024-08-26T00:00:00"/>
    <s v="Kolkata"/>
    <s v="Delhi ICD"/>
    <x v="3"/>
    <x v="0"/>
    <x v="5"/>
    <n v="24.3"/>
    <n v="2148"/>
    <n v="100.63"/>
    <n v="7"/>
    <x v="0"/>
    <x v="2"/>
    <n v="64721.599999999999"/>
    <x v="5"/>
    <x v="0"/>
    <n v="82.94"/>
    <n v="5268"/>
    <n v="3908.91"/>
    <n v="10983.23"/>
    <x v="2"/>
    <n v="2024"/>
    <s v="Q3"/>
    <s v="High"/>
    <s v="Good"/>
    <s v="Good"/>
    <x v="3"/>
    <n v="10983.23"/>
  </r>
  <r>
    <x v="4263"/>
    <d v="2025-01-22T00:00:00"/>
    <s v="Mumbai"/>
    <s v="Bengaluru"/>
    <x v="6"/>
    <x v="0"/>
    <x v="3"/>
    <n v="16.079999999999998"/>
    <n v="1689"/>
    <n v="88.91"/>
    <n v="6"/>
    <x v="0"/>
    <x v="2"/>
    <n v="50409.2"/>
    <x v="23"/>
    <x v="1"/>
    <n v="85.1"/>
    <n v="4021.2"/>
    <n v="4070.09"/>
    <n v="6943.46"/>
    <x v="0"/>
    <n v="2025"/>
    <s v="Q1"/>
    <s v="High"/>
    <s v="Average"/>
    <s v="Good"/>
    <x v="6"/>
    <n v="6943.46"/>
  </r>
  <r>
    <x v="4264"/>
    <d v="2024-07-28T00:00:00"/>
    <s v="Mundra"/>
    <s v="Lucknow"/>
    <x v="1"/>
    <x v="0"/>
    <x v="3"/>
    <n v="10.09"/>
    <n v="2185"/>
    <n v="103.46"/>
    <n v="7"/>
    <x v="0"/>
    <x v="0"/>
    <n v="56716.2"/>
    <x v="61"/>
    <x v="5"/>
    <n v="82.76"/>
    <n v="4773.6000000000004"/>
    <n v="2603.96"/>
    <n v="8009.69"/>
    <x v="1"/>
    <n v="2024"/>
    <s v="Q3"/>
    <s v="High"/>
    <s v="Average"/>
    <s v="Good"/>
    <x v="1"/>
    <n v="8009.69"/>
  </r>
  <r>
    <x v="4265"/>
    <d v="2025-02-03T00:00:00"/>
    <s v="Kandla"/>
    <s v="Pune"/>
    <x v="4"/>
    <x v="0"/>
    <x v="2"/>
    <n v="17.38"/>
    <n v="821"/>
    <n v="95.63"/>
    <n v="3"/>
    <x v="2"/>
    <x v="0"/>
    <n v="43469.599999999999"/>
    <x v="80"/>
    <x v="6"/>
    <n v="82.24"/>
    <n v="2337.1999999999998"/>
    <n v="4223.6400000000003"/>
    <n v="3914.71"/>
    <x v="3"/>
    <n v="2025"/>
    <s v="Q1"/>
    <s v="Low"/>
    <s v="Average"/>
    <s v="Excellent"/>
    <x v="4"/>
    <n v="3914.71"/>
  </r>
  <r>
    <x v="4266"/>
    <d v="2024-01-17T00:00:00"/>
    <s v="Nava Sheva"/>
    <s v="Jaipur"/>
    <x v="0"/>
    <x v="1"/>
    <x v="1"/>
    <n v="23.73"/>
    <n v="2542"/>
    <n v="104.32"/>
    <n v="6"/>
    <x v="1"/>
    <x v="2"/>
    <n v="76379.399999999994"/>
    <x v="53"/>
    <x v="5"/>
    <n v="87.45"/>
    <n v="6033.2"/>
    <n v="3496.49"/>
    <n v="9699.98"/>
    <x v="0"/>
    <n v="2024"/>
    <s v="Q1"/>
    <s v="High"/>
    <s v="Average"/>
    <s v="Good"/>
    <x v="0"/>
    <n v="9699.98"/>
  </r>
  <r>
    <x v="4267"/>
    <d v="2026-03-15T00:00:00"/>
    <s v="Chennai"/>
    <s v="Delhi ICD"/>
    <x v="1"/>
    <x v="1"/>
    <x v="2"/>
    <n v="16.399999999999999"/>
    <n v="1295"/>
    <n v="93.88"/>
    <n v="4"/>
    <x v="2"/>
    <x v="2"/>
    <n v="56065.599999999999"/>
    <x v="29"/>
    <x v="6"/>
    <n v="82.68"/>
    <n v="3246"/>
    <n v="4925.09"/>
    <n v="7861.62"/>
    <x v="10"/>
    <n v="2026"/>
    <s v="Q1"/>
    <s v="High"/>
    <s v="Average"/>
    <s v="Excellent"/>
    <x v="1"/>
    <n v="7861.62"/>
  </r>
  <r>
    <x v="4268"/>
    <d v="2025-10-15T00:00:00"/>
    <s v="Mundra"/>
    <s v="Pune"/>
    <x v="4"/>
    <x v="1"/>
    <x v="2"/>
    <n v="22.54"/>
    <n v="1645"/>
    <n v="87.52"/>
    <n v="6"/>
    <x v="0"/>
    <x v="1"/>
    <n v="69028.399999999994"/>
    <x v="3"/>
    <x v="4"/>
    <n v="86.66"/>
    <n v="4191.6000000000004"/>
    <n v="3662.32"/>
    <n v="8016.55"/>
    <x v="7"/>
    <n v="2025"/>
    <s v="Q4"/>
    <s v="High"/>
    <s v="Average"/>
    <s v="Good"/>
    <x v="4"/>
    <n v="8016.55"/>
  </r>
  <r>
    <x v="4269"/>
    <d v="2025-11-07T00:00:00"/>
    <s v="Mundra"/>
    <s v="Pune"/>
    <x v="1"/>
    <x v="0"/>
    <x v="2"/>
    <n v="16.21"/>
    <n v="2275"/>
    <n v="103.79"/>
    <n v="6"/>
    <x v="2"/>
    <x v="1"/>
    <n v="58343.8"/>
    <x v="21"/>
    <x v="0"/>
    <n v="86.22"/>
    <n v="5198.3999999999996"/>
    <n v="2474.8200000000002"/>
    <n v="8673.1200000000008"/>
    <x v="11"/>
    <n v="2025"/>
    <s v="Q4"/>
    <s v="High"/>
    <s v="Average"/>
    <s v="Good"/>
    <x v="1"/>
    <n v="8673.1200000000008"/>
  </r>
  <r>
    <x v="4270"/>
    <d v="2025-05-05T00:00:00"/>
    <s v="Mumbai"/>
    <s v="Nagpur"/>
    <x v="5"/>
    <x v="1"/>
    <x v="5"/>
    <n v="16.309999999999999"/>
    <n v="1975"/>
    <n v="96.69"/>
    <n v="5"/>
    <x v="1"/>
    <x v="0"/>
    <n v="65981.8"/>
    <x v="19"/>
    <x v="4"/>
    <n v="86.75"/>
    <n v="4602.3999999999996"/>
    <n v="2705.9"/>
    <n v="10004.879999999999"/>
    <x v="4"/>
    <n v="2025"/>
    <s v="Q2"/>
    <s v="High"/>
    <s v="Good"/>
    <s v="Excellent"/>
    <x v="5"/>
    <n v="10004.879999999999"/>
  </r>
  <r>
    <x v="4271"/>
    <d v="2025-12-21T00:00:00"/>
    <s v="Mumbai"/>
    <s v="Lucknow"/>
    <x v="0"/>
    <x v="1"/>
    <x v="4"/>
    <n v="11.26"/>
    <n v="1831"/>
    <n v="94.54"/>
    <n v="6"/>
    <x v="2"/>
    <x v="0"/>
    <n v="61950.8"/>
    <x v="114"/>
    <x v="5"/>
    <n v="85.81"/>
    <n v="4112.3999999999996"/>
    <n v="2705.87"/>
    <n v="7277.25"/>
    <x v="9"/>
    <n v="2025"/>
    <s v="Q4"/>
    <s v="High"/>
    <s v="Average"/>
    <s v="Good"/>
    <x v="0"/>
    <n v="7277.25"/>
  </r>
  <r>
    <x v="4272"/>
    <d v="2025-08-14T00:00:00"/>
    <s v="Kandla"/>
    <s v="Delhi ICD"/>
    <x v="0"/>
    <x v="0"/>
    <x v="6"/>
    <n v="27.09"/>
    <n v="467"/>
    <n v="87.72"/>
    <n v="2"/>
    <x v="2"/>
    <x v="1"/>
    <n v="44511.4"/>
    <x v="108"/>
    <x v="2"/>
    <n v="85"/>
    <n v="2017.6"/>
    <n v="2258.87"/>
    <n v="7510.53"/>
    <x v="2"/>
    <n v="2025"/>
    <s v="Q3"/>
    <s v="Low"/>
    <s v="Average"/>
    <s v="Excellent"/>
    <x v="0"/>
    <n v="7510.53"/>
  </r>
  <r>
    <x v="4273"/>
    <d v="2025-05-17T00:00:00"/>
    <s v="Mundra"/>
    <s v="Hyderabad"/>
    <x v="1"/>
    <x v="0"/>
    <x v="5"/>
    <n v="19.440000000000001"/>
    <n v="527"/>
    <n v="93.92"/>
    <n v="2"/>
    <x v="2"/>
    <x v="1"/>
    <n v="39090.400000000001"/>
    <x v="98"/>
    <x v="0"/>
    <n v="81.44"/>
    <n v="1831.6"/>
    <n v="2783.22"/>
    <n v="5382.79"/>
    <x v="4"/>
    <n v="2025"/>
    <s v="Q2"/>
    <s v="Low"/>
    <s v="Average"/>
    <s v="Excellent"/>
    <x v="1"/>
    <n v="5382.79"/>
  </r>
  <r>
    <x v="4274"/>
    <d v="2025-03-25T00:00:00"/>
    <s v="Mumbai"/>
    <s v="Lucknow"/>
    <x v="6"/>
    <x v="1"/>
    <x v="5"/>
    <n v="18.760000000000002"/>
    <n v="2097"/>
    <n v="94.36"/>
    <n v="7"/>
    <x v="2"/>
    <x v="1"/>
    <n v="69371.199999999997"/>
    <x v="68"/>
    <x v="4"/>
    <n v="84.33"/>
    <n v="4944.3999999999996"/>
    <n v="2928.56"/>
    <n v="6566.7"/>
    <x v="10"/>
    <n v="2025"/>
    <s v="Q1"/>
    <s v="High"/>
    <s v="Average"/>
    <s v="Good"/>
    <x v="6"/>
    <n v="6566.7"/>
  </r>
  <r>
    <x v="4275"/>
    <d v="2024-02-08T00:00:00"/>
    <s v="Kolkata"/>
    <s v="Ahmedabad"/>
    <x v="5"/>
    <x v="1"/>
    <x v="4"/>
    <n v="15.85"/>
    <n v="1891"/>
    <n v="101.56"/>
    <n v="5"/>
    <x v="0"/>
    <x v="1"/>
    <n v="67644.2"/>
    <x v="71"/>
    <x v="1"/>
    <n v="82.58"/>
    <n v="4416"/>
    <n v="3960.05"/>
    <n v="9321.76"/>
    <x v="3"/>
    <n v="2024"/>
    <s v="Q1"/>
    <s v="High"/>
    <s v="Average"/>
    <s v="Excellent"/>
    <x v="5"/>
    <n v="9321.76"/>
  </r>
  <r>
    <x v="4276"/>
    <d v="2025-02-10T00:00:00"/>
    <s v="Nava Sheva"/>
    <s v="Nagpur"/>
    <x v="4"/>
    <x v="1"/>
    <x v="5"/>
    <n v="23.99"/>
    <n v="921"/>
    <n v="104.72"/>
    <n v="2"/>
    <x v="0"/>
    <x v="1"/>
    <n v="63709.4"/>
    <x v="116"/>
    <x v="0"/>
    <n v="84.59"/>
    <n v="2801.6"/>
    <n v="2038.58"/>
    <n v="6907.26"/>
    <x v="3"/>
    <n v="2025"/>
    <s v="Q1"/>
    <s v="High"/>
    <s v="Average"/>
    <s v="Excellent"/>
    <x v="4"/>
    <n v="6907.26"/>
  </r>
  <r>
    <x v="4277"/>
    <d v="2024-06-20T00:00:00"/>
    <s v="Kolkata"/>
    <s v="Ahmedabad"/>
    <x v="2"/>
    <x v="0"/>
    <x v="2"/>
    <n v="26.31"/>
    <n v="1413"/>
    <n v="87.76"/>
    <n v="4"/>
    <x v="0"/>
    <x v="0"/>
    <n v="60166.2"/>
    <x v="118"/>
    <x v="5"/>
    <n v="86.82"/>
    <n v="3878.4"/>
    <n v="2345.37"/>
    <n v="10153.08"/>
    <x v="6"/>
    <n v="2024"/>
    <s v="Q2"/>
    <s v="High"/>
    <s v="Good"/>
    <s v="Excellent"/>
    <x v="2"/>
    <n v="10153.08"/>
  </r>
  <r>
    <x v="4278"/>
    <d v="2025-02-17T00:00:00"/>
    <s v="Mundra"/>
    <s v="Nagpur"/>
    <x v="5"/>
    <x v="0"/>
    <x v="2"/>
    <n v="13.92"/>
    <n v="684"/>
    <n v="96.32"/>
    <n v="3"/>
    <x v="1"/>
    <x v="2"/>
    <n v="32294.400000000001"/>
    <x v="17"/>
    <x v="3"/>
    <n v="87.75"/>
    <n v="1924.8"/>
    <n v="4378.07"/>
    <n v="4133.3999999999996"/>
    <x v="3"/>
    <n v="2025"/>
    <s v="Q1"/>
    <s v="Low"/>
    <s v="Average"/>
    <s v="Excellent"/>
    <x v="5"/>
    <n v="4133.3999999999996"/>
  </r>
  <r>
    <x v="4279"/>
    <d v="2025-10-28T00:00:00"/>
    <s v="Chennai"/>
    <s v="Pune"/>
    <x v="1"/>
    <x v="0"/>
    <x v="6"/>
    <n v="26.31"/>
    <n v="992"/>
    <n v="94.39"/>
    <n v="4"/>
    <x v="0"/>
    <x v="2"/>
    <n v="51909.8"/>
    <x v="86"/>
    <x v="4"/>
    <n v="88.27"/>
    <n v="3036.4"/>
    <n v="3173.89"/>
    <n v="9014.42"/>
    <x v="7"/>
    <n v="2025"/>
    <s v="Q4"/>
    <s v="High"/>
    <s v="Average"/>
    <s v="Excellent"/>
    <x v="1"/>
    <n v="9014.42"/>
  </r>
  <r>
    <x v="4280"/>
    <d v="2026-04-19T00:00:00"/>
    <s v="Mundra"/>
    <s v="Delhi ICD"/>
    <x v="6"/>
    <x v="0"/>
    <x v="5"/>
    <n v="10.87"/>
    <n v="1457"/>
    <n v="94.03"/>
    <n v="5"/>
    <x v="0"/>
    <x v="1"/>
    <n v="45050.6"/>
    <x v="94"/>
    <x v="2"/>
    <n v="84.46"/>
    <n v="3348.8"/>
    <n v="3128.51"/>
    <n v="7402.89"/>
    <x v="5"/>
    <n v="2026"/>
    <s v="Q2"/>
    <s v="Low"/>
    <s v="Average"/>
    <s v="Excellent"/>
    <x v="6"/>
    <n v="7402.89"/>
  </r>
  <r>
    <x v="4281"/>
    <d v="2024-03-14T00:00:00"/>
    <s v="Mundra"/>
    <s v="Ahmedabad"/>
    <x v="1"/>
    <x v="0"/>
    <x v="0"/>
    <n v="21.89"/>
    <n v="682"/>
    <n v="97.81"/>
    <n v="2"/>
    <x v="0"/>
    <x v="1"/>
    <n v="46122.2"/>
    <x v="28"/>
    <x v="1"/>
    <n v="84.66"/>
    <n v="2239.6"/>
    <n v="4968.1099999999997"/>
    <n v="5802.61"/>
    <x v="10"/>
    <n v="2024"/>
    <s v="Q1"/>
    <s v="Low"/>
    <s v="Average"/>
    <s v="Excellent"/>
    <x v="1"/>
    <n v="5802.61"/>
  </r>
  <r>
    <x v="4282"/>
    <d v="2024-12-08T00:00:00"/>
    <s v="Chennai"/>
    <s v="Nagpur"/>
    <x v="4"/>
    <x v="0"/>
    <x v="5"/>
    <n v="20.39"/>
    <n v="1263"/>
    <n v="101.91"/>
    <n v="4"/>
    <x v="0"/>
    <x v="1"/>
    <n v="52236.2"/>
    <x v="11"/>
    <x v="5"/>
    <n v="81.53"/>
    <n v="3341.6"/>
    <n v="2786.09"/>
    <n v="5469.54"/>
    <x v="9"/>
    <n v="2024"/>
    <s v="Q4"/>
    <s v="High"/>
    <s v="Average"/>
    <s v="Excellent"/>
    <x v="4"/>
    <n v="5469.54"/>
  </r>
  <r>
    <x v="4283"/>
    <d v="2025-05-22T00:00:00"/>
    <s v="Kandla"/>
    <s v="Pune"/>
    <x v="1"/>
    <x v="0"/>
    <x v="1"/>
    <n v="15.13"/>
    <n v="480"/>
    <n v="104.83"/>
    <n v="2"/>
    <x v="0"/>
    <x v="2"/>
    <n v="36956.6"/>
    <x v="72"/>
    <x v="3"/>
    <n v="84.42"/>
    <n v="1565.2"/>
    <n v="3469.07"/>
    <n v="4080.46"/>
    <x v="4"/>
    <n v="2025"/>
    <s v="Q2"/>
    <s v="Low"/>
    <s v="Average"/>
    <s v="Excellent"/>
    <x v="1"/>
    <n v="4080.46"/>
  </r>
  <r>
    <x v="4284"/>
    <d v="2025-07-21T00:00:00"/>
    <s v="Nava Sheva"/>
    <s v="Bengaluru"/>
    <x v="3"/>
    <x v="0"/>
    <x v="5"/>
    <n v="27.11"/>
    <n v="1859"/>
    <n v="101.72"/>
    <n v="4"/>
    <x v="0"/>
    <x v="2"/>
    <n v="63913.4"/>
    <x v="90"/>
    <x v="0"/>
    <n v="86.64"/>
    <n v="4802.3999999999996"/>
    <n v="1757.39"/>
    <n v="9218.9699999999993"/>
    <x v="1"/>
    <n v="2025"/>
    <s v="Q3"/>
    <s v="High"/>
    <s v="Average"/>
    <s v="Excellent"/>
    <x v="3"/>
    <n v="9218.9699999999993"/>
  </r>
  <r>
    <x v="4285"/>
    <d v="2024-03-06T00:00:00"/>
    <s v="Mundra"/>
    <s v="Hyderabad"/>
    <x v="1"/>
    <x v="0"/>
    <x v="4"/>
    <n v="21.82"/>
    <n v="886"/>
    <n v="102.38"/>
    <n v="4"/>
    <x v="1"/>
    <x v="0"/>
    <n v="46555.6"/>
    <x v="70"/>
    <x v="3"/>
    <n v="88.09"/>
    <n v="2644.8"/>
    <n v="1619.3"/>
    <n v="7607.54"/>
    <x v="10"/>
    <n v="2024"/>
    <s v="Q1"/>
    <s v="Low"/>
    <s v="Average"/>
    <s v="Excellent"/>
    <x v="1"/>
    <n v="7607.54"/>
  </r>
  <r>
    <x v="4286"/>
    <d v="2024-08-09T00:00:00"/>
    <s v="Mundra"/>
    <s v="Pune"/>
    <x v="2"/>
    <x v="0"/>
    <x v="3"/>
    <n v="16.440000000000001"/>
    <n v="1586"/>
    <n v="95.71"/>
    <n v="4"/>
    <x v="0"/>
    <x v="1"/>
    <n v="51813.2"/>
    <x v="115"/>
    <x v="2"/>
    <n v="87.42"/>
    <n v="3829.6"/>
    <n v="3643.84"/>
    <n v="4691.29"/>
    <x v="2"/>
    <n v="2024"/>
    <s v="Q3"/>
    <s v="High"/>
    <s v="Average"/>
    <s v="Excellent"/>
    <x v="2"/>
    <n v="4691.29"/>
  </r>
  <r>
    <x v="4287"/>
    <d v="2026-02-14T00:00:00"/>
    <s v="Mumbai"/>
    <s v="Ahmedabad"/>
    <x v="2"/>
    <x v="0"/>
    <x v="5"/>
    <n v="21.68"/>
    <n v="2569"/>
    <n v="97.36"/>
    <n v="7"/>
    <x v="1"/>
    <x v="1"/>
    <n v="63523.199999999997"/>
    <x v="80"/>
    <x v="2"/>
    <n v="84.38"/>
    <n v="6005.2"/>
    <n v="4176.2299999999996"/>
    <n v="6918.56"/>
    <x v="3"/>
    <n v="2026"/>
    <s v="Q1"/>
    <s v="High"/>
    <s v="Average"/>
    <s v="Good"/>
    <x v="2"/>
    <n v="6918.56"/>
  </r>
  <r>
    <x v="4288"/>
    <d v="2026-05-18T00:00:00"/>
    <s v="Vizag"/>
    <s v="Lucknow"/>
    <x v="4"/>
    <x v="0"/>
    <x v="2"/>
    <n v="25.89"/>
    <n v="2103"/>
    <n v="96.15"/>
    <n v="6"/>
    <x v="1"/>
    <x v="2"/>
    <n v="60075"/>
    <x v="85"/>
    <x v="4"/>
    <n v="88.77"/>
    <n v="5241.6000000000004"/>
    <n v="1709.19"/>
    <n v="6399.13"/>
    <x v="4"/>
    <n v="2026"/>
    <s v="Q2"/>
    <s v="High"/>
    <s v="Average"/>
    <s v="Good"/>
    <x v="4"/>
    <n v="6399.13"/>
  </r>
  <r>
    <x v="4289"/>
    <d v="2024-05-21T00:00:00"/>
    <s v="Nava Sheva"/>
    <s v="Hyderabad"/>
    <x v="5"/>
    <x v="0"/>
    <x v="6"/>
    <n v="21.91"/>
    <n v="1082"/>
    <n v="103.1"/>
    <n v="2"/>
    <x v="2"/>
    <x v="2"/>
    <n v="47575"/>
    <x v="105"/>
    <x v="0"/>
    <n v="87.14"/>
    <n v="3040.4"/>
    <n v="4748.57"/>
    <n v="4092.2"/>
    <x v="4"/>
    <n v="2024"/>
    <s v="Q2"/>
    <s v="Low"/>
    <s v="Average"/>
    <s v="Excellent"/>
    <x v="5"/>
    <n v="4092.2"/>
  </r>
  <r>
    <x v="4290"/>
    <d v="2026-05-09T00:00:00"/>
    <s v="Chennai"/>
    <s v="Bengaluru"/>
    <x v="1"/>
    <x v="1"/>
    <x v="2"/>
    <n v="11.49"/>
    <n v="2747"/>
    <n v="90.14"/>
    <n v="8"/>
    <x v="0"/>
    <x v="2"/>
    <n v="71121.8"/>
    <x v="45"/>
    <x v="1"/>
    <n v="83.77"/>
    <n v="5953.6"/>
    <n v="3835.55"/>
    <n v="11144.6"/>
    <x v="4"/>
    <n v="2026"/>
    <s v="Q2"/>
    <s v="High"/>
    <s v="Good"/>
    <s v="Good"/>
    <x v="1"/>
    <n v="11144.6"/>
  </r>
  <r>
    <x v="4291"/>
    <d v="2024-04-09T00:00:00"/>
    <s v="Kolkata"/>
    <s v="Lucknow"/>
    <x v="3"/>
    <x v="1"/>
    <x v="1"/>
    <n v="22.81"/>
    <n v="2065"/>
    <n v="100.55"/>
    <n v="6"/>
    <x v="1"/>
    <x v="2"/>
    <n v="69375"/>
    <x v="87"/>
    <x v="5"/>
    <n v="82.99"/>
    <n v="5042.3999999999996"/>
    <n v="3911.34"/>
    <n v="10561.12"/>
    <x v="5"/>
    <n v="2024"/>
    <s v="Q2"/>
    <s v="High"/>
    <s v="Good"/>
    <s v="Good"/>
    <x v="3"/>
    <n v="10561.12"/>
  </r>
  <r>
    <x v="4292"/>
    <d v="2024-10-13T00:00:00"/>
    <s v="Mumbai"/>
    <s v="Jaipur"/>
    <x v="5"/>
    <x v="1"/>
    <x v="5"/>
    <n v="16.809999999999999"/>
    <n v="1833"/>
    <n v="98.26"/>
    <n v="6"/>
    <x v="2"/>
    <x v="1"/>
    <n v="64916.2"/>
    <x v="102"/>
    <x v="0"/>
    <n v="87.91"/>
    <n v="4338.3999999999996"/>
    <n v="4706.99"/>
    <n v="8078.21"/>
    <x v="7"/>
    <n v="2024"/>
    <s v="Q4"/>
    <s v="High"/>
    <s v="Average"/>
    <s v="Good"/>
    <x v="5"/>
    <n v="8078.21"/>
  </r>
  <r>
    <x v="4293"/>
    <d v="2026-04-05T00:00:00"/>
    <s v="Mundra"/>
    <s v="Ahmedabad"/>
    <x v="1"/>
    <x v="1"/>
    <x v="5"/>
    <n v="19.190000000000001"/>
    <n v="1615"/>
    <n v="101.8"/>
    <n v="5"/>
    <x v="2"/>
    <x v="0"/>
    <n v="67367"/>
    <x v="21"/>
    <x v="3"/>
    <n v="87.12"/>
    <n v="3997.6"/>
    <n v="2347.65"/>
    <n v="11170.65"/>
    <x v="5"/>
    <n v="2026"/>
    <s v="Q2"/>
    <s v="High"/>
    <s v="Good"/>
    <s v="Excellent"/>
    <x v="1"/>
    <n v="11170.65"/>
  </r>
  <r>
    <x v="4294"/>
    <d v="2025-07-05T00:00:00"/>
    <s v="Vizag"/>
    <s v="Lucknow"/>
    <x v="1"/>
    <x v="0"/>
    <x v="4"/>
    <n v="12.08"/>
    <n v="2431"/>
    <n v="85.27"/>
    <n v="6"/>
    <x v="0"/>
    <x v="0"/>
    <n v="59276.4"/>
    <x v="44"/>
    <x v="0"/>
    <n v="82.03"/>
    <n v="5345.2"/>
    <n v="2533.2600000000002"/>
    <n v="10269.799999999999"/>
    <x v="1"/>
    <n v="2025"/>
    <s v="Q3"/>
    <s v="High"/>
    <s v="Good"/>
    <s v="Good"/>
    <x v="1"/>
    <n v="10269.799999999999"/>
  </r>
  <r>
    <x v="4295"/>
    <d v="2026-01-25T00:00:00"/>
    <s v="Mumbai"/>
    <s v="Nagpur"/>
    <x v="2"/>
    <x v="0"/>
    <x v="3"/>
    <n v="22.38"/>
    <n v="1037"/>
    <n v="99.91"/>
    <n v="4"/>
    <x v="0"/>
    <x v="2"/>
    <n v="49575.199999999997"/>
    <x v="2"/>
    <x v="6"/>
    <n v="81.42"/>
    <n v="2969.2"/>
    <n v="3990.69"/>
    <n v="6422.98"/>
    <x v="0"/>
    <n v="2026"/>
    <s v="Q1"/>
    <s v="Low"/>
    <s v="Average"/>
    <s v="Excellent"/>
    <x v="2"/>
    <n v="6422.98"/>
  </r>
  <r>
    <x v="4296"/>
    <d v="2026-05-02T00:00:00"/>
    <s v="Mumbai"/>
    <s v="Nagpur"/>
    <x v="3"/>
    <x v="0"/>
    <x v="0"/>
    <n v="24.05"/>
    <n v="719"/>
    <n v="89.18"/>
    <n v="2"/>
    <x v="0"/>
    <x v="1"/>
    <n v="47474.6"/>
    <x v="35"/>
    <x v="1"/>
    <n v="85.61"/>
    <n v="2400"/>
    <n v="3870.78"/>
    <n v="7688.79"/>
    <x v="4"/>
    <n v="2026"/>
    <s v="Q2"/>
    <s v="Low"/>
    <s v="Average"/>
    <s v="Excellent"/>
    <x v="3"/>
    <n v="7688.79"/>
  </r>
  <r>
    <x v="4297"/>
    <d v="2026-05-12T00:00:00"/>
    <s v="Kolkata"/>
    <s v="Bengaluru"/>
    <x v="0"/>
    <x v="1"/>
    <x v="6"/>
    <n v="24.19"/>
    <n v="2542"/>
    <n v="87.78"/>
    <n v="8"/>
    <x v="1"/>
    <x v="2"/>
    <n v="74808.600000000006"/>
    <x v="4"/>
    <x v="4"/>
    <n v="82.46"/>
    <n v="6051.6"/>
    <n v="4974.76"/>
    <n v="6590.27"/>
    <x v="4"/>
    <n v="2026"/>
    <s v="Q2"/>
    <s v="High"/>
    <s v="Average"/>
    <s v="Good"/>
    <x v="0"/>
    <n v="6590.27"/>
  </r>
  <r>
    <x v="4298"/>
    <d v="2024-08-20T00:00:00"/>
    <s v="Chennai"/>
    <s v="Nagpur"/>
    <x v="2"/>
    <x v="0"/>
    <x v="0"/>
    <n v="13.95"/>
    <n v="933"/>
    <n v="86.17"/>
    <n v="3"/>
    <x v="0"/>
    <x v="2"/>
    <n v="39091.4"/>
    <x v="88"/>
    <x v="5"/>
    <n v="83.69"/>
    <n v="2424"/>
    <n v="4504.4799999999996"/>
    <n v="6737.86"/>
    <x v="2"/>
    <n v="2024"/>
    <s v="Q3"/>
    <s v="Low"/>
    <s v="Average"/>
    <s v="Excellent"/>
    <x v="2"/>
    <n v="6737.86"/>
  </r>
  <r>
    <x v="4299"/>
    <d v="2026-01-15T00:00:00"/>
    <s v="Mundra"/>
    <s v="Pune"/>
    <x v="3"/>
    <x v="0"/>
    <x v="3"/>
    <n v="27.04"/>
    <n v="1816"/>
    <n v="88.33"/>
    <n v="4"/>
    <x v="0"/>
    <x v="1"/>
    <n v="63227.6"/>
    <x v="65"/>
    <x v="6"/>
    <n v="83.56"/>
    <n v="4713.6000000000004"/>
    <n v="3998.52"/>
    <n v="5280.92"/>
    <x v="0"/>
    <n v="2026"/>
    <s v="Q1"/>
    <s v="High"/>
    <s v="Average"/>
    <s v="Excellent"/>
    <x v="3"/>
    <n v="5280.92"/>
  </r>
  <r>
    <x v="4300"/>
    <d v="2024-01-07T00:00:00"/>
    <s v="Mundra"/>
    <s v="Hyderabad"/>
    <x v="3"/>
    <x v="1"/>
    <x v="1"/>
    <n v="14.77"/>
    <n v="1880"/>
    <n v="94.47"/>
    <n v="6"/>
    <x v="2"/>
    <x v="0"/>
    <n v="65689.399999999994"/>
    <x v="115"/>
    <x v="2"/>
    <n v="81.93"/>
    <n v="4350.8"/>
    <n v="3496.21"/>
    <n v="9100.32"/>
    <x v="0"/>
    <n v="2024"/>
    <s v="Q1"/>
    <s v="High"/>
    <s v="Average"/>
    <s v="Good"/>
    <x v="3"/>
    <n v="9100.32"/>
  </r>
  <r>
    <x v="4301"/>
    <d v="2025-05-24T00:00:00"/>
    <s v="Nava Sheva"/>
    <s v="Delhi ICD"/>
    <x v="2"/>
    <x v="1"/>
    <x v="4"/>
    <n v="27.24"/>
    <n v="1776"/>
    <n v="90.65"/>
    <n v="6"/>
    <x v="2"/>
    <x v="1"/>
    <n v="72706"/>
    <x v="97"/>
    <x v="3"/>
    <n v="81.69"/>
    <n v="4641.6000000000004"/>
    <n v="3292.2"/>
    <n v="10165.540000000001"/>
    <x v="4"/>
    <n v="2025"/>
    <s v="Q2"/>
    <s v="High"/>
    <s v="Good"/>
    <s v="Good"/>
    <x v="2"/>
    <n v="10165.540000000001"/>
  </r>
  <r>
    <x v="4302"/>
    <d v="2025-07-13T00:00:00"/>
    <s v="Mumbai"/>
    <s v="Jaipur"/>
    <x v="5"/>
    <x v="1"/>
    <x v="3"/>
    <n v="26.48"/>
    <n v="2227"/>
    <n v="98.08"/>
    <n v="7"/>
    <x v="2"/>
    <x v="0"/>
    <n v="80825.600000000006"/>
    <x v="43"/>
    <x v="4"/>
    <n v="87.99"/>
    <n v="5513.2"/>
    <n v="3678"/>
    <n v="14342.86"/>
    <x v="1"/>
    <n v="2025"/>
    <s v="Q3"/>
    <s v="High"/>
    <s v="Good"/>
    <s v="Good"/>
    <x v="5"/>
    <n v="14342.86"/>
  </r>
  <r>
    <x v="4303"/>
    <d v="2024-01-16T00:00:00"/>
    <s v="Vizag"/>
    <s v="Lucknow"/>
    <x v="2"/>
    <x v="1"/>
    <x v="6"/>
    <n v="26.06"/>
    <n v="2667"/>
    <n v="89.78"/>
    <n v="7"/>
    <x v="1"/>
    <x v="2"/>
    <n v="78231.600000000006"/>
    <x v="21"/>
    <x v="0"/>
    <n v="81.31"/>
    <n v="6376.4"/>
    <n v="4017.22"/>
    <n v="8818.02"/>
    <x v="0"/>
    <n v="2024"/>
    <s v="Q1"/>
    <s v="High"/>
    <s v="Average"/>
    <s v="Good"/>
    <x v="2"/>
    <n v="8818.02"/>
  </r>
  <r>
    <x v="4304"/>
    <d v="2024-11-27T00:00:00"/>
    <s v="Nava Sheva"/>
    <s v="Bengaluru"/>
    <x v="6"/>
    <x v="1"/>
    <x v="6"/>
    <n v="16.64"/>
    <n v="2318"/>
    <n v="96.85"/>
    <n v="7"/>
    <x v="0"/>
    <x v="0"/>
    <n v="75414"/>
    <x v="5"/>
    <x v="5"/>
    <n v="83.55"/>
    <n v="5301.6"/>
    <n v="4658.78"/>
    <n v="8258.5"/>
    <x v="11"/>
    <n v="2024"/>
    <s v="Q4"/>
    <s v="High"/>
    <s v="Average"/>
    <s v="Good"/>
    <x v="6"/>
    <n v="8258.5"/>
  </r>
  <r>
    <x v="4305"/>
    <d v="2024-09-19T00:00:00"/>
    <s v="Mumbai"/>
    <s v="Lucknow"/>
    <x v="3"/>
    <x v="1"/>
    <x v="5"/>
    <n v="14.91"/>
    <n v="1608"/>
    <n v="92.97"/>
    <n v="6"/>
    <x v="1"/>
    <x v="1"/>
    <n v="57371.4"/>
    <x v="0"/>
    <x v="6"/>
    <n v="82.72"/>
    <n v="3812.4"/>
    <n v="2894.43"/>
    <n v="10071.02"/>
    <x v="8"/>
    <n v="2024"/>
    <s v="Q3"/>
    <s v="High"/>
    <s v="Good"/>
    <s v="Good"/>
    <x v="3"/>
    <n v="10071.02"/>
  </r>
  <r>
    <x v="4306"/>
    <d v="2024-04-04T00:00:00"/>
    <s v="Kolkata"/>
    <s v="Lucknow"/>
    <x v="5"/>
    <x v="1"/>
    <x v="4"/>
    <n v="13.74"/>
    <n v="509"/>
    <n v="97.47"/>
    <n v="3"/>
    <x v="0"/>
    <x v="0"/>
    <n v="51170.400000000001"/>
    <x v="107"/>
    <x v="6"/>
    <n v="81.69"/>
    <n v="1567.6"/>
    <n v="4649.03"/>
    <n v="6889.64"/>
    <x v="5"/>
    <n v="2024"/>
    <s v="Q2"/>
    <s v="High"/>
    <s v="Average"/>
    <s v="Excellent"/>
    <x v="5"/>
    <n v="6889.64"/>
  </r>
  <r>
    <x v="4307"/>
    <d v="2025-01-20T00:00:00"/>
    <s v="Mundra"/>
    <s v="Bengaluru"/>
    <x v="2"/>
    <x v="0"/>
    <x v="4"/>
    <n v="26.05"/>
    <n v="2117"/>
    <n v="99.52"/>
    <n v="7"/>
    <x v="1"/>
    <x v="2"/>
    <n v="60791.4"/>
    <x v="28"/>
    <x v="3"/>
    <n v="85.16"/>
    <n v="5276"/>
    <n v="3729.63"/>
    <n v="9302.91"/>
    <x v="0"/>
    <n v="2025"/>
    <s v="Q1"/>
    <s v="High"/>
    <s v="Average"/>
    <s v="Good"/>
    <x v="2"/>
    <n v="9302.91"/>
  </r>
  <r>
    <x v="4308"/>
    <d v="2024-01-13T00:00:00"/>
    <s v="Nava Sheva"/>
    <s v="Pune"/>
    <x v="4"/>
    <x v="1"/>
    <x v="5"/>
    <n v="27.94"/>
    <n v="2734"/>
    <n v="95.62"/>
    <n v="7"/>
    <x v="2"/>
    <x v="2"/>
    <n v="83928.4"/>
    <x v="19"/>
    <x v="5"/>
    <n v="88.03"/>
    <n v="6585.6"/>
    <n v="1739.04"/>
    <n v="9306.73"/>
    <x v="0"/>
    <n v="2024"/>
    <s v="Q1"/>
    <s v="High"/>
    <s v="Average"/>
    <s v="Good"/>
    <x v="4"/>
    <n v="9306.73"/>
  </r>
  <r>
    <x v="4309"/>
    <d v="2025-12-05T00:00:00"/>
    <s v="Kandla"/>
    <s v="Nagpur"/>
    <x v="4"/>
    <x v="0"/>
    <x v="4"/>
    <n v="25.66"/>
    <n v="2046"/>
    <n v="101.19"/>
    <n v="7"/>
    <x v="0"/>
    <x v="0"/>
    <n v="68788.800000000003"/>
    <x v="28"/>
    <x v="4"/>
    <n v="81.97"/>
    <n v="5118.3999999999996"/>
    <n v="4990.3500000000004"/>
    <n v="8759.76"/>
    <x v="9"/>
    <n v="2025"/>
    <s v="Q4"/>
    <s v="High"/>
    <s v="Average"/>
    <s v="Good"/>
    <x v="4"/>
    <n v="8759.76"/>
  </r>
  <r>
    <x v="4310"/>
    <d v="2025-08-22T00:00:00"/>
    <s v="Mundra"/>
    <s v="Hyderabad"/>
    <x v="5"/>
    <x v="1"/>
    <x v="5"/>
    <n v="11.83"/>
    <n v="2182"/>
    <n v="98.78"/>
    <n v="5"/>
    <x v="2"/>
    <x v="1"/>
    <n v="64684.6"/>
    <x v="35"/>
    <x v="0"/>
    <n v="83.48"/>
    <n v="4837.2"/>
    <n v="2084.0700000000002"/>
    <n v="11186.26"/>
    <x v="2"/>
    <n v="2025"/>
    <s v="Q3"/>
    <s v="High"/>
    <s v="Good"/>
    <s v="Excellent"/>
    <x v="5"/>
    <n v="11186.26"/>
  </r>
  <r>
    <x v="4311"/>
    <d v="2025-01-04T00:00:00"/>
    <s v="Kolkata"/>
    <s v="Ahmedabad"/>
    <x v="1"/>
    <x v="1"/>
    <x v="4"/>
    <n v="26.94"/>
    <n v="1139"/>
    <n v="95.02"/>
    <n v="4"/>
    <x v="0"/>
    <x v="2"/>
    <n v="66316.399999999994"/>
    <x v="81"/>
    <x v="0"/>
    <n v="88.29"/>
    <n v="3355.6"/>
    <n v="3932.05"/>
    <n v="7174.3"/>
    <x v="0"/>
    <n v="2025"/>
    <s v="Q1"/>
    <s v="High"/>
    <s v="Average"/>
    <s v="Excellent"/>
    <x v="1"/>
    <n v="7174.3"/>
  </r>
  <r>
    <x v="4312"/>
    <d v="2026-03-23T00:00:00"/>
    <s v="Kolkata"/>
    <s v="Delhi ICD"/>
    <x v="3"/>
    <x v="1"/>
    <x v="4"/>
    <n v="16.05"/>
    <n v="987"/>
    <n v="88.28"/>
    <n v="3"/>
    <x v="0"/>
    <x v="1"/>
    <n v="55382.6"/>
    <x v="8"/>
    <x v="6"/>
    <n v="83.89"/>
    <n v="2616"/>
    <n v="3389.2"/>
    <n v="6079.31"/>
    <x v="10"/>
    <n v="2026"/>
    <s v="Q1"/>
    <s v="High"/>
    <s v="Average"/>
    <s v="Excellent"/>
    <x v="3"/>
    <n v="6079.31"/>
  </r>
  <r>
    <x v="4313"/>
    <d v="2024-07-09T00:00:00"/>
    <s v="Nava Sheva"/>
    <s v="Lucknow"/>
    <x v="0"/>
    <x v="1"/>
    <x v="6"/>
    <n v="21.64"/>
    <n v="2078"/>
    <n v="102.69"/>
    <n v="7"/>
    <x v="2"/>
    <x v="2"/>
    <n v="71234.8"/>
    <x v="63"/>
    <x v="6"/>
    <n v="84.4"/>
    <n v="5021.6000000000004"/>
    <n v="3707.96"/>
    <n v="11211"/>
    <x v="1"/>
    <n v="2024"/>
    <s v="Q3"/>
    <s v="High"/>
    <s v="Good"/>
    <s v="Good"/>
    <x v="0"/>
    <n v="11211"/>
  </r>
  <r>
    <x v="4314"/>
    <d v="2025-05-08T00:00:00"/>
    <s v="Mundra"/>
    <s v="Hyderabad"/>
    <x v="1"/>
    <x v="1"/>
    <x v="4"/>
    <n v="24.41"/>
    <n v="2312"/>
    <n v="89.54"/>
    <n v="7"/>
    <x v="1"/>
    <x v="0"/>
    <n v="76457.8"/>
    <x v="1"/>
    <x v="1"/>
    <n v="84.9"/>
    <n v="5600.4"/>
    <n v="3637.58"/>
    <n v="8463.69"/>
    <x v="4"/>
    <n v="2025"/>
    <s v="Q2"/>
    <s v="High"/>
    <s v="Average"/>
    <s v="Good"/>
    <x v="1"/>
    <n v="8463.69"/>
  </r>
  <r>
    <x v="4315"/>
    <d v="2024-11-22T00:00:00"/>
    <s v="Nava Sheva"/>
    <s v="Hyderabad"/>
    <x v="5"/>
    <x v="0"/>
    <x v="6"/>
    <n v="16.77"/>
    <n v="325"/>
    <n v="97.12"/>
    <n v="2"/>
    <x v="1"/>
    <x v="0"/>
    <n v="34647.4"/>
    <x v="5"/>
    <x v="0"/>
    <n v="82.42"/>
    <n v="1320.8"/>
    <n v="3752.01"/>
    <n v="3796.12"/>
    <x v="11"/>
    <n v="2024"/>
    <s v="Q4"/>
    <s v="Low"/>
    <s v="Average"/>
    <s v="Excellent"/>
    <x v="5"/>
    <n v="3796.12"/>
  </r>
  <r>
    <x v="4316"/>
    <d v="2025-07-22T00:00:00"/>
    <s v="Chennai"/>
    <s v="Hyderabad"/>
    <x v="5"/>
    <x v="0"/>
    <x v="0"/>
    <n v="16.89"/>
    <n v="2379"/>
    <n v="104.8"/>
    <n v="6"/>
    <x v="2"/>
    <x v="0"/>
    <n v="62825"/>
    <x v="102"/>
    <x v="0"/>
    <n v="83.57"/>
    <n v="5433.6"/>
    <n v="4112.63"/>
    <n v="6304.25"/>
    <x v="1"/>
    <n v="2025"/>
    <s v="Q3"/>
    <s v="High"/>
    <s v="Average"/>
    <s v="Good"/>
    <x v="5"/>
    <n v="6304.25"/>
  </r>
  <r>
    <x v="4317"/>
    <d v="2025-11-06T00:00:00"/>
    <s v="Kolkata"/>
    <s v="Bengaluru"/>
    <x v="3"/>
    <x v="1"/>
    <x v="4"/>
    <n v="18.41"/>
    <n v="2190"/>
    <n v="90.02"/>
    <n v="5"/>
    <x v="0"/>
    <x v="1"/>
    <n v="72151.399999999994"/>
    <x v="77"/>
    <x v="5"/>
    <n v="84.27"/>
    <n v="5116.3999999999996"/>
    <n v="2974.88"/>
    <n v="9875.35"/>
    <x v="11"/>
    <n v="2025"/>
    <s v="Q4"/>
    <s v="High"/>
    <s v="Average"/>
    <s v="Excellent"/>
    <x v="3"/>
    <n v="9875.35"/>
  </r>
  <r>
    <x v="4318"/>
    <d v="2025-01-31T00:00:00"/>
    <s v="Vizag"/>
    <s v="Ahmedabad"/>
    <x v="4"/>
    <x v="0"/>
    <x v="2"/>
    <n v="21"/>
    <n v="2359"/>
    <n v="85.19"/>
    <n v="7"/>
    <x v="0"/>
    <x v="1"/>
    <n v="63930.8"/>
    <x v="16"/>
    <x v="1"/>
    <n v="87.44"/>
    <n v="5558"/>
    <n v="4539.07"/>
    <n v="11360.38"/>
    <x v="0"/>
    <n v="2025"/>
    <s v="Q1"/>
    <s v="High"/>
    <s v="Good"/>
    <s v="Good"/>
    <x v="4"/>
    <n v="11360.38"/>
  </r>
  <r>
    <x v="4319"/>
    <d v="2025-08-06T00:00:00"/>
    <s v="Kandla"/>
    <s v="Nagpur"/>
    <x v="2"/>
    <x v="1"/>
    <x v="0"/>
    <n v="17.420000000000002"/>
    <n v="888"/>
    <n v="99.86"/>
    <n v="2"/>
    <x v="2"/>
    <x v="2"/>
    <n v="52817.2"/>
    <x v="105"/>
    <x v="4"/>
    <n v="88.29"/>
    <n v="2472.8000000000002"/>
    <n v="3160.68"/>
    <n v="5539.7"/>
    <x v="2"/>
    <n v="2025"/>
    <s v="Q3"/>
    <s v="High"/>
    <s v="Average"/>
    <s v="Excellent"/>
    <x v="2"/>
    <n v="5539.7"/>
  </r>
  <r>
    <x v="4320"/>
    <d v="2025-06-11T00:00:00"/>
    <s v="Kolkata"/>
    <s v="Nagpur"/>
    <x v="5"/>
    <x v="1"/>
    <x v="6"/>
    <n v="12.57"/>
    <n v="2338"/>
    <n v="90.43"/>
    <n v="6"/>
    <x v="1"/>
    <x v="2"/>
    <n v="62220.6"/>
    <x v="92"/>
    <x v="1"/>
    <n v="85.86"/>
    <n v="5178.8"/>
    <n v="2341.67"/>
    <n v="5719.9"/>
    <x v="6"/>
    <n v="2025"/>
    <s v="Q2"/>
    <s v="High"/>
    <s v="Average"/>
    <s v="Good"/>
    <x v="5"/>
    <n v="5719.9"/>
  </r>
  <r>
    <x v="4321"/>
    <d v="2025-04-05T00:00:00"/>
    <s v="Mumbai"/>
    <s v="Jaipur"/>
    <x v="5"/>
    <x v="1"/>
    <x v="1"/>
    <n v="14.63"/>
    <n v="390"/>
    <n v="95.46"/>
    <n v="2"/>
    <x v="0"/>
    <x v="1"/>
    <n v="47802.2"/>
    <x v="54"/>
    <x v="5"/>
    <n v="83.75"/>
    <n v="1365.2"/>
    <n v="4436.8900000000003"/>
    <n v="7502.55"/>
    <x v="5"/>
    <n v="2025"/>
    <s v="Q2"/>
    <s v="Low"/>
    <s v="Average"/>
    <s v="Excellent"/>
    <x v="5"/>
    <n v="7502.55"/>
  </r>
  <r>
    <x v="4322"/>
    <d v="2024-03-10T00:00:00"/>
    <s v="Vizag"/>
    <s v="Nagpur"/>
    <x v="0"/>
    <x v="1"/>
    <x v="2"/>
    <n v="23.43"/>
    <n v="2228"/>
    <n v="88.21"/>
    <n v="5"/>
    <x v="1"/>
    <x v="1"/>
    <n v="71908.2"/>
    <x v="3"/>
    <x v="4"/>
    <n v="81.489999999999995"/>
    <n v="5393.2"/>
    <n v="3902.83"/>
    <n v="12146.69"/>
    <x v="10"/>
    <n v="2024"/>
    <s v="Q1"/>
    <s v="High"/>
    <s v="Good"/>
    <s v="Excellent"/>
    <x v="0"/>
    <n v="12146.69"/>
  </r>
  <r>
    <x v="4323"/>
    <d v="2025-10-09T00:00:00"/>
    <s v="Nava Sheva"/>
    <s v="Delhi ICD"/>
    <x v="0"/>
    <x v="0"/>
    <x v="5"/>
    <n v="19.16"/>
    <n v="898"/>
    <n v="89.55"/>
    <n v="2"/>
    <x v="2"/>
    <x v="2"/>
    <n v="41266"/>
    <x v="28"/>
    <x v="0"/>
    <n v="88.54"/>
    <n v="2562.4"/>
    <n v="3675.89"/>
    <n v="7182.79"/>
    <x v="7"/>
    <n v="2025"/>
    <s v="Q4"/>
    <s v="Low"/>
    <s v="Average"/>
    <s v="Excellent"/>
    <x v="0"/>
    <n v="7182.79"/>
  </r>
  <r>
    <x v="4324"/>
    <d v="2026-04-02T00:00:00"/>
    <s v="Chennai"/>
    <s v="Nagpur"/>
    <x v="4"/>
    <x v="0"/>
    <x v="4"/>
    <n v="22.66"/>
    <n v="468"/>
    <n v="87.6"/>
    <n v="2"/>
    <x v="2"/>
    <x v="2"/>
    <n v="39022"/>
    <x v="63"/>
    <x v="2"/>
    <n v="85.18"/>
    <n v="1842.4"/>
    <n v="1571.61"/>
    <n v="5895.83"/>
    <x v="5"/>
    <n v="2026"/>
    <s v="Q2"/>
    <s v="Low"/>
    <s v="Average"/>
    <s v="Excellent"/>
    <x v="4"/>
    <n v="5895.83"/>
  </r>
  <r>
    <x v="4325"/>
    <d v="2024-12-18T00:00:00"/>
    <s v="Kolkata"/>
    <s v="Jaipur"/>
    <x v="1"/>
    <x v="0"/>
    <x v="6"/>
    <n v="23.59"/>
    <n v="801"/>
    <n v="101.8"/>
    <n v="4"/>
    <x v="2"/>
    <x v="2"/>
    <n v="45559"/>
    <x v="95"/>
    <x v="2"/>
    <n v="86.36"/>
    <n v="2545.6"/>
    <n v="3060.48"/>
    <n v="3680.7"/>
    <x v="9"/>
    <n v="2024"/>
    <s v="Q4"/>
    <s v="Low"/>
    <s v="Average"/>
    <s v="Excellent"/>
    <x v="1"/>
    <n v="3680.7"/>
  </r>
  <r>
    <x v="4326"/>
    <d v="2025-06-08T00:00:00"/>
    <s v="Chennai"/>
    <s v="Bengaluru"/>
    <x v="3"/>
    <x v="1"/>
    <x v="0"/>
    <n v="24.46"/>
    <n v="1875"/>
    <n v="97.87"/>
    <n v="6"/>
    <x v="0"/>
    <x v="1"/>
    <n v="74758.399999999994"/>
    <x v="19"/>
    <x v="2"/>
    <n v="88.6"/>
    <n v="4728.3999999999996"/>
    <n v="3265.16"/>
    <n v="13153.54"/>
    <x v="6"/>
    <n v="2025"/>
    <s v="Q2"/>
    <s v="High"/>
    <s v="Good"/>
    <s v="Good"/>
    <x v="3"/>
    <n v="13153.54"/>
  </r>
  <r>
    <x v="4327"/>
    <d v="2024-04-17T00:00:00"/>
    <s v="Nava Sheva"/>
    <s v="Lucknow"/>
    <x v="3"/>
    <x v="1"/>
    <x v="4"/>
    <n v="14.04"/>
    <n v="884"/>
    <n v="103.27"/>
    <n v="2"/>
    <x v="0"/>
    <x v="1"/>
    <n v="54136.4"/>
    <x v="3"/>
    <x v="2"/>
    <n v="81.52"/>
    <n v="2329.6"/>
    <n v="4765.3"/>
    <n v="8122.24"/>
    <x v="5"/>
    <n v="2024"/>
    <s v="Q2"/>
    <s v="High"/>
    <s v="Average"/>
    <s v="Excellent"/>
    <x v="3"/>
    <n v="8122.24"/>
  </r>
  <r>
    <x v="4328"/>
    <d v="2025-10-20T00:00:00"/>
    <s v="Mundra"/>
    <s v="Bengaluru"/>
    <x v="2"/>
    <x v="0"/>
    <x v="4"/>
    <n v="23.02"/>
    <n v="1490"/>
    <n v="85.58"/>
    <n v="3"/>
    <x v="0"/>
    <x v="2"/>
    <n v="53867.6"/>
    <x v="18"/>
    <x v="3"/>
    <n v="86.21"/>
    <n v="3900.8"/>
    <n v="3240.78"/>
    <n v="9508.11"/>
    <x v="7"/>
    <n v="2025"/>
    <s v="Q4"/>
    <s v="High"/>
    <s v="Average"/>
    <s v="Excellent"/>
    <x v="2"/>
    <n v="9508.11"/>
  </r>
  <r>
    <x v="4329"/>
    <d v="2026-06-12T00:00:00"/>
    <s v="Chennai"/>
    <s v="Jaipur"/>
    <x v="1"/>
    <x v="1"/>
    <x v="1"/>
    <n v="16.079999999999998"/>
    <n v="1589"/>
    <n v="97.08"/>
    <n v="3"/>
    <x v="2"/>
    <x v="0"/>
    <n v="63689.599999999999"/>
    <x v="95"/>
    <x v="2"/>
    <n v="88.21"/>
    <n v="3821.2"/>
    <n v="1769"/>
    <n v="10489.58"/>
    <x v="6"/>
    <n v="2026"/>
    <s v="Q2"/>
    <s v="High"/>
    <s v="Good"/>
    <s v="Excellent"/>
    <x v="1"/>
    <n v="10489.58"/>
  </r>
  <r>
    <x v="4330"/>
    <d v="2025-04-11T00:00:00"/>
    <s v="Kolkata"/>
    <s v="Ahmedabad"/>
    <x v="6"/>
    <x v="0"/>
    <x v="4"/>
    <n v="18.29"/>
    <n v="2498"/>
    <n v="92.47"/>
    <n v="7"/>
    <x v="2"/>
    <x v="2"/>
    <n v="60033.4"/>
    <x v="69"/>
    <x v="6"/>
    <n v="81.040000000000006"/>
    <n v="5727.6"/>
    <n v="2605.77"/>
    <n v="4886.2700000000004"/>
    <x v="5"/>
    <n v="2025"/>
    <s v="Q2"/>
    <s v="High"/>
    <s v="Average"/>
    <s v="Good"/>
    <x v="6"/>
    <n v="4886.2700000000004"/>
  </r>
  <r>
    <x v="4331"/>
    <d v="2024-03-11T00:00:00"/>
    <s v="Mundra"/>
    <s v="Lucknow"/>
    <x v="6"/>
    <x v="1"/>
    <x v="4"/>
    <n v="27.16"/>
    <n v="2378"/>
    <n v="93.9"/>
    <n v="7"/>
    <x v="2"/>
    <x v="2"/>
    <n v="78748"/>
    <x v="115"/>
    <x v="4"/>
    <n v="82.4"/>
    <n v="5842.4"/>
    <n v="1768.5"/>
    <n v="6945.54"/>
    <x v="10"/>
    <n v="2024"/>
    <s v="Q1"/>
    <s v="High"/>
    <s v="Average"/>
    <s v="Good"/>
    <x v="6"/>
    <n v="6945.54"/>
  </r>
  <r>
    <x v="4332"/>
    <d v="2024-11-15T00:00:00"/>
    <s v="Kolkata"/>
    <s v="Bengaluru"/>
    <x v="1"/>
    <x v="0"/>
    <x v="6"/>
    <n v="11.12"/>
    <n v="2356"/>
    <n v="103.52"/>
    <n v="7"/>
    <x v="0"/>
    <x v="1"/>
    <n v="57202.400000000001"/>
    <x v="118"/>
    <x v="0"/>
    <n v="88.68"/>
    <n v="5156.8"/>
    <n v="3246.62"/>
    <n v="5123.7"/>
    <x v="11"/>
    <n v="2024"/>
    <s v="Q4"/>
    <s v="High"/>
    <s v="Average"/>
    <s v="Good"/>
    <x v="1"/>
    <n v="5123.7"/>
  </r>
  <r>
    <x v="4333"/>
    <d v="2025-05-18T00:00:00"/>
    <s v="Kandla"/>
    <s v="Jaipur"/>
    <x v="2"/>
    <x v="0"/>
    <x v="5"/>
    <n v="15.95"/>
    <n v="578"/>
    <n v="90.92"/>
    <n v="3"/>
    <x v="0"/>
    <x v="2"/>
    <n v="37201.4"/>
    <x v="72"/>
    <x v="1"/>
    <n v="81.739999999999995"/>
    <n v="1794"/>
    <n v="4606.6099999999997"/>
    <n v="4580.17"/>
    <x v="4"/>
    <n v="2025"/>
    <s v="Q2"/>
    <s v="Low"/>
    <s v="Average"/>
    <s v="Excellent"/>
    <x v="2"/>
    <n v="4580.17"/>
  </r>
  <r>
    <x v="4334"/>
    <d v="2025-12-04T00:00:00"/>
    <s v="Kandla"/>
    <s v="Ahmedabad"/>
    <x v="5"/>
    <x v="1"/>
    <x v="4"/>
    <n v="20.25"/>
    <n v="1102"/>
    <n v="92.52"/>
    <n v="3"/>
    <x v="0"/>
    <x v="1"/>
    <n v="61051.4"/>
    <x v="26"/>
    <x v="2"/>
    <n v="82.4"/>
    <n v="3014"/>
    <n v="1976.67"/>
    <n v="8716.33"/>
    <x v="9"/>
    <n v="2025"/>
    <s v="Q4"/>
    <s v="High"/>
    <s v="Average"/>
    <s v="Excellent"/>
    <x v="5"/>
    <n v="8716.33"/>
  </r>
  <r>
    <x v="4335"/>
    <d v="2025-06-11T00:00:00"/>
    <s v="Kandla"/>
    <s v="Hyderabad"/>
    <x v="2"/>
    <x v="1"/>
    <x v="4"/>
    <n v="12.69"/>
    <n v="1429"/>
    <n v="86.38"/>
    <n v="4"/>
    <x v="1"/>
    <x v="2"/>
    <n v="50934.6"/>
    <x v="63"/>
    <x v="1"/>
    <n v="84.12"/>
    <n v="3365.6"/>
    <n v="4391.76"/>
    <n v="4807.95"/>
    <x v="6"/>
    <n v="2025"/>
    <s v="Q2"/>
    <s v="High"/>
    <s v="Average"/>
    <s v="Excellent"/>
    <x v="2"/>
    <n v="4807.95"/>
  </r>
  <r>
    <x v="4336"/>
    <d v="2024-08-26T00:00:00"/>
    <s v="Mundra"/>
    <s v="Bengaluru"/>
    <x v="5"/>
    <x v="1"/>
    <x v="1"/>
    <n v="20.190000000000001"/>
    <n v="2555"/>
    <n v="92.06"/>
    <n v="8"/>
    <x v="1"/>
    <x v="0"/>
    <n v="75878.2"/>
    <x v="78"/>
    <x v="5"/>
    <n v="85.01"/>
    <n v="5917.6"/>
    <n v="2246.19"/>
    <n v="12624.2"/>
    <x v="2"/>
    <n v="2024"/>
    <s v="Q3"/>
    <s v="High"/>
    <s v="Good"/>
    <s v="Good"/>
    <x v="5"/>
    <n v="12624.2"/>
  </r>
  <r>
    <x v="4337"/>
    <d v="2026-03-18T00:00:00"/>
    <s v="Vizag"/>
    <s v="Lucknow"/>
    <x v="2"/>
    <x v="1"/>
    <x v="3"/>
    <n v="26.59"/>
    <n v="1502"/>
    <n v="101.65"/>
    <n v="4"/>
    <x v="0"/>
    <x v="0"/>
    <n v="75153"/>
    <x v="86"/>
    <x v="5"/>
    <n v="81.650000000000006"/>
    <n v="4067.6"/>
    <n v="2258.9"/>
    <n v="6608.77"/>
    <x v="10"/>
    <n v="2026"/>
    <s v="Q1"/>
    <s v="High"/>
    <s v="Average"/>
    <s v="Excellent"/>
    <x v="2"/>
    <n v="6608.77"/>
  </r>
  <r>
    <x v="4338"/>
    <d v="2024-10-05T00:00:00"/>
    <s v="Chennai"/>
    <s v="Pune"/>
    <x v="4"/>
    <x v="1"/>
    <x v="5"/>
    <n v="25.45"/>
    <n v="2369"/>
    <n v="87.3"/>
    <n v="7"/>
    <x v="1"/>
    <x v="1"/>
    <n v="75309"/>
    <x v="111"/>
    <x v="1"/>
    <n v="86.93"/>
    <n v="5756"/>
    <n v="1795.62"/>
    <n v="7971.81"/>
    <x v="7"/>
    <n v="2024"/>
    <s v="Q4"/>
    <s v="High"/>
    <s v="Average"/>
    <s v="Good"/>
    <x v="4"/>
    <n v="7971.81"/>
  </r>
  <r>
    <x v="4339"/>
    <d v="2025-12-29T00:00:00"/>
    <s v="Mumbai"/>
    <s v="Delhi ICD"/>
    <x v="1"/>
    <x v="0"/>
    <x v="5"/>
    <n v="14.47"/>
    <n v="2404"/>
    <n v="96.15"/>
    <n v="8"/>
    <x v="2"/>
    <x v="2"/>
    <n v="55909"/>
    <x v="49"/>
    <x v="1"/>
    <n v="86.7"/>
    <n v="5386.8"/>
    <n v="3034.99"/>
    <n v="5873.27"/>
    <x v="9"/>
    <n v="2025"/>
    <s v="Q4"/>
    <s v="High"/>
    <s v="Average"/>
    <s v="Good"/>
    <x v="1"/>
    <n v="5873.27"/>
  </r>
  <r>
    <x v="4340"/>
    <d v="2025-05-02T00:00:00"/>
    <s v="Mundra"/>
    <s v="Ahmedabad"/>
    <x v="3"/>
    <x v="0"/>
    <x v="0"/>
    <n v="26.2"/>
    <n v="1682"/>
    <n v="87.77"/>
    <n v="6"/>
    <x v="0"/>
    <x v="0"/>
    <n v="63296.4"/>
    <x v="35"/>
    <x v="1"/>
    <n v="88.74"/>
    <n v="4412"/>
    <n v="3105.4"/>
    <n v="9191.4699999999993"/>
    <x v="4"/>
    <n v="2025"/>
    <s v="Q2"/>
    <s v="High"/>
    <s v="Average"/>
    <s v="Good"/>
    <x v="3"/>
    <n v="9191.4699999999993"/>
  </r>
  <r>
    <x v="4341"/>
    <d v="2025-06-28T00:00:00"/>
    <s v="Chennai"/>
    <s v="Jaipur"/>
    <x v="4"/>
    <x v="1"/>
    <x v="1"/>
    <n v="11.01"/>
    <n v="996"/>
    <n v="100.02"/>
    <n v="3"/>
    <x v="1"/>
    <x v="1"/>
    <n v="47363.4"/>
    <x v="9"/>
    <x v="4"/>
    <n v="83.63"/>
    <n v="2432.4"/>
    <n v="4692.62"/>
    <n v="8435.5300000000007"/>
    <x v="6"/>
    <n v="2025"/>
    <s v="Q2"/>
    <s v="Low"/>
    <s v="Average"/>
    <s v="Excellent"/>
    <x v="4"/>
    <n v="8435.5300000000007"/>
  </r>
  <r>
    <x v="4342"/>
    <d v="2024-06-12T00:00:00"/>
    <s v="Vizag"/>
    <s v="Delhi ICD"/>
    <x v="4"/>
    <x v="1"/>
    <x v="5"/>
    <n v="10.35"/>
    <n v="977"/>
    <n v="91.51"/>
    <n v="3"/>
    <x v="1"/>
    <x v="1"/>
    <n v="45520.2"/>
    <x v="7"/>
    <x v="6"/>
    <n v="84.27"/>
    <n v="2368"/>
    <n v="4847.04"/>
    <n v="6345.65"/>
    <x v="6"/>
    <n v="2024"/>
    <s v="Q2"/>
    <s v="Low"/>
    <s v="Average"/>
    <s v="Excellent"/>
    <x v="4"/>
    <n v="6345.65"/>
  </r>
  <r>
    <x v="4343"/>
    <d v="2025-09-12T00:00:00"/>
    <s v="Mundra"/>
    <s v="Lucknow"/>
    <x v="2"/>
    <x v="1"/>
    <x v="0"/>
    <n v="22.96"/>
    <n v="2409"/>
    <n v="100.1"/>
    <n v="7"/>
    <x v="2"/>
    <x v="2"/>
    <n v="76084"/>
    <x v="92"/>
    <x v="3"/>
    <n v="81.66"/>
    <n v="5736.4"/>
    <n v="3001.3"/>
    <n v="12358.71"/>
    <x v="8"/>
    <n v="2025"/>
    <s v="Q3"/>
    <s v="High"/>
    <s v="Good"/>
    <s v="Good"/>
    <x v="2"/>
    <n v="12358.71"/>
  </r>
  <r>
    <x v="4344"/>
    <d v="2025-02-23T00:00:00"/>
    <s v="Chennai"/>
    <s v="Delhi ICD"/>
    <x v="2"/>
    <x v="1"/>
    <x v="0"/>
    <n v="24.71"/>
    <n v="815"/>
    <n v="91.75"/>
    <n v="4"/>
    <x v="0"/>
    <x v="1"/>
    <n v="61529"/>
    <x v="73"/>
    <x v="0"/>
    <n v="83.38"/>
    <n v="2618.4"/>
    <n v="2353.91"/>
    <n v="10377.790000000001"/>
    <x v="3"/>
    <n v="2025"/>
    <s v="Q1"/>
    <s v="High"/>
    <s v="Good"/>
    <s v="Excellent"/>
    <x v="2"/>
    <n v="10377.790000000001"/>
  </r>
  <r>
    <x v="4345"/>
    <d v="2026-01-03T00:00:00"/>
    <s v="Mumbai"/>
    <s v="Nagpur"/>
    <x v="3"/>
    <x v="0"/>
    <x v="1"/>
    <n v="22.9"/>
    <n v="2337"/>
    <n v="103.06"/>
    <n v="7"/>
    <x v="0"/>
    <x v="0"/>
    <n v="70021.2"/>
    <x v="88"/>
    <x v="0"/>
    <n v="88.26"/>
    <n v="5590"/>
    <n v="4907.42"/>
    <n v="12306.14"/>
    <x v="0"/>
    <n v="2026"/>
    <s v="Q1"/>
    <s v="High"/>
    <s v="Good"/>
    <s v="Good"/>
    <x v="3"/>
    <n v="12306.14"/>
  </r>
  <r>
    <x v="4346"/>
    <d v="2025-05-16T00:00:00"/>
    <s v="Mumbai"/>
    <s v="Delhi ICD"/>
    <x v="2"/>
    <x v="1"/>
    <x v="4"/>
    <n v="10.18"/>
    <n v="937"/>
    <n v="96.97"/>
    <n v="3"/>
    <x v="0"/>
    <x v="0"/>
    <n v="53042.400000000001"/>
    <x v="101"/>
    <x v="1"/>
    <n v="82.44"/>
    <n v="2281.1999999999998"/>
    <n v="3200.71"/>
    <n v="7049.5"/>
    <x v="4"/>
    <n v="2025"/>
    <s v="Q2"/>
    <s v="High"/>
    <s v="Average"/>
    <s v="Excellent"/>
    <x v="2"/>
    <n v="7049.5"/>
  </r>
  <r>
    <x v="4347"/>
    <d v="2024-08-09T00:00:00"/>
    <s v="Mundra"/>
    <s v="Delhi ICD"/>
    <x v="6"/>
    <x v="0"/>
    <x v="6"/>
    <n v="12.2"/>
    <n v="425"/>
    <n v="99.85"/>
    <n v="2"/>
    <x v="0"/>
    <x v="1"/>
    <n v="34562"/>
    <x v="42"/>
    <x v="4"/>
    <n v="84.41"/>
    <n v="1338"/>
    <n v="2238.56"/>
    <n v="4301.43"/>
    <x v="2"/>
    <n v="2024"/>
    <s v="Q3"/>
    <s v="Low"/>
    <s v="Average"/>
    <s v="Excellent"/>
    <x v="6"/>
    <n v="4301.43"/>
  </r>
  <r>
    <x v="4348"/>
    <d v="2025-06-04T00:00:00"/>
    <s v="Nava Sheva"/>
    <s v="Lucknow"/>
    <x v="4"/>
    <x v="1"/>
    <x v="1"/>
    <n v="22.43"/>
    <n v="2634"/>
    <n v="98.97"/>
    <n v="6"/>
    <x v="1"/>
    <x v="2"/>
    <n v="75671.399999999994"/>
    <x v="119"/>
    <x v="2"/>
    <n v="84.61"/>
    <n v="6165.2"/>
    <n v="4637.41"/>
    <n v="10686.67"/>
    <x v="6"/>
    <n v="2025"/>
    <s v="Q2"/>
    <s v="High"/>
    <s v="Good"/>
    <s v="Good"/>
    <x v="4"/>
    <n v="10686.67"/>
  </r>
  <r>
    <x v="4349"/>
    <d v="2025-12-29T00:00:00"/>
    <s v="Vizag"/>
    <s v="Bengaluru"/>
    <x v="3"/>
    <x v="1"/>
    <x v="2"/>
    <n v="20.92"/>
    <n v="1507"/>
    <n v="87.88"/>
    <n v="3"/>
    <x v="1"/>
    <x v="0"/>
    <n v="63457.599999999999"/>
    <x v="45"/>
    <x v="5"/>
    <n v="82.99"/>
    <n v="3850.8"/>
    <n v="2628.84"/>
    <n v="5478.86"/>
    <x v="9"/>
    <n v="2025"/>
    <s v="Q4"/>
    <s v="High"/>
    <s v="Average"/>
    <s v="Excellent"/>
    <x v="3"/>
    <n v="5478.86"/>
  </r>
  <r>
    <x v="4350"/>
    <d v="2025-07-31T00:00:00"/>
    <s v="Kandla"/>
    <s v="Ahmedabad"/>
    <x v="2"/>
    <x v="0"/>
    <x v="0"/>
    <n v="22.05"/>
    <n v="2564"/>
    <n v="86.72"/>
    <n v="8"/>
    <x v="1"/>
    <x v="2"/>
    <n v="61019.4"/>
    <x v="25"/>
    <x v="4"/>
    <n v="88.72"/>
    <n v="6010"/>
    <n v="3103.58"/>
    <n v="5243.58"/>
    <x v="1"/>
    <n v="2025"/>
    <s v="Q3"/>
    <s v="High"/>
    <s v="Average"/>
    <s v="Good"/>
    <x v="2"/>
    <n v="5243.58"/>
  </r>
  <r>
    <x v="4351"/>
    <d v="2026-03-31T00:00:00"/>
    <s v="Nava Sheva"/>
    <s v="Pune"/>
    <x v="2"/>
    <x v="1"/>
    <x v="3"/>
    <n v="26.31"/>
    <n v="1159"/>
    <n v="97.57"/>
    <n v="2"/>
    <x v="1"/>
    <x v="1"/>
    <n v="62795.4"/>
    <x v="1"/>
    <x v="4"/>
    <n v="85.08"/>
    <n v="3370.4"/>
    <n v="3444.42"/>
    <n v="6920.89"/>
    <x v="10"/>
    <n v="2026"/>
    <s v="Q1"/>
    <s v="High"/>
    <s v="Average"/>
    <s v="Excellent"/>
    <x v="2"/>
    <n v="6920.89"/>
  </r>
  <r>
    <x v="4352"/>
    <d v="2024-10-05T00:00:00"/>
    <s v="Chennai"/>
    <s v="Jaipur"/>
    <x v="5"/>
    <x v="0"/>
    <x v="6"/>
    <n v="12.43"/>
    <n v="362"/>
    <n v="87.35"/>
    <n v="2"/>
    <x v="1"/>
    <x v="2"/>
    <n v="26013"/>
    <x v="79"/>
    <x v="4"/>
    <n v="84.54"/>
    <n v="1221.2"/>
    <n v="4558.05"/>
    <n v="4298.6400000000003"/>
    <x v="7"/>
    <n v="2024"/>
    <s v="Q4"/>
    <s v="Low"/>
    <s v="Average"/>
    <s v="Excellent"/>
    <x v="5"/>
    <n v="4298.6400000000003"/>
  </r>
  <r>
    <x v="4353"/>
    <d v="2024-09-11T00:00:00"/>
    <s v="Mundra"/>
    <s v="Hyderabad"/>
    <x v="4"/>
    <x v="0"/>
    <x v="3"/>
    <n v="10.76"/>
    <n v="1490"/>
    <n v="102.5"/>
    <n v="4"/>
    <x v="2"/>
    <x v="1"/>
    <n v="43864"/>
    <x v="109"/>
    <x v="3"/>
    <n v="81.459999999999994"/>
    <n v="3410.4"/>
    <n v="2800.21"/>
    <n v="5991.51"/>
    <x v="8"/>
    <n v="2024"/>
    <s v="Q3"/>
    <s v="Low"/>
    <s v="Average"/>
    <s v="Excellent"/>
    <x v="4"/>
    <n v="5991.51"/>
  </r>
  <r>
    <x v="4354"/>
    <d v="2025-07-24T00:00:00"/>
    <s v="Mumbai"/>
    <s v="Delhi ICD"/>
    <x v="5"/>
    <x v="1"/>
    <x v="4"/>
    <n v="24.2"/>
    <n v="2624"/>
    <n v="97.73"/>
    <n v="6"/>
    <x v="2"/>
    <x v="2"/>
    <n v="79495.600000000006"/>
    <x v="88"/>
    <x v="4"/>
    <n v="86.13"/>
    <n v="6216"/>
    <n v="3456.09"/>
    <n v="11844.07"/>
    <x v="1"/>
    <n v="2025"/>
    <s v="Q3"/>
    <s v="High"/>
    <s v="Good"/>
    <s v="Good"/>
    <x v="5"/>
    <n v="11844.07"/>
  </r>
  <r>
    <x v="4355"/>
    <d v="2025-05-29T00:00:00"/>
    <s v="Chennai"/>
    <s v="Hyderabad"/>
    <x v="2"/>
    <x v="1"/>
    <x v="5"/>
    <n v="16.07"/>
    <n v="1299"/>
    <n v="88.23"/>
    <n v="3"/>
    <x v="2"/>
    <x v="2"/>
    <n v="55138.6"/>
    <x v="25"/>
    <x v="6"/>
    <n v="82.55"/>
    <n v="3240.8"/>
    <n v="4250.67"/>
    <n v="6220.32"/>
    <x v="4"/>
    <n v="2025"/>
    <s v="Q2"/>
    <s v="High"/>
    <s v="Average"/>
    <s v="Excellent"/>
    <x v="2"/>
    <n v="6220.32"/>
  </r>
  <r>
    <x v="4356"/>
    <d v="2025-10-15T00:00:00"/>
    <s v="Chennai"/>
    <s v="Lucknow"/>
    <x v="1"/>
    <x v="0"/>
    <x v="1"/>
    <n v="18.64"/>
    <n v="873"/>
    <n v="103.52"/>
    <n v="4"/>
    <x v="2"/>
    <x v="2"/>
    <n v="42174.400000000001"/>
    <x v="25"/>
    <x v="4"/>
    <n v="88.05"/>
    <n v="2491.6"/>
    <n v="4348.84"/>
    <n v="5834.23"/>
    <x v="7"/>
    <n v="2025"/>
    <s v="Q4"/>
    <s v="Low"/>
    <s v="Average"/>
    <s v="Excellent"/>
    <x v="1"/>
    <n v="5834.23"/>
  </r>
  <r>
    <x v="4357"/>
    <d v="2025-09-02T00:00:00"/>
    <s v="Mundra"/>
    <s v="Delhi ICD"/>
    <x v="5"/>
    <x v="1"/>
    <x v="5"/>
    <n v="21.61"/>
    <n v="827"/>
    <n v="95.44"/>
    <n v="4"/>
    <x v="2"/>
    <x v="2"/>
    <n v="55325.8"/>
    <x v="119"/>
    <x v="1"/>
    <n v="85.8"/>
    <n v="2518.4"/>
    <n v="3572.31"/>
    <n v="8936.7000000000007"/>
    <x v="8"/>
    <n v="2025"/>
    <s v="Q3"/>
    <s v="High"/>
    <s v="Average"/>
    <s v="Excellent"/>
    <x v="5"/>
    <n v="8936.7000000000007"/>
  </r>
  <r>
    <x v="4358"/>
    <d v="2025-07-13T00:00:00"/>
    <s v="Kandla"/>
    <s v="Pune"/>
    <x v="1"/>
    <x v="0"/>
    <x v="2"/>
    <n v="16.059999999999999"/>
    <n v="879"/>
    <n v="99.92"/>
    <n v="2"/>
    <x v="2"/>
    <x v="0"/>
    <n v="43492.4"/>
    <x v="106"/>
    <x v="4"/>
    <n v="83.97"/>
    <n v="2400.4"/>
    <n v="4116.29"/>
    <n v="5899.31"/>
    <x v="1"/>
    <n v="2025"/>
    <s v="Q3"/>
    <s v="Low"/>
    <s v="Average"/>
    <s v="Excellent"/>
    <x v="1"/>
    <n v="5899.31"/>
  </r>
  <r>
    <x v="4359"/>
    <d v="2025-07-17T00:00:00"/>
    <s v="Mumbai"/>
    <s v="Pune"/>
    <x v="2"/>
    <x v="0"/>
    <x v="5"/>
    <n v="15.4"/>
    <n v="705"/>
    <n v="103"/>
    <n v="2"/>
    <x v="0"/>
    <x v="0"/>
    <n v="43680"/>
    <x v="48"/>
    <x v="5"/>
    <n v="82.37"/>
    <n v="2026"/>
    <n v="4513.6099999999997"/>
    <n v="5027.1000000000004"/>
    <x v="1"/>
    <n v="2025"/>
    <s v="Q3"/>
    <s v="Low"/>
    <s v="Average"/>
    <s v="Excellent"/>
    <x v="2"/>
    <n v="5027.1000000000004"/>
  </r>
  <r>
    <x v="4360"/>
    <d v="2026-03-14T00:00:00"/>
    <s v="Chennai"/>
    <s v="Bengaluru"/>
    <x v="6"/>
    <x v="0"/>
    <x v="5"/>
    <n v="11.29"/>
    <n v="925"/>
    <n v="102.05"/>
    <n v="2"/>
    <x v="1"/>
    <x v="1"/>
    <n v="35007"/>
    <x v="50"/>
    <x v="6"/>
    <n v="88.51"/>
    <n v="2301.6"/>
    <n v="3809.29"/>
    <n v="3867.1"/>
    <x v="10"/>
    <n v="2026"/>
    <s v="Q1"/>
    <s v="Low"/>
    <s v="Average"/>
    <s v="Excellent"/>
    <x v="6"/>
    <n v="3867.1"/>
  </r>
  <r>
    <x v="4361"/>
    <d v="2024-07-29T00:00:00"/>
    <s v="Mundra"/>
    <s v="Ahmedabad"/>
    <x v="1"/>
    <x v="0"/>
    <x v="3"/>
    <n v="15.69"/>
    <n v="1672"/>
    <n v="99.44"/>
    <n v="6"/>
    <x v="1"/>
    <x v="0"/>
    <n v="50117.8"/>
    <x v="86"/>
    <x v="2"/>
    <n v="84.89"/>
    <n v="3971.6"/>
    <n v="2047.22"/>
    <n v="6887.08"/>
    <x v="1"/>
    <n v="2024"/>
    <s v="Q3"/>
    <s v="High"/>
    <s v="Average"/>
    <s v="Good"/>
    <x v="1"/>
    <n v="6887.08"/>
  </r>
  <r>
    <x v="4362"/>
    <d v="2025-06-02T00:00:00"/>
    <s v="Vizag"/>
    <s v="Jaipur"/>
    <x v="3"/>
    <x v="0"/>
    <x v="4"/>
    <n v="18.8"/>
    <n v="1085"/>
    <n v="92.05"/>
    <n v="4"/>
    <x v="1"/>
    <x v="0"/>
    <n v="44986"/>
    <x v="54"/>
    <x v="5"/>
    <n v="81.2"/>
    <n v="2922"/>
    <n v="3711.14"/>
    <n v="5304.07"/>
    <x v="6"/>
    <n v="2025"/>
    <s v="Q2"/>
    <s v="Low"/>
    <s v="Average"/>
    <s v="Excellent"/>
    <x v="3"/>
    <n v="5304.07"/>
  </r>
  <r>
    <x v="4363"/>
    <d v="2024-06-09T00:00:00"/>
    <s v="Chennai"/>
    <s v="Bengaluru"/>
    <x v="3"/>
    <x v="1"/>
    <x v="5"/>
    <n v="13.47"/>
    <n v="2553"/>
    <n v="89.91"/>
    <n v="8"/>
    <x v="2"/>
    <x v="0"/>
    <n v="72048.2"/>
    <x v="56"/>
    <x v="6"/>
    <n v="86.81"/>
    <n v="5644.8"/>
    <n v="1891.75"/>
    <n v="11153.77"/>
    <x v="6"/>
    <n v="2024"/>
    <s v="Q2"/>
    <s v="High"/>
    <s v="Good"/>
    <s v="Good"/>
    <x v="3"/>
    <n v="11153.77"/>
  </r>
  <r>
    <x v="4364"/>
    <d v="2024-07-03T00:00:00"/>
    <s v="Vizag"/>
    <s v="Bengaluru"/>
    <x v="2"/>
    <x v="0"/>
    <x v="4"/>
    <n v="20.62"/>
    <n v="2500"/>
    <n v="86.56"/>
    <n v="7"/>
    <x v="1"/>
    <x v="2"/>
    <n v="58945.2"/>
    <x v="118"/>
    <x v="2"/>
    <n v="82.7"/>
    <n v="5824.8"/>
    <n v="3159.01"/>
    <n v="8298.99"/>
    <x v="1"/>
    <n v="2024"/>
    <s v="Q3"/>
    <s v="High"/>
    <s v="Average"/>
    <s v="Good"/>
    <x v="2"/>
    <n v="8298.99"/>
  </r>
  <r>
    <x v="4365"/>
    <d v="2026-04-25T00:00:00"/>
    <s v="Vizag"/>
    <s v="Lucknow"/>
    <x v="5"/>
    <x v="0"/>
    <x v="3"/>
    <n v="16.3"/>
    <n v="368"/>
    <n v="93.33"/>
    <n v="2"/>
    <x v="0"/>
    <x v="1"/>
    <n v="36785.599999999999"/>
    <x v="67"/>
    <x v="4"/>
    <n v="88.89"/>
    <n v="1388"/>
    <n v="2890.37"/>
    <n v="6324.68"/>
    <x v="5"/>
    <n v="2026"/>
    <s v="Q2"/>
    <s v="Low"/>
    <s v="Average"/>
    <s v="Excellent"/>
    <x v="5"/>
    <n v="6324.68"/>
  </r>
  <r>
    <x v="4366"/>
    <d v="2025-12-06T00:00:00"/>
    <s v="Chennai"/>
    <s v="Hyderabad"/>
    <x v="4"/>
    <x v="0"/>
    <x v="3"/>
    <n v="10.84"/>
    <n v="1862"/>
    <n v="92.84"/>
    <n v="6"/>
    <x v="2"/>
    <x v="2"/>
    <n v="45740.800000000003"/>
    <x v="30"/>
    <x v="4"/>
    <n v="86.2"/>
    <n v="4157.6000000000004"/>
    <n v="3072.54"/>
    <n v="5629.89"/>
    <x v="9"/>
    <n v="2025"/>
    <s v="Q4"/>
    <s v="Low"/>
    <s v="Average"/>
    <s v="Good"/>
    <x v="4"/>
    <n v="5629.89"/>
  </r>
  <r>
    <x v="4367"/>
    <d v="2025-03-27T00:00:00"/>
    <s v="Kolkata"/>
    <s v="Hyderabad"/>
    <x v="6"/>
    <x v="1"/>
    <x v="5"/>
    <n v="23.71"/>
    <n v="839"/>
    <n v="90.99"/>
    <n v="2"/>
    <x v="0"/>
    <x v="1"/>
    <n v="60825.8"/>
    <x v="14"/>
    <x v="4"/>
    <n v="86.7"/>
    <n v="2626.4"/>
    <n v="1837.28"/>
    <n v="7687.66"/>
    <x v="10"/>
    <n v="2025"/>
    <s v="Q1"/>
    <s v="High"/>
    <s v="Average"/>
    <s v="Excellent"/>
    <x v="6"/>
    <n v="7687.66"/>
  </r>
  <r>
    <x v="4368"/>
    <d v="2026-05-05T00:00:00"/>
    <s v="Mumbai"/>
    <s v="Lucknow"/>
    <x v="4"/>
    <x v="1"/>
    <x v="3"/>
    <n v="12.35"/>
    <n v="319"/>
    <n v="94.4"/>
    <n v="2"/>
    <x v="1"/>
    <x v="1"/>
    <n v="39771"/>
    <x v="49"/>
    <x v="5"/>
    <n v="87.2"/>
    <n v="1132"/>
    <n v="3165.92"/>
    <n v="4153.83"/>
    <x v="4"/>
    <n v="2026"/>
    <s v="Q2"/>
    <s v="Low"/>
    <s v="Average"/>
    <s v="Excellent"/>
    <x v="4"/>
    <n v="4153.83"/>
  </r>
  <r>
    <x v="4369"/>
    <d v="2025-10-07T00:00:00"/>
    <s v="Vizag"/>
    <s v="Lucknow"/>
    <x v="3"/>
    <x v="0"/>
    <x v="2"/>
    <n v="24.73"/>
    <n v="2792"/>
    <n v="94"/>
    <n v="7"/>
    <x v="1"/>
    <x v="0"/>
    <n v="71041"/>
    <x v="37"/>
    <x v="4"/>
    <n v="83.23"/>
    <n v="6573.2"/>
    <n v="3092.85"/>
    <n v="12739.8"/>
    <x v="7"/>
    <n v="2025"/>
    <s v="Q4"/>
    <s v="High"/>
    <s v="Good"/>
    <s v="Good"/>
    <x v="3"/>
    <n v="12739.8"/>
  </r>
  <r>
    <x v="4370"/>
    <d v="2025-11-12T00:00:00"/>
    <s v="Nava Sheva"/>
    <s v="Jaipur"/>
    <x v="4"/>
    <x v="0"/>
    <x v="6"/>
    <n v="24.97"/>
    <n v="2287"/>
    <n v="92.53"/>
    <n v="5"/>
    <x v="0"/>
    <x v="0"/>
    <n v="70020.600000000006"/>
    <x v="24"/>
    <x v="5"/>
    <n v="88.08"/>
    <n v="5572.8"/>
    <n v="3268.99"/>
    <n v="11379.5"/>
    <x v="11"/>
    <n v="2025"/>
    <s v="Q4"/>
    <s v="High"/>
    <s v="Good"/>
    <s v="Excellent"/>
    <x v="4"/>
    <n v="11379.5"/>
  </r>
  <r>
    <x v="4371"/>
    <d v="2024-05-02T00:00:00"/>
    <s v="Mundra"/>
    <s v="Pune"/>
    <x v="0"/>
    <x v="0"/>
    <x v="4"/>
    <n v="22"/>
    <n v="1200"/>
    <n v="92.71"/>
    <n v="4"/>
    <x v="0"/>
    <x v="2"/>
    <n v="50325.2"/>
    <x v="112"/>
    <x v="3"/>
    <n v="87.53"/>
    <n v="3280"/>
    <n v="3288.84"/>
    <n v="6900.81"/>
    <x v="4"/>
    <n v="2024"/>
    <s v="Q2"/>
    <s v="High"/>
    <s v="Average"/>
    <s v="Excellent"/>
    <x v="0"/>
    <n v="6900.81"/>
  </r>
  <r>
    <x v="4372"/>
    <d v="2024-01-01T00:00:00"/>
    <s v="Chennai"/>
    <s v="Nagpur"/>
    <x v="0"/>
    <x v="0"/>
    <x v="6"/>
    <n v="11.86"/>
    <n v="1481"/>
    <n v="98.14"/>
    <n v="4"/>
    <x v="0"/>
    <x v="1"/>
    <n v="46722.8"/>
    <x v="114"/>
    <x v="0"/>
    <n v="84.87"/>
    <n v="3436.4"/>
    <n v="4833.22"/>
    <n v="6346.88"/>
    <x v="0"/>
    <n v="2024"/>
    <s v="Q1"/>
    <s v="Low"/>
    <s v="Average"/>
    <s v="Excellent"/>
    <x v="0"/>
    <n v="6346.88"/>
  </r>
  <r>
    <x v="4373"/>
    <d v="2024-08-23T00:00:00"/>
    <s v="Mumbai"/>
    <s v="Ahmedabad"/>
    <x v="6"/>
    <x v="1"/>
    <x v="3"/>
    <n v="24.99"/>
    <n v="1183"/>
    <n v="89.58"/>
    <n v="4"/>
    <x v="0"/>
    <x v="0"/>
    <n v="68436.600000000006"/>
    <x v="80"/>
    <x v="0"/>
    <n v="86.09"/>
    <n v="3365.6"/>
    <n v="4894.08"/>
    <n v="5692.97"/>
    <x v="2"/>
    <n v="2024"/>
    <s v="Q3"/>
    <s v="High"/>
    <s v="Average"/>
    <s v="Excellent"/>
    <x v="6"/>
    <n v="5692.97"/>
  </r>
  <r>
    <x v="4374"/>
    <d v="2025-09-15T00:00:00"/>
    <s v="Mundra"/>
    <s v="Jaipur"/>
    <x v="1"/>
    <x v="1"/>
    <x v="2"/>
    <n v="24.03"/>
    <n v="2647"/>
    <n v="90.25"/>
    <n v="7"/>
    <x v="1"/>
    <x v="0"/>
    <n v="80221"/>
    <x v="110"/>
    <x v="2"/>
    <n v="84.17"/>
    <n v="6255.2"/>
    <n v="4608.59"/>
    <n v="8839"/>
    <x v="8"/>
    <n v="2025"/>
    <s v="Q3"/>
    <s v="High"/>
    <s v="Average"/>
    <s v="Good"/>
    <x v="1"/>
    <n v="8839"/>
  </r>
  <r>
    <x v="4375"/>
    <d v="2024-09-14T00:00:00"/>
    <s v="Nava Sheva"/>
    <s v="Lucknow"/>
    <x v="0"/>
    <x v="0"/>
    <x v="3"/>
    <n v="20.93"/>
    <n v="588"/>
    <n v="100.28"/>
    <n v="2"/>
    <x v="0"/>
    <x v="2"/>
    <n v="42926.6"/>
    <x v="51"/>
    <x v="0"/>
    <n v="88.86"/>
    <n v="2013.2"/>
    <n v="3439.48"/>
    <n v="6040.21"/>
    <x v="8"/>
    <n v="2024"/>
    <s v="Q3"/>
    <s v="Low"/>
    <s v="Average"/>
    <s v="Excellent"/>
    <x v="0"/>
    <n v="6040.21"/>
  </r>
  <r>
    <x v="4376"/>
    <d v="2025-11-28T00:00:00"/>
    <s v="Nava Sheva"/>
    <s v="Lucknow"/>
    <x v="0"/>
    <x v="0"/>
    <x v="6"/>
    <n v="19.03"/>
    <n v="566"/>
    <n v="97.9"/>
    <n v="3"/>
    <x v="0"/>
    <x v="2"/>
    <n v="40667"/>
    <x v="54"/>
    <x v="0"/>
    <n v="87.52"/>
    <n v="1893.2"/>
    <n v="2958.5"/>
    <n v="4704.26"/>
    <x v="11"/>
    <n v="2025"/>
    <s v="Q4"/>
    <s v="Low"/>
    <s v="Average"/>
    <s v="Excellent"/>
    <x v="0"/>
    <n v="4704.26"/>
  </r>
  <r>
    <x v="4377"/>
    <d v="2024-02-24T00:00:00"/>
    <s v="Kolkata"/>
    <s v="Nagpur"/>
    <x v="5"/>
    <x v="1"/>
    <x v="5"/>
    <n v="17.13"/>
    <n v="1492"/>
    <n v="100.38"/>
    <n v="5"/>
    <x v="1"/>
    <x v="1"/>
    <n v="58866.6"/>
    <x v="112"/>
    <x v="6"/>
    <n v="82.77"/>
    <n v="3669.2"/>
    <n v="4763.93"/>
    <n v="6701.88"/>
    <x v="3"/>
    <n v="2024"/>
    <s v="Q1"/>
    <s v="High"/>
    <s v="Average"/>
    <s v="Excellent"/>
    <x v="5"/>
    <n v="6701.88"/>
  </r>
  <r>
    <x v="4378"/>
    <d v="2025-06-14T00:00:00"/>
    <s v="Nava Sheva"/>
    <s v="Ahmedabad"/>
    <x v="6"/>
    <x v="0"/>
    <x v="5"/>
    <n v="26.15"/>
    <n v="1119"/>
    <n v="88.95"/>
    <n v="2"/>
    <x v="1"/>
    <x v="1"/>
    <n v="49137"/>
    <x v="46"/>
    <x v="6"/>
    <n v="88.41"/>
    <n v="3284"/>
    <n v="2777.52"/>
    <n v="8130.17"/>
    <x v="6"/>
    <n v="2025"/>
    <s v="Q2"/>
    <s v="Low"/>
    <s v="Average"/>
    <s v="Excellent"/>
    <x v="6"/>
    <n v="8130.17"/>
  </r>
  <r>
    <x v="4379"/>
    <d v="2025-01-13T00:00:00"/>
    <s v="Chennai"/>
    <s v="Lucknow"/>
    <x v="2"/>
    <x v="1"/>
    <x v="4"/>
    <n v="24.04"/>
    <n v="1758"/>
    <n v="103.96"/>
    <n v="6"/>
    <x v="0"/>
    <x v="0"/>
    <n v="76207.199999999997"/>
    <x v="70"/>
    <x v="2"/>
    <n v="84.71"/>
    <n v="4477.6000000000004"/>
    <n v="2251.14"/>
    <n v="12608.49"/>
    <x v="0"/>
    <n v="2025"/>
    <s v="Q1"/>
    <s v="High"/>
    <s v="Good"/>
    <s v="Good"/>
    <x v="2"/>
    <n v="12608.49"/>
  </r>
  <r>
    <x v="4380"/>
    <d v="2024-04-01T00:00:00"/>
    <s v="Mundra"/>
    <s v="Hyderabad"/>
    <x v="0"/>
    <x v="1"/>
    <x v="2"/>
    <n v="20.53"/>
    <n v="2378"/>
    <n v="95.28"/>
    <n v="5"/>
    <x v="2"/>
    <x v="0"/>
    <n v="76946.600000000006"/>
    <x v="112"/>
    <x v="0"/>
    <n v="81.25"/>
    <n v="5577.2"/>
    <n v="4948.54"/>
    <n v="11624.04"/>
    <x v="5"/>
    <n v="2024"/>
    <s v="Q2"/>
    <s v="High"/>
    <s v="Good"/>
    <s v="Excellent"/>
    <x v="0"/>
    <n v="11624.04"/>
  </r>
  <r>
    <x v="4381"/>
    <d v="2024-02-27T00:00:00"/>
    <s v="Vizag"/>
    <s v="Jaipur"/>
    <x v="0"/>
    <x v="1"/>
    <x v="5"/>
    <n v="15.22"/>
    <n v="1395"/>
    <n v="89.9"/>
    <n v="3"/>
    <x v="0"/>
    <x v="0"/>
    <n v="62226"/>
    <x v="85"/>
    <x v="2"/>
    <n v="83.96"/>
    <n v="3398.8"/>
    <n v="4796.8999999999996"/>
    <n v="9233.67"/>
    <x v="3"/>
    <n v="2024"/>
    <s v="Q1"/>
    <s v="High"/>
    <s v="Average"/>
    <s v="Excellent"/>
    <x v="0"/>
    <n v="9233.67"/>
  </r>
  <r>
    <x v="4382"/>
    <d v="2024-10-13T00:00:00"/>
    <s v="Mundra"/>
    <s v="Nagpur"/>
    <x v="0"/>
    <x v="1"/>
    <x v="5"/>
    <n v="27.27"/>
    <n v="2477"/>
    <n v="97.98"/>
    <n v="8"/>
    <x v="0"/>
    <x v="2"/>
    <n v="83024.600000000006"/>
    <x v="75"/>
    <x v="2"/>
    <n v="83.23"/>
    <n v="6044.8"/>
    <n v="2705.67"/>
    <n v="8678.56"/>
    <x v="7"/>
    <n v="2024"/>
    <s v="Q4"/>
    <s v="High"/>
    <s v="Average"/>
    <s v="Good"/>
    <x v="0"/>
    <n v="8678.56"/>
  </r>
  <r>
    <x v="4383"/>
    <d v="2024-02-10T00:00:00"/>
    <s v="Kolkata"/>
    <s v="Pune"/>
    <x v="0"/>
    <x v="0"/>
    <x v="6"/>
    <n v="11.66"/>
    <n v="2252"/>
    <n v="86.37"/>
    <n v="7"/>
    <x v="2"/>
    <x v="2"/>
    <n v="50382.400000000001"/>
    <x v="66"/>
    <x v="1"/>
    <n v="82.37"/>
    <n v="4970.3999999999996"/>
    <n v="3831"/>
    <n v="5281.4"/>
    <x v="3"/>
    <n v="2024"/>
    <s v="Q1"/>
    <s v="High"/>
    <s v="Average"/>
    <s v="Good"/>
    <x v="0"/>
    <n v="5281.4"/>
  </r>
  <r>
    <x v="4384"/>
    <d v="2024-06-20T00:00:00"/>
    <s v="Kandla"/>
    <s v="Delhi ICD"/>
    <x v="1"/>
    <x v="1"/>
    <x v="3"/>
    <n v="12.73"/>
    <n v="2366"/>
    <n v="86.2"/>
    <n v="7"/>
    <x v="1"/>
    <x v="0"/>
    <n v="66193"/>
    <x v="114"/>
    <x v="6"/>
    <n v="85.52"/>
    <n v="5241.2"/>
    <n v="1826.05"/>
    <n v="9134.18"/>
    <x v="6"/>
    <n v="2024"/>
    <s v="Q2"/>
    <s v="High"/>
    <s v="Average"/>
    <s v="Good"/>
    <x v="1"/>
    <n v="9134.18"/>
  </r>
  <r>
    <x v="4385"/>
    <d v="2026-01-20T00:00:00"/>
    <s v="Kolkata"/>
    <s v="Pune"/>
    <x v="2"/>
    <x v="0"/>
    <x v="3"/>
    <n v="18.28"/>
    <n v="2493"/>
    <n v="103.42"/>
    <n v="8"/>
    <x v="1"/>
    <x v="2"/>
    <n v="58778.400000000001"/>
    <x v="82"/>
    <x v="1"/>
    <n v="85.45"/>
    <n v="5717.2"/>
    <n v="3853.47"/>
    <n v="4950.25"/>
    <x v="0"/>
    <n v="2026"/>
    <s v="Q1"/>
    <s v="High"/>
    <s v="Average"/>
    <s v="Good"/>
    <x v="2"/>
    <n v="4950.25"/>
  </r>
  <r>
    <x v="4386"/>
    <d v="2025-11-23T00:00:00"/>
    <s v="Kandla"/>
    <s v="Nagpur"/>
    <x v="4"/>
    <x v="1"/>
    <x v="3"/>
    <n v="13.11"/>
    <n v="1562"/>
    <n v="90.49"/>
    <n v="3"/>
    <x v="1"/>
    <x v="0"/>
    <n v="57401.8"/>
    <x v="111"/>
    <x v="3"/>
    <n v="84.43"/>
    <n v="3648.4"/>
    <n v="2893.68"/>
    <n v="7843.03"/>
    <x v="11"/>
    <n v="2025"/>
    <s v="Q4"/>
    <s v="High"/>
    <s v="Average"/>
    <s v="Excellent"/>
    <x v="4"/>
    <n v="7843.03"/>
  </r>
  <r>
    <x v="4387"/>
    <d v="2026-03-07T00:00:00"/>
    <s v="Kandla"/>
    <s v="Delhi ICD"/>
    <x v="0"/>
    <x v="1"/>
    <x v="4"/>
    <n v="19"/>
    <n v="1842"/>
    <n v="93.51"/>
    <n v="6"/>
    <x v="2"/>
    <x v="0"/>
    <n v="68925.2"/>
    <x v="116"/>
    <x v="6"/>
    <n v="81.08"/>
    <n v="4444"/>
    <n v="3449.16"/>
    <n v="5591.81"/>
    <x v="10"/>
    <n v="2026"/>
    <s v="Q1"/>
    <s v="High"/>
    <s v="Average"/>
    <s v="Good"/>
    <x v="0"/>
    <n v="5591.81"/>
  </r>
  <r>
    <x v="4388"/>
    <d v="2025-11-05T00:00:00"/>
    <s v="Chennai"/>
    <s v="Hyderabad"/>
    <x v="6"/>
    <x v="0"/>
    <x v="5"/>
    <n v="27.98"/>
    <n v="2687"/>
    <n v="97.25"/>
    <n v="7"/>
    <x v="2"/>
    <x v="2"/>
    <n v="71596"/>
    <x v="23"/>
    <x v="1"/>
    <n v="82.17"/>
    <n v="6493.2"/>
    <n v="3790.54"/>
    <n v="7844.29"/>
    <x v="11"/>
    <n v="2025"/>
    <s v="Q4"/>
    <s v="High"/>
    <s v="Average"/>
    <s v="Good"/>
    <x v="6"/>
    <n v="7844.29"/>
  </r>
  <r>
    <x v="4389"/>
    <d v="2024-01-03T00:00:00"/>
    <s v="Mumbai"/>
    <s v="Bengaluru"/>
    <x v="1"/>
    <x v="1"/>
    <x v="2"/>
    <n v="17.63"/>
    <n v="1623"/>
    <n v="103.23"/>
    <n v="6"/>
    <x v="2"/>
    <x v="1"/>
    <n v="63730.6"/>
    <x v="48"/>
    <x v="6"/>
    <n v="87.01"/>
    <n v="3951.2"/>
    <n v="3976.94"/>
    <n v="8398.23"/>
    <x v="0"/>
    <n v="2024"/>
    <s v="Q1"/>
    <s v="High"/>
    <s v="Average"/>
    <s v="Good"/>
    <x v="1"/>
    <n v="8398.23"/>
  </r>
  <r>
    <x v="4390"/>
    <d v="2024-06-10T00:00:00"/>
    <s v="Chennai"/>
    <s v="Delhi ICD"/>
    <x v="3"/>
    <x v="0"/>
    <x v="2"/>
    <n v="25.9"/>
    <n v="2696"/>
    <n v="97.93"/>
    <n v="7"/>
    <x v="2"/>
    <x v="2"/>
    <n v="69913.600000000006"/>
    <x v="66"/>
    <x v="4"/>
    <n v="87.98"/>
    <n v="6428"/>
    <n v="4918.4799999999996"/>
    <n v="6369.64"/>
    <x v="6"/>
    <n v="2024"/>
    <s v="Q2"/>
    <s v="High"/>
    <s v="Average"/>
    <s v="Good"/>
    <x v="3"/>
    <n v="6369.64"/>
  </r>
  <r>
    <x v="4391"/>
    <d v="2025-04-15T00:00:00"/>
    <s v="Chennai"/>
    <s v="Pune"/>
    <x v="3"/>
    <x v="0"/>
    <x v="1"/>
    <n v="22.77"/>
    <n v="1417"/>
    <n v="103.84"/>
    <n v="3"/>
    <x v="2"/>
    <x v="1"/>
    <n v="53957.8"/>
    <x v="9"/>
    <x v="0"/>
    <n v="87.73"/>
    <n v="3744.8"/>
    <n v="3622.2"/>
    <n v="5486.91"/>
    <x v="5"/>
    <n v="2025"/>
    <s v="Q2"/>
    <s v="High"/>
    <s v="Average"/>
    <s v="Excellent"/>
    <x v="3"/>
    <n v="5486.91"/>
  </r>
  <r>
    <x v="4392"/>
    <d v="2025-10-13T00:00:00"/>
    <s v="Nava Sheva"/>
    <s v="Jaipur"/>
    <x v="3"/>
    <x v="0"/>
    <x v="6"/>
    <n v="11.05"/>
    <n v="1071"/>
    <n v="102.79"/>
    <n v="2"/>
    <x v="0"/>
    <x v="1"/>
    <n v="41631.800000000003"/>
    <x v="109"/>
    <x v="6"/>
    <n v="86.51"/>
    <n v="2584"/>
    <n v="4415.71"/>
    <n v="6198.54"/>
    <x v="7"/>
    <n v="2025"/>
    <s v="Q4"/>
    <s v="Low"/>
    <s v="Average"/>
    <s v="Excellent"/>
    <x v="3"/>
    <n v="6198.54"/>
  </r>
  <r>
    <x v="4393"/>
    <d v="2026-04-12T00:00:00"/>
    <s v="Kandla"/>
    <s v="Pune"/>
    <x v="6"/>
    <x v="0"/>
    <x v="2"/>
    <n v="14.46"/>
    <n v="403"/>
    <n v="90.66"/>
    <n v="3"/>
    <x v="1"/>
    <x v="2"/>
    <n v="28729.200000000001"/>
    <x v="10"/>
    <x v="3"/>
    <n v="84.23"/>
    <n v="1384.4"/>
    <n v="2373.04"/>
    <n v="4361.71"/>
    <x v="5"/>
    <n v="2026"/>
    <s v="Q2"/>
    <s v="Low"/>
    <s v="Average"/>
    <s v="Excellent"/>
    <x v="6"/>
    <n v="4361.71"/>
  </r>
  <r>
    <x v="4394"/>
    <d v="2025-06-26T00:00:00"/>
    <s v="Vizag"/>
    <s v="Lucknow"/>
    <x v="5"/>
    <x v="1"/>
    <x v="4"/>
    <n v="23.38"/>
    <n v="1979"/>
    <n v="98.82"/>
    <n v="5"/>
    <x v="1"/>
    <x v="2"/>
    <n v="68648.399999999994"/>
    <x v="28"/>
    <x v="0"/>
    <n v="82.34"/>
    <n v="4893.2"/>
    <n v="3775.08"/>
    <n v="9394.68"/>
    <x v="6"/>
    <n v="2025"/>
    <s v="Q2"/>
    <s v="High"/>
    <s v="Average"/>
    <s v="Excellent"/>
    <x v="5"/>
    <n v="9394.68"/>
  </r>
  <r>
    <x v="4395"/>
    <d v="2026-03-05T00:00:00"/>
    <s v="Mumbai"/>
    <s v="Hyderabad"/>
    <x v="4"/>
    <x v="0"/>
    <x v="4"/>
    <n v="26.45"/>
    <n v="2005"/>
    <n v="94.65"/>
    <n v="5"/>
    <x v="2"/>
    <x v="2"/>
    <n v="61723"/>
    <x v="54"/>
    <x v="0"/>
    <n v="87.29"/>
    <n v="5068"/>
    <n v="4020.13"/>
    <n v="11014.82"/>
    <x v="10"/>
    <n v="2026"/>
    <s v="Q1"/>
    <s v="High"/>
    <s v="Good"/>
    <s v="Excellent"/>
    <x v="4"/>
    <n v="11014.82"/>
  </r>
  <r>
    <x v="4396"/>
    <d v="2024-04-29T00:00:00"/>
    <s v="Chennai"/>
    <s v="Jaipur"/>
    <x v="1"/>
    <x v="1"/>
    <x v="3"/>
    <n v="19.93"/>
    <n v="2398"/>
    <n v="92.94"/>
    <n v="5"/>
    <x v="1"/>
    <x v="2"/>
    <n v="69865.8"/>
    <x v="111"/>
    <x v="2"/>
    <n v="87.7"/>
    <n v="5593.2"/>
    <n v="2780.44"/>
    <n v="7129.8"/>
    <x v="5"/>
    <n v="2024"/>
    <s v="Q2"/>
    <s v="High"/>
    <s v="Average"/>
    <s v="Excellent"/>
    <x v="1"/>
    <n v="7129.8"/>
  </r>
  <r>
    <x v="4397"/>
    <d v="2024-03-18T00:00:00"/>
    <s v="Mumbai"/>
    <s v="Jaipur"/>
    <x v="0"/>
    <x v="0"/>
    <x v="5"/>
    <n v="24.6"/>
    <n v="1740"/>
    <n v="102.11"/>
    <n v="6"/>
    <x v="1"/>
    <x v="2"/>
    <n v="55273.2"/>
    <x v="100"/>
    <x v="1"/>
    <n v="84.6"/>
    <n v="4464"/>
    <n v="1662.68"/>
    <n v="5196.32"/>
    <x v="10"/>
    <n v="2024"/>
    <s v="Q1"/>
    <s v="High"/>
    <s v="Average"/>
    <s v="Good"/>
    <x v="0"/>
    <n v="5196.32"/>
  </r>
  <r>
    <x v="4398"/>
    <d v="2024-10-26T00:00:00"/>
    <s v="Chennai"/>
    <s v="Bengaluru"/>
    <x v="3"/>
    <x v="1"/>
    <x v="6"/>
    <n v="23.96"/>
    <n v="1637"/>
    <n v="91.07"/>
    <n v="6"/>
    <x v="1"/>
    <x v="1"/>
    <n v="65636.399999999994"/>
    <x v="26"/>
    <x v="2"/>
    <n v="85.63"/>
    <n v="4232.3999999999996"/>
    <n v="1950.71"/>
    <n v="5354.93"/>
    <x v="7"/>
    <n v="2024"/>
    <s v="Q4"/>
    <s v="High"/>
    <s v="Average"/>
    <s v="Good"/>
    <x v="3"/>
    <n v="5354.93"/>
  </r>
  <r>
    <x v="4399"/>
    <d v="2025-08-04T00:00:00"/>
    <s v="Mumbai"/>
    <s v="Ahmedabad"/>
    <x v="3"/>
    <x v="0"/>
    <x v="0"/>
    <n v="10.69"/>
    <n v="2353"/>
    <n v="95.51"/>
    <n v="6"/>
    <x v="2"/>
    <x v="1"/>
    <n v="53318.2"/>
    <x v="5"/>
    <x v="0"/>
    <n v="85.43"/>
    <n v="5133.6000000000004"/>
    <n v="2219.2600000000002"/>
    <n v="5623.07"/>
    <x v="2"/>
    <n v="2025"/>
    <s v="Q3"/>
    <s v="High"/>
    <s v="Average"/>
    <s v="Good"/>
    <x v="3"/>
    <n v="5623.07"/>
  </r>
  <r>
    <x v="4400"/>
    <d v="2026-02-09T00:00:00"/>
    <s v="Chennai"/>
    <s v="Hyderabad"/>
    <x v="0"/>
    <x v="1"/>
    <x v="4"/>
    <n v="17.29"/>
    <n v="811"/>
    <n v="102.25"/>
    <n v="4"/>
    <x v="0"/>
    <x v="1"/>
    <n v="56063"/>
    <x v="21"/>
    <x v="5"/>
    <n v="81.069999999999993"/>
    <n v="2313.6"/>
    <n v="4271.8"/>
    <n v="4931.09"/>
    <x v="3"/>
    <n v="2026"/>
    <s v="Q1"/>
    <s v="High"/>
    <s v="Average"/>
    <s v="Excellent"/>
    <x v="0"/>
    <n v="4931.09"/>
  </r>
  <r>
    <x v="4401"/>
    <d v="2025-06-15T00:00:00"/>
    <s v="Vizag"/>
    <s v="Ahmedabad"/>
    <x v="2"/>
    <x v="0"/>
    <x v="3"/>
    <n v="22.49"/>
    <n v="486"/>
    <n v="98.01"/>
    <n v="3"/>
    <x v="1"/>
    <x v="2"/>
    <n v="37834.199999999997"/>
    <x v="62"/>
    <x v="6"/>
    <n v="88.62"/>
    <n v="1871.6"/>
    <n v="1902.2"/>
    <n v="4262.51"/>
    <x v="6"/>
    <n v="2025"/>
    <s v="Q2"/>
    <s v="Low"/>
    <s v="Average"/>
    <s v="Excellent"/>
    <x v="2"/>
    <n v="4262.51"/>
  </r>
  <r>
    <x v="4402"/>
    <d v="2025-09-30T00:00:00"/>
    <s v="Vizag"/>
    <s v="Jaipur"/>
    <x v="4"/>
    <x v="0"/>
    <x v="0"/>
    <n v="10.81"/>
    <n v="1152"/>
    <n v="86.64"/>
    <n v="4"/>
    <x v="2"/>
    <x v="1"/>
    <n v="37949.800000000003"/>
    <x v="54"/>
    <x v="2"/>
    <n v="83.51"/>
    <n v="2736.4"/>
    <n v="1668.66"/>
    <n v="5078.9399999999996"/>
    <x v="8"/>
    <n v="2025"/>
    <s v="Q3"/>
    <s v="Low"/>
    <s v="Average"/>
    <s v="Excellent"/>
    <x v="4"/>
    <n v="5078.9399999999996"/>
  </r>
  <r>
    <x v="4403"/>
    <d v="2025-07-14T00:00:00"/>
    <s v="Vizag"/>
    <s v="Nagpur"/>
    <x v="1"/>
    <x v="1"/>
    <x v="3"/>
    <n v="11.1"/>
    <n v="1614"/>
    <n v="89.29"/>
    <n v="5"/>
    <x v="2"/>
    <x v="2"/>
    <n v="54572.800000000003"/>
    <x v="62"/>
    <x v="2"/>
    <n v="83.16"/>
    <n v="3672"/>
    <n v="2695.1"/>
    <n v="4563.5600000000004"/>
    <x v="1"/>
    <n v="2025"/>
    <s v="Q3"/>
    <s v="High"/>
    <s v="Average"/>
    <s v="Excellent"/>
    <x v="1"/>
    <n v="4563.5600000000004"/>
  </r>
  <r>
    <x v="4404"/>
    <d v="2025-01-25T00:00:00"/>
    <s v="Kandla"/>
    <s v="Bengaluru"/>
    <x v="4"/>
    <x v="0"/>
    <x v="5"/>
    <n v="14.94"/>
    <n v="2500"/>
    <n v="90.17"/>
    <n v="6"/>
    <x v="2"/>
    <x v="2"/>
    <n v="56766.400000000001"/>
    <x v="56"/>
    <x v="2"/>
    <n v="81.02"/>
    <n v="5597.6"/>
    <n v="2443.56"/>
    <n v="9261.1"/>
    <x v="0"/>
    <n v="2025"/>
    <s v="Q1"/>
    <s v="High"/>
    <s v="Average"/>
    <s v="Good"/>
    <x v="4"/>
    <n v="9261.1"/>
  </r>
  <r>
    <x v="4405"/>
    <d v="2026-04-17T00:00:00"/>
    <s v="Chennai"/>
    <s v="Lucknow"/>
    <x v="5"/>
    <x v="1"/>
    <x v="2"/>
    <n v="23.74"/>
    <n v="2193"/>
    <n v="100.54"/>
    <n v="6"/>
    <x v="2"/>
    <x v="2"/>
    <n v="74246.8"/>
    <x v="116"/>
    <x v="2"/>
    <n v="87.93"/>
    <n v="5335.6"/>
    <n v="3110.76"/>
    <n v="7161.53"/>
    <x v="5"/>
    <n v="2026"/>
    <s v="Q2"/>
    <s v="High"/>
    <s v="Average"/>
    <s v="Good"/>
    <x v="5"/>
    <n v="7161.53"/>
  </r>
  <r>
    <x v="4406"/>
    <d v="2024-03-14T00:00:00"/>
    <s v="Mundra"/>
    <s v="Pune"/>
    <x v="1"/>
    <x v="0"/>
    <x v="0"/>
    <n v="10.09"/>
    <n v="1447"/>
    <n v="102.63"/>
    <n v="4"/>
    <x v="0"/>
    <x v="2"/>
    <n v="43760.6"/>
    <x v="39"/>
    <x v="2"/>
    <n v="87.2"/>
    <n v="3297.6"/>
    <n v="2808.01"/>
    <n v="5013.83"/>
    <x v="10"/>
    <n v="2024"/>
    <s v="Q1"/>
    <s v="Low"/>
    <s v="Average"/>
    <s v="Excellent"/>
    <x v="1"/>
    <n v="5013.83"/>
  </r>
  <r>
    <x v="4407"/>
    <d v="2024-04-27T00:00:00"/>
    <s v="Nava Sheva"/>
    <s v="Pune"/>
    <x v="5"/>
    <x v="0"/>
    <x v="6"/>
    <n v="16.53"/>
    <n v="2394"/>
    <n v="104.17"/>
    <n v="6"/>
    <x v="0"/>
    <x v="0"/>
    <n v="65105.4"/>
    <x v="108"/>
    <x v="6"/>
    <n v="85.66"/>
    <n v="5449.2"/>
    <n v="2955.14"/>
    <n v="5942.05"/>
    <x v="5"/>
    <n v="2024"/>
    <s v="Q2"/>
    <s v="High"/>
    <s v="Average"/>
    <s v="Good"/>
    <x v="5"/>
    <n v="5942.05"/>
  </r>
  <r>
    <x v="4408"/>
    <d v="2024-12-15T00:00:00"/>
    <s v="Vizag"/>
    <s v="Hyderabad"/>
    <x v="5"/>
    <x v="0"/>
    <x v="4"/>
    <n v="13.17"/>
    <n v="2214"/>
    <n v="92.58"/>
    <n v="6"/>
    <x v="1"/>
    <x v="2"/>
    <n v="49530.6"/>
    <x v="98"/>
    <x v="0"/>
    <n v="83.91"/>
    <n v="4954.8"/>
    <n v="3150.29"/>
    <n v="8594.42"/>
    <x v="9"/>
    <n v="2024"/>
    <s v="Q4"/>
    <s v="Low"/>
    <s v="Average"/>
    <s v="Good"/>
    <x v="5"/>
    <n v="8594.42"/>
  </r>
  <r>
    <x v="4409"/>
    <d v="2024-05-21T00:00:00"/>
    <s v="Kandla"/>
    <s v="Bengaluru"/>
    <x v="0"/>
    <x v="0"/>
    <x v="6"/>
    <n v="24.18"/>
    <n v="1192"/>
    <n v="96.1"/>
    <n v="3"/>
    <x v="2"/>
    <x v="0"/>
    <n v="54098"/>
    <x v="119"/>
    <x v="1"/>
    <n v="87.42"/>
    <n v="3351.2"/>
    <n v="2285.06"/>
    <n v="5020.68"/>
    <x v="4"/>
    <n v="2024"/>
    <s v="Q2"/>
    <s v="High"/>
    <s v="Average"/>
    <s v="Excellent"/>
    <x v="0"/>
    <n v="5020.68"/>
  </r>
  <r>
    <x v="4410"/>
    <d v="2025-09-28T00:00:00"/>
    <s v="Kolkata"/>
    <s v="Nagpur"/>
    <x v="1"/>
    <x v="1"/>
    <x v="5"/>
    <n v="22.5"/>
    <n v="1905"/>
    <n v="89.71"/>
    <n v="4"/>
    <x v="2"/>
    <x v="1"/>
    <n v="69875.199999999997"/>
    <x v="96"/>
    <x v="3"/>
    <n v="85.77"/>
    <n v="4710"/>
    <n v="4342.76"/>
    <n v="7069.01"/>
    <x v="8"/>
    <n v="2025"/>
    <s v="Q3"/>
    <s v="High"/>
    <s v="Average"/>
    <s v="Excellent"/>
    <x v="1"/>
    <n v="7069.01"/>
  </r>
  <r>
    <x v="4411"/>
    <d v="2025-10-31T00:00:00"/>
    <s v="Kolkata"/>
    <s v="Nagpur"/>
    <x v="2"/>
    <x v="1"/>
    <x v="2"/>
    <n v="18.850000000000001"/>
    <n v="651"/>
    <n v="85.32"/>
    <n v="2"/>
    <x v="2"/>
    <x v="1"/>
    <n v="51015.4"/>
    <x v="107"/>
    <x v="0"/>
    <n v="86.63"/>
    <n v="2056"/>
    <n v="4756.6899999999996"/>
    <n v="4103.21"/>
    <x v="7"/>
    <n v="2025"/>
    <s v="Q4"/>
    <s v="High"/>
    <s v="Average"/>
    <s v="Excellent"/>
    <x v="2"/>
    <n v="4103.21"/>
  </r>
  <r>
    <x v="4412"/>
    <d v="2025-08-02T00:00:00"/>
    <s v="Kolkata"/>
    <s v="Ahmedabad"/>
    <x v="4"/>
    <x v="0"/>
    <x v="2"/>
    <n v="22.94"/>
    <n v="1193"/>
    <n v="95.25"/>
    <n v="2"/>
    <x v="0"/>
    <x v="0"/>
    <n v="55392"/>
    <x v="40"/>
    <x v="6"/>
    <n v="87.76"/>
    <n v="3303.6"/>
    <n v="3147.72"/>
    <n v="9451.3799999999992"/>
    <x v="2"/>
    <n v="2025"/>
    <s v="Q3"/>
    <s v="High"/>
    <s v="Average"/>
    <s v="Excellent"/>
    <x v="4"/>
    <n v="9451.3799999999992"/>
  </r>
  <r>
    <x v="4413"/>
    <d v="2024-11-27T00:00:00"/>
    <s v="Mumbai"/>
    <s v="Hyderabad"/>
    <x v="5"/>
    <x v="1"/>
    <x v="2"/>
    <n v="17.5"/>
    <n v="1487"/>
    <n v="94.19"/>
    <n v="4"/>
    <x v="1"/>
    <x v="2"/>
    <n v="56896.800000000003"/>
    <x v="50"/>
    <x v="6"/>
    <n v="84.29"/>
    <n v="3674"/>
    <n v="2130.89"/>
    <n v="5922.2"/>
    <x v="11"/>
    <n v="2024"/>
    <s v="Q4"/>
    <s v="High"/>
    <s v="Average"/>
    <s v="Excellent"/>
    <x v="5"/>
    <n v="5922.2"/>
  </r>
  <r>
    <x v="4414"/>
    <d v="2025-10-23T00:00:00"/>
    <s v="Kandla"/>
    <s v="Jaipur"/>
    <x v="5"/>
    <x v="0"/>
    <x v="6"/>
    <n v="22.17"/>
    <n v="514"/>
    <n v="87.89"/>
    <n v="3"/>
    <x v="0"/>
    <x v="0"/>
    <n v="45667.8"/>
    <x v="51"/>
    <x v="0"/>
    <n v="86.64"/>
    <n v="1914.8"/>
    <n v="2663.95"/>
    <n v="5043.26"/>
    <x v="7"/>
    <n v="2025"/>
    <s v="Q4"/>
    <s v="Low"/>
    <s v="Average"/>
    <s v="Excellent"/>
    <x v="5"/>
    <n v="5043.26"/>
  </r>
  <r>
    <x v="4415"/>
    <d v="2025-03-07T00:00:00"/>
    <s v="Kolkata"/>
    <s v="Nagpur"/>
    <x v="2"/>
    <x v="1"/>
    <x v="4"/>
    <n v="25.34"/>
    <n v="2203"/>
    <n v="89.29"/>
    <n v="5"/>
    <x v="1"/>
    <x v="2"/>
    <n v="71956.800000000003"/>
    <x v="77"/>
    <x v="0"/>
    <n v="86.09"/>
    <n v="5419.6"/>
    <n v="2228.86"/>
    <n v="9322.6299999999992"/>
    <x v="10"/>
    <n v="2025"/>
    <s v="Q1"/>
    <s v="High"/>
    <s v="Average"/>
    <s v="Excellent"/>
    <x v="2"/>
    <n v="9322.6299999999992"/>
  </r>
  <r>
    <x v="4416"/>
    <d v="2024-06-13T00:00:00"/>
    <s v="Chennai"/>
    <s v="Hyderabad"/>
    <x v="0"/>
    <x v="0"/>
    <x v="2"/>
    <n v="12.02"/>
    <n v="1950"/>
    <n v="94.74"/>
    <n v="4"/>
    <x v="2"/>
    <x v="1"/>
    <n v="49586.8"/>
    <x v="55"/>
    <x v="1"/>
    <n v="84.5"/>
    <n v="4380.8"/>
    <n v="3798.3"/>
    <n v="5670.64"/>
    <x v="6"/>
    <n v="2024"/>
    <s v="Q2"/>
    <s v="Low"/>
    <s v="Average"/>
    <s v="Excellent"/>
    <x v="0"/>
    <n v="5670.64"/>
  </r>
  <r>
    <x v="4417"/>
    <d v="2025-06-07T00:00:00"/>
    <s v="Chennai"/>
    <s v="Hyderabad"/>
    <x v="5"/>
    <x v="1"/>
    <x v="5"/>
    <n v="17.149999999999999"/>
    <n v="983"/>
    <n v="85.55"/>
    <n v="4"/>
    <x v="0"/>
    <x v="2"/>
    <n v="54497"/>
    <x v="50"/>
    <x v="3"/>
    <n v="81.02"/>
    <n v="2652"/>
    <n v="3710.12"/>
    <n v="9543.14"/>
    <x v="6"/>
    <n v="2025"/>
    <s v="Q2"/>
    <s v="High"/>
    <s v="Average"/>
    <s v="Excellent"/>
    <x v="5"/>
    <n v="9543.14"/>
  </r>
  <r>
    <x v="4418"/>
    <d v="2025-12-17T00:00:00"/>
    <s v="Kandla"/>
    <s v="Bengaluru"/>
    <x v="2"/>
    <x v="0"/>
    <x v="4"/>
    <n v="10.36"/>
    <n v="1871"/>
    <n v="89.81"/>
    <n v="5"/>
    <x v="2"/>
    <x v="0"/>
    <n v="49053.2"/>
    <x v="80"/>
    <x v="4"/>
    <n v="82.06"/>
    <n v="4156.3999999999996"/>
    <n v="3958.52"/>
    <n v="4250.7"/>
    <x v="9"/>
    <n v="2025"/>
    <s v="Q4"/>
    <s v="Low"/>
    <s v="Average"/>
    <s v="Excellent"/>
    <x v="2"/>
    <n v="4250.7"/>
  </r>
  <r>
    <x v="4419"/>
    <d v="2025-10-14T00:00:00"/>
    <s v="Kolkata"/>
    <s v="Hyderabad"/>
    <x v="3"/>
    <x v="1"/>
    <x v="1"/>
    <n v="20.73"/>
    <n v="1912"/>
    <n v="103.67"/>
    <n v="6"/>
    <x v="2"/>
    <x v="0"/>
    <n v="72541.399999999994"/>
    <x v="102"/>
    <x v="2"/>
    <n v="82.19"/>
    <n v="4653.2"/>
    <n v="4424.6000000000004"/>
    <n v="9028.9"/>
    <x v="7"/>
    <n v="2025"/>
    <s v="Q4"/>
    <s v="High"/>
    <s v="Average"/>
    <s v="Good"/>
    <x v="3"/>
    <n v="9028.9"/>
  </r>
  <r>
    <x v="4420"/>
    <d v="2025-09-07T00:00:00"/>
    <s v="Vizag"/>
    <s v="Nagpur"/>
    <x v="0"/>
    <x v="0"/>
    <x v="1"/>
    <n v="24.75"/>
    <n v="2208"/>
    <n v="95.35"/>
    <n v="5"/>
    <x v="2"/>
    <x v="1"/>
    <n v="64213"/>
    <x v="83"/>
    <x v="5"/>
    <n v="82.82"/>
    <n v="5406"/>
    <n v="3223.41"/>
    <n v="8831.17"/>
    <x v="8"/>
    <n v="2025"/>
    <s v="Q3"/>
    <s v="High"/>
    <s v="Average"/>
    <s v="Excellent"/>
    <x v="0"/>
    <n v="8831.17"/>
  </r>
  <r>
    <x v="4421"/>
    <d v="2025-05-14T00:00:00"/>
    <s v="Mumbai"/>
    <s v="Pune"/>
    <x v="3"/>
    <x v="0"/>
    <x v="3"/>
    <n v="19.78"/>
    <n v="641"/>
    <n v="99.66"/>
    <n v="2"/>
    <x v="2"/>
    <x v="0"/>
    <n v="43953.2"/>
    <x v="61"/>
    <x v="6"/>
    <n v="84.51"/>
    <n v="2073.1999999999998"/>
    <n v="2271.34"/>
    <n v="7502.85"/>
    <x v="4"/>
    <n v="2025"/>
    <s v="Q2"/>
    <s v="Low"/>
    <s v="Average"/>
    <s v="Excellent"/>
    <x v="3"/>
    <n v="7502.85"/>
  </r>
  <r>
    <x v="4422"/>
    <d v="2024-03-12T00:00:00"/>
    <s v="Chennai"/>
    <s v="Jaipur"/>
    <x v="5"/>
    <x v="0"/>
    <x v="2"/>
    <n v="17.920000000000002"/>
    <n v="2557"/>
    <n v="101.47"/>
    <n v="8"/>
    <x v="2"/>
    <x v="1"/>
    <n v="62988.4"/>
    <x v="96"/>
    <x v="1"/>
    <n v="88.77"/>
    <n v="5830.8"/>
    <n v="1737.14"/>
    <n v="10202.86"/>
    <x v="10"/>
    <n v="2024"/>
    <s v="Q1"/>
    <s v="High"/>
    <s v="Good"/>
    <s v="Good"/>
    <x v="5"/>
    <n v="10202.86"/>
  </r>
  <r>
    <x v="4423"/>
    <d v="2024-07-30T00:00:00"/>
    <s v="Mundra"/>
    <s v="Bengaluru"/>
    <x v="1"/>
    <x v="1"/>
    <x v="6"/>
    <n v="15.58"/>
    <n v="2161"/>
    <n v="99.18"/>
    <n v="6"/>
    <x v="0"/>
    <x v="1"/>
    <n v="70355.600000000006"/>
    <x v="13"/>
    <x v="5"/>
    <n v="85.02"/>
    <n v="4945.2"/>
    <n v="2922.01"/>
    <n v="5848.13"/>
    <x v="1"/>
    <n v="2024"/>
    <s v="Q3"/>
    <s v="High"/>
    <s v="Average"/>
    <s v="Good"/>
    <x v="1"/>
    <n v="5848.13"/>
  </r>
  <r>
    <x v="4424"/>
    <d v="2025-04-16T00:00:00"/>
    <s v="Vizag"/>
    <s v="Jaipur"/>
    <x v="6"/>
    <x v="0"/>
    <x v="1"/>
    <n v="18.45"/>
    <n v="2017"/>
    <n v="98.13"/>
    <n v="5"/>
    <x v="0"/>
    <x v="2"/>
    <n v="57584.6"/>
    <x v="44"/>
    <x v="5"/>
    <n v="84.05"/>
    <n v="4772"/>
    <n v="1949.23"/>
    <n v="8887.49"/>
    <x v="5"/>
    <n v="2025"/>
    <s v="Q2"/>
    <s v="High"/>
    <s v="Average"/>
    <s v="Excellent"/>
    <x v="6"/>
    <n v="8887.49"/>
  </r>
  <r>
    <x v="4425"/>
    <d v="2025-06-06T00:00:00"/>
    <s v="Vizag"/>
    <s v="Pune"/>
    <x v="1"/>
    <x v="1"/>
    <x v="6"/>
    <n v="13.01"/>
    <n v="2367"/>
    <n v="98.01"/>
    <n v="5"/>
    <x v="1"/>
    <x v="1"/>
    <n v="65374.2"/>
    <x v="65"/>
    <x v="4"/>
    <n v="88.66"/>
    <n v="5254.4"/>
    <n v="4468.97"/>
    <n v="11435.78"/>
    <x v="6"/>
    <n v="2025"/>
    <s v="Q2"/>
    <s v="High"/>
    <s v="Good"/>
    <s v="Excellent"/>
    <x v="1"/>
    <n v="11435.78"/>
  </r>
  <r>
    <x v="4426"/>
    <d v="2025-12-09T00:00:00"/>
    <s v="Vizag"/>
    <s v="Bengaluru"/>
    <x v="3"/>
    <x v="1"/>
    <x v="3"/>
    <n v="13.26"/>
    <n v="452"/>
    <n v="85.29"/>
    <n v="3"/>
    <x v="0"/>
    <x v="2"/>
    <n v="44592.800000000003"/>
    <x v="74"/>
    <x v="1"/>
    <n v="88.82"/>
    <n v="1434.4"/>
    <n v="3687.07"/>
    <n v="7111.99"/>
    <x v="9"/>
    <n v="2025"/>
    <s v="Q4"/>
    <s v="Low"/>
    <s v="Average"/>
    <s v="Excellent"/>
    <x v="3"/>
    <n v="7111.99"/>
  </r>
  <r>
    <x v="4427"/>
    <d v="2025-05-10T00:00:00"/>
    <s v="Nava Sheva"/>
    <s v="Lucknow"/>
    <x v="1"/>
    <x v="0"/>
    <x v="2"/>
    <n v="17.48"/>
    <n v="2657"/>
    <n v="104.89"/>
    <n v="7"/>
    <x v="1"/>
    <x v="2"/>
    <n v="60202.8"/>
    <x v="61"/>
    <x v="4"/>
    <n v="83.94"/>
    <n v="6013.2"/>
    <n v="3556.55"/>
    <n v="6968.53"/>
    <x v="4"/>
    <n v="2025"/>
    <s v="Q2"/>
    <s v="High"/>
    <s v="Average"/>
    <s v="Good"/>
    <x v="1"/>
    <n v="6968.53"/>
  </r>
  <r>
    <x v="4428"/>
    <d v="2026-05-31T00:00:00"/>
    <s v="Vizag"/>
    <s v="Lucknow"/>
    <x v="2"/>
    <x v="0"/>
    <x v="3"/>
    <n v="22.12"/>
    <n v="816"/>
    <n v="97.98"/>
    <n v="3"/>
    <x v="2"/>
    <x v="2"/>
    <n v="43957.599999999999"/>
    <x v="112"/>
    <x v="3"/>
    <n v="84.38"/>
    <n v="2516.8000000000002"/>
    <n v="4240.93"/>
    <n v="4716.12"/>
    <x v="4"/>
    <n v="2026"/>
    <s v="Q2"/>
    <s v="Low"/>
    <s v="Average"/>
    <s v="Excellent"/>
    <x v="2"/>
    <n v="4716.12"/>
  </r>
  <r>
    <x v="4429"/>
    <d v="2025-03-09T00:00:00"/>
    <s v="Vizag"/>
    <s v="Lucknow"/>
    <x v="3"/>
    <x v="1"/>
    <x v="0"/>
    <n v="14.21"/>
    <n v="743"/>
    <n v="94.46"/>
    <n v="3"/>
    <x v="0"/>
    <x v="2"/>
    <n v="50040.2"/>
    <x v="93"/>
    <x v="0"/>
    <n v="82.19"/>
    <n v="2054.4"/>
    <n v="4575.75"/>
    <n v="4503.4399999999996"/>
    <x v="10"/>
    <n v="2025"/>
    <s v="Q1"/>
    <s v="High"/>
    <s v="Average"/>
    <s v="Excellent"/>
    <x v="3"/>
    <n v="4503.4399999999996"/>
  </r>
  <r>
    <x v="4430"/>
    <d v="2025-02-26T00:00:00"/>
    <s v="Kolkata"/>
    <s v="Nagpur"/>
    <x v="5"/>
    <x v="1"/>
    <x v="5"/>
    <n v="20.8"/>
    <n v="1206"/>
    <n v="101.98"/>
    <n v="3"/>
    <x v="0"/>
    <x v="1"/>
    <n v="63929.599999999999"/>
    <x v="28"/>
    <x v="1"/>
    <n v="81.27"/>
    <n v="3244"/>
    <n v="2551.85"/>
    <n v="9887.02"/>
    <x v="3"/>
    <n v="2025"/>
    <s v="Q1"/>
    <s v="High"/>
    <s v="Average"/>
    <s v="Excellent"/>
    <x v="5"/>
    <n v="9887.02"/>
  </r>
  <r>
    <x v="4431"/>
    <d v="2024-03-22T00:00:00"/>
    <s v="Mumbai"/>
    <s v="Delhi ICD"/>
    <x v="2"/>
    <x v="1"/>
    <x v="3"/>
    <n v="10.43"/>
    <n v="1408"/>
    <n v="100.68"/>
    <n v="3"/>
    <x v="0"/>
    <x v="0"/>
    <n v="59364.6"/>
    <x v="53"/>
    <x v="5"/>
    <n v="87.84"/>
    <n v="3233.2"/>
    <n v="2420.9"/>
    <n v="6071.86"/>
    <x v="10"/>
    <n v="2024"/>
    <s v="Q1"/>
    <s v="High"/>
    <s v="Average"/>
    <s v="Excellent"/>
    <x v="2"/>
    <n v="6071.86"/>
  </r>
  <r>
    <x v="4432"/>
    <d v="2024-05-04T00:00:00"/>
    <s v="Chennai"/>
    <s v="Pune"/>
    <x v="3"/>
    <x v="1"/>
    <x v="1"/>
    <n v="24.93"/>
    <n v="1248"/>
    <n v="97.88"/>
    <n v="5"/>
    <x v="2"/>
    <x v="0"/>
    <n v="67658.600000000006"/>
    <x v="57"/>
    <x v="1"/>
    <n v="81.459999999999994"/>
    <n v="3493.2"/>
    <n v="3597.29"/>
    <n v="9559.98"/>
    <x v="4"/>
    <n v="2024"/>
    <s v="Q2"/>
    <s v="High"/>
    <s v="Average"/>
    <s v="Excellent"/>
    <x v="3"/>
    <n v="9559.98"/>
  </r>
  <r>
    <x v="4433"/>
    <d v="2026-01-16T00:00:00"/>
    <s v="Nava Sheva"/>
    <s v="Jaipur"/>
    <x v="5"/>
    <x v="1"/>
    <x v="0"/>
    <n v="25.36"/>
    <n v="629"/>
    <n v="97.3"/>
    <n v="3"/>
    <x v="1"/>
    <x v="1"/>
    <n v="55548"/>
    <x v="36"/>
    <x v="1"/>
    <n v="87.97"/>
    <n v="2272.4"/>
    <n v="1821.66"/>
    <n v="5596.29"/>
    <x v="0"/>
    <n v="2026"/>
    <s v="Q1"/>
    <s v="High"/>
    <s v="Average"/>
    <s v="Excellent"/>
    <x v="5"/>
    <n v="5596.29"/>
  </r>
  <r>
    <x v="4434"/>
    <d v="2025-07-27T00:00:00"/>
    <s v="Vizag"/>
    <s v="Lucknow"/>
    <x v="0"/>
    <x v="1"/>
    <x v="1"/>
    <n v="18.8"/>
    <n v="912"/>
    <n v="95.78"/>
    <n v="3"/>
    <x v="0"/>
    <x v="0"/>
    <n v="60357.599999999999"/>
    <x v="51"/>
    <x v="4"/>
    <n v="85.55"/>
    <n v="2576"/>
    <n v="4711.24"/>
    <n v="7101.63"/>
    <x v="1"/>
    <n v="2025"/>
    <s v="Q3"/>
    <s v="High"/>
    <s v="Average"/>
    <s v="Excellent"/>
    <x v="0"/>
    <n v="7101.63"/>
  </r>
  <r>
    <x v="4435"/>
    <d v="2024-04-24T00:00:00"/>
    <s v="Nava Sheva"/>
    <s v="Bengaluru"/>
    <x v="6"/>
    <x v="1"/>
    <x v="0"/>
    <n v="19.190000000000001"/>
    <n v="1266"/>
    <n v="89.04"/>
    <n v="3"/>
    <x v="1"/>
    <x v="2"/>
    <n v="55147.8"/>
    <x v="107"/>
    <x v="2"/>
    <n v="84.32"/>
    <n v="3299.6"/>
    <n v="4440.07"/>
    <n v="8071.09"/>
    <x v="5"/>
    <n v="2024"/>
    <s v="Q2"/>
    <s v="High"/>
    <s v="Average"/>
    <s v="Excellent"/>
    <x v="6"/>
    <n v="8071.09"/>
  </r>
  <r>
    <x v="4436"/>
    <d v="2026-01-20T00:00:00"/>
    <s v="Kandla"/>
    <s v="Hyderabad"/>
    <x v="2"/>
    <x v="0"/>
    <x v="0"/>
    <n v="12.33"/>
    <n v="1062"/>
    <n v="96.83"/>
    <n v="4"/>
    <x v="1"/>
    <x v="1"/>
    <n v="36960.6"/>
    <x v="87"/>
    <x v="2"/>
    <n v="82.08"/>
    <n v="2617.1999999999998"/>
    <n v="2637.09"/>
    <n v="5997.3"/>
    <x v="0"/>
    <n v="2026"/>
    <s v="Q1"/>
    <s v="Low"/>
    <s v="Average"/>
    <s v="Excellent"/>
    <x v="2"/>
    <n v="5997.3"/>
  </r>
  <r>
    <x v="4437"/>
    <d v="2024-06-13T00:00:00"/>
    <s v="Nava Sheva"/>
    <s v="Lucknow"/>
    <x v="3"/>
    <x v="0"/>
    <x v="1"/>
    <n v="11.84"/>
    <n v="2453"/>
    <n v="93.6"/>
    <n v="8"/>
    <x v="1"/>
    <x v="2"/>
    <n v="51324"/>
    <x v="8"/>
    <x v="2"/>
    <n v="86.2"/>
    <n v="5379.6"/>
    <n v="3517.64"/>
    <n v="7882.92"/>
    <x v="6"/>
    <n v="2024"/>
    <s v="Q2"/>
    <s v="High"/>
    <s v="Average"/>
    <s v="Good"/>
    <x v="3"/>
    <n v="7882.92"/>
  </r>
  <r>
    <x v="4438"/>
    <d v="2024-05-02T00:00:00"/>
    <s v="Mundra"/>
    <s v="Jaipur"/>
    <x v="2"/>
    <x v="1"/>
    <x v="0"/>
    <n v="21.1"/>
    <n v="2111"/>
    <n v="96.52"/>
    <n v="5"/>
    <x v="1"/>
    <x v="1"/>
    <n v="69404.399999999994"/>
    <x v="114"/>
    <x v="0"/>
    <n v="86.93"/>
    <n v="5066"/>
    <n v="2512.35"/>
    <n v="6443.69"/>
    <x v="4"/>
    <n v="2024"/>
    <s v="Q2"/>
    <s v="High"/>
    <s v="Average"/>
    <s v="Excellent"/>
    <x v="2"/>
    <n v="6443.69"/>
  </r>
  <r>
    <x v="4439"/>
    <d v="2025-05-12T00:00:00"/>
    <s v="Kandla"/>
    <s v="Nagpur"/>
    <x v="6"/>
    <x v="1"/>
    <x v="3"/>
    <n v="12.83"/>
    <n v="1958"/>
    <n v="89.15"/>
    <n v="6"/>
    <x v="2"/>
    <x v="0"/>
    <n v="64241"/>
    <x v="73"/>
    <x v="1"/>
    <n v="85"/>
    <n v="4429.2"/>
    <n v="1664.2"/>
    <n v="9615.02"/>
    <x v="4"/>
    <n v="2025"/>
    <s v="Q2"/>
    <s v="High"/>
    <s v="Average"/>
    <s v="Good"/>
    <x v="6"/>
    <n v="9615.02"/>
  </r>
  <r>
    <x v="4440"/>
    <d v="2025-01-09T00:00:00"/>
    <s v="Kolkata"/>
    <s v="Ahmedabad"/>
    <x v="4"/>
    <x v="0"/>
    <x v="1"/>
    <n v="12.21"/>
    <n v="2784"/>
    <n v="88.25"/>
    <n v="7"/>
    <x v="2"/>
    <x v="0"/>
    <n v="61487"/>
    <x v="43"/>
    <x v="5"/>
    <n v="88.01"/>
    <n v="6056.4"/>
    <n v="4993.08"/>
    <n v="5328.1"/>
    <x v="0"/>
    <n v="2025"/>
    <s v="Q1"/>
    <s v="High"/>
    <s v="Average"/>
    <s v="Good"/>
    <x v="4"/>
    <n v="5328.1"/>
  </r>
  <r>
    <x v="4441"/>
    <d v="2025-12-16T00:00:00"/>
    <s v="Kandla"/>
    <s v="Lucknow"/>
    <x v="6"/>
    <x v="1"/>
    <x v="2"/>
    <n v="21.2"/>
    <n v="441"/>
    <n v="90.66"/>
    <n v="2"/>
    <x v="2"/>
    <x v="0"/>
    <n v="53751.199999999997"/>
    <x v="16"/>
    <x v="5"/>
    <n v="84.53"/>
    <n v="1730"/>
    <n v="4077.28"/>
    <n v="9101.27"/>
    <x v="9"/>
    <n v="2025"/>
    <s v="Q4"/>
    <s v="High"/>
    <s v="Average"/>
    <s v="Excellent"/>
    <x v="6"/>
    <n v="9101.27"/>
  </r>
  <r>
    <x v="4442"/>
    <d v="2024-01-28T00:00:00"/>
    <s v="Mumbai"/>
    <s v="Bengaluru"/>
    <x v="5"/>
    <x v="0"/>
    <x v="1"/>
    <n v="15.58"/>
    <n v="877"/>
    <n v="102.47"/>
    <n v="2"/>
    <x v="1"/>
    <x v="2"/>
    <n v="36842.400000000001"/>
    <x v="114"/>
    <x v="0"/>
    <n v="87.6"/>
    <n v="2377.1999999999998"/>
    <n v="2726.53"/>
    <n v="6324.79"/>
    <x v="0"/>
    <n v="2024"/>
    <s v="Q1"/>
    <s v="Low"/>
    <s v="Average"/>
    <s v="Excellent"/>
    <x v="5"/>
    <n v="6324.79"/>
  </r>
  <r>
    <x v="4443"/>
    <d v="2026-05-18T00:00:00"/>
    <s v="Kolkata"/>
    <s v="Hyderabad"/>
    <x v="6"/>
    <x v="0"/>
    <x v="1"/>
    <n v="14.93"/>
    <n v="2552"/>
    <n v="103.8"/>
    <n v="6"/>
    <x v="1"/>
    <x v="2"/>
    <n v="56517"/>
    <x v="29"/>
    <x v="2"/>
    <n v="88.52"/>
    <n v="5701.2"/>
    <n v="2284.9899999999998"/>
    <n v="4759.68"/>
    <x v="4"/>
    <n v="2026"/>
    <s v="Q2"/>
    <s v="High"/>
    <s v="Average"/>
    <s v="Good"/>
    <x v="6"/>
    <n v="4759.68"/>
  </r>
  <r>
    <x v="4444"/>
    <d v="2025-07-29T00:00:00"/>
    <s v="Vizag"/>
    <s v="Delhi ICD"/>
    <x v="5"/>
    <x v="0"/>
    <x v="3"/>
    <n v="11.28"/>
    <n v="1571"/>
    <n v="103.83"/>
    <n v="4"/>
    <x v="1"/>
    <x v="1"/>
    <n v="42963.6"/>
    <x v="52"/>
    <x v="6"/>
    <n v="81.19"/>
    <n v="3593.2"/>
    <n v="4472.7299999999996"/>
    <n v="7329.34"/>
    <x v="1"/>
    <n v="2025"/>
    <s v="Q3"/>
    <s v="Low"/>
    <s v="Average"/>
    <s v="Excellent"/>
    <x v="5"/>
    <n v="7329.34"/>
  </r>
  <r>
    <x v="4445"/>
    <d v="2026-05-09T00:00:00"/>
    <s v="Mundra"/>
    <s v="Bengaluru"/>
    <x v="4"/>
    <x v="0"/>
    <x v="5"/>
    <n v="15.25"/>
    <n v="1321"/>
    <n v="89.44"/>
    <n v="3"/>
    <x v="2"/>
    <x v="1"/>
    <n v="44309.8"/>
    <x v="33"/>
    <x v="6"/>
    <n v="87.31"/>
    <n v="3252"/>
    <n v="3840.75"/>
    <n v="6224.24"/>
    <x v="4"/>
    <n v="2026"/>
    <s v="Q2"/>
    <s v="Low"/>
    <s v="Average"/>
    <s v="Excellent"/>
    <x v="4"/>
    <n v="6224.24"/>
  </r>
  <r>
    <x v="4446"/>
    <d v="2025-07-26T00:00:00"/>
    <s v="Kolkata"/>
    <s v="Pune"/>
    <x v="0"/>
    <x v="0"/>
    <x v="5"/>
    <n v="19.489999999999998"/>
    <n v="2333"/>
    <n v="101.98"/>
    <n v="6"/>
    <x v="1"/>
    <x v="2"/>
    <n v="57774.6"/>
    <x v="14"/>
    <x v="3"/>
    <n v="81.900000000000006"/>
    <n v="5445.6"/>
    <n v="2418.4699999999998"/>
    <n v="7780.69"/>
    <x v="1"/>
    <n v="2025"/>
    <s v="Q3"/>
    <s v="High"/>
    <s v="Average"/>
    <s v="Good"/>
    <x v="0"/>
    <n v="7780.69"/>
  </r>
  <r>
    <x v="4447"/>
    <d v="2026-05-18T00:00:00"/>
    <s v="Vizag"/>
    <s v="Lucknow"/>
    <x v="2"/>
    <x v="0"/>
    <x v="2"/>
    <n v="26.73"/>
    <n v="1843"/>
    <n v="85.69"/>
    <n v="5"/>
    <x v="0"/>
    <x v="0"/>
    <n v="65455.8"/>
    <x v="75"/>
    <x v="2"/>
    <n v="86.65"/>
    <n v="4755.2"/>
    <n v="1745.57"/>
    <n v="10858.72"/>
    <x v="4"/>
    <n v="2026"/>
    <s v="Q2"/>
    <s v="High"/>
    <s v="Good"/>
    <s v="Excellent"/>
    <x v="2"/>
    <n v="10858.72"/>
  </r>
  <r>
    <x v="4448"/>
    <d v="2024-03-12T00:00:00"/>
    <s v="Nava Sheva"/>
    <s v="Delhi ICD"/>
    <x v="1"/>
    <x v="0"/>
    <x v="1"/>
    <n v="17.38"/>
    <n v="2789"/>
    <n v="92.03"/>
    <n v="6"/>
    <x v="0"/>
    <x v="0"/>
    <n v="69153.600000000006"/>
    <x v="106"/>
    <x v="4"/>
    <n v="86.13"/>
    <n v="6273.2"/>
    <n v="3481.96"/>
    <n v="11141.4"/>
    <x v="10"/>
    <n v="2024"/>
    <s v="Q1"/>
    <s v="High"/>
    <s v="Good"/>
    <s v="Good"/>
    <x v="1"/>
    <n v="11141.4"/>
  </r>
  <r>
    <x v="4449"/>
    <d v="2026-03-03T00:00:00"/>
    <s v="Vizag"/>
    <s v="Ahmedabad"/>
    <x v="4"/>
    <x v="0"/>
    <x v="4"/>
    <n v="27.28"/>
    <n v="1972"/>
    <n v="89.71"/>
    <n v="5"/>
    <x v="0"/>
    <x v="1"/>
    <n v="65481.2"/>
    <x v="108"/>
    <x v="3"/>
    <n v="84.58"/>
    <n v="5035.2"/>
    <n v="4921.16"/>
    <n v="9576.5"/>
    <x v="10"/>
    <n v="2026"/>
    <s v="Q1"/>
    <s v="High"/>
    <s v="Average"/>
    <s v="Excellent"/>
    <x v="4"/>
    <n v="9576.5"/>
  </r>
  <r>
    <x v="4450"/>
    <d v="2025-04-14T00:00:00"/>
    <s v="Vizag"/>
    <s v="Delhi ICD"/>
    <x v="5"/>
    <x v="1"/>
    <x v="1"/>
    <n v="19.47"/>
    <n v="1324"/>
    <n v="103.62"/>
    <n v="5"/>
    <x v="1"/>
    <x v="1"/>
    <n v="59345.4"/>
    <x v="92"/>
    <x v="3"/>
    <n v="83.45"/>
    <n v="3426.8"/>
    <n v="2472.7399999999998"/>
    <n v="9302.83"/>
    <x v="5"/>
    <n v="2025"/>
    <s v="Q2"/>
    <s v="High"/>
    <s v="Average"/>
    <s v="Excellent"/>
    <x v="5"/>
    <n v="9302.83"/>
  </r>
  <r>
    <x v="4451"/>
    <d v="2024-10-08T00:00:00"/>
    <s v="Kandla"/>
    <s v="Jaipur"/>
    <x v="2"/>
    <x v="0"/>
    <x v="2"/>
    <n v="14.83"/>
    <n v="382"/>
    <n v="102.74"/>
    <n v="2"/>
    <x v="1"/>
    <x v="2"/>
    <n v="30259.8"/>
    <x v="89"/>
    <x v="2"/>
    <n v="85.76"/>
    <n v="1357.2"/>
    <n v="2813.12"/>
    <n v="4779.74"/>
    <x v="7"/>
    <n v="2024"/>
    <s v="Q4"/>
    <s v="Low"/>
    <s v="Average"/>
    <s v="Excellent"/>
    <x v="2"/>
    <n v="4779.74"/>
  </r>
  <r>
    <x v="4452"/>
    <d v="2024-06-26T00:00:00"/>
    <s v="Mundra"/>
    <s v="Delhi ICD"/>
    <x v="1"/>
    <x v="0"/>
    <x v="5"/>
    <n v="23.34"/>
    <n v="1353"/>
    <n v="94.45"/>
    <n v="3"/>
    <x v="2"/>
    <x v="1"/>
    <n v="52576"/>
    <x v="35"/>
    <x v="0"/>
    <n v="88.84"/>
    <n v="3639.6"/>
    <n v="4623.38"/>
    <n v="8318.0300000000007"/>
    <x v="6"/>
    <n v="2024"/>
    <s v="Q2"/>
    <s v="High"/>
    <s v="Average"/>
    <s v="Excellent"/>
    <x v="1"/>
    <n v="8318.0300000000007"/>
  </r>
  <r>
    <x v="4453"/>
    <d v="2024-01-19T00:00:00"/>
    <s v="Nava Sheva"/>
    <s v="Pune"/>
    <x v="5"/>
    <x v="1"/>
    <x v="6"/>
    <n v="17.350000000000001"/>
    <n v="1887"/>
    <n v="89.62"/>
    <n v="5"/>
    <x v="0"/>
    <x v="2"/>
    <n v="66013.399999999994"/>
    <x v="14"/>
    <x v="6"/>
    <n v="86.4"/>
    <n v="4468"/>
    <n v="1565.45"/>
    <n v="9012.3700000000008"/>
    <x v="0"/>
    <n v="2024"/>
    <s v="Q1"/>
    <s v="High"/>
    <s v="Average"/>
    <s v="Excellent"/>
    <x v="5"/>
    <n v="9012.3700000000008"/>
  </r>
  <r>
    <x v="4454"/>
    <d v="2026-05-18T00:00:00"/>
    <s v="Kolkata"/>
    <s v="Lucknow"/>
    <x v="5"/>
    <x v="0"/>
    <x v="1"/>
    <n v="19.25"/>
    <n v="1855"/>
    <n v="94.38"/>
    <n v="5"/>
    <x v="1"/>
    <x v="1"/>
    <n v="52410.6"/>
    <x v="9"/>
    <x v="1"/>
    <n v="85.55"/>
    <n v="4480"/>
    <n v="3166.1"/>
    <n v="5893.73"/>
    <x v="4"/>
    <n v="2026"/>
    <s v="Q2"/>
    <s v="High"/>
    <s v="Average"/>
    <s v="Excellent"/>
    <x v="5"/>
    <n v="5893.73"/>
  </r>
  <r>
    <x v="4455"/>
    <d v="2024-01-17T00:00:00"/>
    <s v="Nava Sheva"/>
    <s v="Hyderabad"/>
    <x v="6"/>
    <x v="1"/>
    <x v="5"/>
    <n v="11.81"/>
    <n v="321"/>
    <n v="102.6"/>
    <n v="2"/>
    <x v="1"/>
    <x v="1"/>
    <n v="40293"/>
    <x v="32"/>
    <x v="4"/>
    <n v="84.52"/>
    <n v="1114.4000000000001"/>
    <n v="2291.17"/>
    <n v="4706.3599999999997"/>
    <x v="0"/>
    <n v="2024"/>
    <s v="Q1"/>
    <s v="Low"/>
    <s v="Average"/>
    <s v="Excellent"/>
    <x v="6"/>
    <n v="4706.3599999999997"/>
  </r>
  <r>
    <x v="4456"/>
    <d v="2025-11-04T00:00:00"/>
    <s v="Mumbai"/>
    <s v="Delhi ICD"/>
    <x v="1"/>
    <x v="1"/>
    <x v="3"/>
    <n v="12.21"/>
    <n v="652"/>
    <n v="96.22"/>
    <n v="2"/>
    <x v="2"/>
    <x v="1"/>
    <n v="46359.4"/>
    <x v="97"/>
    <x v="0"/>
    <n v="83.16"/>
    <n v="1792.4"/>
    <n v="3203.12"/>
    <n v="4075.48"/>
    <x v="11"/>
    <n v="2025"/>
    <s v="Q4"/>
    <s v="Low"/>
    <s v="Average"/>
    <s v="Excellent"/>
    <x v="1"/>
    <n v="4075.48"/>
  </r>
  <r>
    <x v="4457"/>
    <d v="2024-12-27T00:00:00"/>
    <s v="Vizag"/>
    <s v="Ahmedabad"/>
    <x v="6"/>
    <x v="1"/>
    <x v="2"/>
    <n v="12.12"/>
    <n v="763"/>
    <n v="104.98"/>
    <n v="3"/>
    <x v="0"/>
    <x v="2"/>
    <n v="49661.599999999999"/>
    <x v="31"/>
    <x v="0"/>
    <n v="86.52"/>
    <n v="2010.8"/>
    <n v="4472.53"/>
    <n v="5623"/>
    <x v="9"/>
    <n v="2024"/>
    <s v="Q4"/>
    <s v="Low"/>
    <s v="Average"/>
    <s v="Excellent"/>
    <x v="6"/>
    <n v="5623"/>
  </r>
  <r>
    <x v="4458"/>
    <d v="2025-12-26T00:00:00"/>
    <s v="Nava Sheva"/>
    <s v="Bengaluru"/>
    <x v="5"/>
    <x v="0"/>
    <x v="0"/>
    <n v="23.06"/>
    <n v="1207"/>
    <n v="104"/>
    <n v="4"/>
    <x v="1"/>
    <x v="2"/>
    <n v="47718"/>
    <x v="6"/>
    <x v="3"/>
    <n v="87.44"/>
    <n v="3336.4"/>
    <n v="2941.1"/>
    <n v="7538"/>
    <x v="9"/>
    <n v="2025"/>
    <s v="Q4"/>
    <s v="Low"/>
    <s v="Average"/>
    <s v="Excellent"/>
    <x v="5"/>
    <n v="7538"/>
  </r>
  <r>
    <x v="4459"/>
    <d v="2025-06-04T00:00:00"/>
    <s v="Kolkata"/>
    <s v="Hyderabad"/>
    <x v="6"/>
    <x v="0"/>
    <x v="6"/>
    <n v="10.15"/>
    <n v="2667"/>
    <n v="102.7"/>
    <n v="7"/>
    <x v="1"/>
    <x v="2"/>
    <n v="53463"/>
    <x v="39"/>
    <x v="3"/>
    <n v="82.36"/>
    <n v="5740"/>
    <n v="4638.92"/>
    <n v="9084.94"/>
    <x v="6"/>
    <n v="2025"/>
    <s v="Q2"/>
    <s v="High"/>
    <s v="Average"/>
    <s v="Good"/>
    <x v="6"/>
    <n v="9084.94"/>
  </r>
  <r>
    <x v="4460"/>
    <d v="2024-04-22T00:00:00"/>
    <s v="Mumbai"/>
    <s v="Delhi ICD"/>
    <x v="4"/>
    <x v="0"/>
    <x v="4"/>
    <n v="18.329999999999998"/>
    <n v="2695"/>
    <n v="95.94"/>
    <n v="6"/>
    <x v="1"/>
    <x v="1"/>
    <n v="61849.8"/>
    <x v="88"/>
    <x v="0"/>
    <n v="85.75"/>
    <n v="6123.2"/>
    <n v="1633.73"/>
    <n v="7896.36"/>
    <x v="5"/>
    <n v="2024"/>
    <s v="Q2"/>
    <s v="High"/>
    <s v="Average"/>
    <s v="Good"/>
    <x v="4"/>
    <n v="7896.36"/>
  </r>
  <r>
    <x v="4461"/>
    <d v="2026-01-30T00:00:00"/>
    <s v="Vizag"/>
    <s v="Lucknow"/>
    <x v="6"/>
    <x v="1"/>
    <x v="2"/>
    <n v="26.7"/>
    <n v="647"/>
    <n v="103.9"/>
    <n v="3"/>
    <x v="0"/>
    <x v="2"/>
    <n v="61262"/>
    <x v="111"/>
    <x v="6"/>
    <n v="83.67"/>
    <n v="2362"/>
    <n v="1868.93"/>
    <n v="9421.44"/>
    <x v="0"/>
    <n v="2026"/>
    <s v="Q1"/>
    <s v="High"/>
    <s v="Average"/>
    <s v="Excellent"/>
    <x v="6"/>
    <n v="9421.44"/>
  </r>
  <r>
    <x v="4462"/>
    <d v="2025-05-02T00:00:00"/>
    <s v="Nava Sheva"/>
    <s v="Jaipur"/>
    <x v="0"/>
    <x v="0"/>
    <x v="0"/>
    <n v="15.71"/>
    <n v="1308"/>
    <n v="95.75"/>
    <n v="5"/>
    <x v="1"/>
    <x v="1"/>
    <n v="42825"/>
    <x v="112"/>
    <x v="6"/>
    <n v="82.7"/>
    <n v="3244.4"/>
    <n v="2036.46"/>
    <n v="4990.6400000000003"/>
    <x v="4"/>
    <n v="2025"/>
    <s v="Q2"/>
    <s v="Low"/>
    <s v="Average"/>
    <s v="Excellent"/>
    <x v="0"/>
    <n v="4990.6400000000003"/>
  </r>
  <r>
    <x v="4463"/>
    <d v="2025-07-26T00:00:00"/>
    <s v="Kandla"/>
    <s v="Ahmedabad"/>
    <x v="2"/>
    <x v="0"/>
    <x v="0"/>
    <n v="17.309999999999999"/>
    <n v="1123"/>
    <n v="98.35"/>
    <n v="2"/>
    <x v="2"/>
    <x v="1"/>
    <n v="44857"/>
    <x v="100"/>
    <x v="0"/>
    <n v="86.3"/>
    <n v="2938.4"/>
    <n v="4823.41"/>
    <n v="3616.65"/>
    <x v="1"/>
    <n v="2025"/>
    <s v="Q3"/>
    <s v="Low"/>
    <s v="Average"/>
    <s v="Excellent"/>
    <x v="2"/>
    <n v="3616.65"/>
  </r>
  <r>
    <x v="4464"/>
    <d v="2025-02-03T00:00:00"/>
    <s v="Kolkata"/>
    <s v="Pune"/>
    <x v="0"/>
    <x v="0"/>
    <x v="0"/>
    <n v="18.91"/>
    <n v="2158"/>
    <n v="97.38"/>
    <n v="7"/>
    <x v="1"/>
    <x v="1"/>
    <n v="56100.6"/>
    <x v="112"/>
    <x v="4"/>
    <n v="81.69"/>
    <n v="5072.3999999999996"/>
    <n v="1960.02"/>
    <n v="5451.54"/>
    <x v="3"/>
    <n v="2025"/>
    <s v="Q1"/>
    <s v="High"/>
    <s v="Average"/>
    <s v="Good"/>
    <x v="0"/>
    <n v="5451.54"/>
  </r>
  <r>
    <x v="4465"/>
    <d v="2024-07-06T00:00:00"/>
    <s v="Mumbai"/>
    <s v="Delhi ICD"/>
    <x v="4"/>
    <x v="0"/>
    <x v="6"/>
    <n v="24.95"/>
    <n v="1457"/>
    <n v="96.41"/>
    <n v="3"/>
    <x v="0"/>
    <x v="1"/>
    <n v="58008.2"/>
    <x v="66"/>
    <x v="3"/>
    <n v="82.36"/>
    <n v="3912"/>
    <n v="1889"/>
    <n v="7611.68"/>
    <x v="1"/>
    <n v="2024"/>
    <s v="Q3"/>
    <s v="High"/>
    <s v="Average"/>
    <s v="Excellent"/>
    <x v="4"/>
    <n v="7611.68"/>
  </r>
  <r>
    <x v="4466"/>
    <d v="2024-04-21T00:00:00"/>
    <s v="Mundra"/>
    <s v="Delhi ICD"/>
    <x v="2"/>
    <x v="1"/>
    <x v="2"/>
    <n v="23.7"/>
    <n v="2150"/>
    <n v="90.03"/>
    <n v="5"/>
    <x v="2"/>
    <x v="0"/>
    <n v="76433.600000000006"/>
    <x v="61"/>
    <x v="1"/>
    <n v="81.540000000000006"/>
    <n v="5248"/>
    <n v="3496.89"/>
    <n v="7178.59"/>
    <x v="5"/>
    <n v="2024"/>
    <s v="Q2"/>
    <s v="High"/>
    <s v="Average"/>
    <s v="Excellent"/>
    <x v="2"/>
    <n v="7178.59"/>
  </r>
  <r>
    <x v="4467"/>
    <d v="2024-08-26T00:00:00"/>
    <s v="Chennai"/>
    <s v="Ahmedabad"/>
    <x v="6"/>
    <x v="0"/>
    <x v="1"/>
    <n v="10.72"/>
    <n v="1205"/>
    <n v="104.07"/>
    <n v="5"/>
    <x v="1"/>
    <x v="0"/>
    <n v="40596.400000000001"/>
    <x v="56"/>
    <x v="3"/>
    <n v="81.36"/>
    <n v="2838.8"/>
    <n v="1999.8"/>
    <n v="6050.59"/>
    <x v="2"/>
    <n v="2024"/>
    <s v="Q3"/>
    <s v="Low"/>
    <s v="Average"/>
    <s v="Excellent"/>
    <x v="6"/>
    <n v="6050.59"/>
  </r>
  <r>
    <x v="4468"/>
    <d v="2026-05-18T00:00:00"/>
    <s v="Kolkata"/>
    <s v="Pune"/>
    <x v="4"/>
    <x v="0"/>
    <x v="2"/>
    <n v="25.58"/>
    <n v="2260"/>
    <n v="99.07"/>
    <n v="5"/>
    <x v="1"/>
    <x v="2"/>
    <n v="62030.400000000001"/>
    <x v="94"/>
    <x v="5"/>
    <n v="81.37"/>
    <n v="5543.2"/>
    <n v="3461.87"/>
    <n v="8828.06"/>
    <x v="4"/>
    <n v="2026"/>
    <s v="Q2"/>
    <s v="High"/>
    <s v="Average"/>
    <s v="Excellent"/>
    <x v="4"/>
    <n v="8828.06"/>
  </r>
  <r>
    <x v="4469"/>
    <d v="2025-06-04T00:00:00"/>
    <s v="Kandla"/>
    <s v="Lucknow"/>
    <x v="5"/>
    <x v="0"/>
    <x v="1"/>
    <n v="15.28"/>
    <n v="946"/>
    <n v="104.05"/>
    <n v="3"/>
    <x v="2"/>
    <x v="1"/>
    <n v="41590"/>
    <x v="86"/>
    <x v="4"/>
    <n v="84.54"/>
    <n v="2503.1999999999998"/>
    <n v="1830.48"/>
    <n v="5698.8"/>
    <x v="6"/>
    <n v="2025"/>
    <s v="Q2"/>
    <s v="Low"/>
    <s v="Average"/>
    <s v="Excellent"/>
    <x v="5"/>
    <n v="5698.8"/>
  </r>
  <r>
    <x v="4470"/>
    <d v="2025-08-13T00:00:00"/>
    <s v="Mumbai"/>
    <s v="Nagpur"/>
    <x v="1"/>
    <x v="0"/>
    <x v="5"/>
    <n v="26.73"/>
    <n v="1189"/>
    <n v="95.53"/>
    <n v="2"/>
    <x v="1"/>
    <x v="1"/>
    <n v="51288.6"/>
    <x v="11"/>
    <x v="0"/>
    <n v="81.239999999999995"/>
    <n v="3447.2"/>
    <n v="4074.34"/>
    <n v="5978.8"/>
    <x v="2"/>
    <n v="2025"/>
    <s v="Q3"/>
    <s v="High"/>
    <s v="Average"/>
    <s v="Excellent"/>
    <x v="1"/>
    <n v="5978.8"/>
  </r>
  <r>
    <x v="4471"/>
    <d v="2025-06-10T00:00:00"/>
    <s v="Vizag"/>
    <s v="Pune"/>
    <x v="3"/>
    <x v="0"/>
    <x v="0"/>
    <n v="12.24"/>
    <n v="2670"/>
    <n v="90.17"/>
    <n v="8"/>
    <x v="1"/>
    <x v="2"/>
    <n v="53876.4"/>
    <x v="75"/>
    <x v="5"/>
    <n v="85"/>
    <n v="5829.6"/>
    <n v="4612.2"/>
    <n v="4314.04"/>
    <x v="6"/>
    <n v="2025"/>
    <s v="Q2"/>
    <s v="High"/>
    <s v="Average"/>
    <s v="Good"/>
    <x v="3"/>
    <n v="4314.04"/>
  </r>
  <r>
    <x v="4472"/>
    <d v="2025-07-11T00:00:00"/>
    <s v="Mundra"/>
    <s v="Delhi ICD"/>
    <x v="1"/>
    <x v="0"/>
    <x v="0"/>
    <n v="15.76"/>
    <n v="1907"/>
    <n v="101.27"/>
    <n v="4"/>
    <x v="2"/>
    <x v="0"/>
    <n v="55720.4"/>
    <x v="41"/>
    <x v="2"/>
    <n v="82.94"/>
    <n v="4444.3999999999996"/>
    <n v="4988.6499999999996"/>
    <n v="6754.24"/>
    <x v="1"/>
    <n v="2025"/>
    <s v="Q3"/>
    <s v="High"/>
    <s v="Average"/>
    <s v="Excellent"/>
    <x v="1"/>
    <n v="6754.24"/>
  </r>
  <r>
    <x v="4473"/>
    <d v="2024-05-18T00:00:00"/>
    <s v="Mumbai"/>
    <s v="Bengaluru"/>
    <x v="1"/>
    <x v="0"/>
    <x v="3"/>
    <n v="17.579999999999998"/>
    <n v="2080"/>
    <n v="94.74"/>
    <n v="5"/>
    <x v="2"/>
    <x v="2"/>
    <n v="54650.8"/>
    <x v="35"/>
    <x v="3"/>
    <n v="85.45"/>
    <n v="4863.2"/>
    <n v="4974.49"/>
    <n v="8463.4500000000007"/>
    <x v="4"/>
    <n v="2024"/>
    <s v="Q2"/>
    <s v="High"/>
    <s v="Average"/>
    <s v="Excellent"/>
    <x v="1"/>
    <n v="8463.4500000000007"/>
  </r>
  <r>
    <x v="4474"/>
    <d v="2025-10-04T00:00:00"/>
    <s v="Nava Sheva"/>
    <s v="Jaipur"/>
    <x v="4"/>
    <x v="1"/>
    <x v="6"/>
    <n v="15.5"/>
    <n v="789"/>
    <n v="86.5"/>
    <n v="3"/>
    <x v="0"/>
    <x v="0"/>
    <n v="54798"/>
    <x v="12"/>
    <x v="6"/>
    <n v="83.64"/>
    <n v="2198"/>
    <n v="4798.37"/>
    <n v="8584.4500000000007"/>
    <x v="7"/>
    <n v="2025"/>
    <s v="Q4"/>
    <s v="High"/>
    <s v="Average"/>
    <s v="Excellent"/>
    <x v="4"/>
    <n v="8584.4500000000007"/>
  </r>
  <r>
    <x v="4475"/>
    <d v="2025-04-04T00:00:00"/>
    <s v="Nava Sheva"/>
    <s v="Nagpur"/>
    <x v="1"/>
    <x v="1"/>
    <x v="6"/>
    <n v="25.76"/>
    <n v="789"/>
    <n v="92.59"/>
    <n v="2"/>
    <x v="1"/>
    <x v="1"/>
    <n v="57262.8"/>
    <x v="19"/>
    <x v="0"/>
    <n v="82.27"/>
    <n v="2608.4"/>
    <n v="4068.62"/>
    <n v="6096.12"/>
    <x v="5"/>
    <n v="2025"/>
    <s v="Q2"/>
    <s v="High"/>
    <s v="Average"/>
    <s v="Excellent"/>
    <x v="1"/>
    <n v="6096.12"/>
  </r>
  <r>
    <x v="4476"/>
    <d v="2025-12-18T00:00:00"/>
    <s v="Mumbai"/>
    <s v="Bengaluru"/>
    <x v="3"/>
    <x v="0"/>
    <x v="3"/>
    <n v="19.100000000000001"/>
    <n v="328"/>
    <n v="102.79"/>
    <n v="2"/>
    <x v="2"/>
    <x v="0"/>
    <n v="39960.800000000003"/>
    <x v="2"/>
    <x v="3"/>
    <n v="85.21"/>
    <n v="1420"/>
    <n v="4136.79"/>
    <n v="3226.38"/>
    <x v="9"/>
    <n v="2025"/>
    <s v="Q4"/>
    <s v="Low"/>
    <s v="Average"/>
    <s v="Excellent"/>
    <x v="3"/>
    <n v="3226.38"/>
  </r>
  <r>
    <x v="4477"/>
    <d v="2026-03-20T00:00:00"/>
    <s v="Mumbai"/>
    <s v="Delhi ICD"/>
    <x v="5"/>
    <x v="1"/>
    <x v="1"/>
    <n v="26.79"/>
    <n v="2231"/>
    <n v="99.12"/>
    <n v="7"/>
    <x v="0"/>
    <x v="2"/>
    <n v="79777.399999999994"/>
    <x v="11"/>
    <x v="6"/>
    <n v="82.46"/>
    <n v="5533.6"/>
    <n v="2534.5500000000002"/>
    <n v="8188.97"/>
    <x v="10"/>
    <n v="2026"/>
    <s v="Q1"/>
    <s v="High"/>
    <s v="Average"/>
    <s v="Good"/>
    <x v="5"/>
    <n v="8188.97"/>
  </r>
  <r>
    <x v="4478"/>
    <d v="2025-11-13T00:00:00"/>
    <s v="Kolkata"/>
    <s v="Hyderabad"/>
    <x v="2"/>
    <x v="1"/>
    <x v="4"/>
    <n v="22.47"/>
    <n v="1406"/>
    <n v="101.2"/>
    <n v="4"/>
    <x v="0"/>
    <x v="2"/>
    <n v="66239"/>
    <x v="11"/>
    <x v="2"/>
    <n v="87.82"/>
    <n v="3710.8"/>
    <n v="2670.9"/>
    <n v="10714.59"/>
    <x v="11"/>
    <n v="2025"/>
    <s v="Q4"/>
    <s v="High"/>
    <s v="Good"/>
    <s v="Excellent"/>
    <x v="2"/>
    <n v="10714.59"/>
  </r>
  <r>
    <x v="4479"/>
    <d v="2025-07-11T00:00:00"/>
    <s v="Nava Sheva"/>
    <s v="Pune"/>
    <x v="3"/>
    <x v="1"/>
    <x v="1"/>
    <n v="11.18"/>
    <n v="2777"/>
    <n v="95.01"/>
    <n v="7"/>
    <x v="1"/>
    <x v="2"/>
    <n v="66787.199999999997"/>
    <x v="44"/>
    <x v="5"/>
    <n v="88.24"/>
    <n v="6001.2"/>
    <n v="3854.13"/>
    <n v="8270.7199999999993"/>
    <x v="1"/>
    <n v="2025"/>
    <s v="Q3"/>
    <s v="High"/>
    <s v="Average"/>
    <s v="Good"/>
    <x v="3"/>
    <n v="8270.7199999999993"/>
  </r>
  <r>
    <x v="4480"/>
    <d v="2025-12-02T00:00:00"/>
    <s v="Kandla"/>
    <s v="Lucknow"/>
    <x v="5"/>
    <x v="1"/>
    <x v="0"/>
    <n v="15.62"/>
    <n v="2483"/>
    <n v="86.58"/>
    <n v="8"/>
    <x v="0"/>
    <x v="0"/>
    <n v="75243.600000000006"/>
    <x v="78"/>
    <x v="2"/>
    <n v="83.85"/>
    <n v="5590.8"/>
    <n v="4993.6499999999996"/>
    <n v="8485.75"/>
    <x v="9"/>
    <n v="2025"/>
    <s v="Q4"/>
    <s v="High"/>
    <s v="Average"/>
    <s v="Good"/>
    <x v="5"/>
    <n v="8485.75"/>
  </r>
  <r>
    <x v="4481"/>
    <d v="2025-07-03T00:00:00"/>
    <s v="Mundra"/>
    <s v="Nagpur"/>
    <x v="3"/>
    <x v="1"/>
    <x v="3"/>
    <n v="11.67"/>
    <n v="559"/>
    <n v="92.2"/>
    <n v="2"/>
    <x v="1"/>
    <x v="2"/>
    <n v="40275"/>
    <x v="57"/>
    <x v="5"/>
    <n v="88.49"/>
    <n v="1584.8"/>
    <n v="4160.57"/>
    <n v="4643.63"/>
    <x v="1"/>
    <n v="2025"/>
    <s v="Q3"/>
    <s v="Low"/>
    <s v="Average"/>
    <s v="Excellent"/>
    <x v="3"/>
    <n v="4643.63"/>
  </r>
  <r>
    <x v="4482"/>
    <d v="2025-08-11T00:00:00"/>
    <s v="Nava Sheva"/>
    <s v="Bengaluru"/>
    <x v="2"/>
    <x v="0"/>
    <x v="2"/>
    <n v="19.260000000000002"/>
    <n v="2625"/>
    <n v="95.79"/>
    <n v="6"/>
    <x v="0"/>
    <x v="2"/>
    <n v="65328.800000000003"/>
    <x v="20"/>
    <x v="6"/>
    <n v="86.24"/>
    <n v="6020.4"/>
    <n v="4385.83"/>
    <n v="11413.09"/>
    <x v="2"/>
    <n v="2025"/>
    <s v="Q3"/>
    <s v="High"/>
    <s v="Good"/>
    <s v="Good"/>
    <x v="2"/>
    <n v="11413.09"/>
  </r>
  <r>
    <x v="4483"/>
    <d v="2026-01-28T00:00:00"/>
    <s v="Mumbai"/>
    <s v="Lucknow"/>
    <x v="4"/>
    <x v="0"/>
    <x v="1"/>
    <n v="21.37"/>
    <n v="2612"/>
    <n v="91.53"/>
    <n v="7"/>
    <x v="2"/>
    <x v="0"/>
    <n v="68060.600000000006"/>
    <x v="94"/>
    <x v="5"/>
    <n v="87.19"/>
    <n v="6078.8"/>
    <n v="1513.45"/>
    <n v="6440.21"/>
    <x v="0"/>
    <n v="2026"/>
    <s v="Q1"/>
    <s v="High"/>
    <s v="Average"/>
    <s v="Good"/>
    <x v="4"/>
    <n v="6440.21"/>
  </r>
  <r>
    <x v="4484"/>
    <d v="2026-04-27T00:00:00"/>
    <s v="Kandla"/>
    <s v="Pune"/>
    <x v="0"/>
    <x v="0"/>
    <x v="0"/>
    <n v="12.6"/>
    <n v="1311"/>
    <n v="101.48"/>
    <n v="3"/>
    <x v="1"/>
    <x v="1"/>
    <n v="40749.599999999999"/>
    <x v="92"/>
    <x v="1"/>
    <n v="87.79"/>
    <n v="3126"/>
    <n v="2964.62"/>
    <n v="4993.04"/>
    <x v="5"/>
    <n v="2026"/>
    <s v="Q2"/>
    <s v="Low"/>
    <s v="Average"/>
    <s v="Excellent"/>
    <x v="0"/>
    <n v="4993.04"/>
  </r>
  <r>
    <x v="4485"/>
    <d v="2025-01-23T00:00:00"/>
    <s v="Kolkata"/>
    <s v="Delhi ICD"/>
    <x v="5"/>
    <x v="1"/>
    <x v="4"/>
    <n v="25.13"/>
    <n v="1102"/>
    <n v="90.12"/>
    <n v="3"/>
    <x v="2"/>
    <x v="1"/>
    <n v="62655.4"/>
    <x v="72"/>
    <x v="4"/>
    <n v="87.31"/>
    <n v="3209.2"/>
    <n v="4275.71"/>
    <n v="9248.75"/>
    <x v="0"/>
    <n v="2025"/>
    <s v="Q1"/>
    <s v="High"/>
    <s v="Average"/>
    <s v="Excellent"/>
    <x v="5"/>
    <n v="9248.75"/>
  </r>
  <r>
    <x v="4486"/>
    <d v="2024-01-02T00:00:00"/>
    <s v="Vizag"/>
    <s v="Nagpur"/>
    <x v="3"/>
    <x v="0"/>
    <x v="0"/>
    <n v="25.73"/>
    <n v="1159"/>
    <n v="99.85"/>
    <n v="2"/>
    <x v="0"/>
    <x v="0"/>
    <n v="58047"/>
    <x v="49"/>
    <x v="0"/>
    <n v="81.99"/>
    <n v="3347.2"/>
    <n v="1761.75"/>
    <n v="6212.31"/>
    <x v="0"/>
    <n v="2024"/>
    <s v="Q1"/>
    <s v="High"/>
    <s v="Average"/>
    <s v="Excellent"/>
    <x v="3"/>
    <n v="6212.31"/>
  </r>
  <r>
    <x v="4487"/>
    <d v="2025-10-28T00:00:00"/>
    <s v="Chennai"/>
    <s v="Delhi ICD"/>
    <x v="0"/>
    <x v="0"/>
    <x v="2"/>
    <n v="24.45"/>
    <n v="1484"/>
    <n v="92.98"/>
    <n v="4"/>
    <x v="0"/>
    <x v="2"/>
    <n v="55970.6"/>
    <x v="83"/>
    <x v="0"/>
    <n v="82.29"/>
    <n v="3946"/>
    <n v="2453.39"/>
    <n v="7754.63"/>
    <x v="7"/>
    <n v="2025"/>
    <s v="Q4"/>
    <s v="High"/>
    <s v="Average"/>
    <s v="Excellent"/>
    <x v="0"/>
    <n v="7754.63"/>
  </r>
  <r>
    <x v="4488"/>
    <d v="2024-04-03T00:00:00"/>
    <s v="Kandla"/>
    <s v="Jaipur"/>
    <x v="1"/>
    <x v="0"/>
    <x v="0"/>
    <n v="24.02"/>
    <n v="302"/>
    <n v="96.24"/>
    <n v="2"/>
    <x v="1"/>
    <x v="1"/>
    <n v="38290.800000000003"/>
    <x v="42"/>
    <x v="4"/>
    <n v="87.07"/>
    <n v="1564.8"/>
    <n v="3040.36"/>
    <n v="3355.05"/>
    <x v="5"/>
    <n v="2024"/>
    <s v="Q2"/>
    <s v="Low"/>
    <s v="Average"/>
    <s v="Excellent"/>
    <x v="1"/>
    <n v="3355.05"/>
  </r>
  <r>
    <x v="4489"/>
    <d v="2025-01-01T00:00:00"/>
    <s v="Kandla"/>
    <s v="Jaipur"/>
    <x v="5"/>
    <x v="0"/>
    <x v="6"/>
    <n v="11.93"/>
    <n v="892"/>
    <n v="103.45"/>
    <n v="2"/>
    <x v="1"/>
    <x v="1"/>
    <n v="35355"/>
    <x v="37"/>
    <x v="1"/>
    <n v="86.21"/>
    <n v="2261.1999999999998"/>
    <n v="2513.9"/>
    <n v="3597.11"/>
    <x v="0"/>
    <n v="2025"/>
    <s v="Q1"/>
    <s v="Low"/>
    <s v="Average"/>
    <s v="Excellent"/>
    <x v="5"/>
    <n v="3597.11"/>
  </r>
  <r>
    <x v="4490"/>
    <d v="2024-07-02T00:00:00"/>
    <s v="Chennai"/>
    <s v="Nagpur"/>
    <x v="2"/>
    <x v="0"/>
    <x v="2"/>
    <n v="10.91"/>
    <n v="1452"/>
    <n v="98.15"/>
    <n v="4"/>
    <x v="0"/>
    <x v="0"/>
    <n v="48021"/>
    <x v="117"/>
    <x v="5"/>
    <n v="82.12"/>
    <n v="3340.4"/>
    <n v="2370.16"/>
    <n v="5322.16"/>
    <x v="1"/>
    <n v="2024"/>
    <s v="Q3"/>
    <s v="Low"/>
    <s v="Average"/>
    <s v="Excellent"/>
    <x v="2"/>
    <n v="5322.16"/>
  </r>
  <r>
    <x v="4491"/>
    <d v="2025-10-06T00:00:00"/>
    <s v="Mundra"/>
    <s v="Nagpur"/>
    <x v="3"/>
    <x v="1"/>
    <x v="4"/>
    <n v="27.11"/>
    <n v="588"/>
    <n v="97.94"/>
    <n v="2"/>
    <x v="1"/>
    <x v="1"/>
    <n v="56707.8"/>
    <x v="100"/>
    <x v="1"/>
    <n v="83.19"/>
    <n v="2260.4"/>
    <n v="3751.8"/>
    <n v="4678.12"/>
    <x v="7"/>
    <n v="2025"/>
    <s v="Q4"/>
    <s v="High"/>
    <s v="Average"/>
    <s v="Excellent"/>
    <x v="3"/>
    <n v="4678.12"/>
  </r>
  <r>
    <x v="4492"/>
    <d v="2025-03-21T00:00:00"/>
    <s v="Kolkata"/>
    <s v="Ahmedabad"/>
    <x v="6"/>
    <x v="0"/>
    <x v="0"/>
    <n v="21.43"/>
    <n v="827"/>
    <n v="88.29"/>
    <n v="4"/>
    <x v="0"/>
    <x v="1"/>
    <n v="46305.8"/>
    <x v="64"/>
    <x v="0"/>
    <n v="85.94"/>
    <n v="2511.1999999999998"/>
    <n v="3504.51"/>
    <n v="7667.55"/>
    <x v="10"/>
    <n v="2025"/>
    <s v="Q1"/>
    <s v="Low"/>
    <s v="Average"/>
    <s v="Excellent"/>
    <x v="6"/>
    <n v="7667.55"/>
  </r>
  <r>
    <x v="4493"/>
    <d v="2024-06-26T00:00:00"/>
    <s v="Nava Sheva"/>
    <s v="Delhi ICD"/>
    <x v="6"/>
    <x v="0"/>
    <x v="5"/>
    <n v="16.309999999999999"/>
    <n v="2185"/>
    <n v="102.27"/>
    <n v="5"/>
    <x v="1"/>
    <x v="1"/>
    <n v="54671.4"/>
    <x v="37"/>
    <x v="2"/>
    <n v="83.02"/>
    <n v="5022.3999999999996"/>
    <n v="3216.5"/>
    <n v="4784.32"/>
    <x v="6"/>
    <n v="2024"/>
    <s v="Q2"/>
    <s v="High"/>
    <s v="Average"/>
    <s v="Excellent"/>
    <x v="6"/>
    <n v="4784.32"/>
  </r>
  <r>
    <x v="4494"/>
    <d v="2024-09-12T00:00:00"/>
    <s v="Nava Sheva"/>
    <s v="Delhi ICD"/>
    <x v="1"/>
    <x v="0"/>
    <x v="5"/>
    <n v="10.45"/>
    <n v="1213"/>
    <n v="101.43"/>
    <n v="5"/>
    <x v="0"/>
    <x v="1"/>
    <n v="42632.6"/>
    <x v="91"/>
    <x v="4"/>
    <n v="88.8"/>
    <n v="2844"/>
    <n v="1796.94"/>
    <n v="5243.42"/>
    <x v="8"/>
    <n v="2024"/>
    <s v="Q3"/>
    <s v="Low"/>
    <s v="Average"/>
    <s v="Excellent"/>
    <x v="1"/>
    <n v="5243.42"/>
  </r>
  <r>
    <x v="4495"/>
    <d v="2026-04-26T00:00:00"/>
    <s v="Vizag"/>
    <s v="Ahmedabad"/>
    <x v="5"/>
    <x v="0"/>
    <x v="6"/>
    <n v="24.53"/>
    <n v="1061"/>
    <n v="93.7"/>
    <n v="4"/>
    <x v="2"/>
    <x v="2"/>
    <n v="48553"/>
    <x v="51"/>
    <x v="4"/>
    <n v="83.75"/>
    <n v="3103.2"/>
    <n v="3525.92"/>
    <n v="8707.32"/>
    <x v="5"/>
    <n v="2026"/>
    <s v="Q2"/>
    <s v="Low"/>
    <s v="Average"/>
    <s v="Excellent"/>
    <x v="5"/>
    <n v="8707.32"/>
  </r>
  <r>
    <x v="4496"/>
    <d v="2024-05-15T00:00:00"/>
    <s v="Chennai"/>
    <s v="Ahmedabad"/>
    <x v="1"/>
    <x v="0"/>
    <x v="5"/>
    <n v="12.05"/>
    <n v="558"/>
    <n v="93.95"/>
    <n v="2"/>
    <x v="1"/>
    <x v="1"/>
    <n v="30315"/>
    <x v="96"/>
    <x v="1"/>
    <n v="83.97"/>
    <n v="1598"/>
    <n v="1831.64"/>
    <n v="2714.57"/>
    <x v="4"/>
    <n v="2024"/>
    <s v="Q2"/>
    <s v="Low"/>
    <s v="Average"/>
    <s v="Excellent"/>
    <x v="1"/>
    <n v="2714.57"/>
  </r>
  <r>
    <x v="4497"/>
    <d v="2024-01-27T00:00:00"/>
    <s v="Chennai"/>
    <s v="Delhi ICD"/>
    <x v="2"/>
    <x v="0"/>
    <x v="5"/>
    <n v="13.67"/>
    <n v="1228"/>
    <n v="86.9"/>
    <n v="4"/>
    <x v="0"/>
    <x v="2"/>
    <n v="42467"/>
    <x v="33"/>
    <x v="4"/>
    <n v="82.45"/>
    <n v="3002.8"/>
    <n v="4931.09"/>
    <n v="6096.78"/>
    <x v="0"/>
    <n v="2024"/>
    <s v="Q1"/>
    <s v="Low"/>
    <s v="Average"/>
    <s v="Excellent"/>
    <x v="2"/>
    <n v="6096.78"/>
  </r>
  <r>
    <x v="4498"/>
    <d v="2025-10-27T00:00:00"/>
    <s v="Nava Sheva"/>
    <s v="Nagpur"/>
    <x v="1"/>
    <x v="0"/>
    <x v="1"/>
    <n v="18.260000000000002"/>
    <n v="1168"/>
    <n v="95.32"/>
    <n v="3"/>
    <x v="0"/>
    <x v="0"/>
    <n v="50888.4"/>
    <x v="81"/>
    <x v="5"/>
    <n v="81.47"/>
    <n v="3066.4"/>
    <n v="3767.2"/>
    <n v="8171.83"/>
    <x v="7"/>
    <n v="2025"/>
    <s v="Q4"/>
    <s v="High"/>
    <s v="Average"/>
    <s v="Excellent"/>
    <x v="1"/>
    <n v="8171.83"/>
  </r>
  <r>
    <x v="4499"/>
    <d v="2024-11-22T00:00:00"/>
    <s v="Kolkata"/>
    <s v="Bengaluru"/>
    <x v="6"/>
    <x v="1"/>
    <x v="2"/>
    <n v="12.96"/>
    <n v="322"/>
    <n v="87.31"/>
    <n v="2"/>
    <x v="0"/>
    <x v="0"/>
    <n v="47005.2"/>
    <x v="83"/>
    <x v="3"/>
    <n v="85.86"/>
    <n v="1162.4000000000001"/>
    <n v="4104.12"/>
    <n v="6586.82"/>
    <x v="11"/>
    <n v="2024"/>
    <s v="Q4"/>
    <s v="Low"/>
    <s v="Average"/>
    <s v="Excellent"/>
    <x v="6"/>
    <n v="6586.82"/>
  </r>
  <r>
    <x v="4500"/>
    <d v="2025-09-26T00:00:00"/>
    <s v="Chennai"/>
    <s v="Ahmedabad"/>
    <x v="2"/>
    <x v="0"/>
    <x v="1"/>
    <n v="16.670000000000002"/>
    <n v="1882"/>
    <n v="86.46"/>
    <n v="6"/>
    <x v="2"/>
    <x v="2"/>
    <n v="50462.2"/>
    <x v="4"/>
    <x v="3"/>
    <n v="88.44"/>
    <n v="4430.8"/>
    <n v="3487.38"/>
    <n v="7721.09"/>
    <x v="8"/>
    <n v="2025"/>
    <s v="Q3"/>
    <s v="High"/>
    <s v="Average"/>
    <s v="Good"/>
    <x v="2"/>
    <n v="7721.09"/>
  </r>
  <r>
    <x v="4501"/>
    <d v="2025-12-29T00:00:00"/>
    <s v="Kandla"/>
    <s v="Nagpur"/>
    <x v="5"/>
    <x v="0"/>
    <x v="0"/>
    <n v="14.01"/>
    <n v="1865"/>
    <n v="95.34"/>
    <n v="4"/>
    <x v="1"/>
    <x v="2"/>
    <n v="46429.8"/>
    <x v="53"/>
    <x v="0"/>
    <n v="87.19"/>
    <n v="4290.3999999999996"/>
    <n v="4151.8500000000004"/>
    <n v="4822.6000000000004"/>
    <x v="9"/>
    <n v="2025"/>
    <s v="Q4"/>
    <s v="Low"/>
    <s v="Average"/>
    <s v="Excellent"/>
    <x v="5"/>
    <n v="4822.6000000000004"/>
  </r>
  <r>
    <x v="4502"/>
    <d v="2024-01-25T00:00:00"/>
    <s v="Mundra"/>
    <s v="Ahmedabad"/>
    <x v="5"/>
    <x v="0"/>
    <x v="0"/>
    <n v="26.95"/>
    <n v="2343"/>
    <n v="90.29"/>
    <n v="7"/>
    <x v="1"/>
    <x v="1"/>
    <n v="64705.8"/>
    <x v="98"/>
    <x v="4"/>
    <n v="81.510000000000005"/>
    <n v="5764"/>
    <n v="2121.37"/>
    <n v="8435.23"/>
    <x v="0"/>
    <n v="2024"/>
    <s v="Q1"/>
    <s v="High"/>
    <s v="Average"/>
    <s v="Good"/>
    <x v="5"/>
    <n v="8435.23"/>
  </r>
  <r>
    <x v="4503"/>
    <d v="2024-02-12T00:00:00"/>
    <s v="Nava Sheva"/>
    <s v="Bengaluru"/>
    <x v="1"/>
    <x v="1"/>
    <x v="0"/>
    <n v="25.05"/>
    <n v="2306"/>
    <n v="94.41"/>
    <n v="7"/>
    <x v="0"/>
    <x v="1"/>
    <n v="80046.2"/>
    <x v="45"/>
    <x v="3"/>
    <n v="86.85"/>
    <n v="5614"/>
    <n v="3893.86"/>
    <n v="7778.71"/>
    <x v="3"/>
    <n v="2024"/>
    <s v="Q1"/>
    <s v="High"/>
    <s v="Average"/>
    <s v="Good"/>
    <x v="1"/>
    <n v="7778.71"/>
  </r>
  <r>
    <x v="4504"/>
    <d v="2024-09-24T00:00:00"/>
    <s v="Kolkata"/>
    <s v="Lucknow"/>
    <x v="5"/>
    <x v="1"/>
    <x v="0"/>
    <n v="17.760000000000002"/>
    <n v="675"/>
    <n v="97.9"/>
    <n v="3"/>
    <x v="0"/>
    <x v="0"/>
    <n v="56832"/>
    <x v="106"/>
    <x v="1"/>
    <n v="83.02"/>
    <n v="2060.4"/>
    <n v="4911.2299999999996"/>
    <n v="10159.59"/>
    <x v="8"/>
    <n v="2024"/>
    <s v="Q3"/>
    <s v="High"/>
    <s v="Good"/>
    <s v="Excellent"/>
    <x v="5"/>
    <n v="10159.59"/>
  </r>
  <r>
    <x v="4505"/>
    <d v="2024-08-18T00:00:00"/>
    <s v="Mumbai"/>
    <s v="Jaipur"/>
    <x v="6"/>
    <x v="1"/>
    <x v="5"/>
    <n v="12.68"/>
    <n v="1391"/>
    <n v="88.82"/>
    <n v="3"/>
    <x v="2"/>
    <x v="2"/>
    <n v="53262.400000000001"/>
    <x v="89"/>
    <x v="4"/>
    <n v="86.12"/>
    <n v="3289.2"/>
    <n v="1765.3"/>
    <n v="8619.4699999999993"/>
    <x v="2"/>
    <n v="2024"/>
    <s v="Q3"/>
    <s v="High"/>
    <s v="Average"/>
    <s v="Excellent"/>
    <x v="6"/>
    <n v="8619.4699999999993"/>
  </r>
  <r>
    <x v="4506"/>
    <d v="2025-10-26T00:00:00"/>
    <s v="Vizag"/>
    <s v="Jaipur"/>
    <x v="4"/>
    <x v="0"/>
    <x v="0"/>
    <n v="27.77"/>
    <n v="471"/>
    <n v="87.75"/>
    <n v="2"/>
    <x v="0"/>
    <x v="0"/>
    <n v="50175"/>
    <x v="81"/>
    <x v="0"/>
    <n v="85.09"/>
    <n v="2052.8000000000002"/>
    <n v="3493.76"/>
    <n v="6152.64"/>
    <x v="7"/>
    <n v="2025"/>
    <s v="Q4"/>
    <s v="High"/>
    <s v="Average"/>
    <s v="Excellent"/>
    <x v="4"/>
    <n v="6152.64"/>
  </r>
  <r>
    <x v="4507"/>
    <d v="2024-01-13T00:00:00"/>
    <s v="Mumbai"/>
    <s v="Nagpur"/>
    <x v="4"/>
    <x v="0"/>
    <x v="0"/>
    <n v="26.67"/>
    <n v="2359"/>
    <n v="86.27"/>
    <n v="7"/>
    <x v="2"/>
    <x v="2"/>
    <n v="65163.4"/>
    <x v="37"/>
    <x v="4"/>
    <n v="85.57"/>
    <n v="5784.8"/>
    <n v="4737.26"/>
    <n v="10095.91"/>
    <x v="0"/>
    <n v="2024"/>
    <s v="Q1"/>
    <s v="High"/>
    <s v="Good"/>
    <s v="Good"/>
    <x v="4"/>
    <n v="10095.91"/>
  </r>
  <r>
    <x v="4508"/>
    <d v="2025-03-19T00:00:00"/>
    <s v="Kolkata"/>
    <s v="Hyderabad"/>
    <x v="5"/>
    <x v="0"/>
    <x v="5"/>
    <n v="22.77"/>
    <n v="2185"/>
    <n v="104.42"/>
    <n v="6"/>
    <x v="0"/>
    <x v="0"/>
    <n v="68243.399999999994"/>
    <x v="103"/>
    <x v="6"/>
    <n v="81.48"/>
    <n v="5280.8"/>
    <n v="1914.89"/>
    <n v="10319.969999999999"/>
    <x v="10"/>
    <n v="2025"/>
    <s v="Q1"/>
    <s v="High"/>
    <s v="Good"/>
    <s v="Good"/>
    <x v="5"/>
    <n v="10319.969999999999"/>
  </r>
  <r>
    <x v="4509"/>
    <d v="2024-08-10T00:00:00"/>
    <s v="Mumbai"/>
    <s v="Hyderabad"/>
    <x v="6"/>
    <x v="0"/>
    <x v="5"/>
    <n v="19.59"/>
    <n v="1931"/>
    <n v="94.77"/>
    <n v="4"/>
    <x v="0"/>
    <x v="2"/>
    <n v="57175.4"/>
    <x v="90"/>
    <x v="5"/>
    <n v="87.38"/>
    <n v="4645.6000000000004"/>
    <n v="2333.0300000000002"/>
    <n v="6543.8"/>
    <x v="2"/>
    <n v="2024"/>
    <s v="Q3"/>
    <s v="High"/>
    <s v="Average"/>
    <s v="Excellent"/>
    <x v="6"/>
    <n v="6543.8"/>
  </r>
  <r>
    <x v="4510"/>
    <d v="2024-09-26T00:00:00"/>
    <s v="Nava Sheva"/>
    <s v="Delhi ICD"/>
    <x v="3"/>
    <x v="1"/>
    <x v="5"/>
    <n v="17.87"/>
    <n v="1613"/>
    <n v="87.41"/>
    <n v="6"/>
    <x v="0"/>
    <x v="0"/>
    <n v="66928.2"/>
    <x v="11"/>
    <x v="4"/>
    <n v="84.14"/>
    <n v="3940.8"/>
    <n v="4462.59"/>
    <n v="7271.37"/>
    <x v="8"/>
    <n v="2024"/>
    <s v="Q3"/>
    <s v="High"/>
    <s v="Average"/>
    <s v="Good"/>
    <x v="3"/>
    <n v="7271.37"/>
  </r>
  <r>
    <x v="4511"/>
    <d v="2024-05-31T00:00:00"/>
    <s v="Chennai"/>
    <s v="Lucknow"/>
    <x v="2"/>
    <x v="0"/>
    <x v="4"/>
    <n v="10.3"/>
    <n v="1689"/>
    <n v="102.76"/>
    <n v="6"/>
    <x v="2"/>
    <x v="1"/>
    <n v="45869.2"/>
    <x v="23"/>
    <x v="4"/>
    <n v="88.2"/>
    <n v="3790"/>
    <n v="1823.65"/>
    <n v="4993.82"/>
    <x v="4"/>
    <n v="2024"/>
    <s v="Q2"/>
    <s v="Low"/>
    <s v="Average"/>
    <s v="Good"/>
    <x v="2"/>
    <n v="4993.82"/>
  </r>
  <r>
    <x v="4512"/>
    <d v="2025-01-26T00:00:00"/>
    <s v="Vizag"/>
    <s v="Pune"/>
    <x v="3"/>
    <x v="0"/>
    <x v="0"/>
    <n v="21.09"/>
    <n v="2584"/>
    <n v="93.25"/>
    <n v="8"/>
    <x v="0"/>
    <x v="0"/>
    <n v="70179"/>
    <x v="80"/>
    <x v="5"/>
    <n v="83.21"/>
    <n v="6011.6"/>
    <n v="2080.04"/>
    <n v="10383.540000000001"/>
    <x v="0"/>
    <n v="2025"/>
    <s v="Q1"/>
    <s v="High"/>
    <s v="Good"/>
    <s v="Good"/>
    <x v="3"/>
    <n v="10383.540000000001"/>
  </r>
  <r>
    <x v="4513"/>
    <d v="2025-03-30T00:00:00"/>
    <s v="Chennai"/>
    <s v="Bengaluru"/>
    <x v="2"/>
    <x v="1"/>
    <x v="3"/>
    <n v="14.28"/>
    <n v="1675"/>
    <n v="95.26"/>
    <n v="4"/>
    <x v="0"/>
    <x v="0"/>
    <n v="65383.199999999997"/>
    <x v="102"/>
    <x v="5"/>
    <n v="86.86"/>
    <n v="3921.2"/>
    <n v="2473.86"/>
    <n v="7324.07"/>
    <x v="10"/>
    <n v="2025"/>
    <s v="Q1"/>
    <s v="High"/>
    <s v="Average"/>
    <s v="Excellent"/>
    <x v="2"/>
    <n v="7324.07"/>
  </r>
  <r>
    <x v="4514"/>
    <d v="2024-01-12T00:00:00"/>
    <s v="Kandla"/>
    <s v="Hyderabad"/>
    <x v="1"/>
    <x v="1"/>
    <x v="1"/>
    <n v="27.51"/>
    <n v="423"/>
    <n v="93.65"/>
    <n v="2"/>
    <x v="1"/>
    <x v="0"/>
    <n v="57073"/>
    <x v="119"/>
    <x v="2"/>
    <n v="85.7"/>
    <n v="1946.4"/>
    <n v="2920.8"/>
    <n v="5483.35"/>
    <x v="0"/>
    <n v="2024"/>
    <s v="Q1"/>
    <s v="High"/>
    <s v="Average"/>
    <s v="Excellent"/>
    <x v="1"/>
    <n v="5483.35"/>
  </r>
  <r>
    <x v="4515"/>
    <d v="2025-01-30T00:00:00"/>
    <s v="Mumbai"/>
    <s v="Bengaluru"/>
    <x v="2"/>
    <x v="0"/>
    <x v="2"/>
    <n v="22.86"/>
    <n v="1575"/>
    <n v="95.3"/>
    <n v="3"/>
    <x v="1"/>
    <x v="0"/>
    <n v="54910"/>
    <x v="76"/>
    <x v="0"/>
    <n v="86.1"/>
    <n v="4064.4"/>
    <n v="4304.68"/>
    <n v="8434.91"/>
    <x v="0"/>
    <n v="2025"/>
    <s v="Q1"/>
    <s v="High"/>
    <s v="Average"/>
    <s v="Excellent"/>
    <x v="2"/>
    <n v="8434.91"/>
  </r>
  <r>
    <x v="4516"/>
    <d v="2025-01-08T00:00:00"/>
    <s v="Vizag"/>
    <s v="Bengaluru"/>
    <x v="0"/>
    <x v="1"/>
    <x v="1"/>
    <n v="16.600000000000001"/>
    <n v="1291"/>
    <n v="95.64"/>
    <n v="5"/>
    <x v="1"/>
    <x v="1"/>
    <n v="55408.800000000003"/>
    <x v="69"/>
    <x v="6"/>
    <n v="82.25"/>
    <n v="3246"/>
    <n v="3473.85"/>
    <n v="4883.46"/>
    <x v="0"/>
    <n v="2025"/>
    <s v="Q1"/>
    <s v="High"/>
    <s v="Average"/>
    <s v="Excellent"/>
    <x v="0"/>
    <n v="4883.46"/>
  </r>
  <r>
    <x v="4517"/>
    <d v="2026-02-02T00:00:00"/>
    <s v="Vizag"/>
    <s v="Nagpur"/>
    <x v="3"/>
    <x v="1"/>
    <x v="3"/>
    <n v="15.92"/>
    <n v="2736"/>
    <n v="86.79"/>
    <n v="7"/>
    <x v="2"/>
    <x v="1"/>
    <n v="73574.8"/>
    <x v="28"/>
    <x v="0"/>
    <n v="86.52"/>
    <n v="6108.8"/>
    <n v="2648.64"/>
    <n v="11609.19"/>
    <x v="3"/>
    <n v="2026"/>
    <s v="Q1"/>
    <s v="High"/>
    <s v="Good"/>
    <s v="Good"/>
    <x v="3"/>
    <n v="11609.19"/>
  </r>
  <r>
    <x v="4518"/>
    <d v="2024-08-11T00:00:00"/>
    <s v="Kandla"/>
    <s v="Delhi ICD"/>
    <x v="0"/>
    <x v="1"/>
    <x v="1"/>
    <n v="11.38"/>
    <n v="2116"/>
    <n v="86.14"/>
    <n v="6"/>
    <x v="2"/>
    <x v="2"/>
    <n v="60470.8"/>
    <x v="31"/>
    <x v="2"/>
    <n v="83.88"/>
    <n v="4687.2"/>
    <n v="1649.31"/>
    <n v="6878.73"/>
    <x v="2"/>
    <n v="2024"/>
    <s v="Q3"/>
    <s v="High"/>
    <s v="Average"/>
    <s v="Good"/>
    <x v="0"/>
    <n v="6878.73"/>
  </r>
  <r>
    <x v="4519"/>
    <d v="2024-05-20T00:00:00"/>
    <s v="Vizag"/>
    <s v="Pune"/>
    <x v="6"/>
    <x v="0"/>
    <x v="4"/>
    <n v="13.38"/>
    <n v="1660"/>
    <n v="99.91"/>
    <n v="6"/>
    <x v="0"/>
    <x v="2"/>
    <n v="48951.199999999997"/>
    <x v="14"/>
    <x v="3"/>
    <n v="87.74"/>
    <n v="3855.2"/>
    <n v="4004.84"/>
    <n v="5968.86"/>
    <x v="4"/>
    <n v="2024"/>
    <s v="Q2"/>
    <s v="Low"/>
    <s v="Average"/>
    <s v="Good"/>
    <x v="6"/>
    <n v="5968.86"/>
  </r>
  <r>
    <x v="4520"/>
    <d v="2025-09-29T00:00:00"/>
    <s v="Chennai"/>
    <s v="Ahmedabad"/>
    <x v="3"/>
    <x v="1"/>
    <x v="4"/>
    <n v="26.95"/>
    <n v="956"/>
    <n v="94.12"/>
    <n v="2"/>
    <x v="0"/>
    <x v="1"/>
    <n v="65521.4"/>
    <x v="94"/>
    <x v="2"/>
    <n v="86.49"/>
    <n v="2990"/>
    <n v="1500.37"/>
    <n v="11357.09"/>
    <x v="8"/>
    <n v="2025"/>
    <s v="Q3"/>
    <s v="High"/>
    <s v="Good"/>
    <s v="Excellent"/>
    <x v="3"/>
    <n v="11357.09"/>
  </r>
  <r>
    <x v="4521"/>
    <d v="2024-04-29T00:00:00"/>
    <s v="Kolkata"/>
    <s v="Pune"/>
    <x v="6"/>
    <x v="0"/>
    <x v="0"/>
    <n v="12.49"/>
    <n v="1208"/>
    <n v="102.89"/>
    <n v="4"/>
    <x v="1"/>
    <x v="2"/>
    <n v="38083.800000000003"/>
    <x v="51"/>
    <x v="0"/>
    <n v="87.3"/>
    <n v="2915.6"/>
    <n v="2212.94"/>
    <n v="3069.62"/>
    <x v="5"/>
    <n v="2024"/>
    <s v="Q2"/>
    <s v="Low"/>
    <s v="Average"/>
    <s v="Excellent"/>
    <x v="6"/>
    <n v="3069.62"/>
  </r>
  <r>
    <x v="4522"/>
    <d v="2024-06-01T00:00:00"/>
    <s v="Kolkata"/>
    <s v="Ahmedabad"/>
    <x v="4"/>
    <x v="0"/>
    <x v="1"/>
    <n v="17.7"/>
    <n v="2203"/>
    <n v="94.55"/>
    <n v="6"/>
    <x v="2"/>
    <x v="2"/>
    <n v="56212"/>
    <x v="5"/>
    <x v="3"/>
    <n v="82.47"/>
    <n v="5114"/>
    <n v="3010.09"/>
    <n v="9759.77"/>
    <x v="6"/>
    <n v="2024"/>
    <s v="Q2"/>
    <s v="High"/>
    <s v="Average"/>
    <s v="Good"/>
    <x v="4"/>
    <n v="9759.77"/>
  </r>
  <r>
    <x v="4523"/>
    <d v="2025-08-05T00:00:00"/>
    <s v="Chennai"/>
    <s v="Jaipur"/>
    <x v="5"/>
    <x v="1"/>
    <x v="3"/>
    <n v="22.45"/>
    <n v="581"/>
    <n v="89.83"/>
    <n v="2"/>
    <x v="1"/>
    <x v="2"/>
    <n v="49956.6"/>
    <x v="95"/>
    <x v="6"/>
    <n v="86.68"/>
    <n v="2060"/>
    <n v="2110.62"/>
    <n v="8428.18"/>
    <x v="2"/>
    <n v="2025"/>
    <s v="Q3"/>
    <s v="Low"/>
    <s v="Average"/>
    <s v="Excellent"/>
    <x v="5"/>
    <n v="8428.18"/>
  </r>
  <r>
    <x v="4524"/>
    <d v="2025-12-15T00:00:00"/>
    <s v="Vizag"/>
    <s v="Ahmedabad"/>
    <x v="5"/>
    <x v="1"/>
    <x v="0"/>
    <n v="26.34"/>
    <n v="2516"/>
    <n v="86.97"/>
    <n v="7"/>
    <x v="1"/>
    <x v="1"/>
    <n v="77834.399999999994"/>
    <x v="6"/>
    <x v="0"/>
    <n v="85.53"/>
    <n v="6085.6"/>
    <n v="4498.8999999999996"/>
    <n v="12415.64"/>
    <x v="9"/>
    <n v="2025"/>
    <s v="Q4"/>
    <s v="High"/>
    <s v="Good"/>
    <s v="Good"/>
    <x v="5"/>
    <n v="12415.64"/>
  </r>
  <r>
    <x v="4525"/>
    <d v="2024-07-12T00:00:00"/>
    <s v="Kandla"/>
    <s v="Jaipur"/>
    <x v="3"/>
    <x v="0"/>
    <x v="4"/>
    <n v="21.62"/>
    <n v="727"/>
    <n v="85.39"/>
    <n v="2"/>
    <x v="1"/>
    <x v="0"/>
    <n v="42428.800000000003"/>
    <x v="1"/>
    <x v="5"/>
    <n v="88.89"/>
    <n v="2318.8000000000002"/>
    <n v="3902.12"/>
    <n v="6377.15"/>
    <x v="1"/>
    <n v="2024"/>
    <s v="Q3"/>
    <s v="Low"/>
    <s v="Average"/>
    <s v="Excellent"/>
    <x v="3"/>
    <n v="6377.15"/>
  </r>
  <r>
    <x v="4526"/>
    <d v="2025-12-06T00:00:00"/>
    <s v="Kandla"/>
    <s v="Ahmedabad"/>
    <x v="3"/>
    <x v="0"/>
    <x v="6"/>
    <n v="10.18"/>
    <n v="1077"/>
    <n v="104.29"/>
    <n v="2"/>
    <x v="0"/>
    <x v="2"/>
    <n v="39600.800000000003"/>
    <x v="20"/>
    <x v="0"/>
    <n v="82.93"/>
    <n v="2561.1999999999998"/>
    <n v="2609.9"/>
    <n v="6909.51"/>
    <x v="9"/>
    <n v="2025"/>
    <s v="Q4"/>
    <s v="Low"/>
    <s v="Average"/>
    <s v="Excellent"/>
    <x v="3"/>
    <n v="6909.51"/>
  </r>
  <r>
    <x v="4527"/>
    <d v="2026-02-10T00:00:00"/>
    <s v="Mundra"/>
    <s v="Pune"/>
    <x v="1"/>
    <x v="0"/>
    <x v="0"/>
    <n v="17.96"/>
    <n v="1125"/>
    <n v="92.52"/>
    <n v="2"/>
    <x v="1"/>
    <x v="1"/>
    <n v="42266.400000000001"/>
    <x v="102"/>
    <x v="6"/>
    <n v="87.37"/>
    <n v="2968.4"/>
    <n v="1733.81"/>
    <n v="3592.69"/>
    <x v="3"/>
    <n v="2026"/>
    <s v="Q1"/>
    <s v="Low"/>
    <s v="Average"/>
    <s v="Excellent"/>
    <x v="1"/>
    <n v="3592.69"/>
  </r>
  <r>
    <x v="4528"/>
    <d v="2024-09-12T00:00:00"/>
    <s v="Chennai"/>
    <s v="Hyderabad"/>
    <x v="3"/>
    <x v="1"/>
    <x v="2"/>
    <n v="22.22"/>
    <n v="1729"/>
    <n v="91.26"/>
    <n v="6"/>
    <x v="2"/>
    <x v="0"/>
    <n v="70197.2"/>
    <x v="73"/>
    <x v="1"/>
    <n v="87.53"/>
    <n v="4346.8"/>
    <n v="2923.17"/>
    <n v="11316.39"/>
    <x v="8"/>
    <n v="2024"/>
    <s v="Q3"/>
    <s v="High"/>
    <s v="Good"/>
    <s v="Good"/>
    <x v="3"/>
    <n v="11316.39"/>
  </r>
  <r>
    <x v="4529"/>
    <d v="2024-11-20T00:00:00"/>
    <s v="Mundra"/>
    <s v="Ahmedabad"/>
    <x v="3"/>
    <x v="0"/>
    <x v="6"/>
    <n v="26.5"/>
    <n v="2065"/>
    <n v="86.72"/>
    <n v="7"/>
    <x v="2"/>
    <x v="2"/>
    <n v="61536.4"/>
    <x v="105"/>
    <x v="5"/>
    <n v="84.34"/>
    <n v="5190"/>
    <n v="3429.21"/>
    <n v="7696.75"/>
    <x v="11"/>
    <n v="2024"/>
    <s v="Q4"/>
    <s v="High"/>
    <s v="Average"/>
    <s v="Good"/>
    <x v="3"/>
    <n v="7696.75"/>
  </r>
  <r>
    <x v="4530"/>
    <d v="2025-05-11T00:00:00"/>
    <s v="Mumbai"/>
    <s v="Pune"/>
    <x v="5"/>
    <x v="0"/>
    <x v="6"/>
    <n v="25.79"/>
    <n v="1977"/>
    <n v="93.03"/>
    <n v="6"/>
    <x v="0"/>
    <x v="1"/>
    <n v="64598.6"/>
    <x v="64"/>
    <x v="6"/>
    <n v="87.8"/>
    <n v="4985.6000000000004"/>
    <n v="4108.2299999999996"/>
    <n v="8100.15"/>
    <x v="4"/>
    <n v="2025"/>
    <s v="Q2"/>
    <s v="High"/>
    <s v="Average"/>
    <s v="Good"/>
    <x v="5"/>
    <n v="8100.15"/>
  </r>
  <r>
    <x v="4531"/>
    <d v="2024-08-17T00:00:00"/>
    <s v="Mumbai"/>
    <s v="Jaipur"/>
    <x v="2"/>
    <x v="0"/>
    <x v="0"/>
    <n v="24.75"/>
    <n v="1478"/>
    <n v="104.07"/>
    <n v="5"/>
    <x v="0"/>
    <x v="2"/>
    <n v="57499.4"/>
    <x v="114"/>
    <x v="5"/>
    <n v="87.43"/>
    <n v="3946"/>
    <n v="4634.49"/>
    <n v="8589.51"/>
    <x v="2"/>
    <n v="2024"/>
    <s v="Q3"/>
    <s v="High"/>
    <s v="Average"/>
    <s v="Excellent"/>
    <x v="2"/>
    <n v="8589.51"/>
  </r>
  <r>
    <x v="4532"/>
    <d v="2025-06-17T00:00:00"/>
    <s v="Chennai"/>
    <s v="Delhi ICD"/>
    <x v="2"/>
    <x v="0"/>
    <x v="4"/>
    <n v="10.9"/>
    <n v="1536"/>
    <n v="87.14"/>
    <n v="4"/>
    <x v="2"/>
    <x v="2"/>
    <n v="41198.800000000003"/>
    <x v="100"/>
    <x v="1"/>
    <n v="82.49"/>
    <n v="3508"/>
    <n v="4774.96"/>
    <n v="3357.26"/>
    <x v="6"/>
    <n v="2025"/>
    <s v="Q2"/>
    <s v="Low"/>
    <s v="Average"/>
    <s v="Excellent"/>
    <x v="2"/>
    <n v="3357.26"/>
  </r>
  <r>
    <x v="4533"/>
    <d v="2025-08-02T00:00:00"/>
    <s v="Mumbai"/>
    <s v="Bengaluru"/>
    <x v="0"/>
    <x v="1"/>
    <x v="2"/>
    <n v="26.45"/>
    <n v="1456"/>
    <n v="92.39"/>
    <n v="5"/>
    <x v="0"/>
    <x v="0"/>
    <n v="73363.8"/>
    <x v="102"/>
    <x v="2"/>
    <n v="84.83"/>
    <n v="3970"/>
    <n v="4383.8"/>
    <n v="11911.31"/>
    <x v="2"/>
    <n v="2025"/>
    <s v="Q3"/>
    <s v="High"/>
    <s v="Good"/>
    <s v="Excellent"/>
    <x v="0"/>
    <n v="11911.31"/>
  </r>
  <r>
    <x v="4534"/>
    <d v="2024-01-04T00:00:00"/>
    <s v="Mundra"/>
    <s v="Hyderabad"/>
    <x v="0"/>
    <x v="1"/>
    <x v="3"/>
    <n v="27.75"/>
    <n v="1940"/>
    <n v="85"/>
    <n v="4"/>
    <x v="2"/>
    <x v="0"/>
    <n v="76955"/>
    <x v="56"/>
    <x v="1"/>
    <n v="85.32"/>
    <n v="4990"/>
    <n v="3872.54"/>
    <n v="7153.52"/>
    <x v="0"/>
    <n v="2024"/>
    <s v="Q1"/>
    <s v="High"/>
    <s v="Average"/>
    <s v="Excellent"/>
    <x v="0"/>
    <n v="7153.52"/>
  </r>
  <r>
    <x v="4535"/>
    <d v="2024-06-28T00:00:00"/>
    <s v="Mundra"/>
    <s v="Ahmedabad"/>
    <x v="1"/>
    <x v="1"/>
    <x v="6"/>
    <n v="19.34"/>
    <n v="2464"/>
    <n v="101.32"/>
    <n v="7"/>
    <x v="1"/>
    <x v="1"/>
    <n v="72632.399999999994"/>
    <x v="63"/>
    <x v="3"/>
    <n v="81.27"/>
    <n v="5701.6"/>
    <n v="2377.64"/>
    <n v="8644.2900000000009"/>
    <x v="6"/>
    <n v="2024"/>
    <s v="Q2"/>
    <s v="High"/>
    <s v="Average"/>
    <s v="Good"/>
    <x v="1"/>
    <n v="8644.2900000000009"/>
  </r>
  <r>
    <x v="4536"/>
    <d v="2025-02-13T00:00:00"/>
    <s v="Kolkata"/>
    <s v="Nagpur"/>
    <x v="2"/>
    <x v="0"/>
    <x v="3"/>
    <n v="20.92"/>
    <n v="1598"/>
    <n v="91.6"/>
    <n v="5"/>
    <x v="0"/>
    <x v="1"/>
    <n v="55496"/>
    <x v="71"/>
    <x v="2"/>
    <n v="82.06"/>
    <n v="4032.8"/>
    <n v="3188.99"/>
    <n v="5456.34"/>
    <x v="3"/>
    <n v="2025"/>
    <s v="Q1"/>
    <s v="High"/>
    <s v="Average"/>
    <s v="Excellent"/>
    <x v="2"/>
    <n v="5456.34"/>
  </r>
  <r>
    <x v="4537"/>
    <d v="2024-11-22T00:00:00"/>
    <s v="Mundra"/>
    <s v="Pune"/>
    <x v="6"/>
    <x v="0"/>
    <x v="1"/>
    <n v="24.66"/>
    <n v="337"/>
    <n v="99.89"/>
    <n v="2"/>
    <x v="1"/>
    <x v="2"/>
    <n v="38224.800000000003"/>
    <x v="90"/>
    <x v="5"/>
    <n v="82.14"/>
    <n v="1660.4"/>
    <n v="1739.86"/>
    <n v="4500.43"/>
    <x v="11"/>
    <n v="2024"/>
    <s v="Q4"/>
    <s v="Low"/>
    <s v="Average"/>
    <s v="Excellent"/>
    <x v="6"/>
    <n v="4500.43"/>
  </r>
  <r>
    <x v="4538"/>
    <d v="2024-01-29T00:00:00"/>
    <s v="Mumbai"/>
    <s v="Hyderabad"/>
    <x v="0"/>
    <x v="0"/>
    <x v="6"/>
    <n v="18.440000000000001"/>
    <n v="2135"/>
    <n v="89.81"/>
    <n v="6"/>
    <x v="2"/>
    <x v="0"/>
    <n v="59493.2"/>
    <x v="105"/>
    <x v="4"/>
    <n v="86.27"/>
    <n v="5007.6000000000004"/>
    <n v="4775.24"/>
    <n v="9137.61"/>
    <x v="0"/>
    <n v="2024"/>
    <s v="Q1"/>
    <s v="High"/>
    <s v="Average"/>
    <s v="Good"/>
    <x v="0"/>
    <n v="9137.61"/>
  </r>
  <r>
    <x v="4539"/>
    <d v="2025-05-01T00:00:00"/>
    <s v="Kandla"/>
    <s v="Ahmedabad"/>
    <x v="5"/>
    <x v="0"/>
    <x v="2"/>
    <n v="25.74"/>
    <n v="309"/>
    <n v="86.72"/>
    <n v="2"/>
    <x v="1"/>
    <x v="2"/>
    <n v="37280.400000000001"/>
    <x v="82"/>
    <x v="2"/>
    <n v="87.77"/>
    <n v="1647.6"/>
    <n v="2504.3200000000002"/>
    <n v="4411.46"/>
    <x v="4"/>
    <n v="2025"/>
    <s v="Q2"/>
    <s v="Low"/>
    <s v="Average"/>
    <s v="Excellent"/>
    <x v="5"/>
    <n v="4411.46"/>
  </r>
  <r>
    <x v="4540"/>
    <d v="2024-03-05T00:00:00"/>
    <s v="Kolkata"/>
    <s v="Ahmedabad"/>
    <x v="0"/>
    <x v="0"/>
    <x v="1"/>
    <n v="27.44"/>
    <n v="688"/>
    <n v="87.81"/>
    <n v="2"/>
    <x v="0"/>
    <x v="2"/>
    <n v="48489.2"/>
    <x v="84"/>
    <x v="2"/>
    <n v="82.16"/>
    <n v="2473.6"/>
    <n v="4452.01"/>
    <n v="4529.0600000000004"/>
    <x v="10"/>
    <n v="2024"/>
    <s v="Q1"/>
    <s v="Low"/>
    <s v="Average"/>
    <s v="Excellent"/>
    <x v="0"/>
    <n v="4529.0600000000004"/>
  </r>
  <r>
    <x v="4541"/>
    <d v="2024-09-17T00:00:00"/>
    <s v="Kandla"/>
    <s v="Lucknow"/>
    <x v="3"/>
    <x v="1"/>
    <x v="5"/>
    <n v="12.59"/>
    <n v="2798"/>
    <n v="101.14"/>
    <n v="7"/>
    <x v="2"/>
    <x v="1"/>
    <n v="73043.8"/>
    <x v="23"/>
    <x v="2"/>
    <n v="86.51"/>
    <n v="6099.6"/>
    <n v="4306.16"/>
    <n v="12444"/>
    <x v="8"/>
    <n v="2024"/>
    <s v="Q3"/>
    <s v="High"/>
    <s v="Good"/>
    <s v="Good"/>
    <x v="3"/>
    <n v="12444"/>
  </r>
  <r>
    <x v="4542"/>
    <d v="2025-10-25T00:00:00"/>
    <s v="Mumbai"/>
    <s v="Bengaluru"/>
    <x v="1"/>
    <x v="0"/>
    <x v="4"/>
    <n v="13.95"/>
    <n v="1381"/>
    <n v="98.06"/>
    <n v="3"/>
    <x v="2"/>
    <x v="0"/>
    <n v="47394.2"/>
    <x v="80"/>
    <x v="4"/>
    <n v="88.06"/>
    <n v="3320"/>
    <n v="4485.71"/>
    <n v="5207.87"/>
    <x v="7"/>
    <n v="2025"/>
    <s v="Q4"/>
    <s v="Low"/>
    <s v="Average"/>
    <s v="Excellent"/>
    <x v="1"/>
    <n v="5207.87"/>
  </r>
  <r>
    <x v="4543"/>
    <d v="2026-02-07T00:00:00"/>
    <s v="Chennai"/>
    <s v="Delhi ICD"/>
    <x v="1"/>
    <x v="0"/>
    <x v="5"/>
    <n v="12.21"/>
    <n v="329"/>
    <n v="97.63"/>
    <n v="2"/>
    <x v="1"/>
    <x v="1"/>
    <n v="28152.6"/>
    <x v="5"/>
    <x v="4"/>
    <n v="81.33"/>
    <n v="1146.4000000000001"/>
    <n v="2968.41"/>
    <n v="4450.0600000000004"/>
    <x v="3"/>
    <n v="2026"/>
    <s v="Q1"/>
    <s v="Low"/>
    <s v="Average"/>
    <s v="Excellent"/>
    <x v="1"/>
    <n v="4450.0600000000004"/>
  </r>
  <r>
    <x v="4544"/>
    <d v="2025-11-06T00:00:00"/>
    <s v="Mumbai"/>
    <s v="Jaipur"/>
    <x v="4"/>
    <x v="1"/>
    <x v="5"/>
    <n v="18.850000000000001"/>
    <n v="1529"/>
    <n v="86.08"/>
    <n v="5"/>
    <x v="1"/>
    <x v="2"/>
    <n v="57642.6"/>
    <x v="74"/>
    <x v="4"/>
    <n v="81.260000000000005"/>
    <n v="3812"/>
    <n v="3691.15"/>
    <n v="5239.25"/>
    <x v="11"/>
    <n v="2025"/>
    <s v="Q4"/>
    <s v="High"/>
    <s v="Average"/>
    <s v="Excellent"/>
    <x v="4"/>
    <n v="5239.25"/>
  </r>
  <r>
    <x v="4545"/>
    <d v="2024-04-30T00:00:00"/>
    <s v="Chennai"/>
    <s v="Bengaluru"/>
    <x v="1"/>
    <x v="1"/>
    <x v="1"/>
    <n v="16.61"/>
    <n v="392"/>
    <n v="103.2"/>
    <n v="2"/>
    <x v="1"/>
    <x v="1"/>
    <n v="45537"/>
    <x v="20"/>
    <x v="1"/>
    <n v="82.98"/>
    <n v="1448.4"/>
    <n v="1534.27"/>
    <n v="6702.73"/>
    <x v="5"/>
    <n v="2024"/>
    <s v="Q2"/>
    <s v="Low"/>
    <s v="Average"/>
    <s v="Excellent"/>
    <x v="1"/>
    <n v="6702.73"/>
  </r>
  <r>
    <x v="4546"/>
    <d v="2025-11-30T00:00:00"/>
    <s v="Mumbai"/>
    <s v="Nagpur"/>
    <x v="6"/>
    <x v="1"/>
    <x v="6"/>
    <n v="17.04"/>
    <n v="1476"/>
    <n v="102.45"/>
    <n v="3"/>
    <x v="1"/>
    <x v="1"/>
    <n v="58842"/>
    <x v="26"/>
    <x v="5"/>
    <n v="86.25"/>
    <n v="3633.6"/>
    <n v="2566.6999999999998"/>
    <n v="6160.36"/>
    <x v="11"/>
    <n v="2025"/>
    <s v="Q4"/>
    <s v="High"/>
    <s v="Average"/>
    <s v="Excellent"/>
    <x v="6"/>
    <n v="6160.36"/>
  </r>
  <r>
    <x v="4547"/>
    <d v="2025-03-03T00:00:00"/>
    <s v="Mumbai"/>
    <s v="Jaipur"/>
    <x v="6"/>
    <x v="0"/>
    <x v="6"/>
    <n v="25.89"/>
    <n v="1795"/>
    <n v="104.29"/>
    <n v="6"/>
    <x v="0"/>
    <x v="2"/>
    <n v="62355.8"/>
    <x v="88"/>
    <x v="1"/>
    <n v="82.81"/>
    <n v="4625.6000000000004"/>
    <n v="3036.59"/>
    <n v="5008.03"/>
    <x v="10"/>
    <n v="2025"/>
    <s v="Q1"/>
    <s v="High"/>
    <s v="Average"/>
    <s v="Good"/>
    <x v="6"/>
    <n v="5008.03"/>
  </r>
  <r>
    <x v="4548"/>
    <d v="2025-10-30T00:00:00"/>
    <s v="Mumbai"/>
    <s v="Jaipur"/>
    <x v="3"/>
    <x v="1"/>
    <x v="6"/>
    <n v="17.39"/>
    <n v="1929"/>
    <n v="98.96"/>
    <n v="6"/>
    <x v="0"/>
    <x v="1"/>
    <n v="69174.2"/>
    <x v="50"/>
    <x v="2"/>
    <n v="81.19"/>
    <n v="4553.6000000000004"/>
    <n v="1526.33"/>
    <n v="6317.72"/>
    <x v="7"/>
    <n v="2025"/>
    <s v="Q4"/>
    <s v="High"/>
    <s v="Average"/>
    <s v="Good"/>
    <x v="3"/>
    <n v="6317.72"/>
  </r>
  <r>
    <x v="4549"/>
    <d v="2025-02-24T00:00:00"/>
    <s v="Kolkata"/>
    <s v="Hyderabad"/>
    <x v="4"/>
    <x v="1"/>
    <x v="2"/>
    <n v="22.52"/>
    <n v="1710"/>
    <n v="85.28"/>
    <n v="6"/>
    <x v="1"/>
    <x v="0"/>
    <n v="67021.600000000006"/>
    <x v="12"/>
    <x v="2"/>
    <n v="84.55"/>
    <n v="4320.8"/>
    <n v="3629.51"/>
    <n v="7746.79"/>
    <x v="3"/>
    <n v="2025"/>
    <s v="Q1"/>
    <s v="High"/>
    <s v="Average"/>
    <s v="Good"/>
    <x v="4"/>
    <n v="7746.79"/>
  </r>
  <r>
    <x v="4550"/>
    <d v="2026-03-09T00:00:00"/>
    <s v="Mumbai"/>
    <s v="Delhi ICD"/>
    <x v="2"/>
    <x v="1"/>
    <x v="4"/>
    <n v="17.149999999999999"/>
    <n v="511"/>
    <n v="86.11"/>
    <n v="2"/>
    <x v="0"/>
    <x v="0"/>
    <n v="52900.2"/>
    <x v="30"/>
    <x v="3"/>
    <n v="82.69"/>
    <n v="1708"/>
    <n v="1688.98"/>
    <n v="5044.21"/>
    <x v="10"/>
    <n v="2026"/>
    <s v="Q1"/>
    <s v="High"/>
    <s v="Average"/>
    <s v="Excellent"/>
    <x v="2"/>
    <n v="5044.21"/>
  </r>
  <r>
    <x v="4551"/>
    <d v="2026-03-05T00:00:00"/>
    <s v="Kandla"/>
    <s v="Bengaluru"/>
    <x v="6"/>
    <x v="0"/>
    <x v="1"/>
    <n v="23.34"/>
    <n v="1619"/>
    <n v="103.98"/>
    <n v="4"/>
    <x v="0"/>
    <x v="2"/>
    <n v="57911.6"/>
    <x v="30"/>
    <x v="4"/>
    <n v="84.84"/>
    <n v="4171.6000000000004"/>
    <n v="2890.01"/>
    <n v="5319.56"/>
    <x v="10"/>
    <n v="2026"/>
    <s v="Q1"/>
    <s v="High"/>
    <s v="Average"/>
    <s v="Excellent"/>
    <x v="6"/>
    <n v="5319.56"/>
  </r>
  <r>
    <x v="4552"/>
    <d v="2025-03-15T00:00:00"/>
    <s v="Mumbai"/>
    <s v="Bengaluru"/>
    <x v="4"/>
    <x v="0"/>
    <x v="3"/>
    <n v="20.89"/>
    <n v="746"/>
    <n v="86.92"/>
    <n v="2"/>
    <x v="2"/>
    <x v="1"/>
    <n v="42183.4"/>
    <x v="27"/>
    <x v="6"/>
    <n v="82.31"/>
    <n v="2327.6"/>
    <n v="2080.16"/>
    <n v="3417.87"/>
    <x v="10"/>
    <n v="2025"/>
    <s v="Q1"/>
    <s v="Low"/>
    <s v="Average"/>
    <s v="Excellent"/>
    <x v="4"/>
    <n v="3417.87"/>
  </r>
  <r>
    <x v="4553"/>
    <d v="2026-03-22T00:00:00"/>
    <s v="Nava Sheva"/>
    <s v="Bengaluru"/>
    <x v="3"/>
    <x v="0"/>
    <x v="1"/>
    <n v="24.26"/>
    <n v="1593"/>
    <n v="100.45"/>
    <n v="5"/>
    <x v="1"/>
    <x v="2"/>
    <n v="53004"/>
    <x v="115"/>
    <x v="6"/>
    <n v="88.7"/>
    <n v="4156.3999999999996"/>
    <n v="4850.05"/>
    <n v="5048.62"/>
    <x v="10"/>
    <n v="2026"/>
    <s v="Q1"/>
    <s v="High"/>
    <s v="Average"/>
    <s v="Excellent"/>
    <x v="3"/>
    <n v="5048.62"/>
  </r>
  <r>
    <x v="4554"/>
    <d v="2024-09-21T00:00:00"/>
    <s v="Nava Sheva"/>
    <s v="Bengaluru"/>
    <x v="3"/>
    <x v="1"/>
    <x v="0"/>
    <n v="18.91"/>
    <n v="2539"/>
    <n v="99.31"/>
    <n v="6"/>
    <x v="0"/>
    <x v="1"/>
    <n v="77904.2"/>
    <x v="87"/>
    <x v="1"/>
    <n v="82.4"/>
    <n v="5834.4"/>
    <n v="4035.74"/>
    <n v="6437.12"/>
    <x v="8"/>
    <n v="2024"/>
    <s v="Q3"/>
    <s v="High"/>
    <s v="Average"/>
    <s v="Good"/>
    <x v="3"/>
    <n v="6437.12"/>
  </r>
  <r>
    <x v="4555"/>
    <d v="2024-03-22T00:00:00"/>
    <s v="Mumbai"/>
    <s v="Nagpur"/>
    <x v="1"/>
    <x v="1"/>
    <x v="6"/>
    <n v="18.2"/>
    <n v="2183"/>
    <n v="93.62"/>
    <n v="6"/>
    <x v="0"/>
    <x v="1"/>
    <n v="72310.399999999994"/>
    <x v="26"/>
    <x v="1"/>
    <n v="87.27"/>
    <n v="5094"/>
    <n v="2536.7800000000002"/>
    <n v="11082.44"/>
    <x v="10"/>
    <n v="2024"/>
    <s v="Q1"/>
    <s v="High"/>
    <s v="Good"/>
    <s v="Good"/>
    <x v="1"/>
    <n v="11082.44"/>
  </r>
  <r>
    <x v="4556"/>
    <d v="2025-07-14T00:00:00"/>
    <s v="Vizag"/>
    <s v="Bengaluru"/>
    <x v="6"/>
    <x v="0"/>
    <x v="0"/>
    <n v="24.88"/>
    <n v="511"/>
    <n v="94.58"/>
    <n v="2"/>
    <x v="1"/>
    <x v="1"/>
    <n v="41373.599999999999"/>
    <x v="13"/>
    <x v="1"/>
    <n v="82.05"/>
    <n v="2017.2"/>
    <n v="1925.72"/>
    <n v="6802.99"/>
    <x v="1"/>
    <n v="2025"/>
    <s v="Q3"/>
    <s v="Low"/>
    <s v="Average"/>
    <s v="Excellent"/>
    <x v="6"/>
    <n v="6802.99"/>
  </r>
  <r>
    <x v="4557"/>
    <d v="2024-03-06T00:00:00"/>
    <s v="Nava Sheva"/>
    <s v="Ahmedabad"/>
    <x v="5"/>
    <x v="0"/>
    <x v="0"/>
    <n v="23.71"/>
    <n v="2539"/>
    <n v="98.58"/>
    <n v="7"/>
    <x v="0"/>
    <x v="1"/>
    <n v="70136.600000000006"/>
    <x v="103"/>
    <x v="0"/>
    <n v="85.23"/>
    <n v="6026.4"/>
    <n v="3195.68"/>
    <n v="6517.18"/>
    <x v="10"/>
    <n v="2024"/>
    <s v="Q1"/>
    <s v="High"/>
    <s v="Average"/>
    <s v="Good"/>
    <x v="5"/>
    <n v="6517.18"/>
  </r>
  <r>
    <x v="4558"/>
    <d v="2025-02-05T00:00:00"/>
    <s v="Vizag"/>
    <s v="Ahmedabad"/>
    <x v="6"/>
    <x v="1"/>
    <x v="0"/>
    <n v="14.34"/>
    <n v="1075"/>
    <n v="102.74"/>
    <n v="3"/>
    <x v="1"/>
    <x v="1"/>
    <n v="51634.8"/>
    <x v="16"/>
    <x v="4"/>
    <n v="83.95"/>
    <n v="2723.6"/>
    <n v="2004.05"/>
    <n v="8828.92"/>
    <x v="3"/>
    <n v="2025"/>
    <s v="Q1"/>
    <s v="High"/>
    <s v="Average"/>
    <s v="Excellent"/>
    <x v="6"/>
    <n v="8828.92"/>
  </r>
  <r>
    <x v="4559"/>
    <d v="2024-05-31T00:00:00"/>
    <s v="Kandla"/>
    <s v="Delhi ICD"/>
    <x v="1"/>
    <x v="0"/>
    <x v="0"/>
    <n v="24.77"/>
    <n v="705"/>
    <n v="96.15"/>
    <n v="3"/>
    <x v="1"/>
    <x v="1"/>
    <n v="43791"/>
    <x v="18"/>
    <x v="0"/>
    <n v="81.33"/>
    <n v="2400.8000000000002"/>
    <n v="4962.54"/>
    <n v="6383.96"/>
    <x v="4"/>
    <n v="2024"/>
    <s v="Q2"/>
    <s v="Low"/>
    <s v="Average"/>
    <s v="Excellent"/>
    <x v="1"/>
    <n v="6383.96"/>
  </r>
  <r>
    <x v="4560"/>
    <d v="2026-02-06T00:00:00"/>
    <s v="Nava Sheva"/>
    <s v="Ahmedabad"/>
    <x v="3"/>
    <x v="1"/>
    <x v="6"/>
    <n v="22.22"/>
    <n v="449"/>
    <n v="86.03"/>
    <n v="2"/>
    <x v="2"/>
    <x v="2"/>
    <n v="50209.599999999999"/>
    <x v="70"/>
    <x v="2"/>
    <n v="85.66"/>
    <n v="1786.8"/>
    <n v="1983.5"/>
    <n v="6041.99"/>
    <x v="3"/>
    <n v="2026"/>
    <s v="Q1"/>
    <s v="High"/>
    <s v="Average"/>
    <s v="Excellent"/>
    <x v="3"/>
    <n v="6041.99"/>
  </r>
  <r>
    <x v="4561"/>
    <d v="2025-11-06T00:00:00"/>
    <s v="Mumbai"/>
    <s v="Delhi ICD"/>
    <x v="0"/>
    <x v="0"/>
    <x v="6"/>
    <n v="15.37"/>
    <n v="606"/>
    <n v="100.31"/>
    <n v="3"/>
    <x v="0"/>
    <x v="1"/>
    <n v="39642.199999999997"/>
    <x v="66"/>
    <x v="4"/>
    <n v="84.7"/>
    <n v="1826.8"/>
    <n v="3396.6"/>
    <n v="5609.5"/>
    <x v="11"/>
    <n v="2025"/>
    <s v="Q4"/>
    <s v="Low"/>
    <s v="Average"/>
    <s v="Excellent"/>
    <x v="0"/>
    <n v="5609.5"/>
  </r>
  <r>
    <x v="4562"/>
    <d v="2025-08-22T00:00:00"/>
    <s v="Mumbai"/>
    <s v="Hyderabad"/>
    <x v="3"/>
    <x v="1"/>
    <x v="3"/>
    <n v="24.37"/>
    <n v="550"/>
    <n v="87.97"/>
    <n v="2"/>
    <x v="1"/>
    <x v="1"/>
    <n v="52589.4"/>
    <x v="97"/>
    <x v="0"/>
    <n v="83.22"/>
    <n v="2074.8000000000002"/>
    <n v="2219.7399999999998"/>
    <n v="7263.55"/>
    <x v="2"/>
    <n v="2025"/>
    <s v="Q3"/>
    <s v="High"/>
    <s v="Average"/>
    <s v="Excellent"/>
    <x v="3"/>
    <n v="7263.55"/>
  </r>
  <r>
    <x v="4563"/>
    <d v="2024-05-10T00:00:00"/>
    <s v="Kandla"/>
    <s v="Nagpur"/>
    <x v="4"/>
    <x v="1"/>
    <x v="1"/>
    <n v="27.25"/>
    <n v="2562"/>
    <n v="102.3"/>
    <n v="6"/>
    <x v="1"/>
    <x v="2"/>
    <n v="79545"/>
    <x v="107"/>
    <x v="1"/>
    <n v="86.66"/>
    <n v="6214"/>
    <n v="3617.54"/>
    <n v="7285.07"/>
    <x v="4"/>
    <n v="2024"/>
    <s v="Q2"/>
    <s v="High"/>
    <s v="Average"/>
    <s v="Good"/>
    <x v="4"/>
    <n v="7285.07"/>
  </r>
  <r>
    <x v="4564"/>
    <d v="2026-04-25T00:00:00"/>
    <s v="Vizag"/>
    <s v="Pune"/>
    <x v="0"/>
    <x v="1"/>
    <x v="6"/>
    <n v="22.34"/>
    <n v="1900"/>
    <n v="93.91"/>
    <n v="6"/>
    <x v="2"/>
    <x v="2"/>
    <n v="68675.199999999997"/>
    <x v="17"/>
    <x v="5"/>
    <n v="88.48"/>
    <n v="4693.6000000000004"/>
    <n v="1855.32"/>
    <n v="8989.89"/>
    <x v="5"/>
    <n v="2026"/>
    <s v="Q2"/>
    <s v="High"/>
    <s v="Average"/>
    <s v="Good"/>
    <x v="0"/>
    <n v="8989.89"/>
  </r>
  <r>
    <x v="4565"/>
    <d v="2025-06-30T00:00:00"/>
    <s v="Nava Sheva"/>
    <s v="Hyderabad"/>
    <x v="3"/>
    <x v="0"/>
    <x v="0"/>
    <n v="24.4"/>
    <n v="2235"/>
    <n v="98.36"/>
    <n v="5"/>
    <x v="2"/>
    <x v="0"/>
    <n v="67083.199999999997"/>
    <x v="79"/>
    <x v="5"/>
    <n v="81"/>
    <n v="5446"/>
    <n v="3368.81"/>
    <n v="11633.33"/>
    <x v="6"/>
    <n v="2025"/>
    <s v="Q2"/>
    <s v="High"/>
    <s v="Good"/>
    <s v="Excellent"/>
    <x v="3"/>
    <n v="11633.33"/>
  </r>
  <r>
    <x v="4566"/>
    <d v="2026-06-07T00:00:00"/>
    <s v="Mundra"/>
    <s v="Pune"/>
    <x v="6"/>
    <x v="1"/>
    <x v="5"/>
    <n v="24.97"/>
    <n v="1753"/>
    <n v="88.12"/>
    <n v="5"/>
    <x v="0"/>
    <x v="2"/>
    <n v="71083.399999999994"/>
    <x v="14"/>
    <x v="6"/>
    <n v="86.23"/>
    <n v="4504.8"/>
    <n v="1564.08"/>
    <n v="9205.86"/>
    <x v="6"/>
    <n v="2026"/>
    <s v="Q2"/>
    <s v="High"/>
    <s v="Average"/>
    <s v="Excellent"/>
    <x v="6"/>
    <n v="9205.86"/>
  </r>
  <r>
    <x v="4567"/>
    <d v="2025-10-19T00:00:00"/>
    <s v="Kolkata"/>
    <s v="Delhi ICD"/>
    <x v="6"/>
    <x v="1"/>
    <x v="4"/>
    <n v="15.34"/>
    <n v="1474"/>
    <n v="95.73"/>
    <n v="5"/>
    <x v="0"/>
    <x v="2"/>
    <n v="59981.599999999999"/>
    <x v="50"/>
    <x v="6"/>
    <n v="82.68"/>
    <n v="3561.6"/>
    <n v="4163.21"/>
    <n v="7341.01"/>
    <x v="7"/>
    <n v="2025"/>
    <s v="Q4"/>
    <s v="High"/>
    <s v="Average"/>
    <s v="Excellent"/>
    <x v="6"/>
    <n v="7341.01"/>
  </r>
  <r>
    <x v="4568"/>
    <d v="2025-07-03T00:00:00"/>
    <s v="Mumbai"/>
    <s v="Delhi ICD"/>
    <x v="1"/>
    <x v="0"/>
    <x v="3"/>
    <n v="24.54"/>
    <n v="2627"/>
    <n v="92.12"/>
    <n v="8"/>
    <x v="0"/>
    <x v="2"/>
    <n v="69664.399999999994"/>
    <x v="45"/>
    <x v="0"/>
    <n v="85.4"/>
    <n v="6235.6"/>
    <n v="3717.88"/>
    <n v="8734.4500000000007"/>
    <x v="1"/>
    <n v="2025"/>
    <s v="Q3"/>
    <s v="High"/>
    <s v="Average"/>
    <s v="Good"/>
    <x v="1"/>
    <n v="8734.4500000000007"/>
  </r>
  <r>
    <x v="4569"/>
    <d v="2025-05-13T00:00:00"/>
    <s v="Mumbai"/>
    <s v="Ahmedabad"/>
    <x v="5"/>
    <x v="0"/>
    <x v="0"/>
    <n v="15.86"/>
    <n v="1932"/>
    <n v="85.19"/>
    <n v="6"/>
    <x v="1"/>
    <x v="0"/>
    <n v="51680.800000000003"/>
    <x v="83"/>
    <x v="4"/>
    <n v="84.82"/>
    <n v="4498.3999999999996"/>
    <n v="3926.93"/>
    <n v="9044.11"/>
    <x v="4"/>
    <n v="2025"/>
    <s v="Q2"/>
    <s v="High"/>
    <s v="Average"/>
    <s v="Good"/>
    <x v="5"/>
    <n v="9044.11"/>
  </r>
  <r>
    <x v="4570"/>
    <d v="2024-04-19T00:00:00"/>
    <s v="Kolkata"/>
    <s v="Pune"/>
    <x v="3"/>
    <x v="0"/>
    <x v="1"/>
    <n v="12.62"/>
    <n v="2435"/>
    <n v="104.99"/>
    <n v="6"/>
    <x v="0"/>
    <x v="2"/>
    <n v="58176.800000000003"/>
    <x v="1"/>
    <x v="3"/>
    <n v="88.44"/>
    <n v="5374.8"/>
    <n v="3597.35"/>
    <n v="8471.74"/>
    <x v="5"/>
    <n v="2024"/>
    <s v="Q2"/>
    <s v="High"/>
    <s v="Average"/>
    <s v="Good"/>
    <x v="3"/>
    <n v="8471.74"/>
  </r>
  <r>
    <x v="4571"/>
    <d v="2025-05-30T00:00:00"/>
    <s v="Mumbai"/>
    <s v="Nagpur"/>
    <x v="5"/>
    <x v="1"/>
    <x v="0"/>
    <n v="21.7"/>
    <n v="1536"/>
    <n v="104.06"/>
    <n v="5"/>
    <x v="2"/>
    <x v="0"/>
    <n v="68949.2"/>
    <x v="70"/>
    <x v="1"/>
    <n v="87.07"/>
    <n v="3940"/>
    <n v="2752.08"/>
    <n v="8333.5300000000007"/>
    <x v="4"/>
    <n v="2025"/>
    <s v="Q2"/>
    <s v="High"/>
    <s v="Average"/>
    <s v="Excellent"/>
    <x v="5"/>
    <n v="8333.5300000000007"/>
  </r>
  <r>
    <x v="4572"/>
    <d v="2026-05-23T00:00:00"/>
    <s v="Vizag"/>
    <s v="Jaipur"/>
    <x v="3"/>
    <x v="1"/>
    <x v="4"/>
    <n v="14.45"/>
    <n v="1275"/>
    <n v="90.33"/>
    <n v="3"/>
    <x v="1"/>
    <x v="2"/>
    <n v="51144.6"/>
    <x v="44"/>
    <x v="1"/>
    <n v="86.81"/>
    <n v="3128"/>
    <n v="3224.21"/>
    <n v="7364"/>
    <x v="4"/>
    <n v="2026"/>
    <s v="Q2"/>
    <s v="High"/>
    <s v="Average"/>
    <s v="Excellent"/>
    <x v="3"/>
    <n v="7364"/>
  </r>
  <r>
    <x v="4573"/>
    <d v="2024-11-09T00:00:00"/>
    <s v="Mundra"/>
    <s v="Pune"/>
    <x v="0"/>
    <x v="1"/>
    <x v="3"/>
    <n v="18.71"/>
    <n v="1874"/>
    <n v="97.93"/>
    <n v="4"/>
    <x v="0"/>
    <x v="1"/>
    <n v="69578.600000000006"/>
    <x v="84"/>
    <x v="6"/>
    <n v="86.03"/>
    <n v="4496.3999999999996"/>
    <n v="4017.07"/>
    <n v="6964.15"/>
    <x v="11"/>
    <n v="2024"/>
    <s v="Q4"/>
    <s v="High"/>
    <s v="Average"/>
    <s v="Excellent"/>
    <x v="0"/>
    <n v="6964.15"/>
  </r>
  <r>
    <x v="4574"/>
    <d v="2024-01-08T00:00:00"/>
    <s v="Nava Sheva"/>
    <s v="Ahmedabad"/>
    <x v="1"/>
    <x v="0"/>
    <x v="2"/>
    <n v="26.52"/>
    <n v="536"/>
    <n v="86"/>
    <n v="3"/>
    <x v="0"/>
    <x v="2"/>
    <n v="45620"/>
    <x v="65"/>
    <x v="3"/>
    <n v="85.43"/>
    <n v="2132.8000000000002"/>
    <n v="2575.85"/>
    <n v="7356.79"/>
    <x v="0"/>
    <n v="2024"/>
    <s v="Q1"/>
    <s v="Low"/>
    <s v="Average"/>
    <s v="Excellent"/>
    <x v="1"/>
    <n v="7356.79"/>
  </r>
  <r>
    <x v="4575"/>
    <d v="2026-04-22T00:00:00"/>
    <s v="Mumbai"/>
    <s v="Delhi ICD"/>
    <x v="4"/>
    <x v="0"/>
    <x v="3"/>
    <n v="27.36"/>
    <n v="384"/>
    <n v="102.54"/>
    <n v="2"/>
    <x v="1"/>
    <x v="2"/>
    <n v="41536.800000000003"/>
    <x v="9"/>
    <x v="4"/>
    <n v="83.69"/>
    <n v="1862.4"/>
    <n v="1616.16"/>
    <n v="6666.42"/>
    <x v="5"/>
    <n v="2026"/>
    <s v="Q2"/>
    <s v="Low"/>
    <s v="Average"/>
    <s v="Excellent"/>
    <x v="4"/>
    <n v="6666.42"/>
  </r>
  <r>
    <x v="4576"/>
    <d v="2025-04-09T00:00:00"/>
    <s v="Nava Sheva"/>
    <s v="Lucknow"/>
    <x v="0"/>
    <x v="0"/>
    <x v="3"/>
    <n v="20.75"/>
    <n v="1498"/>
    <n v="91.78"/>
    <n v="5"/>
    <x v="0"/>
    <x v="2"/>
    <n v="52664.6"/>
    <x v="57"/>
    <x v="3"/>
    <n v="88.81"/>
    <n v="3826"/>
    <n v="3869.09"/>
    <n v="5513.32"/>
    <x v="5"/>
    <n v="2025"/>
    <s v="Q2"/>
    <s v="High"/>
    <s v="Average"/>
    <s v="Excellent"/>
    <x v="0"/>
    <n v="5513.32"/>
  </r>
  <r>
    <x v="4577"/>
    <d v="2024-05-06T00:00:00"/>
    <s v="Nava Sheva"/>
    <s v="Bengaluru"/>
    <x v="3"/>
    <x v="0"/>
    <x v="3"/>
    <n v="11.82"/>
    <n v="1684"/>
    <n v="88.16"/>
    <n v="4"/>
    <x v="1"/>
    <x v="1"/>
    <n v="42925.2"/>
    <x v="42"/>
    <x v="0"/>
    <n v="84.17"/>
    <n v="3840.8"/>
    <n v="3537.43"/>
    <n v="7324.68"/>
    <x v="4"/>
    <n v="2024"/>
    <s v="Q2"/>
    <s v="Low"/>
    <s v="Average"/>
    <s v="Excellent"/>
    <x v="3"/>
    <n v="7324.68"/>
  </r>
  <r>
    <x v="4578"/>
    <d v="2024-10-04T00:00:00"/>
    <s v="Chennai"/>
    <s v="Jaipur"/>
    <x v="1"/>
    <x v="0"/>
    <x v="6"/>
    <n v="10.25"/>
    <n v="653"/>
    <n v="99.18"/>
    <n v="3"/>
    <x v="2"/>
    <x v="1"/>
    <n v="32962.6"/>
    <x v="87"/>
    <x v="0"/>
    <n v="82.13"/>
    <n v="1716"/>
    <n v="2890.22"/>
    <n v="3094.13"/>
    <x v="7"/>
    <n v="2024"/>
    <s v="Q4"/>
    <s v="Low"/>
    <s v="Average"/>
    <s v="Excellent"/>
    <x v="1"/>
    <n v="3094.13"/>
  </r>
  <r>
    <x v="4579"/>
    <d v="2025-02-15T00:00:00"/>
    <s v="Kandla"/>
    <s v="Bengaluru"/>
    <x v="6"/>
    <x v="0"/>
    <x v="3"/>
    <n v="10.94"/>
    <n v="453"/>
    <n v="88.34"/>
    <n v="2"/>
    <x v="0"/>
    <x v="0"/>
    <n v="34882.800000000003"/>
    <x v="57"/>
    <x v="5"/>
    <n v="84.94"/>
    <n v="1343.6"/>
    <n v="4627.9799999999996"/>
    <n v="3435.92"/>
    <x v="3"/>
    <n v="2025"/>
    <s v="Q1"/>
    <s v="Low"/>
    <s v="Average"/>
    <s v="Excellent"/>
    <x v="6"/>
    <n v="3435.92"/>
  </r>
  <r>
    <x v="4580"/>
    <d v="2024-04-08T00:00:00"/>
    <s v="Vizag"/>
    <s v="Hyderabad"/>
    <x v="0"/>
    <x v="1"/>
    <x v="6"/>
    <n v="25.78"/>
    <n v="2141"/>
    <n v="88.83"/>
    <n v="6"/>
    <x v="0"/>
    <x v="0"/>
    <n v="80553.600000000006"/>
    <x v="50"/>
    <x v="4"/>
    <n v="83.71"/>
    <n v="5313.2"/>
    <n v="4258.04"/>
    <n v="14312.89"/>
    <x v="5"/>
    <n v="2024"/>
    <s v="Q2"/>
    <s v="High"/>
    <s v="Good"/>
    <s v="Good"/>
    <x v="0"/>
    <n v="14312.89"/>
  </r>
  <r>
    <x v="4581"/>
    <d v="2025-05-01T00:00:00"/>
    <s v="Nava Sheva"/>
    <s v="Bengaluru"/>
    <x v="4"/>
    <x v="1"/>
    <x v="4"/>
    <n v="16.86"/>
    <n v="1224"/>
    <n v="99.67"/>
    <n v="4"/>
    <x v="2"/>
    <x v="2"/>
    <n v="56322.400000000001"/>
    <x v="83"/>
    <x v="4"/>
    <n v="82.21"/>
    <n v="3122.4"/>
    <n v="1601.76"/>
    <n v="4761.67"/>
    <x v="4"/>
    <n v="2025"/>
    <s v="Q2"/>
    <s v="High"/>
    <s v="Average"/>
    <s v="Excellent"/>
    <x v="4"/>
    <n v="4761.67"/>
  </r>
  <r>
    <x v="4582"/>
    <d v="2024-11-13T00:00:00"/>
    <s v="Kandla"/>
    <s v="Pune"/>
    <x v="3"/>
    <x v="0"/>
    <x v="2"/>
    <n v="12.65"/>
    <n v="1153"/>
    <n v="88.01"/>
    <n v="2"/>
    <x v="1"/>
    <x v="1"/>
    <n v="37282.199999999997"/>
    <x v="115"/>
    <x v="3"/>
    <n v="87.7"/>
    <n v="2812"/>
    <n v="1568.8"/>
    <n v="5934.99"/>
    <x v="11"/>
    <n v="2024"/>
    <s v="Q4"/>
    <s v="Low"/>
    <s v="Average"/>
    <s v="Excellent"/>
    <x v="3"/>
    <n v="5934.99"/>
  </r>
  <r>
    <x v="4583"/>
    <d v="2026-02-06T00:00:00"/>
    <s v="Kandla"/>
    <s v="Hyderabad"/>
    <x v="1"/>
    <x v="0"/>
    <x v="6"/>
    <n v="24.55"/>
    <n v="1525"/>
    <n v="99.76"/>
    <n v="5"/>
    <x v="0"/>
    <x v="1"/>
    <n v="58866.2"/>
    <x v="42"/>
    <x v="3"/>
    <n v="84.09"/>
    <n v="4032"/>
    <n v="3780.16"/>
    <n v="8354.1"/>
    <x v="3"/>
    <n v="2026"/>
    <s v="Q1"/>
    <s v="High"/>
    <s v="Average"/>
    <s v="Excellent"/>
    <x v="1"/>
    <n v="8354.1"/>
  </r>
  <r>
    <x v="4584"/>
    <d v="2024-03-23T00:00:00"/>
    <s v="Kandla"/>
    <s v="Ahmedabad"/>
    <x v="4"/>
    <x v="0"/>
    <x v="0"/>
    <n v="25.16"/>
    <n v="1276"/>
    <n v="99.77"/>
    <n v="4"/>
    <x v="2"/>
    <x v="0"/>
    <n v="56428.4"/>
    <x v="19"/>
    <x v="1"/>
    <n v="88.83"/>
    <n v="3558.4"/>
    <n v="3305.78"/>
    <n v="6606.33"/>
    <x v="10"/>
    <n v="2024"/>
    <s v="Q1"/>
    <s v="High"/>
    <s v="Average"/>
    <s v="Excellent"/>
    <x v="4"/>
    <n v="6606.33"/>
  </r>
  <r>
    <x v="4585"/>
    <d v="2025-02-09T00:00:00"/>
    <s v="Nava Sheva"/>
    <s v="Delhi ICD"/>
    <x v="4"/>
    <x v="1"/>
    <x v="0"/>
    <n v="26.47"/>
    <n v="2215"/>
    <n v="87.73"/>
    <n v="7"/>
    <x v="1"/>
    <x v="2"/>
    <n v="72930.600000000006"/>
    <x v="18"/>
    <x v="6"/>
    <n v="84.28"/>
    <n v="5488.8"/>
    <n v="2013.46"/>
    <n v="7316.17"/>
    <x v="3"/>
    <n v="2025"/>
    <s v="Q1"/>
    <s v="High"/>
    <s v="Average"/>
    <s v="Good"/>
    <x v="4"/>
    <n v="7316.17"/>
  </r>
  <r>
    <x v="4586"/>
    <d v="2024-06-27T00:00:00"/>
    <s v="Kolkata"/>
    <s v="Delhi ICD"/>
    <x v="4"/>
    <x v="1"/>
    <x v="6"/>
    <n v="20.48"/>
    <n v="892"/>
    <n v="86.06"/>
    <n v="4"/>
    <x v="0"/>
    <x v="1"/>
    <n v="57963.199999999997"/>
    <x v="7"/>
    <x v="0"/>
    <n v="88.52"/>
    <n v="2603.1999999999998"/>
    <n v="4413.6400000000003"/>
    <n v="9776.15"/>
    <x v="6"/>
    <n v="2024"/>
    <s v="Q2"/>
    <s v="High"/>
    <s v="Average"/>
    <s v="Excellent"/>
    <x v="4"/>
    <n v="9776.15"/>
  </r>
  <r>
    <x v="4587"/>
    <d v="2025-05-10T00:00:00"/>
    <s v="Kandla"/>
    <s v="Jaipur"/>
    <x v="1"/>
    <x v="1"/>
    <x v="6"/>
    <n v="22.9"/>
    <n v="2309"/>
    <n v="94.77"/>
    <n v="5"/>
    <x v="2"/>
    <x v="1"/>
    <n v="75690.399999999994"/>
    <x v="76"/>
    <x v="1"/>
    <n v="83.76"/>
    <n v="5534"/>
    <n v="2824.02"/>
    <n v="10283.34"/>
    <x v="4"/>
    <n v="2025"/>
    <s v="Q2"/>
    <s v="High"/>
    <s v="Good"/>
    <s v="Excellent"/>
    <x v="1"/>
    <n v="10283.34"/>
  </r>
  <r>
    <x v="4588"/>
    <d v="2025-03-08T00:00:00"/>
    <s v="Nava Sheva"/>
    <s v="Pune"/>
    <x v="4"/>
    <x v="1"/>
    <x v="3"/>
    <n v="27.23"/>
    <n v="908"/>
    <n v="97.3"/>
    <n v="4"/>
    <x v="1"/>
    <x v="2"/>
    <n v="59079"/>
    <x v="51"/>
    <x v="0"/>
    <n v="83.38"/>
    <n v="2905.2"/>
    <n v="2209.3200000000002"/>
    <n v="9671.99"/>
    <x v="10"/>
    <n v="2025"/>
    <s v="Q1"/>
    <s v="High"/>
    <s v="Average"/>
    <s v="Excellent"/>
    <x v="4"/>
    <n v="9671.99"/>
  </r>
  <r>
    <x v="4589"/>
    <d v="2024-08-08T00:00:00"/>
    <s v="Mumbai"/>
    <s v="Bengaluru"/>
    <x v="2"/>
    <x v="0"/>
    <x v="2"/>
    <n v="23.64"/>
    <n v="661"/>
    <n v="99.4"/>
    <n v="3"/>
    <x v="0"/>
    <x v="1"/>
    <n v="47636"/>
    <x v="105"/>
    <x v="4"/>
    <n v="85.6"/>
    <n v="2267.6"/>
    <n v="2164.0500000000002"/>
    <n v="8379.15"/>
    <x v="2"/>
    <n v="2024"/>
    <s v="Q3"/>
    <s v="Low"/>
    <s v="Average"/>
    <s v="Excellent"/>
    <x v="2"/>
    <n v="8379.15"/>
  </r>
  <r>
    <x v="4590"/>
    <d v="2024-02-12T00:00:00"/>
    <s v="Vizag"/>
    <s v="Hyderabad"/>
    <x v="1"/>
    <x v="0"/>
    <x v="3"/>
    <n v="23.4"/>
    <n v="2189"/>
    <n v="98.35"/>
    <n v="6"/>
    <x v="1"/>
    <x v="0"/>
    <n v="63130"/>
    <x v="81"/>
    <x v="6"/>
    <n v="86.46"/>
    <n v="5314"/>
    <n v="4751.7"/>
    <n v="7932.65"/>
    <x v="3"/>
    <n v="2024"/>
    <s v="Q1"/>
    <s v="High"/>
    <s v="Average"/>
    <s v="Good"/>
    <x v="1"/>
    <n v="7932.65"/>
  </r>
  <r>
    <x v="4591"/>
    <d v="2025-09-17T00:00:00"/>
    <s v="Vizag"/>
    <s v="Bengaluru"/>
    <x v="3"/>
    <x v="0"/>
    <x v="0"/>
    <n v="15.24"/>
    <n v="1817"/>
    <n v="88.99"/>
    <n v="6"/>
    <x v="2"/>
    <x v="0"/>
    <n v="52698.8"/>
    <x v="74"/>
    <x v="0"/>
    <n v="81.150000000000006"/>
    <n v="4243.6000000000004"/>
    <n v="1664.05"/>
    <n v="9373.26"/>
    <x v="8"/>
    <n v="2025"/>
    <s v="Q3"/>
    <s v="High"/>
    <s v="Average"/>
    <s v="Good"/>
    <x v="3"/>
    <n v="9373.26"/>
  </r>
  <r>
    <x v="4592"/>
    <d v="2025-10-01T00:00:00"/>
    <s v="Vizag"/>
    <s v="Delhi ICD"/>
    <x v="0"/>
    <x v="0"/>
    <x v="4"/>
    <n v="24.68"/>
    <n v="1190"/>
    <n v="104.95"/>
    <n v="4"/>
    <x v="1"/>
    <x v="1"/>
    <n v="50586"/>
    <x v="31"/>
    <x v="5"/>
    <n v="85.99"/>
    <n v="3367.2"/>
    <n v="3192.28"/>
    <n v="7013.6"/>
    <x v="7"/>
    <n v="2025"/>
    <s v="Q4"/>
    <s v="High"/>
    <s v="Average"/>
    <s v="Excellent"/>
    <x v="0"/>
    <n v="7013.6"/>
  </r>
  <r>
    <x v="4593"/>
    <d v="2025-04-28T00:00:00"/>
    <s v="Vizag"/>
    <s v="Jaipur"/>
    <x v="3"/>
    <x v="0"/>
    <x v="6"/>
    <n v="10.7"/>
    <n v="2010"/>
    <n v="90.99"/>
    <n v="6"/>
    <x v="1"/>
    <x v="1"/>
    <n v="46168.800000000003"/>
    <x v="73"/>
    <x v="6"/>
    <n v="81.25"/>
    <n v="4448"/>
    <n v="2010.72"/>
    <n v="5311.75"/>
    <x v="5"/>
    <n v="2025"/>
    <s v="Q2"/>
    <s v="Low"/>
    <s v="Average"/>
    <s v="Good"/>
    <x v="3"/>
    <n v="5311.75"/>
  </r>
  <r>
    <x v="4594"/>
    <d v="2026-03-14T00:00:00"/>
    <s v="Kandla"/>
    <s v="Delhi ICD"/>
    <x v="4"/>
    <x v="0"/>
    <x v="1"/>
    <n v="10.32"/>
    <n v="2521"/>
    <n v="90.3"/>
    <n v="7"/>
    <x v="1"/>
    <x v="2"/>
    <n v="50376"/>
    <x v="115"/>
    <x v="2"/>
    <n v="81.78"/>
    <n v="5454.8"/>
    <n v="1930.52"/>
    <n v="4174.83"/>
    <x v="10"/>
    <n v="2026"/>
    <s v="Q1"/>
    <s v="High"/>
    <s v="Average"/>
    <s v="Good"/>
    <x v="4"/>
    <n v="4174.83"/>
  </r>
  <r>
    <x v="4595"/>
    <d v="2025-08-15T00:00:00"/>
    <s v="Mumbai"/>
    <s v="Pune"/>
    <x v="6"/>
    <x v="0"/>
    <x v="2"/>
    <n v="12.56"/>
    <n v="2371"/>
    <n v="100.02"/>
    <n v="6"/>
    <x v="1"/>
    <x v="1"/>
    <n v="53258.400000000001"/>
    <x v="8"/>
    <x v="5"/>
    <n v="88.15"/>
    <n v="5244.4"/>
    <n v="2344.16"/>
    <n v="9225.83"/>
    <x v="2"/>
    <n v="2025"/>
    <s v="Q3"/>
    <s v="High"/>
    <s v="Average"/>
    <s v="Good"/>
    <x v="6"/>
    <n v="9225.83"/>
  </r>
  <r>
    <x v="4596"/>
    <d v="2025-05-03T00:00:00"/>
    <s v="Nava Sheva"/>
    <s v="Bengaluru"/>
    <x v="2"/>
    <x v="1"/>
    <x v="6"/>
    <n v="15.18"/>
    <n v="611"/>
    <n v="95.77"/>
    <n v="3"/>
    <x v="1"/>
    <x v="0"/>
    <n v="48486.400000000001"/>
    <x v="43"/>
    <x v="2"/>
    <n v="84.49"/>
    <n v="1829.2"/>
    <n v="2278.2199999999998"/>
    <n v="7903.65"/>
    <x v="4"/>
    <n v="2025"/>
    <s v="Q2"/>
    <s v="Low"/>
    <s v="Average"/>
    <s v="Excellent"/>
    <x v="2"/>
    <n v="7903.65"/>
  </r>
  <r>
    <x v="4597"/>
    <d v="2026-06-07T00:00:00"/>
    <s v="Vizag"/>
    <s v="Delhi ICD"/>
    <x v="6"/>
    <x v="1"/>
    <x v="2"/>
    <n v="11.85"/>
    <n v="830"/>
    <n v="92.65"/>
    <n v="4"/>
    <x v="2"/>
    <x v="2"/>
    <n v="46243"/>
    <x v="84"/>
    <x v="5"/>
    <n v="84.74"/>
    <n v="2134"/>
    <n v="1942.54"/>
    <n v="6416.43"/>
    <x v="6"/>
    <n v="2026"/>
    <s v="Q2"/>
    <s v="Low"/>
    <s v="Average"/>
    <s v="Excellent"/>
    <x v="6"/>
    <n v="6416.43"/>
  </r>
  <r>
    <x v="4598"/>
    <d v="2024-10-02T00:00:00"/>
    <s v="Chennai"/>
    <s v="Nagpur"/>
    <x v="4"/>
    <x v="0"/>
    <x v="1"/>
    <n v="26.41"/>
    <n v="656"/>
    <n v="88.34"/>
    <n v="2"/>
    <x v="2"/>
    <x v="2"/>
    <n v="44741.8"/>
    <x v="70"/>
    <x v="5"/>
    <n v="88.05"/>
    <n v="2368.4"/>
    <n v="4723.8"/>
    <n v="7404.19"/>
    <x v="7"/>
    <n v="2024"/>
    <s v="Q4"/>
    <s v="Low"/>
    <s v="Average"/>
    <s v="Excellent"/>
    <x v="4"/>
    <n v="7404.19"/>
  </r>
  <r>
    <x v="4599"/>
    <d v="2024-01-13T00:00:00"/>
    <s v="Mumbai"/>
    <s v="Hyderabad"/>
    <x v="4"/>
    <x v="1"/>
    <x v="0"/>
    <n v="21.62"/>
    <n v="730"/>
    <n v="87.93"/>
    <n v="2"/>
    <x v="0"/>
    <x v="1"/>
    <n v="57269.599999999999"/>
    <x v="14"/>
    <x v="6"/>
    <n v="87.32"/>
    <n v="2324.8000000000002"/>
    <n v="3139.95"/>
    <n v="6055.9"/>
    <x v="0"/>
    <n v="2024"/>
    <s v="Q1"/>
    <s v="High"/>
    <s v="Average"/>
    <s v="Excellent"/>
    <x v="4"/>
    <n v="6055.9"/>
  </r>
  <r>
    <x v="4600"/>
    <d v="2024-12-13T00:00:00"/>
    <s v="Chennai"/>
    <s v="Delhi ICD"/>
    <x v="1"/>
    <x v="1"/>
    <x v="4"/>
    <n v="22.62"/>
    <n v="2733"/>
    <n v="91.09"/>
    <n v="6"/>
    <x v="1"/>
    <x v="0"/>
    <n v="80084.800000000003"/>
    <x v="3"/>
    <x v="0"/>
    <n v="84.02"/>
    <n v="6370.8"/>
    <n v="4308.3999999999996"/>
    <n v="9774.58"/>
    <x v="9"/>
    <n v="2024"/>
    <s v="Q4"/>
    <s v="High"/>
    <s v="Average"/>
    <s v="Good"/>
    <x v="1"/>
    <n v="9774.58"/>
  </r>
  <r>
    <x v="4601"/>
    <d v="2024-03-17T00:00:00"/>
    <s v="Chennai"/>
    <s v="Pune"/>
    <x v="4"/>
    <x v="1"/>
    <x v="2"/>
    <n v="17.18"/>
    <n v="549"/>
    <n v="99.8"/>
    <n v="2"/>
    <x v="0"/>
    <x v="2"/>
    <n v="51026"/>
    <x v="112"/>
    <x v="0"/>
    <n v="82.09"/>
    <n v="1785.2"/>
    <n v="4818.7700000000004"/>
    <n v="7347.81"/>
    <x v="10"/>
    <n v="2024"/>
    <s v="Q1"/>
    <s v="High"/>
    <s v="Average"/>
    <s v="Excellent"/>
    <x v="4"/>
    <n v="7347.81"/>
  </r>
  <r>
    <x v="4602"/>
    <d v="2025-08-05T00:00:00"/>
    <s v="Mumbai"/>
    <s v="Ahmedabad"/>
    <x v="6"/>
    <x v="0"/>
    <x v="2"/>
    <n v="23.28"/>
    <n v="752"/>
    <n v="95.25"/>
    <n v="3"/>
    <x v="2"/>
    <x v="1"/>
    <n v="45406"/>
    <x v="29"/>
    <x v="2"/>
    <n v="88.21"/>
    <n v="2435.1999999999998"/>
    <n v="3529.19"/>
    <n v="3726.59"/>
    <x v="2"/>
    <n v="2025"/>
    <s v="Q3"/>
    <s v="Low"/>
    <s v="Average"/>
    <s v="Excellent"/>
    <x v="6"/>
    <n v="3726.59"/>
  </r>
  <r>
    <x v="4603"/>
    <d v="2024-07-31T00:00:00"/>
    <s v="Vizag"/>
    <s v="Delhi ICD"/>
    <x v="6"/>
    <x v="0"/>
    <x v="6"/>
    <n v="18.8"/>
    <n v="2201"/>
    <n v="85.72"/>
    <n v="6"/>
    <x v="0"/>
    <x v="0"/>
    <n v="62618.400000000001"/>
    <x v="79"/>
    <x v="1"/>
    <n v="88.92"/>
    <n v="5154"/>
    <n v="1890.15"/>
    <n v="5766.26"/>
    <x v="1"/>
    <n v="2024"/>
    <s v="Q3"/>
    <s v="High"/>
    <s v="Average"/>
    <s v="Good"/>
    <x v="6"/>
    <n v="5766.26"/>
  </r>
  <r>
    <x v="4604"/>
    <d v="2024-03-21T00:00:00"/>
    <s v="Vizag"/>
    <s v="Nagpur"/>
    <x v="4"/>
    <x v="0"/>
    <x v="6"/>
    <n v="24"/>
    <n v="1338"/>
    <n v="100.09"/>
    <n v="3"/>
    <x v="1"/>
    <x v="2"/>
    <n v="49666.8"/>
    <x v="57"/>
    <x v="2"/>
    <n v="81.88"/>
    <n v="3636"/>
    <n v="3807.58"/>
    <n v="4496.53"/>
    <x v="10"/>
    <n v="2024"/>
    <s v="Q1"/>
    <s v="Low"/>
    <s v="Average"/>
    <s v="Excellent"/>
    <x v="4"/>
    <n v="4496.53"/>
  </r>
  <r>
    <x v="4605"/>
    <d v="2025-06-01T00:00:00"/>
    <s v="Mumbai"/>
    <s v="Jaipur"/>
    <x v="3"/>
    <x v="1"/>
    <x v="0"/>
    <n v="19.100000000000001"/>
    <n v="1660"/>
    <n v="88.42"/>
    <n v="6"/>
    <x v="1"/>
    <x v="2"/>
    <n v="59720.4"/>
    <x v="100"/>
    <x v="2"/>
    <n v="83.18"/>
    <n v="4084"/>
    <n v="1621.85"/>
    <n v="10078.84"/>
    <x v="6"/>
    <n v="2025"/>
    <s v="Q2"/>
    <s v="High"/>
    <s v="Good"/>
    <s v="Good"/>
    <x v="3"/>
    <n v="10078.84"/>
  </r>
  <r>
    <x v="4606"/>
    <d v="2025-06-04T00:00:00"/>
    <s v="Kolkata"/>
    <s v="Lucknow"/>
    <x v="6"/>
    <x v="1"/>
    <x v="0"/>
    <n v="17.82"/>
    <n v="1920"/>
    <n v="88.38"/>
    <n v="6"/>
    <x v="0"/>
    <x v="0"/>
    <n v="70683.600000000006"/>
    <x v="36"/>
    <x v="3"/>
    <n v="87.2"/>
    <n v="4552.8"/>
    <n v="3726.76"/>
    <n v="11649.41"/>
    <x v="6"/>
    <n v="2025"/>
    <s v="Q2"/>
    <s v="High"/>
    <s v="Good"/>
    <s v="Good"/>
    <x v="6"/>
    <n v="11649.41"/>
  </r>
  <r>
    <x v="4607"/>
    <d v="2024-10-26T00:00:00"/>
    <s v="Kandla"/>
    <s v="Pune"/>
    <x v="3"/>
    <x v="1"/>
    <x v="0"/>
    <n v="13.37"/>
    <n v="2067"/>
    <n v="93.54"/>
    <n v="5"/>
    <x v="1"/>
    <x v="1"/>
    <n v="61561.8"/>
    <x v="48"/>
    <x v="1"/>
    <n v="81.45"/>
    <n v="4668.8"/>
    <n v="4987.17"/>
    <n v="7641.77"/>
    <x v="7"/>
    <n v="2024"/>
    <s v="Q4"/>
    <s v="High"/>
    <s v="Average"/>
    <s v="Excellent"/>
    <x v="3"/>
    <n v="7641.77"/>
  </r>
  <r>
    <x v="4608"/>
    <d v="2025-01-31T00:00:00"/>
    <s v="Chennai"/>
    <s v="Ahmedabad"/>
    <x v="0"/>
    <x v="0"/>
    <x v="0"/>
    <n v="13.7"/>
    <n v="1998"/>
    <n v="97.15"/>
    <n v="4"/>
    <x v="2"/>
    <x v="1"/>
    <n v="51964"/>
    <x v="0"/>
    <x v="4"/>
    <n v="84.63"/>
    <n v="4544"/>
    <n v="2546.5100000000002"/>
    <n v="7537.2"/>
    <x v="0"/>
    <n v="2025"/>
    <s v="Q1"/>
    <s v="High"/>
    <s v="Average"/>
    <s v="Excellent"/>
    <x v="0"/>
    <n v="7537.2"/>
  </r>
  <r>
    <x v="4609"/>
    <d v="2024-08-24T00:00:00"/>
    <s v="Vizag"/>
    <s v="Ahmedabad"/>
    <x v="3"/>
    <x v="1"/>
    <x v="5"/>
    <n v="20.56"/>
    <n v="1678"/>
    <n v="97.89"/>
    <n v="5"/>
    <x v="0"/>
    <x v="1"/>
    <n v="68886.8"/>
    <x v="7"/>
    <x v="6"/>
    <n v="84.32"/>
    <n v="4178.3999999999996"/>
    <n v="4342.01"/>
    <n v="10871.81"/>
    <x v="2"/>
    <n v="2024"/>
    <s v="Q3"/>
    <s v="High"/>
    <s v="Good"/>
    <s v="Excellent"/>
    <x v="3"/>
    <n v="10871.81"/>
  </r>
  <r>
    <x v="4610"/>
    <d v="2025-03-26T00:00:00"/>
    <s v="Vizag"/>
    <s v="Ahmedabad"/>
    <x v="2"/>
    <x v="1"/>
    <x v="4"/>
    <n v="23.11"/>
    <n v="2702"/>
    <n v="100.41"/>
    <n v="8"/>
    <x v="2"/>
    <x v="1"/>
    <n v="81272.2"/>
    <x v="37"/>
    <x v="1"/>
    <n v="81.34"/>
    <n v="6328.4"/>
    <n v="3574.54"/>
    <n v="9799.84"/>
    <x v="10"/>
    <n v="2025"/>
    <s v="Q1"/>
    <s v="High"/>
    <s v="Average"/>
    <s v="Good"/>
    <x v="2"/>
    <n v="9799.84"/>
  </r>
  <r>
    <x v="4611"/>
    <d v="2025-12-01T00:00:00"/>
    <s v="Mumbai"/>
    <s v="Nagpur"/>
    <x v="5"/>
    <x v="0"/>
    <x v="1"/>
    <n v="14.51"/>
    <n v="484"/>
    <n v="91.35"/>
    <n v="3"/>
    <x v="2"/>
    <x v="1"/>
    <n v="33829"/>
    <x v="18"/>
    <x v="2"/>
    <n v="82.67"/>
    <n v="1548.4"/>
    <n v="2036.43"/>
    <n v="5712.99"/>
    <x v="9"/>
    <n v="2025"/>
    <s v="Q4"/>
    <s v="Low"/>
    <s v="Average"/>
    <s v="Excellent"/>
    <x v="5"/>
    <n v="5712.99"/>
  </r>
  <r>
    <x v="4612"/>
    <d v="2024-10-09T00:00:00"/>
    <s v="Kolkata"/>
    <s v="Bengaluru"/>
    <x v="5"/>
    <x v="0"/>
    <x v="4"/>
    <n v="10.15"/>
    <n v="1388"/>
    <n v="86.07"/>
    <n v="5"/>
    <x v="2"/>
    <x v="1"/>
    <n v="40119.4"/>
    <x v="79"/>
    <x v="3"/>
    <n v="85.18"/>
    <n v="3182"/>
    <n v="3699.18"/>
    <n v="6898.19"/>
    <x v="7"/>
    <n v="2024"/>
    <s v="Q4"/>
    <s v="Low"/>
    <s v="Average"/>
    <s v="Excellent"/>
    <x v="5"/>
    <n v="6898.19"/>
  </r>
  <r>
    <x v="4613"/>
    <d v="2024-05-14T00:00:00"/>
    <s v="Mumbai"/>
    <s v="Hyderabad"/>
    <x v="0"/>
    <x v="0"/>
    <x v="1"/>
    <n v="16.149999999999999"/>
    <n v="1861"/>
    <n v="99.55"/>
    <n v="6"/>
    <x v="2"/>
    <x v="2"/>
    <n v="51313"/>
    <x v="73"/>
    <x v="5"/>
    <n v="88.78"/>
    <n v="4368"/>
    <n v="3717.92"/>
    <n v="6867.57"/>
    <x v="4"/>
    <n v="2024"/>
    <s v="Q2"/>
    <s v="High"/>
    <s v="Average"/>
    <s v="Good"/>
    <x v="0"/>
    <n v="6867.57"/>
  </r>
  <r>
    <x v="4614"/>
    <d v="2025-07-31T00:00:00"/>
    <s v="Mundra"/>
    <s v="Nagpur"/>
    <x v="2"/>
    <x v="1"/>
    <x v="6"/>
    <n v="22.31"/>
    <n v="850"/>
    <n v="87.12"/>
    <n v="2"/>
    <x v="2"/>
    <x v="2"/>
    <n v="55233.4"/>
    <x v="5"/>
    <x v="5"/>
    <n v="82.45"/>
    <n v="2592.4"/>
    <n v="2437.29"/>
    <n v="9653.67"/>
    <x v="1"/>
    <n v="2025"/>
    <s v="Q3"/>
    <s v="High"/>
    <s v="Average"/>
    <s v="Excellent"/>
    <x v="2"/>
    <n v="9653.67"/>
  </r>
  <r>
    <x v="4615"/>
    <d v="2025-01-15T00:00:00"/>
    <s v="Nava Sheva"/>
    <s v="Delhi ICD"/>
    <x v="5"/>
    <x v="1"/>
    <x v="0"/>
    <n v="11.69"/>
    <n v="2447"/>
    <n v="85.42"/>
    <n v="7"/>
    <x v="1"/>
    <x v="1"/>
    <n v="63635.4"/>
    <x v="2"/>
    <x v="5"/>
    <n v="82.77"/>
    <n v="5361.6"/>
    <n v="2860.49"/>
    <n v="5624.48"/>
    <x v="0"/>
    <n v="2025"/>
    <s v="Q1"/>
    <s v="High"/>
    <s v="Average"/>
    <s v="Good"/>
    <x v="5"/>
    <n v="5624.48"/>
  </r>
  <r>
    <x v="4616"/>
    <d v="2024-02-18T00:00:00"/>
    <s v="Kandla"/>
    <s v="Lucknow"/>
    <x v="5"/>
    <x v="0"/>
    <x v="6"/>
    <n v="10.029999999999999"/>
    <n v="2739"/>
    <n v="96.37"/>
    <n v="7"/>
    <x v="0"/>
    <x v="0"/>
    <n v="62459.4"/>
    <x v="64"/>
    <x v="2"/>
    <n v="81.209999999999994"/>
    <n v="5879.2"/>
    <n v="4794.29"/>
    <n v="6071.66"/>
    <x v="3"/>
    <n v="2024"/>
    <s v="Q1"/>
    <s v="High"/>
    <s v="Average"/>
    <s v="Good"/>
    <x v="5"/>
    <n v="6071.66"/>
  </r>
  <r>
    <x v="4617"/>
    <d v="2025-04-05T00:00:00"/>
    <s v="Chennai"/>
    <s v="Lucknow"/>
    <x v="0"/>
    <x v="0"/>
    <x v="3"/>
    <n v="15.27"/>
    <n v="2573"/>
    <n v="100.27"/>
    <n v="6"/>
    <x v="0"/>
    <x v="0"/>
    <n v="65651.399999999994"/>
    <x v="78"/>
    <x v="4"/>
    <n v="88.04"/>
    <n v="5756.8"/>
    <n v="3205.19"/>
    <n v="9647.2000000000007"/>
    <x v="5"/>
    <n v="2025"/>
    <s v="Q2"/>
    <s v="High"/>
    <s v="Average"/>
    <s v="Good"/>
    <x v="0"/>
    <n v="9647.2000000000007"/>
  </r>
  <r>
    <x v="4618"/>
    <d v="2025-10-13T00:00:00"/>
    <s v="Vizag"/>
    <s v="Hyderabad"/>
    <x v="1"/>
    <x v="1"/>
    <x v="6"/>
    <n v="10.95"/>
    <n v="1141"/>
    <n v="97.96"/>
    <n v="2"/>
    <x v="0"/>
    <x v="1"/>
    <n v="53802.2"/>
    <x v="62"/>
    <x v="2"/>
    <n v="81.739999999999995"/>
    <n v="2720"/>
    <n v="2104.5"/>
    <n v="8082.26"/>
    <x v="7"/>
    <n v="2025"/>
    <s v="Q4"/>
    <s v="High"/>
    <s v="Average"/>
    <s v="Excellent"/>
    <x v="1"/>
    <n v="8082.26"/>
  </r>
  <r>
    <x v="4619"/>
    <d v="2025-11-07T00:00:00"/>
    <s v="Kandla"/>
    <s v="Nagpur"/>
    <x v="4"/>
    <x v="0"/>
    <x v="6"/>
    <n v="25.21"/>
    <n v="2500"/>
    <n v="98.63"/>
    <n v="6"/>
    <x v="0"/>
    <x v="1"/>
    <n v="71024.600000000006"/>
    <x v="36"/>
    <x v="2"/>
    <n v="85.61"/>
    <n v="6008.4"/>
    <n v="3543.4"/>
    <n v="6502.68"/>
    <x v="11"/>
    <n v="2025"/>
    <s v="Q4"/>
    <s v="High"/>
    <s v="Average"/>
    <s v="Good"/>
    <x v="4"/>
    <n v="6502.68"/>
  </r>
  <r>
    <x v="4620"/>
    <d v="2025-11-24T00:00:00"/>
    <s v="Vizag"/>
    <s v="Delhi ICD"/>
    <x v="5"/>
    <x v="0"/>
    <x v="3"/>
    <n v="16.8"/>
    <n v="1610"/>
    <n v="99.11"/>
    <n v="4"/>
    <x v="2"/>
    <x v="2"/>
    <n v="48833.2"/>
    <x v="10"/>
    <x v="3"/>
    <n v="83.47"/>
    <n v="3892"/>
    <n v="2816.91"/>
    <n v="8024.65"/>
    <x v="11"/>
    <n v="2025"/>
    <s v="Q4"/>
    <s v="Low"/>
    <s v="Average"/>
    <s v="Excellent"/>
    <x v="5"/>
    <n v="8024.65"/>
  </r>
  <r>
    <x v="4621"/>
    <d v="2025-03-23T00:00:00"/>
    <s v="Mundra"/>
    <s v="Nagpur"/>
    <x v="3"/>
    <x v="0"/>
    <x v="1"/>
    <n v="13.23"/>
    <n v="2281"/>
    <n v="94.53"/>
    <n v="7"/>
    <x v="2"/>
    <x v="1"/>
    <n v="54622.6"/>
    <x v="95"/>
    <x v="2"/>
    <n v="82.8"/>
    <n v="5091.2"/>
    <n v="2613.69"/>
    <n v="5247.58"/>
    <x v="10"/>
    <n v="2025"/>
    <s v="Q1"/>
    <s v="High"/>
    <s v="Average"/>
    <s v="Good"/>
    <x v="3"/>
    <n v="5247.58"/>
  </r>
  <r>
    <x v="4622"/>
    <d v="2025-11-29T00:00:00"/>
    <s v="Nava Sheva"/>
    <s v="Ahmedabad"/>
    <x v="2"/>
    <x v="0"/>
    <x v="6"/>
    <n v="13.03"/>
    <n v="753"/>
    <n v="92.87"/>
    <n v="2"/>
    <x v="0"/>
    <x v="2"/>
    <n v="36907.4"/>
    <x v="37"/>
    <x v="1"/>
    <n v="87.9"/>
    <n v="2027.2"/>
    <n v="4156.32"/>
    <n v="5002.8100000000004"/>
    <x v="11"/>
    <n v="2025"/>
    <s v="Q4"/>
    <s v="Low"/>
    <s v="Average"/>
    <s v="Excellent"/>
    <x v="2"/>
    <n v="5002.8100000000004"/>
  </r>
  <r>
    <x v="4623"/>
    <d v="2026-02-25T00:00:00"/>
    <s v="Kandla"/>
    <s v="Pune"/>
    <x v="1"/>
    <x v="1"/>
    <x v="3"/>
    <n v="25.98"/>
    <n v="2778"/>
    <n v="85.19"/>
    <n v="6"/>
    <x v="1"/>
    <x v="2"/>
    <n v="78940.800000000003"/>
    <x v="82"/>
    <x v="0"/>
    <n v="82.71"/>
    <n v="6595.2"/>
    <n v="2665.03"/>
    <n v="13128.5"/>
    <x v="3"/>
    <n v="2026"/>
    <s v="Q1"/>
    <s v="High"/>
    <s v="Good"/>
    <s v="Good"/>
    <x v="1"/>
    <n v="13128.5"/>
  </r>
  <r>
    <x v="4624"/>
    <d v="2024-11-07T00:00:00"/>
    <s v="Kandla"/>
    <s v="Ahmedabad"/>
    <x v="1"/>
    <x v="1"/>
    <x v="3"/>
    <n v="26.43"/>
    <n v="1471"/>
    <n v="85.87"/>
    <n v="4"/>
    <x v="0"/>
    <x v="2"/>
    <n v="68743.399999999994"/>
    <x v="1"/>
    <x v="3"/>
    <n v="84.17"/>
    <n v="3999.2"/>
    <n v="2074.4699999999998"/>
    <n v="12098.48"/>
    <x v="11"/>
    <n v="2024"/>
    <s v="Q4"/>
    <s v="High"/>
    <s v="Good"/>
    <s v="Excellent"/>
    <x v="1"/>
    <n v="12098.48"/>
  </r>
  <r>
    <x v="4625"/>
    <d v="2024-05-02T00:00:00"/>
    <s v="Kolkata"/>
    <s v="Pune"/>
    <x v="5"/>
    <x v="0"/>
    <x v="0"/>
    <n v="18.14"/>
    <n v="933"/>
    <n v="98.94"/>
    <n v="3"/>
    <x v="0"/>
    <x v="2"/>
    <n v="44394.8"/>
    <x v="68"/>
    <x v="1"/>
    <n v="84.96"/>
    <n v="2591.6"/>
    <n v="3348.7"/>
    <n v="7600.55"/>
    <x v="4"/>
    <n v="2024"/>
    <s v="Q2"/>
    <s v="Low"/>
    <s v="Average"/>
    <s v="Excellent"/>
    <x v="5"/>
    <n v="7600.55"/>
  </r>
  <r>
    <x v="4626"/>
    <d v="2026-04-16T00:00:00"/>
    <s v="Mumbai"/>
    <s v="Delhi ICD"/>
    <x v="0"/>
    <x v="1"/>
    <x v="0"/>
    <n v="23.3"/>
    <n v="2392"/>
    <n v="103.31"/>
    <n v="5"/>
    <x v="1"/>
    <x v="1"/>
    <n v="75571.199999999997"/>
    <x v="100"/>
    <x v="0"/>
    <n v="82.89"/>
    <n v="5716"/>
    <n v="4816.71"/>
    <n v="8762.98"/>
    <x v="5"/>
    <n v="2026"/>
    <s v="Q2"/>
    <s v="High"/>
    <s v="Average"/>
    <s v="Excellent"/>
    <x v="0"/>
    <n v="8762.98"/>
  </r>
  <r>
    <x v="4627"/>
    <d v="2026-01-09T00:00:00"/>
    <s v="Nava Sheva"/>
    <s v="Pune"/>
    <x v="0"/>
    <x v="0"/>
    <x v="4"/>
    <n v="21.97"/>
    <n v="2268"/>
    <n v="94.87"/>
    <n v="5"/>
    <x v="1"/>
    <x v="1"/>
    <n v="59873.4"/>
    <x v="95"/>
    <x v="2"/>
    <n v="84.32"/>
    <n v="5414.8"/>
    <n v="3414.68"/>
    <n v="9744.67"/>
    <x v="0"/>
    <n v="2026"/>
    <s v="Q1"/>
    <s v="High"/>
    <s v="Average"/>
    <s v="Excellent"/>
    <x v="0"/>
    <n v="9744.67"/>
  </r>
  <r>
    <x v="4628"/>
    <d v="2025-08-10T00:00:00"/>
    <s v="Kandla"/>
    <s v="Hyderabad"/>
    <x v="4"/>
    <x v="1"/>
    <x v="1"/>
    <n v="26.7"/>
    <n v="695"/>
    <n v="104.93"/>
    <n v="2"/>
    <x v="1"/>
    <x v="1"/>
    <n v="58461.599999999999"/>
    <x v="110"/>
    <x v="6"/>
    <n v="86.11"/>
    <n v="2458"/>
    <n v="3676.79"/>
    <n v="5515.86"/>
    <x v="2"/>
    <n v="2025"/>
    <s v="Q3"/>
    <s v="High"/>
    <s v="Average"/>
    <s v="Excellent"/>
    <x v="4"/>
    <n v="5515.86"/>
  </r>
  <r>
    <x v="4629"/>
    <d v="2024-07-28T00:00:00"/>
    <s v="Vizag"/>
    <s v="Hyderabad"/>
    <x v="5"/>
    <x v="1"/>
    <x v="1"/>
    <n v="21.53"/>
    <n v="2397"/>
    <n v="103.32"/>
    <n v="7"/>
    <x v="2"/>
    <x v="0"/>
    <n v="79039.399999999994"/>
    <x v="11"/>
    <x v="2"/>
    <n v="87.57"/>
    <n v="5655.2"/>
    <n v="2680.47"/>
    <n v="9351.99"/>
    <x v="1"/>
    <n v="2024"/>
    <s v="Q3"/>
    <s v="High"/>
    <s v="Average"/>
    <s v="Good"/>
    <x v="5"/>
    <n v="9351.99"/>
  </r>
  <r>
    <x v="4630"/>
    <d v="2024-11-08T00:00:00"/>
    <s v="Kandla"/>
    <s v="Lucknow"/>
    <x v="4"/>
    <x v="1"/>
    <x v="6"/>
    <n v="25.22"/>
    <n v="842"/>
    <n v="103.03"/>
    <n v="2"/>
    <x v="1"/>
    <x v="2"/>
    <n v="57165.599999999999"/>
    <x v="71"/>
    <x v="4"/>
    <n v="84.11"/>
    <n v="2692.8"/>
    <n v="3153.43"/>
    <n v="9653.6299999999992"/>
    <x v="11"/>
    <n v="2024"/>
    <s v="Q4"/>
    <s v="High"/>
    <s v="Average"/>
    <s v="Excellent"/>
    <x v="4"/>
    <n v="9653.6299999999992"/>
  </r>
  <r>
    <x v="4631"/>
    <d v="2024-03-04T00:00:00"/>
    <s v="Vizag"/>
    <s v="Lucknow"/>
    <x v="5"/>
    <x v="0"/>
    <x v="2"/>
    <n v="13.36"/>
    <n v="1512"/>
    <n v="85.47"/>
    <n v="4"/>
    <x v="0"/>
    <x v="0"/>
    <n v="49424.4"/>
    <x v="94"/>
    <x v="4"/>
    <n v="82.67"/>
    <n v="3558.4"/>
    <n v="2506.85"/>
    <n v="5594.53"/>
    <x v="10"/>
    <n v="2024"/>
    <s v="Q1"/>
    <s v="Low"/>
    <s v="Average"/>
    <s v="Excellent"/>
    <x v="5"/>
    <n v="5594.53"/>
  </r>
  <r>
    <x v="4632"/>
    <d v="2026-05-15T00:00:00"/>
    <s v="Mumbai"/>
    <s v="Lucknow"/>
    <x v="5"/>
    <x v="1"/>
    <x v="0"/>
    <n v="21.78"/>
    <n v="2080"/>
    <n v="86.72"/>
    <n v="5"/>
    <x v="2"/>
    <x v="2"/>
    <n v="69468.399999999994"/>
    <x v="90"/>
    <x v="2"/>
    <n v="85.06"/>
    <n v="5031.2"/>
    <n v="4995.7700000000004"/>
    <n v="8339.1200000000008"/>
    <x v="4"/>
    <n v="2026"/>
    <s v="Q2"/>
    <s v="High"/>
    <s v="Average"/>
    <s v="Excellent"/>
    <x v="5"/>
    <n v="8339.1200000000008"/>
  </r>
  <r>
    <x v="4633"/>
    <d v="2026-04-22T00:00:00"/>
    <s v="Nava Sheva"/>
    <s v="Pune"/>
    <x v="1"/>
    <x v="0"/>
    <x v="4"/>
    <n v="20.32"/>
    <n v="1421"/>
    <n v="98.31"/>
    <n v="3"/>
    <x v="0"/>
    <x v="1"/>
    <n v="53637.2"/>
    <x v="55"/>
    <x v="2"/>
    <n v="87.82"/>
    <n v="3654.8"/>
    <n v="3799.63"/>
    <n v="7817.75"/>
    <x v="5"/>
    <n v="2026"/>
    <s v="Q2"/>
    <s v="High"/>
    <s v="Average"/>
    <s v="Excellent"/>
    <x v="1"/>
    <n v="7817.75"/>
  </r>
  <r>
    <x v="4634"/>
    <d v="2026-04-03T00:00:00"/>
    <s v="Kolkata"/>
    <s v="Delhi ICD"/>
    <x v="3"/>
    <x v="1"/>
    <x v="6"/>
    <n v="15.67"/>
    <n v="2797"/>
    <n v="100.13"/>
    <n v="7"/>
    <x v="2"/>
    <x v="0"/>
    <n v="78182.600000000006"/>
    <x v="59"/>
    <x v="5"/>
    <n v="85.25"/>
    <n v="6220.8"/>
    <n v="4070.86"/>
    <n v="12869"/>
    <x v="5"/>
    <n v="2026"/>
    <s v="Q2"/>
    <s v="High"/>
    <s v="Good"/>
    <s v="Good"/>
    <x v="3"/>
    <n v="12869"/>
  </r>
  <r>
    <x v="4635"/>
    <d v="2026-04-15T00:00:00"/>
    <s v="Kolkata"/>
    <s v="Delhi ICD"/>
    <x v="6"/>
    <x v="1"/>
    <x v="2"/>
    <n v="12.13"/>
    <n v="2556"/>
    <n v="91.19"/>
    <n v="7"/>
    <x v="0"/>
    <x v="0"/>
    <n v="73531.8"/>
    <x v="103"/>
    <x v="6"/>
    <n v="85.39"/>
    <n v="5597.2"/>
    <n v="4908.97"/>
    <n v="7636.61"/>
    <x v="5"/>
    <n v="2026"/>
    <s v="Q2"/>
    <s v="High"/>
    <s v="Average"/>
    <s v="Good"/>
    <x v="6"/>
    <n v="7636.61"/>
  </r>
  <r>
    <x v="4636"/>
    <d v="2024-11-04T00:00:00"/>
    <s v="Kandla"/>
    <s v="Lucknow"/>
    <x v="1"/>
    <x v="0"/>
    <x v="2"/>
    <n v="23.76"/>
    <n v="1378"/>
    <n v="88.13"/>
    <n v="3"/>
    <x v="0"/>
    <x v="2"/>
    <n v="53495.6"/>
    <x v="24"/>
    <x v="1"/>
    <n v="82.69"/>
    <n v="3706.4"/>
    <n v="4299.6899999999996"/>
    <n v="5183.1400000000003"/>
    <x v="11"/>
    <n v="2024"/>
    <s v="Q4"/>
    <s v="High"/>
    <s v="Average"/>
    <s v="Excellent"/>
    <x v="1"/>
    <n v="5183.1400000000003"/>
  </r>
  <r>
    <x v="4637"/>
    <d v="2025-04-28T00:00:00"/>
    <s v="Mumbai"/>
    <s v="Hyderabad"/>
    <x v="5"/>
    <x v="0"/>
    <x v="4"/>
    <n v="20.12"/>
    <n v="1439"/>
    <n v="92.9"/>
    <n v="4"/>
    <x v="0"/>
    <x v="0"/>
    <n v="55524"/>
    <x v="56"/>
    <x v="4"/>
    <n v="88.54"/>
    <n v="3682.8"/>
    <n v="3014.91"/>
    <n v="8919.66"/>
    <x v="5"/>
    <n v="2025"/>
    <s v="Q2"/>
    <s v="High"/>
    <s v="Average"/>
    <s v="Excellent"/>
    <x v="5"/>
    <n v="8919.66"/>
  </r>
  <r>
    <x v="4638"/>
    <d v="2024-04-15T00:00:00"/>
    <s v="Chennai"/>
    <s v="Ahmedabad"/>
    <x v="5"/>
    <x v="0"/>
    <x v="2"/>
    <n v="26.6"/>
    <n v="1122"/>
    <n v="90.73"/>
    <n v="4"/>
    <x v="2"/>
    <x v="2"/>
    <n v="50791.6"/>
    <x v="34"/>
    <x v="6"/>
    <n v="81.55"/>
    <n v="3308"/>
    <n v="4600.7"/>
    <n v="8762.98"/>
    <x v="5"/>
    <n v="2024"/>
    <s v="Q2"/>
    <s v="High"/>
    <s v="Average"/>
    <s v="Excellent"/>
    <x v="5"/>
    <n v="8762.98"/>
  </r>
  <r>
    <x v="4639"/>
    <d v="2025-03-20T00:00:00"/>
    <s v="Chennai"/>
    <s v="Bengaluru"/>
    <x v="0"/>
    <x v="0"/>
    <x v="3"/>
    <n v="26.08"/>
    <n v="853"/>
    <n v="92.87"/>
    <n v="3"/>
    <x v="2"/>
    <x v="0"/>
    <n v="51352.4"/>
    <x v="86"/>
    <x v="3"/>
    <n v="85.71"/>
    <n v="2749.2"/>
    <n v="1749.74"/>
    <n v="4169.45"/>
    <x v="10"/>
    <n v="2025"/>
    <s v="Q1"/>
    <s v="High"/>
    <s v="Average"/>
    <s v="Excellent"/>
    <x v="0"/>
    <n v="4169.45"/>
  </r>
  <r>
    <x v="4640"/>
    <d v="2024-09-15T00:00:00"/>
    <s v="Kolkata"/>
    <s v="Bengaluru"/>
    <x v="6"/>
    <x v="1"/>
    <x v="2"/>
    <n v="16.329999999999998"/>
    <n v="2136"/>
    <n v="102.89"/>
    <n v="7"/>
    <x v="0"/>
    <x v="1"/>
    <n v="71175.8"/>
    <x v="67"/>
    <x v="2"/>
    <n v="85.72"/>
    <n v="4925.2"/>
    <n v="1745.9"/>
    <n v="5964.67"/>
    <x v="8"/>
    <n v="2024"/>
    <s v="Q3"/>
    <s v="High"/>
    <s v="Average"/>
    <s v="Good"/>
    <x v="6"/>
    <n v="5964.67"/>
  </r>
  <r>
    <x v="4641"/>
    <d v="2024-08-22T00:00:00"/>
    <s v="Nava Sheva"/>
    <s v="Delhi ICD"/>
    <x v="6"/>
    <x v="1"/>
    <x v="4"/>
    <n v="21.94"/>
    <n v="2504"/>
    <n v="95.64"/>
    <n v="7"/>
    <x v="0"/>
    <x v="2"/>
    <n v="78270.8"/>
    <x v="85"/>
    <x v="5"/>
    <n v="87.27"/>
    <n v="5885.6"/>
    <n v="2008.82"/>
    <n v="6775.07"/>
    <x v="2"/>
    <n v="2024"/>
    <s v="Q3"/>
    <s v="High"/>
    <s v="Average"/>
    <s v="Good"/>
    <x v="6"/>
    <n v="6775.07"/>
  </r>
  <r>
    <x v="4642"/>
    <d v="2024-09-21T00:00:00"/>
    <s v="Nava Sheva"/>
    <s v="Nagpur"/>
    <x v="6"/>
    <x v="0"/>
    <x v="2"/>
    <n v="27.35"/>
    <n v="1694"/>
    <n v="101.38"/>
    <n v="6"/>
    <x v="1"/>
    <x v="1"/>
    <n v="58608.6"/>
    <x v="102"/>
    <x v="5"/>
    <n v="85.85"/>
    <n v="4482"/>
    <n v="1534.54"/>
    <n v="6354.32"/>
    <x v="8"/>
    <n v="2024"/>
    <s v="Q3"/>
    <s v="High"/>
    <s v="Average"/>
    <s v="Good"/>
    <x v="6"/>
    <n v="6354.32"/>
  </r>
  <r>
    <x v="4643"/>
    <d v="2025-12-22T00:00:00"/>
    <s v="Mundra"/>
    <s v="Nagpur"/>
    <x v="6"/>
    <x v="0"/>
    <x v="4"/>
    <n v="17.46"/>
    <n v="2176"/>
    <n v="89.88"/>
    <n v="6"/>
    <x v="1"/>
    <x v="1"/>
    <n v="54111.6"/>
    <x v="68"/>
    <x v="0"/>
    <n v="82.31"/>
    <n v="5050.3999999999996"/>
    <n v="3789.14"/>
    <n v="5591.62"/>
    <x v="9"/>
    <n v="2025"/>
    <s v="Q4"/>
    <s v="High"/>
    <s v="Average"/>
    <s v="Good"/>
    <x v="6"/>
    <n v="5591.62"/>
  </r>
  <r>
    <x v="4644"/>
    <d v="2025-07-27T00:00:00"/>
    <s v="Nava Sheva"/>
    <s v="Pune"/>
    <x v="6"/>
    <x v="1"/>
    <x v="6"/>
    <n v="14.75"/>
    <n v="1016"/>
    <n v="102.85"/>
    <n v="3"/>
    <x v="0"/>
    <x v="1"/>
    <n v="56309"/>
    <x v="72"/>
    <x v="5"/>
    <n v="85.39"/>
    <n v="2622"/>
    <n v="3696.59"/>
    <n v="8734.68"/>
    <x v="1"/>
    <n v="2025"/>
    <s v="Q3"/>
    <s v="High"/>
    <s v="Average"/>
    <s v="Excellent"/>
    <x v="6"/>
    <n v="8734.68"/>
  </r>
  <r>
    <x v="4645"/>
    <d v="2025-07-17T00:00:00"/>
    <s v="Vizag"/>
    <s v="Hyderabad"/>
    <x v="1"/>
    <x v="1"/>
    <x v="4"/>
    <n v="24.89"/>
    <n v="618"/>
    <n v="91.22"/>
    <n v="2"/>
    <x v="2"/>
    <x v="2"/>
    <n v="55263.4"/>
    <x v="118"/>
    <x v="3"/>
    <n v="84.5"/>
    <n v="2231.6"/>
    <n v="4823.1400000000003"/>
    <n v="7459.17"/>
    <x v="1"/>
    <n v="2025"/>
    <s v="Q3"/>
    <s v="High"/>
    <s v="Average"/>
    <s v="Excellent"/>
    <x v="1"/>
    <n v="7459.17"/>
  </r>
  <r>
    <x v="4646"/>
    <d v="2025-11-10T00:00:00"/>
    <s v="Kolkata"/>
    <s v="Jaipur"/>
    <x v="3"/>
    <x v="0"/>
    <x v="4"/>
    <n v="13.17"/>
    <n v="2346"/>
    <n v="98.9"/>
    <n v="7"/>
    <x v="2"/>
    <x v="1"/>
    <n v="55873"/>
    <x v="114"/>
    <x v="1"/>
    <n v="82.15"/>
    <n v="5218.8"/>
    <n v="2226.1"/>
    <n v="7820.29"/>
    <x v="11"/>
    <n v="2025"/>
    <s v="Q4"/>
    <s v="High"/>
    <s v="Average"/>
    <s v="Good"/>
    <x v="3"/>
    <n v="7820.29"/>
  </r>
  <r>
    <x v="4647"/>
    <d v="2025-10-22T00:00:00"/>
    <s v="Mumbai"/>
    <s v="Pune"/>
    <x v="0"/>
    <x v="1"/>
    <x v="1"/>
    <n v="24.24"/>
    <n v="1359"/>
    <n v="91.61"/>
    <n v="4"/>
    <x v="1"/>
    <x v="1"/>
    <n v="62617.2"/>
    <x v="64"/>
    <x v="0"/>
    <n v="82.08"/>
    <n v="3687.6"/>
    <n v="2808.61"/>
    <n v="7012.63"/>
    <x v="7"/>
    <n v="2025"/>
    <s v="Q4"/>
    <s v="High"/>
    <s v="Average"/>
    <s v="Excellent"/>
    <x v="0"/>
    <n v="7012.63"/>
  </r>
  <r>
    <x v="4648"/>
    <d v="2025-12-03T00:00:00"/>
    <s v="Mundra"/>
    <s v="Pune"/>
    <x v="5"/>
    <x v="0"/>
    <x v="5"/>
    <n v="14.17"/>
    <n v="1949"/>
    <n v="103.98"/>
    <n v="6"/>
    <x v="0"/>
    <x v="2"/>
    <n v="53618.6"/>
    <x v="40"/>
    <x v="0"/>
    <n v="88.16"/>
    <n v="4464.8"/>
    <n v="4646.51"/>
    <n v="7474.69"/>
    <x v="9"/>
    <n v="2025"/>
    <s v="Q4"/>
    <s v="High"/>
    <s v="Average"/>
    <s v="Good"/>
    <x v="5"/>
    <n v="7474.69"/>
  </r>
  <r>
    <x v="4649"/>
    <d v="2024-06-27T00:00:00"/>
    <s v="Kandla"/>
    <s v="Bengaluru"/>
    <x v="3"/>
    <x v="1"/>
    <x v="4"/>
    <n v="27.35"/>
    <n v="2484"/>
    <n v="85.89"/>
    <n v="8"/>
    <x v="1"/>
    <x v="2"/>
    <n v="76729.8"/>
    <x v="75"/>
    <x v="2"/>
    <n v="82.81"/>
    <n v="6062"/>
    <n v="4567.99"/>
    <n v="10368.91"/>
    <x v="6"/>
    <n v="2024"/>
    <s v="Q2"/>
    <s v="High"/>
    <s v="Good"/>
    <s v="Good"/>
    <x v="3"/>
    <n v="10368.91"/>
  </r>
  <r>
    <x v="4650"/>
    <d v="2026-03-12T00:00:00"/>
    <s v="Mundra"/>
    <s v="Lucknow"/>
    <x v="3"/>
    <x v="0"/>
    <x v="5"/>
    <n v="20.65"/>
    <n v="622"/>
    <n v="89.72"/>
    <n v="2"/>
    <x v="0"/>
    <x v="0"/>
    <n v="45815.4"/>
    <x v="30"/>
    <x v="2"/>
    <n v="85.77"/>
    <n v="2070"/>
    <n v="3311.38"/>
    <n v="6299.29"/>
    <x v="10"/>
    <n v="2026"/>
    <s v="Q1"/>
    <s v="Low"/>
    <s v="Average"/>
    <s v="Excellent"/>
    <x v="3"/>
    <n v="6299.29"/>
  </r>
  <r>
    <x v="4651"/>
    <d v="2024-08-24T00:00:00"/>
    <s v="Vizag"/>
    <s v="Bengaluru"/>
    <x v="3"/>
    <x v="1"/>
    <x v="4"/>
    <n v="16.89"/>
    <n v="2779"/>
    <n v="102.6"/>
    <n v="7"/>
    <x v="0"/>
    <x v="1"/>
    <n v="79361"/>
    <x v="49"/>
    <x v="6"/>
    <n v="82.7"/>
    <n v="6233.6"/>
    <n v="3347.34"/>
    <n v="8044.13"/>
    <x v="2"/>
    <n v="2024"/>
    <s v="Q3"/>
    <s v="High"/>
    <s v="Average"/>
    <s v="Good"/>
    <x v="3"/>
    <n v="8044.13"/>
  </r>
  <r>
    <x v="4652"/>
    <d v="2024-12-31T00:00:00"/>
    <s v="Mumbai"/>
    <s v="Ahmedabad"/>
    <x v="3"/>
    <x v="1"/>
    <x v="6"/>
    <n v="25.76"/>
    <n v="2073"/>
    <n v="95.16"/>
    <n v="6"/>
    <x v="0"/>
    <x v="2"/>
    <n v="76479.199999999997"/>
    <x v="31"/>
    <x v="0"/>
    <n v="84.4"/>
    <n v="5176.3999999999996"/>
    <n v="3505.08"/>
    <n v="12657.78"/>
    <x v="9"/>
    <n v="2024"/>
    <s v="Q4"/>
    <s v="High"/>
    <s v="Good"/>
    <s v="Good"/>
    <x v="3"/>
    <n v="12657.78"/>
  </r>
  <r>
    <x v="4653"/>
    <d v="2025-05-08T00:00:00"/>
    <s v="Mundra"/>
    <s v="Lucknow"/>
    <x v="6"/>
    <x v="0"/>
    <x v="6"/>
    <n v="15.08"/>
    <n v="380"/>
    <n v="98.69"/>
    <n v="2"/>
    <x v="1"/>
    <x v="1"/>
    <n v="31474.799999999999"/>
    <x v="58"/>
    <x v="5"/>
    <n v="82.37"/>
    <n v="1363.2"/>
    <n v="4216.51"/>
    <n v="2720.28"/>
    <x v="4"/>
    <n v="2025"/>
    <s v="Q2"/>
    <s v="Low"/>
    <s v="Average"/>
    <s v="Excellent"/>
    <x v="6"/>
    <n v="2720.28"/>
  </r>
  <r>
    <x v="4654"/>
    <d v="2025-05-22T00:00:00"/>
    <s v="Chennai"/>
    <s v="Ahmedabad"/>
    <x v="5"/>
    <x v="1"/>
    <x v="5"/>
    <n v="14.75"/>
    <n v="2595"/>
    <n v="85.5"/>
    <n v="6"/>
    <x v="1"/>
    <x v="2"/>
    <n v="66675"/>
    <x v="118"/>
    <x v="5"/>
    <n v="84.25"/>
    <n v="5780"/>
    <n v="2537.4499999999998"/>
    <n v="5946.53"/>
    <x v="4"/>
    <n v="2025"/>
    <s v="Q2"/>
    <s v="High"/>
    <s v="Average"/>
    <s v="Good"/>
    <x v="5"/>
    <n v="5946.53"/>
  </r>
  <r>
    <x v="4655"/>
    <d v="2025-05-05T00:00:00"/>
    <s v="Kandla"/>
    <s v="Delhi ICD"/>
    <x v="2"/>
    <x v="0"/>
    <x v="2"/>
    <n v="26.92"/>
    <n v="883"/>
    <n v="101.15"/>
    <n v="2"/>
    <x v="0"/>
    <x v="1"/>
    <n v="53462"/>
    <x v="34"/>
    <x v="0"/>
    <n v="84.51"/>
    <n v="2842.8"/>
    <n v="3661.5"/>
    <n v="8932.57"/>
    <x v="4"/>
    <n v="2025"/>
    <s v="Q2"/>
    <s v="High"/>
    <s v="Average"/>
    <s v="Excellent"/>
    <x v="2"/>
    <n v="8932.57"/>
  </r>
  <r>
    <x v="4656"/>
    <d v="2025-09-08T00:00:00"/>
    <s v="Kolkata"/>
    <s v="Ahmedabad"/>
    <x v="2"/>
    <x v="1"/>
    <x v="2"/>
    <n v="23.43"/>
    <n v="1599"/>
    <n v="87.96"/>
    <n v="5"/>
    <x v="2"/>
    <x v="0"/>
    <n v="69330.2"/>
    <x v="14"/>
    <x v="0"/>
    <n v="86.71"/>
    <n v="4135.2"/>
    <n v="4451.01"/>
    <n v="11789.36"/>
    <x v="8"/>
    <n v="2025"/>
    <s v="Q3"/>
    <s v="High"/>
    <s v="Good"/>
    <s v="Excellent"/>
    <x v="2"/>
    <n v="11789.36"/>
  </r>
  <r>
    <x v="4657"/>
    <d v="2026-03-10T00:00:00"/>
    <s v="Chennai"/>
    <s v="Bengaluru"/>
    <x v="3"/>
    <x v="1"/>
    <x v="1"/>
    <n v="11.54"/>
    <n v="2218"/>
    <n v="88.63"/>
    <n v="5"/>
    <x v="1"/>
    <x v="1"/>
    <n v="61137.599999999999"/>
    <x v="53"/>
    <x v="2"/>
    <n v="83.69"/>
    <n v="4897.6000000000004"/>
    <n v="4225.7700000000004"/>
    <n v="10702.26"/>
    <x v="10"/>
    <n v="2026"/>
    <s v="Q1"/>
    <s v="High"/>
    <s v="Good"/>
    <s v="Excellent"/>
    <x v="3"/>
    <n v="10702.26"/>
  </r>
  <r>
    <x v="4658"/>
    <d v="2024-01-24T00:00:00"/>
    <s v="Chennai"/>
    <s v="Delhi ICD"/>
    <x v="2"/>
    <x v="0"/>
    <x v="3"/>
    <n v="16.12"/>
    <n v="2158"/>
    <n v="96.29"/>
    <n v="6"/>
    <x v="0"/>
    <x v="2"/>
    <n v="56958.8"/>
    <x v="74"/>
    <x v="3"/>
    <n v="87.92"/>
    <n v="4960.8"/>
    <n v="4039.59"/>
    <n v="8513.56"/>
    <x v="0"/>
    <n v="2024"/>
    <s v="Q1"/>
    <s v="High"/>
    <s v="Average"/>
    <s v="Good"/>
    <x v="2"/>
    <n v="8513.56"/>
  </r>
  <r>
    <x v="4659"/>
    <d v="2024-10-09T00:00:00"/>
    <s v="Kandla"/>
    <s v="Jaipur"/>
    <x v="2"/>
    <x v="1"/>
    <x v="1"/>
    <n v="12.05"/>
    <n v="1073"/>
    <n v="92.99"/>
    <n v="4"/>
    <x v="2"/>
    <x v="2"/>
    <n v="49379.8"/>
    <x v="77"/>
    <x v="4"/>
    <n v="88.86"/>
    <n v="2628"/>
    <n v="3108.64"/>
    <n v="4683.0600000000004"/>
    <x v="7"/>
    <n v="2024"/>
    <s v="Q4"/>
    <s v="Low"/>
    <s v="Average"/>
    <s v="Excellent"/>
    <x v="2"/>
    <n v="4683.0600000000004"/>
  </r>
  <r>
    <x v="4660"/>
    <d v="2024-10-25T00:00:00"/>
    <s v="Mundra"/>
    <s v="Pune"/>
    <x v="6"/>
    <x v="0"/>
    <x v="5"/>
    <n v="26.83"/>
    <n v="2068"/>
    <n v="102.76"/>
    <n v="5"/>
    <x v="0"/>
    <x v="2"/>
    <n v="66294.2"/>
    <x v="30"/>
    <x v="1"/>
    <n v="84.02"/>
    <n v="5209.2"/>
    <n v="3904"/>
    <n v="5345.98"/>
    <x v="7"/>
    <n v="2024"/>
    <s v="Q4"/>
    <s v="High"/>
    <s v="Average"/>
    <s v="Excellent"/>
    <x v="6"/>
    <n v="5345.98"/>
  </r>
  <r>
    <x v="4661"/>
    <d v="2025-10-20T00:00:00"/>
    <s v="Kolkata"/>
    <s v="Ahmedabad"/>
    <x v="1"/>
    <x v="0"/>
    <x v="2"/>
    <n v="22.02"/>
    <n v="2076"/>
    <n v="96.67"/>
    <n v="6"/>
    <x v="2"/>
    <x v="2"/>
    <n v="58830.400000000001"/>
    <x v="48"/>
    <x v="3"/>
    <n v="85.49"/>
    <n v="5032.8"/>
    <n v="2643.76"/>
    <n v="8252.67"/>
    <x v="7"/>
    <n v="2025"/>
    <s v="Q4"/>
    <s v="High"/>
    <s v="Average"/>
    <s v="Good"/>
    <x v="1"/>
    <n v="8252.67"/>
  </r>
  <r>
    <x v="4662"/>
    <d v="2026-01-23T00:00:00"/>
    <s v="Nava Sheva"/>
    <s v="Bengaluru"/>
    <x v="5"/>
    <x v="0"/>
    <x v="3"/>
    <n v="13.49"/>
    <n v="962"/>
    <n v="89.59"/>
    <n v="4"/>
    <x v="2"/>
    <x v="1"/>
    <n v="38435.800000000003"/>
    <x v="115"/>
    <x v="2"/>
    <n v="87.2"/>
    <n v="2463.6"/>
    <n v="4860.57"/>
    <n v="5452.7"/>
    <x v="0"/>
    <n v="2026"/>
    <s v="Q1"/>
    <s v="Low"/>
    <s v="Average"/>
    <s v="Excellent"/>
    <x v="5"/>
    <n v="5452.7"/>
  </r>
  <r>
    <x v="4663"/>
    <d v="2026-05-31T00:00:00"/>
    <s v="Nava Sheva"/>
    <s v="Ahmedabad"/>
    <x v="6"/>
    <x v="1"/>
    <x v="2"/>
    <n v="18.72"/>
    <n v="1967"/>
    <n v="97.56"/>
    <n v="5"/>
    <x v="2"/>
    <x v="2"/>
    <n v="66659.199999999997"/>
    <x v="44"/>
    <x v="6"/>
    <n v="86.72"/>
    <n v="4682.8"/>
    <n v="4030.59"/>
    <n v="8270.58"/>
    <x v="4"/>
    <n v="2026"/>
    <s v="Q2"/>
    <s v="High"/>
    <s v="Average"/>
    <s v="Excellent"/>
    <x v="6"/>
    <n v="8270.58"/>
  </r>
  <r>
    <x v="4664"/>
    <d v="2026-05-24T00:00:00"/>
    <s v="Kolkata"/>
    <s v="Ahmedabad"/>
    <x v="2"/>
    <x v="0"/>
    <x v="4"/>
    <n v="13.46"/>
    <n v="856"/>
    <n v="85.93"/>
    <n v="4"/>
    <x v="2"/>
    <x v="2"/>
    <n v="35197.599999999999"/>
    <x v="37"/>
    <x v="6"/>
    <n v="85.04"/>
    <n v="2250.4"/>
    <n v="2259.13"/>
    <n v="5242.8"/>
    <x v="4"/>
    <n v="2026"/>
    <s v="Q2"/>
    <s v="Low"/>
    <s v="Average"/>
    <s v="Excellent"/>
    <x v="2"/>
    <n v="5242.8"/>
  </r>
  <r>
    <x v="4665"/>
    <d v="2025-07-19T00:00:00"/>
    <s v="Kolkata"/>
    <s v="Jaipur"/>
    <x v="0"/>
    <x v="0"/>
    <x v="1"/>
    <n v="13.93"/>
    <n v="2092"/>
    <n v="91.97"/>
    <n v="7"/>
    <x v="2"/>
    <x v="1"/>
    <n v="52677.4"/>
    <x v="82"/>
    <x v="5"/>
    <n v="83.33"/>
    <n v="4741.2"/>
    <n v="2283.87"/>
    <n v="8696.4"/>
    <x v="1"/>
    <n v="2025"/>
    <s v="Q3"/>
    <s v="High"/>
    <s v="Average"/>
    <s v="Good"/>
    <x v="0"/>
    <n v="8696.4"/>
  </r>
  <r>
    <x v="4666"/>
    <d v="2025-06-17T00:00:00"/>
    <s v="Kandla"/>
    <s v="Bengaluru"/>
    <x v="2"/>
    <x v="0"/>
    <x v="6"/>
    <n v="26.42"/>
    <n v="2507"/>
    <n v="104.05"/>
    <n v="8"/>
    <x v="2"/>
    <x v="1"/>
    <n v="70348"/>
    <x v="43"/>
    <x v="0"/>
    <n v="86.62"/>
    <n v="6070.8"/>
    <n v="4206.8900000000003"/>
    <n v="12064"/>
    <x v="6"/>
    <n v="2025"/>
    <s v="Q2"/>
    <s v="High"/>
    <s v="Good"/>
    <s v="Good"/>
    <x v="2"/>
    <n v="12064"/>
  </r>
  <r>
    <x v="4667"/>
    <d v="2024-09-13T00:00:00"/>
    <s v="Kandla"/>
    <s v="Bengaluru"/>
    <x v="5"/>
    <x v="0"/>
    <x v="1"/>
    <n v="21.38"/>
    <n v="2106"/>
    <n v="99.53"/>
    <n v="6"/>
    <x v="1"/>
    <x v="2"/>
    <n v="56457.599999999999"/>
    <x v="81"/>
    <x v="0"/>
    <n v="84.27"/>
    <n v="5067.2"/>
    <n v="3608.33"/>
    <n v="7144.03"/>
    <x v="8"/>
    <n v="2024"/>
    <s v="Q3"/>
    <s v="High"/>
    <s v="Average"/>
    <s v="Good"/>
    <x v="5"/>
    <n v="7144.03"/>
  </r>
  <r>
    <x v="4668"/>
    <d v="2024-12-19T00:00:00"/>
    <s v="Vizag"/>
    <s v="Ahmedabad"/>
    <x v="5"/>
    <x v="1"/>
    <x v="4"/>
    <n v="25.41"/>
    <n v="1608"/>
    <n v="99.66"/>
    <n v="5"/>
    <x v="2"/>
    <x v="1"/>
    <n v="70124.2"/>
    <x v="111"/>
    <x v="1"/>
    <n v="85"/>
    <n v="4232.3999999999996"/>
    <n v="2192.9"/>
    <n v="10944.01"/>
    <x v="9"/>
    <n v="2024"/>
    <s v="Q4"/>
    <s v="High"/>
    <s v="Good"/>
    <s v="Excellent"/>
    <x v="5"/>
    <n v="10944.01"/>
  </r>
  <r>
    <x v="4669"/>
    <d v="2025-09-17T00:00:00"/>
    <s v="Mumbai"/>
    <s v="Jaipur"/>
    <x v="1"/>
    <x v="1"/>
    <x v="4"/>
    <n v="17.21"/>
    <n v="972"/>
    <n v="90.58"/>
    <n v="4"/>
    <x v="2"/>
    <x v="1"/>
    <n v="54022.6"/>
    <x v="35"/>
    <x v="3"/>
    <n v="85.83"/>
    <n v="2632.4"/>
    <n v="4925.59"/>
    <n v="9694.94"/>
    <x v="8"/>
    <n v="2025"/>
    <s v="Q3"/>
    <s v="High"/>
    <s v="Average"/>
    <s v="Excellent"/>
    <x v="1"/>
    <n v="9694.94"/>
  </r>
  <r>
    <x v="4670"/>
    <d v="2025-08-02T00:00:00"/>
    <s v="Chennai"/>
    <s v="Lucknow"/>
    <x v="3"/>
    <x v="1"/>
    <x v="1"/>
    <n v="25.88"/>
    <n v="1718"/>
    <n v="101.35"/>
    <n v="5"/>
    <x v="2"/>
    <x v="0"/>
    <n v="74570"/>
    <x v="6"/>
    <x v="4"/>
    <n v="88.91"/>
    <n v="4471.2"/>
    <n v="3701.24"/>
    <n v="11926.78"/>
    <x v="2"/>
    <n v="2025"/>
    <s v="Q3"/>
    <s v="High"/>
    <s v="Good"/>
    <s v="Excellent"/>
    <x v="3"/>
    <n v="11926.78"/>
  </r>
  <r>
    <x v="4671"/>
    <d v="2026-02-24T00:00:00"/>
    <s v="Mundra"/>
    <s v="Bengaluru"/>
    <x v="6"/>
    <x v="0"/>
    <x v="3"/>
    <n v="15.11"/>
    <n v="2335"/>
    <n v="102.93"/>
    <n v="6"/>
    <x v="1"/>
    <x v="2"/>
    <n v="53970.6"/>
    <x v="101"/>
    <x v="6"/>
    <n v="85.41"/>
    <n v="5274.4"/>
    <n v="1534.78"/>
    <n v="7816.19"/>
    <x v="3"/>
    <n v="2026"/>
    <s v="Q1"/>
    <s v="High"/>
    <s v="Average"/>
    <s v="Good"/>
    <x v="6"/>
    <n v="7816.19"/>
  </r>
  <r>
    <x v="4672"/>
    <d v="2026-06-07T00:00:00"/>
    <s v="Kolkata"/>
    <s v="Pune"/>
    <x v="1"/>
    <x v="0"/>
    <x v="3"/>
    <n v="25.21"/>
    <n v="2621"/>
    <n v="90.21"/>
    <n v="7"/>
    <x v="0"/>
    <x v="2"/>
    <n v="69966.2"/>
    <x v="75"/>
    <x v="6"/>
    <n v="88.74"/>
    <n v="6250.4"/>
    <n v="1841.14"/>
    <n v="11974.95"/>
    <x v="6"/>
    <n v="2026"/>
    <s v="Q2"/>
    <s v="High"/>
    <s v="Good"/>
    <s v="Good"/>
    <x v="1"/>
    <n v="11974.95"/>
  </r>
  <r>
    <x v="4673"/>
    <d v="2025-05-13T00:00:00"/>
    <s v="Chennai"/>
    <s v="Delhi ICD"/>
    <x v="6"/>
    <x v="1"/>
    <x v="2"/>
    <n v="25.53"/>
    <n v="1259"/>
    <n v="100.62"/>
    <n v="3"/>
    <x v="1"/>
    <x v="0"/>
    <n v="66159.399999999994"/>
    <x v="106"/>
    <x v="2"/>
    <n v="87.83"/>
    <n v="3539.2"/>
    <n v="2009.51"/>
    <n v="7679.72"/>
    <x v="4"/>
    <n v="2025"/>
    <s v="Q2"/>
    <s v="High"/>
    <s v="Average"/>
    <s v="Excellent"/>
    <x v="6"/>
    <n v="7679.72"/>
  </r>
  <r>
    <x v="4674"/>
    <d v="2024-02-18T00:00:00"/>
    <s v="Mundra"/>
    <s v="Delhi ICD"/>
    <x v="0"/>
    <x v="1"/>
    <x v="3"/>
    <n v="26.49"/>
    <n v="1137"/>
    <n v="91.8"/>
    <n v="4"/>
    <x v="2"/>
    <x v="0"/>
    <n v="67001"/>
    <x v="112"/>
    <x v="0"/>
    <n v="82.44"/>
    <n v="3333.6"/>
    <n v="3879.77"/>
    <n v="9819.14"/>
    <x v="3"/>
    <n v="2024"/>
    <s v="Q1"/>
    <s v="High"/>
    <s v="Average"/>
    <s v="Excellent"/>
    <x v="0"/>
    <n v="9819.14"/>
  </r>
  <r>
    <x v="4675"/>
    <d v="2025-02-25T00:00:00"/>
    <s v="Kandla"/>
    <s v="Pune"/>
    <x v="3"/>
    <x v="0"/>
    <x v="4"/>
    <n v="10.43"/>
    <n v="545"/>
    <n v="104.9"/>
    <n v="2"/>
    <x v="1"/>
    <x v="0"/>
    <n v="32515"/>
    <x v="53"/>
    <x v="0"/>
    <n v="82.04"/>
    <n v="1507.2"/>
    <n v="3913.14"/>
    <n v="3320.83"/>
    <x v="3"/>
    <n v="2025"/>
    <s v="Q1"/>
    <s v="Low"/>
    <s v="Average"/>
    <s v="Excellent"/>
    <x v="3"/>
    <n v="3320.83"/>
  </r>
  <r>
    <x v="4676"/>
    <d v="2024-07-28T00:00:00"/>
    <s v="Chennai"/>
    <s v="Jaipur"/>
    <x v="3"/>
    <x v="1"/>
    <x v="2"/>
    <n v="23.31"/>
    <n v="787"/>
    <n v="104.01"/>
    <n v="3"/>
    <x v="0"/>
    <x v="1"/>
    <n v="61404.2"/>
    <x v="26"/>
    <x v="3"/>
    <n v="82.21"/>
    <n v="2506.4"/>
    <n v="3544.57"/>
    <n v="7705.89"/>
    <x v="1"/>
    <n v="2024"/>
    <s v="Q3"/>
    <s v="High"/>
    <s v="Average"/>
    <s v="Excellent"/>
    <x v="3"/>
    <n v="7705.89"/>
  </r>
  <r>
    <x v="4677"/>
    <d v="2025-02-07T00:00:00"/>
    <s v="Kolkata"/>
    <s v="Delhi ICD"/>
    <x v="1"/>
    <x v="1"/>
    <x v="0"/>
    <n v="26.62"/>
    <n v="723"/>
    <n v="93.16"/>
    <n v="2"/>
    <x v="1"/>
    <x v="0"/>
    <n v="59813.2"/>
    <x v="91"/>
    <x v="0"/>
    <n v="86.95"/>
    <n v="2510.8000000000002"/>
    <n v="3887.87"/>
    <n v="8978.02"/>
    <x v="3"/>
    <n v="2025"/>
    <s v="Q1"/>
    <s v="High"/>
    <s v="Average"/>
    <s v="Excellent"/>
    <x v="1"/>
    <n v="8978.02"/>
  </r>
  <r>
    <x v="4678"/>
    <d v="2025-06-11T00:00:00"/>
    <s v="Mundra"/>
    <s v="Bengaluru"/>
    <x v="4"/>
    <x v="0"/>
    <x v="2"/>
    <n v="18.43"/>
    <n v="736"/>
    <n v="94.41"/>
    <n v="3"/>
    <x v="0"/>
    <x v="1"/>
    <n v="43248.2"/>
    <x v="13"/>
    <x v="0"/>
    <n v="82.39"/>
    <n v="2209.1999999999998"/>
    <n v="1972.5"/>
    <n v="6843.83"/>
    <x v="6"/>
    <n v="2025"/>
    <s v="Q2"/>
    <s v="Low"/>
    <s v="Average"/>
    <s v="Excellent"/>
    <x v="4"/>
    <n v="6843.83"/>
  </r>
  <r>
    <x v="4679"/>
    <d v="2025-06-19T00:00:00"/>
    <s v="Vizag"/>
    <s v="Pune"/>
    <x v="1"/>
    <x v="1"/>
    <x v="5"/>
    <n v="20.170000000000002"/>
    <n v="867"/>
    <n v="94.15"/>
    <n v="2"/>
    <x v="0"/>
    <x v="2"/>
    <n v="56855"/>
    <x v="25"/>
    <x v="3"/>
    <n v="86.52"/>
    <n v="2540.8000000000002"/>
    <n v="3604.79"/>
    <n v="7219.68"/>
    <x v="6"/>
    <n v="2025"/>
    <s v="Q2"/>
    <s v="High"/>
    <s v="Average"/>
    <s v="Excellent"/>
    <x v="1"/>
    <n v="7219.68"/>
  </r>
  <r>
    <x v="4680"/>
    <d v="2024-12-07T00:00:00"/>
    <s v="Chennai"/>
    <s v="Ahmedabad"/>
    <x v="3"/>
    <x v="1"/>
    <x v="0"/>
    <n v="20.55"/>
    <n v="2395"/>
    <n v="96.75"/>
    <n v="5"/>
    <x v="2"/>
    <x v="0"/>
    <n v="77345"/>
    <x v="72"/>
    <x v="6"/>
    <n v="86.58"/>
    <n v="5612"/>
    <n v="3044.35"/>
    <n v="13096"/>
    <x v="9"/>
    <n v="2024"/>
    <s v="Q4"/>
    <s v="High"/>
    <s v="Good"/>
    <s v="Excellent"/>
    <x v="3"/>
    <n v="13096"/>
  </r>
  <r>
    <x v="4681"/>
    <d v="2025-09-08T00:00:00"/>
    <s v="Kandla"/>
    <s v="Jaipur"/>
    <x v="1"/>
    <x v="1"/>
    <x v="2"/>
    <n v="22.41"/>
    <n v="2740"/>
    <n v="90.18"/>
    <n v="7"/>
    <x v="2"/>
    <x v="1"/>
    <n v="79870.600000000006"/>
    <x v="49"/>
    <x v="1"/>
    <n v="85.84"/>
    <n v="6376.4"/>
    <n v="3082.15"/>
    <n v="13187.95"/>
    <x v="8"/>
    <n v="2025"/>
    <s v="Q3"/>
    <s v="High"/>
    <s v="Good"/>
    <s v="Good"/>
    <x v="1"/>
    <n v="13187.95"/>
  </r>
  <r>
    <x v="4682"/>
    <d v="2024-04-16T00:00:00"/>
    <s v="Mundra"/>
    <s v="Delhi ICD"/>
    <x v="4"/>
    <x v="0"/>
    <x v="5"/>
    <n v="19.579999999999998"/>
    <n v="497"/>
    <n v="94.38"/>
    <n v="2"/>
    <x v="0"/>
    <x v="1"/>
    <n v="41411.599999999999"/>
    <x v="111"/>
    <x v="5"/>
    <n v="85.59"/>
    <n v="1777.2"/>
    <n v="1916.05"/>
    <n v="4933.17"/>
    <x v="5"/>
    <n v="2024"/>
    <s v="Q2"/>
    <s v="Low"/>
    <s v="Average"/>
    <s v="Excellent"/>
    <x v="4"/>
    <n v="4933.17"/>
  </r>
  <r>
    <x v="4683"/>
    <d v="2024-01-14T00:00:00"/>
    <s v="Kolkata"/>
    <s v="Ahmedabad"/>
    <x v="2"/>
    <x v="1"/>
    <x v="6"/>
    <n v="15.3"/>
    <n v="1669"/>
    <n v="101.83"/>
    <n v="4"/>
    <x v="2"/>
    <x v="0"/>
    <n v="64517.599999999999"/>
    <x v="86"/>
    <x v="4"/>
    <n v="85.03"/>
    <n v="3950"/>
    <n v="2370.9899999999998"/>
    <n v="8454.84"/>
    <x v="0"/>
    <n v="2024"/>
    <s v="Q1"/>
    <s v="High"/>
    <s v="Average"/>
    <s v="Excellent"/>
    <x v="2"/>
    <n v="8454.84"/>
  </r>
  <r>
    <x v="4684"/>
    <d v="2024-12-21T00:00:00"/>
    <s v="Mumbai"/>
    <s v="Lucknow"/>
    <x v="1"/>
    <x v="0"/>
    <x v="3"/>
    <n v="17.899999999999999"/>
    <n v="1355"/>
    <n v="90.2"/>
    <n v="3"/>
    <x v="2"/>
    <x v="1"/>
    <n v="47194"/>
    <x v="80"/>
    <x v="5"/>
    <n v="84.54"/>
    <n v="3426"/>
    <n v="2381.59"/>
    <n v="3844.52"/>
    <x v="9"/>
    <n v="2024"/>
    <s v="Q4"/>
    <s v="Low"/>
    <s v="Average"/>
    <s v="Excellent"/>
    <x v="1"/>
    <n v="3844.52"/>
  </r>
  <r>
    <x v="4685"/>
    <d v="2025-02-07T00:00:00"/>
    <s v="Vizag"/>
    <s v="Pune"/>
    <x v="1"/>
    <x v="0"/>
    <x v="5"/>
    <n v="15.28"/>
    <n v="1652"/>
    <n v="103.44"/>
    <n v="4"/>
    <x v="2"/>
    <x v="0"/>
    <n v="52488.800000000003"/>
    <x v="63"/>
    <x v="3"/>
    <n v="85.69"/>
    <n v="3915.2"/>
    <n v="3819"/>
    <n v="5017.05"/>
    <x v="3"/>
    <n v="2025"/>
    <s v="Q1"/>
    <s v="High"/>
    <s v="Average"/>
    <s v="Excellent"/>
    <x v="1"/>
    <n v="5017.05"/>
  </r>
  <r>
    <x v="4686"/>
    <d v="2024-03-14T00:00:00"/>
    <s v="Nava Sheva"/>
    <s v="Hyderabad"/>
    <x v="1"/>
    <x v="0"/>
    <x v="3"/>
    <n v="24.37"/>
    <n v="1120"/>
    <n v="100.37"/>
    <n v="2"/>
    <x v="2"/>
    <x v="0"/>
    <n v="53917.4"/>
    <x v="34"/>
    <x v="5"/>
    <n v="84.68"/>
    <n v="3214.8"/>
    <n v="4578.8999999999996"/>
    <n v="5476.19"/>
    <x v="10"/>
    <n v="2024"/>
    <s v="Q1"/>
    <s v="High"/>
    <s v="Average"/>
    <s v="Excellent"/>
    <x v="1"/>
    <n v="5476.19"/>
  </r>
  <r>
    <x v="4687"/>
    <d v="2024-12-10T00:00:00"/>
    <s v="Vizag"/>
    <s v="Lucknow"/>
    <x v="6"/>
    <x v="1"/>
    <x v="2"/>
    <n v="26.47"/>
    <n v="762"/>
    <n v="85.55"/>
    <n v="3"/>
    <x v="1"/>
    <x v="0"/>
    <n v="59233"/>
    <x v="71"/>
    <x v="0"/>
    <n v="85.09"/>
    <n v="2582.8000000000002"/>
    <n v="2402.29"/>
    <n v="5449.14"/>
    <x v="9"/>
    <n v="2024"/>
    <s v="Q4"/>
    <s v="High"/>
    <s v="Average"/>
    <s v="Excellent"/>
    <x v="6"/>
    <n v="5449.14"/>
  </r>
  <r>
    <x v="4688"/>
    <d v="2024-10-23T00:00:00"/>
    <s v="Kandla"/>
    <s v="Bengaluru"/>
    <x v="2"/>
    <x v="1"/>
    <x v="5"/>
    <n v="13.55"/>
    <n v="1314"/>
    <n v="101.43"/>
    <n v="3"/>
    <x v="1"/>
    <x v="0"/>
    <n v="56134.6"/>
    <x v="88"/>
    <x v="6"/>
    <n v="84.87"/>
    <n v="3170"/>
    <n v="3338.29"/>
    <n v="5413.93"/>
    <x v="7"/>
    <n v="2024"/>
    <s v="Q4"/>
    <s v="High"/>
    <s v="Average"/>
    <s v="Excellent"/>
    <x v="2"/>
    <n v="5413.93"/>
  </r>
  <r>
    <x v="4689"/>
    <d v="2026-02-21T00:00:00"/>
    <s v="Nava Sheva"/>
    <s v="Nagpur"/>
    <x v="3"/>
    <x v="1"/>
    <x v="2"/>
    <n v="22.78"/>
    <n v="2697"/>
    <n v="103.35"/>
    <n v="6"/>
    <x v="0"/>
    <x v="1"/>
    <n v="83768"/>
    <x v="53"/>
    <x v="6"/>
    <n v="84.45"/>
    <n v="6305.2"/>
    <n v="3499.17"/>
    <n v="11167.84"/>
    <x v="3"/>
    <n v="2026"/>
    <s v="Q1"/>
    <s v="High"/>
    <s v="Good"/>
    <s v="Good"/>
    <x v="3"/>
    <n v="11167.84"/>
  </r>
  <r>
    <x v="4690"/>
    <d v="2025-06-03T00:00:00"/>
    <s v="Mundra"/>
    <s v="Nagpur"/>
    <x v="0"/>
    <x v="1"/>
    <x v="3"/>
    <n v="12.85"/>
    <n v="1460"/>
    <n v="101.08"/>
    <n v="4"/>
    <x v="0"/>
    <x v="2"/>
    <n v="58214.6"/>
    <x v="61"/>
    <x v="4"/>
    <n v="85.91"/>
    <n v="3434"/>
    <n v="2380.0700000000002"/>
    <n v="8658.2900000000009"/>
    <x v="6"/>
    <n v="2025"/>
    <s v="Q2"/>
    <s v="High"/>
    <s v="Average"/>
    <s v="Excellent"/>
    <x v="0"/>
    <n v="8658.2900000000009"/>
  </r>
  <r>
    <x v="4691"/>
    <d v="2024-02-10T00:00:00"/>
    <s v="Mumbai"/>
    <s v="Ahmedabad"/>
    <x v="5"/>
    <x v="0"/>
    <x v="2"/>
    <n v="11"/>
    <n v="2307"/>
    <n v="88.07"/>
    <n v="5"/>
    <x v="0"/>
    <x v="2"/>
    <n v="53152.4"/>
    <x v="45"/>
    <x v="4"/>
    <n v="82.15"/>
    <n v="5054"/>
    <n v="4195.2700000000004"/>
    <n v="4963"/>
    <x v="3"/>
    <n v="2024"/>
    <s v="Q1"/>
    <s v="High"/>
    <s v="Average"/>
    <s v="Excellent"/>
    <x v="5"/>
    <n v="4963"/>
  </r>
  <r>
    <x v="4692"/>
    <d v="2024-08-05T00:00:00"/>
    <s v="Kandla"/>
    <s v="Hyderabad"/>
    <x v="1"/>
    <x v="1"/>
    <x v="5"/>
    <n v="26.33"/>
    <n v="2366"/>
    <n v="96.77"/>
    <n v="7"/>
    <x v="1"/>
    <x v="0"/>
    <n v="79701.399999999994"/>
    <x v="5"/>
    <x v="1"/>
    <n v="85.09"/>
    <n v="5785.2"/>
    <n v="1544.65"/>
    <n v="11663.59"/>
    <x v="2"/>
    <n v="2024"/>
    <s v="Q3"/>
    <s v="High"/>
    <s v="Good"/>
    <s v="Good"/>
    <x v="1"/>
    <n v="11663.59"/>
  </r>
  <r>
    <x v="4693"/>
    <d v="2026-03-05T00:00:00"/>
    <s v="Nava Sheva"/>
    <s v="Lucknow"/>
    <x v="0"/>
    <x v="0"/>
    <x v="6"/>
    <n v="23.63"/>
    <n v="2199"/>
    <n v="90.29"/>
    <n v="7"/>
    <x v="2"/>
    <x v="1"/>
    <n v="62489.8"/>
    <x v="45"/>
    <x v="5"/>
    <n v="84.57"/>
    <n v="5343.2"/>
    <n v="3980.39"/>
    <n v="8914.93"/>
    <x v="10"/>
    <n v="2026"/>
    <s v="Q1"/>
    <s v="High"/>
    <s v="Average"/>
    <s v="Good"/>
    <x v="0"/>
    <n v="8914.93"/>
  </r>
  <r>
    <x v="4694"/>
    <d v="2025-12-24T00:00:00"/>
    <s v="Chennai"/>
    <s v="Nagpur"/>
    <x v="5"/>
    <x v="0"/>
    <x v="1"/>
    <n v="21.98"/>
    <n v="2784"/>
    <n v="86.89"/>
    <n v="8"/>
    <x v="0"/>
    <x v="2"/>
    <n v="68616.800000000003"/>
    <x v="2"/>
    <x v="5"/>
    <n v="81.31"/>
    <n v="6447.2"/>
    <n v="3252.07"/>
    <n v="10633.77"/>
    <x v="9"/>
    <n v="2025"/>
    <s v="Q4"/>
    <s v="High"/>
    <s v="Good"/>
    <s v="Good"/>
    <x v="5"/>
    <n v="10633.77"/>
  </r>
  <r>
    <x v="4695"/>
    <d v="2024-10-28T00:00:00"/>
    <s v="Mumbai"/>
    <s v="Lucknow"/>
    <x v="5"/>
    <x v="1"/>
    <x v="0"/>
    <n v="20.6"/>
    <n v="567"/>
    <n v="93.75"/>
    <n v="3"/>
    <x v="1"/>
    <x v="0"/>
    <n v="52594"/>
    <x v="91"/>
    <x v="0"/>
    <n v="82.46"/>
    <n v="1958"/>
    <n v="2224.64"/>
    <n v="6437.27"/>
    <x v="7"/>
    <n v="2024"/>
    <s v="Q4"/>
    <s v="High"/>
    <s v="Average"/>
    <s v="Excellent"/>
    <x v="5"/>
    <n v="6437.27"/>
  </r>
  <r>
    <x v="4696"/>
    <d v="2025-12-16T00:00:00"/>
    <s v="Kolkata"/>
    <s v="Ahmedabad"/>
    <x v="5"/>
    <x v="1"/>
    <x v="2"/>
    <n v="19.399999999999999"/>
    <n v="439"/>
    <n v="96.23"/>
    <n v="3"/>
    <x v="0"/>
    <x v="2"/>
    <n v="51275.6"/>
    <x v="64"/>
    <x v="2"/>
    <n v="86.82"/>
    <n v="1654"/>
    <n v="3097.97"/>
    <n v="9115.32"/>
    <x v="9"/>
    <n v="2025"/>
    <s v="Q4"/>
    <s v="High"/>
    <s v="Average"/>
    <s v="Excellent"/>
    <x v="5"/>
    <n v="9115.32"/>
  </r>
  <r>
    <x v="4697"/>
    <d v="2024-10-14T00:00:00"/>
    <s v="Vizag"/>
    <s v="Pune"/>
    <x v="4"/>
    <x v="0"/>
    <x v="4"/>
    <n v="25.78"/>
    <n v="2796"/>
    <n v="103.1"/>
    <n v="7"/>
    <x v="1"/>
    <x v="2"/>
    <n v="69126"/>
    <x v="100"/>
    <x v="6"/>
    <n v="83.29"/>
    <n v="6623.2"/>
    <n v="1950.01"/>
    <n v="9871.74"/>
    <x v="7"/>
    <n v="2024"/>
    <s v="Q4"/>
    <s v="High"/>
    <s v="Average"/>
    <s v="Good"/>
    <x v="4"/>
    <n v="9871.74"/>
  </r>
  <r>
    <x v="4698"/>
    <d v="2026-06-02T00:00:00"/>
    <s v="Kolkata"/>
    <s v="Ahmedabad"/>
    <x v="6"/>
    <x v="0"/>
    <x v="3"/>
    <n v="13.88"/>
    <n v="677"/>
    <n v="87.52"/>
    <n v="3"/>
    <x v="0"/>
    <x v="1"/>
    <n v="37618.400000000001"/>
    <x v="55"/>
    <x v="0"/>
    <n v="83.29"/>
    <n v="1909.2"/>
    <n v="1957.77"/>
    <n v="6033.57"/>
    <x v="6"/>
    <n v="2026"/>
    <s v="Q2"/>
    <s v="Low"/>
    <s v="Average"/>
    <s v="Excellent"/>
    <x v="6"/>
    <n v="6033.57"/>
  </r>
  <r>
    <x v="4699"/>
    <d v="2025-05-11T00:00:00"/>
    <s v="Kolkata"/>
    <s v="Ahmedabad"/>
    <x v="3"/>
    <x v="0"/>
    <x v="3"/>
    <n v="14.81"/>
    <n v="792"/>
    <n v="88.13"/>
    <n v="2"/>
    <x v="1"/>
    <x v="1"/>
    <n v="34908.6"/>
    <x v="41"/>
    <x v="1"/>
    <n v="86.78"/>
    <n v="2176.4"/>
    <n v="2096.16"/>
    <n v="5717.63"/>
    <x v="4"/>
    <n v="2025"/>
    <s v="Q2"/>
    <s v="Low"/>
    <s v="Average"/>
    <s v="Excellent"/>
    <x v="3"/>
    <n v="5717.63"/>
  </r>
  <r>
    <x v="4700"/>
    <d v="2025-09-24T00:00:00"/>
    <s v="Vizag"/>
    <s v="Pune"/>
    <x v="0"/>
    <x v="0"/>
    <x v="5"/>
    <n v="24.74"/>
    <n v="827"/>
    <n v="90.76"/>
    <n v="2"/>
    <x v="2"/>
    <x v="2"/>
    <n v="45581.2"/>
    <x v="33"/>
    <x v="1"/>
    <n v="81.3"/>
    <n v="2643.6"/>
    <n v="4373.18"/>
    <n v="6510.49"/>
    <x v="8"/>
    <n v="2025"/>
    <s v="Q3"/>
    <s v="Low"/>
    <s v="Average"/>
    <s v="Excellent"/>
    <x v="0"/>
    <n v="6510.49"/>
  </r>
  <r>
    <x v="4701"/>
    <d v="2024-04-11T00:00:00"/>
    <s v="Chennai"/>
    <s v="Hyderabad"/>
    <x v="3"/>
    <x v="1"/>
    <x v="1"/>
    <n v="20.71"/>
    <n v="2767"/>
    <n v="104.67"/>
    <n v="6"/>
    <x v="1"/>
    <x v="0"/>
    <n v="80403.399999999994"/>
    <x v="82"/>
    <x v="5"/>
    <n v="87.57"/>
    <n v="6362.4"/>
    <n v="3281.45"/>
    <n v="7325.86"/>
    <x v="5"/>
    <n v="2024"/>
    <s v="Q2"/>
    <s v="High"/>
    <s v="Average"/>
    <s v="Good"/>
    <x v="3"/>
    <n v="7325.86"/>
  </r>
  <r>
    <x v="4702"/>
    <d v="2025-10-26T00:00:00"/>
    <s v="Nava Sheva"/>
    <s v="Delhi ICD"/>
    <x v="0"/>
    <x v="1"/>
    <x v="3"/>
    <n v="12.92"/>
    <n v="1976"/>
    <n v="101.43"/>
    <n v="4"/>
    <x v="1"/>
    <x v="2"/>
    <n v="59511.6"/>
    <x v="90"/>
    <x v="0"/>
    <n v="81.709999999999994"/>
    <n v="4468.8"/>
    <n v="2028.53"/>
    <n v="7770.57"/>
    <x v="7"/>
    <n v="2025"/>
    <s v="Q4"/>
    <s v="High"/>
    <s v="Average"/>
    <s v="Excellent"/>
    <x v="0"/>
    <n v="7770.57"/>
  </r>
  <r>
    <x v="4703"/>
    <d v="2024-08-11T00:00:00"/>
    <s v="Kolkata"/>
    <s v="Delhi ICD"/>
    <x v="2"/>
    <x v="1"/>
    <x v="5"/>
    <n v="17.739999999999998"/>
    <n v="2603"/>
    <n v="98.87"/>
    <n v="6"/>
    <x v="0"/>
    <x v="0"/>
    <n v="80066.399999999994"/>
    <x v="91"/>
    <x v="2"/>
    <n v="84.08"/>
    <n v="5915.6"/>
    <n v="2167.56"/>
    <n v="9568.75"/>
    <x v="2"/>
    <n v="2024"/>
    <s v="Q3"/>
    <s v="High"/>
    <s v="Average"/>
    <s v="Good"/>
    <x v="2"/>
    <n v="9568.75"/>
  </r>
  <r>
    <x v="4704"/>
    <d v="2026-02-18T00:00:00"/>
    <s v="Kolkata"/>
    <s v="Jaipur"/>
    <x v="3"/>
    <x v="1"/>
    <x v="0"/>
    <n v="23.34"/>
    <n v="568"/>
    <n v="87.54"/>
    <n v="2"/>
    <x v="2"/>
    <x v="1"/>
    <n v="54326.8"/>
    <x v="93"/>
    <x v="1"/>
    <n v="87.17"/>
    <n v="2069.6"/>
    <n v="2140.39"/>
    <n v="9088.77"/>
    <x v="3"/>
    <n v="2026"/>
    <s v="Q1"/>
    <s v="High"/>
    <s v="Average"/>
    <s v="Excellent"/>
    <x v="3"/>
    <n v="9088.77"/>
  </r>
  <r>
    <x v="4705"/>
    <d v="2026-01-26T00:00:00"/>
    <s v="Chennai"/>
    <s v="Jaipur"/>
    <x v="4"/>
    <x v="0"/>
    <x v="0"/>
    <n v="17.149999999999999"/>
    <n v="1760"/>
    <n v="101.28"/>
    <n v="4"/>
    <x v="2"/>
    <x v="0"/>
    <n v="55208.6"/>
    <x v="46"/>
    <x v="2"/>
    <n v="84.12"/>
    <n v="4206"/>
    <n v="3592.39"/>
    <n v="4479.95"/>
    <x v="0"/>
    <n v="2026"/>
    <s v="Q1"/>
    <s v="High"/>
    <s v="Average"/>
    <s v="Excellent"/>
    <x v="4"/>
    <n v="4479.95"/>
  </r>
  <r>
    <x v="4706"/>
    <d v="2024-04-10T00:00:00"/>
    <s v="Nava Sheva"/>
    <s v="Pune"/>
    <x v="0"/>
    <x v="1"/>
    <x v="1"/>
    <n v="25.55"/>
    <n v="722"/>
    <n v="104.43"/>
    <n v="2"/>
    <x v="2"/>
    <x v="1"/>
    <n v="60190.6"/>
    <x v="29"/>
    <x v="6"/>
    <n v="82.12"/>
    <n v="2466"/>
    <n v="3801.25"/>
    <n v="5079.47"/>
    <x v="5"/>
    <n v="2024"/>
    <s v="Q2"/>
    <s v="High"/>
    <s v="Average"/>
    <s v="Excellent"/>
    <x v="0"/>
    <n v="5079.47"/>
  </r>
  <r>
    <x v="4707"/>
    <d v="2026-05-24T00:00:00"/>
    <s v="Kolkata"/>
    <s v="Pune"/>
    <x v="5"/>
    <x v="1"/>
    <x v="2"/>
    <n v="26.45"/>
    <n v="1990"/>
    <n v="87.2"/>
    <n v="4"/>
    <x v="0"/>
    <x v="2"/>
    <n v="75149"/>
    <x v="56"/>
    <x v="2"/>
    <n v="85.07"/>
    <n v="5038"/>
    <n v="4902.45"/>
    <n v="12018.63"/>
    <x v="4"/>
    <n v="2026"/>
    <s v="Q2"/>
    <s v="High"/>
    <s v="Good"/>
    <s v="Excellent"/>
    <x v="5"/>
    <n v="12018.63"/>
  </r>
  <r>
    <x v="4708"/>
    <d v="2024-05-09T00:00:00"/>
    <s v="Mundra"/>
    <s v="Bengaluru"/>
    <x v="4"/>
    <x v="0"/>
    <x v="6"/>
    <n v="16.989999999999998"/>
    <n v="1195"/>
    <n v="97.15"/>
    <n v="3"/>
    <x v="0"/>
    <x v="1"/>
    <n v="47789"/>
    <x v="32"/>
    <x v="3"/>
    <n v="83.94"/>
    <n v="3069.6"/>
    <n v="2909.11"/>
    <n v="8518.4599999999991"/>
    <x v="4"/>
    <n v="2024"/>
    <s v="Q2"/>
    <s v="Low"/>
    <s v="Average"/>
    <s v="Excellent"/>
    <x v="4"/>
    <n v="8518.4599999999991"/>
  </r>
  <r>
    <x v="4709"/>
    <d v="2024-12-16T00:00:00"/>
    <s v="Vizag"/>
    <s v="Lucknow"/>
    <x v="2"/>
    <x v="0"/>
    <x v="2"/>
    <n v="22.32"/>
    <n v="1780"/>
    <n v="88.42"/>
    <n v="4"/>
    <x v="0"/>
    <x v="2"/>
    <n v="57058.400000000001"/>
    <x v="39"/>
    <x v="2"/>
    <n v="85.64"/>
    <n v="4452.8"/>
    <n v="3454.14"/>
    <n v="9148.17"/>
    <x v="9"/>
    <n v="2024"/>
    <s v="Q4"/>
    <s v="High"/>
    <s v="Average"/>
    <s v="Excellent"/>
    <x v="2"/>
    <n v="9148.17"/>
  </r>
  <r>
    <x v="4710"/>
    <d v="2024-04-03T00:00:00"/>
    <s v="Nava Sheva"/>
    <s v="Jaipur"/>
    <x v="4"/>
    <x v="1"/>
    <x v="3"/>
    <n v="25.75"/>
    <n v="1963"/>
    <n v="97.95"/>
    <n v="4"/>
    <x v="1"/>
    <x v="0"/>
    <n v="74485"/>
    <x v="19"/>
    <x v="4"/>
    <n v="88.71"/>
    <n v="4956"/>
    <n v="2550.88"/>
    <n v="7338.63"/>
    <x v="5"/>
    <n v="2024"/>
    <s v="Q2"/>
    <s v="High"/>
    <s v="Average"/>
    <s v="Excellent"/>
    <x v="4"/>
    <n v="7338.63"/>
  </r>
  <r>
    <x v="4711"/>
    <d v="2025-03-18T00:00:00"/>
    <s v="Mundra"/>
    <s v="Ahmedabad"/>
    <x v="0"/>
    <x v="1"/>
    <x v="3"/>
    <n v="14.65"/>
    <n v="1682"/>
    <n v="100.74"/>
    <n v="6"/>
    <x v="0"/>
    <x v="2"/>
    <n v="62457.8"/>
    <x v="60"/>
    <x v="5"/>
    <n v="86.99"/>
    <n v="3950"/>
    <n v="3939.47"/>
    <n v="8142.89"/>
    <x v="10"/>
    <n v="2025"/>
    <s v="Q1"/>
    <s v="High"/>
    <s v="Average"/>
    <s v="Good"/>
    <x v="0"/>
    <n v="8142.89"/>
  </r>
  <r>
    <x v="4712"/>
    <d v="2025-02-17T00:00:00"/>
    <s v="Nava Sheva"/>
    <s v="Bengaluru"/>
    <x v="3"/>
    <x v="1"/>
    <x v="1"/>
    <n v="13.45"/>
    <n v="692"/>
    <n v="100.34"/>
    <n v="2"/>
    <x v="1"/>
    <x v="0"/>
    <n v="48449.8"/>
    <x v="8"/>
    <x v="6"/>
    <n v="84.03"/>
    <n v="1922"/>
    <n v="3233.97"/>
    <n v="5949.28"/>
    <x v="3"/>
    <n v="2025"/>
    <s v="Q1"/>
    <s v="Low"/>
    <s v="Average"/>
    <s v="Excellent"/>
    <x v="3"/>
    <n v="5949.28"/>
  </r>
  <r>
    <x v="4713"/>
    <d v="2026-03-14T00:00:00"/>
    <s v="Kandla"/>
    <s v="Bengaluru"/>
    <x v="2"/>
    <x v="0"/>
    <x v="6"/>
    <n v="17.72"/>
    <n v="2569"/>
    <n v="93.86"/>
    <n v="6"/>
    <x v="2"/>
    <x v="0"/>
    <n v="64539.199999999997"/>
    <x v="18"/>
    <x v="0"/>
    <n v="84.55"/>
    <n v="5846.8"/>
    <n v="3166.03"/>
    <n v="10967.84"/>
    <x v="10"/>
    <n v="2026"/>
    <s v="Q1"/>
    <s v="High"/>
    <s v="Good"/>
    <s v="Good"/>
    <x v="2"/>
    <n v="10967.84"/>
  </r>
  <r>
    <x v="4714"/>
    <d v="2024-02-02T00:00:00"/>
    <s v="Kandla"/>
    <s v="Jaipur"/>
    <x v="5"/>
    <x v="1"/>
    <x v="2"/>
    <n v="23.83"/>
    <n v="521"/>
    <n v="85.31"/>
    <n v="2"/>
    <x v="1"/>
    <x v="2"/>
    <n v="49936.2"/>
    <x v="49"/>
    <x v="5"/>
    <n v="82.02"/>
    <n v="1995.2"/>
    <n v="1636.96"/>
    <n v="6804.09"/>
    <x v="3"/>
    <n v="2024"/>
    <s v="Q1"/>
    <s v="Low"/>
    <s v="Average"/>
    <s v="Excellent"/>
    <x v="5"/>
    <n v="6804.09"/>
  </r>
  <r>
    <x v="4715"/>
    <d v="2025-04-20T00:00:00"/>
    <s v="Vizag"/>
    <s v="Lucknow"/>
    <x v="1"/>
    <x v="0"/>
    <x v="5"/>
    <n v="14.15"/>
    <n v="1711"/>
    <n v="97.03"/>
    <n v="5"/>
    <x v="2"/>
    <x v="0"/>
    <n v="51410.6"/>
    <x v="56"/>
    <x v="6"/>
    <n v="81.73"/>
    <n v="3988"/>
    <n v="1684.03"/>
    <n v="8311.5499999999993"/>
    <x v="5"/>
    <n v="2025"/>
    <s v="Q2"/>
    <s v="High"/>
    <s v="Average"/>
    <s v="Excellent"/>
    <x v="1"/>
    <n v="8311.5499999999993"/>
  </r>
  <r>
    <x v="4716"/>
    <d v="2025-11-22T00:00:00"/>
    <s v="Vizag"/>
    <s v="Hyderabad"/>
    <x v="1"/>
    <x v="1"/>
    <x v="3"/>
    <n v="15.66"/>
    <n v="2351"/>
    <n v="88.8"/>
    <n v="5"/>
    <x v="0"/>
    <x v="0"/>
    <n v="73962"/>
    <x v="62"/>
    <x v="1"/>
    <n v="82.37"/>
    <n v="5328.4"/>
    <n v="4223.2700000000004"/>
    <n v="6678.08"/>
    <x v="11"/>
    <n v="2025"/>
    <s v="Q4"/>
    <s v="High"/>
    <s v="Average"/>
    <s v="Excellent"/>
    <x v="1"/>
    <n v="6678.08"/>
  </r>
  <r>
    <x v="4717"/>
    <d v="2024-10-14T00:00:00"/>
    <s v="Mundra"/>
    <s v="Nagpur"/>
    <x v="6"/>
    <x v="1"/>
    <x v="6"/>
    <n v="18.690000000000001"/>
    <n v="909"/>
    <n v="86.36"/>
    <n v="2"/>
    <x v="2"/>
    <x v="1"/>
    <n v="54092.2"/>
    <x v="34"/>
    <x v="1"/>
    <n v="83.52"/>
    <n v="2565.6"/>
    <n v="1914.9"/>
    <n v="7547.79"/>
    <x v="7"/>
    <n v="2024"/>
    <s v="Q4"/>
    <s v="High"/>
    <s v="Average"/>
    <s v="Excellent"/>
    <x v="6"/>
    <n v="7547.79"/>
  </r>
  <r>
    <x v="4718"/>
    <d v="2025-08-27T00:00:00"/>
    <s v="Chennai"/>
    <s v="Ahmedabad"/>
    <x v="5"/>
    <x v="0"/>
    <x v="6"/>
    <n v="27.66"/>
    <n v="1269"/>
    <n v="97.42"/>
    <n v="5"/>
    <x v="1"/>
    <x v="0"/>
    <n v="55812.4"/>
    <x v="27"/>
    <x v="3"/>
    <n v="86.26"/>
    <n v="3644.4"/>
    <n v="3177.59"/>
    <n v="8922.89"/>
    <x v="2"/>
    <n v="2025"/>
    <s v="Q3"/>
    <s v="High"/>
    <s v="Average"/>
    <s v="Excellent"/>
    <x v="5"/>
    <n v="8922.89"/>
  </r>
  <r>
    <x v="4719"/>
    <d v="2024-06-17T00:00:00"/>
    <s v="Nava Sheva"/>
    <s v="Bengaluru"/>
    <x v="6"/>
    <x v="1"/>
    <x v="2"/>
    <n v="26.21"/>
    <n v="2557"/>
    <n v="102.53"/>
    <n v="8"/>
    <x v="1"/>
    <x v="2"/>
    <n v="78576.600000000006"/>
    <x v="58"/>
    <x v="2"/>
    <n v="87.91"/>
    <n v="6162.4"/>
    <n v="3859.16"/>
    <n v="11289.78"/>
    <x v="6"/>
    <n v="2024"/>
    <s v="Q2"/>
    <s v="High"/>
    <s v="Good"/>
    <s v="Good"/>
    <x v="6"/>
    <n v="11289.78"/>
  </r>
  <r>
    <x v="4720"/>
    <d v="2026-01-03T00:00:00"/>
    <s v="Nava Sheva"/>
    <s v="Ahmedabad"/>
    <x v="0"/>
    <x v="1"/>
    <x v="4"/>
    <n v="18.82"/>
    <n v="2381"/>
    <n v="96.6"/>
    <n v="7"/>
    <x v="2"/>
    <x v="1"/>
    <n v="73102"/>
    <x v="38"/>
    <x v="6"/>
    <n v="85.24"/>
    <n v="5514.8"/>
    <n v="2269.89"/>
    <n v="11169.13"/>
    <x v="0"/>
    <n v="2026"/>
    <s v="Q1"/>
    <s v="High"/>
    <s v="Good"/>
    <s v="Good"/>
    <x v="0"/>
    <n v="11169.13"/>
  </r>
  <r>
    <x v="4721"/>
    <d v="2024-03-13T00:00:00"/>
    <s v="Mundra"/>
    <s v="Jaipur"/>
    <x v="2"/>
    <x v="0"/>
    <x v="1"/>
    <n v="16.420000000000002"/>
    <n v="2248"/>
    <n v="96.75"/>
    <n v="6"/>
    <x v="1"/>
    <x v="0"/>
    <n v="57364"/>
    <x v="0"/>
    <x v="1"/>
    <n v="86.12"/>
    <n v="5152.8"/>
    <n v="2084.35"/>
    <n v="8310.27"/>
    <x v="10"/>
    <n v="2024"/>
    <s v="Q1"/>
    <s v="High"/>
    <s v="Average"/>
    <s v="Good"/>
    <x v="2"/>
    <n v="8310.27"/>
  </r>
  <r>
    <x v="4722"/>
    <d v="2025-11-01T00:00:00"/>
    <s v="Kolkata"/>
    <s v="Bengaluru"/>
    <x v="2"/>
    <x v="0"/>
    <x v="5"/>
    <n v="17.510000000000002"/>
    <n v="1239"/>
    <n v="93.7"/>
    <n v="5"/>
    <x v="0"/>
    <x v="0"/>
    <n v="50871"/>
    <x v="74"/>
    <x v="3"/>
    <n v="88.22"/>
    <n v="3178.4"/>
    <n v="2522.69"/>
    <n v="6217.29"/>
    <x v="11"/>
    <n v="2025"/>
    <s v="Q4"/>
    <s v="High"/>
    <s v="Average"/>
    <s v="Excellent"/>
    <x v="2"/>
    <n v="6217.29"/>
  </r>
  <r>
    <x v="4723"/>
    <d v="2025-07-28T00:00:00"/>
    <s v="Kolkata"/>
    <s v="Ahmedabad"/>
    <x v="5"/>
    <x v="1"/>
    <x v="3"/>
    <n v="15.22"/>
    <n v="849"/>
    <n v="101.28"/>
    <n v="3"/>
    <x v="2"/>
    <x v="1"/>
    <n v="52039.6"/>
    <x v="3"/>
    <x v="0"/>
    <n v="88.66"/>
    <n v="2306.8000000000002"/>
    <n v="2594.19"/>
    <n v="5861.75"/>
    <x v="1"/>
    <n v="2025"/>
    <s v="Q3"/>
    <s v="High"/>
    <s v="Average"/>
    <s v="Excellent"/>
    <x v="5"/>
    <n v="5861.75"/>
  </r>
  <r>
    <x v="4724"/>
    <d v="2024-11-14T00:00:00"/>
    <s v="Kandla"/>
    <s v="Delhi ICD"/>
    <x v="1"/>
    <x v="0"/>
    <x v="2"/>
    <n v="16.11"/>
    <n v="2486"/>
    <n v="85.46"/>
    <n v="7"/>
    <x v="0"/>
    <x v="0"/>
    <n v="63586.2"/>
    <x v="17"/>
    <x v="1"/>
    <n v="86.75"/>
    <n v="5616.4"/>
    <n v="4025.13"/>
    <n v="9645.2800000000007"/>
    <x v="11"/>
    <n v="2024"/>
    <s v="Q4"/>
    <s v="High"/>
    <s v="Average"/>
    <s v="Good"/>
    <x v="1"/>
    <n v="9645.2800000000007"/>
  </r>
  <r>
    <x v="4725"/>
    <d v="2025-05-23T00:00:00"/>
    <s v="Mumbai"/>
    <s v="Ahmedabad"/>
    <x v="3"/>
    <x v="0"/>
    <x v="3"/>
    <n v="26.83"/>
    <n v="791"/>
    <n v="100"/>
    <n v="2"/>
    <x v="0"/>
    <x v="1"/>
    <n v="52139"/>
    <x v="107"/>
    <x v="5"/>
    <n v="82.46"/>
    <n v="2655.2"/>
    <n v="4957.8100000000004"/>
    <n v="7093.88"/>
    <x v="4"/>
    <n v="2025"/>
    <s v="Q2"/>
    <s v="High"/>
    <s v="Average"/>
    <s v="Excellent"/>
    <x v="3"/>
    <n v="7093.88"/>
  </r>
  <r>
    <x v="4726"/>
    <d v="2024-08-21T00:00:00"/>
    <s v="Kandla"/>
    <s v="Hyderabad"/>
    <x v="1"/>
    <x v="0"/>
    <x v="1"/>
    <n v="13.65"/>
    <n v="2745"/>
    <n v="93.17"/>
    <n v="6"/>
    <x v="1"/>
    <x v="2"/>
    <n v="56405.4"/>
    <x v="20"/>
    <x v="4"/>
    <n v="85.03"/>
    <n v="6036"/>
    <n v="2370.88"/>
    <n v="6699.51"/>
    <x v="2"/>
    <n v="2024"/>
    <s v="Q3"/>
    <s v="High"/>
    <s v="Average"/>
    <s v="Good"/>
    <x v="1"/>
    <n v="6699.51"/>
  </r>
  <r>
    <x v="4727"/>
    <d v="2025-05-07T00:00:00"/>
    <s v="Vizag"/>
    <s v="Lucknow"/>
    <x v="0"/>
    <x v="0"/>
    <x v="1"/>
    <n v="18.12"/>
    <n v="2256"/>
    <n v="94.82"/>
    <n v="7"/>
    <x v="1"/>
    <x v="2"/>
    <n v="54758.400000000001"/>
    <x v="83"/>
    <x v="4"/>
    <n v="81.13"/>
    <n v="5236.8"/>
    <n v="1623.86"/>
    <n v="5281.49"/>
    <x v="4"/>
    <n v="2025"/>
    <s v="Q2"/>
    <s v="High"/>
    <s v="Average"/>
    <s v="Good"/>
    <x v="0"/>
    <n v="5281.49"/>
  </r>
  <r>
    <x v="4728"/>
    <d v="2026-01-16T00:00:00"/>
    <s v="Nava Sheva"/>
    <s v="Ahmedabad"/>
    <x v="3"/>
    <x v="1"/>
    <x v="5"/>
    <n v="21.47"/>
    <n v="355"/>
    <n v="104.78"/>
    <n v="2"/>
    <x v="0"/>
    <x v="1"/>
    <n v="54656.6"/>
    <x v="74"/>
    <x v="1"/>
    <n v="83.29"/>
    <n v="1568.8"/>
    <n v="1943.24"/>
    <n v="8481.34"/>
    <x v="0"/>
    <n v="2026"/>
    <s v="Q1"/>
    <s v="High"/>
    <s v="Average"/>
    <s v="Excellent"/>
    <x v="3"/>
    <n v="8481.34"/>
  </r>
  <r>
    <x v="4729"/>
    <d v="2025-07-29T00:00:00"/>
    <s v="Kolkata"/>
    <s v="Hyderabad"/>
    <x v="6"/>
    <x v="1"/>
    <x v="3"/>
    <n v="12.95"/>
    <n v="2762"/>
    <n v="87.52"/>
    <n v="7"/>
    <x v="0"/>
    <x v="2"/>
    <n v="72301.399999999994"/>
    <x v="117"/>
    <x v="1"/>
    <n v="83.33"/>
    <n v="6042"/>
    <n v="4272.96"/>
    <n v="9697.17"/>
    <x v="1"/>
    <n v="2025"/>
    <s v="Q3"/>
    <s v="High"/>
    <s v="Average"/>
    <s v="Good"/>
    <x v="6"/>
    <n v="9697.17"/>
  </r>
  <r>
    <x v="4730"/>
    <d v="2024-03-30T00:00:00"/>
    <s v="Chennai"/>
    <s v="Lucknow"/>
    <x v="4"/>
    <x v="1"/>
    <x v="0"/>
    <n v="13.12"/>
    <n v="1939"/>
    <n v="95.57"/>
    <n v="5"/>
    <x v="2"/>
    <x v="2"/>
    <n v="61044.4"/>
    <x v="21"/>
    <x v="1"/>
    <n v="87.44"/>
    <n v="4402.8"/>
    <n v="3725.05"/>
    <n v="7150.98"/>
    <x v="10"/>
    <n v="2024"/>
    <s v="Q1"/>
    <s v="High"/>
    <s v="Average"/>
    <s v="Excellent"/>
    <x v="4"/>
    <n v="7150.98"/>
  </r>
  <r>
    <x v="4731"/>
    <d v="2024-11-03T00:00:00"/>
    <s v="Kandla"/>
    <s v="Bengaluru"/>
    <x v="3"/>
    <x v="0"/>
    <x v="5"/>
    <n v="19.72"/>
    <n v="752"/>
    <n v="92.46"/>
    <n v="2"/>
    <x v="1"/>
    <x v="2"/>
    <n v="37867.199999999997"/>
    <x v="42"/>
    <x v="0"/>
    <n v="81.72"/>
    <n v="2292.8000000000002"/>
    <n v="3204.22"/>
    <n v="5017.1099999999997"/>
    <x v="11"/>
    <n v="2024"/>
    <s v="Q4"/>
    <s v="Low"/>
    <s v="Average"/>
    <s v="Excellent"/>
    <x v="3"/>
    <n v="5017.1099999999997"/>
  </r>
  <r>
    <x v="4732"/>
    <d v="2025-02-05T00:00:00"/>
    <s v="Mumbai"/>
    <s v="Bengaluru"/>
    <x v="6"/>
    <x v="1"/>
    <x v="4"/>
    <n v="20.27"/>
    <n v="2232"/>
    <n v="92.57"/>
    <n v="6"/>
    <x v="2"/>
    <x v="1"/>
    <n v="72135.399999999994"/>
    <x v="106"/>
    <x v="3"/>
    <n v="81.62"/>
    <n v="5274.8"/>
    <n v="4955.8999999999996"/>
    <n v="10925.07"/>
    <x v="3"/>
    <n v="2025"/>
    <s v="Q1"/>
    <s v="High"/>
    <s v="Good"/>
    <s v="Good"/>
    <x v="6"/>
    <n v="10925.07"/>
  </r>
  <r>
    <x v="4733"/>
    <d v="2026-01-13T00:00:00"/>
    <s v="Chennai"/>
    <s v="Nagpur"/>
    <x v="5"/>
    <x v="1"/>
    <x v="1"/>
    <n v="22.54"/>
    <n v="417"/>
    <n v="91.08"/>
    <n v="2"/>
    <x v="1"/>
    <x v="2"/>
    <n v="48219.6"/>
    <x v="88"/>
    <x v="4"/>
    <n v="81.849999999999994"/>
    <n v="1735.6"/>
    <n v="2680.55"/>
    <n v="5351.97"/>
    <x v="0"/>
    <n v="2026"/>
    <s v="Q1"/>
    <s v="Low"/>
    <s v="Average"/>
    <s v="Excellent"/>
    <x v="5"/>
    <n v="5351.97"/>
  </r>
  <r>
    <x v="4734"/>
    <d v="2024-03-18T00:00:00"/>
    <s v="Chennai"/>
    <s v="Bengaluru"/>
    <x v="5"/>
    <x v="0"/>
    <x v="0"/>
    <n v="19.98"/>
    <n v="838"/>
    <n v="94.03"/>
    <n v="3"/>
    <x v="0"/>
    <x v="1"/>
    <n v="45821.599999999999"/>
    <x v="93"/>
    <x v="3"/>
    <n v="88.39"/>
    <n v="2475.1999999999998"/>
    <n v="3322.81"/>
    <n v="4277.7299999999996"/>
    <x v="10"/>
    <n v="2024"/>
    <s v="Q1"/>
    <s v="Low"/>
    <s v="Average"/>
    <s v="Excellent"/>
    <x v="5"/>
    <n v="4277.7299999999996"/>
  </r>
  <r>
    <x v="4735"/>
    <d v="2025-01-08T00:00:00"/>
    <s v="Mumbai"/>
    <s v="Ahmedabad"/>
    <x v="2"/>
    <x v="1"/>
    <x v="3"/>
    <n v="20.13"/>
    <n v="1574"/>
    <n v="98.13"/>
    <n v="3"/>
    <x v="1"/>
    <x v="0"/>
    <n v="64780.6"/>
    <x v="5"/>
    <x v="1"/>
    <n v="85.43"/>
    <n v="3953.2"/>
    <n v="2570.6799999999998"/>
    <n v="5884.42"/>
    <x v="0"/>
    <n v="2025"/>
    <s v="Q1"/>
    <s v="High"/>
    <s v="Average"/>
    <s v="Excellent"/>
    <x v="2"/>
    <n v="5884.42"/>
  </r>
  <r>
    <x v="4736"/>
    <d v="2025-10-26T00:00:00"/>
    <s v="Kolkata"/>
    <s v="Nagpur"/>
    <x v="4"/>
    <x v="1"/>
    <x v="1"/>
    <n v="21.04"/>
    <n v="1036"/>
    <n v="92.13"/>
    <n v="4"/>
    <x v="0"/>
    <x v="2"/>
    <n v="59423.6"/>
    <x v="102"/>
    <x v="1"/>
    <n v="86.9"/>
    <n v="2913.6"/>
    <n v="2419.39"/>
    <n v="5267.65"/>
    <x v="7"/>
    <n v="2025"/>
    <s v="Q4"/>
    <s v="High"/>
    <s v="Average"/>
    <s v="Excellent"/>
    <x v="4"/>
    <n v="5267.65"/>
  </r>
  <r>
    <x v="4737"/>
    <d v="2024-11-02T00:00:00"/>
    <s v="Mundra"/>
    <s v="Lucknow"/>
    <x v="3"/>
    <x v="0"/>
    <x v="2"/>
    <n v="13.94"/>
    <n v="988"/>
    <n v="91.29"/>
    <n v="3"/>
    <x v="1"/>
    <x v="1"/>
    <n v="36856.800000000003"/>
    <x v="116"/>
    <x v="4"/>
    <n v="87.25"/>
    <n v="2533.6"/>
    <n v="4401.71"/>
    <n v="5125.55"/>
    <x v="11"/>
    <n v="2024"/>
    <s v="Q4"/>
    <s v="Low"/>
    <s v="Average"/>
    <s v="Excellent"/>
    <x v="3"/>
    <n v="5125.55"/>
  </r>
  <r>
    <x v="4738"/>
    <d v="2026-06-16T00:00:00"/>
    <s v="Chennai"/>
    <s v="Pune"/>
    <x v="3"/>
    <x v="0"/>
    <x v="3"/>
    <n v="19.95"/>
    <n v="1270"/>
    <n v="101.85"/>
    <n v="5"/>
    <x v="0"/>
    <x v="2"/>
    <n v="50417"/>
    <x v="34"/>
    <x v="2"/>
    <n v="86.77"/>
    <n v="3338"/>
    <n v="2941.17"/>
    <n v="4960.12"/>
    <x v="6"/>
    <n v="2026"/>
    <s v="Q2"/>
    <s v="High"/>
    <s v="Average"/>
    <s v="Excellent"/>
    <x v="3"/>
    <n v="4960.12"/>
  </r>
  <r>
    <x v="4739"/>
    <d v="2024-12-07T00:00:00"/>
    <s v="Mumbai"/>
    <s v="Pune"/>
    <x v="4"/>
    <x v="0"/>
    <x v="2"/>
    <n v="14.41"/>
    <n v="1451"/>
    <n v="100.84"/>
    <n v="3"/>
    <x v="0"/>
    <x v="0"/>
    <n v="51481.8"/>
    <x v="45"/>
    <x v="2"/>
    <n v="82.67"/>
    <n v="3478.4"/>
    <n v="4778.84"/>
    <n v="8187.78"/>
    <x v="9"/>
    <n v="2024"/>
    <s v="Q4"/>
    <s v="High"/>
    <s v="Average"/>
    <s v="Excellent"/>
    <x v="4"/>
    <n v="8187.78"/>
  </r>
  <r>
    <x v="4740"/>
    <d v="2024-10-30T00:00:00"/>
    <s v="Mumbai"/>
    <s v="Nagpur"/>
    <x v="4"/>
    <x v="1"/>
    <x v="6"/>
    <n v="25.34"/>
    <n v="2295"/>
    <n v="92.54"/>
    <n v="5"/>
    <x v="0"/>
    <x v="0"/>
    <n v="82450.8"/>
    <x v="17"/>
    <x v="6"/>
    <n v="86.48"/>
    <n v="5603.6"/>
    <n v="4924.62"/>
    <n v="12094.9"/>
    <x v="7"/>
    <n v="2024"/>
    <s v="Q4"/>
    <s v="High"/>
    <s v="Good"/>
    <s v="Excellent"/>
    <x v="4"/>
    <n v="12094.9"/>
  </r>
  <r>
    <x v="4741"/>
    <d v="2026-03-29T00:00:00"/>
    <s v="Mumbai"/>
    <s v="Nagpur"/>
    <x v="3"/>
    <x v="1"/>
    <x v="4"/>
    <n v="17.309999999999999"/>
    <n v="1050"/>
    <n v="97.24"/>
    <n v="3"/>
    <x v="0"/>
    <x v="0"/>
    <n v="60847.8"/>
    <x v="0"/>
    <x v="0"/>
    <n v="87.68"/>
    <n v="2792.4"/>
    <n v="2008.87"/>
    <n v="7539.31"/>
    <x v="10"/>
    <n v="2026"/>
    <s v="Q1"/>
    <s v="High"/>
    <s v="Average"/>
    <s v="Excellent"/>
    <x v="3"/>
    <n v="7539.31"/>
  </r>
  <r>
    <x v="4742"/>
    <d v="2025-04-28T00:00:00"/>
    <s v="Nava Sheva"/>
    <s v="Hyderabad"/>
    <x v="6"/>
    <x v="1"/>
    <x v="0"/>
    <n v="14.08"/>
    <n v="667"/>
    <n v="95.24"/>
    <n v="2"/>
    <x v="2"/>
    <x v="2"/>
    <n v="46604.800000000003"/>
    <x v="108"/>
    <x v="5"/>
    <n v="85.02"/>
    <n v="1897.2"/>
    <n v="4132"/>
    <n v="7818.21"/>
    <x v="5"/>
    <n v="2025"/>
    <s v="Q2"/>
    <s v="Low"/>
    <s v="Average"/>
    <s v="Excellent"/>
    <x v="6"/>
    <n v="7818.21"/>
  </r>
  <r>
    <x v="4743"/>
    <d v="2025-04-01T00:00:00"/>
    <s v="Kandla"/>
    <s v="Ahmedabad"/>
    <x v="5"/>
    <x v="0"/>
    <x v="3"/>
    <n v="16.23"/>
    <n v="880"/>
    <n v="102.4"/>
    <n v="3"/>
    <x v="1"/>
    <x v="2"/>
    <n v="37455"/>
    <x v="49"/>
    <x v="2"/>
    <n v="83.79"/>
    <n v="2409.1999999999998"/>
    <n v="3246.31"/>
    <n v="5365.56"/>
    <x v="5"/>
    <n v="2025"/>
    <s v="Q2"/>
    <s v="Low"/>
    <s v="Average"/>
    <s v="Excellent"/>
    <x v="5"/>
    <n v="5365.56"/>
  </r>
  <r>
    <x v="4744"/>
    <d v="2024-07-17T00:00:00"/>
    <s v="Mundra"/>
    <s v="Pune"/>
    <x v="0"/>
    <x v="0"/>
    <x v="5"/>
    <n v="21.97"/>
    <n v="918"/>
    <n v="93.76"/>
    <n v="3"/>
    <x v="0"/>
    <x v="2"/>
    <n v="47040.2"/>
    <x v="69"/>
    <x v="1"/>
    <n v="87.53"/>
    <n v="2714.8"/>
    <n v="2153.25"/>
    <n v="7446.15"/>
    <x v="1"/>
    <n v="2024"/>
    <s v="Q3"/>
    <s v="Low"/>
    <s v="Average"/>
    <s v="Excellent"/>
    <x v="0"/>
    <n v="7446.15"/>
  </r>
  <r>
    <x v="4745"/>
    <d v="2024-01-30T00:00:00"/>
    <s v="Chennai"/>
    <s v="Bengaluru"/>
    <x v="2"/>
    <x v="0"/>
    <x v="1"/>
    <n v="12.9"/>
    <n v="2792"/>
    <n v="99.26"/>
    <n v="6"/>
    <x v="1"/>
    <x v="2"/>
    <n v="57025.2"/>
    <x v="57"/>
    <x v="3"/>
    <n v="88.51"/>
    <n v="6100"/>
    <n v="2165.41"/>
    <n v="7657.08"/>
    <x v="0"/>
    <n v="2024"/>
    <s v="Q1"/>
    <s v="High"/>
    <s v="Average"/>
    <s v="Good"/>
    <x v="2"/>
    <n v="7657.08"/>
  </r>
  <r>
    <x v="4746"/>
    <d v="2025-03-26T00:00:00"/>
    <s v="Nava Sheva"/>
    <s v="Ahmedabad"/>
    <x v="6"/>
    <x v="0"/>
    <x v="1"/>
    <n v="16.489999999999998"/>
    <n v="1711"/>
    <n v="103.26"/>
    <n v="5"/>
    <x v="0"/>
    <x v="0"/>
    <n v="56764.2"/>
    <x v="21"/>
    <x v="2"/>
    <n v="85.39"/>
    <n v="4081.6"/>
    <n v="2902.63"/>
    <n v="5881.96"/>
    <x v="10"/>
    <n v="2025"/>
    <s v="Q1"/>
    <s v="High"/>
    <s v="Average"/>
    <s v="Excellent"/>
    <x v="6"/>
    <n v="5881.96"/>
  </r>
  <r>
    <x v="4747"/>
    <d v="2025-05-08T00:00:00"/>
    <s v="Chennai"/>
    <s v="Nagpur"/>
    <x v="1"/>
    <x v="1"/>
    <x v="0"/>
    <n v="21.7"/>
    <n v="2437"/>
    <n v="99.45"/>
    <n v="6"/>
    <x v="0"/>
    <x v="0"/>
    <n v="81708"/>
    <x v="36"/>
    <x v="5"/>
    <n v="81.150000000000006"/>
    <n v="5742"/>
    <n v="3660.27"/>
    <n v="12289.97"/>
    <x v="4"/>
    <n v="2025"/>
    <s v="Q2"/>
    <s v="High"/>
    <s v="Good"/>
    <s v="Good"/>
    <x v="1"/>
    <n v="12289.97"/>
  </r>
  <r>
    <x v="4748"/>
    <d v="2024-10-02T00:00:00"/>
    <s v="Nava Sheva"/>
    <s v="Hyderabad"/>
    <x v="6"/>
    <x v="1"/>
    <x v="6"/>
    <n v="27.98"/>
    <n v="606"/>
    <n v="87.78"/>
    <n v="2"/>
    <x v="0"/>
    <x v="2"/>
    <n v="59987.6"/>
    <x v="4"/>
    <x v="1"/>
    <n v="88.5"/>
    <n v="2331.1999999999998"/>
    <n v="4872.51"/>
    <n v="6270.76"/>
    <x v="7"/>
    <n v="2024"/>
    <s v="Q4"/>
    <s v="High"/>
    <s v="Average"/>
    <s v="Excellent"/>
    <x v="6"/>
    <n v="6270.76"/>
  </r>
  <r>
    <x v="4749"/>
    <d v="2024-03-07T00:00:00"/>
    <s v="Kolkata"/>
    <s v="Nagpur"/>
    <x v="6"/>
    <x v="0"/>
    <x v="2"/>
    <n v="22.19"/>
    <n v="959"/>
    <n v="88.87"/>
    <n v="3"/>
    <x v="0"/>
    <x v="2"/>
    <n v="47143.4"/>
    <x v="53"/>
    <x v="5"/>
    <n v="88.26"/>
    <n v="2805.6"/>
    <n v="3515.83"/>
    <n v="7163.45"/>
    <x v="10"/>
    <n v="2024"/>
    <s v="Q1"/>
    <s v="Low"/>
    <s v="Average"/>
    <s v="Excellent"/>
    <x v="6"/>
    <n v="7163.45"/>
  </r>
  <r>
    <x v="4750"/>
    <d v="2024-08-09T00:00:00"/>
    <s v="Mundra"/>
    <s v="Ahmedabad"/>
    <x v="4"/>
    <x v="0"/>
    <x v="4"/>
    <n v="25.23"/>
    <n v="2414"/>
    <n v="97.2"/>
    <n v="7"/>
    <x v="0"/>
    <x v="1"/>
    <n v="69839"/>
    <x v="110"/>
    <x v="1"/>
    <n v="87.49"/>
    <n v="5837.2"/>
    <n v="3107.23"/>
    <n v="9436.2099999999991"/>
    <x v="2"/>
    <n v="2024"/>
    <s v="Q3"/>
    <s v="High"/>
    <s v="Average"/>
    <s v="Good"/>
    <x v="4"/>
    <n v="9436.2099999999991"/>
  </r>
  <r>
    <x v="4751"/>
    <d v="2024-10-20T00:00:00"/>
    <s v="Vizag"/>
    <s v="Jaipur"/>
    <x v="1"/>
    <x v="0"/>
    <x v="3"/>
    <n v="20.92"/>
    <n v="1735"/>
    <n v="87.61"/>
    <n v="6"/>
    <x v="0"/>
    <x v="2"/>
    <n v="55161.2"/>
    <x v="49"/>
    <x v="5"/>
    <n v="84.5"/>
    <n v="4306.8"/>
    <n v="2296.35"/>
    <n v="7254.01"/>
    <x v="7"/>
    <n v="2024"/>
    <s v="Q4"/>
    <s v="High"/>
    <s v="Average"/>
    <s v="Good"/>
    <x v="1"/>
    <n v="7254.01"/>
  </r>
  <r>
    <x v="4752"/>
    <d v="2025-10-02T00:00:00"/>
    <s v="Kandla"/>
    <s v="Ahmedabad"/>
    <x v="0"/>
    <x v="1"/>
    <x v="0"/>
    <n v="27.2"/>
    <n v="2509"/>
    <n v="87.99"/>
    <n v="7"/>
    <x v="1"/>
    <x v="2"/>
    <n v="77146.8"/>
    <x v="85"/>
    <x v="1"/>
    <n v="85.55"/>
    <n v="6106"/>
    <n v="3220.79"/>
    <n v="7196.37"/>
    <x v="7"/>
    <n v="2025"/>
    <s v="Q4"/>
    <s v="High"/>
    <s v="Average"/>
    <s v="Good"/>
    <x v="0"/>
    <n v="7196.37"/>
  </r>
  <r>
    <x v="4753"/>
    <d v="2024-02-12T00:00:00"/>
    <s v="Kandla"/>
    <s v="Lucknow"/>
    <x v="0"/>
    <x v="1"/>
    <x v="3"/>
    <n v="25.87"/>
    <n v="2167"/>
    <n v="104.67"/>
    <n v="7"/>
    <x v="1"/>
    <x v="0"/>
    <n v="77847.399999999994"/>
    <x v="82"/>
    <x v="1"/>
    <n v="82.37"/>
    <n v="5368.8"/>
    <n v="3885.28"/>
    <n v="12585.3"/>
    <x v="3"/>
    <n v="2024"/>
    <s v="Q1"/>
    <s v="High"/>
    <s v="Good"/>
    <s v="Good"/>
    <x v="0"/>
    <n v="12585.3"/>
  </r>
  <r>
    <x v="4754"/>
    <d v="2026-05-02T00:00:00"/>
    <s v="Mumbai"/>
    <s v="Nagpur"/>
    <x v="4"/>
    <x v="0"/>
    <x v="2"/>
    <n v="18.510000000000002"/>
    <n v="1884"/>
    <n v="89.42"/>
    <n v="5"/>
    <x v="2"/>
    <x v="2"/>
    <n v="52497.4"/>
    <x v="26"/>
    <x v="5"/>
    <n v="84.9"/>
    <n v="4508.3999999999996"/>
    <n v="1553.74"/>
    <n v="6830.01"/>
    <x v="4"/>
    <n v="2026"/>
    <s v="Q2"/>
    <s v="High"/>
    <s v="Average"/>
    <s v="Excellent"/>
    <x v="4"/>
    <n v="6830.01"/>
  </r>
  <r>
    <x v="4755"/>
    <d v="2026-04-27T00:00:00"/>
    <s v="Mundra"/>
    <s v="Hyderabad"/>
    <x v="4"/>
    <x v="0"/>
    <x v="5"/>
    <n v="16.760000000000002"/>
    <n v="2205"/>
    <n v="99.26"/>
    <n v="6"/>
    <x v="0"/>
    <x v="0"/>
    <n v="62455.199999999997"/>
    <x v="44"/>
    <x v="0"/>
    <n v="87.91"/>
    <n v="5080.3999999999996"/>
    <n v="2317.08"/>
    <n v="9076.91"/>
    <x v="5"/>
    <n v="2026"/>
    <s v="Q2"/>
    <s v="High"/>
    <s v="Average"/>
    <s v="Good"/>
    <x v="4"/>
    <n v="9076.91"/>
  </r>
  <r>
    <x v="4756"/>
    <d v="2025-01-10T00:00:00"/>
    <s v="Chennai"/>
    <s v="Delhi ICD"/>
    <x v="4"/>
    <x v="1"/>
    <x v="0"/>
    <n v="23.27"/>
    <n v="2352"/>
    <n v="85.42"/>
    <n v="7"/>
    <x v="0"/>
    <x v="0"/>
    <n v="80417.399999999994"/>
    <x v="100"/>
    <x v="1"/>
    <n v="86.96"/>
    <n v="5634.8"/>
    <n v="2476.2399999999998"/>
    <n v="11246.97"/>
    <x v="0"/>
    <n v="2025"/>
    <s v="Q1"/>
    <s v="High"/>
    <s v="Good"/>
    <s v="Good"/>
    <x v="4"/>
    <n v="11246.97"/>
  </r>
  <r>
    <x v="4757"/>
    <d v="2024-03-20T00:00:00"/>
    <s v="Vizag"/>
    <s v="Jaipur"/>
    <x v="3"/>
    <x v="1"/>
    <x v="5"/>
    <n v="11.74"/>
    <n v="379"/>
    <n v="94.27"/>
    <n v="2"/>
    <x v="0"/>
    <x v="0"/>
    <n v="47426.400000000001"/>
    <x v="72"/>
    <x v="5"/>
    <n v="88.79"/>
    <n v="1227.5999999999999"/>
    <n v="2843.06"/>
    <n v="7080.63"/>
    <x v="10"/>
    <n v="2024"/>
    <s v="Q1"/>
    <s v="Low"/>
    <s v="Average"/>
    <s v="Excellent"/>
    <x v="3"/>
    <n v="7080.63"/>
  </r>
  <r>
    <x v="4758"/>
    <d v="2024-08-30T00:00:00"/>
    <s v="Chennai"/>
    <s v="Lucknow"/>
    <x v="2"/>
    <x v="1"/>
    <x v="5"/>
    <n v="22"/>
    <n v="316"/>
    <n v="87.34"/>
    <n v="2"/>
    <x v="2"/>
    <x v="1"/>
    <n v="50072.800000000003"/>
    <x v="98"/>
    <x v="1"/>
    <n v="86.27"/>
    <n v="1512"/>
    <n v="2892.92"/>
    <n v="4723.82"/>
    <x v="2"/>
    <n v="2024"/>
    <s v="Q3"/>
    <s v="High"/>
    <s v="Average"/>
    <s v="Excellent"/>
    <x v="2"/>
    <n v="4723.82"/>
  </r>
  <r>
    <x v="4759"/>
    <d v="2024-04-07T00:00:00"/>
    <s v="Chennai"/>
    <s v="Ahmedabad"/>
    <x v="0"/>
    <x v="0"/>
    <x v="0"/>
    <n v="20.87"/>
    <n v="521"/>
    <n v="92.65"/>
    <n v="2"/>
    <x v="1"/>
    <x v="1"/>
    <n v="37653"/>
    <x v="20"/>
    <x v="5"/>
    <n v="81.569999999999993"/>
    <n v="1876.8"/>
    <n v="4405.28"/>
    <n v="3863.73"/>
    <x v="5"/>
    <n v="2024"/>
    <s v="Q2"/>
    <s v="Low"/>
    <s v="Average"/>
    <s v="Excellent"/>
    <x v="0"/>
    <n v="3863.73"/>
  </r>
  <r>
    <x v="4760"/>
    <d v="2025-02-26T00:00:00"/>
    <s v="Chennai"/>
    <s v="Jaipur"/>
    <x v="0"/>
    <x v="1"/>
    <x v="4"/>
    <n v="11.43"/>
    <n v="628"/>
    <n v="100.18"/>
    <n v="2"/>
    <x v="1"/>
    <x v="2"/>
    <n v="41844.6"/>
    <x v="27"/>
    <x v="4"/>
    <n v="88.83"/>
    <n v="1713.2"/>
    <n v="2344.52"/>
    <n v="6565.42"/>
    <x v="3"/>
    <n v="2025"/>
    <s v="Q1"/>
    <s v="Low"/>
    <s v="Average"/>
    <s v="Excellent"/>
    <x v="0"/>
    <n v="6565.42"/>
  </r>
  <r>
    <x v="4761"/>
    <d v="2025-06-15T00:00:00"/>
    <s v="Kandla"/>
    <s v="Lucknow"/>
    <x v="2"/>
    <x v="1"/>
    <x v="5"/>
    <n v="14.89"/>
    <n v="1836"/>
    <n v="104.98"/>
    <n v="6"/>
    <x v="0"/>
    <x v="0"/>
    <n v="69030.600000000006"/>
    <x v="67"/>
    <x v="6"/>
    <n v="83.54"/>
    <n v="4267.6000000000004"/>
    <n v="3986.12"/>
    <n v="12229.98"/>
    <x v="6"/>
    <n v="2025"/>
    <s v="Q2"/>
    <s v="High"/>
    <s v="Good"/>
    <s v="Good"/>
    <x v="2"/>
    <n v="12229.98"/>
  </r>
  <r>
    <x v="4762"/>
    <d v="2024-09-02T00:00:00"/>
    <s v="Vizag"/>
    <s v="Hyderabad"/>
    <x v="0"/>
    <x v="1"/>
    <x v="3"/>
    <n v="13.02"/>
    <n v="1571"/>
    <n v="104.56"/>
    <n v="3"/>
    <x v="1"/>
    <x v="1"/>
    <n v="56617.2"/>
    <x v="110"/>
    <x v="1"/>
    <n v="84.36"/>
    <n v="3662.8"/>
    <n v="1682.11"/>
    <n v="9362.08"/>
    <x v="8"/>
    <n v="2024"/>
    <s v="Q3"/>
    <s v="High"/>
    <s v="Average"/>
    <s v="Excellent"/>
    <x v="0"/>
    <n v="9362.08"/>
  </r>
  <r>
    <x v="4763"/>
    <d v="2025-08-18T00:00:00"/>
    <s v="Chennai"/>
    <s v="Ahmedabad"/>
    <x v="5"/>
    <x v="1"/>
    <x v="4"/>
    <n v="23.38"/>
    <n v="2333"/>
    <n v="87"/>
    <n v="7"/>
    <x v="1"/>
    <x v="1"/>
    <n v="72978"/>
    <x v="31"/>
    <x v="1"/>
    <n v="83.3"/>
    <n v="5601.2"/>
    <n v="3094.89"/>
    <n v="11550.09"/>
    <x v="2"/>
    <n v="2025"/>
    <s v="Q3"/>
    <s v="High"/>
    <s v="Good"/>
    <s v="Good"/>
    <x v="5"/>
    <n v="11550.09"/>
  </r>
  <r>
    <x v="4764"/>
    <d v="2025-12-27T00:00:00"/>
    <s v="Nava Sheva"/>
    <s v="Delhi ICD"/>
    <x v="2"/>
    <x v="0"/>
    <x v="4"/>
    <n v="18.53"/>
    <n v="2268"/>
    <n v="102.44"/>
    <n v="6"/>
    <x v="2"/>
    <x v="1"/>
    <n v="60185.8"/>
    <x v="28"/>
    <x v="2"/>
    <n v="81.180000000000007"/>
    <n v="5277.2"/>
    <n v="3527.07"/>
    <n v="7843.92"/>
    <x v="9"/>
    <n v="2025"/>
    <s v="Q4"/>
    <s v="High"/>
    <s v="Average"/>
    <s v="Good"/>
    <x v="2"/>
    <n v="7843.92"/>
  </r>
  <r>
    <x v="4765"/>
    <d v="2024-12-24T00:00:00"/>
    <s v="Kandla"/>
    <s v="Pune"/>
    <x v="1"/>
    <x v="1"/>
    <x v="5"/>
    <n v="16.48"/>
    <n v="2032"/>
    <n v="95.31"/>
    <n v="6"/>
    <x v="2"/>
    <x v="2"/>
    <n v="65153.2"/>
    <x v="84"/>
    <x v="2"/>
    <n v="81.83"/>
    <n v="4723.2"/>
    <n v="2395.6799999999998"/>
    <n v="11573.01"/>
    <x v="9"/>
    <n v="2024"/>
    <s v="Q4"/>
    <s v="High"/>
    <s v="Good"/>
    <s v="Good"/>
    <x v="1"/>
    <n v="11573.01"/>
  </r>
  <r>
    <x v="4766"/>
    <d v="2025-12-01T00:00:00"/>
    <s v="Mumbai"/>
    <s v="Lucknow"/>
    <x v="2"/>
    <x v="0"/>
    <x v="6"/>
    <n v="19.48"/>
    <n v="1886"/>
    <n v="86.78"/>
    <n v="6"/>
    <x v="2"/>
    <x v="0"/>
    <n v="57077.599999999999"/>
    <x v="15"/>
    <x v="4"/>
    <n v="84.36"/>
    <n v="4551.2"/>
    <n v="4088.4"/>
    <n v="6424.48"/>
    <x v="9"/>
    <n v="2025"/>
    <s v="Q4"/>
    <s v="High"/>
    <s v="Average"/>
    <s v="Good"/>
    <x v="2"/>
    <n v="6424.48"/>
  </r>
  <r>
    <x v="4767"/>
    <d v="2025-01-12T00:00:00"/>
    <s v="Chennai"/>
    <s v="Bengaluru"/>
    <x v="6"/>
    <x v="0"/>
    <x v="4"/>
    <n v="15.89"/>
    <n v="713"/>
    <n v="89.09"/>
    <n v="3"/>
    <x v="1"/>
    <x v="1"/>
    <n v="35047.800000000003"/>
    <x v="96"/>
    <x v="5"/>
    <n v="82.74"/>
    <n v="2061.6"/>
    <n v="4957.3900000000003"/>
    <n v="5035.3500000000004"/>
    <x v="0"/>
    <n v="2025"/>
    <s v="Q1"/>
    <s v="Low"/>
    <s v="Average"/>
    <s v="Excellent"/>
    <x v="6"/>
    <n v="5035.3500000000004"/>
  </r>
  <r>
    <x v="4768"/>
    <d v="2025-09-19T00:00:00"/>
    <s v="Kandla"/>
    <s v="Lucknow"/>
    <x v="2"/>
    <x v="0"/>
    <x v="6"/>
    <n v="12.2"/>
    <n v="1632"/>
    <n v="90.26"/>
    <n v="4"/>
    <x v="1"/>
    <x v="0"/>
    <n v="45395.199999999997"/>
    <x v="100"/>
    <x v="2"/>
    <n v="81.17"/>
    <n v="3752"/>
    <n v="3447.56"/>
    <n v="7747.17"/>
    <x v="8"/>
    <n v="2025"/>
    <s v="Q3"/>
    <s v="Low"/>
    <s v="Average"/>
    <s v="Excellent"/>
    <x v="2"/>
    <n v="7747.17"/>
  </r>
  <r>
    <x v="4769"/>
    <d v="2024-12-06T00:00:00"/>
    <s v="Chennai"/>
    <s v="Jaipur"/>
    <x v="3"/>
    <x v="1"/>
    <x v="4"/>
    <n v="15.02"/>
    <n v="1602"/>
    <n v="102.88"/>
    <n v="5"/>
    <x v="2"/>
    <x v="1"/>
    <n v="61087.6"/>
    <x v="84"/>
    <x v="0"/>
    <n v="86.1"/>
    <n v="3804.8"/>
    <n v="4619.05"/>
    <n v="10322.18"/>
    <x v="9"/>
    <n v="2024"/>
    <s v="Q4"/>
    <s v="High"/>
    <s v="Good"/>
    <s v="Excellent"/>
    <x v="3"/>
    <n v="10322.18"/>
  </r>
  <r>
    <x v="4770"/>
    <d v="2025-10-24T00:00:00"/>
    <s v="Kolkata"/>
    <s v="Ahmedabad"/>
    <x v="4"/>
    <x v="0"/>
    <x v="5"/>
    <n v="15.04"/>
    <n v="1938"/>
    <n v="99.87"/>
    <n v="6"/>
    <x v="1"/>
    <x v="2"/>
    <n v="48776.4"/>
    <x v="77"/>
    <x v="6"/>
    <n v="85.77"/>
    <n v="4477.6000000000004"/>
    <n v="2080.04"/>
    <n v="7886.55"/>
    <x v="7"/>
    <n v="2025"/>
    <s v="Q4"/>
    <s v="Low"/>
    <s v="Average"/>
    <s v="Good"/>
    <x v="4"/>
    <n v="7886.55"/>
  </r>
  <r>
    <x v="4771"/>
    <d v="2025-02-01T00:00:00"/>
    <s v="Chennai"/>
    <s v="Ahmedabad"/>
    <x v="5"/>
    <x v="1"/>
    <x v="1"/>
    <n v="10.41"/>
    <n v="366"/>
    <n v="90.65"/>
    <n v="2"/>
    <x v="1"/>
    <x v="1"/>
    <n v="38139"/>
    <x v="115"/>
    <x v="4"/>
    <n v="88.03"/>
    <n v="1148.4000000000001"/>
    <n v="3894.98"/>
    <n v="6186.25"/>
    <x v="3"/>
    <n v="2025"/>
    <s v="Q1"/>
    <s v="Low"/>
    <s v="Average"/>
    <s v="Excellent"/>
    <x v="5"/>
    <n v="6186.25"/>
  </r>
  <r>
    <x v="4772"/>
    <d v="2024-12-20T00:00:00"/>
    <s v="Mundra"/>
    <s v="Bengaluru"/>
    <x v="0"/>
    <x v="1"/>
    <x v="4"/>
    <n v="14.74"/>
    <n v="1571"/>
    <n v="97.23"/>
    <n v="5"/>
    <x v="1"/>
    <x v="0"/>
    <n v="59785.599999999999"/>
    <x v="34"/>
    <x v="2"/>
    <n v="85.27"/>
    <n v="3731.6"/>
    <n v="3559.92"/>
    <n v="5784.1"/>
    <x v="9"/>
    <n v="2024"/>
    <s v="Q4"/>
    <s v="High"/>
    <s v="Average"/>
    <s v="Excellent"/>
    <x v="0"/>
    <n v="5784.1"/>
  </r>
  <r>
    <x v="4773"/>
    <d v="2025-10-14T00:00:00"/>
    <s v="Vizag"/>
    <s v="Nagpur"/>
    <x v="0"/>
    <x v="0"/>
    <x v="1"/>
    <n v="18.45"/>
    <n v="2641"/>
    <n v="86.97"/>
    <n v="8"/>
    <x v="0"/>
    <x v="2"/>
    <n v="63733.4"/>
    <x v="25"/>
    <x v="4"/>
    <n v="86.57"/>
    <n v="6020"/>
    <n v="1568.45"/>
    <n v="7430.14"/>
    <x v="7"/>
    <n v="2025"/>
    <s v="Q4"/>
    <s v="High"/>
    <s v="Average"/>
    <s v="Good"/>
    <x v="0"/>
    <n v="7430.14"/>
  </r>
  <r>
    <x v="4774"/>
    <d v="2024-02-06T00:00:00"/>
    <s v="Chennai"/>
    <s v="Lucknow"/>
    <x v="1"/>
    <x v="0"/>
    <x v="2"/>
    <n v="24.06"/>
    <n v="1126"/>
    <n v="103.38"/>
    <n v="4"/>
    <x v="0"/>
    <x v="1"/>
    <n v="54071.6"/>
    <x v="18"/>
    <x v="4"/>
    <n v="82.93"/>
    <n v="3214.4"/>
    <n v="4764.8599999999997"/>
    <n v="5474.62"/>
    <x v="3"/>
    <n v="2024"/>
    <s v="Q1"/>
    <s v="High"/>
    <s v="Average"/>
    <s v="Excellent"/>
    <x v="1"/>
    <n v="5474.62"/>
  </r>
  <r>
    <x v="4775"/>
    <d v="2025-10-11T00:00:00"/>
    <s v="Vizag"/>
    <s v="Lucknow"/>
    <x v="4"/>
    <x v="0"/>
    <x v="3"/>
    <n v="22.1"/>
    <n v="1251"/>
    <n v="96.88"/>
    <n v="4"/>
    <x v="1"/>
    <x v="1"/>
    <n v="48027.6"/>
    <x v="1"/>
    <x v="0"/>
    <n v="86.39"/>
    <n v="3386"/>
    <n v="4294.47"/>
    <n v="5232.8100000000004"/>
    <x v="7"/>
    <n v="2025"/>
    <s v="Q4"/>
    <s v="Low"/>
    <s v="Average"/>
    <s v="Excellent"/>
    <x v="4"/>
    <n v="5232.8100000000004"/>
  </r>
  <r>
    <x v="4776"/>
    <d v="2025-04-29T00:00:00"/>
    <s v="Kandla"/>
    <s v="Nagpur"/>
    <x v="3"/>
    <x v="0"/>
    <x v="2"/>
    <n v="22.87"/>
    <n v="634"/>
    <n v="104.39"/>
    <n v="2"/>
    <x v="0"/>
    <x v="1"/>
    <n v="47217.8"/>
    <x v="15"/>
    <x v="3"/>
    <n v="81.16"/>
    <n v="2182.8000000000002"/>
    <n v="4094.22"/>
    <n v="5031.01"/>
    <x v="5"/>
    <n v="2025"/>
    <s v="Q2"/>
    <s v="Low"/>
    <s v="Average"/>
    <s v="Excellent"/>
    <x v="3"/>
    <n v="5031.01"/>
  </r>
  <r>
    <x v="4777"/>
    <d v="2024-05-11T00:00:00"/>
    <s v="Vizag"/>
    <s v="Delhi ICD"/>
    <x v="4"/>
    <x v="0"/>
    <x v="0"/>
    <n v="16.350000000000001"/>
    <n v="519"/>
    <n v="90.9"/>
    <n v="3"/>
    <x v="2"/>
    <x v="0"/>
    <n v="38351"/>
    <x v="26"/>
    <x v="4"/>
    <n v="87.45"/>
    <n v="1692"/>
    <n v="2879.52"/>
    <n v="6355.73"/>
    <x v="4"/>
    <n v="2024"/>
    <s v="Q2"/>
    <s v="Low"/>
    <s v="Average"/>
    <s v="Excellent"/>
    <x v="4"/>
    <n v="6355.73"/>
  </r>
  <r>
    <x v="4778"/>
    <d v="2024-04-16T00:00:00"/>
    <s v="Mumbai"/>
    <s v="Pune"/>
    <x v="3"/>
    <x v="0"/>
    <x v="2"/>
    <n v="19.350000000000001"/>
    <n v="2432"/>
    <n v="94.58"/>
    <n v="8"/>
    <x v="0"/>
    <x v="2"/>
    <n v="62948.6"/>
    <x v="94"/>
    <x v="0"/>
    <n v="82.37"/>
    <n v="5638"/>
    <n v="3573.78"/>
    <n v="11011.86"/>
    <x v="5"/>
    <n v="2024"/>
    <s v="Q2"/>
    <s v="High"/>
    <s v="Good"/>
    <s v="Good"/>
    <x v="3"/>
    <n v="11011.86"/>
  </r>
  <r>
    <x v="4779"/>
    <d v="2026-01-05T00:00:00"/>
    <s v="Mundra"/>
    <s v="Bengaluru"/>
    <x v="2"/>
    <x v="1"/>
    <x v="1"/>
    <n v="18.54"/>
    <n v="1490"/>
    <n v="92.27"/>
    <n v="5"/>
    <x v="2"/>
    <x v="1"/>
    <n v="61638.400000000001"/>
    <x v="1"/>
    <x v="1"/>
    <n v="88.12"/>
    <n v="3721.6"/>
    <n v="3729.88"/>
    <n v="8450.32"/>
    <x v="0"/>
    <n v="2026"/>
    <s v="Q1"/>
    <s v="High"/>
    <s v="Average"/>
    <s v="Excellent"/>
    <x v="2"/>
    <n v="8450.32"/>
  </r>
  <r>
    <x v="4780"/>
    <d v="2025-02-09T00:00:00"/>
    <s v="Mumbai"/>
    <s v="Lucknow"/>
    <x v="1"/>
    <x v="0"/>
    <x v="5"/>
    <n v="10.41"/>
    <n v="393"/>
    <n v="102.64"/>
    <n v="2"/>
    <x v="0"/>
    <x v="1"/>
    <n v="32901.800000000003"/>
    <x v="48"/>
    <x v="2"/>
    <n v="87.91"/>
    <n v="1202.4000000000001"/>
    <n v="1933.22"/>
    <n v="3310.73"/>
    <x v="3"/>
    <n v="2025"/>
    <s v="Q1"/>
    <s v="Low"/>
    <s v="Average"/>
    <s v="Excellent"/>
    <x v="1"/>
    <n v="3310.73"/>
  </r>
  <r>
    <x v="4781"/>
    <d v="2025-12-21T00:00:00"/>
    <s v="Kandla"/>
    <s v="Bengaluru"/>
    <x v="5"/>
    <x v="1"/>
    <x v="2"/>
    <n v="20.78"/>
    <n v="2198"/>
    <n v="103.28"/>
    <n v="7"/>
    <x v="2"/>
    <x v="0"/>
    <n v="75971.600000000006"/>
    <x v="4"/>
    <x v="3"/>
    <n v="88.07"/>
    <n v="5227.2"/>
    <n v="2937.98"/>
    <n v="6879.1"/>
    <x v="9"/>
    <n v="2025"/>
    <s v="Q4"/>
    <s v="High"/>
    <s v="Average"/>
    <s v="Good"/>
    <x v="5"/>
    <n v="6879.1"/>
  </r>
  <r>
    <x v="4782"/>
    <d v="2026-04-04T00:00:00"/>
    <s v="Chennai"/>
    <s v="Bengaluru"/>
    <x v="2"/>
    <x v="1"/>
    <x v="2"/>
    <n v="19.25"/>
    <n v="2761"/>
    <n v="92.85"/>
    <n v="7"/>
    <x v="2"/>
    <x v="0"/>
    <n v="80099"/>
    <x v="8"/>
    <x v="0"/>
    <n v="86.37"/>
    <n v="6292"/>
    <n v="4794.08"/>
    <n v="10043.34"/>
    <x v="5"/>
    <n v="2026"/>
    <s v="Q2"/>
    <s v="High"/>
    <s v="Good"/>
    <s v="Good"/>
    <x v="2"/>
    <n v="10043.34"/>
  </r>
  <r>
    <x v="4783"/>
    <d v="2025-05-24T00:00:00"/>
    <s v="Chennai"/>
    <s v="Delhi ICD"/>
    <x v="4"/>
    <x v="1"/>
    <x v="0"/>
    <n v="22.88"/>
    <n v="965"/>
    <n v="104.15"/>
    <n v="2"/>
    <x v="1"/>
    <x v="1"/>
    <n v="58170"/>
    <x v="114"/>
    <x v="4"/>
    <n v="87.41"/>
    <n v="2845.2"/>
    <n v="3477.79"/>
    <n v="9146.2900000000009"/>
    <x v="4"/>
    <n v="2025"/>
    <s v="Q2"/>
    <s v="High"/>
    <s v="Average"/>
    <s v="Excellent"/>
    <x v="4"/>
    <n v="9146.2900000000009"/>
  </r>
  <r>
    <x v="4784"/>
    <d v="2025-02-17T00:00:00"/>
    <s v="Kandla"/>
    <s v="Delhi ICD"/>
    <x v="6"/>
    <x v="0"/>
    <x v="3"/>
    <n v="25.22"/>
    <n v="1938"/>
    <n v="90.33"/>
    <n v="5"/>
    <x v="1"/>
    <x v="2"/>
    <n v="56793.599999999999"/>
    <x v="10"/>
    <x v="3"/>
    <n v="86.18"/>
    <n v="4884.8"/>
    <n v="4347.62"/>
    <n v="10126.870000000001"/>
    <x v="3"/>
    <n v="2025"/>
    <s v="Q1"/>
    <s v="High"/>
    <s v="Good"/>
    <s v="Excellent"/>
    <x v="6"/>
    <n v="10126.870000000001"/>
  </r>
  <r>
    <x v="4785"/>
    <d v="2026-06-04T00:00:00"/>
    <s v="Nava Sheva"/>
    <s v="Nagpur"/>
    <x v="4"/>
    <x v="0"/>
    <x v="4"/>
    <n v="23.77"/>
    <n v="2240"/>
    <n v="95.63"/>
    <n v="7"/>
    <x v="2"/>
    <x v="2"/>
    <n v="62248.6"/>
    <x v="59"/>
    <x v="1"/>
    <n v="86.92"/>
    <n v="5430.8"/>
    <n v="3942.55"/>
    <n v="8260.6"/>
    <x v="6"/>
    <n v="2026"/>
    <s v="Q2"/>
    <s v="High"/>
    <s v="Average"/>
    <s v="Good"/>
    <x v="4"/>
    <n v="8260.6"/>
  </r>
  <r>
    <x v="4786"/>
    <d v="2026-04-29T00:00:00"/>
    <s v="Kolkata"/>
    <s v="Hyderabad"/>
    <x v="0"/>
    <x v="1"/>
    <x v="5"/>
    <n v="25.19"/>
    <n v="1407"/>
    <n v="86.32"/>
    <n v="3"/>
    <x v="2"/>
    <x v="0"/>
    <n v="68413.399999999994"/>
    <x v="7"/>
    <x v="4"/>
    <n v="88.22"/>
    <n v="3821.6"/>
    <n v="4332.25"/>
    <n v="10966.38"/>
    <x v="5"/>
    <n v="2026"/>
    <s v="Q2"/>
    <s v="High"/>
    <s v="Good"/>
    <s v="Excellent"/>
    <x v="0"/>
    <n v="10966.38"/>
  </r>
  <r>
    <x v="4787"/>
    <d v="2024-11-29T00:00:00"/>
    <s v="Vizag"/>
    <s v="Hyderabad"/>
    <x v="2"/>
    <x v="0"/>
    <x v="6"/>
    <n v="10.69"/>
    <n v="1623"/>
    <n v="95.46"/>
    <n v="5"/>
    <x v="1"/>
    <x v="2"/>
    <n v="40552.199999999997"/>
    <x v="64"/>
    <x v="5"/>
    <n v="88.2"/>
    <n v="3673.6"/>
    <n v="2318.02"/>
    <n v="3810.63"/>
    <x v="11"/>
    <n v="2024"/>
    <s v="Q4"/>
    <s v="Low"/>
    <s v="Average"/>
    <s v="Excellent"/>
    <x v="2"/>
    <n v="3810.63"/>
  </r>
  <r>
    <x v="4788"/>
    <d v="2025-07-04T00:00:00"/>
    <s v="Mundra"/>
    <s v="Nagpur"/>
    <x v="4"/>
    <x v="0"/>
    <x v="6"/>
    <n v="13.58"/>
    <n v="642"/>
    <n v="98.41"/>
    <n v="2"/>
    <x v="0"/>
    <x v="0"/>
    <n v="40735.199999999997"/>
    <x v="92"/>
    <x v="3"/>
    <n v="83.62"/>
    <n v="1827.2"/>
    <n v="4998.97"/>
    <n v="3365.82"/>
    <x v="1"/>
    <n v="2025"/>
    <s v="Q3"/>
    <s v="Low"/>
    <s v="Average"/>
    <s v="Excellent"/>
    <x v="4"/>
    <n v="3365.82"/>
  </r>
  <r>
    <x v="4789"/>
    <d v="2026-03-23T00:00:00"/>
    <s v="Kolkata"/>
    <s v="Nagpur"/>
    <x v="5"/>
    <x v="0"/>
    <x v="0"/>
    <n v="25.81"/>
    <n v="1937"/>
    <n v="93.95"/>
    <n v="4"/>
    <x v="0"/>
    <x v="1"/>
    <n v="64247"/>
    <x v="19"/>
    <x v="4"/>
    <n v="88.68"/>
    <n v="4906.3999999999996"/>
    <n v="2955.64"/>
    <n v="7651.97"/>
    <x v="10"/>
    <n v="2026"/>
    <s v="Q1"/>
    <s v="High"/>
    <s v="Average"/>
    <s v="Excellent"/>
    <x v="5"/>
    <n v="7651.97"/>
  </r>
  <r>
    <x v="4790"/>
    <d v="2025-11-20T00:00:00"/>
    <s v="Kandla"/>
    <s v="Ahmedabad"/>
    <x v="6"/>
    <x v="0"/>
    <x v="2"/>
    <n v="14.87"/>
    <n v="364"/>
    <n v="104.73"/>
    <n v="2"/>
    <x v="1"/>
    <x v="1"/>
    <n v="31818.6"/>
    <x v="47"/>
    <x v="1"/>
    <n v="83.73"/>
    <n v="1322.8"/>
    <n v="2314.4499999999998"/>
    <n v="3189.81"/>
    <x v="11"/>
    <n v="2025"/>
    <s v="Q4"/>
    <s v="Low"/>
    <s v="Average"/>
    <s v="Excellent"/>
    <x v="6"/>
    <n v="3189.81"/>
  </r>
  <r>
    <x v="4791"/>
    <d v="2025-08-24T00:00:00"/>
    <s v="Nava Sheva"/>
    <s v="Ahmedabad"/>
    <x v="5"/>
    <x v="0"/>
    <x v="3"/>
    <n v="12.9"/>
    <n v="1005"/>
    <n v="91.29"/>
    <n v="3"/>
    <x v="0"/>
    <x v="1"/>
    <n v="41124.800000000003"/>
    <x v="18"/>
    <x v="3"/>
    <n v="88.4"/>
    <n v="2526"/>
    <n v="4466.17"/>
    <n v="3372.05"/>
    <x v="2"/>
    <n v="2025"/>
    <s v="Q3"/>
    <s v="Low"/>
    <s v="Average"/>
    <s v="Excellent"/>
    <x v="5"/>
    <n v="3372.05"/>
  </r>
  <r>
    <x v="4792"/>
    <d v="2025-07-01T00:00:00"/>
    <s v="Nava Sheva"/>
    <s v="Ahmedabad"/>
    <x v="4"/>
    <x v="0"/>
    <x v="4"/>
    <n v="21.03"/>
    <n v="1121"/>
    <n v="104.24"/>
    <n v="3"/>
    <x v="2"/>
    <x v="1"/>
    <n v="48887.8"/>
    <x v="97"/>
    <x v="3"/>
    <n v="84.77"/>
    <n v="3083.2"/>
    <n v="3781.48"/>
    <n v="6459.31"/>
    <x v="1"/>
    <n v="2025"/>
    <s v="Q3"/>
    <s v="Low"/>
    <s v="Average"/>
    <s v="Excellent"/>
    <x v="4"/>
    <n v="6459.31"/>
  </r>
  <r>
    <x v="4793"/>
    <d v="2026-03-15T00:00:00"/>
    <s v="Kandla"/>
    <s v="Lucknow"/>
    <x v="4"/>
    <x v="0"/>
    <x v="1"/>
    <n v="27.88"/>
    <n v="691"/>
    <n v="104.04"/>
    <n v="2"/>
    <x v="0"/>
    <x v="2"/>
    <n v="50868.800000000003"/>
    <x v="101"/>
    <x v="6"/>
    <n v="85.31"/>
    <n v="2497.1999999999998"/>
    <n v="1664.57"/>
    <n v="5920.18"/>
    <x v="10"/>
    <n v="2026"/>
    <s v="Q1"/>
    <s v="High"/>
    <s v="Average"/>
    <s v="Excellent"/>
    <x v="4"/>
    <n v="5920.18"/>
  </r>
  <r>
    <x v="4794"/>
    <d v="2024-02-19T00:00:00"/>
    <s v="Chennai"/>
    <s v="Hyderabad"/>
    <x v="3"/>
    <x v="0"/>
    <x v="1"/>
    <n v="22.02"/>
    <n v="1964"/>
    <n v="97.82"/>
    <n v="5"/>
    <x v="2"/>
    <x v="1"/>
    <n v="59124.4"/>
    <x v="68"/>
    <x v="1"/>
    <n v="85.39"/>
    <n v="4808.8"/>
    <n v="3879.42"/>
    <n v="8174.24"/>
    <x v="3"/>
    <n v="2024"/>
    <s v="Q1"/>
    <s v="High"/>
    <s v="Average"/>
    <s v="Excellent"/>
    <x v="3"/>
    <n v="8174.24"/>
  </r>
  <r>
    <x v="4795"/>
    <d v="2024-01-28T00:00:00"/>
    <s v="Nava Sheva"/>
    <s v="Lucknow"/>
    <x v="5"/>
    <x v="1"/>
    <x v="3"/>
    <n v="22.44"/>
    <n v="695"/>
    <n v="89.48"/>
    <n v="2"/>
    <x v="2"/>
    <x v="2"/>
    <n v="53773.599999999999"/>
    <x v="81"/>
    <x v="2"/>
    <n v="83.23"/>
    <n v="2287.6"/>
    <n v="4664.37"/>
    <n v="9295.2000000000007"/>
    <x v="0"/>
    <n v="2024"/>
    <s v="Q1"/>
    <s v="High"/>
    <s v="Average"/>
    <s v="Excellent"/>
    <x v="5"/>
    <n v="9295.2000000000007"/>
  </r>
  <r>
    <x v="4796"/>
    <d v="2025-11-03T00:00:00"/>
    <s v="Mundra"/>
    <s v="Nagpur"/>
    <x v="3"/>
    <x v="1"/>
    <x v="1"/>
    <n v="23.2"/>
    <n v="1400"/>
    <n v="86.44"/>
    <n v="5"/>
    <x v="1"/>
    <x v="0"/>
    <n v="64052.800000000003"/>
    <x v="41"/>
    <x v="3"/>
    <n v="85.61"/>
    <n v="3728"/>
    <n v="4812.8"/>
    <n v="10012.040000000001"/>
    <x v="11"/>
    <n v="2025"/>
    <s v="Q4"/>
    <s v="High"/>
    <s v="Good"/>
    <s v="Excellent"/>
    <x v="3"/>
    <n v="10012.040000000001"/>
  </r>
  <r>
    <x v="4797"/>
    <d v="2024-02-16T00:00:00"/>
    <s v="Vizag"/>
    <s v="Bengaluru"/>
    <x v="3"/>
    <x v="1"/>
    <x v="2"/>
    <n v="26.75"/>
    <n v="1124"/>
    <n v="100.4"/>
    <n v="3"/>
    <x v="0"/>
    <x v="2"/>
    <n v="66611"/>
    <x v="81"/>
    <x v="5"/>
    <n v="83.62"/>
    <n v="3318"/>
    <n v="3337.23"/>
    <n v="7103.7"/>
    <x v="3"/>
    <n v="2024"/>
    <s v="Q1"/>
    <s v="High"/>
    <s v="Average"/>
    <s v="Excellent"/>
    <x v="3"/>
    <n v="7103.7"/>
  </r>
  <r>
    <x v="4798"/>
    <d v="2024-12-07T00:00:00"/>
    <s v="Chennai"/>
    <s v="Bengaluru"/>
    <x v="4"/>
    <x v="0"/>
    <x v="2"/>
    <n v="10.37"/>
    <n v="497"/>
    <n v="87.87"/>
    <n v="3"/>
    <x v="1"/>
    <x v="1"/>
    <n v="27341.4"/>
    <x v="87"/>
    <x v="2"/>
    <n v="86.3"/>
    <n v="1408.8"/>
    <n v="4504.5200000000004"/>
    <n v="3565.99"/>
    <x v="9"/>
    <n v="2024"/>
    <s v="Q4"/>
    <s v="Low"/>
    <s v="Average"/>
    <s v="Excellent"/>
    <x v="4"/>
    <n v="3565.99"/>
  </r>
  <r>
    <x v="4799"/>
    <d v="2026-05-26T00:00:00"/>
    <s v="Nava Sheva"/>
    <s v="Pune"/>
    <x v="1"/>
    <x v="0"/>
    <x v="5"/>
    <n v="23.8"/>
    <n v="844"/>
    <n v="96.51"/>
    <n v="4"/>
    <x v="1"/>
    <x v="1"/>
    <n v="44629.2"/>
    <x v="118"/>
    <x v="5"/>
    <n v="86.53"/>
    <n v="2640"/>
    <n v="4625.6899999999996"/>
    <n v="6421.09"/>
    <x v="4"/>
    <n v="2026"/>
    <s v="Q2"/>
    <s v="Low"/>
    <s v="Average"/>
    <s v="Excellent"/>
    <x v="1"/>
    <n v="6421.09"/>
  </r>
  <r>
    <x v="4800"/>
    <d v="2024-12-06T00:00:00"/>
    <s v="Nava Sheva"/>
    <s v="Lucknow"/>
    <x v="0"/>
    <x v="0"/>
    <x v="6"/>
    <n v="12.4"/>
    <n v="2662"/>
    <n v="98.18"/>
    <n v="6"/>
    <x v="1"/>
    <x v="0"/>
    <n v="58885.599999999999"/>
    <x v="73"/>
    <x v="3"/>
    <n v="82.05"/>
    <n v="5820"/>
    <n v="3784.14"/>
    <n v="7127.95"/>
    <x v="9"/>
    <n v="2024"/>
    <s v="Q4"/>
    <s v="High"/>
    <s v="Average"/>
    <s v="Good"/>
    <x v="0"/>
    <n v="7127.95"/>
  </r>
  <r>
    <x v="4801"/>
    <d v="2024-06-25T00:00:00"/>
    <s v="Vizag"/>
    <s v="Lucknow"/>
    <x v="5"/>
    <x v="1"/>
    <x v="0"/>
    <n v="14.15"/>
    <n v="2040"/>
    <n v="98.86"/>
    <n v="6"/>
    <x v="0"/>
    <x v="1"/>
    <n v="67578.2"/>
    <x v="87"/>
    <x v="5"/>
    <n v="83.04"/>
    <n v="4646"/>
    <n v="4930.54"/>
    <n v="5901.67"/>
    <x v="6"/>
    <n v="2024"/>
    <s v="Q2"/>
    <s v="High"/>
    <s v="Average"/>
    <s v="Good"/>
    <x v="5"/>
    <n v="5901.67"/>
  </r>
  <r>
    <x v="4802"/>
    <d v="2024-04-22T00:00:00"/>
    <s v="Vizag"/>
    <s v="Hyderabad"/>
    <x v="4"/>
    <x v="1"/>
    <x v="0"/>
    <n v="27.18"/>
    <n v="999"/>
    <n v="86.44"/>
    <n v="3"/>
    <x v="1"/>
    <x v="1"/>
    <n v="60322.8"/>
    <x v="119"/>
    <x v="0"/>
    <n v="82.03"/>
    <n v="3085.2"/>
    <n v="1738.36"/>
    <n v="9647.02"/>
    <x v="5"/>
    <n v="2024"/>
    <s v="Q2"/>
    <s v="High"/>
    <s v="Average"/>
    <s v="Excellent"/>
    <x v="4"/>
    <n v="9647.02"/>
  </r>
  <r>
    <x v="4803"/>
    <d v="2025-03-04T00:00:00"/>
    <s v="Kandla"/>
    <s v="Delhi ICD"/>
    <x v="1"/>
    <x v="1"/>
    <x v="5"/>
    <n v="26.11"/>
    <n v="1232"/>
    <n v="95.33"/>
    <n v="3"/>
    <x v="2"/>
    <x v="2"/>
    <n v="64222.6"/>
    <x v="51"/>
    <x v="0"/>
    <n v="83.76"/>
    <n v="3508.4"/>
    <n v="3903.06"/>
    <n v="10418.01"/>
    <x v="10"/>
    <n v="2025"/>
    <s v="Q1"/>
    <s v="High"/>
    <s v="Good"/>
    <s v="Excellent"/>
    <x v="1"/>
    <n v="10418.01"/>
  </r>
  <r>
    <x v="4804"/>
    <d v="2025-01-15T00:00:00"/>
    <s v="Kandla"/>
    <s v="Jaipur"/>
    <x v="1"/>
    <x v="0"/>
    <x v="2"/>
    <n v="25.34"/>
    <n v="1592"/>
    <n v="96.32"/>
    <n v="3"/>
    <x v="2"/>
    <x v="2"/>
    <n v="55968.4"/>
    <x v="31"/>
    <x v="6"/>
    <n v="84.79"/>
    <n v="4197.6000000000004"/>
    <n v="4115.6000000000004"/>
    <n v="8590.82"/>
    <x v="0"/>
    <n v="2025"/>
    <s v="Q1"/>
    <s v="High"/>
    <s v="Average"/>
    <s v="Excellent"/>
    <x v="1"/>
    <n v="8590.82"/>
  </r>
  <r>
    <x v="4805"/>
    <d v="2024-12-22T00:00:00"/>
    <s v="Kandla"/>
    <s v="Hyderabad"/>
    <x v="2"/>
    <x v="1"/>
    <x v="3"/>
    <n v="27.99"/>
    <n v="1600"/>
    <n v="104.87"/>
    <n v="5"/>
    <x v="2"/>
    <x v="1"/>
    <n v="72975.399999999994"/>
    <x v="112"/>
    <x v="0"/>
    <n v="84.73"/>
    <n v="4319.6000000000004"/>
    <n v="4472.58"/>
    <n v="12885.9"/>
    <x v="9"/>
    <n v="2024"/>
    <s v="Q4"/>
    <s v="High"/>
    <s v="Good"/>
    <s v="Excellent"/>
    <x v="2"/>
    <n v="12885.9"/>
  </r>
  <r>
    <x v="4806"/>
    <d v="2026-04-08T00:00:00"/>
    <s v="Mundra"/>
    <s v="Pune"/>
    <x v="2"/>
    <x v="0"/>
    <x v="2"/>
    <n v="10.36"/>
    <n v="481"/>
    <n v="91.44"/>
    <n v="3"/>
    <x v="0"/>
    <x v="0"/>
    <n v="35068.800000000003"/>
    <x v="96"/>
    <x v="2"/>
    <n v="85.42"/>
    <n v="1376.4"/>
    <n v="4361.1099999999997"/>
    <n v="5861.87"/>
    <x v="5"/>
    <n v="2026"/>
    <s v="Q2"/>
    <s v="Low"/>
    <s v="Average"/>
    <s v="Excellent"/>
    <x v="2"/>
    <n v="5861.87"/>
  </r>
  <r>
    <x v="4807"/>
    <d v="2024-10-13T00:00:00"/>
    <s v="Kandla"/>
    <s v="Ahmedabad"/>
    <x v="0"/>
    <x v="0"/>
    <x v="2"/>
    <n v="13.71"/>
    <n v="1856"/>
    <n v="88.35"/>
    <n v="5"/>
    <x v="0"/>
    <x v="0"/>
    <n v="54213"/>
    <x v="62"/>
    <x v="6"/>
    <n v="84.7"/>
    <n v="4260.3999999999996"/>
    <n v="4817.2299999999996"/>
    <n v="9486.2099999999991"/>
    <x v="7"/>
    <n v="2024"/>
    <s v="Q4"/>
    <s v="High"/>
    <s v="Average"/>
    <s v="Excellent"/>
    <x v="0"/>
    <n v="9486.2099999999991"/>
  </r>
  <r>
    <x v="4808"/>
    <d v="2026-03-08T00:00:00"/>
    <s v="Mundra"/>
    <s v="Bengaluru"/>
    <x v="5"/>
    <x v="1"/>
    <x v="0"/>
    <n v="14.68"/>
    <n v="1260"/>
    <n v="102.71"/>
    <n v="5"/>
    <x v="0"/>
    <x v="0"/>
    <n v="61657.2"/>
    <x v="15"/>
    <x v="4"/>
    <n v="85.78"/>
    <n v="3107.2"/>
    <n v="3020.38"/>
    <n v="8122.7"/>
    <x v="10"/>
    <n v="2026"/>
    <s v="Q1"/>
    <s v="High"/>
    <s v="Average"/>
    <s v="Excellent"/>
    <x v="5"/>
    <n v="8122.7"/>
  </r>
  <r>
    <x v="4809"/>
    <d v="2024-11-13T00:00:00"/>
    <s v="Mumbai"/>
    <s v="Bengaluru"/>
    <x v="3"/>
    <x v="0"/>
    <x v="1"/>
    <n v="19.420000000000002"/>
    <n v="384"/>
    <n v="97.26"/>
    <n v="2"/>
    <x v="1"/>
    <x v="0"/>
    <n v="37757.199999999997"/>
    <x v="82"/>
    <x v="4"/>
    <n v="82.06"/>
    <n v="1544.8"/>
    <n v="3889.26"/>
    <n v="4778.24"/>
    <x v="11"/>
    <n v="2024"/>
    <s v="Q4"/>
    <s v="Low"/>
    <s v="Average"/>
    <s v="Excellent"/>
    <x v="3"/>
    <n v="4778.24"/>
  </r>
  <r>
    <x v="4810"/>
    <d v="2025-04-12T00:00:00"/>
    <s v="Chennai"/>
    <s v="Lucknow"/>
    <x v="6"/>
    <x v="1"/>
    <x v="2"/>
    <n v="15.66"/>
    <n v="1784"/>
    <n v="99.09"/>
    <n v="5"/>
    <x v="1"/>
    <x v="0"/>
    <n v="63392.800000000003"/>
    <x v="109"/>
    <x v="4"/>
    <n v="87.74"/>
    <n v="4194.3999999999996"/>
    <n v="1724.45"/>
    <n v="9113.8799999999992"/>
    <x v="5"/>
    <n v="2025"/>
    <s v="Q2"/>
    <s v="High"/>
    <s v="Average"/>
    <s v="Excellent"/>
    <x v="6"/>
    <n v="9113.8799999999992"/>
  </r>
  <r>
    <x v="4811"/>
    <d v="2024-06-28T00:00:00"/>
    <s v="Chennai"/>
    <s v="Delhi ICD"/>
    <x v="5"/>
    <x v="0"/>
    <x v="4"/>
    <n v="18.78"/>
    <n v="597"/>
    <n v="93.41"/>
    <n v="2"/>
    <x v="0"/>
    <x v="2"/>
    <n v="40275.199999999997"/>
    <x v="29"/>
    <x v="6"/>
    <n v="85.86"/>
    <n v="1945.2"/>
    <n v="2833.3"/>
    <n v="5990.62"/>
    <x v="6"/>
    <n v="2024"/>
    <s v="Q2"/>
    <s v="Low"/>
    <s v="Average"/>
    <s v="Excellent"/>
    <x v="5"/>
    <n v="5990.62"/>
  </r>
  <r>
    <x v="4812"/>
    <d v="2026-04-08T00:00:00"/>
    <s v="Nava Sheva"/>
    <s v="Pune"/>
    <x v="2"/>
    <x v="1"/>
    <x v="5"/>
    <n v="24.45"/>
    <n v="2485"/>
    <n v="98.79"/>
    <n v="6"/>
    <x v="2"/>
    <x v="2"/>
    <n v="78179.8"/>
    <x v="98"/>
    <x v="2"/>
    <n v="84.44"/>
    <n v="5948"/>
    <n v="3529.96"/>
    <n v="13319.03"/>
    <x v="5"/>
    <n v="2026"/>
    <s v="Q2"/>
    <s v="High"/>
    <s v="Good"/>
    <s v="Good"/>
    <x v="2"/>
    <n v="13319.03"/>
  </r>
  <r>
    <x v="4813"/>
    <d v="2025-03-27T00:00:00"/>
    <s v="Chennai"/>
    <s v="Lucknow"/>
    <x v="0"/>
    <x v="1"/>
    <x v="5"/>
    <n v="26.24"/>
    <n v="1308"/>
    <n v="96.13"/>
    <n v="5"/>
    <x v="0"/>
    <x v="2"/>
    <n v="67847.600000000006"/>
    <x v="26"/>
    <x v="0"/>
    <n v="85.2"/>
    <n v="3665.6"/>
    <n v="2523.38"/>
    <n v="8438.11"/>
    <x v="10"/>
    <n v="2025"/>
    <s v="Q1"/>
    <s v="High"/>
    <s v="Average"/>
    <s v="Excellent"/>
    <x v="0"/>
    <n v="8438.11"/>
  </r>
  <r>
    <x v="4814"/>
    <d v="2025-10-15T00:00:00"/>
    <s v="Mundra"/>
    <s v="Lucknow"/>
    <x v="4"/>
    <x v="0"/>
    <x v="4"/>
    <n v="11.43"/>
    <n v="2512"/>
    <n v="91.51"/>
    <n v="7"/>
    <x v="1"/>
    <x v="0"/>
    <n v="55412.2"/>
    <x v="18"/>
    <x v="5"/>
    <n v="86.7"/>
    <n v="5481.2"/>
    <n v="3001.37"/>
    <n v="6896.77"/>
    <x v="7"/>
    <n v="2025"/>
    <s v="Q4"/>
    <s v="High"/>
    <s v="Average"/>
    <s v="Good"/>
    <x v="4"/>
    <n v="6896.77"/>
  </r>
  <r>
    <x v="4815"/>
    <d v="2025-09-06T00:00:00"/>
    <s v="Mumbai"/>
    <s v="Bengaluru"/>
    <x v="2"/>
    <x v="1"/>
    <x v="4"/>
    <n v="20.309999999999999"/>
    <n v="1176"/>
    <n v="87.86"/>
    <n v="2"/>
    <x v="1"/>
    <x v="0"/>
    <n v="58934.2"/>
    <x v="4"/>
    <x v="5"/>
    <n v="82.15"/>
    <n v="3164.4"/>
    <n v="2881.02"/>
    <n v="10417.299999999999"/>
    <x v="8"/>
    <n v="2025"/>
    <s v="Q3"/>
    <s v="High"/>
    <s v="Good"/>
    <s v="Excellent"/>
    <x v="2"/>
    <n v="10417.299999999999"/>
  </r>
  <r>
    <x v="4816"/>
    <d v="2026-03-17T00:00:00"/>
    <s v="Kolkata"/>
    <s v="Ahmedabad"/>
    <x v="4"/>
    <x v="1"/>
    <x v="4"/>
    <n v="25.71"/>
    <n v="1550"/>
    <n v="103.63"/>
    <n v="5"/>
    <x v="2"/>
    <x v="0"/>
    <n v="72674.600000000006"/>
    <x v="21"/>
    <x v="2"/>
    <n v="82.78"/>
    <n v="4128.3999999999996"/>
    <n v="2063.98"/>
    <n v="8471.19"/>
    <x v="10"/>
    <n v="2026"/>
    <s v="Q1"/>
    <s v="High"/>
    <s v="Average"/>
    <s v="Excellent"/>
    <x v="4"/>
    <n v="8471.19"/>
  </r>
  <r>
    <x v="4817"/>
    <d v="2025-09-07T00:00:00"/>
    <s v="Mundra"/>
    <s v="Lucknow"/>
    <x v="6"/>
    <x v="0"/>
    <x v="0"/>
    <n v="26.81"/>
    <n v="524"/>
    <n v="94.45"/>
    <n v="3"/>
    <x v="2"/>
    <x v="1"/>
    <n v="45751"/>
    <x v="78"/>
    <x v="4"/>
    <n v="82.5"/>
    <n v="2120.4"/>
    <n v="3940.97"/>
    <n v="3746"/>
    <x v="8"/>
    <n v="2025"/>
    <s v="Q3"/>
    <s v="Low"/>
    <s v="Average"/>
    <s v="Excellent"/>
    <x v="6"/>
    <n v="3746"/>
  </r>
  <r>
    <x v="4818"/>
    <d v="2024-08-17T00:00:00"/>
    <s v="Chennai"/>
    <s v="Delhi ICD"/>
    <x v="3"/>
    <x v="0"/>
    <x v="0"/>
    <n v="26.35"/>
    <n v="1545"/>
    <n v="91.55"/>
    <n v="5"/>
    <x v="0"/>
    <x v="2"/>
    <n v="58241"/>
    <x v="110"/>
    <x v="3"/>
    <n v="86.57"/>
    <n v="4144"/>
    <n v="3136.89"/>
    <n v="8242.5499999999993"/>
    <x v="2"/>
    <n v="2024"/>
    <s v="Q3"/>
    <s v="High"/>
    <s v="Average"/>
    <s v="Excellent"/>
    <x v="3"/>
    <n v="8242.5499999999993"/>
  </r>
  <r>
    <x v="4819"/>
    <d v="2025-10-03T00:00:00"/>
    <s v="Chennai"/>
    <s v="Lucknow"/>
    <x v="1"/>
    <x v="1"/>
    <x v="6"/>
    <n v="21.98"/>
    <n v="1307"/>
    <n v="100.79"/>
    <n v="3"/>
    <x v="0"/>
    <x v="0"/>
    <n v="68560.800000000003"/>
    <x v="36"/>
    <x v="5"/>
    <n v="86.63"/>
    <n v="3493.2"/>
    <n v="1598.95"/>
    <n v="11632.59"/>
    <x v="7"/>
    <n v="2025"/>
    <s v="Q4"/>
    <s v="High"/>
    <s v="Good"/>
    <s v="Excellent"/>
    <x v="1"/>
    <n v="11632.59"/>
  </r>
  <r>
    <x v="4820"/>
    <d v="2024-03-19T00:00:00"/>
    <s v="Vizag"/>
    <s v="Delhi ICD"/>
    <x v="5"/>
    <x v="1"/>
    <x v="1"/>
    <n v="12.64"/>
    <n v="2306"/>
    <n v="88.31"/>
    <n v="6"/>
    <x v="1"/>
    <x v="1"/>
    <n v="63145.2"/>
    <x v="65"/>
    <x v="4"/>
    <n v="84.02"/>
    <n v="5117.6000000000004"/>
    <n v="3896.96"/>
    <n v="7905.16"/>
    <x v="10"/>
    <n v="2024"/>
    <s v="Q1"/>
    <s v="High"/>
    <s v="Average"/>
    <s v="Good"/>
    <x v="5"/>
    <n v="7905.16"/>
  </r>
  <r>
    <x v="4821"/>
    <d v="2025-06-23T00:00:00"/>
    <s v="Mundra"/>
    <s v="Bengaluru"/>
    <x v="1"/>
    <x v="1"/>
    <x v="4"/>
    <n v="16.649999999999999"/>
    <n v="2531"/>
    <n v="92.61"/>
    <n v="8"/>
    <x v="2"/>
    <x v="2"/>
    <n v="70970.2"/>
    <x v="5"/>
    <x v="5"/>
    <n v="83.3"/>
    <n v="5728"/>
    <n v="2448.34"/>
    <n v="9749.7800000000007"/>
    <x v="6"/>
    <n v="2025"/>
    <s v="Q2"/>
    <s v="High"/>
    <s v="Average"/>
    <s v="Good"/>
    <x v="1"/>
    <n v="9749.7800000000007"/>
  </r>
  <r>
    <x v="4822"/>
    <d v="2024-12-31T00:00:00"/>
    <s v="Kolkata"/>
    <s v="Delhi ICD"/>
    <x v="0"/>
    <x v="0"/>
    <x v="6"/>
    <n v="22.85"/>
    <n v="1405"/>
    <n v="90.46"/>
    <n v="3"/>
    <x v="0"/>
    <x v="0"/>
    <n v="57280.2"/>
    <x v="36"/>
    <x v="6"/>
    <n v="87.2"/>
    <n v="3724"/>
    <n v="3797.67"/>
    <n v="4778.28"/>
    <x v="9"/>
    <n v="2024"/>
    <s v="Q4"/>
    <s v="High"/>
    <s v="Average"/>
    <s v="Excellent"/>
    <x v="0"/>
    <n v="4778.28"/>
  </r>
  <r>
    <x v="4823"/>
    <d v="2024-02-17T00:00:00"/>
    <s v="Nava Sheva"/>
    <s v="Bengaluru"/>
    <x v="1"/>
    <x v="1"/>
    <x v="6"/>
    <n v="20.059999999999999"/>
    <n v="2357"/>
    <n v="102.72"/>
    <n v="5"/>
    <x v="0"/>
    <x v="2"/>
    <n v="75664.399999999994"/>
    <x v="101"/>
    <x v="5"/>
    <n v="82.78"/>
    <n v="5516.4"/>
    <n v="2281.73"/>
    <n v="10860.98"/>
    <x v="3"/>
    <n v="2024"/>
    <s v="Q1"/>
    <s v="High"/>
    <s v="Good"/>
    <s v="Excellent"/>
    <x v="1"/>
    <n v="10860.98"/>
  </r>
  <r>
    <x v="4824"/>
    <d v="2025-03-18T00:00:00"/>
    <s v="Chennai"/>
    <s v="Pune"/>
    <x v="5"/>
    <x v="1"/>
    <x v="2"/>
    <n v="19.68"/>
    <n v="2617"/>
    <n v="95.02"/>
    <n v="6"/>
    <x v="0"/>
    <x v="2"/>
    <n v="77518.399999999994"/>
    <x v="1"/>
    <x v="4"/>
    <n v="81.099999999999994"/>
    <n v="6021.2"/>
    <n v="1943.26"/>
    <n v="6718.54"/>
    <x v="10"/>
    <n v="2025"/>
    <s v="Q1"/>
    <s v="High"/>
    <s v="Average"/>
    <s v="Good"/>
    <x v="5"/>
    <n v="6718.54"/>
  </r>
  <r>
    <x v="4825"/>
    <d v="2026-04-17T00:00:00"/>
    <s v="Kolkata"/>
    <s v="Delhi ICD"/>
    <x v="2"/>
    <x v="0"/>
    <x v="4"/>
    <n v="21.1"/>
    <n v="358"/>
    <n v="95.88"/>
    <n v="2"/>
    <x v="0"/>
    <x v="0"/>
    <n v="43791.6"/>
    <x v="15"/>
    <x v="4"/>
    <n v="82.47"/>
    <n v="1560"/>
    <n v="1539.07"/>
    <n v="3571.28"/>
    <x v="5"/>
    <n v="2026"/>
    <s v="Q2"/>
    <s v="Low"/>
    <s v="Average"/>
    <s v="Excellent"/>
    <x v="2"/>
    <n v="3571.28"/>
  </r>
  <r>
    <x v="4826"/>
    <d v="2024-03-24T00:00:00"/>
    <s v="Mumbai"/>
    <s v="Jaipur"/>
    <x v="2"/>
    <x v="0"/>
    <x v="5"/>
    <n v="11.88"/>
    <n v="420"/>
    <n v="90.19"/>
    <n v="2"/>
    <x v="2"/>
    <x v="0"/>
    <n v="33054.800000000003"/>
    <x v="31"/>
    <x v="6"/>
    <n v="83.91"/>
    <n v="1315.2"/>
    <n v="4572.08"/>
    <n v="5577.67"/>
    <x v="10"/>
    <n v="2024"/>
    <s v="Q1"/>
    <s v="Low"/>
    <s v="Average"/>
    <s v="Excellent"/>
    <x v="2"/>
    <n v="5577.67"/>
  </r>
  <r>
    <x v="4827"/>
    <d v="2025-03-16T00:00:00"/>
    <s v="Mundra"/>
    <s v="Pune"/>
    <x v="1"/>
    <x v="0"/>
    <x v="3"/>
    <n v="20.170000000000002"/>
    <n v="2401"/>
    <n v="89.34"/>
    <n v="8"/>
    <x v="1"/>
    <x v="0"/>
    <n v="61685.8"/>
    <x v="95"/>
    <x v="5"/>
    <n v="87.54"/>
    <n v="5608.8"/>
    <n v="4549.59"/>
    <n v="8772.3799999999992"/>
    <x v="10"/>
    <n v="2025"/>
    <s v="Q1"/>
    <s v="High"/>
    <s v="Average"/>
    <s v="Good"/>
    <x v="1"/>
    <n v="8772.3799999999992"/>
  </r>
  <r>
    <x v="4828"/>
    <d v="2026-01-28T00:00:00"/>
    <s v="Kolkata"/>
    <s v="Jaipur"/>
    <x v="0"/>
    <x v="1"/>
    <x v="3"/>
    <n v="27.95"/>
    <n v="393"/>
    <n v="93.11"/>
    <n v="2"/>
    <x v="2"/>
    <x v="1"/>
    <n v="57044.2"/>
    <x v="23"/>
    <x v="0"/>
    <n v="88.3"/>
    <n v="1904"/>
    <n v="2195.34"/>
    <n v="9879.6"/>
    <x v="0"/>
    <n v="2026"/>
    <s v="Q1"/>
    <s v="High"/>
    <s v="Average"/>
    <s v="Excellent"/>
    <x v="0"/>
    <n v="9879.6"/>
  </r>
  <r>
    <x v="4829"/>
    <d v="2026-02-20T00:00:00"/>
    <s v="Chennai"/>
    <s v="Pune"/>
    <x v="3"/>
    <x v="1"/>
    <x v="3"/>
    <n v="17.07"/>
    <n v="2297"/>
    <n v="90.64"/>
    <n v="7"/>
    <x v="0"/>
    <x v="2"/>
    <n v="70803.8"/>
    <x v="30"/>
    <x v="2"/>
    <n v="86.92"/>
    <n v="5276.8"/>
    <n v="4288.28"/>
    <n v="10745.67"/>
    <x v="3"/>
    <n v="2026"/>
    <s v="Q1"/>
    <s v="High"/>
    <s v="Good"/>
    <s v="Good"/>
    <x v="3"/>
    <n v="10745.67"/>
  </r>
  <r>
    <x v="4830"/>
    <d v="2025-02-16T00:00:00"/>
    <s v="Kolkata"/>
    <s v="Ahmedabad"/>
    <x v="2"/>
    <x v="1"/>
    <x v="5"/>
    <n v="22.87"/>
    <n v="1632"/>
    <n v="89.49"/>
    <n v="6"/>
    <x v="0"/>
    <x v="1"/>
    <n v="69405.8"/>
    <x v="98"/>
    <x v="4"/>
    <n v="82.84"/>
    <n v="4178.8"/>
    <n v="4539.3100000000004"/>
    <n v="10235.35"/>
    <x v="3"/>
    <n v="2025"/>
    <s v="Q1"/>
    <s v="High"/>
    <s v="Good"/>
    <s v="Good"/>
    <x v="2"/>
    <n v="10235.35"/>
  </r>
  <r>
    <x v="4831"/>
    <d v="2024-05-16T00:00:00"/>
    <s v="Chennai"/>
    <s v="Delhi ICD"/>
    <x v="3"/>
    <x v="0"/>
    <x v="4"/>
    <n v="11.72"/>
    <n v="1156"/>
    <n v="90"/>
    <n v="3"/>
    <x v="2"/>
    <x v="0"/>
    <n v="41720"/>
    <x v="108"/>
    <x v="2"/>
    <n v="85.54"/>
    <n v="2780.8"/>
    <n v="4432.57"/>
    <n v="7262.07"/>
    <x v="4"/>
    <n v="2024"/>
    <s v="Q2"/>
    <s v="Low"/>
    <s v="Average"/>
    <s v="Excellent"/>
    <x v="3"/>
    <n v="7262.07"/>
  </r>
  <r>
    <x v="4832"/>
    <d v="2024-05-03T00:00:00"/>
    <s v="Kandla"/>
    <s v="Pune"/>
    <x v="5"/>
    <x v="0"/>
    <x v="0"/>
    <n v="22.49"/>
    <n v="2670"/>
    <n v="93.9"/>
    <n v="8"/>
    <x v="0"/>
    <x v="2"/>
    <n v="68549"/>
    <x v="50"/>
    <x v="3"/>
    <n v="82.77"/>
    <n v="6239.6"/>
    <n v="2787.99"/>
    <n v="10136.450000000001"/>
    <x v="4"/>
    <n v="2024"/>
    <s v="Q2"/>
    <s v="High"/>
    <s v="Good"/>
    <s v="Good"/>
    <x v="5"/>
    <n v="10136.450000000001"/>
  </r>
  <r>
    <x v="4833"/>
    <d v="2024-02-21T00:00:00"/>
    <s v="Kandla"/>
    <s v="Hyderabad"/>
    <x v="4"/>
    <x v="1"/>
    <x v="2"/>
    <n v="23.24"/>
    <n v="1547"/>
    <n v="87.95"/>
    <n v="3"/>
    <x v="0"/>
    <x v="1"/>
    <n v="68534"/>
    <x v="70"/>
    <x v="4"/>
    <n v="88.47"/>
    <n v="4023.6"/>
    <n v="4364.7299999999996"/>
    <n v="11448.32"/>
    <x v="3"/>
    <n v="2024"/>
    <s v="Q1"/>
    <s v="High"/>
    <s v="Good"/>
    <s v="Excellent"/>
    <x v="4"/>
    <n v="11448.32"/>
  </r>
  <r>
    <x v="4834"/>
    <d v="2026-04-05T00:00:00"/>
    <s v="Vizag"/>
    <s v="Ahmedabad"/>
    <x v="1"/>
    <x v="1"/>
    <x v="6"/>
    <n v="23.48"/>
    <n v="2744"/>
    <n v="98.77"/>
    <n v="7"/>
    <x v="1"/>
    <x v="1"/>
    <n v="79412.399999999994"/>
    <x v="75"/>
    <x v="0"/>
    <n v="85.89"/>
    <n v="6427.2"/>
    <n v="2550.3000000000002"/>
    <n v="7139.18"/>
    <x v="5"/>
    <n v="2026"/>
    <s v="Q2"/>
    <s v="High"/>
    <s v="Average"/>
    <s v="Good"/>
    <x v="1"/>
    <n v="7139.18"/>
  </r>
  <r>
    <x v="4835"/>
    <d v="2024-04-24T00:00:00"/>
    <s v="Mundra"/>
    <s v="Jaipur"/>
    <x v="1"/>
    <x v="0"/>
    <x v="1"/>
    <n v="18.5"/>
    <n v="2431"/>
    <n v="97.32"/>
    <n v="7"/>
    <x v="1"/>
    <x v="1"/>
    <n v="59000.4"/>
    <x v="24"/>
    <x v="1"/>
    <n v="83.11"/>
    <n v="5602"/>
    <n v="3113.73"/>
    <n v="5548.22"/>
    <x v="5"/>
    <n v="2024"/>
    <s v="Q2"/>
    <s v="High"/>
    <s v="Average"/>
    <s v="Good"/>
    <x v="1"/>
    <n v="5548.22"/>
  </r>
  <r>
    <x v="4836"/>
    <d v="2025-07-18T00:00:00"/>
    <s v="Mundra"/>
    <s v="Delhi ICD"/>
    <x v="4"/>
    <x v="1"/>
    <x v="2"/>
    <n v="27.56"/>
    <n v="758"/>
    <n v="90.88"/>
    <n v="3"/>
    <x v="0"/>
    <x v="2"/>
    <n v="61805.599999999999"/>
    <x v="100"/>
    <x v="4"/>
    <n v="81.53"/>
    <n v="2618.4"/>
    <n v="4832.37"/>
    <n v="6537.04"/>
    <x v="1"/>
    <n v="2025"/>
    <s v="Q3"/>
    <s v="High"/>
    <s v="Average"/>
    <s v="Excellent"/>
    <x v="4"/>
    <n v="6537.04"/>
  </r>
  <r>
    <x v="4837"/>
    <d v="2026-03-06T00:00:00"/>
    <s v="Kandla"/>
    <s v="Bengaluru"/>
    <x v="3"/>
    <x v="1"/>
    <x v="3"/>
    <n v="17.61"/>
    <n v="2484"/>
    <n v="88.58"/>
    <n v="6"/>
    <x v="2"/>
    <x v="1"/>
    <n v="72286.600000000006"/>
    <x v="45"/>
    <x v="5"/>
    <n v="85.65"/>
    <n v="5672.4"/>
    <n v="2893.81"/>
    <n v="7177.07"/>
    <x v="10"/>
    <n v="2026"/>
    <s v="Q1"/>
    <s v="High"/>
    <s v="Average"/>
    <s v="Good"/>
    <x v="3"/>
    <n v="7177.07"/>
  </r>
  <r>
    <x v="4838"/>
    <d v="2024-05-23T00:00:00"/>
    <s v="Mumbai"/>
    <s v="Nagpur"/>
    <x v="1"/>
    <x v="1"/>
    <x v="1"/>
    <n v="19.32"/>
    <n v="2247"/>
    <n v="101.96"/>
    <n v="5"/>
    <x v="0"/>
    <x v="1"/>
    <n v="75087.199999999997"/>
    <x v="99"/>
    <x v="6"/>
    <n v="88.79"/>
    <n v="5266.8"/>
    <n v="3254.43"/>
    <n v="12637.76"/>
    <x v="4"/>
    <n v="2024"/>
    <s v="Q2"/>
    <s v="High"/>
    <s v="Good"/>
    <s v="Excellent"/>
    <x v="1"/>
    <n v="12637.76"/>
  </r>
  <r>
    <x v="4839"/>
    <d v="2025-10-29T00:00:00"/>
    <s v="Vizag"/>
    <s v="Lucknow"/>
    <x v="5"/>
    <x v="0"/>
    <x v="5"/>
    <n v="12.57"/>
    <n v="1316"/>
    <n v="91.92"/>
    <n v="4"/>
    <x v="2"/>
    <x v="0"/>
    <n v="44635.4"/>
    <x v="89"/>
    <x v="5"/>
    <n v="83.4"/>
    <n v="3134.8"/>
    <n v="4150.32"/>
    <n v="6775.72"/>
    <x v="7"/>
    <n v="2025"/>
    <s v="Q4"/>
    <s v="Low"/>
    <s v="Average"/>
    <s v="Excellent"/>
    <x v="5"/>
    <n v="6775.72"/>
  </r>
  <r>
    <x v="4840"/>
    <d v="2025-12-31T00:00:00"/>
    <s v="Vizag"/>
    <s v="Jaipur"/>
    <x v="1"/>
    <x v="1"/>
    <x v="3"/>
    <n v="16.77"/>
    <n v="1396"/>
    <n v="98.12"/>
    <n v="4"/>
    <x v="1"/>
    <x v="2"/>
    <n v="55619.4"/>
    <x v="46"/>
    <x v="0"/>
    <n v="85.21"/>
    <n v="3462.8"/>
    <n v="3524.4"/>
    <n v="8791"/>
    <x v="9"/>
    <n v="2025"/>
    <s v="Q4"/>
    <s v="High"/>
    <s v="Average"/>
    <s v="Excellent"/>
    <x v="1"/>
    <n v="8791"/>
  </r>
  <r>
    <x v="4841"/>
    <d v="2024-01-15T00:00:00"/>
    <s v="Mundra"/>
    <s v="Nagpur"/>
    <x v="3"/>
    <x v="1"/>
    <x v="6"/>
    <n v="23.31"/>
    <n v="661"/>
    <n v="102.49"/>
    <n v="3"/>
    <x v="0"/>
    <x v="1"/>
    <n v="59709.8"/>
    <x v="33"/>
    <x v="6"/>
    <n v="88.04"/>
    <n v="2254.4"/>
    <n v="2767.89"/>
    <n v="9628.84"/>
    <x v="0"/>
    <n v="2024"/>
    <s v="Q1"/>
    <s v="High"/>
    <s v="Average"/>
    <s v="Excellent"/>
    <x v="3"/>
    <n v="9628.84"/>
  </r>
  <r>
    <x v="4842"/>
    <d v="2025-04-08T00:00:00"/>
    <s v="Mumbai"/>
    <s v="Lucknow"/>
    <x v="4"/>
    <x v="0"/>
    <x v="4"/>
    <n v="27.14"/>
    <n v="2517"/>
    <n v="100.93"/>
    <n v="8"/>
    <x v="0"/>
    <x v="2"/>
    <n v="71741.600000000006"/>
    <x v="10"/>
    <x v="6"/>
    <n v="87.28"/>
    <n v="6119.6"/>
    <n v="3156.59"/>
    <n v="11609.74"/>
    <x v="5"/>
    <n v="2025"/>
    <s v="Q2"/>
    <s v="High"/>
    <s v="Good"/>
    <s v="Good"/>
    <x v="4"/>
    <n v="11609.74"/>
  </r>
  <r>
    <x v="4843"/>
    <d v="2025-03-02T00:00:00"/>
    <s v="Kandla"/>
    <s v="Hyderabad"/>
    <x v="3"/>
    <x v="1"/>
    <x v="2"/>
    <n v="27.12"/>
    <n v="2282"/>
    <n v="89.39"/>
    <n v="7"/>
    <x v="2"/>
    <x v="0"/>
    <n v="81018.8"/>
    <x v="45"/>
    <x v="4"/>
    <n v="87.69"/>
    <n v="5648.8"/>
    <n v="3685.73"/>
    <n v="8372.32"/>
    <x v="10"/>
    <n v="2025"/>
    <s v="Q1"/>
    <s v="High"/>
    <s v="Average"/>
    <s v="Good"/>
    <x v="3"/>
    <n v="8372.32"/>
  </r>
  <r>
    <x v="4844"/>
    <d v="2025-12-11T00:00:00"/>
    <s v="Mundra"/>
    <s v="Bengaluru"/>
    <x v="3"/>
    <x v="1"/>
    <x v="4"/>
    <n v="13.54"/>
    <n v="933"/>
    <n v="102.97"/>
    <n v="2"/>
    <x v="0"/>
    <x v="2"/>
    <n v="52738.400000000001"/>
    <x v="92"/>
    <x v="3"/>
    <n v="83.72"/>
    <n v="2407.6"/>
    <n v="2520.69"/>
    <n v="7737.83"/>
    <x v="9"/>
    <n v="2025"/>
    <s v="Q4"/>
    <s v="High"/>
    <s v="Average"/>
    <s v="Excellent"/>
    <x v="3"/>
    <n v="7737.83"/>
  </r>
  <r>
    <x v="4845"/>
    <d v="2024-08-11T00:00:00"/>
    <s v="Kolkata"/>
    <s v="Ahmedabad"/>
    <x v="2"/>
    <x v="0"/>
    <x v="4"/>
    <n v="27.31"/>
    <n v="1389"/>
    <n v="101.44"/>
    <n v="3"/>
    <x v="2"/>
    <x v="0"/>
    <n v="59919.8"/>
    <x v="58"/>
    <x v="2"/>
    <n v="87.47"/>
    <n v="3870.4"/>
    <n v="4480.8500000000004"/>
    <n v="6982.85"/>
    <x v="2"/>
    <n v="2024"/>
    <s v="Q3"/>
    <s v="High"/>
    <s v="Average"/>
    <s v="Excellent"/>
    <x v="2"/>
    <n v="6982.85"/>
  </r>
  <r>
    <x v="4846"/>
    <d v="2024-11-05T00:00:00"/>
    <s v="Mundra"/>
    <s v="Lucknow"/>
    <x v="2"/>
    <x v="0"/>
    <x v="1"/>
    <n v="12.07"/>
    <n v="592"/>
    <n v="97.19"/>
    <n v="3"/>
    <x v="0"/>
    <x v="2"/>
    <n v="34629.800000000003"/>
    <x v="79"/>
    <x v="5"/>
    <n v="82.29"/>
    <n v="1666.8"/>
    <n v="4321.1499999999996"/>
    <n v="3259.43"/>
    <x v="11"/>
    <n v="2024"/>
    <s v="Q4"/>
    <s v="Low"/>
    <s v="Average"/>
    <s v="Excellent"/>
    <x v="2"/>
    <n v="3259.43"/>
  </r>
  <r>
    <x v="4847"/>
    <d v="2024-10-16T00:00:00"/>
    <s v="Mumbai"/>
    <s v="Pune"/>
    <x v="2"/>
    <x v="0"/>
    <x v="2"/>
    <n v="25.44"/>
    <n v="632"/>
    <n v="103.57"/>
    <n v="3"/>
    <x v="1"/>
    <x v="2"/>
    <n v="42908.4"/>
    <x v="102"/>
    <x v="3"/>
    <n v="86.31"/>
    <n v="2281.6"/>
    <n v="4923.1000000000004"/>
    <n v="7377.84"/>
    <x v="7"/>
    <n v="2024"/>
    <s v="Q4"/>
    <s v="Low"/>
    <s v="Average"/>
    <s v="Excellent"/>
    <x v="2"/>
    <n v="7377.84"/>
  </r>
  <r>
    <x v="4848"/>
    <d v="2024-01-02T00:00:00"/>
    <s v="Nava Sheva"/>
    <s v="Nagpur"/>
    <x v="2"/>
    <x v="0"/>
    <x v="1"/>
    <n v="20.75"/>
    <n v="1057"/>
    <n v="98.29"/>
    <n v="2"/>
    <x v="1"/>
    <x v="0"/>
    <n v="47153.8"/>
    <x v="102"/>
    <x v="2"/>
    <n v="84.97"/>
    <n v="2944"/>
    <n v="2063.79"/>
    <n v="6100.69"/>
    <x v="0"/>
    <n v="2024"/>
    <s v="Q1"/>
    <s v="Low"/>
    <s v="Average"/>
    <s v="Excellent"/>
    <x v="2"/>
    <n v="6100.69"/>
  </r>
  <r>
    <x v="4849"/>
    <d v="2024-12-01T00:00:00"/>
    <s v="Mundra"/>
    <s v="Jaipur"/>
    <x v="0"/>
    <x v="0"/>
    <x v="5"/>
    <n v="24.56"/>
    <n v="935"/>
    <n v="100.72"/>
    <n v="3"/>
    <x v="0"/>
    <x v="1"/>
    <n v="51910.400000000001"/>
    <x v="30"/>
    <x v="5"/>
    <n v="82.27"/>
    <n v="2852.4"/>
    <n v="1639.16"/>
    <n v="9322.1"/>
    <x v="9"/>
    <n v="2024"/>
    <s v="Q4"/>
    <s v="High"/>
    <s v="Average"/>
    <s v="Excellent"/>
    <x v="0"/>
    <n v="9322.1"/>
  </r>
  <r>
    <x v="4850"/>
    <d v="2024-05-24T00:00:00"/>
    <s v="Nava Sheva"/>
    <s v="Pune"/>
    <x v="3"/>
    <x v="1"/>
    <x v="4"/>
    <n v="19.98"/>
    <n v="416"/>
    <n v="90.91"/>
    <n v="3"/>
    <x v="1"/>
    <x v="1"/>
    <n v="47383.199999999997"/>
    <x v="108"/>
    <x v="3"/>
    <n v="82.78"/>
    <n v="1631.2"/>
    <n v="2054.86"/>
    <n v="6073.57"/>
    <x v="4"/>
    <n v="2024"/>
    <s v="Q2"/>
    <s v="Low"/>
    <s v="Average"/>
    <s v="Excellent"/>
    <x v="3"/>
    <n v="6073.57"/>
  </r>
  <r>
    <x v="4851"/>
    <d v="2025-03-07T00:00:00"/>
    <s v="Mundra"/>
    <s v="Nagpur"/>
    <x v="0"/>
    <x v="1"/>
    <x v="5"/>
    <n v="24.17"/>
    <n v="611"/>
    <n v="102.97"/>
    <n v="2"/>
    <x v="2"/>
    <x v="2"/>
    <n v="55941.4"/>
    <x v="14"/>
    <x v="5"/>
    <n v="83.36"/>
    <n v="2188.8000000000002"/>
    <n v="1986.44"/>
    <n v="5839.77"/>
    <x v="10"/>
    <n v="2025"/>
    <s v="Q1"/>
    <s v="High"/>
    <s v="Average"/>
    <s v="Excellent"/>
    <x v="0"/>
    <n v="5839.77"/>
  </r>
  <r>
    <x v="4852"/>
    <d v="2026-04-02T00:00:00"/>
    <s v="Mundra"/>
    <s v="Ahmedabad"/>
    <x v="6"/>
    <x v="0"/>
    <x v="4"/>
    <n v="14.68"/>
    <n v="2554"/>
    <n v="101.58"/>
    <n v="6"/>
    <x v="1"/>
    <x v="2"/>
    <n v="56049.599999999999"/>
    <x v="67"/>
    <x v="0"/>
    <n v="84.01"/>
    <n v="5695.2"/>
    <n v="4705.84"/>
    <n v="7525"/>
    <x v="5"/>
    <n v="2026"/>
    <s v="Q2"/>
    <s v="High"/>
    <s v="Average"/>
    <s v="Good"/>
    <x v="6"/>
    <n v="7525"/>
  </r>
  <r>
    <x v="4853"/>
    <d v="2025-02-18T00:00:00"/>
    <s v="Mundra"/>
    <s v="Lucknow"/>
    <x v="1"/>
    <x v="0"/>
    <x v="6"/>
    <n v="26.26"/>
    <n v="470"/>
    <n v="100.21"/>
    <n v="2"/>
    <x v="0"/>
    <x v="2"/>
    <n v="46299.199999999997"/>
    <x v="78"/>
    <x v="6"/>
    <n v="86.25"/>
    <n v="1990.4"/>
    <n v="3571.04"/>
    <n v="6629.23"/>
    <x v="3"/>
    <n v="2025"/>
    <s v="Q1"/>
    <s v="Low"/>
    <s v="Average"/>
    <s v="Excellent"/>
    <x v="1"/>
    <n v="6629.23"/>
  </r>
  <r>
    <x v="4854"/>
    <d v="2026-01-30T00:00:00"/>
    <s v="Vizag"/>
    <s v="Delhi ICD"/>
    <x v="3"/>
    <x v="1"/>
    <x v="3"/>
    <n v="21.21"/>
    <n v="417"/>
    <n v="94.66"/>
    <n v="2"/>
    <x v="2"/>
    <x v="0"/>
    <n v="53952.2"/>
    <x v="99"/>
    <x v="0"/>
    <n v="83.2"/>
    <n v="1682.4"/>
    <n v="2264.25"/>
    <n v="4628.55"/>
    <x v="0"/>
    <n v="2026"/>
    <s v="Q1"/>
    <s v="High"/>
    <s v="Average"/>
    <s v="Excellent"/>
    <x v="3"/>
    <n v="4628.55"/>
  </r>
  <r>
    <x v="4855"/>
    <d v="2024-05-20T00:00:00"/>
    <s v="Kandla"/>
    <s v="Nagpur"/>
    <x v="3"/>
    <x v="1"/>
    <x v="6"/>
    <n v="25.26"/>
    <n v="2665"/>
    <n v="99.57"/>
    <n v="7"/>
    <x v="2"/>
    <x v="0"/>
    <n v="85162.4"/>
    <x v="68"/>
    <x v="0"/>
    <n v="81.73"/>
    <n v="6340.4"/>
    <n v="3882.49"/>
    <n v="14204.36"/>
    <x v="4"/>
    <n v="2024"/>
    <s v="Q2"/>
    <s v="High"/>
    <s v="Good"/>
    <s v="Good"/>
    <x v="3"/>
    <n v="14204.36"/>
  </r>
  <r>
    <x v="4856"/>
    <d v="2025-09-27T00:00:00"/>
    <s v="Vizag"/>
    <s v="Ahmedabad"/>
    <x v="1"/>
    <x v="1"/>
    <x v="6"/>
    <n v="19.53"/>
    <n v="2645"/>
    <n v="99.76"/>
    <n v="7"/>
    <x v="0"/>
    <x v="2"/>
    <n v="78288.2"/>
    <x v="57"/>
    <x v="2"/>
    <n v="82.63"/>
    <n v="6071.2"/>
    <n v="1794.09"/>
    <n v="9026.86"/>
    <x v="8"/>
    <n v="2025"/>
    <s v="Q3"/>
    <s v="High"/>
    <s v="Average"/>
    <s v="Good"/>
    <x v="1"/>
    <n v="9026.86"/>
  </r>
  <r>
    <x v="4857"/>
    <d v="2026-06-07T00:00:00"/>
    <s v="Chennai"/>
    <s v="Hyderabad"/>
    <x v="1"/>
    <x v="1"/>
    <x v="1"/>
    <n v="19.09"/>
    <n v="896"/>
    <n v="86.46"/>
    <n v="4"/>
    <x v="0"/>
    <x v="0"/>
    <n v="59308.2"/>
    <x v="72"/>
    <x v="5"/>
    <n v="86.35"/>
    <n v="2555.6"/>
    <n v="1593.18"/>
    <n v="10410.959999999999"/>
    <x v="6"/>
    <n v="2026"/>
    <s v="Q2"/>
    <s v="High"/>
    <s v="Good"/>
    <s v="Excellent"/>
    <x v="1"/>
    <n v="10410.959999999999"/>
  </r>
  <r>
    <x v="4858"/>
    <d v="2026-06-13T00:00:00"/>
    <s v="Vizag"/>
    <s v="Delhi ICD"/>
    <x v="0"/>
    <x v="0"/>
    <x v="5"/>
    <n v="18.96"/>
    <n v="2476"/>
    <n v="89.32"/>
    <n v="8"/>
    <x v="2"/>
    <x v="2"/>
    <n v="59994.400000000001"/>
    <x v="112"/>
    <x v="4"/>
    <n v="84.4"/>
    <n v="5710.4"/>
    <n v="3826.17"/>
    <n v="5849.78"/>
    <x v="6"/>
    <n v="2026"/>
    <s v="Q2"/>
    <s v="High"/>
    <s v="Average"/>
    <s v="Good"/>
    <x v="0"/>
    <n v="5849.78"/>
  </r>
  <r>
    <x v="4859"/>
    <d v="2025-10-01T00:00:00"/>
    <s v="Mundra"/>
    <s v="Bengaluru"/>
    <x v="1"/>
    <x v="1"/>
    <x v="1"/>
    <n v="22.9"/>
    <n v="939"/>
    <n v="85.24"/>
    <n v="4"/>
    <x v="2"/>
    <x v="2"/>
    <n v="56606.8"/>
    <x v="5"/>
    <x v="1"/>
    <n v="81.53"/>
    <n v="2794"/>
    <n v="4960.93"/>
    <n v="6064.92"/>
    <x v="7"/>
    <n v="2025"/>
    <s v="Q4"/>
    <s v="High"/>
    <s v="Average"/>
    <s v="Excellent"/>
    <x v="1"/>
    <n v="6064.92"/>
  </r>
  <r>
    <x v="4860"/>
    <d v="2024-02-20T00:00:00"/>
    <s v="Vizag"/>
    <s v="Pune"/>
    <x v="6"/>
    <x v="0"/>
    <x v="6"/>
    <n v="23.18"/>
    <n v="2063"/>
    <n v="100.86"/>
    <n v="7"/>
    <x v="2"/>
    <x v="0"/>
    <n v="64221.2"/>
    <x v="105"/>
    <x v="2"/>
    <n v="84.85"/>
    <n v="5053.2"/>
    <n v="2413.23"/>
    <n v="8899.43"/>
    <x v="3"/>
    <n v="2024"/>
    <s v="Q1"/>
    <s v="High"/>
    <s v="Average"/>
    <s v="Good"/>
    <x v="6"/>
    <n v="8899.43"/>
  </r>
  <r>
    <x v="4861"/>
    <d v="2025-04-23T00:00:00"/>
    <s v="Mundra"/>
    <s v="Pune"/>
    <x v="3"/>
    <x v="1"/>
    <x v="5"/>
    <n v="12.59"/>
    <n v="1936"/>
    <n v="92.27"/>
    <n v="4"/>
    <x v="1"/>
    <x v="1"/>
    <n v="59135.4"/>
    <x v="33"/>
    <x v="1"/>
    <n v="88.68"/>
    <n v="4375.6000000000004"/>
    <n v="1887.75"/>
    <n v="5953.71"/>
    <x v="5"/>
    <n v="2025"/>
    <s v="Q2"/>
    <s v="High"/>
    <s v="Average"/>
    <s v="Excellent"/>
    <x v="3"/>
    <n v="5953.71"/>
  </r>
  <r>
    <x v="4862"/>
    <d v="2024-06-10T00:00:00"/>
    <s v="Chennai"/>
    <s v="Delhi ICD"/>
    <x v="2"/>
    <x v="0"/>
    <x v="2"/>
    <n v="22"/>
    <n v="433"/>
    <n v="85.01"/>
    <n v="2"/>
    <x v="1"/>
    <x v="2"/>
    <n v="35197.199999999997"/>
    <x v="94"/>
    <x v="1"/>
    <n v="86.07"/>
    <n v="1746"/>
    <n v="1550.9"/>
    <n v="3271.42"/>
    <x v="6"/>
    <n v="2024"/>
    <s v="Q2"/>
    <s v="Low"/>
    <s v="Average"/>
    <s v="Excellent"/>
    <x v="2"/>
    <n v="3271.42"/>
  </r>
  <r>
    <x v="4863"/>
    <d v="2024-01-16T00:00:00"/>
    <s v="Nava Sheva"/>
    <s v="Jaipur"/>
    <x v="0"/>
    <x v="0"/>
    <x v="4"/>
    <n v="23.63"/>
    <n v="704"/>
    <n v="86.02"/>
    <n v="3"/>
    <x v="1"/>
    <x v="1"/>
    <n v="41537.4"/>
    <x v="112"/>
    <x v="5"/>
    <n v="81.12"/>
    <n v="2353.1999999999998"/>
    <n v="2864.05"/>
    <n v="3750.13"/>
    <x v="0"/>
    <n v="2024"/>
    <s v="Q1"/>
    <s v="Low"/>
    <s v="Average"/>
    <s v="Excellent"/>
    <x v="0"/>
    <n v="3750.13"/>
  </r>
  <r>
    <x v="4864"/>
    <d v="2026-01-23T00:00:00"/>
    <s v="Kolkata"/>
    <s v="Pune"/>
    <x v="6"/>
    <x v="0"/>
    <x v="5"/>
    <n v="16.55"/>
    <n v="2347"/>
    <n v="93.46"/>
    <n v="5"/>
    <x v="1"/>
    <x v="2"/>
    <n v="54274.2"/>
    <x v="6"/>
    <x v="2"/>
    <n v="82.72"/>
    <n v="5356"/>
    <n v="2666.74"/>
    <n v="6766.02"/>
    <x v="0"/>
    <n v="2026"/>
    <s v="Q1"/>
    <s v="High"/>
    <s v="Average"/>
    <s v="Excellent"/>
    <x v="6"/>
    <n v="6766.02"/>
  </r>
  <r>
    <x v="4865"/>
    <d v="2024-04-29T00:00:00"/>
    <s v="Mumbai"/>
    <s v="Nagpur"/>
    <x v="3"/>
    <x v="0"/>
    <x v="0"/>
    <n v="17.32"/>
    <n v="2039"/>
    <n v="85.48"/>
    <n v="5"/>
    <x v="2"/>
    <x v="2"/>
    <n v="52813.599999999999"/>
    <x v="107"/>
    <x v="1"/>
    <n v="81.7"/>
    <n v="4770.8"/>
    <n v="4671.3"/>
    <n v="4332.8100000000004"/>
    <x v="5"/>
    <n v="2024"/>
    <s v="Q2"/>
    <s v="High"/>
    <s v="Average"/>
    <s v="Excellent"/>
    <x v="3"/>
    <n v="4332.8100000000004"/>
  </r>
  <r>
    <x v="4866"/>
    <d v="2024-01-11T00:00:00"/>
    <s v="Mumbai"/>
    <s v="Hyderabad"/>
    <x v="3"/>
    <x v="0"/>
    <x v="5"/>
    <n v="19.079999999999998"/>
    <n v="2204"/>
    <n v="86.09"/>
    <n v="6"/>
    <x v="1"/>
    <x v="0"/>
    <n v="57950.8"/>
    <x v="47"/>
    <x v="0"/>
    <n v="88.63"/>
    <n v="5171.2"/>
    <n v="3324.05"/>
    <n v="5484.04"/>
    <x v="0"/>
    <n v="2024"/>
    <s v="Q1"/>
    <s v="High"/>
    <s v="Average"/>
    <s v="Good"/>
    <x v="3"/>
    <n v="5484.04"/>
  </r>
  <r>
    <x v="4867"/>
    <d v="2025-03-15T00:00:00"/>
    <s v="Chennai"/>
    <s v="Bengaluru"/>
    <x v="2"/>
    <x v="1"/>
    <x v="6"/>
    <n v="10.050000000000001"/>
    <n v="1968"/>
    <n v="88.38"/>
    <n v="5"/>
    <x v="0"/>
    <x v="0"/>
    <n v="64266.6"/>
    <x v="119"/>
    <x v="6"/>
    <n v="82.61"/>
    <n v="4338"/>
    <n v="2680.84"/>
    <n v="6829.04"/>
    <x v="10"/>
    <n v="2025"/>
    <s v="Q1"/>
    <s v="High"/>
    <s v="Average"/>
    <s v="Excellent"/>
    <x v="2"/>
    <n v="6829.04"/>
  </r>
  <r>
    <x v="4868"/>
    <d v="2025-10-20T00:00:00"/>
    <s v="Chennai"/>
    <s v="Hyderabad"/>
    <x v="2"/>
    <x v="0"/>
    <x v="0"/>
    <n v="10.52"/>
    <n v="1175"/>
    <n v="104.63"/>
    <n v="2"/>
    <x v="1"/>
    <x v="1"/>
    <n v="37623.599999999999"/>
    <x v="6"/>
    <x v="4"/>
    <n v="87.19"/>
    <n v="2770.8"/>
    <n v="3577.38"/>
    <n v="3469.69"/>
    <x v="7"/>
    <n v="2025"/>
    <s v="Q4"/>
    <s v="Low"/>
    <s v="Average"/>
    <s v="Excellent"/>
    <x v="2"/>
    <n v="3469.69"/>
  </r>
  <r>
    <x v="4869"/>
    <d v="2025-07-05T00:00:00"/>
    <s v="Mumbai"/>
    <s v="Pune"/>
    <x v="0"/>
    <x v="1"/>
    <x v="2"/>
    <n v="22.06"/>
    <n v="1062"/>
    <n v="99.89"/>
    <n v="2"/>
    <x v="2"/>
    <x v="2"/>
    <n v="59084.800000000003"/>
    <x v="100"/>
    <x v="4"/>
    <n v="85.23"/>
    <n v="3006.4"/>
    <n v="2595.0700000000002"/>
    <n v="7720.8"/>
    <x v="1"/>
    <n v="2025"/>
    <s v="Q3"/>
    <s v="High"/>
    <s v="Average"/>
    <s v="Excellent"/>
    <x v="0"/>
    <n v="7720.8"/>
  </r>
  <r>
    <x v="4870"/>
    <d v="2026-04-16T00:00:00"/>
    <s v="Kolkata"/>
    <s v="Lucknow"/>
    <x v="4"/>
    <x v="0"/>
    <x v="3"/>
    <n v="17.87"/>
    <n v="693"/>
    <n v="96.23"/>
    <n v="3"/>
    <x v="0"/>
    <x v="1"/>
    <n v="42446.6"/>
    <x v="57"/>
    <x v="2"/>
    <n v="86.07"/>
    <n v="2100.8000000000002"/>
    <n v="2498.21"/>
    <n v="4434.1899999999996"/>
    <x v="5"/>
    <n v="2026"/>
    <s v="Q2"/>
    <s v="Low"/>
    <s v="Average"/>
    <s v="Excellent"/>
    <x v="4"/>
    <n v="4434.1899999999996"/>
  </r>
  <r>
    <x v="4871"/>
    <d v="2024-07-04T00:00:00"/>
    <s v="Vizag"/>
    <s v="Jaipur"/>
    <x v="6"/>
    <x v="1"/>
    <x v="6"/>
    <n v="13.9"/>
    <n v="725"/>
    <n v="94.72"/>
    <n v="2"/>
    <x v="1"/>
    <x v="2"/>
    <n v="44576.4"/>
    <x v="112"/>
    <x v="6"/>
    <n v="82.44"/>
    <n v="2006"/>
    <n v="3900.87"/>
    <n v="4982.32"/>
    <x v="1"/>
    <n v="2024"/>
    <s v="Q3"/>
    <s v="Low"/>
    <s v="Average"/>
    <s v="Excellent"/>
    <x v="6"/>
    <n v="4982.32"/>
  </r>
  <r>
    <x v="4872"/>
    <d v="2026-06-07T00:00:00"/>
    <s v="Chennai"/>
    <s v="Pune"/>
    <x v="2"/>
    <x v="1"/>
    <x v="2"/>
    <n v="12.26"/>
    <n v="886"/>
    <n v="93.5"/>
    <n v="3"/>
    <x v="1"/>
    <x v="0"/>
    <n v="48886"/>
    <x v="93"/>
    <x v="6"/>
    <n v="88.76"/>
    <n v="2262.4"/>
    <n v="4164.45"/>
    <n v="5639.86"/>
    <x v="6"/>
    <n v="2026"/>
    <s v="Q2"/>
    <s v="Low"/>
    <s v="Average"/>
    <s v="Excellent"/>
    <x v="2"/>
    <n v="5639.86"/>
  </r>
  <r>
    <x v="4873"/>
    <d v="2025-03-13T00:00:00"/>
    <s v="Kandla"/>
    <s v="Nagpur"/>
    <x v="5"/>
    <x v="0"/>
    <x v="2"/>
    <n v="23.71"/>
    <n v="1916"/>
    <n v="102.63"/>
    <n v="5"/>
    <x v="1"/>
    <x v="2"/>
    <n v="56646.6"/>
    <x v="19"/>
    <x v="5"/>
    <n v="88.09"/>
    <n v="4780.3999999999996"/>
    <n v="4346.6899999999996"/>
    <n v="6705.4"/>
    <x v="10"/>
    <n v="2025"/>
    <s v="Q1"/>
    <s v="High"/>
    <s v="Average"/>
    <s v="Excellent"/>
    <x v="5"/>
    <n v="6705.4"/>
  </r>
  <r>
    <x v="4874"/>
    <d v="2025-04-07T00:00:00"/>
    <s v="Kolkata"/>
    <s v="Hyderabad"/>
    <x v="2"/>
    <x v="0"/>
    <x v="2"/>
    <n v="11.06"/>
    <n v="1029"/>
    <n v="97.39"/>
    <n v="3"/>
    <x v="1"/>
    <x v="1"/>
    <n v="35488.800000000003"/>
    <x v="110"/>
    <x v="4"/>
    <n v="87.57"/>
    <n v="2500.4"/>
    <n v="3714.48"/>
    <n v="3507.52"/>
    <x v="5"/>
    <n v="2025"/>
    <s v="Q2"/>
    <s v="Low"/>
    <s v="Average"/>
    <s v="Excellent"/>
    <x v="2"/>
    <n v="3507.52"/>
  </r>
  <r>
    <x v="4875"/>
    <d v="2024-11-30T00:00:00"/>
    <s v="Kandla"/>
    <s v="Delhi ICD"/>
    <x v="3"/>
    <x v="1"/>
    <x v="2"/>
    <n v="15.39"/>
    <n v="1739"/>
    <n v="100.25"/>
    <n v="5"/>
    <x v="0"/>
    <x v="0"/>
    <n v="67749"/>
    <x v="46"/>
    <x v="3"/>
    <n v="84.17"/>
    <n v="4093.6"/>
    <n v="1941.97"/>
    <n v="8094.61"/>
    <x v="11"/>
    <n v="2024"/>
    <s v="Q4"/>
    <s v="High"/>
    <s v="Average"/>
    <s v="Excellent"/>
    <x v="3"/>
    <n v="8094.61"/>
  </r>
  <r>
    <x v="4876"/>
    <d v="2026-01-10T00:00:00"/>
    <s v="Mumbai"/>
    <s v="Ahmedabad"/>
    <x v="3"/>
    <x v="0"/>
    <x v="6"/>
    <n v="24.09"/>
    <n v="745"/>
    <n v="88.61"/>
    <n v="2"/>
    <x v="2"/>
    <x v="0"/>
    <n v="47754.2"/>
    <x v="25"/>
    <x v="0"/>
    <n v="86.18"/>
    <n v="2453.6"/>
    <n v="1506.58"/>
    <n v="7485.64"/>
    <x v="0"/>
    <n v="2026"/>
    <s v="Q1"/>
    <s v="Low"/>
    <s v="Average"/>
    <s v="Excellent"/>
    <x v="3"/>
    <n v="7485.64"/>
  </r>
  <r>
    <x v="4877"/>
    <d v="2024-07-29T00:00:00"/>
    <s v="Mundra"/>
    <s v="Delhi ICD"/>
    <x v="6"/>
    <x v="0"/>
    <x v="6"/>
    <n v="23.42"/>
    <n v="938"/>
    <n v="88.87"/>
    <n v="4"/>
    <x v="1"/>
    <x v="0"/>
    <n v="46998.400000000001"/>
    <x v="96"/>
    <x v="6"/>
    <n v="86.1"/>
    <n v="2812.8"/>
    <n v="1892.1"/>
    <n v="6482.39"/>
    <x v="1"/>
    <n v="2024"/>
    <s v="Q3"/>
    <s v="Low"/>
    <s v="Average"/>
    <s v="Excellent"/>
    <x v="6"/>
    <n v="6482.39"/>
  </r>
  <r>
    <x v="4878"/>
    <d v="2024-11-19T00:00:00"/>
    <s v="Nava Sheva"/>
    <s v="Delhi ICD"/>
    <x v="3"/>
    <x v="1"/>
    <x v="6"/>
    <n v="23.24"/>
    <n v="1847"/>
    <n v="103.76"/>
    <n v="6"/>
    <x v="2"/>
    <x v="2"/>
    <n v="70031.199999999997"/>
    <x v="38"/>
    <x v="2"/>
    <n v="87.24"/>
    <n v="4623.6000000000004"/>
    <n v="4531.68"/>
    <n v="12385.45"/>
    <x v="11"/>
    <n v="2024"/>
    <s v="Q4"/>
    <s v="High"/>
    <s v="Good"/>
    <s v="Good"/>
    <x v="3"/>
    <n v="12385.45"/>
  </r>
  <r>
    <x v="4879"/>
    <d v="2025-07-27T00:00:00"/>
    <s v="Mumbai"/>
    <s v="Pune"/>
    <x v="5"/>
    <x v="0"/>
    <x v="6"/>
    <n v="14.81"/>
    <n v="2172"/>
    <n v="100.69"/>
    <n v="6"/>
    <x v="0"/>
    <x v="1"/>
    <n v="57975.8"/>
    <x v="60"/>
    <x v="2"/>
    <n v="82.62"/>
    <n v="4936.3999999999996"/>
    <n v="3374.31"/>
    <n v="9375.09"/>
    <x v="1"/>
    <n v="2025"/>
    <s v="Q3"/>
    <s v="High"/>
    <s v="Average"/>
    <s v="Good"/>
    <x v="5"/>
    <n v="9375.09"/>
  </r>
  <r>
    <x v="4880"/>
    <d v="2026-01-20T00:00:00"/>
    <s v="Mundra"/>
    <s v="Delhi ICD"/>
    <x v="1"/>
    <x v="1"/>
    <x v="0"/>
    <n v="19.29"/>
    <n v="2224"/>
    <n v="86.19"/>
    <n v="6"/>
    <x v="1"/>
    <x v="0"/>
    <n v="70391.8"/>
    <x v="66"/>
    <x v="4"/>
    <n v="88.61"/>
    <n v="5219.6000000000004"/>
    <n v="4085.55"/>
    <n v="9637.6"/>
    <x v="0"/>
    <n v="2026"/>
    <s v="Q1"/>
    <s v="High"/>
    <s v="Average"/>
    <s v="Good"/>
    <x v="1"/>
    <n v="9637.6"/>
  </r>
  <r>
    <x v="4881"/>
    <d v="2025-03-21T00:00:00"/>
    <s v="Mundra"/>
    <s v="Lucknow"/>
    <x v="0"/>
    <x v="1"/>
    <x v="4"/>
    <n v="19.190000000000001"/>
    <n v="2492"/>
    <n v="100.43"/>
    <n v="8"/>
    <x v="0"/>
    <x v="2"/>
    <n v="76226.600000000006"/>
    <x v="49"/>
    <x v="6"/>
    <n v="85.1"/>
    <n v="5751.6"/>
    <n v="4335.04"/>
    <n v="9905.0499999999993"/>
    <x v="10"/>
    <n v="2025"/>
    <s v="Q1"/>
    <s v="High"/>
    <s v="Average"/>
    <s v="Good"/>
    <x v="0"/>
    <n v="9905.0499999999993"/>
  </r>
  <r>
    <x v="4882"/>
    <d v="2024-05-24T00:00:00"/>
    <s v="Chennai"/>
    <s v="Pune"/>
    <x v="2"/>
    <x v="0"/>
    <x v="4"/>
    <n v="25.33"/>
    <n v="2664"/>
    <n v="99.1"/>
    <n v="6"/>
    <x v="0"/>
    <x v="2"/>
    <n v="71657"/>
    <x v="66"/>
    <x v="5"/>
    <n v="82.97"/>
    <n v="6341.2"/>
    <n v="1876.59"/>
    <n v="10871.4"/>
    <x v="4"/>
    <n v="2024"/>
    <s v="Q2"/>
    <s v="High"/>
    <s v="Good"/>
    <s v="Good"/>
    <x v="2"/>
    <n v="10871.4"/>
  </r>
  <r>
    <x v="4883"/>
    <d v="2024-11-12T00:00:00"/>
    <s v="Kolkata"/>
    <s v="Lucknow"/>
    <x v="2"/>
    <x v="1"/>
    <x v="5"/>
    <n v="22.38"/>
    <n v="565"/>
    <n v="94.52"/>
    <n v="3"/>
    <x v="0"/>
    <x v="2"/>
    <n v="55264.4"/>
    <x v="24"/>
    <x v="0"/>
    <n v="82.4"/>
    <n v="2025.2"/>
    <n v="3575.02"/>
    <n v="7178.75"/>
    <x v="11"/>
    <n v="2024"/>
    <s v="Q4"/>
    <s v="High"/>
    <s v="Average"/>
    <s v="Excellent"/>
    <x v="2"/>
    <n v="7178.75"/>
  </r>
  <r>
    <x v="4884"/>
    <d v="2024-04-10T00:00:00"/>
    <s v="Kandla"/>
    <s v="Delhi ICD"/>
    <x v="5"/>
    <x v="1"/>
    <x v="6"/>
    <n v="13.9"/>
    <n v="2554"/>
    <n v="87.9"/>
    <n v="8"/>
    <x v="1"/>
    <x v="2"/>
    <n v="65706"/>
    <x v="45"/>
    <x v="4"/>
    <n v="83.03"/>
    <n v="5664"/>
    <n v="2587.2199999999998"/>
    <n v="10857.47"/>
    <x v="5"/>
    <n v="2024"/>
    <s v="Q2"/>
    <s v="High"/>
    <s v="Good"/>
    <s v="Good"/>
    <x v="5"/>
    <n v="10857.47"/>
  </r>
  <r>
    <x v="4885"/>
    <d v="2024-02-14T00:00:00"/>
    <s v="Chennai"/>
    <s v="Lucknow"/>
    <x v="2"/>
    <x v="0"/>
    <x v="1"/>
    <n v="26.91"/>
    <n v="1358"/>
    <n v="87.66"/>
    <n v="4"/>
    <x v="0"/>
    <x v="1"/>
    <n v="57534.2"/>
    <x v="50"/>
    <x v="2"/>
    <n v="85.04"/>
    <n v="3792.4"/>
    <n v="1606.11"/>
    <n v="9025.5400000000009"/>
    <x v="3"/>
    <n v="2024"/>
    <s v="Q1"/>
    <s v="High"/>
    <s v="Average"/>
    <s v="Excellent"/>
    <x v="2"/>
    <n v="9025.5400000000009"/>
  </r>
  <r>
    <x v="4886"/>
    <d v="2026-01-18T00:00:00"/>
    <s v="Kolkata"/>
    <s v="Hyderabad"/>
    <x v="0"/>
    <x v="0"/>
    <x v="6"/>
    <n v="27.66"/>
    <n v="1610"/>
    <n v="96.28"/>
    <n v="6"/>
    <x v="0"/>
    <x v="2"/>
    <n v="60767.6"/>
    <x v="106"/>
    <x v="0"/>
    <n v="87.87"/>
    <n v="4326.3999999999996"/>
    <n v="3766.26"/>
    <n v="10618.74"/>
    <x v="0"/>
    <n v="2026"/>
    <s v="Q1"/>
    <s v="High"/>
    <s v="Good"/>
    <s v="Good"/>
    <x v="0"/>
    <n v="10618.74"/>
  </r>
  <r>
    <x v="4887"/>
    <d v="2024-02-06T00:00:00"/>
    <s v="Chennai"/>
    <s v="Hyderabad"/>
    <x v="5"/>
    <x v="0"/>
    <x v="2"/>
    <n v="17.34"/>
    <n v="1730"/>
    <n v="94.74"/>
    <n v="5"/>
    <x v="2"/>
    <x v="2"/>
    <n v="50234.8"/>
    <x v="50"/>
    <x v="2"/>
    <n v="87.25"/>
    <n v="4153.6000000000004"/>
    <n v="4089.51"/>
    <n v="6798.07"/>
    <x v="3"/>
    <n v="2024"/>
    <s v="Q1"/>
    <s v="High"/>
    <s v="Average"/>
    <s v="Excellent"/>
    <x v="5"/>
    <n v="6798.07"/>
  </r>
  <r>
    <x v="4888"/>
    <d v="2024-06-06T00:00:00"/>
    <s v="Mumbai"/>
    <s v="Delhi ICD"/>
    <x v="0"/>
    <x v="0"/>
    <x v="2"/>
    <n v="21.92"/>
    <n v="2584"/>
    <n v="86.04"/>
    <n v="7"/>
    <x v="1"/>
    <x v="2"/>
    <n v="61060.800000000003"/>
    <x v="45"/>
    <x v="6"/>
    <n v="82.83"/>
    <n v="6044.8"/>
    <n v="2001.25"/>
    <n v="8232.1200000000008"/>
    <x v="6"/>
    <n v="2024"/>
    <s v="Q2"/>
    <s v="High"/>
    <s v="Average"/>
    <s v="Good"/>
    <x v="0"/>
    <n v="8232.1200000000008"/>
  </r>
  <r>
    <x v="4889"/>
    <d v="2025-09-17T00:00:00"/>
    <s v="Chennai"/>
    <s v="Nagpur"/>
    <x v="2"/>
    <x v="0"/>
    <x v="6"/>
    <n v="19.649999999999999"/>
    <n v="1220"/>
    <n v="103.66"/>
    <n v="4"/>
    <x v="2"/>
    <x v="1"/>
    <n v="48764.2"/>
    <x v="109"/>
    <x v="3"/>
    <n v="87.11"/>
    <n v="3226"/>
    <n v="1667"/>
    <n v="7730.14"/>
    <x v="8"/>
    <n v="2025"/>
    <s v="Q3"/>
    <s v="Low"/>
    <s v="Average"/>
    <s v="Excellent"/>
    <x v="2"/>
    <n v="7730.14"/>
  </r>
  <r>
    <x v="4890"/>
    <d v="2024-12-29T00:00:00"/>
    <s v="Chennai"/>
    <s v="Hyderabad"/>
    <x v="1"/>
    <x v="0"/>
    <x v="6"/>
    <n v="27.3"/>
    <n v="2285"/>
    <n v="93.47"/>
    <n v="6"/>
    <x v="2"/>
    <x v="2"/>
    <n v="65706.399999999994"/>
    <x v="106"/>
    <x v="3"/>
    <n v="86.22"/>
    <n v="5662"/>
    <n v="4926.97"/>
    <n v="8913.08"/>
    <x v="9"/>
    <n v="2024"/>
    <s v="Q4"/>
    <s v="High"/>
    <s v="Average"/>
    <s v="Good"/>
    <x v="1"/>
    <n v="8913.08"/>
  </r>
  <r>
    <x v="4891"/>
    <d v="2025-05-18T00:00:00"/>
    <s v="Vizag"/>
    <s v="Hyderabad"/>
    <x v="4"/>
    <x v="0"/>
    <x v="6"/>
    <n v="17.239999999999998"/>
    <n v="1897"/>
    <n v="104.86"/>
    <n v="5"/>
    <x v="2"/>
    <x v="0"/>
    <n v="57363.199999999997"/>
    <x v="115"/>
    <x v="3"/>
    <n v="88.81"/>
    <n v="4483.6000000000004"/>
    <n v="2354.25"/>
    <n v="7447.78"/>
    <x v="4"/>
    <n v="2025"/>
    <s v="Q2"/>
    <s v="High"/>
    <s v="Average"/>
    <s v="Excellent"/>
    <x v="4"/>
    <n v="7447.78"/>
  </r>
  <r>
    <x v="4892"/>
    <d v="2024-05-10T00:00:00"/>
    <s v="Vizag"/>
    <s v="Hyderabad"/>
    <x v="4"/>
    <x v="1"/>
    <x v="6"/>
    <n v="27.51"/>
    <n v="1652"/>
    <n v="98.09"/>
    <n v="5"/>
    <x v="0"/>
    <x v="0"/>
    <n v="77353.8"/>
    <x v="22"/>
    <x v="2"/>
    <n v="84.11"/>
    <n v="4404.3999999999996"/>
    <n v="3573.21"/>
    <n v="7846.29"/>
    <x v="4"/>
    <n v="2024"/>
    <s v="Q2"/>
    <s v="High"/>
    <s v="Average"/>
    <s v="Excellent"/>
    <x v="4"/>
    <n v="7846.29"/>
  </r>
  <r>
    <x v="4893"/>
    <d v="2024-07-14T00:00:00"/>
    <s v="Kandla"/>
    <s v="Delhi ICD"/>
    <x v="6"/>
    <x v="0"/>
    <x v="4"/>
    <n v="21.11"/>
    <n v="722"/>
    <n v="91.59"/>
    <n v="3"/>
    <x v="2"/>
    <x v="1"/>
    <n v="42653.8"/>
    <x v="88"/>
    <x v="3"/>
    <n v="81.93"/>
    <n v="2288.4"/>
    <n v="1822.11"/>
    <n v="5432.31"/>
    <x v="1"/>
    <n v="2024"/>
    <s v="Q3"/>
    <s v="Low"/>
    <s v="Average"/>
    <s v="Excellent"/>
    <x v="6"/>
    <n v="5432.31"/>
  </r>
  <r>
    <x v="4894"/>
    <d v="2024-02-22T00:00:00"/>
    <s v="Nava Sheva"/>
    <s v="Hyderabad"/>
    <x v="3"/>
    <x v="1"/>
    <x v="4"/>
    <n v="18.75"/>
    <n v="1813"/>
    <n v="99.13"/>
    <n v="6"/>
    <x v="2"/>
    <x v="2"/>
    <n v="65026.6"/>
    <x v="76"/>
    <x v="2"/>
    <n v="84.86"/>
    <n v="4376"/>
    <n v="1861.24"/>
    <n v="11254.74"/>
    <x v="3"/>
    <n v="2024"/>
    <s v="Q1"/>
    <s v="High"/>
    <s v="Good"/>
    <s v="Good"/>
    <x v="3"/>
    <n v="11254.74"/>
  </r>
  <r>
    <x v="4895"/>
    <d v="2025-07-11T00:00:00"/>
    <s v="Kandla"/>
    <s v="Hyderabad"/>
    <x v="1"/>
    <x v="1"/>
    <x v="2"/>
    <n v="13.89"/>
    <n v="1570"/>
    <n v="94.23"/>
    <n v="5"/>
    <x v="0"/>
    <x v="0"/>
    <n v="63648.6"/>
    <x v="77"/>
    <x v="4"/>
    <n v="84.88"/>
    <n v="3695.6"/>
    <n v="3713.98"/>
    <n v="9185.92"/>
    <x v="1"/>
    <n v="2025"/>
    <s v="Q3"/>
    <s v="High"/>
    <s v="Average"/>
    <s v="Excellent"/>
    <x v="1"/>
    <n v="9185.92"/>
  </r>
  <r>
    <x v="4896"/>
    <d v="2025-10-31T00:00:00"/>
    <s v="Nava Sheva"/>
    <s v="Pune"/>
    <x v="4"/>
    <x v="0"/>
    <x v="0"/>
    <n v="16.670000000000002"/>
    <n v="852"/>
    <n v="86.32"/>
    <n v="3"/>
    <x v="0"/>
    <x v="0"/>
    <n v="44585.4"/>
    <x v="71"/>
    <x v="1"/>
    <n v="84.24"/>
    <n v="2370.8000000000002"/>
    <n v="3158.85"/>
    <n v="7886.61"/>
    <x v="7"/>
    <n v="2025"/>
    <s v="Q4"/>
    <s v="Low"/>
    <s v="Average"/>
    <s v="Excellent"/>
    <x v="4"/>
    <n v="7886.61"/>
  </r>
  <r>
    <x v="4897"/>
    <d v="2025-06-18T00:00:00"/>
    <s v="Chennai"/>
    <s v="Hyderabad"/>
    <x v="1"/>
    <x v="1"/>
    <x v="6"/>
    <n v="20.82"/>
    <n v="504"/>
    <n v="93.32"/>
    <n v="2"/>
    <x v="0"/>
    <x v="2"/>
    <n v="52984.4"/>
    <x v="115"/>
    <x v="0"/>
    <n v="84.15"/>
    <n v="1840.8"/>
    <n v="3723.23"/>
    <n v="7406.11"/>
    <x v="6"/>
    <n v="2025"/>
    <s v="Q2"/>
    <s v="High"/>
    <s v="Average"/>
    <s v="Excellent"/>
    <x v="1"/>
    <n v="7406.11"/>
  </r>
  <r>
    <x v="4898"/>
    <d v="2024-06-13T00:00:00"/>
    <s v="Kolkata"/>
    <s v="Ahmedabad"/>
    <x v="6"/>
    <x v="1"/>
    <x v="4"/>
    <n v="22.62"/>
    <n v="390"/>
    <n v="101.64"/>
    <n v="2"/>
    <x v="0"/>
    <x v="1"/>
    <n v="55734.8"/>
    <x v="2"/>
    <x v="1"/>
    <n v="85.63"/>
    <n v="1684.8"/>
    <n v="4351.29"/>
    <n v="9543.69"/>
    <x v="6"/>
    <n v="2024"/>
    <s v="Q2"/>
    <s v="High"/>
    <s v="Average"/>
    <s v="Excellent"/>
    <x v="6"/>
    <n v="9543.69"/>
  </r>
  <r>
    <x v="4899"/>
    <d v="2024-06-14T00:00:00"/>
    <s v="Chennai"/>
    <s v="Hyderabad"/>
    <x v="5"/>
    <x v="1"/>
    <x v="2"/>
    <n v="12.58"/>
    <n v="574"/>
    <n v="97.84"/>
    <n v="2"/>
    <x v="1"/>
    <x v="0"/>
    <n v="45950.8"/>
    <x v="19"/>
    <x v="4"/>
    <n v="84.53"/>
    <n v="1651.2"/>
    <n v="2062.16"/>
    <n v="5559.69"/>
    <x v="6"/>
    <n v="2024"/>
    <s v="Q2"/>
    <s v="Low"/>
    <s v="Average"/>
    <s v="Excellent"/>
    <x v="5"/>
    <n v="5559.69"/>
  </r>
  <r>
    <x v="4900"/>
    <d v="2024-03-16T00:00:00"/>
    <s v="Chennai"/>
    <s v="Ahmedabad"/>
    <x v="2"/>
    <x v="1"/>
    <x v="4"/>
    <n v="24.99"/>
    <n v="1094"/>
    <n v="100.18"/>
    <n v="4"/>
    <x v="0"/>
    <x v="1"/>
    <n v="66140.600000000006"/>
    <x v="78"/>
    <x v="6"/>
    <n v="85.34"/>
    <n v="3187.6"/>
    <n v="4225.1899999999996"/>
    <n v="10791.09"/>
    <x v="10"/>
    <n v="2024"/>
    <s v="Q1"/>
    <s v="High"/>
    <s v="Good"/>
    <s v="Excellent"/>
    <x v="2"/>
    <n v="10791.09"/>
  </r>
  <r>
    <x v="4901"/>
    <d v="2025-03-02T00:00:00"/>
    <s v="Mumbai"/>
    <s v="Jaipur"/>
    <x v="4"/>
    <x v="0"/>
    <x v="1"/>
    <n v="10.4"/>
    <n v="589"/>
    <n v="93.3"/>
    <n v="2"/>
    <x v="0"/>
    <x v="0"/>
    <n v="36624"/>
    <x v="19"/>
    <x v="3"/>
    <n v="86.63"/>
    <n v="1594"/>
    <n v="2580.9499999999998"/>
    <n v="6212.64"/>
    <x v="10"/>
    <n v="2025"/>
    <s v="Q1"/>
    <s v="Low"/>
    <s v="Average"/>
    <s v="Excellent"/>
    <x v="4"/>
    <n v="6212.64"/>
  </r>
  <r>
    <x v="4902"/>
    <d v="2025-02-22T00:00:00"/>
    <s v="Mumbai"/>
    <s v="Ahmedabad"/>
    <x v="2"/>
    <x v="1"/>
    <x v="5"/>
    <n v="14.63"/>
    <n v="2218"/>
    <n v="88.01"/>
    <n v="5"/>
    <x v="0"/>
    <x v="0"/>
    <n v="71344.2"/>
    <x v="78"/>
    <x v="3"/>
    <n v="88.91"/>
    <n v="5021.2"/>
    <n v="3491.07"/>
    <n v="9396.6"/>
    <x v="3"/>
    <n v="2025"/>
    <s v="Q1"/>
    <s v="High"/>
    <s v="Average"/>
    <s v="Excellent"/>
    <x v="2"/>
    <n v="9396.6"/>
  </r>
  <r>
    <x v="4903"/>
    <d v="2026-03-21T00:00:00"/>
    <s v="Kolkata"/>
    <s v="Ahmedabad"/>
    <x v="2"/>
    <x v="0"/>
    <x v="6"/>
    <n v="14.37"/>
    <n v="1724"/>
    <n v="91.84"/>
    <n v="4"/>
    <x v="1"/>
    <x v="1"/>
    <n v="46141.8"/>
    <x v="47"/>
    <x v="3"/>
    <n v="84.52"/>
    <n v="4022.8"/>
    <n v="4212.8900000000003"/>
    <n v="4989.43"/>
    <x v="10"/>
    <n v="2026"/>
    <s v="Q1"/>
    <s v="Low"/>
    <s v="Average"/>
    <s v="Excellent"/>
    <x v="2"/>
    <n v="4989.43"/>
  </r>
  <r>
    <x v="4904"/>
    <d v="2024-11-07T00:00:00"/>
    <s v="Nava Sheva"/>
    <s v="Bengaluru"/>
    <x v="4"/>
    <x v="1"/>
    <x v="1"/>
    <n v="14.56"/>
    <n v="1022"/>
    <n v="88.34"/>
    <n v="4"/>
    <x v="1"/>
    <x v="2"/>
    <n v="47968.800000000003"/>
    <x v="92"/>
    <x v="2"/>
    <n v="82.09"/>
    <n v="2626.4"/>
    <n v="2715.94"/>
    <n v="7519.34"/>
    <x v="11"/>
    <n v="2024"/>
    <s v="Q4"/>
    <s v="Low"/>
    <s v="Average"/>
    <s v="Excellent"/>
    <x v="4"/>
    <n v="7519.34"/>
  </r>
  <r>
    <x v="4905"/>
    <d v="2025-08-18T00:00:00"/>
    <s v="Mundra"/>
    <s v="Ahmedabad"/>
    <x v="0"/>
    <x v="0"/>
    <x v="0"/>
    <n v="22.5"/>
    <n v="806"/>
    <n v="92.71"/>
    <n v="3"/>
    <x v="1"/>
    <x v="0"/>
    <n v="45047.199999999997"/>
    <x v="38"/>
    <x v="2"/>
    <n v="83.73"/>
    <n v="2512"/>
    <n v="3258.79"/>
    <n v="6403.97"/>
    <x v="2"/>
    <n v="2025"/>
    <s v="Q3"/>
    <s v="Low"/>
    <s v="Average"/>
    <s v="Excellent"/>
    <x v="0"/>
    <n v="6403.97"/>
  </r>
  <r>
    <x v="4906"/>
    <d v="2024-02-14T00:00:00"/>
    <s v="Kandla"/>
    <s v="Lucknow"/>
    <x v="0"/>
    <x v="1"/>
    <x v="4"/>
    <n v="19.78"/>
    <n v="1386"/>
    <n v="87.24"/>
    <n v="5"/>
    <x v="1"/>
    <x v="0"/>
    <n v="60902.8"/>
    <x v="65"/>
    <x v="4"/>
    <n v="85.1"/>
    <n v="3563.2"/>
    <n v="2889.49"/>
    <n v="6919.37"/>
    <x v="3"/>
    <n v="2024"/>
    <s v="Q1"/>
    <s v="High"/>
    <s v="Average"/>
    <s v="Excellent"/>
    <x v="0"/>
    <n v="6919.37"/>
  </r>
  <r>
    <x v="4907"/>
    <d v="2025-03-13T00:00:00"/>
    <s v="Kolkata"/>
    <s v="Hyderabad"/>
    <x v="5"/>
    <x v="0"/>
    <x v="6"/>
    <n v="19.579999999999998"/>
    <n v="1780"/>
    <n v="87.55"/>
    <n v="5"/>
    <x v="2"/>
    <x v="1"/>
    <n v="53488"/>
    <x v="74"/>
    <x v="2"/>
    <n v="84.94"/>
    <n v="4343.2"/>
    <n v="4612.1899999999996"/>
    <n v="4950.45"/>
    <x v="10"/>
    <n v="2025"/>
    <s v="Q1"/>
    <s v="High"/>
    <s v="Average"/>
    <s v="Excellent"/>
    <x v="5"/>
    <n v="4950.45"/>
  </r>
  <r>
    <x v="4908"/>
    <d v="2024-04-25T00:00:00"/>
    <s v="Chennai"/>
    <s v="Nagpur"/>
    <x v="2"/>
    <x v="0"/>
    <x v="4"/>
    <n v="15.38"/>
    <n v="1975"/>
    <n v="95.58"/>
    <n v="5"/>
    <x v="0"/>
    <x v="2"/>
    <n v="54011.6"/>
    <x v="47"/>
    <x v="1"/>
    <n v="87.07"/>
    <n v="4565.2"/>
    <n v="4764.4799999999996"/>
    <n v="5392.39"/>
    <x v="5"/>
    <n v="2024"/>
    <s v="Q2"/>
    <s v="High"/>
    <s v="Average"/>
    <s v="Excellent"/>
    <x v="2"/>
    <n v="5392.39"/>
  </r>
  <r>
    <x v="4909"/>
    <d v="2025-02-09T00:00:00"/>
    <s v="Kolkata"/>
    <s v="Bengaluru"/>
    <x v="0"/>
    <x v="0"/>
    <x v="3"/>
    <n v="23.9"/>
    <n v="1891"/>
    <n v="85.94"/>
    <n v="6"/>
    <x v="0"/>
    <x v="0"/>
    <n v="63514.8"/>
    <x v="39"/>
    <x v="2"/>
    <n v="86.37"/>
    <n v="4738"/>
    <n v="4123.74"/>
    <n v="8326.18"/>
    <x v="3"/>
    <n v="2025"/>
    <s v="Q1"/>
    <s v="High"/>
    <s v="Average"/>
    <s v="Good"/>
    <x v="0"/>
    <n v="8326.18"/>
  </r>
  <r>
    <x v="4910"/>
    <d v="2024-03-14T00:00:00"/>
    <s v="Kandla"/>
    <s v="Jaipur"/>
    <x v="3"/>
    <x v="1"/>
    <x v="0"/>
    <n v="22.86"/>
    <n v="1398"/>
    <n v="88.77"/>
    <n v="3"/>
    <x v="2"/>
    <x v="0"/>
    <n v="66502.399999999994"/>
    <x v="63"/>
    <x v="4"/>
    <n v="87.4"/>
    <n v="3710.4"/>
    <n v="3426.87"/>
    <n v="5766.24"/>
    <x v="10"/>
    <n v="2024"/>
    <s v="Q1"/>
    <s v="High"/>
    <s v="Average"/>
    <s v="Excellent"/>
    <x v="3"/>
    <n v="5766.24"/>
  </r>
  <r>
    <x v="4911"/>
    <d v="2024-10-26T00:00:00"/>
    <s v="Kandla"/>
    <s v="Nagpur"/>
    <x v="3"/>
    <x v="0"/>
    <x v="1"/>
    <n v="10.57"/>
    <n v="959"/>
    <n v="96.17"/>
    <n v="2"/>
    <x v="2"/>
    <x v="1"/>
    <n v="36561.4"/>
    <x v="51"/>
    <x v="4"/>
    <n v="83.58"/>
    <n v="2340.8000000000002"/>
    <n v="4618.3"/>
    <n v="2939.43"/>
    <x v="7"/>
    <n v="2024"/>
    <s v="Q4"/>
    <s v="Low"/>
    <s v="Average"/>
    <s v="Excellent"/>
    <x v="3"/>
    <n v="2939.43"/>
  </r>
  <r>
    <x v="4912"/>
    <d v="2024-09-16T00:00:00"/>
    <s v="Mumbai"/>
    <s v="Hyderabad"/>
    <x v="1"/>
    <x v="1"/>
    <x v="2"/>
    <n v="10.07"/>
    <n v="2582"/>
    <n v="96.65"/>
    <n v="8"/>
    <x v="1"/>
    <x v="0"/>
    <n v="67645"/>
    <x v="100"/>
    <x v="6"/>
    <n v="81.45"/>
    <n v="5566.8"/>
    <n v="2450.15"/>
    <n v="11488.8"/>
    <x v="8"/>
    <n v="2024"/>
    <s v="Q3"/>
    <s v="High"/>
    <s v="Good"/>
    <s v="Good"/>
    <x v="1"/>
    <n v="11488.8"/>
  </r>
  <r>
    <x v="4913"/>
    <d v="2025-10-08T00:00:00"/>
    <s v="Nava Sheva"/>
    <s v="Hyderabad"/>
    <x v="5"/>
    <x v="1"/>
    <x v="3"/>
    <n v="13.87"/>
    <n v="1662"/>
    <n v="92.48"/>
    <n v="4"/>
    <x v="0"/>
    <x v="2"/>
    <n v="60524.6"/>
    <x v="38"/>
    <x v="4"/>
    <n v="88.04"/>
    <n v="3878.8"/>
    <n v="1927.55"/>
    <n v="9205.56"/>
    <x v="7"/>
    <n v="2025"/>
    <s v="Q4"/>
    <s v="High"/>
    <s v="Average"/>
    <s v="Excellent"/>
    <x v="5"/>
    <n v="9205.56"/>
  </r>
  <r>
    <x v="4914"/>
    <d v="2025-07-10T00:00:00"/>
    <s v="Mundra"/>
    <s v="Jaipur"/>
    <x v="2"/>
    <x v="0"/>
    <x v="1"/>
    <n v="12.67"/>
    <n v="1992"/>
    <n v="88.9"/>
    <n v="5"/>
    <x v="2"/>
    <x v="0"/>
    <n v="52475"/>
    <x v="16"/>
    <x v="0"/>
    <n v="86.7"/>
    <n v="4490.8"/>
    <n v="3105.91"/>
    <n v="4883.62"/>
    <x v="1"/>
    <n v="2025"/>
    <s v="Q3"/>
    <s v="High"/>
    <s v="Average"/>
    <s v="Excellent"/>
    <x v="2"/>
    <n v="4883.62"/>
  </r>
  <r>
    <x v="4915"/>
    <d v="2026-06-14T00:00:00"/>
    <s v="Kandla"/>
    <s v="Lucknow"/>
    <x v="1"/>
    <x v="1"/>
    <x v="0"/>
    <n v="24.27"/>
    <n v="1550"/>
    <n v="85.28"/>
    <n v="3"/>
    <x v="0"/>
    <x v="2"/>
    <n v="67676.600000000006"/>
    <x v="9"/>
    <x v="5"/>
    <n v="88"/>
    <n v="4070.8"/>
    <n v="4326.42"/>
    <n v="9613.5499999999993"/>
    <x v="6"/>
    <n v="2026"/>
    <s v="Q2"/>
    <s v="High"/>
    <s v="Average"/>
    <s v="Excellent"/>
    <x v="1"/>
    <n v="9613.5499999999993"/>
  </r>
  <r>
    <x v="4916"/>
    <d v="2026-02-22T00:00:00"/>
    <s v="Mumbai"/>
    <s v="Nagpur"/>
    <x v="2"/>
    <x v="0"/>
    <x v="3"/>
    <n v="18.02"/>
    <n v="737"/>
    <n v="91.21"/>
    <n v="2"/>
    <x v="0"/>
    <x v="1"/>
    <n v="42507.199999999997"/>
    <x v="72"/>
    <x v="0"/>
    <n v="83.58"/>
    <n v="2194.8000000000002"/>
    <n v="3630.56"/>
    <n v="4167.3"/>
    <x v="3"/>
    <n v="2026"/>
    <s v="Q1"/>
    <s v="Low"/>
    <s v="Average"/>
    <s v="Excellent"/>
    <x v="2"/>
    <n v="4167.3"/>
  </r>
  <r>
    <x v="4917"/>
    <d v="2025-06-19T00:00:00"/>
    <s v="Mundra"/>
    <s v="Lucknow"/>
    <x v="1"/>
    <x v="0"/>
    <x v="0"/>
    <n v="14.98"/>
    <n v="670"/>
    <n v="100.13"/>
    <n v="3"/>
    <x v="1"/>
    <x v="0"/>
    <n v="37537.599999999999"/>
    <x v="19"/>
    <x v="5"/>
    <n v="83.54"/>
    <n v="1939.2"/>
    <n v="1796.6"/>
    <n v="3115.68"/>
    <x v="6"/>
    <n v="2025"/>
    <s v="Q2"/>
    <s v="Low"/>
    <s v="Average"/>
    <s v="Excellent"/>
    <x v="1"/>
    <n v="3115.68"/>
  </r>
  <r>
    <x v="4918"/>
    <d v="2026-06-07T00:00:00"/>
    <s v="Mundra"/>
    <s v="Pune"/>
    <x v="2"/>
    <x v="0"/>
    <x v="3"/>
    <n v="24.12"/>
    <n v="1888"/>
    <n v="99.54"/>
    <n v="5"/>
    <x v="1"/>
    <x v="1"/>
    <n v="57808.800000000003"/>
    <x v="98"/>
    <x v="0"/>
    <n v="85.61"/>
    <n v="4740.8"/>
    <n v="2983.25"/>
    <n v="9082.5300000000007"/>
    <x v="6"/>
    <n v="2026"/>
    <s v="Q2"/>
    <s v="High"/>
    <s v="Average"/>
    <s v="Excellent"/>
    <x v="2"/>
    <n v="9082.5300000000007"/>
  </r>
  <r>
    <x v="4919"/>
    <d v="2025-06-14T00:00:00"/>
    <s v="Chennai"/>
    <s v="Jaipur"/>
    <x v="1"/>
    <x v="1"/>
    <x v="6"/>
    <n v="15.38"/>
    <n v="1830"/>
    <n v="100.46"/>
    <n v="4"/>
    <x v="2"/>
    <x v="2"/>
    <n v="62357.2"/>
    <x v="99"/>
    <x v="5"/>
    <n v="86.47"/>
    <n v="4275.2"/>
    <n v="4344.3100000000004"/>
    <n v="6014.77"/>
    <x v="6"/>
    <n v="2025"/>
    <s v="Q2"/>
    <s v="High"/>
    <s v="Average"/>
    <s v="Excellent"/>
    <x v="1"/>
    <n v="6014.77"/>
  </r>
  <r>
    <x v="4920"/>
    <d v="2026-02-28T00:00:00"/>
    <s v="Chennai"/>
    <s v="Delhi ICD"/>
    <x v="5"/>
    <x v="0"/>
    <x v="4"/>
    <n v="13"/>
    <n v="2311"/>
    <n v="97.2"/>
    <n v="5"/>
    <x v="2"/>
    <x v="0"/>
    <n v="57596"/>
    <x v="21"/>
    <x v="2"/>
    <n v="88.1"/>
    <n v="5142"/>
    <n v="2089.4299999999998"/>
    <n v="6695.27"/>
    <x v="3"/>
    <n v="2026"/>
    <s v="Q1"/>
    <s v="High"/>
    <s v="Average"/>
    <s v="Excellent"/>
    <x v="5"/>
    <n v="6695.27"/>
  </r>
  <r>
    <x v="4921"/>
    <d v="2024-02-29T00:00:00"/>
    <s v="Mumbai"/>
    <s v="Nagpur"/>
    <x v="5"/>
    <x v="0"/>
    <x v="6"/>
    <n v="14.56"/>
    <n v="2502"/>
    <n v="102.85"/>
    <n v="7"/>
    <x v="2"/>
    <x v="1"/>
    <n v="59470"/>
    <x v="12"/>
    <x v="3"/>
    <n v="84.32"/>
    <n v="5586.4"/>
    <n v="3539.91"/>
    <n v="4910.58"/>
    <x v="3"/>
    <n v="2024"/>
    <s v="Q1"/>
    <s v="High"/>
    <s v="Average"/>
    <s v="Good"/>
    <x v="5"/>
    <n v="4910.58"/>
  </r>
  <r>
    <x v="4922"/>
    <d v="2024-03-03T00:00:00"/>
    <s v="Vizag"/>
    <s v="Jaipur"/>
    <x v="4"/>
    <x v="0"/>
    <x v="3"/>
    <n v="27.31"/>
    <n v="776"/>
    <n v="98.91"/>
    <n v="2"/>
    <x v="2"/>
    <x v="2"/>
    <n v="48260.2"/>
    <x v="13"/>
    <x v="2"/>
    <n v="85.18"/>
    <n v="2644.4"/>
    <n v="4003.42"/>
    <n v="7286.49"/>
    <x v="10"/>
    <n v="2024"/>
    <s v="Q1"/>
    <s v="Low"/>
    <s v="Average"/>
    <s v="Excellent"/>
    <x v="4"/>
    <n v="7286.49"/>
  </r>
  <r>
    <x v="4923"/>
    <d v="2026-01-24T00:00:00"/>
    <s v="Vizag"/>
    <s v="Ahmedabad"/>
    <x v="5"/>
    <x v="0"/>
    <x v="2"/>
    <n v="12.43"/>
    <n v="1627"/>
    <n v="90.1"/>
    <n v="5"/>
    <x v="0"/>
    <x v="1"/>
    <n v="48023"/>
    <x v="12"/>
    <x v="5"/>
    <n v="88.07"/>
    <n v="3751.2"/>
    <n v="3033.1"/>
    <n v="8189.17"/>
    <x v="0"/>
    <n v="2026"/>
    <s v="Q1"/>
    <s v="Low"/>
    <s v="Average"/>
    <s v="Excellent"/>
    <x v="5"/>
    <n v="8189.17"/>
  </r>
  <r>
    <x v="4924"/>
    <d v="2025-04-09T00:00:00"/>
    <s v="Kolkata"/>
    <s v="Ahmedabad"/>
    <x v="2"/>
    <x v="0"/>
    <x v="3"/>
    <n v="20.260000000000002"/>
    <n v="1656"/>
    <n v="85.9"/>
    <n v="5"/>
    <x v="1"/>
    <x v="0"/>
    <n v="52414"/>
    <x v="5"/>
    <x v="6"/>
    <n v="86.35"/>
    <n v="4122.3999999999996"/>
    <n v="2019.16"/>
    <n v="8418.4699999999993"/>
    <x v="5"/>
    <n v="2025"/>
    <s v="Q2"/>
    <s v="High"/>
    <s v="Average"/>
    <s v="Excellent"/>
    <x v="2"/>
    <n v="8418.4699999999993"/>
  </r>
  <r>
    <x v="4925"/>
    <d v="2025-12-13T00:00:00"/>
    <s v="Mundra"/>
    <s v="Pune"/>
    <x v="2"/>
    <x v="1"/>
    <x v="5"/>
    <n v="10.65"/>
    <n v="358"/>
    <n v="92.75"/>
    <n v="2"/>
    <x v="1"/>
    <x v="2"/>
    <n v="37011"/>
    <x v="52"/>
    <x v="6"/>
    <n v="88.41"/>
    <n v="1142"/>
    <n v="3895.71"/>
    <n v="6150.4"/>
    <x v="9"/>
    <n v="2025"/>
    <s v="Q4"/>
    <s v="Low"/>
    <s v="Average"/>
    <s v="Excellent"/>
    <x v="2"/>
    <n v="6150.4"/>
  </r>
  <r>
    <x v="4926"/>
    <d v="2025-04-23T00:00:00"/>
    <s v="Kandla"/>
    <s v="Delhi ICD"/>
    <x v="3"/>
    <x v="1"/>
    <x v="0"/>
    <n v="19.43"/>
    <n v="2677"/>
    <n v="99.4"/>
    <n v="7"/>
    <x v="1"/>
    <x v="2"/>
    <n v="73539"/>
    <x v="83"/>
    <x v="0"/>
    <n v="88.89"/>
    <n v="6131.2"/>
    <n v="4849.12"/>
    <n v="12579.62"/>
    <x v="5"/>
    <n v="2025"/>
    <s v="Q2"/>
    <s v="High"/>
    <s v="Good"/>
    <s v="Good"/>
    <x v="3"/>
    <n v="12579.62"/>
  </r>
  <r>
    <x v="4927"/>
    <d v="2025-12-17T00:00:00"/>
    <s v="Mundra"/>
    <s v="Bengaluru"/>
    <x v="1"/>
    <x v="0"/>
    <x v="3"/>
    <n v="22.93"/>
    <n v="2405"/>
    <n v="101.09"/>
    <n v="6"/>
    <x v="0"/>
    <x v="1"/>
    <n v="68127.8"/>
    <x v="47"/>
    <x v="5"/>
    <n v="83.55"/>
    <n v="5727.2"/>
    <n v="3015.55"/>
    <n v="7389.56"/>
    <x v="9"/>
    <n v="2025"/>
    <s v="Q4"/>
    <s v="High"/>
    <s v="Average"/>
    <s v="Good"/>
    <x v="1"/>
    <n v="7389.56"/>
  </r>
  <r>
    <x v="4928"/>
    <d v="2024-05-21T00:00:00"/>
    <s v="Mundra"/>
    <s v="Ahmedabad"/>
    <x v="3"/>
    <x v="1"/>
    <x v="3"/>
    <n v="15.12"/>
    <n v="565"/>
    <n v="97.72"/>
    <n v="2"/>
    <x v="0"/>
    <x v="1"/>
    <n v="50614.400000000001"/>
    <x v="114"/>
    <x v="5"/>
    <n v="82.91"/>
    <n v="1734.8"/>
    <n v="2221.62"/>
    <n v="6222.34"/>
    <x v="4"/>
    <n v="2024"/>
    <s v="Q2"/>
    <s v="High"/>
    <s v="Average"/>
    <s v="Excellent"/>
    <x v="3"/>
    <n v="6222.34"/>
  </r>
  <r>
    <x v="4929"/>
    <d v="2025-07-03T00:00:00"/>
    <s v="Chennai"/>
    <s v="Bengaluru"/>
    <x v="3"/>
    <x v="0"/>
    <x v="6"/>
    <n v="18.55"/>
    <n v="2446"/>
    <n v="98.33"/>
    <n v="8"/>
    <x v="2"/>
    <x v="0"/>
    <n v="64346.6"/>
    <x v="7"/>
    <x v="5"/>
    <n v="84.14"/>
    <n v="5634"/>
    <n v="4725.8900000000003"/>
    <n v="7301.36"/>
    <x v="1"/>
    <n v="2025"/>
    <s v="Q3"/>
    <s v="High"/>
    <s v="Average"/>
    <s v="Good"/>
    <x v="3"/>
    <n v="7301.36"/>
  </r>
  <r>
    <x v="4930"/>
    <d v="2026-04-05T00:00:00"/>
    <s v="Nava Sheva"/>
    <s v="Hyderabad"/>
    <x v="2"/>
    <x v="1"/>
    <x v="0"/>
    <n v="12.18"/>
    <n v="1470"/>
    <n v="95.88"/>
    <n v="3"/>
    <x v="0"/>
    <x v="0"/>
    <n v="61107.6"/>
    <x v="7"/>
    <x v="6"/>
    <n v="86.3"/>
    <n v="3427.2"/>
    <n v="3429.6"/>
    <n v="9344.6299999999992"/>
    <x v="5"/>
    <n v="2026"/>
    <s v="Q2"/>
    <s v="High"/>
    <s v="Average"/>
    <s v="Excellent"/>
    <x v="2"/>
    <n v="9344.6299999999992"/>
  </r>
  <r>
    <x v="4931"/>
    <d v="2025-12-15T00:00:00"/>
    <s v="Mundra"/>
    <s v="Pune"/>
    <x v="5"/>
    <x v="1"/>
    <x v="5"/>
    <n v="10.43"/>
    <n v="1178"/>
    <n v="89.47"/>
    <n v="4"/>
    <x v="0"/>
    <x v="2"/>
    <n v="51259.4"/>
    <x v="65"/>
    <x v="5"/>
    <n v="84.51"/>
    <n v="2773.2"/>
    <n v="4463.8900000000003"/>
    <n v="5419.82"/>
    <x v="9"/>
    <n v="2025"/>
    <s v="Q4"/>
    <s v="High"/>
    <s v="Average"/>
    <s v="Excellent"/>
    <x v="5"/>
    <n v="5419.82"/>
  </r>
  <r>
    <x v="4932"/>
    <d v="2026-01-25T00:00:00"/>
    <s v="Mumbai"/>
    <s v="Pune"/>
    <x v="3"/>
    <x v="0"/>
    <x v="3"/>
    <n v="16.989999999999998"/>
    <n v="1588"/>
    <n v="100.66"/>
    <n v="3"/>
    <x v="2"/>
    <x v="1"/>
    <n v="50426.2"/>
    <x v="38"/>
    <x v="3"/>
    <n v="83.35"/>
    <n v="3855.6"/>
    <n v="4444.3500000000004"/>
    <n v="4781.54"/>
    <x v="0"/>
    <n v="2026"/>
    <s v="Q1"/>
    <s v="High"/>
    <s v="Average"/>
    <s v="Excellent"/>
    <x v="3"/>
    <n v="4781.54"/>
  </r>
  <r>
    <x v="4933"/>
    <d v="2026-02-17T00:00:00"/>
    <s v="Chennai"/>
    <s v="Pune"/>
    <x v="3"/>
    <x v="0"/>
    <x v="5"/>
    <n v="16.149999999999999"/>
    <n v="714"/>
    <n v="104.82"/>
    <n v="3"/>
    <x v="0"/>
    <x v="0"/>
    <n v="44681.4"/>
    <x v="7"/>
    <x v="0"/>
    <n v="86.54"/>
    <n v="2074"/>
    <n v="3050.16"/>
    <n v="4045.66"/>
    <x v="3"/>
    <n v="2026"/>
    <s v="Q1"/>
    <s v="Low"/>
    <s v="Average"/>
    <s v="Excellent"/>
    <x v="3"/>
    <n v="4045.66"/>
  </r>
  <r>
    <x v="4934"/>
    <d v="2024-12-08T00:00:00"/>
    <s v="Kolkata"/>
    <s v="Ahmedabad"/>
    <x v="2"/>
    <x v="1"/>
    <x v="2"/>
    <n v="13.07"/>
    <n v="2644"/>
    <n v="94.7"/>
    <n v="7"/>
    <x v="1"/>
    <x v="0"/>
    <n v="70855"/>
    <x v="62"/>
    <x v="5"/>
    <n v="88.61"/>
    <n v="5810.8"/>
    <n v="4343.3999999999996"/>
    <n v="11608.05"/>
    <x v="9"/>
    <n v="2024"/>
    <s v="Q4"/>
    <s v="High"/>
    <s v="Good"/>
    <s v="Good"/>
    <x v="2"/>
    <n v="11608.05"/>
  </r>
  <r>
    <x v="4935"/>
    <d v="2026-02-23T00:00:00"/>
    <s v="Nava Sheva"/>
    <s v="Jaipur"/>
    <x v="1"/>
    <x v="1"/>
    <x v="3"/>
    <n v="14.75"/>
    <n v="2600"/>
    <n v="86.26"/>
    <n v="7"/>
    <x v="0"/>
    <x v="2"/>
    <n v="71826.2"/>
    <x v="104"/>
    <x v="3"/>
    <n v="86.91"/>
    <n v="5790"/>
    <n v="4513.21"/>
    <n v="8081.81"/>
    <x v="3"/>
    <n v="2026"/>
    <s v="Q1"/>
    <s v="High"/>
    <s v="Average"/>
    <s v="Good"/>
    <x v="1"/>
    <n v="8081.81"/>
  </r>
  <r>
    <x v="4936"/>
    <d v="2025-07-03T00:00:00"/>
    <s v="Kolkata"/>
    <s v="Pune"/>
    <x v="0"/>
    <x v="1"/>
    <x v="5"/>
    <n v="13.26"/>
    <n v="2280"/>
    <n v="86.48"/>
    <n v="5"/>
    <x v="0"/>
    <x v="1"/>
    <n v="68171.600000000006"/>
    <x v="60"/>
    <x v="2"/>
    <n v="87.93"/>
    <n v="5090.3999999999996"/>
    <n v="3253.27"/>
    <n v="9954.15"/>
    <x v="1"/>
    <n v="2025"/>
    <s v="Q3"/>
    <s v="High"/>
    <s v="Average"/>
    <s v="Excellent"/>
    <x v="0"/>
    <n v="9954.15"/>
  </r>
  <r>
    <x v="4937"/>
    <d v="2026-03-05T00:00:00"/>
    <s v="Kolkata"/>
    <s v="Nagpur"/>
    <x v="4"/>
    <x v="1"/>
    <x v="1"/>
    <n v="17.420000000000002"/>
    <n v="1777"/>
    <n v="89.58"/>
    <n v="5"/>
    <x v="0"/>
    <x v="1"/>
    <n v="66251.600000000006"/>
    <x v="50"/>
    <x v="5"/>
    <n v="84.46"/>
    <n v="4250.8"/>
    <n v="4251.76"/>
    <n v="10157.81"/>
    <x v="10"/>
    <n v="2026"/>
    <s v="Q1"/>
    <s v="High"/>
    <s v="Good"/>
    <s v="Excellent"/>
    <x v="4"/>
    <n v="10157.81"/>
  </r>
  <r>
    <x v="4938"/>
    <d v="2025-01-19T00:00:00"/>
    <s v="Kandla"/>
    <s v="Nagpur"/>
    <x v="3"/>
    <x v="1"/>
    <x v="5"/>
    <n v="23.4"/>
    <n v="616"/>
    <n v="100.46"/>
    <n v="3"/>
    <x v="0"/>
    <x v="0"/>
    <n v="61507.199999999997"/>
    <x v="29"/>
    <x v="1"/>
    <n v="81.28"/>
    <n v="2168"/>
    <n v="4640.2"/>
    <n v="5216.3500000000004"/>
    <x v="0"/>
    <n v="2025"/>
    <s v="Q1"/>
    <s v="High"/>
    <s v="Average"/>
    <s v="Excellent"/>
    <x v="3"/>
    <n v="5216.3500000000004"/>
  </r>
  <r>
    <x v="4939"/>
    <d v="2025-05-20T00:00:00"/>
    <s v="Mundra"/>
    <s v="Nagpur"/>
    <x v="4"/>
    <x v="1"/>
    <x v="3"/>
    <n v="23.28"/>
    <n v="1916"/>
    <n v="92.13"/>
    <n v="6"/>
    <x v="0"/>
    <x v="1"/>
    <n v="73499.600000000006"/>
    <x v="59"/>
    <x v="0"/>
    <n v="84.62"/>
    <n v="4763.2"/>
    <n v="3800.61"/>
    <n v="11953.53"/>
    <x v="4"/>
    <n v="2025"/>
    <s v="Q2"/>
    <s v="High"/>
    <s v="Good"/>
    <s v="Good"/>
    <x v="4"/>
    <n v="11953.53"/>
  </r>
  <r>
    <x v="4940"/>
    <d v="2025-07-23T00:00:00"/>
    <s v="Chennai"/>
    <s v="Delhi ICD"/>
    <x v="3"/>
    <x v="0"/>
    <x v="0"/>
    <n v="11.05"/>
    <n v="676"/>
    <n v="95.62"/>
    <n v="2"/>
    <x v="0"/>
    <x v="1"/>
    <n v="36031.4"/>
    <x v="66"/>
    <x v="1"/>
    <n v="82.81"/>
    <n v="1794"/>
    <n v="1518.82"/>
    <n v="4199.1099999999997"/>
    <x v="1"/>
    <n v="2025"/>
    <s v="Q3"/>
    <s v="Low"/>
    <s v="Average"/>
    <s v="Excellent"/>
    <x v="3"/>
    <n v="4199.1099999999997"/>
  </r>
  <r>
    <x v="4941"/>
    <d v="2024-07-29T00:00:00"/>
    <s v="Kolkata"/>
    <s v="Hyderabad"/>
    <x v="1"/>
    <x v="1"/>
    <x v="5"/>
    <n v="11.79"/>
    <n v="1988"/>
    <n v="89.49"/>
    <n v="5"/>
    <x v="1"/>
    <x v="2"/>
    <n v="57205.8"/>
    <x v="92"/>
    <x v="3"/>
    <n v="86.93"/>
    <n v="4447.6000000000004"/>
    <n v="1558.23"/>
    <n v="6816.26"/>
    <x v="1"/>
    <n v="2024"/>
    <s v="Q3"/>
    <s v="High"/>
    <s v="Average"/>
    <s v="Excellent"/>
    <x v="1"/>
    <n v="6816.26"/>
  </r>
  <r>
    <x v="4942"/>
    <d v="2025-08-12T00:00:00"/>
    <s v="Vizag"/>
    <s v="Lucknow"/>
    <x v="2"/>
    <x v="1"/>
    <x v="5"/>
    <n v="10.52"/>
    <n v="1112"/>
    <n v="94.25"/>
    <n v="3"/>
    <x v="2"/>
    <x v="1"/>
    <n v="50122"/>
    <x v="95"/>
    <x v="2"/>
    <n v="84.73"/>
    <n v="2644.8"/>
    <n v="2549.61"/>
    <n v="5992.23"/>
    <x v="2"/>
    <n v="2025"/>
    <s v="Q3"/>
    <s v="High"/>
    <s v="Average"/>
    <s v="Excellent"/>
    <x v="2"/>
    <n v="5992.23"/>
  </r>
  <r>
    <x v="4943"/>
    <d v="2024-05-31T00:00:00"/>
    <s v="Nava Sheva"/>
    <s v="Lucknow"/>
    <x v="0"/>
    <x v="0"/>
    <x v="6"/>
    <n v="24.02"/>
    <n v="2411"/>
    <n v="92.06"/>
    <n v="6"/>
    <x v="0"/>
    <x v="1"/>
    <n v="68097.2"/>
    <x v="98"/>
    <x v="6"/>
    <n v="84.48"/>
    <n v="5782.8"/>
    <n v="4127.9799999999996"/>
    <n v="10558.44"/>
    <x v="4"/>
    <n v="2024"/>
    <s v="Q2"/>
    <s v="High"/>
    <s v="Good"/>
    <s v="Good"/>
    <x v="0"/>
    <n v="10558.44"/>
  </r>
  <r>
    <x v="4944"/>
    <d v="2024-09-11T00:00:00"/>
    <s v="Kolkata"/>
    <s v="Lucknow"/>
    <x v="3"/>
    <x v="1"/>
    <x v="4"/>
    <n v="25.09"/>
    <n v="2200"/>
    <n v="94.13"/>
    <n v="6"/>
    <x v="2"/>
    <x v="0"/>
    <n v="78776.600000000006"/>
    <x v="97"/>
    <x v="0"/>
    <n v="85.93"/>
    <n v="5403.6"/>
    <n v="3462.08"/>
    <n v="13169.46"/>
    <x v="8"/>
    <n v="2024"/>
    <s v="Q3"/>
    <s v="High"/>
    <s v="Good"/>
    <s v="Good"/>
    <x v="3"/>
    <n v="13169.46"/>
  </r>
  <r>
    <x v="4945"/>
    <d v="2025-11-08T00:00:00"/>
    <s v="Mumbai"/>
    <s v="Delhi ICD"/>
    <x v="1"/>
    <x v="1"/>
    <x v="2"/>
    <n v="11.97"/>
    <n v="649"/>
    <n v="85.09"/>
    <n v="2"/>
    <x v="0"/>
    <x v="0"/>
    <n v="49771.8"/>
    <x v="10"/>
    <x v="3"/>
    <n v="83.3"/>
    <n v="1776.8"/>
    <n v="4072.32"/>
    <n v="8381.68"/>
    <x v="11"/>
    <n v="2025"/>
    <s v="Q4"/>
    <s v="Low"/>
    <s v="Average"/>
    <s v="Excellent"/>
    <x v="1"/>
    <n v="8381.68"/>
  </r>
  <r>
    <x v="4946"/>
    <d v="2025-02-15T00:00:00"/>
    <s v="Chennai"/>
    <s v="Nagpur"/>
    <x v="5"/>
    <x v="0"/>
    <x v="0"/>
    <n v="12.6"/>
    <n v="2374"/>
    <n v="93.18"/>
    <n v="7"/>
    <x v="2"/>
    <x v="0"/>
    <n v="57509.599999999999"/>
    <x v="45"/>
    <x v="4"/>
    <n v="88.46"/>
    <n v="5252"/>
    <n v="3119.38"/>
    <n v="9383.92"/>
    <x v="3"/>
    <n v="2025"/>
    <s v="Q1"/>
    <s v="High"/>
    <s v="Average"/>
    <s v="Good"/>
    <x v="5"/>
    <n v="9383.92"/>
  </r>
  <r>
    <x v="4947"/>
    <d v="2025-02-09T00:00:00"/>
    <s v="Mumbai"/>
    <s v="Lucknow"/>
    <x v="5"/>
    <x v="0"/>
    <x v="6"/>
    <n v="13.76"/>
    <n v="595"/>
    <n v="102.4"/>
    <n v="3"/>
    <x v="0"/>
    <x v="0"/>
    <n v="40812"/>
    <x v="7"/>
    <x v="3"/>
    <n v="88.59"/>
    <n v="1740.4"/>
    <n v="4890.3599999999997"/>
    <n v="4507.72"/>
    <x v="3"/>
    <n v="2025"/>
    <s v="Q1"/>
    <s v="Low"/>
    <s v="Average"/>
    <s v="Excellent"/>
    <x v="5"/>
    <n v="4507.72"/>
  </r>
  <r>
    <x v="4948"/>
    <d v="2025-01-30T00:00:00"/>
    <s v="Vizag"/>
    <s v="Lucknow"/>
    <x v="0"/>
    <x v="0"/>
    <x v="5"/>
    <n v="15.54"/>
    <n v="2007"/>
    <n v="94.2"/>
    <n v="7"/>
    <x v="1"/>
    <x v="0"/>
    <n v="53374"/>
    <x v="38"/>
    <x v="2"/>
    <n v="83.69"/>
    <n v="4635.6000000000004"/>
    <n v="3498.6"/>
    <n v="7080.21"/>
    <x v="0"/>
    <n v="2025"/>
    <s v="Q1"/>
    <s v="High"/>
    <s v="Average"/>
    <s v="Good"/>
    <x v="0"/>
    <n v="7080.21"/>
  </r>
  <r>
    <x v="4949"/>
    <d v="2026-04-10T00:00:00"/>
    <s v="Kandla"/>
    <s v="Hyderabad"/>
    <x v="5"/>
    <x v="1"/>
    <x v="5"/>
    <n v="10"/>
    <n v="2516"/>
    <n v="99.7"/>
    <n v="7"/>
    <x v="1"/>
    <x v="0"/>
    <n v="67156"/>
    <x v="26"/>
    <x v="0"/>
    <n v="87.74"/>
    <n v="5432"/>
    <n v="3306.99"/>
    <n v="11923.23"/>
    <x v="5"/>
    <n v="2026"/>
    <s v="Q2"/>
    <s v="High"/>
    <s v="Good"/>
    <s v="Good"/>
    <x v="5"/>
    <n v="11923.23"/>
  </r>
  <r>
    <x v="4950"/>
    <d v="2024-08-15T00:00:00"/>
    <s v="Chennai"/>
    <s v="Jaipur"/>
    <x v="6"/>
    <x v="0"/>
    <x v="1"/>
    <n v="10.75"/>
    <n v="1863"/>
    <n v="96.6"/>
    <n v="6"/>
    <x v="2"/>
    <x v="2"/>
    <n v="46123"/>
    <x v="10"/>
    <x v="5"/>
    <n v="84.78"/>
    <n v="4156"/>
    <n v="1882.98"/>
    <n v="7113.21"/>
    <x v="2"/>
    <n v="2024"/>
    <s v="Q3"/>
    <s v="Low"/>
    <s v="Average"/>
    <s v="Good"/>
    <x v="6"/>
    <n v="7113.21"/>
  </r>
  <r>
    <x v="4951"/>
    <d v="2026-03-10T00:00:00"/>
    <s v="Chennai"/>
    <s v="Ahmedabad"/>
    <x v="5"/>
    <x v="1"/>
    <x v="3"/>
    <n v="11.5"/>
    <n v="1016"/>
    <n v="92.56"/>
    <n v="3"/>
    <x v="0"/>
    <x v="1"/>
    <n v="52149.2"/>
    <x v="111"/>
    <x v="4"/>
    <n v="81.040000000000006"/>
    <n v="2492"/>
    <n v="3117.73"/>
    <n v="4561.0200000000004"/>
    <x v="10"/>
    <n v="2026"/>
    <s v="Q1"/>
    <s v="High"/>
    <s v="Average"/>
    <s v="Excellent"/>
    <x v="5"/>
    <n v="4561.0200000000004"/>
  </r>
  <r>
    <x v="4952"/>
    <d v="2026-01-19T00:00:00"/>
    <s v="Chennai"/>
    <s v="Ahmedabad"/>
    <x v="3"/>
    <x v="1"/>
    <x v="3"/>
    <n v="20.66"/>
    <n v="2230"/>
    <n v="86.88"/>
    <n v="6"/>
    <x v="2"/>
    <x v="0"/>
    <n v="74279.600000000006"/>
    <x v="109"/>
    <x v="2"/>
    <n v="81.93"/>
    <n v="5286.4"/>
    <n v="1986.21"/>
    <n v="12459.22"/>
    <x v="0"/>
    <n v="2026"/>
    <s v="Q1"/>
    <s v="High"/>
    <s v="Good"/>
    <s v="Good"/>
    <x v="3"/>
    <n v="12459.22"/>
  </r>
  <r>
    <x v="4953"/>
    <d v="2026-04-27T00:00:00"/>
    <s v="Nava Sheva"/>
    <s v="Nagpur"/>
    <x v="1"/>
    <x v="1"/>
    <x v="3"/>
    <n v="14.1"/>
    <n v="1010"/>
    <n v="95.04"/>
    <n v="3"/>
    <x v="2"/>
    <x v="1"/>
    <n v="52214.8"/>
    <x v="117"/>
    <x v="1"/>
    <n v="84.37"/>
    <n v="2584"/>
    <n v="3148.29"/>
    <n v="7272.69"/>
    <x v="5"/>
    <n v="2026"/>
    <s v="Q2"/>
    <s v="High"/>
    <s v="Average"/>
    <s v="Excellent"/>
    <x v="1"/>
    <n v="7272.69"/>
  </r>
  <r>
    <x v="4954"/>
    <d v="2025-01-26T00:00:00"/>
    <s v="Vizag"/>
    <s v="Hyderabad"/>
    <x v="3"/>
    <x v="1"/>
    <x v="5"/>
    <n v="19.989999999999998"/>
    <n v="1571"/>
    <n v="100.17"/>
    <n v="5"/>
    <x v="0"/>
    <x v="1"/>
    <n v="67363.399999999994"/>
    <x v="22"/>
    <x v="1"/>
    <n v="84.64"/>
    <n v="3941.6"/>
    <n v="3211.71"/>
    <n v="7373.62"/>
    <x v="0"/>
    <n v="2025"/>
    <s v="Q1"/>
    <s v="High"/>
    <s v="Average"/>
    <s v="Excellent"/>
    <x v="3"/>
    <n v="7373.62"/>
  </r>
  <r>
    <x v="4955"/>
    <d v="2024-04-15T00:00:00"/>
    <s v="Kolkata"/>
    <s v="Nagpur"/>
    <x v="5"/>
    <x v="1"/>
    <x v="4"/>
    <n v="17.98"/>
    <n v="2345"/>
    <n v="90.55"/>
    <n v="6"/>
    <x v="0"/>
    <x v="1"/>
    <n v="73688"/>
    <x v="93"/>
    <x v="6"/>
    <n v="85.6"/>
    <n v="5409.2"/>
    <n v="4568.62"/>
    <n v="11919.36"/>
    <x v="5"/>
    <n v="2024"/>
    <s v="Q2"/>
    <s v="High"/>
    <s v="Good"/>
    <s v="Good"/>
    <x v="5"/>
    <n v="11919.36"/>
  </r>
  <r>
    <x v="4956"/>
    <d v="2024-03-09T00:00:00"/>
    <s v="Vizag"/>
    <s v="Bengaluru"/>
    <x v="6"/>
    <x v="0"/>
    <x v="1"/>
    <n v="22.38"/>
    <n v="406"/>
    <n v="98.97"/>
    <n v="3"/>
    <x v="0"/>
    <x v="1"/>
    <n v="43390.400000000001"/>
    <x v="70"/>
    <x v="6"/>
    <n v="85.45"/>
    <n v="1707.2"/>
    <n v="3475.34"/>
    <n v="4854.71"/>
    <x v="10"/>
    <n v="2024"/>
    <s v="Q1"/>
    <s v="Low"/>
    <s v="Average"/>
    <s v="Excellent"/>
    <x v="6"/>
    <n v="4854.71"/>
  </r>
  <r>
    <x v="4957"/>
    <d v="2024-12-05T00:00:00"/>
    <s v="Kandla"/>
    <s v="Delhi ICD"/>
    <x v="0"/>
    <x v="0"/>
    <x v="4"/>
    <n v="16.32"/>
    <n v="2641"/>
    <n v="92.89"/>
    <n v="7"/>
    <x v="0"/>
    <x v="1"/>
    <n v="64026.8"/>
    <x v="46"/>
    <x v="6"/>
    <n v="84.42"/>
    <n v="5934.8"/>
    <n v="3843.4"/>
    <n v="6950.25"/>
    <x v="9"/>
    <n v="2024"/>
    <s v="Q4"/>
    <s v="High"/>
    <s v="Average"/>
    <s v="Good"/>
    <x v="0"/>
    <n v="6950.25"/>
  </r>
  <r>
    <x v="4958"/>
    <d v="2024-08-30T00:00:00"/>
    <s v="Nava Sheva"/>
    <s v="Hyderabad"/>
    <x v="5"/>
    <x v="1"/>
    <x v="3"/>
    <n v="14.14"/>
    <n v="444"/>
    <n v="91.4"/>
    <n v="3"/>
    <x v="0"/>
    <x v="2"/>
    <n v="46022"/>
    <x v="65"/>
    <x v="6"/>
    <n v="84.69"/>
    <n v="1453.6"/>
    <n v="4187.3500000000004"/>
    <n v="7755.53"/>
    <x v="2"/>
    <n v="2024"/>
    <s v="Q3"/>
    <s v="Low"/>
    <s v="Average"/>
    <s v="Excellent"/>
    <x v="5"/>
    <n v="7755.53"/>
  </r>
  <r>
    <x v="4959"/>
    <d v="2025-11-25T00:00:00"/>
    <s v="Mundra"/>
    <s v="Jaipur"/>
    <x v="0"/>
    <x v="1"/>
    <x v="2"/>
    <n v="26.22"/>
    <n v="1391"/>
    <n v="96.39"/>
    <n v="3"/>
    <x v="0"/>
    <x v="1"/>
    <n v="70356.800000000003"/>
    <x v="24"/>
    <x v="5"/>
    <n v="87.51"/>
    <n v="3830.8"/>
    <n v="4671.41"/>
    <n v="6357.48"/>
    <x v="11"/>
    <n v="2025"/>
    <s v="Q4"/>
    <s v="High"/>
    <s v="Average"/>
    <s v="Excellent"/>
    <x v="0"/>
    <n v="6357.48"/>
  </r>
  <r>
    <x v="4960"/>
    <d v="2026-06-16T00:00:00"/>
    <s v="Mundra"/>
    <s v="Ahmedabad"/>
    <x v="2"/>
    <x v="0"/>
    <x v="0"/>
    <n v="21.15"/>
    <n v="2062"/>
    <n v="100.3"/>
    <n v="7"/>
    <x v="2"/>
    <x v="0"/>
    <n v="62315"/>
    <x v="15"/>
    <x v="0"/>
    <n v="88.86"/>
    <n v="4970"/>
    <n v="2062.67"/>
    <n v="11111.68"/>
    <x v="6"/>
    <n v="2026"/>
    <s v="Q2"/>
    <s v="High"/>
    <s v="Good"/>
    <s v="Good"/>
    <x v="2"/>
    <n v="11111.68"/>
  </r>
  <r>
    <x v="4961"/>
    <d v="2025-05-03T00:00:00"/>
    <s v="Mundra"/>
    <s v="Delhi ICD"/>
    <x v="0"/>
    <x v="1"/>
    <x v="1"/>
    <n v="23.93"/>
    <n v="1932"/>
    <n v="97.02"/>
    <n v="5"/>
    <x v="2"/>
    <x v="2"/>
    <n v="70863.399999999994"/>
    <x v="67"/>
    <x v="3"/>
    <n v="81.36"/>
    <n v="4821.2"/>
    <n v="2695.04"/>
    <n v="10326.280000000001"/>
    <x v="4"/>
    <n v="2025"/>
    <s v="Q2"/>
    <s v="High"/>
    <s v="Good"/>
    <s v="Excellent"/>
    <x v="0"/>
    <n v="10326.280000000001"/>
  </r>
  <r>
    <x v="4962"/>
    <d v="2026-05-14T00:00:00"/>
    <s v="Nava Sheva"/>
    <s v="Nagpur"/>
    <x v="6"/>
    <x v="1"/>
    <x v="0"/>
    <n v="13.21"/>
    <n v="2243"/>
    <n v="92.21"/>
    <n v="5"/>
    <x v="0"/>
    <x v="2"/>
    <n v="66870.2"/>
    <x v="119"/>
    <x v="6"/>
    <n v="82.9"/>
    <n v="5014.3999999999996"/>
    <n v="1774.29"/>
    <n v="10930.59"/>
    <x v="4"/>
    <n v="2026"/>
    <s v="Q2"/>
    <s v="High"/>
    <s v="Good"/>
    <s v="Excellent"/>
    <x v="6"/>
    <n v="10930.59"/>
  </r>
  <r>
    <x v="4963"/>
    <d v="2026-02-26T00:00:00"/>
    <s v="Mumbai"/>
    <s v="Jaipur"/>
    <x v="4"/>
    <x v="1"/>
    <x v="2"/>
    <n v="17.440000000000001"/>
    <n v="1891"/>
    <n v="98.2"/>
    <n v="5"/>
    <x v="0"/>
    <x v="0"/>
    <n v="71172"/>
    <x v="102"/>
    <x v="5"/>
    <n v="84.88"/>
    <n v="4479.6000000000004"/>
    <n v="2044.6"/>
    <n v="6531.13"/>
    <x v="3"/>
    <n v="2026"/>
    <s v="Q1"/>
    <s v="High"/>
    <s v="Average"/>
    <s v="Excellent"/>
    <x v="4"/>
    <n v="6531.13"/>
  </r>
  <r>
    <x v="4964"/>
    <d v="2025-03-25T00:00:00"/>
    <s v="Chennai"/>
    <s v="Hyderabad"/>
    <x v="1"/>
    <x v="0"/>
    <x v="5"/>
    <n v="13.19"/>
    <n v="2435"/>
    <n v="86.2"/>
    <n v="8"/>
    <x v="2"/>
    <x v="1"/>
    <n v="55435"/>
    <x v="100"/>
    <x v="6"/>
    <n v="83.33"/>
    <n v="5397.6"/>
    <n v="3127.8"/>
    <n v="8434.52"/>
    <x v="10"/>
    <n v="2025"/>
    <s v="Q1"/>
    <s v="High"/>
    <s v="Average"/>
    <s v="Good"/>
    <x v="1"/>
    <n v="8434.52"/>
  </r>
  <r>
    <x v="4965"/>
    <d v="2024-05-01T00:00:00"/>
    <s v="Nava Sheva"/>
    <s v="Bengaluru"/>
    <x v="2"/>
    <x v="1"/>
    <x v="6"/>
    <n v="26.31"/>
    <n v="1619"/>
    <n v="88.32"/>
    <n v="4"/>
    <x v="1"/>
    <x v="0"/>
    <n v="69705.399999999994"/>
    <x v="16"/>
    <x v="6"/>
    <n v="86.23"/>
    <n v="4290.3999999999996"/>
    <n v="2203.0500000000002"/>
    <n v="7051.42"/>
    <x v="4"/>
    <n v="2024"/>
    <s v="Q2"/>
    <s v="High"/>
    <s v="Average"/>
    <s v="Excellent"/>
    <x v="2"/>
    <n v="7051.42"/>
  </r>
  <r>
    <x v="4966"/>
    <d v="2024-08-23T00:00:00"/>
    <s v="Mumbai"/>
    <s v="Bengaluru"/>
    <x v="3"/>
    <x v="0"/>
    <x v="6"/>
    <n v="19.61"/>
    <n v="2140"/>
    <n v="97.6"/>
    <n v="7"/>
    <x v="0"/>
    <x v="1"/>
    <n v="61541"/>
    <x v="79"/>
    <x v="6"/>
    <n v="88.66"/>
    <n v="5064.3999999999996"/>
    <n v="3264.91"/>
    <n v="10144.77"/>
    <x v="2"/>
    <n v="2024"/>
    <s v="Q3"/>
    <s v="High"/>
    <s v="Good"/>
    <s v="Good"/>
    <x v="3"/>
    <n v="10144.77"/>
  </r>
  <r>
    <x v="4967"/>
    <d v="2024-12-17T00:00:00"/>
    <s v="Vizag"/>
    <s v="Lucknow"/>
    <x v="5"/>
    <x v="1"/>
    <x v="1"/>
    <n v="24.69"/>
    <n v="1537"/>
    <n v="95.79"/>
    <n v="5"/>
    <x v="0"/>
    <x v="2"/>
    <n v="69159.8"/>
    <x v="114"/>
    <x v="2"/>
    <n v="88.68"/>
    <n v="4061.6"/>
    <n v="2227.77"/>
    <n v="9589.2000000000007"/>
    <x v="9"/>
    <n v="2024"/>
    <s v="Q4"/>
    <s v="High"/>
    <s v="Average"/>
    <s v="Excellent"/>
    <x v="5"/>
    <n v="9589.2000000000007"/>
  </r>
  <r>
    <x v="4968"/>
    <d v="2024-11-04T00:00:00"/>
    <s v="Kolkata"/>
    <s v="Jaipur"/>
    <x v="5"/>
    <x v="0"/>
    <x v="3"/>
    <n v="19.88"/>
    <n v="1632"/>
    <n v="85.64"/>
    <n v="5"/>
    <x v="2"/>
    <x v="2"/>
    <n v="50252.800000000003"/>
    <x v="89"/>
    <x v="3"/>
    <n v="85.09"/>
    <n v="4059.2"/>
    <n v="2623.82"/>
    <n v="8576.07"/>
    <x v="11"/>
    <n v="2024"/>
    <s v="Q4"/>
    <s v="High"/>
    <s v="Average"/>
    <s v="Excellent"/>
    <x v="5"/>
    <n v="8576.07"/>
  </r>
  <r>
    <x v="4969"/>
    <d v="2024-12-29T00:00:00"/>
    <s v="Mundra"/>
    <s v="Hyderabad"/>
    <x v="5"/>
    <x v="0"/>
    <x v="5"/>
    <n v="10.5"/>
    <n v="1184"/>
    <n v="91"/>
    <n v="2"/>
    <x v="0"/>
    <x v="1"/>
    <n v="41078"/>
    <x v="105"/>
    <x v="6"/>
    <n v="84.73"/>
    <n v="2788"/>
    <n v="4125.51"/>
    <n v="7089.05"/>
    <x v="9"/>
    <n v="2024"/>
    <s v="Q4"/>
    <s v="Low"/>
    <s v="Average"/>
    <s v="Excellent"/>
    <x v="5"/>
    <n v="7089.05"/>
  </r>
  <r>
    <x v="4970"/>
    <d v="2025-04-18T00:00:00"/>
    <s v="Mumbai"/>
    <s v="Nagpur"/>
    <x v="6"/>
    <x v="0"/>
    <x v="4"/>
    <n v="11.46"/>
    <n v="1837"/>
    <n v="96.87"/>
    <n v="4"/>
    <x v="1"/>
    <x v="1"/>
    <n v="45482.400000000001"/>
    <x v="97"/>
    <x v="1"/>
    <n v="83.84"/>
    <n v="4132.3999999999996"/>
    <n v="3972.56"/>
    <n v="7837.8"/>
    <x v="5"/>
    <n v="2025"/>
    <s v="Q2"/>
    <s v="Low"/>
    <s v="Average"/>
    <s v="Excellent"/>
    <x v="6"/>
    <n v="7837.8"/>
  </r>
  <r>
    <x v="4971"/>
    <d v="2026-01-17T00:00:00"/>
    <s v="Nava Sheva"/>
    <s v="Bengaluru"/>
    <x v="0"/>
    <x v="0"/>
    <x v="4"/>
    <n v="13.92"/>
    <n v="1422"/>
    <n v="99.2"/>
    <n v="5"/>
    <x v="2"/>
    <x v="0"/>
    <n v="47996"/>
    <x v="3"/>
    <x v="0"/>
    <n v="82.9"/>
    <n v="3400.8"/>
    <n v="3389.69"/>
    <n v="7970.33"/>
    <x v="0"/>
    <n v="2026"/>
    <s v="Q1"/>
    <s v="Low"/>
    <s v="Average"/>
    <s v="Excellent"/>
    <x v="0"/>
    <n v="7970.33"/>
  </r>
  <r>
    <x v="4972"/>
    <d v="2025-04-13T00:00:00"/>
    <s v="Mumbai"/>
    <s v="Pune"/>
    <x v="1"/>
    <x v="0"/>
    <x v="2"/>
    <n v="22.6"/>
    <n v="1522"/>
    <n v="96.92"/>
    <n v="3"/>
    <x v="0"/>
    <x v="2"/>
    <n v="55234.400000000001"/>
    <x v="98"/>
    <x v="5"/>
    <n v="85.18"/>
    <n v="3948"/>
    <n v="2347.9"/>
    <n v="5345.71"/>
    <x v="5"/>
    <n v="2025"/>
    <s v="Q2"/>
    <s v="High"/>
    <s v="Average"/>
    <s v="Excellent"/>
    <x v="1"/>
    <n v="5345.71"/>
  </r>
  <r>
    <x v="4973"/>
    <d v="2025-12-21T00:00:00"/>
    <s v="Chennai"/>
    <s v="Ahmedabad"/>
    <x v="2"/>
    <x v="1"/>
    <x v="3"/>
    <n v="25.75"/>
    <n v="2641"/>
    <n v="85.16"/>
    <n v="6"/>
    <x v="0"/>
    <x v="0"/>
    <n v="86086.2"/>
    <x v="93"/>
    <x v="5"/>
    <n v="83.13"/>
    <n v="6312"/>
    <n v="2912.25"/>
    <n v="7058.23"/>
    <x v="9"/>
    <n v="2025"/>
    <s v="Q4"/>
    <s v="High"/>
    <s v="Average"/>
    <s v="Good"/>
    <x v="2"/>
    <n v="7058.23"/>
  </r>
  <r>
    <x v="4974"/>
    <d v="2025-08-02T00:00:00"/>
    <s v="Kolkata"/>
    <s v="Pune"/>
    <x v="1"/>
    <x v="1"/>
    <x v="3"/>
    <n v="23.02"/>
    <n v="1603"/>
    <n v="87.29"/>
    <n v="5"/>
    <x v="0"/>
    <x v="2"/>
    <n v="67428.800000000003"/>
    <x v="108"/>
    <x v="6"/>
    <n v="83.61"/>
    <n v="4126.8"/>
    <n v="3951.16"/>
    <n v="11545.32"/>
    <x v="2"/>
    <n v="2025"/>
    <s v="Q3"/>
    <s v="High"/>
    <s v="Good"/>
    <s v="Excellent"/>
    <x v="1"/>
    <n v="11545.32"/>
  </r>
  <r>
    <x v="4975"/>
    <d v="2025-12-23T00:00:00"/>
    <s v="Mundra"/>
    <s v="Bengaluru"/>
    <x v="0"/>
    <x v="0"/>
    <x v="0"/>
    <n v="24.58"/>
    <n v="1814"/>
    <n v="89.19"/>
    <n v="5"/>
    <x v="1"/>
    <x v="2"/>
    <n v="54592.800000000003"/>
    <x v="98"/>
    <x v="0"/>
    <n v="86.6"/>
    <n v="4611.2"/>
    <n v="3026.21"/>
    <n v="6043.21"/>
    <x v="9"/>
    <n v="2025"/>
    <s v="Q4"/>
    <s v="High"/>
    <s v="Average"/>
    <s v="Excellent"/>
    <x v="0"/>
    <n v="6043.21"/>
  </r>
  <r>
    <x v="4976"/>
    <d v="2026-02-15T00:00:00"/>
    <s v="Kandla"/>
    <s v="Pune"/>
    <x v="0"/>
    <x v="0"/>
    <x v="5"/>
    <n v="13.79"/>
    <n v="2164"/>
    <n v="96.06"/>
    <n v="6"/>
    <x v="2"/>
    <x v="1"/>
    <n v="53906.2"/>
    <x v="13"/>
    <x v="0"/>
    <n v="85.75"/>
    <n v="4879.6000000000004"/>
    <n v="2147.29"/>
    <n v="9461.99"/>
    <x v="3"/>
    <n v="2026"/>
    <s v="Q1"/>
    <s v="High"/>
    <s v="Average"/>
    <s v="Good"/>
    <x v="0"/>
    <n v="9461.99"/>
  </r>
  <r>
    <x v="4977"/>
    <d v="2024-04-02T00:00:00"/>
    <s v="Mundra"/>
    <s v="Hyderabad"/>
    <x v="0"/>
    <x v="1"/>
    <x v="2"/>
    <n v="20.78"/>
    <n v="2452"/>
    <n v="97.07"/>
    <n v="6"/>
    <x v="0"/>
    <x v="1"/>
    <n v="78274.399999999994"/>
    <x v="78"/>
    <x v="3"/>
    <n v="85.09"/>
    <n v="5735.2"/>
    <n v="4105.03"/>
    <n v="13130.58"/>
    <x v="5"/>
    <n v="2024"/>
    <s v="Q2"/>
    <s v="High"/>
    <s v="Good"/>
    <s v="Good"/>
    <x v="0"/>
    <n v="13130.58"/>
  </r>
  <r>
    <x v="4978"/>
    <d v="2026-02-08T00:00:00"/>
    <s v="Nava Sheva"/>
    <s v="Bengaluru"/>
    <x v="0"/>
    <x v="1"/>
    <x v="1"/>
    <n v="13.21"/>
    <n v="440"/>
    <n v="92.26"/>
    <n v="3"/>
    <x v="0"/>
    <x v="1"/>
    <n v="46740.2"/>
    <x v="25"/>
    <x v="4"/>
    <n v="81.91"/>
    <n v="1408.4"/>
    <n v="1654"/>
    <n v="6859.25"/>
    <x v="3"/>
    <n v="2026"/>
    <s v="Q1"/>
    <s v="Low"/>
    <s v="Average"/>
    <s v="Excellent"/>
    <x v="0"/>
    <n v="6859.25"/>
  </r>
  <r>
    <x v="4979"/>
    <d v="2024-02-21T00:00:00"/>
    <s v="Kandla"/>
    <s v="Delhi ICD"/>
    <x v="6"/>
    <x v="0"/>
    <x v="0"/>
    <n v="26.51"/>
    <n v="647"/>
    <n v="99.44"/>
    <n v="2"/>
    <x v="1"/>
    <x v="1"/>
    <n v="45055.8"/>
    <x v="113"/>
    <x v="2"/>
    <n v="83.02"/>
    <n v="2354.4"/>
    <n v="3854.02"/>
    <n v="7536.44"/>
    <x v="3"/>
    <n v="2024"/>
    <s v="Q1"/>
    <s v="Low"/>
    <s v="Average"/>
    <s v="Excellent"/>
    <x v="6"/>
    <n v="7536.44"/>
  </r>
  <r>
    <x v="4980"/>
    <d v="2024-09-15T00:00:00"/>
    <s v="Kolkata"/>
    <s v="Lucknow"/>
    <x v="1"/>
    <x v="0"/>
    <x v="5"/>
    <n v="10.83"/>
    <n v="1420"/>
    <n v="88.21"/>
    <n v="5"/>
    <x v="2"/>
    <x v="2"/>
    <n v="39872.199999999997"/>
    <x v="106"/>
    <x v="3"/>
    <n v="85.52"/>
    <n v="3273.2"/>
    <n v="1844.41"/>
    <n v="6241.18"/>
    <x v="8"/>
    <n v="2024"/>
    <s v="Q3"/>
    <s v="Low"/>
    <s v="Average"/>
    <s v="Excellent"/>
    <x v="1"/>
    <n v="6241.18"/>
  </r>
  <r>
    <x v="4981"/>
    <d v="2025-06-12T00:00:00"/>
    <s v="Vizag"/>
    <s v="Delhi ICD"/>
    <x v="2"/>
    <x v="0"/>
    <x v="6"/>
    <n v="15.36"/>
    <n v="1368"/>
    <n v="100.66"/>
    <n v="5"/>
    <x v="2"/>
    <x v="2"/>
    <n v="44819.199999999997"/>
    <x v="68"/>
    <x v="5"/>
    <n v="84.88"/>
    <n v="3350.4"/>
    <n v="2116.75"/>
    <n v="7823.6"/>
    <x v="6"/>
    <n v="2025"/>
    <s v="Q2"/>
    <s v="Low"/>
    <s v="Average"/>
    <s v="Excellent"/>
    <x v="2"/>
    <n v="7823.6"/>
  </r>
  <r>
    <x v="4982"/>
    <d v="2024-06-05T00:00:00"/>
    <s v="Kolkata"/>
    <s v="Jaipur"/>
    <x v="1"/>
    <x v="1"/>
    <x v="2"/>
    <n v="19.489999999999998"/>
    <n v="458"/>
    <n v="103"/>
    <n v="3"/>
    <x v="0"/>
    <x v="2"/>
    <n v="52397"/>
    <x v="85"/>
    <x v="3"/>
    <n v="86.46"/>
    <n v="1695.6"/>
    <n v="3486.67"/>
    <n v="7806.71"/>
    <x v="6"/>
    <n v="2024"/>
    <s v="Q2"/>
    <s v="High"/>
    <s v="Average"/>
    <s v="Excellent"/>
    <x v="1"/>
    <n v="7806.71"/>
  </r>
  <r>
    <x v="4983"/>
    <d v="2026-05-20T00:00:00"/>
    <s v="Kolkata"/>
    <s v="Delhi ICD"/>
    <x v="6"/>
    <x v="0"/>
    <x v="6"/>
    <n v="15.11"/>
    <n v="2160"/>
    <n v="93.84"/>
    <n v="7"/>
    <x v="0"/>
    <x v="2"/>
    <n v="55779.8"/>
    <x v="60"/>
    <x v="2"/>
    <n v="85.05"/>
    <n v="4924.3999999999996"/>
    <n v="3753.37"/>
    <n v="5378.09"/>
    <x v="4"/>
    <n v="2026"/>
    <s v="Q2"/>
    <s v="High"/>
    <s v="Average"/>
    <s v="Good"/>
    <x v="6"/>
    <n v="5378.09"/>
  </r>
  <r>
    <x v="4984"/>
    <d v="2025-12-20T00:00:00"/>
    <s v="Mundra"/>
    <s v="Bengaluru"/>
    <x v="2"/>
    <x v="0"/>
    <x v="4"/>
    <n v="25.4"/>
    <n v="738"/>
    <n v="93.16"/>
    <n v="2"/>
    <x v="0"/>
    <x v="2"/>
    <n v="47895.199999999997"/>
    <x v="108"/>
    <x v="1"/>
    <n v="86.75"/>
    <n v="2492"/>
    <n v="4261.3500000000004"/>
    <n v="7359.64"/>
    <x v="9"/>
    <n v="2025"/>
    <s v="Q4"/>
    <s v="Low"/>
    <s v="Average"/>
    <s v="Excellent"/>
    <x v="2"/>
    <n v="7359.64"/>
  </r>
  <r>
    <x v="4985"/>
    <d v="2024-01-21T00:00:00"/>
    <s v="Nava Sheva"/>
    <s v="Pune"/>
    <x v="3"/>
    <x v="1"/>
    <x v="3"/>
    <n v="20.39"/>
    <n v="2699"/>
    <n v="102.07"/>
    <n v="6"/>
    <x v="0"/>
    <x v="2"/>
    <n v="79987.399999999994"/>
    <x v="10"/>
    <x v="5"/>
    <n v="85.52"/>
    <n v="6213.6"/>
    <n v="2013.67"/>
    <n v="14338.95"/>
    <x v="0"/>
    <n v="2024"/>
    <s v="Q1"/>
    <s v="High"/>
    <s v="Good"/>
    <s v="Good"/>
    <x v="3"/>
    <n v="14338.95"/>
  </r>
  <r>
    <x v="4986"/>
    <d v="2024-01-03T00:00:00"/>
    <s v="Nava Sheva"/>
    <s v="Pune"/>
    <x v="1"/>
    <x v="0"/>
    <x v="0"/>
    <n v="15.51"/>
    <n v="2622"/>
    <n v="93.26"/>
    <n v="8"/>
    <x v="2"/>
    <x v="1"/>
    <n v="60614.2"/>
    <x v="119"/>
    <x v="0"/>
    <n v="82.35"/>
    <n v="5864.4"/>
    <n v="3889.22"/>
    <n v="5876.75"/>
    <x v="0"/>
    <n v="2024"/>
    <s v="Q1"/>
    <s v="High"/>
    <s v="Average"/>
    <s v="Good"/>
    <x v="1"/>
    <n v="5876.75"/>
  </r>
  <r>
    <x v="4987"/>
    <d v="2025-08-16T00:00:00"/>
    <s v="Chennai"/>
    <s v="Nagpur"/>
    <x v="3"/>
    <x v="0"/>
    <x v="0"/>
    <n v="17.64"/>
    <n v="1233"/>
    <n v="100.4"/>
    <n v="5"/>
    <x v="0"/>
    <x v="0"/>
    <n v="51720"/>
    <x v="44"/>
    <x v="3"/>
    <n v="84.36"/>
    <n v="3171.6"/>
    <n v="3548.92"/>
    <n v="6186.46"/>
    <x v="2"/>
    <n v="2025"/>
    <s v="Q3"/>
    <s v="High"/>
    <s v="Average"/>
    <s v="Excellent"/>
    <x v="3"/>
    <n v="6186.46"/>
  </r>
  <r>
    <x v="4988"/>
    <d v="2024-12-15T00:00:00"/>
    <s v="Vizag"/>
    <s v="Bengaluru"/>
    <x v="5"/>
    <x v="1"/>
    <x v="4"/>
    <n v="21"/>
    <n v="432"/>
    <n v="101.3"/>
    <n v="2"/>
    <x v="2"/>
    <x v="1"/>
    <n v="52240"/>
    <x v="74"/>
    <x v="6"/>
    <n v="81.67"/>
    <n v="1704"/>
    <n v="2905.38"/>
    <n v="9082.7800000000007"/>
    <x v="9"/>
    <n v="2024"/>
    <s v="Q4"/>
    <s v="High"/>
    <s v="Average"/>
    <s v="Excellent"/>
    <x v="5"/>
    <n v="9082.7800000000007"/>
  </r>
  <r>
    <x v="4989"/>
    <d v="2025-09-28T00:00:00"/>
    <s v="Nava Sheva"/>
    <s v="Lucknow"/>
    <x v="3"/>
    <x v="0"/>
    <x v="1"/>
    <n v="15.8"/>
    <n v="2309"/>
    <n v="96.21"/>
    <n v="5"/>
    <x v="0"/>
    <x v="2"/>
    <n v="58473.2"/>
    <x v="87"/>
    <x v="1"/>
    <n v="83.94"/>
    <n v="5250"/>
    <n v="3961.21"/>
    <n v="7789.83"/>
    <x v="8"/>
    <n v="2025"/>
    <s v="Q3"/>
    <s v="High"/>
    <s v="Average"/>
    <s v="Excellent"/>
    <x v="3"/>
    <n v="7789.83"/>
  </r>
  <r>
    <x v="4990"/>
    <d v="2024-10-11T00:00:00"/>
    <s v="Vizag"/>
    <s v="Lucknow"/>
    <x v="4"/>
    <x v="0"/>
    <x v="6"/>
    <n v="25.75"/>
    <n v="2542"/>
    <n v="92.96"/>
    <n v="7"/>
    <x v="2"/>
    <x v="0"/>
    <n v="71334.2"/>
    <x v="4"/>
    <x v="4"/>
    <n v="85.72"/>
    <n v="6114"/>
    <n v="4664.5"/>
    <n v="11582.39"/>
    <x v="7"/>
    <n v="2024"/>
    <s v="Q4"/>
    <s v="High"/>
    <s v="Good"/>
    <s v="Good"/>
    <x v="4"/>
    <n v="11582.39"/>
  </r>
  <r>
    <x v="4991"/>
    <d v="2024-12-10T00:00:00"/>
    <s v="Vizag"/>
    <s v="Hyderabad"/>
    <x v="2"/>
    <x v="1"/>
    <x v="5"/>
    <n v="19.47"/>
    <n v="1359"/>
    <n v="95.74"/>
    <n v="4"/>
    <x v="1"/>
    <x v="2"/>
    <n v="57319.8"/>
    <x v="102"/>
    <x v="5"/>
    <n v="87.48"/>
    <n v="3496.8"/>
    <n v="4566.32"/>
    <n v="4658.95"/>
    <x v="9"/>
    <n v="2024"/>
    <s v="Q4"/>
    <s v="High"/>
    <s v="Average"/>
    <s v="Excellent"/>
    <x v="2"/>
    <n v="4658.95"/>
  </r>
  <r>
    <x v="4992"/>
    <d v="2025-04-11T00:00:00"/>
    <s v="Vizag"/>
    <s v="Ahmedabad"/>
    <x v="4"/>
    <x v="1"/>
    <x v="6"/>
    <n v="14.54"/>
    <n v="1684"/>
    <n v="87.78"/>
    <n v="4"/>
    <x v="2"/>
    <x v="2"/>
    <n v="58327.6"/>
    <x v="113"/>
    <x v="1"/>
    <n v="87.54"/>
    <n v="3949.6"/>
    <n v="2598.35"/>
    <n v="6832.87"/>
    <x v="5"/>
    <n v="2025"/>
    <s v="Q2"/>
    <s v="High"/>
    <s v="Average"/>
    <s v="Excellent"/>
    <x v="4"/>
    <n v="6832.87"/>
  </r>
  <r>
    <x v="4993"/>
    <d v="2024-04-22T00:00:00"/>
    <s v="Kolkata"/>
    <s v="Pune"/>
    <x v="1"/>
    <x v="0"/>
    <x v="4"/>
    <n v="26.5"/>
    <n v="2512"/>
    <n v="101.56"/>
    <n v="8"/>
    <x v="1"/>
    <x v="1"/>
    <n v="67681.2"/>
    <x v="29"/>
    <x v="3"/>
    <n v="87.57"/>
    <n v="6084"/>
    <n v="4076.71"/>
    <n v="11734.83"/>
    <x v="5"/>
    <n v="2024"/>
    <s v="Q2"/>
    <s v="High"/>
    <s v="Good"/>
    <s v="Good"/>
    <x v="1"/>
    <n v="11734.83"/>
  </r>
  <r>
    <x v="4994"/>
    <d v="2025-07-09T00:00:00"/>
    <s v="Vizag"/>
    <s v="Hyderabad"/>
    <x v="1"/>
    <x v="1"/>
    <x v="6"/>
    <n v="11.27"/>
    <n v="987"/>
    <n v="98.82"/>
    <n v="2"/>
    <x v="1"/>
    <x v="0"/>
    <n v="49845.4"/>
    <x v="90"/>
    <x v="3"/>
    <n v="88.67"/>
    <n v="2424.8000000000002"/>
    <n v="3484.39"/>
    <n v="5664.52"/>
    <x v="1"/>
    <n v="2025"/>
    <s v="Q3"/>
    <s v="Low"/>
    <s v="Average"/>
    <s v="Excellent"/>
    <x v="1"/>
    <n v="5664.52"/>
  </r>
  <r>
    <x v="4995"/>
    <d v="2024-02-08T00:00:00"/>
    <s v="Vizag"/>
    <s v="Lucknow"/>
    <x v="2"/>
    <x v="1"/>
    <x v="4"/>
    <n v="24.41"/>
    <n v="2546"/>
    <n v="86.91"/>
    <n v="7"/>
    <x v="0"/>
    <x v="0"/>
    <n v="83950.2"/>
    <x v="47"/>
    <x v="2"/>
    <n v="88.56"/>
    <n v="6068.4"/>
    <n v="3317.97"/>
    <n v="10483.32"/>
    <x v="3"/>
    <n v="2024"/>
    <s v="Q1"/>
    <s v="High"/>
    <s v="Good"/>
    <s v="Good"/>
    <x v="2"/>
    <n v="10483.32"/>
  </r>
  <r>
    <x v="4996"/>
    <d v="2025-02-18T00:00:00"/>
    <s v="Vizag"/>
    <s v="Ahmedabad"/>
    <x v="3"/>
    <x v="0"/>
    <x v="3"/>
    <n v="10.78"/>
    <n v="2240"/>
    <n v="93.43"/>
    <n v="6"/>
    <x v="2"/>
    <x v="1"/>
    <n v="51793.599999999999"/>
    <x v="28"/>
    <x v="2"/>
    <n v="81.010000000000005"/>
    <n v="4911.2"/>
    <n v="3524.21"/>
    <n v="5759.88"/>
    <x v="3"/>
    <n v="2025"/>
    <s v="Q1"/>
    <s v="High"/>
    <s v="Average"/>
    <s v="Good"/>
    <x v="3"/>
    <n v="5759.88"/>
  </r>
  <r>
    <x v="4997"/>
    <d v="2025-09-30T00:00:00"/>
    <s v="Mundra"/>
    <s v="Delhi ICD"/>
    <x v="6"/>
    <x v="1"/>
    <x v="5"/>
    <n v="26.98"/>
    <n v="2298"/>
    <n v="92.49"/>
    <n v="6"/>
    <x v="2"/>
    <x v="1"/>
    <n v="78956.800000000003"/>
    <x v="13"/>
    <x v="5"/>
    <n v="84.49"/>
    <n v="5675.2"/>
    <n v="4080.34"/>
    <n v="6515.77"/>
    <x v="8"/>
    <n v="2025"/>
    <s v="Q3"/>
    <s v="High"/>
    <s v="Average"/>
    <s v="Good"/>
    <x v="6"/>
    <n v="6515.77"/>
  </r>
  <r>
    <x v="4998"/>
    <d v="2024-01-18T00:00:00"/>
    <s v="Kandla"/>
    <s v="Lucknow"/>
    <x v="3"/>
    <x v="1"/>
    <x v="1"/>
    <n v="23.66"/>
    <n v="560"/>
    <n v="91.64"/>
    <n v="3"/>
    <x v="1"/>
    <x v="2"/>
    <n v="51010.8"/>
    <x v="75"/>
    <x v="6"/>
    <n v="81.96"/>
    <n v="2066.4"/>
    <n v="1889.79"/>
    <n v="4407.18"/>
    <x v="0"/>
    <n v="2024"/>
    <s v="Q1"/>
    <s v="High"/>
    <s v="Average"/>
    <s v="Excellent"/>
    <x v="3"/>
    <n v="4407.18"/>
  </r>
  <r>
    <x v="4999"/>
    <d v="2024-11-25T00:00:00"/>
    <s v="Chennai"/>
    <s v="Hyderabad"/>
    <x v="3"/>
    <x v="1"/>
    <x v="4"/>
    <n v="16.14"/>
    <n v="992"/>
    <n v="95.11"/>
    <n v="4"/>
    <x v="2"/>
    <x v="1"/>
    <n v="53843.199999999997"/>
    <x v="89"/>
    <x v="1"/>
    <n v="87.83"/>
    <n v="2629.6"/>
    <n v="1873.57"/>
    <n v="6557.63"/>
    <x v="11"/>
    <n v="2024"/>
    <s v="Q4"/>
    <s v="High"/>
    <s v="Average"/>
    <s v="Excellent"/>
    <x v="3"/>
    <n v="6557.63"/>
  </r>
  <r>
    <x v="5000"/>
    <m/>
    <m/>
    <m/>
    <x v="7"/>
    <x v="2"/>
    <x v="7"/>
    <m/>
    <m/>
    <m/>
    <m/>
    <x v="3"/>
    <x v="3"/>
    <m/>
    <x v="120"/>
    <x v="7"/>
    <m/>
    <m/>
    <m/>
    <m/>
    <x v="12"/>
    <m/>
    <m/>
    <m/>
    <m/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F33BA-F2BF-43E6-886E-95A87FD0B118}" name="PivotTable4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11" firstHeaderRow="1" firstDataRow="1" firstDataCol="1"/>
  <pivotFields count="28">
    <pivotField compact="0" outline="0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  <pivotField axis="axisRow" compact="0" outline="0" showAll="0">
      <items count="9">
        <item x="3"/>
        <item x="0"/>
        <item x="6"/>
        <item x="1"/>
        <item x="5"/>
        <item x="2"/>
        <item x="4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3"/>
        <item x="10"/>
        <item x="5"/>
        <item x="4"/>
        <item x="6"/>
        <item x="1"/>
        <item x="2"/>
        <item x="8"/>
        <item x="7"/>
        <item x="11"/>
        <item x="9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Freight Cost" fld="13" baseField="0" baseItem="0"/>
  </dataFields>
  <formats count="5"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20" type="button" dataOnly="0" labelOnly="1" outline="0"/>
    </format>
    <format dxfId="49">
      <pivotArea dataOnly="0" labelOnly="1" grandRow="1" outline="0" fieldPosition="0"/>
    </format>
    <format dxfId="50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B89A3-4F0C-4525-9DEE-936C9BCF9034}" name="PivotTable9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J21:K24" firstHeaderRow="1" firstDataRow="1" firstDataCol="1"/>
  <pivotFields count="28">
    <pivotField compact="0" outline="0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axis="axisRow" dataField="1" compact="0" outline="0" showAll="0">
      <items count="4">
        <item x="0"/>
        <item x="1"/>
        <item h="1" x="2"/>
        <item t="default"/>
      </items>
    </pivotField>
    <pivotField compact="0" outline="0" showAll="0">
      <items count="9">
        <item x="3"/>
        <item x="0"/>
        <item x="6"/>
        <item x="1"/>
        <item x="5"/>
        <item x="2"/>
        <item x="4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2"/>
        <item x="1"/>
        <item x="0"/>
        <item h="1" x="3"/>
        <item t="default"/>
      </items>
    </pivotField>
    <pivotField compact="0" outline="0" showAll="0"/>
    <pivotField compact="0" outline="0" showAll="0"/>
    <pivotField compact="0" outline="0" showAll="0">
      <items count="9">
        <item x="1"/>
        <item x="0"/>
        <item x="4"/>
        <item x="3"/>
        <item x="5"/>
        <item x="6"/>
        <item x="2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3"/>
        <item x="10"/>
        <item x="5"/>
        <item x="4"/>
        <item x="6"/>
        <item x="1"/>
        <item x="2"/>
        <item x="8"/>
        <item x="7"/>
        <item x="11"/>
        <item x="9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Container_Type" fld="5" subtotal="count" baseField="0" baseItem="0"/>
  </dataFields>
  <formats count="5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20" type="button" dataOnly="0" labelOnly="1" outline="0"/>
    </format>
    <format dxfId="44">
      <pivotArea dataOnly="0" labelOnly="1" grandRow="1" outline="0" fieldPosition="0"/>
    </format>
    <format dxfId="45">
      <pivotArea dataOnly="0" labelOnly="1" outline="0" axis="axisValues" fieldPosition="0"/>
    </format>
  </format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0F086A-E01F-4585-A6D3-7F3B406907DF}" name="PivotTable6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1:E142" firstHeaderRow="1" firstDataRow="1" firstDataCol="1"/>
  <pivotFields count="28">
    <pivotField compact="0" outline="0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  <pivotField compact="0" outline="0" showAll="0">
      <items count="9">
        <item x="3"/>
        <item x="0"/>
        <item x="6"/>
        <item x="1"/>
        <item x="5"/>
        <item x="2"/>
        <item x="4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2">
        <item x="77"/>
        <item x="62"/>
        <item x="75"/>
        <item x="93"/>
        <item x="4"/>
        <item x="37"/>
        <item x="17"/>
        <item x="19"/>
        <item x="25"/>
        <item x="100"/>
        <item x="6"/>
        <item x="78"/>
        <item x="26"/>
        <item x="63"/>
        <item x="108"/>
        <item x="5"/>
        <item x="56"/>
        <item x="82"/>
        <item x="99"/>
        <item x="54"/>
        <item x="111"/>
        <item x="8"/>
        <item x="113"/>
        <item x="118"/>
        <item x="71"/>
        <item x="13"/>
        <item x="9"/>
        <item x="40"/>
        <item x="30"/>
        <item x="32"/>
        <item x="115"/>
        <item x="33"/>
        <item x="87"/>
        <item x="14"/>
        <item x="39"/>
        <item x="64"/>
        <item x="53"/>
        <item x="38"/>
        <item x="61"/>
        <item x="7"/>
        <item x="0"/>
        <item x="73"/>
        <item x="90"/>
        <item x="28"/>
        <item x="20"/>
        <item x="58"/>
        <item x="67"/>
        <item x="59"/>
        <item x="112"/>
        <item x="65"/>
        <item x="41"/>
        <item x="106"/>
        <item x="11"/>
        <item x="15"/>
        <item x="110"/>
        <item x="16"/>
        <item x="116"/>
        <item x="31"/>
        <item x="91"/>
        <item x="68"/>
        <item x="29"/>
        <item x="47"/>
        <item x="79"/>
        <item x="43"/>
        <item x="107"/>
        <item x="18"/>
        <item x="102"/>
        <item x="92"/>
        <item x="42"/>
        <item x="12"/>
        <item x="45"/>
        <item x="48"/>
        <item x="74"/>
        <item x="27"/>
        <item x="114"/>
        <item x="101"/>
        <item x="51"/>
        <item x="66"/>
        <item x="97"/>
        <item x="117"/>
        <item x="85"/>
        <item x="21"/>
        <item x="52"/>
        <item x="86"/>
        <item x="96"/>
        <item x="72"/>
        <item x="46"/>
        <item x="103"/>
        <item x="10"/>
        <item x="70"/>
        <item x="44"/>
        <item x="104"/>
        <item x="105"/>
        <item x="60"/>
        <item x="55"/>
        <item x="2"/>
        <item x="76"/>
        <item x="34"/>
        <item x="22"/>
        <item x="95"/>
        <item x="83"/>
        <item x="109"/>
        <item x="69"/>
        <item x="1"/>
        <item x="36"/>
        <item x="50"/>
        <item x="57"/>
        <item x="88"/>
        <item x="94"/>
        <item x="35"/>
        <item x="84"/>
        <item x="24"/>
        <item x="3"/>
        <item x="49"/>
        <item x="80"/>
        <item x="119"/>
        <item x="89"/>
        <item x="23"/>
        <item x="98"/>
        <item x="81"/>
        <item h="1" x="120"/>
        <item t="default"/>
      </items>
    </pivotField>
    <pivotField compact="0" outline="0" showAll="0">
      <items count="9">
        <item x="1"/>
        <item x="0"/>
        <item x="4"/>
        <item x="3"/>
        <item x="5"/>
        <item x="6"/>
        <item x="2"/>
        <item h="1" x="7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4">
        <item x="0"/>
        <item x="3"/>
        <item x="10"/>
        <item x="5"/>
        <item x="4"/>
        <item x="6"/>
        <item x="1"/>
        <item x="2"/>
        <item x="8"/>
        <item x="7"/>
        <item x="11"/>
        <item x="9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</pivotFields>
  <rowFields count="1">
    <field x="14"/>
  </rowFields>
  <rowItems count="1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 t="grand">
      <x/>
    </i>
  </rowItems>
  <colItems count="1">
    <i/>
  </colItems>
  <dataFields count="1">
    <dataField name=" Profit" fld="19" baseField="0" baseItem="0"/>
  </dataFields>
  <formats count="5"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20" type="button" dataOnly="0" labelOnly="1" outline="0"/>
    </format>
    <format dxfId="39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B73B0-ECC3-4EF0-8373-F2E125EB8BFB}" name="PivotTable7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21:H25" firstHeaderRow="1" firstDataRow="1" firstDataCol="1"/>
  <pivotFields count="28">
    <pivotField compact="0" outline="0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  <pivotField compact="0" outline="0" showAll="0">
      <items count="9">
        <item x="3"/>
        <item x="0"/>
        <item x="6"/>
        <item x="1"/>
        <item x="5"/>
        <item x="2"/>
        <item x="4"/>
        <item h="1" x="7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2"/>
        <item x="1"/>
        <item x="0"/>
        <item h="1" x="3"/>
        <item t="default"/>
      </items>
    </pivotField>
    <pivotField compact="0" outline="0" showAll="0"/>
    <pivotField compact="0" outline="0" showAll="0"/>
    <pivotField compact="0" outline="0" showAll="0">
      <items count="9">
        <item x="1"/>
        <item x="0"/>
        <item x="4"/>
        <item x="3"/>
        <item x="5"/>
        <item x="6"/>
        <item x="2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3"/>
        <item x="10"/>
        <item x="5"/>
        <item x="4"/>
        <item x="6"/>
        <item x="1"/>
        <item x="2"/>
        <item x="8"/>
        <item x="7"/>
        <item x="11"/>
        <item x="9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ransit_Days" fld="10" subtotal="average" baseField="0" baseItem="0"/>
  </dataFields>
  <formats count="6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20" type="button" dataOnly="0" labelOnly="1" outline="0"/>
    </format>
    <format dxfId="33">
      <pivotArea dataOnly="0" labelOnly="1" grandRow="1" outline="0" fieldPosition="0"/>
    </format>
    <format dxfId="34">
      <pivotArea dataOnly="0" labelOnly="1" outline="0" axis="axisValues" fieldPosition="0"/>
    </format>
    <format dxfId="35">
      <pivotArea outline="0" fieldPosition="0">
        <references count="1">
          <reference field="12" count="1" selected="0">
            <x v="0"/>
          </reference>
        </references>
      </pivotArea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D730AE-DD96-4D34-9170-BF7C008647B2}" name="PivotTable3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D3:E11" firstHeaderRow="1" firstDataRow="1" firstDataCol="1"/>
  <pivotFields count="28">
    <pivotField dataField="1" compact="0" outline="0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3"/>
        <item x="10"/>
        <item x="5"/>
        <item x="4"/>
        <item x="6"/>
        <item x="1"/>
        <item x="2"/>
        <item x="8"/>
        <item x="7"/>
        <item x="11"/>
        <item x="9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hipments" fld="0" subtotal="count" baseField="0" baseItem="0"/>
  </dataFields>
  <formats count="5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20" type="button" dataOnly="0" labelOnly="1" outline="0"/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7CFC9-6215-4508-97AF-572E153999B4}" name="PivotTable8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K7" firstHeaderRow="1" firstDataRow="1" firstDataCol="1"/>
  <pivotFields count="28">
    <pivotField compact="0" outline="0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  <pivotField compact="0" outline="0" showAll="0">
      <items count="9">
        <item x="3"/>
        <item x="0"/>
        <item x="6"/>
        <item x="1"/>
        <item x="5"/>
        <item x="2"/>
        <item x="4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h="1"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4">
        <item x="0"/>
        <item x="3"/>
        <item x="10"/>
        <item x="5"/>
        <item x="4"/>
        <item x="6"/>
        <item x="1"/>
        <item x="2"/>
        <item x="8"/>
        <item x="7"/>
        <item x="11"/>
        <item x="9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reight_Cost" fld="13" subtotal="average" baseField="0" baseItem="0"/>
  </dataFields>
  <formats count="6"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20" type="button" dataOnly="0" labelOnly="1" outline="0"/>
    </format>
    <format dxfId="22">
      <pivotArea dataOnly="0" labelOnly="1" grandRow="1" outline="0" fieldPosition="0"/>
    </format>
    <format dxfId="23">
      <pivotArea dataOnly="0" labelOnly="1" outline="0" axis="axisValues" fieldPosition="0"/>
    </format>
    <format dxfId="24">
      <pivotArea outline="0" fieldPosition="0">
        <references count="1">
          <reference field="11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423CE-86A5-4BD2-B84D-809A6EBC0F41}" name="PivotTable5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1:B29" firstHeaderRow="1" firstDataRow="1" firstDataCol="1"/>
  <pivotFields count="28">
    <pivotField compact="0" outline="0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  <pivotField compact="0" outline="0" showAll="0">
      <items count="9">
        <item x="3"/>
        <item x="0"/>
        <item x="6"/>
        <item x="1"/>
        <item x="5"/>
        <item x="2"/>
        <item x="4"/>
        <item h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0"/>
        <item x="4"/>
        <item x="3"/>
        <item x="5"/>
        <item x="6"/>
        <item x="2"/>
        <item h="1" x="7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14">
        <item x="0"/>
        <item x="3"/>
        <item x="10"/>
        <item x="5"/>
        <item x="4"/>
        <item x="6"/>
        <item x="1"/>
        <item x="2"/>
        <item x="8"/>
        <item x="7"/>
        <item x="11"/>
        <item x="9"/>
        <item h="1"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h="1" x="7"/>
        <item t="default"/>
      </items>
    </pivotField>
    <pivotField compact="0" outline="0"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Profit" fld="19" baseField="0" baseItem="0"/>
  </dataFields>
  <formats count="5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20" type="button" dataOnly="0" labelOnly="1" outline="0"/>
    </format>
    <format dxfId="17">
      <pivotArea dataOnly="0" labelOnly="1" grandRow="1" outline="0" fieldPosition="0"/>
    </format>
    <format dxfId="18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0AA0AF-C8CE-4769-A61E-D730C7099D96}" name="PivotTable2" cacheId="6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7" firstHeaderRow="1" firstDataRow="1" firstDataCol="1"/>
  <pivotFields count="2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9">
        <item x="1"/>
        <item x="3"/>
        <item x="2"/>
        <item x="0"/>
        <item x="6"/>
        <item x="4"/>
        <item x="5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3"/>
        <item x="10"/>
        <item x="5"/>
        <item x="4"/>
        <item x="6"/>
        <item x="1"/>
        <item x="2"/>
        <item x="8"/>
        <item x="7"/>
        <item x="11"/>
        <item x="9"/>
        <item x="1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 Freight_Cost" fld="13" baseField="0" baseItem="0"/>
  </dataFields>
  <formats count="6">
    <format dxfId="8">
      <pivotArea type="all" dataOnly="0" outline="0" fieldPosition="0"/>
    </format>
    <format dxfId="9">
      <pivotArea outline="0" collapsedLevelsAreSubtotals="1" fieldPosition="0"/>
    </format>
    <format dxfId="10">
      <pivotArea field="20" type="button" dataOnly="0" labelOnly="1" outline="0" axis="axisRow" fieldPosition="0"/>
    </format>
    <format dxfId="11">
      <pivotArea dataOnly="0" labelOnly="1" outline="0" fieldPosition="0">
        <references count="1">
          <reference field="20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hipping_Line" xr10:uid="{494323CE-BD93-4BC5-9045-E08A852187A2}" sourceName="Shipping_Line">
  <pivotTables>
    <pivotTable tabId="5" name="PivotTable2"/>
  </pivotTables>
  <data>
    <tabular pivotCacheId="1539689243">
      <items count="8">
        <i x="1" s="1"/>
        <i x="3" s="1"/>
        <i x="2" s="1"/>
        <i x="0" s="1"/>
        <i x="6" s="1"/>
        <i x="4" s="1"/>
        <i x="5" s="1"/>
        <i x="7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hipping_Line" xr10:uid="{45755753-52CD-484F-A632-9B4816C2EB51}" cache="Slicer_Shipping_Line" caption="Shipping_Lin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5001" totalsRowShown="0">
  <tableColumns count="28">
    <tableColumn id="1" xr3:uid="{00000000-0010-0000-0000-000001000000}" name="Shipment_ID"/>
    <tableColumn id="2" xr3:uid="{00000000-0010-0000-0000-000002000000}" name="Booking_Date" dataDxfId="7"/>
    <tableColumn id="3" xr3:uid="{00000000-0010-0000-0000-000003000000}" name="Origin"/>
    <tableColumn id="4" xr3:uid="{00000000-0010-0000-0000-000004000000}" name="Destination"/>
    <tableColumn id="5" xr3:uid="{00000000-0010-0000-0000-000005000000}" name="Shipping_Line"/>
    <tableColumn id="6" xr3:uid="{00000000-0010-0000-0000-000006000000}" name="Container_Type"/>
    <tableColumn id="7" xr3:uid="{00000000-0010-0000-0000-000007000000}" name="Commodity"/>
    <tableColumn id="8" xr3:uid="{00000000-0010-0000-0000-000008000000}" name="Weight_MT"/>
    <tableColumn id="9" xr3:uid="{00000000-0010-0000-0000-000009000000}" name="Distance_KM"/>
    <tableColumn id="10" xr3:uid="{00000000-0010-0000-0000-00000A000000}" name="Fuel_Price"/>
    <tableColumn id="11" xr3:uid="{00000000-0010-0000-0000-00000B000000}" name="Transit_Days"/>
    <tableColumn id="12" xr3:uid="{00000000-0010-0000-0000-00000C000000}" name="Port_Congestion"/>
    <tableColumn id="13" xr3:uid="{00000000-0010-0000-0000-00000D000000}" name="Weather"/>
    <tableColumn id="14" xr3:uid="{00000000-0010-0000-0000-00000E000000}" name="Freight_Cost"/>
    <tableColumn id="15" xr3:uid="{00000000-0010-0000-0000-00000F000000}" name="Customer"/>
    <tableColumn id="16" xr3:uid="{00000000-0010-0000-0000-000010000000}" name="Export_Country"/>
    <tableColumn id="17" xr3:uid="{00000000-0010-0000-0000-000011000000}" name="Exchange_Rate"/>
    <tableColumn id="18" xr3:uid="{00000000-0010-0000-0000-000012000000}" name="Insurance_Cost"/>
    <tableColumn id="19" xr3:uid="{00000000-0010-0000-0000-000013000000}" name="Handling_Charges"/>
    <tableColumn id="20" xr3:uid="{00000000-0010-0000-0000-000014000000}" name="Profit"/>
    <tableColumn id="21" xr3:uid="{00000000-0010-0000-0000-000015000000}" name="Month" dataDxfId="6">
      <calculatedColumnFormula>TEXT(Table1[[#This Row],[Booking_Date]],"mmm")</calculatedColumnFormula>
    </tableColumn>
    <tableColumn id="22" xr3:uid="{00000000-0010-0000-0000-000016000000}" name="Year" dataDxfId="5">
      <calculatedColumnFormula>YEAR(Table1[[#This Row],[Booking_Date]])</calculatedColumnFormula>
    </tableColumn>
    <tableColumn id="23" xr3:uid="{00000000-0010-0000-0000-000017000000}" name="Quarter">
      <calculatedColumnFormula>"Q"&amp;ROUNDUP(MONTH(B2)/3,0)</calculatedColumnFormula>
    </tableColumn>
    <tableColumn id="24" xr3:uid="{00000000-0010-0000-0000-000018000000}" name="Freight Category" dataDxfId="4">
      <calculatedColumnFormula>IF(Table1[[#This Row],[Freight_Cost]]&gt;50000,"High","Low")</calculatedColumnFormula>
    </tableColumn>
    <tableColumn id="25" xr3:uid="{00000000-0010-0000-0000-000019000000}" name="Profit Status" dataDxfId="3">
      <calculatedColumnFormula>IF(Table1[[#This Row],[Profit]]&gt;10000,"Good","Average")</calculatedColumnFormula>
    </tableColumn>
    <tableColumn id="26" xr3:uid="{00000000-0010-0000-0000-00001A000000}" name="Transit Rating" dataDxfId="2">
      <calculatedColumnFormula array="1">_xlfn.IFS(K2&lt;=5,"Excellent",K2&lt;=10,"Good",TRUE,"Delayed")</calculatedColumnFormula>
    </tableColumn>
    <tableColumn id="27" xr3:uid="{CDF2A918-D7B4-4EC7-AB07-E206BCD079D9}" name="Shipping Line (X_lookup)" dataDxfId="1">
      <calculatedColumnFormula>_xlfn.XLOOKUP(Table1[[#This Row],[Shipment_ID]],A:A,E:E)</calculatedColumnFormula>
    </tableColumn>
    <tableColumn id="28" xr3:uid="{BF825466-F99D-4069-9A92-497F9D691972}" name="Return Profit using Shipment ID" dataDxfId="0">
      <calculatedColumnFormula>INDEX(T:T,MATCH(A2,A:A,0))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01"/>
  <sheetViews>
    <sheetView workbookViewId="0">
      <selection activeCell="E7" sqref="E7"/>
    </sheetView>
  </sheetViews>
  <sheetFormatPr defaultRowHeight="15"/>
  <cols>
    <col min="1" max="1" width="14.5703125" customWidth="1"/>
    <col min="2" max="2" width="17.28515625" bestFit="1" customWidth="1"/>
    <col min="4" max="4" width="13.42578125" customWidth="1"/>
    <col min="5" max="5" width="15.5703125" customWidth="1"/>
    <col min="6" max="6" width="17.140625" customWidth="1"/>
    <col min="7" max="7" width="13.42578125" customWidth="1"/>
    <col min="8" max="8" width="13.5703125" customWidth="1"/>
    <col min="9" max="9" width="14.7109375" customWidth="1"/>
    <col min="10" max="10" width="12.42578125" customWidth="1"/>
    <col min="11" max="11" width="14.28515625" customWidth="1"/>
    <col min="12" max="12" width="17.85546875" customWidth="1"/>
    <col min="13" max="13" width="11" customWidth="1"/>
    <col min="14" max="14" width="14.28515625" customWidth="1"/>
    <col min="15" max="15" width="11.7109375" customWidth="1"/>
    <col min="16" max="16" width="16.85546875" customWidth="1"/>
    <col min="17" max="17" width="16.42578125" customWidth="1"/>
    <col min="18" max="18" width="16.5703125" customWidth="1"/>
    <col min="19" max="19" width="19" customWidth="1"/>
    <col min="23" max="23" width="10" customWidth="1"/>
    <col min="24" max="24" width="18" bestFit="1" customWidth="1"/>
    <col min="25" max="25" width="11.85546875" bestFit="1" customWidth="1"/>
    <col min="26" max="26" width="13.57031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s="1">
        <v>45307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20.79</v>
      </c>
      <c r="I2">
        <v>1872</v>
      </c>
      <c r="J2">
        <v>98.75</v>
      </c>
      <c r="K2">
        <v>4</v>
      </c>
      <c r="L2" t="s">
        <v>34</v>
      </c>
      <c r="M2" t="s">
        <v>35</v>
      </c>
      <c r="N2">
        <v>62025</v>
      </c>
      <c r="O2" t="s">
        <v>36</v>
      </c>
      <c r="P2" t="s">
        <v>37</v>
      </c>
      <c r="Q2">
        <v>86.76</v>
      </c>
      <c r="R2">
        <v>4575.6000000000004</v>
      </c>
      <c r="S2">
        <v>4088.07</v>
      </c>
      <c r="T2">
        <v>9482.26</v>
      </c>
      <c r="U2" t="str">
        <f>TEXT(Table1[[#This Row],[Booking_Date]],"mmm")</f>
        <v>Jan</v>
      </c>
      <c r="V2">
        <f>YEAR(Table1[[#This Row],[Booking_Date]])</f>
        <v>2024</v>
      </c>
      <c r="W2" t="s">
        <v>38</v>
      </c>
      <c r="X2" t="str">
        <f>IF(Table1[[#This Row],[Freight_Cost]]&gt;50000,"High","Low")</f>
        <v>High</v>
      </c>
      <c r="Y2" s="5" t="str">
        <f>IF(Table1[[#This Row],[Profit]]&gt;10000,"Good","Average")</f>
        <v>Average</v>
      </c>
      <c r="Z2" s="5" t="str" cm="1">
        <f t="array" ref="Z2">_xlfn.IFS(K2&lt;=5,"Excellent",K2&lt;=10,"Good",TRUE,"Delayed")</f>
        <v>Excellent</v>
      </c>
      <c r="AA2" s="5" t="str">
        <f>_xlfn.XLOOKUP(Table1[[#This Row],[Shipment_ID]],A:A,E:E)</f>
        <v>Hapag-Lloyd</v>
      </c>
      <c r="AB2" s="5">
        <f t="shared" ref="AB2:AB65" si="0">INDEX(T:T,MATCH(A2,A:A,0))</f>
        <v>9482.26</v>
      </c>
    </row>
    <row r="3" spans="1:28">
      <c r="A3" t="s">
        <v>39</v>
      </c>
      <c r="B3" s="1">
        <v>45864</v>
      </c>
      <c r="C3" t="s">
        <v>40</v>
      </c>
      <c r="D3" t="s">
        <v>41</v>
      </c>
      <c r="E3" t="s">
        <v>42</v>
      </c>
      <c r="F3" t="s">
        <v>32</v>
      </c>
      <c r="G3" t="s">
        <v>43</v>
      </c>
      <c r="H3">
        <v>16.82</v>
      </c>
      <c r="I3">
        <v>726</v>
      </c>
      <c r="J3">
        <v>98.66</v>
      </c>
      <c r="K3">
        <v>2</v>
      </c>
      <c r="L3" t="s">
        <v>44</v>
      </c>
      <c r="M3" t="s">
        <v>45</v>
      </c>
      <c r="N3">
        <v>37189.199999999997</v>
      </c>
      <c r="O3" t="s">
        <v>46</v>
      </c>
      <c r="P3" t="s">
        <v>47</v>
      </c>
      <c r="Q3">
        <v>82.55</v>
      </c>
      <c r="R3">
        <v>2124.8000000000002</v>
      </c>
      <c r="S3">
        <v>1746.09</v>
      </c>
      <c r="T3">
        <v>3408.39</v>
      </c>
      <c r="U3" t="str">
        <f>TEXT(Table1[[#This Row],[Booking_Date]],"mmm")</f>
        <v>Jul</v>
      </c>
      <c r="V3">
        <f>YEAR(Table1[[#This Row],[Booking_Date]])</f>
        <v>2025</v>
      </c>
      <c r="W3" t="s">
        <v>48</v>
      </c>
      <c r="X3" t="str">
        <f>IF(Table1[[#This Row],[Freight_Cost]]&gt;50000,"High","Low")</f>
        <v>Low</v>
      </c>
      <c r="Y3" s="5" t="str">
        <f>IF(Table1[[#This Row],[Profit]]&gt;10000,"Good","Average")</f>
        <v>Average</v>
      </c>
      <c r="Z3" s="5" t="str" cm="1">
        <f t="array" ref="Z3">_xlfn.IFS(K3&lt;=5,"Excellent",K3&lt;=10,"Good",TRUE,"Delayed")</f>
        <v>Excellent</v>
      </c>
      <c r="AA3" s="5" t="str">
        <f>_xlfn.XLOOKUP(Table1[[#This Row],[Shipment_ID]],A:A,E:E)</f>
        <v>CMA CGM</v>
      </c>
      <c r="AB3" s="5">
        <f t="shared" si="0"/>
        <v>3408.39</v>
      </c>
    </row>
    <row r="4" spans="1:28">
      <c r="A4" t="s">
        <v>49</v>
      </c>
      <c r="B4" s="1">
        <v>45884</v>
      </c>
      <c r="C4" t="s">
        <v>50</v>
      </c>
      <c r="D4" t="s">
        <v>51</v>
      </c>
      <c r="E4" t="s">
        <v>31</v>
      </c>
      <c r="F4" t="s">
        <v>32</v>
      </c>
      <c r="G4" t="s">
        <v>52</v>
      </c>
      <c r="H4">
        <v>17.079999999999998</v>
      </c>
      <c r="I4">
        <v>333</v>
      </c>
      <c r="J4">
        <v>97.82</v>
      </c>
      <c r="K4">
        <v>2</v>
      </c>
      <c r="L4" t="s">
        <v>44</v>
      </c>
      <c r="M4" t="s">
        <v>45</v>
      </c>
      <c r="N4">
        <v>32606.400000000001</v>
      </c>
      <c r="O4" t="s">
        <v>53</v>
      </c>
      <c r="P4" t="s">
        <v>54</v>
      </c>
      <c r="Q4">
        <v>81.069999999999993</v>
      </c>
      <c r="R4">
        <v>1349.2</v>
      </c>
      <c r="S4">
        <v>2440.8000000000002</v>
      </c>
      <c r="T4">
        <v>4172.67</v>
      </c>
      <c r="U4" t="str">
        <f>TEXT(Table1[[#This Row],[Booking_Date]],"mmm")</f>
        <v>Aug</v>
      </c>
      <c r="V4">
        <f>YEAR(Table1[[#This Row],[Booking_Date]])</f>
        <v>2025</v>
      </c>
      <c r="W4" t="s">
        <v>48</v>
      </c>
      <c r="X4" t="str">
        <f>IF(Table1[[#This Row],[Freight_Cost]]&gt;50000,"High","Low")</f>
        <v>Low</v>
      </c>
      <c r="Y4" s="5" t="str">
        <f>IF(Table1[[#This Row],[Profit]]&gt;10000,"Good","Average")</f>
        <v>Average</v>
      </c>
      <c r="Z4" s="5" t="str" cm="1">
        <f t="array" ref="Z4">_xlfn.IFS(K4&lt;=5,"Excellent",K4&lt;=10,"Good",TRUE,"Delayed")</f>
        <v>Excellent</v>
      </c>
      <c r="AA4" s="5" t="str">
        <f>_xlfn.XLOOKUP(Table1[[#This Row],[Shipment_ID]],A:A,E:E)</f>
        <v>Hapag-Lloyd</v>
      </c>
      <c r="AB4" s="5">
        <f t="shared" si="0"/>
        <v>4172.67</v>
      </c>
    </row>
    <row r="5" spans="1:28">
      <c r="A5" t="s">
        <v>55</v>
      </c>
      <c r="B5" s="1">
        <v>45715</v>
      </c>
      <c r="C5" t="s">
        <v>29</v>
      </c>
      <c r="D5" t="s">
        <v>56</v>
      </c>
      <c r="E5" t="s">
        <v>57</v>
      </c>
      <c r="F5" t="s">
        <v>58</v>
      </c>
      <c r="G5" t="s">
        <v>59</v>
      </c>
      <c r="H5">
        <v>20.82</v>
      </c>
      <c r="I5">
        <v>1139</v>
      </c>
      <c r="J5">
        <v>101.18</v>
      </c>
      <c r="K5">
        <v>4</v>
      </c>
      <c r="L5" t="s">
        <v>44</v>
      </c>
      <c r="M5" t="s">
        <v>60</v>
      </c>
      <c r="N5">
        <v>56547.6</v>
      </c>
      <c r="O5" t="s">
        <v>61</v>
      </c>
      <c r="P5" t="s">
        <v>62</v>
      </c>
      <c r="Q5">
        <v>83.22</v>
      </c>
      <c r="R5">
        <v>3110.8</v>
      </c>
      <c r="S5">
        <v>1599.5</v>
      </c>
      <c r="T5">
        <v>7143.67</v>
      </c>
      <c r="U5" t="str">
        <f>TEXT(Table1[[#This Row],[Booking_Date]],"mmm")</f>
        <v>Feb</v>
      </c>
      <c r="V5">
        <f>YEAR(Table1[[#This Row],[Booking_Date]])</f>
        <v>2025</v>
      </c>
      <c r="W5" t="s">
        <v>38</v>
      </c>
      <c r="X5" t="str">
        <f>IF(Table1[[#This Row],[Freight_Cost]]&gt;50000,"High","Low")</f>
        <v>High</v>
      </c>
      <c r="Y5" s="5" t="str">
        <f>IF(Table1[[#This Row],[Profit]]&gt;10000,"Good","Average")</f>
        <v>Average</v>
      </c>
      <c r="Z5" s="5" t="str" cm="1">
        <f t="array" ref="Z5">_xlfn.IFS(K5&lt;=5,"Excellent",K5&lt;=10,"Good",TRUE,"Delayed")</f>
        <v>Excellent</v>
      </c>
      <c r="AA5" s="5" t="str">
        <f>_xlfn.XLOOKUP(Table1[[#This Row],[Shipment_ID]],A:A,E:E)</f>
        <v>Evergreen</v>
      </c>
      <c r="AB5" s="5">
        <f t="shared" si="0"/>
        <v>7143.67</v>
      </c>
    </row>
    <row r="6" spans="1:28">
      <c r="A6" t="s">
        <v>63</v>
      </c>
      <c r="B6" s="1">
        <v>45521</v>
      </c>
      <c r="C6" t="s">
        <v>64</v>
      </c>
      <c r="D6" t="s">
        <v>65</v>
      </c>
      <c r="E6" t="s">
        <v>66</v>
      </c>
      <c r="F6" t="s">
        <v>58</v>
      </c>
      <c r="G6" t="s">
        <v>67</v>
      </c>
      <c r="H6">
        <v>22.01</v>
      </c>
      <c r="I6">
        <v>2668</v>
      </c>
      <c r="J6">
        <v>99.05</v>
      </c>
      <c r="K6">
        <v>6</v>
      </c>
      <c r="L6" t="s">
        <v>68</v>
      </c>
      <c r="M6" t="s">
        <v>45</v>
      </c>
      <c r="N6">
        <v>79711</v>
      </c>
      <c r="O6" t="s">
        <v>69</v>
      </c>
      <c r="P6" t="s">
        <v>70</v>
      </c>
      <c r="Q6">
        <v>88.77</v>
      </c>
      <c r="R6">
        <v>6216.4</v>
      </c>
      <c r="S6">
        <v>4373.25</v>
      </c>
      <c r="T6">
        <v>8936.76</v>
      </c>
      <c r="U6" t="str">
        <f>TEXT(Table1[[#This Row],[Booking_Date]],"mmm")</f>
        <v>Aug</v>
      </c>
      <c r="V6">
        <f>YEAR(Table1[[#This Row],[Booking_Date]])</f>
        <v>2024</v>
      </c>
      <c r="W6" t="s">
        <v>48</v>
      </c>
      <c r="X6" t="str">
        <f>IF(Table1[[#This Row],[Freight_Cost]]&gt;50000,"High","Low")</f>
        <v>High</v>
      </c>
      <c r="Y6" s="5" t="str">
        <f>IF(Table1[[#This Row],[Profit]]&gt;10000,"Good","Average")</f>
        <v>Average</v>
      </c>
      <c r="Z6" s="5" t="str" cm="1">
        <f t="array" ref="Z6">_xlfn.IFS(K6&lt;=5,"Excellent",K6&lt;=10,"Good",TRUE,"Delayed")</f>
        <v>Good</v>
      </c>
      <c r="AA6" s="5" t="str">
        <f>_xlfn.XLOOKUP(Table1[[#This Row],[Shipment_ID]],A:A,E:E)</f>
        <v>COSCO</v>
      </c>
      <c r="AB6" s="5">
        <f t="shared" si="0"/>
        <v>8936.76</v>
      </c>
    </row>
    <row r="7" spans="1:28">
      <c r="A7" t="s">
        <v>71</v>
      </c>
      <c r="B7" s="1">
        <v>45795</v>
      </c>
      <c r="C7" t="s">
        <v>29</v>
      </c>
      <c r="D7" t="s">
        <v>72</v>
      </c>
      <c r="E7" t="s">
        <v>66</v>
      </c>
      <c r="F7" t="s">
        <v>32</v>
      </c>
      <c r="G7" t="s">
        <v>59</v>
      </c>
      <c r="H7">
        <v>27.69</v>
      </c>
      <c r="I7">
        <v>1072</v>
      </c>
      <c r="J7">
        <v>94.68</v>
      </c>
      <c r="K7">
        <v>4</v>
      </c>
      <c r="L7" t="s">
        <v>44</v>
      </c>
      <c r="M7" t="s">
        <v>60</v>
      </c>
      <c r="N7">
        <v>49146.6</v>
      </c>
      <c r="O7" t="s">
        <v>73</v>
      </c>
      <c r="P7" t="s">
        <v>74</v>
      </c>
      <c r="Q7">
        <v>85.77</v>
      </c>
      <c r="R7">
        <v>3251.6</v>
      </c>
      <c r="S7">
        <v>3637.22</v>
      </c>
      <c r="T7">
        <v>7092.43</v>
      </c>
      <c r="U7" t="str">
        <f>TEXT(Table1[[#This Row],[Booking_Date]],"mmm")</f>
        <v>May</v>
      </c>
      <c r="V7">
        <f>YEAR(Table1[[#This Row],[Booking_Date]])</f>
        <v>2025</v>
      </c>
      <c r="W7" t="s">
        <v>75</v>
      </c>
      <c r="X7" t="str">
        <f>IF(Table1[[#This Row],[Freight_Cost]]&gt;50000,"High","Low")</f>
        <v>Low</v>
      </c>
      <c r="Y7" s="5" t="str">
        <f>IF(Table1[[#This Row],[Profit]]&gt;10000,"Good","Average")</f>
        <v>Average</v>
      </c>
      <c r="Z7" s="5" t="str" cm="1">
        <f t="array" ref="Z7">_xlfn.IFS(K7&lt;=5,"Excellent",K7&lt;=10,"Good",TRUE,"Delayed")</f>
        <v>Excellent</v>
      </c>
      <c r="AA7" s="5" t="str">
        <f>_xlfn.XLOOKUP(Table1[[#This Row],[Shipment_ID]],A:A,E:E)</f>
        <v>COSCO</v>
      </c>
      <c r="AB7" s="5">
        <f t="shared" si="0"/>
        <v>7092.43</v>
      </c>
    </row>
    <row r="8" spans="1:28">
      <c r="A8" t="s">
        <v>76</v>
      </c>
      <c r="B8" s="1">
        <v>45505</v>
      </c>
      <c r="C8" t="s">
        <v>40</v>
      </c>
      <c r="D8" t="s">
        <v>30</v>
      </c>
      <c r="E8" t="s">
        <v>66</v>
      </c>
      <c r="F8" t="s">
        <v>32</v>
      </c>
      <c r="G8" t="s">
        <v>59</v>
      </c>
      <c r="H8">
        <v>24.16</v>
      </c>
      <c r="I8">
        <v>2165</v>
      </c>
      <c r="J8">
        <v>101.96</v>
      </c>
      <c r="K8">
        <v>7</v>
      </c>
      <c r="L8" t="s">
        <v>68</v>
      </c>
      <c r="M8" t="s">
        <v>45</v>
      </c>
      <c r="N8">
        <v>63959.199999999997</v>
      </c>
      <c r="O8" t="s">
        <v>77</v>
      </c>
      <c r="P8" t="s">
        <v>78</v>
      </c>
      <c r="Q8">
        <v>87.93</v>
      </c>
      <c r="R8">
        <v>5296.4</v>
      </c>
      <c r="S8">
        <v>4089.3</v>
      </c>
      <c r="T8">
        <v>9273.61</v>
      </c>
      <c r="U8" t="str">
        <f>TEXT(Table1[[#This Row],[Booking_Date]],"mmm")</f>
        <v>Aug</v>
      </c>
      <c r="V8">
        <f>YEAR(Table1[[#This Row],[Booking_Date]])</f>
        <v>2024</v>
      </c>
      <c r="W8" t="s">
        <v>48</v>
      </c>
      <c r="X8" t="str">
        <f>IF(Table1[[#This Row],[Freight_Cost]]&gt;50000,"High","Low")</f>
        <v>High</v>
      </c>
      <c r="Y8" s="5" t="str">
        <f>IF(Table1[[#This Row],[Profit]]&gt;10000,"Good","Average")</f>
        <v>Average</v>
      </c>
      <c r="Z8" s="5" t="str" cm="1">
        <f t="array" ref="Z8">_xlfn.IFS(K8&lt;=5,"Excellent",K8&lt;=10,"Good",TRUE,"Delayed")</f>
        <v>Good</v>
      </c>
      <c r="AA8" s="5" t="str">
        <f>_xlfn.XLOOKUP(Table1[[#This Row],[Shipment_ID]],A:A,E:E)</f>
        <v>COSCO</v>
      </c>
      <c r="AB8" s="5">
        <f t="shared" si="0"/>
        <v>9273.61</v>
      </c>
    </row>
    <row r="9" spans="1:28">
      <c r="A9" t="s">
        <v>79</v>
      </c>
      <c r="B9" s="1">
        <v>45889</v>
      </c>
      <c r="C9" t="s">
        <v>50</v>
      </c>
      <c r="D9" t="s">
        <v>41</v>
      </c>
      <c r="E9" t="s">
        <v>57</v>
      </c>
      <c r="F9" t="s">
        <v>58</v>
      </c>
      <c r="G9" t="s">
        <v>43</v>
      </c>
      <c r="H9">
        <v>20.41</v>
      </c>
      <c r="I9">
        <v>2252</v>
      </c>
      <c r="J9">
        <v>101.28</v>
      </c>
      <c r="K9">
        <v>5</v>
      </c>
      <c r="L9" t="s">
        <v>44</v>
      </c>
      <c r="M9" t="s">
        <v>60</v>
      </c>
      <c r="N9">
        <v>69546.600000000006</v>
      </c>
      <c r="O9" t="s">
        <v>80</v>
      </c>
      <c r="P9" t="s">
        <v>74</v>
      </c>
      <c r="Q9">
        <v>83.51</v>
      </c>
      <c r="R9">
        <v>5320.4</v>
      </c>
      <c r="S9">
        <v>4006.45</v>
      </c>
      <c r="T9">
        <v>9631.5499999999993</v>
      </c>
      <c r="U9" t="str">
        <f>TEXT(Table1[[#This Row],[Booking_Date]],"mmm")</f>
        <v>Aug</v>
      </c>
      <c r="V9">
        <f>YEAR(Table1[[#This Row],[Booking_Date]])</f>
        <v>2025</v>
      </c>
      <c r="W9" t="s">
        <v>48</v>
      </c>
      <c r="X9" t="str">
        <f>IF(Table1[[#This Row],[Freight_Cost]]&gt;50000,"High","Low")</f>
        <v>High</v>
      </c>
      <c r="Y9" s="5" t="str">
        <f>IF(Table1[[#This Row],[Profit]]&gt;10000,"Good","Average")</f>
        <v>Average</v>
      </c>
      <c r="Z9" s="5" t="str" cm="1">
        <f t="array" ref="Z9">_xlfn.IFS(K9&lt;=5,"Excellent",K9&lt;=10,"Good",TRUE,"Delayed")</f>
        <v>Excellent</v>
      </c>
      <c r="AA9" s="5" t="str">
        <f>_xlfn.XLOOKUP(Table1[[#This Row],[Shipment_ID]],A:A,E:E)</f>
        <v>Evergreen</v>
      </c>
      <c r="AB9" s="5">
        <f t="shared" si="0"/>
        <v>9631.5499999999993</v>
      </c>
    </row>
    <row r="10" spans="1:28">
      <c r="A10" t="s">
        <v>81</v>
      </c>
      <c r="B10" s="1">
        <v>45755</v>
      </c>
      <c r="C10" t="s">
        <v>50</v>
      </c>
      <c r="D10" t="s">
        <v>82</v>
      </c>
      <c r="E10" t="s">
        <v>83</v>
      </c>
      <c r="F10" t="s">
        <v>58</v>
      </c>
      <c r="G10" t="s">
        <v>84</v>
      </c>
      <c r="H10">
        <v>20.23</v>
      </c>
      <c r="I10">
        <v>2207</v>
      </c>
      <c r="J10">
        <v>87.32</v>
      </c>
      <c r="K10">
        <v>7</v>
      </c>
      <c r="L10" t="s">
        <v>44</v>
      </c>
      <c r="M10" t="s">
        <v>35</v>
      </c>
      <c r="N10">
        <v>71169.399999999994</v>
      </c>
      <c r="O10" t="s">
        <v>85</v>
      </c>
      <c r="P10" t="s">
        <v>70</v>
      </c>
      <c r="Q10">
        <v>85.69</v>
      </c>
      <c r="R10">
        <v>5223.2</v>
      </c>
      <c r="S10">
        <v>2807.47</v>
      </c>
      <c r="T10">
        <v>6195.33</v>
      </c>
      <c r="U10" t="str">
        <f>TEXT(Table1[[#This Row],[Booking_Date]],"mmm")</f>
        <v>Apr</v>
      </c>
      <c r="V10">
        <f>YEAR(Table1[[#This Row],[Booking_Date]])</f>
        <v>2025</v>
      </c>
      <c r="W10" t="s">
        <v>75</v>
      </c>
      <c r="X10" t="str">
        <f>IF(Table1[[#This Row],[Freight_Cost]]&gt;50000,"High","Low")</f>
        <v>High</v>
      </c>
      <c r="Y10" s="5" t="str">
        <f>IF(Table1[[#This Row],[Profit]]&gt;10000,"Good","Average")</f>
        <v>Average</v>
      </c>
      <c r="Z10" s="5" t="str" cm="1">
        <f t="array" ref="Z10">_xlfn.IFS(K10&lt;=5,"Excellent",K10&lt;=10,"Good",TRUE,"Delayed")</f>
        <v>Good</v>
      </c>
      <c r="AA10" s="5" t="str">
        <f>_xlfn.XLOOKUP(Table1[[#This Row],[Shipment_ID]],A:A,E:E)</f>
        <v>MSC</v>
      </c>
      <c r="AB10" s="5">
        <f t="shared" si="0"/>
        <v>6195.33</v>
      </c>
    </row>
    <row r="11" spans="1:28">
      <c r="A11" t="s">
        <v>86</v>
      </c>
      <c r="B11" s="1">
        <v>46051</v>
      </c>
      <c r="C11" t="s">
        <v>64</v>
      </c>
      <c r="D11" t="s">
        <v>65</v>
      </c>
      <c r="E11" t="s">
        <v>42</v>
      </c>
      <c r="F11" t="s">
        <v>58</v>
      </c>
      <c r="G11" t="s">
        <v>43</v>
      </c>
      <c r="H11">
        <v>19.8</v>
      </c>
      <c r="I11">
        <v>1466</v>
      </c>
      <c r="J11">
        <v>95.85</v>
      </c>
      <c r="K11">
        <v>5</v>
      </c>
      <c r="L11" t="s">
        <v>44</v>
      </c>
      <c r="M11" t="s">
        <v>35</v>
      </c>
      <c r="N11">
        <v>62914</v>
      </c>
      <c r="O11" t="s">
        <v>87</v>
      </c>
      <c r="P11" t="s">
        <v>54</v>
      </c>
      <c r="Q11">
        <v>84.05</v>
      </c>
      <c r="R11">
        <v>3724</v>
      </c>
      <c r="S11">
        <v>4066.87</v>
      </c>
      <c r="T11">
        <v>7011.54</v>
      </c>
      <c r="U11" t="str">
        <f>TEXT(Table1[[#This Row],[Booking_Date]],"mmm")</f>
        <v>Jan</v>
      </c>
      <c r="V11">
        <f>YEAR(Table1[[#This Row],[Booking_Date]])</f>
        <v>2026</v>
      </c>
      <c r="W11" t="s">
        <v>38</v>
      </c>
      <c r="X11" t="str">
        <f>IF(Table1[[#This Row],[Freight_Cost]]&gt;50000,"High","Low")</f>
        <v>High</v>
      </c>
      <c r="Y11" s="5" t="str">
        <f>IF(Table1[[#This Row],[Profit]]&gt;10000,"Good","Average")</f>
        <v>Average</v>
      </c>
      <c r="Z11" s="5" t="str" cm="1">
        <f t="array" ref="Z11">_xlfn.IFS(K11&lt;=5,"Excellent",K11&lt;=10,"Good",TRUE,"Delayed")</f>
        <v>Excellent</v>
      </c>
      <c r="AA11" s="5" t="str">
        <f>_xlfn.XLOOKUP(Table1[[#This Row],[Shipment_ID]],A:A,E:E)</f>
        <v>CMA CGM</v>
      </c>
      <c r="AB11" s="5">
        <f t="shared" si="0"/>
        <v>7011.54</v>
      </c>
    </row>
    <row r="12" spans="1:28">
      <c r="A12" t="s">
        <v>88</v>
      </c>
      <c r="B12" s="1">
        <v>45470</v>
      </c>
      <c r="C12" t="s">
        <v>89</v>
      </c>
      <c r="D12" t="s">
        <v>72</v>
      </c>
      <c r="E12" t="s">
        <v>57</v>
      </c>
      <c r="F12" t="s">
        <v>32</v>
      </c>
      <c r="G12" t="s">
        <v>90</v>
      </c>
      <c r="H12">
        <v>16.16</v>
      </c>
      <c r="I12">
        <v>2747</v>
      </c>
      <c r="J12">
        <v>89.86</v>
      </c>
      <c r="K12">
        <v>6</v>
      </c>
      <c r="L12" t="s">
        <v>44</v>
      </c>
      <c r="M12" t="s">
        <v>35</v>
      </c>
      <c r="N12">
        <v>62291.199999999997</v>
      </c>
      <c r="O12" t="s">
        <v>91</v>
      </c>
      <c r="P12" t="s">
        <v>37</v>
      </c>
      <c r="Q12">
        <v>87.38</v>
      </c>
      <c r="R12">
        <v>6140.4</v>
      </c>
      <c r="S12">
        <v>4473.12</v>
      </c>
      <c r="T12">
        <v>5140.71</v>
      </c>
      <c r="U12" t="str">
        <f>TEXT(Table1[[#This Row],[Booking_Date]],"mmm")</f>
        <v>Jun</v>
      </c>
      <c r="V12">
        <f>YEAR(Table1[[#This Row],[Booking_Date]])</f>
        <v>2024</v>
      </c>
      <c r="W12" t="s">
        <v>75</v>
      </c>
      <c r="X12" t="str">
        <f>IF(Table1[[#This Row],[Freight_Cost]]&gt;50000,"High","Low")</f>
        <v>High</v>
      </c>
      <c r="Y12" s="5" t="str">
        <f>IF(Table1[[#This Row],[Profit]]&gt;10000,"Good","Average")</f>
        <v>Average</v>
      </c>
      <c r="Z12" s="5" t="str" cm="1">
        <f t="array" ref="Z12">_xlfn.IFS(K12&lt;=5,"Excellent",K12&lt;=10,"Good",TRUE,"Delayed")</f>
        <v>Good</v>
      </c>
      <c r="AA12" s="5" t="str">
        <f>_xlfn.XLOOKUP(Table1[[#This Row],[Shipment_ID]],A:A,E:E)</f>
        <v>Evergreen</v>
      </c>
      <c r="AB12" s="5">
        <f t="shared" si="0"/>
        <v>5140.71</v>
      </c>
    </row>
    <row r="13" spans="1:28">
      <c r="A13" t="s">
        <v>92</v>
      </c>
      <c r="B13" s="1">
        <v>46177</v>
      </c>
      <c r="C13" t="s">
        <v>50</v>
      </c>
      <c r="D13" t="s">
        <v>65</v>
      </c>
      <c r="E13" t="s">
        <v>57</v>
      </c>
      <c r="F13" t="s">
        <v>32</v>
      </c>
      <c r="G13" t="s">
        <v>67</v>
      </c>
      <c r="H13">
        <v>17</v>
      </c>
      <c r="I13">
        <v>2753</v>
      </c>
      <c r="J13">
        <v>86.73</v>
      </c>
      <c r="K13">
        <v>8</v>
      </c>
      <c r="L13" t="s">
        <v>44</v>
      </c>
      <c r="M13" t="s">
        <v>35</v>
      </c>
      <c r="N13">
        <v>62743.6</v>
      </c>
      <c r="O13" t="s">
        <v>93</v>
      </c>
      <c r="P13" t="s">
        <v>37</v>
      </c>
      <c r="Q13">
        <v>83.9</v>
      </c>
      <c r="R13">
        <v>6186</v>
      </c>
      <c r="S13">
        <v>2446.2199999999998</v>
      </c>
      <c r="T13">
        <v>5549.25</v>
      </c>
      <c r="U13" t="str">
        <f>TEXT(Table1[[#This Row],[Booking_Date]],"mmm")</f>
        <v>Jun</v>
      </c>
      <c r="V13">
        <f>YEAR(Table1[[#This Row],[Booking_Date]])</f>
        <v>2026</v>
      </c>
      <c r="W13" t="s">
        <v>75</v>
      </c>
      <c r="X13" t="str">
        <f>IF(Table1[[#This Row],[Freight_Cost]]&gt;50000,"High","Low")</f>
        <v>High</v>
      </c>
      <c r="Y13" s="5" t="str">
        <f>IF(Table1[[#This Row],[Profit]]&gt;10000,"Good","Average")</f>
        <v>Average</v>
      </c>
      <c r="Z13" s="5" t="str" cm="1">
        <f t="array" ref="Z13">_xlfn.IFS(K13&lt;=5,"Excellent",K13&lt;=10,"Good",TRUE,"Delayed")</f>
        <v>Good</v>
      </c>
      <c r="AA13" s="5" t="str">
        <f>_xlfn.XLOOKUP(Table1[[#This Row],[Shipment_ID]],A:A,E:E)</f>
        <v>Evergreen</v>
      </c>
      <c r="AB13" s="5">
        <f t="shared" si="0"/>
        <v>5549.25</v>
      </c>
    </row>
    <row r="14" spans="1:28">
      <c r="A14" t="s">
        <v>94</v>
      </c>
      <c r="B14" s="1">
        <v>45495</v>
      </c>
      <c r="C14" t="s">
        <v>40</v>
      </c>
      <c r="D14" t="s">
        <v>51</v>
      </c>
      <c r="E14" t="s">
        <v>31</v>
      </c>
      <c r="F14" t="s">
        <v>32</v>
      </c>
      <c r="G14" t="s">
        <v>52</v>
      </c>
      <c r="H14">
        <v>25.63</v>
      </c>
      <c r="I14">
        <v>800</v>
      </c>
      <c r="J14">
        <v>95.61</v>
      </c>
      <c r="K14">
        <v>2</v>
      </c>
      <c r="L14" t="s">
        <v>34</v>
      </c>
      <c r="M14" t="s">
        <v>35</v>
      </c>
      <c r="N14">
        <v>53140.2</v>
      </c>
      <c r="O14" t="s">
        <v>95</v>
      </c>
      <c r="P14" t="s">
        <v>70</v>
      </c>
      <c r="Q14">
        <v>83.3</v>
      </c>
      <c r="R14">
        <v>2625.2</v>
      </c>
      <c r="S14">
        <v>2582.56</v>
      </c>
      <c r="T14">
        <v>4953.4399999999996</v>
      </c>
      <c r="U14" t="str">
        <f>TEXT(Table1[[#This Row],[Booking_Date]],"mmm")</f>
        <v>Jul</v>
      </c>
      <c r="V14">
        <f>YEAR(Table1[[#This Row],[Booking_Date]])</f>
        <v>2024</v>
      </c>
      <c r="W14" t="s">
        <v>48</v>
      </c>
      <c r="X14" t="str">
        <f>IF(Table1[[#This Row],[Freight_Cost]]&gt;50000,"High","Low")</f>
        <v>High</v>
      </c>
      <c r="Y14" s="5" t="str">
        <f>IF(Table1[[#This Row],[Profit]]&gt;10000,"Good","Average")</f>
        <v>Average</v>
      </c>
      <c r="Z14" s="5" t="str" cm="1">
        <f t="array" ref="Z14">_xlfn.IFS(K14&lt;=5,"Excellent",K14&lt;=10,"Good",TRUE,"Delayed")</f>
        <v>Excellent</v>
      </c>
      <c r="AA14" s="5" t="str">
        <f>_xlfn.XLOOKUP(Table1[[#This Row],[Shipment_ID]],A:A,E:E)</f>
        <v>Hapag-Lloyd</v>
      </c>
      <c r="AB14" s="5">
        <f t="shared" si="0"/>
        <v>4953.4399999999996</v>
      </c>
    </row>
    <row r="15" spans="1:28">
      <c r="A15" t="s">
        <v>96</v>
      </c>
      <c r="B15" s="1">
        <v>45292</v>
      </c>
      <c r="C15" t="s">
        <v>64</v>
      </c>
      <c r="D15" t="s">
        <v>82</v>
      </c>
      <c r="E15" t="s">
        <v>66</v>
      </c>
      <c r="F15" t="s">
        <v>58</v>
      </c>
      <c r="G15" t="s">
        <v>33</v>
      </c>
      <c r="H15">
        <v>27.51</v>
      </c>
      <c r="I15">
        <v>2075</v>
      </c>
      <c r="J15">
        <v>98.8</v>
      </c>
      <c r="K15">
        <v>5</v>
      </c>
      <c r="L15" t="s">
        <v>68</v>
      </c>
      <c r="M15" t="s">
        <v>45</v>
      </c>
      <c r="N15">
        <v>77515</v>
      </c>
      <c r="O15" t="s">
        <v>97</v>
      </c>
      <c r="P15" t="s">
        <v>47</v>
      </c>
      <c r="Q15">
        <v>87.23</v>
      </c>
      <c r="R15">
        <v>5250.4</v>
      </c>
      <c r="S15">
        <v>1814.48</v>
      </c>
      <c r="T15">
        <v>8758.11</v>
      </c>
      <c r="U15" t="str">
        <f>TEXT(Table1[[#This Row],[Booking_Date]],"mmm")</f>
        <v>Jan</v>
      </c>
      <c r="V15">
        <f>YEAR(Table1[[#This Row],[Booking_Date]])</f>
        <v>2024</v>
      </c>
      <c r="W15" t="s">
        <v>38</v>
      </c>
      <c r="X15" t="str">
        <f>IF(Table1[[#This Row],[Freight_Cost]]&gt;50000,"High","Low")</f>
        <v>High</v>
      </c>
      <c r="Y15" s="5" t="str">
        <f>IF(Table1[[#This Row],[Profit]]&gt;10000,"Good","Average")</f>
        <v>Average</v>
      </c>
      <c r="Z15" s="5" t="str" cm="1">
        <f t="array" ref="Z15">_xlfn.IFS(K15&lt;=5,"Excellent",K15&lt;=10,"Good",TRUE,"Delayed")</f>
        <v>Excellent</v>
      </c>
      <c r="AA15" s="5" t="str">
        <f>_xlfn.XLOOKUP(Table1[[#This Row],[Shipment_ID]],A:A,E:E)</f>
        <v>COSCO</v>
      </c>
      <c r="AB15" s="5">
        <f t="shared" si="0"/>
        <v>8758.11</v>
      </c>
    </row>
    <row r="16" spans="1:28">
      <c r="A16" t="s">
        <v>98</v>
      </c>
      <c r="B16" s="1">
        <v>45687</v>
      </c>
      <c r="C16" t="s">
        <v>40</v>
      </c>
      <c r="D16" t="s">
        <v>56</v>
      </c>
      <c r="E16" t="s">
        <v>99</v>
      </c>
      <c r="F16" t="s">
        <v>32</v>
      </c>
      <c r="G16" t="s">
        <v>43</v>
      </c>
      <c r="H16">
        <v>27.76</v>
      </c>
      <c r="I16">
        <v>452</v>
      </c>
      <c r="J16">
        <v>85.96</v>
      </c>
      <c r="K16">
        <v>2</v>
      </c>
      <c r="L16" t="s">
        <v>68</v>
      </c>
      <c r="M16" t="s">
        <v>60</v>
      </c>
      <c r="N16">
        <v>43223.199999999997</v>
      </c>
      <c r="O16" t="s">
        <v>100</v>
      </c>
      <c r="P16" t="s">
        <v>74</v>
      </c>
      <c r="Q16">
        <v>81.09</v>
      </c>
      <c r="R16">
        <v>2014.4</v>
      </c>
      <c r="S16">
        <v>2917.27</v>
      </c>
      <c r="T16">
        <v>6852.78</v>
      </c>
      <c r="U16" t="str">
        <f>TEXT(Table1[[#This Row],[Booking_Date]],"mmm")</f>
        <v>Jan</v>
      </c>
      <c r="V16">
        <f>YEAR(Table1[[#This Row],[Booking_Date]])</f>
        <v>2025</v>
      </c>
      <c r="W16" t="s">
        <v>38</v>
      </c>
      <c r="X16" t="str">
        <f>IF(Table1[[#This Row],[Freight_Cost]]&gt;50000,"High","Low")</f>
        <v>Low</v>
      </c>
      <c r="Y16" s="5" t="str">
        <f>IF(Table1[[#This Row],[Profit]]&gt;10000,"Good","Average")</f>
        <v>Average</v>
      </c>
      <c r="Z16" s="5" t="str" cm="1">
        <f t="array" ref="Z16">_xlfn.IFS(K16&lt;=5,"Excellent",K16&lt;=10,"Good",TRUE,"Delayed")</f>
        <v>Excellent</v>
      </c>
      <c r="AA16" s="5" t="str">
        <f>_xlfn.XLOOKUP(Table1[[#This Row],[Shipment_ID]],A:A,E:E)</f>
        <v>ONE</v>
      </c>
      <c r="AB16" s="5">
        <f t="shared" si="0"/>
        <v>6852.78</v>
      </c>
    </row>
    <row r="17" spans="1:28">
      <c r="A17" t="s">
        <v>101</v>
      </c>
      <c r="B17" s="1">
        <v>45947</v>
      </c>
      <c r="C17" t="s">
        <v>64</v>
      </c>
      <c r="D17" t="s">
        <v>51</v>
      </c>
      <c r="E17" t="s">
        <v>102</v>
      </c>
      <c r="F17" t="s">
        <v>58</v>
      </c>
      <c r="G17" t="s">
        <v>84</v>
      </c>
      <c r="H17">
        <v>21.19</v>
      </c>
      <c r="I17">
        <v>949</v>
      </c>
      <c r="J17">
        <v>86.33</v>
      </c>
      <c r="K17">
        <v>2</v>
      </c>
      <c r="L17" t="s">
        <v>34</v>
      </c>
      <c r="M17" t="s">
        <v>45</v>
      </c>
      <c r="N17">
        <v>59318.6</v>
      </c>
      <c r="O17" t="s">
        <v>103</v>
      </c>
      <c r="P17" t="s">
        <v>54</v>
      </c>
      <c r="Q17">
        <v>88.08</v>
      </c>
      <c r="R17">
        <v>2745.6</v>
      </c>
      <c r="S17">
        <v>4798.5600000000004</v>
      </c>
      <c r="T17">
        <v>10506.16</v>
      </c>
      <c r="U17" t="str">
        <f>TEXT(Table1[[#This Row],[Booking_Date]],"mmm")</f>
        <v>Oct</v>
      </c>
      <c r="V17">
        <f>YEAR(Table1[[#This Row],[Booking_Date]])</f>
        <v>2025</v>
      </c>
      <c r="W17" t="s">
        <v>104</v>
      </c>
      <c r="X17" t="str">
        <f>IF(Table1[[#This Row],[Freight_Cost]]&gt;50000,"High","Low")</f>
        <v>High</v>
      </c>
      <c r="Y17" s="5" t="str">
        <f>IF(Table1[[#This Row],[Profit]]&gt;10000,"Good","Average")</f>
        <v>Good</v>
      </c>
      <c r="Z17" s="5" t="str" cm="1">
        <f t="array" ref="Z17">_xlfn.IFS(K17&lt;=5,"Excellent",K17&lt;=10,"Good",TRUE,"Delayed")</f>
        <v>Excellent</v>
      </c>
      <c r="AA17" s="5" t="str">
        <f>_xlfn.XLOOKUP(Table1[[#This Row],[Shipment_ID]],A:A,E:E)</f>
        <v>Maersk</v>
      </c>
      <c r="AB17" s="5">
        <f t="shared" si="0"/>
        <v>10506.16</v>
      </c>
    </row>
    <row r="18" spans="1:28">
      <c r="A18" t="s">
        <v>105</v>
      </c>
      <c r="B18" s="1">
        <v>45296</v>
      </c>
      <c r="C18" t="s">
        <v>89</v>
      </c>
      <c r="D18" t="s">
        <v>82</v>
      </c>
      <c r="E18" t="s">
        <v>57</v>
      </c>
      <c r="F18" t="s">
        <v>32</v>
      </c>
      <c r="G18" t="s">
        <v>90</v>
      </c>
      <c r="H18">
        <v>10.97</v>
      </c>
      <c r="I18">
        <v>2514</v>
      </c>
      <c r="J18">
        <v>96.91</v>
      </c>
      <c r="K18">
        <v>7</v>
      </c>
      <c r="L18" t="s">
        <v>34</v>
      </c>
      <c r="M18" t="s">
        <v>35</v>
      </c>
      <c r="N18">
        <v>60670.2</v>
      </c>
      <c r="O18" t="s">
        <v>106</v>
      </c>
      <c r="P18" t="s">
        <v>74</v>
      </c>
      <c r="Q18">
        <v>87.7</v>
      </c>
      <c r="R18">
        <v>5466.8</v>
      </c>
      <c r="S18">
        <v>4888.28</v>
      </c>
      <c r="T18">
        <v>9652.4</v>
      </c>
      <c r="U18" t="str">
        <f>TEXT(Table1[[#This Row],[Booking_Date]],"mmm")</f>
        <v>Jan</v>
      </c>
      <c r="V18">
        <f>YEAR(Table1[[#This Row],[Booking_Date]])</f>
        <v>2024</v>
      </c>
      <c r="W18" t="s">
        <v>38</v>
      </c>
      <c r="X18" t="str">
        <f>IF(Table1[[#This Row],[Freight_Cost]]&gt;50000,"High","Low")</f>
        <v>High</v>
      </c>
      <c r="Y18" s="5" t="str">
        <f>IF(Table1[[#This Row],[Profit]]&gt;10000,"Good","Average")</f>
        <v>Average</v>
      </c>
      <c r="Z18" s="5" t="str" cm="1">
        <f t="array" ref="Z18">_xlfn.IFS(K18&lt;=5,"Excellent",K18&lt;=10,"Good",TRUE,"Delayed")</f>
        <v>Good</v>
      </c>
      <c r="AA18" s="5" t="str">
        <f>_xlfn.XLOOKUP(Table1[[#This Row],[Shipment_ID]],A:A,E:E)</f>
        <v>Evergreen</v>
      </c>
      <c r="AB18" s="5">
        <f t="shared" si="0"/>
        <v>9652.4</v>
      </c>
    </row>
    <row r="19" spans="1:28">
      <c r="A19" t="s">
        <v>107</v>
      </c>
      <c r="B19" s="1">
        <v>45551</v>
      </c>
      <c r="C19" t="s">
        <v>50</v>
      </c>
      <c r="D19" t="s">
        <v>108</v>
      </c>
      <c r="E19" t="s">
        <v>99</v>
      </c>
      <c r="F19" t="s">
        <v>58</v>
      </c>
      <c r="G19" t="s">
        <v>90</v>
      </c>
      <c r="H19">
        <v>18.54</v>
      </c>
      <c r="I19">
        <v>2577</v>
      </c>
      <c r="J19">
        <v>104.68</v>
      </c>
      <c r="K19">
        <v>7</v>
      </c>
      <c r="L19" t="s">
        <v>68</v>
      </c>
      <c r="M19" t="s">
        <v>35</v>
      </c>
      <c r="N19">
        <v>78671.600000000006</v>
      </c>
      <c r="O19" t="s">
        <v>109</v>
      </c>
      <c r="P19" t="s">
        <v>47</v>
      </c>
      <c r="Q19">
        <v>83.95</v>
      </c>
      <c r="R19">
        <v>5895.6</v>
      </c>
      <c r="S19">
        <v>2673.45</v>
      </c>
      <c r="T19">
        <v>13064.56</v>
      </c>
      <c r="U19" t="str">
        <f>TEXT(Table1[[#This Row],[Booking_Date]],"mmm")</f>
        <v>Sep</v>
      </c>
      <c r="V19">
        <f>YEAR(Table1[[#This Row],[Booking_Date]])</f>
        <v>2024</v>
      </c>
      <c r="W19" t="s">
        <v>48</v>
      </c>
      <c r="X19" t="str">
        <f>IF(Table1[[#This Row],[Freight_Cost]]&gt;50000,"High","Low")</f>
        <v>High</v>
      </c>
      <c r="Y19" s="5" t="str">
        <f>IF(Table1[[#This Row],[Profit]]&gt;10000,"Good","Average")</f>
        <v>Good</v>
      </c>
      <c r="Z19" s="5" t="str" cm="1">
        <f t="array" ref="Z19">_xlfn.IFS(K19&lt;=5,"Excellent",K19&lt;=10,"Good",TRUE,"Delayed")</f>
        <v>Good</v>
      </c>
      <c r="AA19" s="5" t="str">
        <f>_xlfn.XLOOKUP(Table1[[#This Row],[Shipment_ID]],A:A,E:E)</f>
        <v>ONE</v>
      </c>
      <c r="AB19" s="5">
        <f t="shared" si="0"/>
        <v>13064.56</v>
      </c>
    </row>
    <row r="20" spans="1:28">
      <c r="A20" t="s">
        <v>110</v>
      </c>
      <c r="B20" s="1">
        <v>45873</v>
      </c>
      <c r="C20" t="s">
        <v>64</v>
      </c>
      <c r="D20" t="s">
        <v>30</v>
      </c>
      <c r="E20" t="s">
        <v>42</v>
      </c>
      <c r="F20" t="s">
        <v>32</v>
      </c>
      <c r="G20" t="s">
        <v>43</v>
      </c>
      <c r="H20">
        <v>22.54</v>
      </c>
      <c r="I20">
        <v>767</v>
      </c>
      <c r="J20">
        <v>96.96</v>
      </c>
      <c r="K20">
        <v>2</v>
      </c>
      <c r="L20" t="s">
        <v>34</v>
      </c>
      <c r="M20" t="s">
        <v>60</v>
      </c>
      <c r="N20">
        <v>46125.2</v>
      </c>
      <c r="O20" t="s">
        <v>111</v>
      </c>
      <c r="P20" t="s">
        <v>62</v>
      </c>
      <c r="Q20">
        <v>86.75</v>
      </c>
      <c r="R20">
        <v>2435.6</v>
      </c>
      <c r="S20">
        <v>3917.94</v>
      </c>
      <c r="T20">
        <v>7327.4</v>
      </c>
      <c r="U20" t="str">
        <f>TEXT(Table1[[#This Row],[Booking_Date]],"mmm")</f>
        <v>Aug</v>
      </c>
      <c r="V20">
        <f>YEAR(Table1[[#This Row],[Booking_Date]])</f>
        <v>2025</v>
      </c>
      <c r="W20" t="s">
        <v>48</v>
      </c>
      <c r="X20" t="str">
        <f>IF(Table1[[#This Row],[Freight_Cost]]&gt;50000,"High","Low")</f>
        <v>Low</v>
      </c>
      <c r="Y20" s="5" t="str">
        <f>IF(Table1[[#This Row],[Profit]]&gt;10000,"Good","Average")</f>
        <v>Average</v>
      </c>
      <c r="Z20" s="5" t="str" cm="1">
        <f t="array" ref="Z20">_xlfn.IFS(K20&lt;=5,"Excellent",K20&lt;=10,"Good",TRUE,"Delayed")</f>
        <v>Excellent</v>
      </c>
      <c r="AA20" s="5" t="str">
        <f>_xlfn.XLOOKUP(Table1[[#This Row],[Shipment_ID]],A:A,E:E)</f>
        <v>CMA CGM</v>
      </c>
      <c r="AB20" s="5">
        <f t="shared" si="0"/>
        <v>7327.4</v>
      </c>
    </row>
    <row r="21" spans="1:28">
      <c r="A21" t="s">
        <v>112</v>
      </c>
      <c r="B21" s="1">
        <v>45650</v>
      </c>
      <c r="C21" t="s">
        <v>50</v>
      </c>
      <c r="D21" t="s">
        <v>56</v>
      </c>
      <c r="E21" t="s">
        <v>99</v>
      </c>
      <c r="F21" t="s">
        <v>58</v>
      </c>
      <c r="G21" t="s">
        <v>67</v>
      </c>
      <c r="H21">
        <v>24.66</v>
      </c>
      <c r="I21">
        <v>2504</v>
      </c>
      <c r="J21">
        <v>88.31</v>
      </c>
      <c r="K21">
        <v>8</v>
      </c>
      <c r="L21" t="s">
        <v>68</v>
      </c>
      <c r="M21" t="s">
        <v>35</v>
      </c>
      <c r="N21">
        <v>81339.199999999997</v>
      </c>
      <c r="O21" t="s">
        <v>113</v>
      </c>
      <c r="P21" t="s">
        <v>78</v>
      </c>
      <c r="Q21">
        <v>84.78</v>
      </c>
      <c r="R21">
        <v>5994.4</v>
      </c>
      <c r="S21">
        <v>3096.14</v>
      </c>
      <c r="T21">
        <v>13285.67</v>
      </c>
      <c r="U21" t="str">
        <f>TEXT(Table1[[#This Row],[Booking_Date]],"mmm")</f>
        <v>Dec</v>
      </c>
      <c r="V21">
        <f>YEAR(Table1[[#This Row],[Booking_Date]])</f>
        <v>2024</v>
      </c>
      <c r="W21" t="s">
        <v>104</v>
      </c>
      <c r="X21" t="str">
        <f>IF(Table1[[#This Row],[Freight_Cost]]&gt;50000,"High","Low")</f>
        <v>High</v>
      </c>
      <c r="Y21" s="5" t="str">
        <f>IF(Table1[[#This Row],[Profit]]&gt;10000,"Good","Average")</f>
        <v>Good</v>
      </c>
      <c r="Z21" s="5" t="str" cm="1">
        <f t="array" ref="Z21">_xlfn.IFS(K21&lt;=5,"Excellent",K21&lt;=10,"Good",TRUE,"Delayed")</f>
        <v>Good</v>
      </c>
      <c r="AA21" s="5" t="str">
        <f>_xlfn.XLOOKUP(Table1[[#This Row],[Shipment_ID]],A:A,E:E)</f>
        <v>ONE</v>
      </c>
      <c r="AB21" s="5">
        <f t="shared" si="0"/>
        <v>13285.67</v>
      </c>
    </row>
    <row r="22" spans="1:28">
      <c r="A22" t="s">
        <v>114</v>
      </c>
      <c r="B22" s="1">
        <v>45406</v>
      </c>
      <c r="C22" t="s">
        <v>115</v>
      </c>
      <c r="D22" t="s">
        <v>65</v>
      </c>
      <c r="E22" t="s">
        <v>83</v>
      </c>
      <c r="F22" t="s">
        <v>58</v>
      </c>
      <c r="G22" t="s">
        <v>59</v>
      </c>
      <c r="H22">
        <v>10.83</v>
      </c>
      <c r="I22">
        <v>462</v>
      </c>
      <c r="J22">
        <v>94.98</v>
      </c>
      <c r="K22">
        <v>2</v>
      </c>
      <c r="L22" t="s">
        <v>44</v>
      </c>
      <c r="M22" t="s">
        <v>35</v>
      </c>
      <c r="N22">
        <v>42688.6</v>
      </c>
      <c r="O22" t="s">
        <v>116</v>
      </c>
      <c r="P22" t="s">
        <v>74</v>
      </c>
      <c r="Q22">
        <v>88.01</v>
      </c>
      <c r="R22">
        <v>1357.2</v>
      </c>
      <c r="S22">
        <v>3023.28</v>
      </c>
      <c r="T22">
        <v>6690.92</v>
      </c>
      <c r="U22" t="str">
        <f>TEXT(Table1[[#This Row],[Booking_Date]],"mmm")</f>
        <v>Apr</v>
      </c>
      <c r="V22">
        <f>YEAR(Table1[[#This Row],[Booking_Date]])</f>
        <v>2024</v>
      </c>
      <c r="W22" t="s">
        <v>75</v>
      </c>
      <c r="X22" t="str">
        <f>IF(Table1[[#This Row],[Freight_Cost]]&gt;50000,"High","Low")</f>
        <v>Low</v>
      </c>
      <c r="Y22" s="5" t="str">
        <f>IF(Table1[[#This Row],[Profit]]&gt;10000,"Good","Average")</f>
        <v>Average</v>
      </c>
      <c r="Z22" s="5" t="str" cm="1">
        <f t="array" ref="Z22">_xlfn.IFS(K22&lt;=5,"Excellent",K22&lt;=10,"Good",TRUE,"Delayed")</f>
        <v>Excellent</v>
      </c>
      <c r="AA22" s="5" t="str">
        <f>_xlfn.XLOOKUP(Table1[[#This Row],[Shipment_ID]],A:A,E:E)</f>
        <v>MSC</v>
      </c>
      <c r="AB22" s="5">
        <f t="shared" si="0"/>
        <v>6690.92</v>
      </c>
    </row>
    <row r="23" spans="1:28">
      <c r="A23" t="s">
        <v>117</v>
      </c>
      <c r="B23" s="1">
        <v>46116</v>
      </c>
      <c r="C23" t="s">
        <v>50</v>
      </c>
      <c r="D23" t="s">
        <v>41</v>
      </c>
      <c r="E23" t="s">
        <v>57</v>
      </c>
      <c r="F23" t="s">
        <v>58</v>
      </c>
      <c r="G23" t="s">
        <v>33</v>
      </c>
      <c r="H23">
        <v>21.95</v>
      </c>
      <c r="I23">
        <v>2436</v>
      </c>
      <c r="J23">
        <v>89.44</v>
      </c>
      <c r="K23">
        <v>8</v>
      </c>
      <c r="L23" t="s">
        <v>68</v>
      </c>
      <c r="M23" t="s">
        <v>35</v>
      </c>
      <c r="N23">
        <v>78219.8</v>
      </c>
      <c r="O23" t="s">
        <v>118</v>
      </c>
      <c r="P23" t="s">
        <v>74</v>
      </c>
      <c r="Q23">
        <v>87.65</v>
      </c>
      <c r="R23">
        <v>5750</v>
      </c>
      <c r="S23">
        <v>3672.65</v>
      </c>
      <c r="T23">
        <v>11253.73</v>
      </c>
      <c r="U23" t="str">
        <f>TEXT(Table1[[#This Row],[Booking_Date]],"mmm")</f>
        <v>Apr</v>
      </c>
      <c r="V23">
        <f>YEAR(Table1[[#This Row],[Booking_Date]])</f>
        <v>2026</v>
      </c>
      <c r="W23" t="s">
        <v>75</v>
      </c>
      <c r="X23" t="str">
        <f>IF(Table1[[#This Row],[Freight_Cost]]&gt;50000,"High","Low")</f>
        <v>High</v>
      </c>
      <c r="Y23" s="5" t="str">
        <f>IF(Table1[[#This Row],[Profit]]&gt;10000,"Good","Average")</f>
        <v>Good</v>
      </c>
      <c r="Z23" s="5" t="str" cm="1">
        <f t="array" ref="Z23">_xlfn.IFS(K23&lt;=5,"Excellent",K23&lt;=10,"Good",TRUE,"Delayed")</f>
        <v>Good</v>
      </c>
      <c r="AA23" s="5" t="str">
        <f>_xlfn.XLOOKUP(Table1[[#This Row],[Shipment_ID]],A:A,E:E)</f>
        <v>Evergreen</v>
      </c>
      <c r="AB23" s="5">
        <f t="shared" si="0"/>
        <v>11253.73</v>
      </c>
    </row>
    <row r="24" spans="1:28">
      <c r="A24" t="s">
        <v>119</v>
      </c>
      <c r="B24" s="1">
        <v>45865</v>
      </c>
      <c r="C24" t="s">
        <v>64</v>
      </c>
      <c r="D24" t="s">
        <v>56</v>
      </c>
      <c r="E24" t="s">
        <v>57</v>
      </c>
      <c r="F24" t="s">
        <v>32</v>
      </c>
      <c r="G24" t="s">
        <v>52</v>
      </c>
      <c r="H24">
        <v>11.68</v>
      </c>
      <c r="I24">
        <v>1337</v>
      </c>
      <c r="J24">
        <v>93.32</v>
      </c>
      <c r="K24">
        <v>4</v>
      </c>
      <c r="L24" t="s">
        <v>44</v>
      </c>
      <c r="M24" t="s">
        <v>35</v>
      </c>
      <c r="N24">
        <v>41754.400000000001</v>
      </c>
      <c r="O24" t="s">
        <v>93</v>
      </c>
      <c r="P24" t="s">
        <v>62</v>
      </c>
      <c r="Q24">
        <v>88.51</v>
      </c>
      <c r="R24">
        <v>3141.2</v>
      </c>
      <c r="S24">
        <v>2604.2199999999998</v>
      </c>
      <c r="T24">
        <v>7198.97</v>
      </c>
      <c r="U24" t="str">
        <f>TEXT(Table1[[#This Row],[Booking_Date]],"mmm")</f>
        <v>Jul</v>
      </c>
      <c r="V24">
        <f>YEAR(Table1[[#This Row],[Booking_Date]])</f>
        <v>2025</v>
      </c>
      <c r="W24" t="s">
        <v>48</v>
      </c>
      <c r="X24" t="str">
        <f>IF(Table1[[#This Row],[Freight_Cost]]&gt;50000,"High","Low")</f>
        <v>Low</v>
      </c>
      <c r="Y24" s="5" t="str">
        <f>IF(Table1[[#This Row],[Profit]]&gt;10000,"Good","Average")</f>
        <v>Average</v>
      </c>
      <c r="Z24" s="5" t="str" cm="1">
        <f t="array" ref="Z24">_xlfn.IFS(K24&lt;=5,"Excellent",K24&lt;=10,"Good",TRUE,"Delayed")</f>
        <v>Excellent</v>
      </c>
      <c r="AA24" s="5" t="str">
        <f>_xlfn.XLOOKUP(Table1[[#This Row],[Shipment_ID]],A:A,E:E)</f>
        <v>Evergreen</v>
      </c>
      <c r="AB24" s="5">
        <f t="shared" si="0"/>
        <v>7198.97</v>
      </c>
    </row>
    <row r="25" spans="1:28">
      <c r="A25" t="s">
        <v>120</v>
      </c>
      <c r="B25" s="1">
        <v>46083</v>
      </c>
      <c r="C25" t="s">
        <v>121</v>
      </c>
      <c r="D25" t="s">
        <v>41</v>
      </c>
      <c r="E25" t="s">
        <v>31</v>
      </c>
      <c r="F25" t="s">
        <v>58</v>
      </c>
      <c r="G25" t="s">
        <v>43</v>
      </c>
      <c r="H25">
        <v>14.76</v>
      </c>
      <c r="I25">
        <v>2100</v>
      </c>
      <c r="J25">
        <v>104.03</v>
      </c>
      <c r="K25">
        <v>7</v>
      </c>
      <c r="L25" t="s">
        <v>44</v>
      </c>
      <c r="M25" t="s">
        <v>35</v>
      </c>
      <c r="N25">
        <v>66967.600000000006</v>
      </c>
      <c r="O25" t="s">
        <v>122</v>
      </c>
      <c r="P25" t="s">
        <v>70</v>
      </c>
      <c r="Q25">
        <v>88.41</v>
      </c>
      <c r="R25">
        <v>4790.3999999999996</v>
      </c>
      <c r="S25">
        <v>2199.6</v>
      </c>
      <c r="T25">
        <v>6617.17</v>
      </c>
      <c r="U25" t="str">
        <f>TEXT(Table1[[#This Row],[Booking_Date]],"mmm")</f>
        <v>Mar</v>
      </c>
      <c r="V25">
        <f>YEAR(Table1[[#This Row],[Booking_Date]])</f>
        <v>2026</v>
      </c>
      <c r="W25" t="s">
        <v>38</v>
      </c>
      <c r="X25" t="str">
        <f>IF(Table1[[#This Row],[Freight_Cost]]&gt;50000,"High","Low")</f>
        <v>High</v>
      </c>
      <c r="Y25" s="5" t="str">
        <f>IF(Table1[[#This Row],[Profit]]&gt;10000,"Good","Average")</f>
        <v>Average</v>
      </c>
      <c r="Z25" s="5" t="str" cm="1">
        <f t="array" ref="Z25">_xlfn.IFS(K25&lt;=5,"Excellent",K25&lt;=10,"Good",TRUE,"Delayed")</f>
        <v>Good</v>
      </c>
      <c r="AA25" s="5" t="str">
        <f>_xlfn.XLOOKUP(Table1[[#This Row],[Shipment_ID]],A:A,E:E)</f>
        <v>Hapag-Lloyd</v>
      </c>
      <c r="AB25" s="5">
        <f t="shared" si="0"/>
        <v>6617.17</v>
      </c>
    </row>
    <row r="26" spans="1:28">
      <c r="A26" t="s">
        <v>123</v>
      </c>
      <c r="B26" s="1">
        <v>45763</v>
      </c>
      <c r="C26" t="s">
        <v>50</v>
      </c>
      <c r="D26" t="s">
        <v>30</v>
      </c>
      <c r="E26" t="s">
        <v>31</v>
      </c>
      <c r="F26" t="s">
        <v>32</v>
      </c>
      <c r="G26" t="s">
        <v>43</v>
      </c>
      <c r="H26">
        <v>24.26</v>
      </c>
      <c r="I26">
        <v>1580</v>
      </c>
      <c r="J26">
        <v>87.06</v>
      </c>
      <c r="K26">
        <v>4</v>
      </c>
      <c r="L26" t="s">
        <v>68</v>
      </c>
      <c r="M26" t="s">
        <v>45</v>
      </c>
      <c r="N26">
        <v>55241.2</v>
      </c>
      <c r="O26" t="s">
        <v>124</v>
      </c>
      <c r="P26" t="s">
        <v>70</v>
      </c>
      <c r="Q26">
        <v>81.91</v>
      </c>
      <c r="R26">
        <v>4130.3999999999996</v>
      </c>
      <c r="S26">
        <v>4891.45</v>
      </c>
      <c r="T26">
        <v>6576.58</v>
      </c>
      <c r="U26" t="str">
        <f>TEXT(Table1[[#This Row],[Booking_Date]],"mmm")</f>
        <v>Apr</v>
      </c>
      <c r="V26">
        <f>YEAR(Table1[[#This Row],[Booking_Date]])</f>
        <v>2025</v>
      </c>
      <c r="W26" t="s">
        <v>75</v>
      </c>
      <c r="X26" t="str">
        <f>IF(Table1[[#This Row],[Freight_Cost]]&gt;50000,"High","Low")</f>
        <v>High</v>
      </c>
      <c r="Y26" s="5" t="str">
        <f>IF(Table1[[#This Row],[Profit]]&gt;10000,"Good","Average")</f>
        <v>Average</v>
      </c>
      <c r="Z26" s="5" t="str" cm="1">
        <f t="array" ref="Z26">_xlfn.IFS(K26&lt;=5,"Excellent",K26&lt;=10,"Good",TRUE,"Delayed")</f>
        <v>Excellent</v>
      </c>
      <c r="AA26" s="5" t="str">
        <f>_xlfn.XLOOKUP(Table1[[#This Row],[Shipment_ID]],A:A,E:E)</f>
        <v>Hapag-Lloyd</v>
      </c>
      <c r="AB26" s="5">
        <f t="shared" si="0"/>
        <v>6576.58</v>
      </c>
    </row>
    <row r="27" spans="1:28">
      <c r="A27" t="s">
        <v>125</v>
      </c>
      <c r="B27" s="1">
        <v>45721</v>
      </c>
      <c r="C27" t="s">
        <v>29</v>
      </c>
      <c r="D27" t="s">
        <v>51</v>
      </c>
      <c r="E27" t="s">
        <v>102</v>
      </c>
      <c r="F27" t="s">
        <v>58</v>
      </c>
      <c r="G27" t="s">
        <v>43</v>
      </c>
      <c r="H27">
        <v>22.6</v>
      </c>
      <c r="I27">
        <v>713</v>
      </c>
      <c r="J27">
        <v>93.43</v>
      </c>
      <c r="K27">
        <v>2</v>
      </c>
      <c r="L27" t="s">
        <v>68</v>
      </c>
      <c r="M27" t="s">
        <v>60</v>
      </c>
      <c r="N27">
        <v>54607.6</v>
      </c>
      <c r="O27" t="s">
        <v>126</v>
      </c>
      <c r="P27" t="s">
        <v>62</v>
      </c>
      <c r="Q27">
        <v>84.07</v>
      </c>
      <c r="R27">
        <v>2330</v>
      </c>
      <c r="S27">
        <v>1780.51</v>
      </c>
      <c r="T27">
        <v>4467.4799999999996</v>
      </c>
      <c r="U27" t="str">
        <f>TEXT(Table1[[#This Row],[Booking_Date]],"mmm")</f>
        <v>Mar</v>
      </c>
      <c r="V27">
        <f>YEAR(Table1[[#This Row],[Booking_Date]])</f>
        <v>2025</v>
      </c>
      <c r="W27" t="s">
        <v>38</v>
      </c>
      <c r="X27" t="str">
        <f>IF(Table1[[#This Row],[Freight_Cost]]&gt;50000,"High","Low")</f>
        <v>High</v>
      </c>
      <c r="Y27" s="5" t="str">
        <f>IF(Table1[[#This Row],[Profit]]&gt;10000,"Good","Average")</f>
        <v>Average</v>
      </c>
      <c r="Z27" s="5" t="str" cm="1">
        <f t="array" ref="Z27">_xlfn.IFS(K27&lt;=5,"Excellent",K27&lt;=10,"Good",TRUE,"Delayed")</f>
        <v>Excellent</v>
      </c>
      <c r="AA27" s="5" t="str">
        <f>_xlfn.XLOOKUP(Table1[[#This Row],[Shipment_ID]],A:A,E:E)</f>
        <v>Maersk</v>
      </c>
      <c r="AB27" s="5">
        <f t="shared" si="0"/>
        <v>4467.4799999999996</v>
      </c>
    </row>
    <row r="28" spans="1:28">
      <c r="A28" t="s">
        <v>127</v>
      </c>
      <c r="B28" s="1">
        <v>45301</v>
      </c>
      <c r="C28" t="s">
        <v>115</v>
      </c>
      <c r="D28" t="s">
        <v>30</v>
      </c>
      <c r="E28" t="s">
        <v>66</v>
      </c>
      <c r="F28" t="s">
        <v>58</v>
      </c>
      <c r="G28" t="s">
        <v>59</v>
      </c>
      <c r="H28">
        <v>15.22</v>
      </c>
      <c r="I28">
        <v>575</v>
      </c>
      <c r="J28">
        <v>88.56</v>
      </c>
      <c r="K28">
        <v>2</v>
      </c>
      <c r="L28" t="s">
        <v>34</v>
      </c>
      <c r="M28" t="s">
        <v>35</v>
      </c>
      <c r="N28">
        <v>52225.2</v>
      </c>
      <c r="O28" t="s">
        <v>128</v>
      </c>
      <c r="P28" t="s">
        <v>37</v>
      </c>
      <c r="Q28">
        <v>82.71</v>
      </c>
      <c r="R28">
        <v>1758.8</v>
      </c>
      <c r="S28">
        <v>3156.22</v>
      </c>
      <c r="T28">
        <v>4449.6000000000004</v>
      </c>
      <c r="U28" t="str">
        <f>TEXT(Table1[[#This Row],[Booking_Date]],"mmm")</f>
        <v>Jan</v>
      </c>
      <c r="V28">
        <f>YEAR(Table1[[#This Row],[Booking_Date]])</f>
        <v>2024</v>
      </c>
      <c r="W28" t="s">
        <v>38</v>
      </c>
      <c r="X28" t="str">
        <f>IF(Table1[[#This Row],[Freight_Cost]]&gt;50000,"High","Low")</f>
        <v>High</v>
      </c>
      <c r="Y28" s="5" t="str">
        <f>IF(Table1[[#This Row],[Profit]]&gt;10000,"Good","Average")</f>
        <v>Average</v>
      </c>
      <c r="Z28" s="5" t="str" cm="1">
        <f t="array" ref="Z28">_xlfn.IFS(K28&lt;=5,"Excellent",K28&lt;=10,"Good",TRUE,"Delayed")</f>
        <v>Excellent</v>
      </c>
      <c r="AA28" s="5" t="str">
        <f>_xlfn.XLOOKUP(Table1[[#This Row],[Shipment_ID]],A:A,E:E)</f>
        <v>COSCO</v>
      </c>
      <c r="AB28" s="5">
        <f t="shared" si="0"/>
        <v>4449.6000000000004</v>
      </c>
    </row>
    <row r="29" spans="1:28">
      <c r="A29" t="s">
        <v>129</v>
      </c>
      <c r="B29" s="1">
        <v>45906</v>
      </c>
      <c r="C29" t="s">
        <v>115</v>
      </c>
      <c r="D29" t="s">
        <v>72</v>
      </c>
      <c r="E29" t="s">
        <v>83</v>
      </c>
      <c r="F29" t="s">
        <v>58</v>
      </c>
      <c r="G29" t="s">
        <v>67</v>
      </c>
      <c r="H29">
        <v>13.47</v>
      </c>
      <c r="I29">
        <v>1708</v>
      </c>
      <c r="J29">
        <v>93.32</v>
      </c>
      <c r="K29">
        <v>5</v>
      </c>
      <c r="L29" t="s">
        <v>68</v>
      </c>
      <c r="M29" t="s">
        <v>60</v>
      </c>
      <c r="N29">
        <v>58317.4</v>
      </c>
      <c r="O29" t="s">
        <v>130</v>
      </c>
      <c r="P29" t="s">
        <v>47</v>
      </c>
      <c r="Q29">
        <v>86.05</v>
      </c>
      <c r="R29">
        <v>3954.8</v>
      </c>
      <c r="S29">
        <v>4802.83</v>
      </c>
      <c r="T29">
        <v>5793.86</v>
      </c>
      <c r="U29" t="str">
        <f>TEXT(Table1[[#This Row],[Booking_Date]],"mmm")</f>
        <v>Sep</v>
      </c>
      <c r="V29">
        <f>YEAR(Table1[[#This Row],[Booking_Date]])</f>
        <v>2025</v>
      </c>
      <c r="W29" t="s">
        <v>48</v>
      </c>
      <c r="X29" t="str">
        <f>IF(Table1[[#This Row],[Freight_Cost]]&gt;50000,"High","Low")</f>
        <v>High</v>
      </c>
      <c r="Y29" s="5" t="str">
        <f>IF(Table1[[#This Row],[Profit]]&gt;10000,"Good","Average")</f>
        <v>Average</v>
      </c>
      <c r="Z29" s="5" t="str" cm="1">
        <f t="array" ref="Z29">_xlfn.IFS(K29&lt;=5,"Excellent",K29&lt;=10,"Good",TRUE,"Delayed")</f>
        <v>Excellent</v>
      </c>
      <c r="AA29" s="5" t="str">
        <f>_xlfn.XLOOKUP(Table1[[#This Row],[Shipment_ID]],A:A,E:E)</f>
        <v>MSC</v>
      </c>
      <c r="AB29" s="5">
        <f t="shared" si="0"/>
        <v>5793.86</v>
      </c>
    </row>
    <row r="30" spans="1:28">
      <c r="A30" t="s">
        <v>131</v>
      </c>
      <c r="B30" s="1">
        <v>45817</v>
      </c>
      <c r="C30" t="s">
        <v>29</v>
      </c>
      <c r="D30" t="s">
        <v>41</v>
      </c>
      <c r="E30" t="s">
        <v>42</v>
      </c>
      <c r="F30" t="s">
        <v>58</v>
      </c>
      <c r="G30" t="s">
        <v>43</v>
      </c>
      <c r="H30">
        <v>20.39</v>
      </c>
      <c r="I30">
        <v>2074</v>
      </c>
      <c r="J30">
        <v>104.58</v>
      </c>
      <c r="K30">
        <v>5</v>
      </c>
      <c r="L30" t="s">
        <v>44</v>
      </c>
      <c r="M30" t="s">
        <v>35</v>
      </c>
      <c r="N30">
        <v>71788.600000000006</v>
      </c>
      <c r="O30" t="s">
        <v>46</v>
      </c>
      <c r="P30" t="s">
        <v>54</v>
      </c>
      <c r="Q30">
        <v>87.82</v>
      </c>
      <c r="R30">
        <v>4963.6000000000004</v>
      </c>
      <c r="S30">
        <v>4596.24</v>
      </c>
      <c r="T30">
        <v>10777.86</v>
      </c>
      <c r="U30" t="str">
        <f>TEXT(Table1[[#This Row],[Booking_Date]],"mmm")</f>
        <v>Jun</v>
      </c>
      <c r="V30">
        <f>YEAR(Table1[[#This Row],[Booking_Date]])</f>
        <v>2025</v>
      </c>
      <c r="W30" t="s">
        <v>75</v>
      </c>
      <c r="X30" t="str">
        <f>IF(Table1[[#This Row],[Freight_Cost]]&gt;50000,"High","Low")</f>
        <v>High</v>
      </c>
      <c r="Y30" s="5" t="str">
        <f>IF(Table1[[#This Row],[Profit]]&gt;10000,"Good","Average")</f>
        <v>Good</v>
      </c>
      <c r="Z30" s="5" t="str" cm="1">
        <f t="array" ref="Z30">_xlfn.IFS(K30&lt;=5,"Excellent",K30&lt;=10,"Good",TRUE,"Delayed")</f>
        <v>Excellent</v>
      </c>
      <c r="AA30" s="5" t="str">
        <f>_xlfn.XLOOKUP(Table1[[#This Row],[Shipment_ID]],A:A,E:E)</f>
        <v>CMA CGM</v>
      </c>
      <c r="AB30" s="5">
        <f t="shared" si="0"/>
        <v>10777.86</v>
      </c>
    </row>
    <row r="31" spans="1:28">
      <c r="A31" t="s">
        <v>132</v>
      </c>
      <c r="B31" s="1">
        <v>45870</v>
      </c>
      <c r="C31" t="s">
        <v>115</v>
      </c>
      <c r="D31" t="s">
        <v>56</v>
      </c>
      <c r="E31" t="s">
        <v>99</v>
      </c>
      <c r="F31" t="s">
        <v>58</v>
      </c>
      <c r="G31" t="s">
        <v>90</v>
      </c>
      <c r="H31">
        <v>26.84</v>
      </c>
      <c r="I31">
        <v>1303</v>
      </c>
      <c r="J31">
        <v>87.45</v>
      </c>
      <c r="K31">
        <v>4</v>
      </c>
      <c r="L31" t="s">
        <v>34</v>
      </c>
      <c r="M31" t="s">
        <v>45</v>
      </c>
      <c r="N31">
        <v>68786</v>
      </c>
      <c r="O31" t="s">
        <v>133</v>
      </c>
      <c r="P31" t="s">
        <v>54</v>
      </c>
      <c r="Q31">
        <v>84.62</v>
      </c>
      <c r="R31">
        <v>3679.6</v>
      </c>
      <c r="S31">
        <v>2770.81</v>
      </c>
      <c r="T31">
        <v>8528.42</v>
      </c>
      <c r="U31" t="str">
        <f>TEXT(Table1[[#This Row],[Booking_Date]],"mmm")</f>
        <v>Aug</v>
      </c>
      <c r="V31">
        <f>YEAR(Table1[[#This Row],[Booking_Date]])</f>
        <v>2025</v>
      </c>
      <c r="W31" t="s">
        <v>48</v>
      </c>
      <c r="X31" t="str">
        <f>IF(Table1[[#This Row],[Freight_Cost]]&gt;50000,"High","Low")</f>
        <v>High</v>
      </c>
      <c r="Y31" s="5" t="str">
        <f>IF(Table1[[#This Row],[Profit]]&gt;10000,"Good","Average")</f>
        <v>Average</v>
      </c>
      <c r="Z31" s="5" t="str" cm="1">
        <f t="array" ref="Z31">_xlfn.IFS(K31&lt;=5,"Excellent",K31&lt;=10,"Good",TRUE,"Delayed")</f>
        <v>Excellent</v>
      </c>
      <c r="AA31" s="5" t="str">
        <f>_xlfn.XLOOKUP(Table1[[#This Row],[Shipment_ID]],A:A,E:E)</f>
        <v>ONE</v>
      </c>
      <c r="AB31" s="5">
        <f t="shared" si="0"/>
        <v>8528.42</v>
      </c>
    </row>
    <row r="32" spans="1:28">
      <c r="A32" t="s">
        <v>134</v>
      </c>
      <c r="B32" s="1">
        <v>46060</v>
      </c>
      <c r="C32" t="s">
        <v>121</v>
      </c>
      <c r="D32" t="s">
        <v>56</v>
      </c>
      <c r="E32" t="s">
        <v>57</v>
      </c>
      <c r="F32" t="s">
        <v>58</v>
      </c>
      <c r="G32" t="s">
        <v>33</v>
      </c>
      <c r="H32">
        <v>16.34</v>
      </c>
      <c r="I32">
        <v>904</v>
      </c>
      <c r="J32">
        <v>95.91</v>
      </c>
      <c r="K32">
        <v>3</v>
      </c>
      <c r="L32" t="s">
        <v>34</v>
      </c>
      <c r="M32" t="s">
        <v>60</v>
      </c>
      <c r="N32">
        <v>54063.199999999997</v>
      </c>
      <c r="O32" t="s">
        <v>135</v>
      </c>
      <c r="P32" t="s">
        <v>37</v>
      </c>
      <c r="Q32">
        <v>82.16</v>
      </c>
      <c r="R32">
        <v>2461.6</v>
      </c>
      <c r="S32">
        <v>4368.5</v>
      </c>
      <c r="T32">
        <v>8135.98</v>
      </c>
      <c r="U32" t="str">
        <f>TEXT(Table1[[#This Row],[Booking_Date]],"mmm")</f>
        <v>Feb</v>
      </c>
      <c r="V32">
        <f>YEAR(Table1[[#This Row],[Booking_Date]])</f>
        <v>2026</v>
      </c>
      <c r="W32" t="s">
        <v>38</v>
      </c>
      <c r="X32" t="str">
        <f>IF(Table1[[#This Row],[Freight_Cost]]&gt;50000,"High","Low")</f>
        <v>High</v>
      </c>
      <c r="Y32" s="5" t="str">
        <f>IF(Table1[[#This Row],[Profit]]&gt;10000,"Good","Average")</f>
        <v>Average</v>
      </c>
      <c r="Z32" s="5" t="str" cm="1">
        <f t="array" ref="Z32">_xlfn.IFS(K32&lt;=5,"Excellent",K32&lt;=10,"Good",TRUE,"Delayed")</f>
        <v>Excellent</v>
      </c>
      <c r="AA32" s="5" t="str">
        <f>_xlfn.XLOOKUP(Table1[[#This Row],[Shipment_ID]],A:A,E:E)</f>
        <v>Evergreen</v>
      </c>
      <c r="AB32" s="5">
        <f t="shared" si="0"/>
        <v>8135.98</v>
      </c>
    </row>
    <row r="33" spans="1:28">
      <c r="A33" t="s">
        <v>136</v>
      </c>
      <c r="B33" s="1">
        <v>45607</v>
      </c>
      <c r="C33" t="s">
        <v>40</v>
      </c>
      <c r="D33" t="s">
        <v>51</v>
      </c>
      <c r="E33" t="s">
        <v>83</v>
      </c>
      <c r="F33" t="s">
        <v>32</v>
      </c>
      <c r="G33" t="s">
        <v>59</v>
      </c>
      <c r="H33">
        <v>27.83</v>
      </c>
      <c r="I33">
        <v>2281</v>
      </c>
      <c r="J33">
        <v>99.1</v>
      </c>
      <c r="K33">
        <v>6</v>
      </c>
      <c r="L33" t="s">
        <v>34</v>
      </c>
      <c r="M33" t="s">
        <v>35</v>
      </c>
      <c r="N33">
        <v>73311</v>
      </c>
      <c r="O33" t="s">
        <v>137</v>
      </c>
      <c r="P33" t="s">
        <v>74</v>
      </c>
      <c r="Q33">
        <v>88.12</v>
      </c>
      <c r="R33">
        <v>5675.2</v>
      </c>
      <c r="S33">
        <v>1757.57</v>
      </c>
      <c r="T33">
        <v>9610.7999999999993</v>
      </c>
      <c r="U33" t="str">
        <f>TEXT(Table1[[#This Row],[Booking_Date]],"mmm")</f>
        <v>Nov</v>
      </c>
      <c r="V33">
        <f>YEAR(Table1[[#This Row],[Booking_Date]])</f>
        <v>2024</v>
      </c>
      <c r="W33" t="s">
        <v>104</v>
      </c>
      <c r="X33" t="str">
        <f>IF(Table1[[#This Row],[Freight_Cost]]&gt;50000,"High","Low")</f>
        <v>High</v>
      </c>
      <c r="Y33" s="5" t="str">
        <f>IF(Table1[[#This Row],[Profit]]&gt;10000,"Good","Average")</f>
        <v>Average</v>
      </c>
      <c r="Z33" s="5" t="str" cm="1">
        <f t="array" ref="Z33">_xlfn.IFS(K33&lt;=5,"Excellent",K33&lt;=10,"Good",TRUE,"Delayed")</f>
        <v>Good</v>
      </c>
      <c r="AA33" s="5" t="str">
        <f>_xlfn.XLOOKUP(Table1[[#This Row],[Shipment_ID]],A:A,E:E)</f>
        <v>MSC</v>
      </c>
      <c r="AB33" s="5">
        <f t="shared" si="0"/>
        <v>9610.7999999999993</v>
      </c>
    </row>
    <row r="34" spans="1:28">
      <c r="A34" t="s">
        <v>138</v>
      </c>
      <c r="B34" s="1">
        <v>45411</v>
      </c>
      <c r="C34" t="s">
        <v>29</v>
      </c>
      <c r="D34" t="s">
        <v>82</v>
      </c>
      <c r="E34" t="s">
        <v>102</v>
      </c>
      <c r="F34" t="s">
        <v>32</v>
      </c>
      <c r="G34" t="s">
        <v>43</v>
      </c>
      <c r="H34">
        <v>22.63</v>
      </c>
      <c r="I34">
        <v>1419</v>
      </c>
      <c r="J34">
        <v>104.33</v>
      </c>
      <c r="K34">
        <v>5</v>
      </c>
      <c r="L34" t="s">
        <v>34</v>
      </c>
      <c r="M34" t="s">
        <v>45</v>
      </c>
      <c r="N34">
        <v>56414.6</v>
      </c>
      <c r="O34" t="s">
        <v>139</v>
      </c>
      <c r="P34" t="s">
        <v>74</v>
      </c>
      <c r="Q34">
        <v>88.87</v>
      </c>
      <c r="R34">
        <v>3743.2</v>
      </c>
      <c r="S34">
        <v>3087.14</v>
      </c>
      <c r="T34">
        <v>7771.5</v>
      </c>
      <c r="U34" t="str">
        <f>TEXT(Table1[[#This Row],[Booking_Date]],"mmm")</f>
        <v>Apr</v>
      </c>
      <c r="V34">
        <f>YEAR(Table1[[#This Row],[Booking_Date]])</f>
        <v>2024</v>
      </c>
      <c r="W34" t="s">
        <v>75</v>
      </c>
      <c r="X34" t="str">
        <f>IF(Table1[[#This Row],[Freight_Cost]]&gt;50000,"High","Low")</f>
        <v>High</v>
      </c>
      <c r="Y34" s="5" t="str">
        <f>IF(Table1[[#This Row],[Profit]]&gt;10000,"Good","Average")</f>
        <v>Average</v>
      </c>
      <c r="Z34" s="5" t="str" cm="1">
        <f t="array" ref="Z34">_xlfn.IFS(K34&lt;=5,"Excellent",K34&lt;=10,"Good",TRUE,"Delayed")</f>
        <v>Excellent</v>
      </c>
      <c r="AA34" s="5" t="str">
        <f>_xlfn.XLOOKUP(Table1[[#This Row],[Shipment_ID]],A:A,E:E)</f>
        <v>Maersk</v>
      </c>
      <c r="AB34" s="5">
        <f t="shared" si="0"/>
        <v>7771.5</v>
      </c>
    </row>
    <row r="35" spans="1:28">
      <c r="A35" t="s">
        <v>140</v>
      </c>
      <c r="B35" s="1">
        <v>46177</v>
      </c>
      <c r="C35" t="s">
        <v>115</v>
      </c>
      <c r="D35" t="s">
        <v>72</v>
      </c>
      <c r="E35" t="s">
        <v>42</v>
      </c>
      <c r="F35" t="s">
        <v>32</v>
      </c>
      <c r="G35" t="s">
        <v>33</v>
      </c>
      <c r="H35">
        <v>19.71</v>
      </c>
      <c r="I35">
        <v>1990</v>
      </c>
      <c r="J35">
        <v>104.16</v>
      </c>
      <c r="K35">
        <v>4</v>
      </c>
      <c r="L35" t="s">
        <v>68</v>
      </c>
      <c r="M35" t="s">
        <v>60</v>
      </c>
      <c r="N35">
        <v>56618.2</v>
      </c>
      <c r="O35" t="s">
        <v>141</v>
      </c>
      <c r="P35" t="s">
        <v>78</v>
      </c>
      <c r="Q35">
        <v>87.35</v>
      </c>
      <c r="R35">
        <v>4768.3999999999996</v>
      </c>
      <c r="S35">
        <v>2978.16</v>
      </c>
      <c r="T35">
        <v>8651.3700000000008</v>
      </c>
      <c r="U35" t="str">
        <f>TEXT(Table1[[#This Row],[Booking_Date]],"mmm")</f>
        <v>Jun</v>
      </c>
      <c r="V35">
        <f>YEAR(Table1[[#This Row],[Booking_Date]])</f>
        <v>2026</v>
      </c>
      <c r="W35" t="s">
        <v>75</v>
      </c>
      <c r="X35" t="str">
        <f>IF(Table1[[#This Row],[Freight_Cost]]&gt;50000,"High","Low")</f>
        <v>High</v>
      </c>
      <c r="Y35" s="5" t="str">
        <f>IF(Table1[[#This Row],[Profit]]&gt;10000,"Good","Average")</f>
        <v>Average</v>
      </c>
      <c r="Z35" s="5" t="str" cm="1">
        <f t="array" ref="Z35">_xlfn.IFS(K35&lt;=5,"Excellent",K35&lt;=10,"Good",TRUE,"Delayed")</f>
        <v>Excellent</v>
      </c>
      <c r="AA35" s="5" t="str">
        <f>_xlfn.XLOOKUP(Table1[[#This Row],[Shipment_ID]],A:A,E:E)</f>
        <v>CMA CGM</v>
      </c>
      <c r="AB35" s="5">
        <f t="shared" si="0"/>
        <v>8651.3700000000008</v>
      </c>
    </row>
    <row r="36" spans="1:28">
      <c r="A36" t="s">
        <v>142</v>
      </c>
      <c r="B36" s="1">
        <v>45468</v>
      </c>
      <c r="C36" t="s">
        <v>50</v>
      </c>
      <c r="D36" t="s">
        <v>56</v>
      </c>
      <c r="E36" t="s">
        <v>99</v>
      </c>
      <c r="F36" t="s">
        <v>32</v>
      </c>
      <c r="G36" t="s">
        <v>67</v>
      </c>
      <c r="H36">
        <v>10.37</v>
      </c>
      <c r="I36">
        <v>1019</v>
      </c>
      <c r="J36">
        <v>100.39</v>
      </c>
      <c r="K36">
        <v>2</v>
      </c>
      <c r="L36" t="s">
        <v>68</v>
      </c>
      <c r="M36" t="s">
        <v>35</v>
      </c>
      <c r="N36">
        <v>40107.800000000003</v>
      </c>
      <c r="O36" t="s">
        <v>143</v>
      </c>
      <c r="P36" t="s">
        <v>47</v>
      </c>
      <c r="Q36">
        <v>82.8</v>
      </c>
      <c r="R36">
        <v>2452.8000000000002</v>
      </c>
      <c r="S36">
        <v>3216.25</v>
      </c>
      <c r="T36">
        <v>6241.03</v>
      </c>
      <c r="U36" t="str">
        <f>TEXT(Table1[[#This Row],[Booking_Date]],"mmm")</f>
        <v>Jun</v>
      </c>
      <c r="V36">
        <f>YEAR(Table1[[#This Row],[Booking_Date]])</f>
        <v>2024</v>
      </c>
      <c r="W36" t="s">
        <v>75</v>
      </c>
      <c r="X36" t="str">
        <f>IF(Table1[[#This Row],[Freight_Cost]]&gt;50000,"High","Low")</f>
        <v>Low</v>
      </c>
      <c r="Y36" s="5" t="str">
        <f>IF(Table1[[#This Row],[Profit]]&gt;10000,"Good","Average")</f>
        <v>Average</v>
      </c>
      <c r="Z36" s="5" t="str" cm="1">
        <f t="array" ref="Z36">_xlfn.IFS(K36&lt;=5,"Excellent",K36&lt;=10,"Good",TRUE,"Delayed")</f>
        <v>Excellent</v>
      </c>
      <c r="AA36" s="5" t="str">
        <f>_xlfn.XLOOKUP(Table1[[#This Row],[Shipment_ID]],A:A,E:E)</f>
        <v>ONE</v>
      </c>
      <c r="AB36" s="5">
        <f t="shared" si="0"/>
        <v>6241.03</v>
      </c>
    </row>
    <row r="37" spans="1:28">
      <c r="A37" t="s">
        <v>144</v>
      </c>
      <c r="B37" s="1">
        <v>45545</v>
      </c>
      <c r="C37" t="s">
        <v>121</v>
      </c>
      <c r="D37" t="s">
        <v>108</v>
      </c>
      <c r="E37" t="s">
        <v>66</v>
      </c>
      <c r="F37" t="s">
        <v>58</v>
      </c>
      <c r="G37" t="s">
        <v>67</v>
      </c>
      <c r="H37">
        <v>22.62</v>
      </c>
      <c r="I37">
        <v>2476</v>
      </c>
      <c r="J37">
        <v>92.38</v>
      </c>
      <c r="K37">
        <v>7</v>
      </c>
      <c r="L37" t="s">
        <v>34</v>
      </c>
      <c r="M37" t="s">
        <v>45</v>
      </c>
      <c r="N37">
        <v>79655.600000000006</v>
      </c>
      <c r="O37" t="s">
        <v>95</v>
      </c>
      <c r="P37" t="s">
        <v>37</v>
      </c>
      <c r="Q37">
        <v>84.09</v>
      </c>
      <c r="R37">
        <v>5856.8</v>
      </c>
      <c r="S37">
        <v>3844.88</v>
      </c>
      <c r="T37">
        <v>11127.11</v>
      </c>
      <c r="U37" t="str">
        <f>TEXT(Table1[[#This Row],[Booking_Date]],"mmm")</f>
        <v>Sep</v>
      </c>
      <c r="V37">
        <f>YEAR(Table1[[#This Row],[Booking_Date]])</f>
        <v>2024</v>
      </c>
      <c r="W37" t="s">
        <v>48</v>
      </c>
      <c r="X37" t="str">
        <f>IF(Table1[[#This Row],[Freight_Cost]]&gt;50000,"High","Low")</f>
        <v>High</v>
      </c>
      <c r="Y37" s="5" t="str">
        <f>IF(Table1[[#This Row],[Profit]]&gt;10000,"Good","Average")</f>
        <v>Good</v>
      </c>
      <c r="Z37" s="5" t="str" cm="1">
        <f t="array" ref="Z37">_xlfn.IFS(K37&lt;=5,"Excellent",K37&lt;=10,"Good",TRUE,"Delayed")</f>
        <v>Good</v>
      </c>
      <c r="AA37" s="5" t="str">
        <f>_xlfn.XLOOKUP(Table1[[#This Row],[Shipment_ID]],A:A,E:E)</f>
        <v>COSCO</v>
      </c>
      <c r="AB37" s="5">
        <f t="shared" si="0"/>
        <v>11127.11</v>
      </c>
    </row>
    <row r="38" spans="1:28">
      <c r="A38" t="s">
        <v>145</v>
      </c>
      <c r="B38" s="1">
        <v>45919</v>
      </c>
      <c r="C38" t="s">
        <v>89</v>
      </c>
      <c r="D38" t="s">
        <v>65</v>
      </c>
      <c r="E38" t="s">
        <v>66</v>
      </c>
      <c r="F38" t="s">
        <v>58</v>
      </c>
      <c r="G38" t="s">
        <v>43</v>
      </c>
      <c r="H38">
        <v>12.99</v>
      </c>
      <c r="I38">
        <v>951</v>
      </c>
      <c r="J38">
        <v>95.9</v>
      </c>
      <c r="K38">
        <v>4</v>
      </c>
      <c r="L38" t="s">
        <v>44</v>
      </c>
      <c r="M38" t="s">
        <v>60</v>
      </c>
      <c r="N38">
        <v>46611</v>
      </c>
      <c r="O38" t="s">
        <v>146</v>
      </c>
      <c r="P38" t="s">
        <v>37</v>
      </c>
      <c r="Q38">
        <v>81.45</v>
      </c>
      <c r="R38">
        <v>2421.6</v>
      </c>
      <c r="S38">
        <v>3208.48</v>
      </c>
      <c r="T38">
        <v>4732.97</v>
      </c>
      <c r="U38" t="str">
        <f>TEXT(Table1[[#This Row],[Booking_Date]],"mmm")</f>
        <v>Sep</v>
      </c>
      <c r="V38">
        <f>YEAR(Table1[[#This Row],[Booking_Date]])</f>
        <v>2025</v>
      </c>
      <c r="W38" t="s">
        <v>48</v>
      </c>
      <c r="X38" t="str">
        <f>IF(Table1[[#This Row],[Freight_Cost]]&gt;50000,"High","Low")</f>
        <v>Low</v>
      </c>
      <c r="Y38" s="5" t="str">
        <f>IF(Table1[[#This Row],[Profit]]&gt;10000,"Good","Average")</f>
        <v>Average</v>
      </c>
      <c r="Z38" s="5" t="str" cm="1">
        <f t="array" ref="Z38">_xlfn.IFS(K38&lt;=5,"Excellent",K38&lt;=10,"Good",TRUE,"Delayed")</f>
        <v>Excellent</v>
      </c>
      <c r="AA38" s="5" t="str">
        <f>_xlfn.XLOOKUP(Table1[[#This Row],[Shipment_ID]],A:A,E:E)</f>
        <v>COSCO</v>
      </c>
      <c r="AB38" s="5">
        <f t="shared" si="0"/>
        <v>4732.97</v>
      </c>
    </row>
    <row r="39" spans="1:28">
      <c r="A39" t="s">
        <v>147</v>
      </c>
      <c r="B39" s="1">
        <v>45518</v>
      </c>
      <c r="C39" t="s">
        <v>64</v>
      </c>
      <c r="D39" t="s">
        <v>65</v>
      </c>
      <c r="E39" t="s">
        <v>83</v>
      </c>
      <c r="F39" t="s">
        <v>58</v>
      </c>
      <c r="G39" t="s">
        <v>52</v>
      </c>
      <c r="H39">
        <v>21.09</v>
      </c>
      <c r="I39">
        <v>2553</v>
      </c>
      <c r="J39">
        <v>103.14</v>
      </c>
      <c r="K39">
        <v>6</v>
      </c>
      <c r="L39" t="s">
        <v>44</v>
      </c>
      <c r="M39" t="s">
        <v>60</v>
      </c>
      <c r="N39">
        <v>73993.8</v>
      </c>
      <c r="O39" t="s">
        <v>148</v>
      </c>
      <c r="P39" t="s">
        <v>70</v>
      </c>
      <c r="Q39">
        <v>82.8</v>
      </c>
      <c r="R39">
        <v>5949.6</v>
      </c>
      <c r="S39">
        <v>4670.37</v>
      </c>
      <c r="T39">
        <v>12518.06</v>
      </c>
      <c r="U39" t="str">
        <f>TEXT(Table1[[#This Row],[Booking_Date]],"mmm")</f>
        <v>Aug</v>
      </c>
      <c r="V39">
        <f>YEAR(Table1[[#This Row],[Booking_Date]])</f>
        <v>2024</v>
      </c>
      <c r="W39" t="s">
        <v>48</v>
      </c>
      <c r="X39" t="str">
        <f>IF(Table1[[#This Row],[Freight_Cost]]&gt;50000,"High","Low")</f>
        <v>High</v>
      </c>
      <c r="Y39" s="5" t="str">
        <f>IF(Table1[[#This Row],[Profit]]&gt;10000,"Good","Average")</f>
        <v>Good</v>
      </c>
      <c r="Z39" s="5" t="str" cm="1">
        <f t="array" ref="Z39">_xlfn.IFS(K39&lt;=5,"Excellent",K39&lt;=10,"Good",TRUE,"Delayed")</f>
        <v>Good</v>
      </c>
      <c r="AA39" s="5" t="str">
        <f>_xlfn.XLOOKUP(Table1[[#This Row],[Shipment_ID]],A:A,E:E)</f>
        <v>MSC</v>
      </c>
      <c r="AB39" s="5">
        <f t="shared" si="0"/>
        <v>12518.06</v>
      </c>
    </row>
    <row r="40" spans="1:28">
      <c r="A40" t="s">
        <v>149</v>
      </c>
      <c r="B40" s="1">
        <v>45458</v>
      </c>
      <c r="C40" t="s">
        <v>115</v>
      </c>
      <c r="D40" t="s">
        <v>108</v>
      </c>
      <c r="E40" t="s">
        <v>42</v>
      </c>
      <c r="F40" t="s">
        <v>32</v>
      </c>
      <c r="G40" t="s">
        <v>84</v>
      </c>
      <c r="H40">
        <v>17</v>
      </c>
      <c r="I40">
        <v>1739</v>
      </c>
      <c r="J40">
        <v>89.4</v>
      </c>
      <c r="K40">
        <v>4</v>
      </c>
      <c r="L40" t="s">
        <v>68</v>
      </c>
      <c r="M40" t="s">
        <v>60</v>
      </c>
      <c r="N40">
        <v>49396</v>
      </c>
      <c r="O40" t="s">
        <v>150</v>
      </c>
      <c r="P40" t="s">
        <v>70</v>
      </c>
      <c r="Q40">
        <v>87.37</v>
      </c>
      <c r="R40">
        <v>4158</v>
      </c>
      <c r="S40">
        <v>3967.51</v>
      </c>
      <c r="T40">
        <v>5376.23</v>
      </c>
      <c r="U40" t="str">
        <f>TEXT(Table1[[#This Row],[Booking_Date]],"mmm")</f>
        <v>Jun</v>
      </c>
      <c r="V40">
        <f>YEAR(Table1[[#This Row],[Booking_Date]])</f>
        <v>2024</v>
      </c>
      <c r="W40" t="s">
        <v>75</v>
      </c>
      <c r="X40" t="str">
        <f>IF(Table1[[#This Row],[Freight_Cost]]&gt;50000,"High","Low")</f>
        <v>Low</v>
      </c>
      <c r="Y40" s="5" t="str">
        <f>IF(Table1[[#This Row],[Profit]]&gt;10000,"Good","Average")</f>
        <v>Average</v>
      </c>
      <c r="Z40" s="5" t="str" cm="1">
        <f t="array" ref="Z40">_xlfn.IFS(K40&lt;=5,"Excellent",K40&lt;=10,"Good",TRUE,"Delayed")</f>
        <v>Excellent</v>
      </c>
      <c r="AA40" s="5" t="str">
        <f>_xlfn.XLOOKUP(Table1[[#This Row],[Shipment_ID]],A:A,E:E)</f>
        <v>CMA CGM</v>
      </c>
      <c r="AB40" s="5">
        <f t="shared" si="0"/>
        <v>5376.23</v>
      </c>
    </row>
    <row r="41" spans="1:28">
      <c r="A41" t="s">
        <v>151</v>
      </c>
      <c r="B41" s="1">
        <v>45472</v>
      </c>
      <c r="C41" t="s">
        <v>50</v>
      </c>
      <c r="D41" t="s">
        <v>30</v>
      </c>
      <c r="E41" t="s">
        <v>66</v>
      </c>
      <c r="F41" t="s">
        <v>58</v>
      </c>
      <c r="G41" t="s">
        <v>52</v>
      </c>
      <c r="H41">
        <v>23.65</v>
      </c>
      <c r="I41">
        <v>1850</v>
      </c>
      <c r="J41">
        <v>95.76</v>
      </c>
      <c r="K41">
        <v>6</v>
      </c>
      <c r="L41" t="s">
        <v>34</v>
      </c>
      <c r="M41" t="s">
        <v>45</v>
      </c>
      <c r="N41">
        <v>73476.2</v>
      </c>
      <c r="O41" t="s">
        <v>152</v>
      </c>
      <c r="P41" t="s">
        <v>54</v>
      </c>
      <c r="Q41">
        <v>81.34</v>
      </c>
      <c r="R41">
        <v>4646</v>
      </c>
      <c r="S41">
        <v>2230.12</v>
      </c>
      <c r="T41">
        <v>7175.89</v>
      </c>
      <c r="U41" t="str">
        <f>TEXT(Table1[[#This Row],[Booking_Date]],"mmm")</f>
        <v>Jun</v>
      </c>
      <c r="V41">
        <f>YEAR(Table1[[#This Row],[Booking_Date]])</f>
        <v>2024</v>
      </c>
      <c r="W41" t="s">
        <v>75</v>
      </c>
      <c r="X41" t="str">
        <f>IF(Table1[[#This Row],[Freight_Cost]]&gt;50000,"High","Low")</f>
        <v>High</v>
      </c>
      <c r="Y41" s="5" t="str">
        <f>IF(Table1[[#This Row],[Profit]]&gt;10000,"Good","Average")</f>
        <v>Average</v>
      </c>
      <c r="Z41" s="5" t="str" cm="1">
        <f t="array" ref="Z41">_xlfn.IFS(K41&lt;=5,"Excellent",K41&lt;=10,"Good",TRUE,"Delayed")</f>
        <v>Good</v>
      </c>
      <c r="AA41" s="5" t="str">
        <f>_xlfn.XLOOKUP(Table1[[#This Row],[Shipment_ID]],A:A,E:E)</f>
        <v>COSCO</v>
      </c>
      <c r="AB41" s="5">
        <f t="shared" si="0"/>
        <v>7175.89</v>
      </c>
    </row>
    <row r="42" spans="1:28">
      <c r="A42" t="s">
        <v>153</v>
      </c>
      <c r="B42" s="1">
        <v>45525</v>
      </c>
      <c r="C42" t="s">
        <v>121</v>
      </c>
      <c r="D42" t="s">
        <v>30</v>
      </c>
      <c r="E42" t="s">
        <v>42</v>
      </c>
      <c r="F42" t="s">
        <v>32</v>
      </c>
      <c r="G42" t="s">
        <v>67</v>
      </c>
      <c r="H42">
        <v>27.89</v>
      </c>
      <c r="I42">
        <v>1873</v>
      </c>
      <c r="J42">
        <v>104.54</v>
      </c>
      <c r="K42">
        <v>6</v>
      </c>
      <c r="L42" t="s">
        <v>68</v>
      </c>
      <c r="M42" t="s">
        <v>35</v>
      </c>
      <c r="N42">
        <v>66621.8</v>
      </c>
      <c r="O42" t="s">
        <v>69</v>
      </c>
      <c r="P42" t="s">
        <v>78</v>
      </c>
      <c r="Q42">
        <v>81.599999999999994</v>
      </c>
      <c r="R42">
        <v>4861.6000000000004</v>
      </c>
      <c r="S42">
        <v>2988.88</v>
      </c>
      <c r="T42">
        <v>10520.05</v>
      </c>
      <c r="U42" t="str">
        <f>TEXT(Table1[[#This Row],[Booking_Date]],"mmm")</f>
        <v>Aug</v>
      </c>
      <c r="V42">
        <f>YEAR(Table1[[#This Row],[Booking_Date]])</f>
        <v>2024</v>
      </c>
      <c r="W42" t="s">
        <v>48</v>
      </c>
      <c r="X42" t="str">
        <f>IF(Table1[[#This Row],[Freight_Cost]]&gt;50000,"High","Low")</f>
        <v>High</v>
      </c>
      <c r="Y42" s="5" t="str">
        <f>IF(Table1[[#This Row],[Profit]]&gt;10000,"Good","Average")</f>
        <v>Good</v>
      </c>
      <c r="Z42" s="5" t="str" cm="1">
        <f t="array" ref="Z42">_xlfn.IFS(K42&lt;=5,"Excellent",K42&lt;=10,"Good",TRUE,"Delayed")</f>
        <v>Good</v>
      </c>
      <c r="AA42" s="5" t="str">
        <f>_xlfn.XLOOKUP(Table1[[#This Row],[Shipment_ID]],A:A,E:E)</f>
        <v>CMA CGM</v>
      </c>
      <c r="AB42" s="5">
        <f t="shared" si="0"/>
        <v>10520.05</v>
      </c>
    </row>
    <row r="43" spans="1:28">
      <c r="A43" t="s">
        <v>154</v>
      </c>
      <c r="B43" s="1">
        <v>45298</v>
      </c>
      <c r="C43" t="s">
        <v>40</v>
      </c>
      <c r="D43" t="s">
        <v>51</v>
      </c>
      <c r="E43" t="s">
        <v>66</v>
      </c>
      <c r="F43" t="s">
        <v>58</v>
      </c>
      <c r="G43" t="s">
        <v>90</v>
      </c>
      <c r="H43">
        <v>18.739999999999998</v>
      </c>
      <c r="I43">
        <v>957</v>
      </c>
      <c r="J43">
        <v>96.47</v>
      </c>
      <c r="K43">
        <v>3</v>
      </c>
      <c r="L43" t="s">
        <v>44</v>
      </c>
      <c r="M43" t="s">
        <v>60</v>
      </c>
      <c r="N43">
        <v>51926.400000000001</v>
      </c>
      <c r="O43" t="s">
        <v>100</v>
      </c>
      <c r="P43" t="s">
        <v>54</v>
      </c>
      <c r="Q43">
        <v>82.95</v>
      </c>
      <c r="R43">
        <v>2663.6</v>
      </c>
      <c r="S43">
        <v>1885.8</v>
      </c>
      <c r="T43">
        <v>6198.27</v>
      </c>
      <c r="U43" t="str">
        <f>TEXT(Table1[[#This Row],[Booking_Date]],"mmm")</f>
        <v>Jan</v>
      </c>
      <c r="V43">
        <f>YEAR(Table1[[#This Row],[Booking_Date]])</f>
        <v>2024</v>
      </c>
      <c r="W43" t="s">
        <v>38</v>
      </c>
      <c r="X43" t="str">
        <f>IF(Table1[[#This Row],[Freight_Cost]]&gt;50000,"High","Low")</f>
        <v>High</v>
      </c>
      <c r="Y43" s="5" t="str">
        <f>IF(Table1[[#This Row],[Profit]]&gt;10000,"Good","Average")</f>
        <v>Average</v>
      </c>
      <c r="Z43" s="5" t="str" cm="1">
        <f t="array" ref="Z43">_xlfn.IFS(K43&lt;=5,"Excellent",K43&lt;=10,"Good",TRUE,"Delayed")</f>
        <v>Excellent</v>
      </c>
      <c r="AA43" s="5" t="str">
        <f>_xlfn.XLOOKUP(Table1[[#This Row],[Shipment_ID]],A:A,E:E)</f>
        <v>COSCO</v>
      </c>
      <c r="AB43" s="5">
        <f t="shared" si="0"/>
        <v>6198.27</v>
      </c>
    </row>
    <row r="44" spans="1:28">
      <c r="A44" t="s">
        <v>155</v>
      </c>
      <c r="B44" s="1">
        <v>45801</v>
      </c>
      <c r="C44" t="s">
        <v>121</v>
      </c>
      <c r="D44" t="s">
        <v>72</v>
      </c>
      <c r="E44" t="s">
        <v>31</v>
      </c>
      <c r="F44" t="s">
        <v>32</v>
      </c>
      <c r="G44" t="s">
        <v>90</v>
      </c>
      <c r="H44">
        <v>13.43</v>
      </c>
      <c r="I44">
        <v>1406</v>
      </c>
      <c r="J44">
        <v>101.14</v>
      </c>
      <c r="K44">
        <v>5</v>
      </c>
      <c r="L44" t="s">
        <v>34</v>
      </c>
      <c r="M44" t="s">
        <v>60</v>
      </c>
      <c r="N44">
        <v>46095.8</v>
      </c>
      <c r="O44" t="s">
        <v>156</v>
      </c>
      <c r="P44" t="s">
        <v>47</v>
      </c>
      <c r="Q44">
        <v>87.23</v>
      </c>
      <c r="R44">
        <v>3349.2</v>
      </c>
      <c r="S44">
        <v>2188.02</v>
      </c>
      <c r="T44">
        <v>5319.01</v>
      </c>
      <c r="U44" t="str">
        <f>TEXT(Table1[[#This Row],[Booking_Date]],"mmm")</f>
        <v>May</v>
      </c>
      <c r="V44">
        <f>YEAR(Table1[[#This Row],[Booking_Date]])</f>
        <v>2025</v>
      </c>
      <c r="W44" t="s">
        <v>75</v>
      </c>
      <c r="X44" t="str">
        <f>IF(Table1[[#This Row],[Freight_Cost]]&gt;50000,"High","Low")</f>
        <v>Low</v>
      </c>
      <c r="Y44" s="5" t="str">
        <f>IF(Table1[[#This Row],[Profit]]&gt;10000,"Good","Average")</f>
        <v>Average</v>
      </c>
      <c r="Z44" s="5" t="str" cm="1">
        <f t="array" ref="Z44">_xlfn.IFS(K44&lt;=5,"Excellent",K44&lt;=10,"Good",TRUE,"Delayed")</f>
        <v>Excellent</v>
      </c>
      <c r="AA44" s="5" t="str">
        <f>_xlfn.XLOOKUP(Table1[[#This Row],[Shipment_ID]],A:A,E:E)</f>
        <v>Hapag-Lloyd</v>
      </c>
      <c r="AB44" s="5">
        <f t="shared" si="0"/>
        <v>5319.01</v>
      </c>
    </row>
    <row r="45" spans="1:28">
      <c r="A45" t="s">
        <v>157</v>
      </c>
      <c r="B45" s="1">
        <v>45761</v>
      </c>
      <c r="C45" t="s">
        <v>64</v>
      </c>
      <c r="D45" t="s">
        <v>30</v>
      </c>
      <c r="E45" t="s">
        <v>99</v>
      </c>
      <c r="F45" t="s">
        <v>58</v>
      </c>
      <c r="G45" t="s">
        <v>84</v>
      </c>
      <c r="H45">
        <v>22.47</v>
      </c>
      <c r="I45">
        <v>1845</v>
      </c>
      <c r="J45">
        <v>96.88</v>
      </c>
      <c r="K45">
        <v>4</v>
      </c>
      <c r="L45" t="s">
        <v>68</v>
      </c>
      <c r="M45" t="s">
        <v>60</v>
      </c>
      <c r="N45">
        <v>68488.600000000006</v>
      </c>
      <c r="O45" t="s">
        <v>158</v>
      </c>
      <c r="P45" t="s">
        <v>37</v>
      </c>
      <c r="Q45">
        <v>85.06</v>
      </c>
      <c r="R45">
        <v>4588.8</v>
      </c>
      <c r="S45">
        <v>2124.11</v>
      </c>
      <c r="T45">
        <v>9924.6299999999992</v>
      </c>
      <c r="U45" t="str">
        <f>TEXT(Table1[[#This Row],[Booking_Date]],"mmm")</f>
        <v>Apr</v>
      </c>
      <c r="V45">
        <f>YEAR(Table1[[#This Row],[Booking_Date]])</f>
        <v>2025</v>
      </c>
      <c r="W45" t="s">
        <v>75</v>
      </c>
      <c r="X45" t="str">
        <f>IF(Table1[[#This Row],[Freight_Cost]]&gt;50000,"High","Low")</f>
        <v>High</v>
      </c>
      <c r="Y45" s="5" t="str">
        <f>IF(Table1[[#This Row],[Profit]]&gt;10000,"Good","Average")</f>
        <v>Average</v>
      </c>
      <c r="Z45" s="5" t="str" cm="1">
        <f t="array" ref="Z45">_xlfn.IFS(K45&lt;=5,"Excellent",K45&lt;=10,"Good",TRUE,"Delayed")</f>
        <v>Excellent</v>
      </c>
      <c r="AA45" s="5" t="str">
        <f>_xlfn.XLOOKUP(Table1[[#This Row],[Shipment_ID]],A:A,E:E)</f>
        <v>ONE</v>
      </c>
      <c r="AB45" s="5">
        <f t="shared" si="0"/>
        <v>9924.6299999999992</v>
      </c>
    </row>
    <row r="46" spans="1:28">
      <c r="A46" t="s">
        <v>159</v>
      </c>
      <c r="B46" s="1">
        <v>45392</v>
      </c>
      <c r="C46" t="s">
        <v>64</v>
      </c>
      <c r="D46" t="s">
        <v>65</v>
      </c>
      <c r="E46" t="s">
        <v>42</v>
      </c>
      <c r="F46" t="s">
        <v>32</v>
      </c>
      <c r="G46" t="s">
        <v>33</v>
      </c>
      <c r="H46">
        <v>14.2</v>
      </c>
      <c r="I46">
        <v>768</v>
      </c>
      <c r="J46">
        <v>99.1</v>
      </c>
      <c r="K46">
        <v>2</v>
      </c>
      <c r="L46" t="s">
        <v>44</v>
      </c>
      <c r="M46" t="s">
        <v>60</v>
      </c>
      <c r="N46">
        <v>33888</v>
      </c>
      <c r="O46" t="s">
        <v>130</v>
      </c>
      <c r="P46" t="s">
        <v>54</v>
      </c>
      <c r="Q46">
        <v>86.36</v>
      </c>
      <c r="R46">
        <v>2104</v>
      </c>
      <c r="S46">
        <v>4643.1099999999997</v>
      </c>
      <c r="T46">
        <v>3596.59</v>
      </c>
      <c r="U46" t="str">
        <f>TEXT(Table1[[#This Row],[Booking_Date]],"mmm")</f>
        <v>Apr</v>
      </c>
      <c r="V46">
        <f>YEAR(Table1[[#This Row],[Booking_Date]])</f>
        <v>2024</v>
      </c>
      <c r="W46" t="s">
        <v>75</v>
      </c>
      <c r="X46" t="str">
        <f>IF(Table1[[#This Row],[Freight_Cost]]&gt;50000,"High","Low")</f>
        <v>Low</v>
      </c>
      <c r="Y46" s="5" t="str">
        <f>IF(Table1[[#This Row],[Profit]]&gt;10000,"Good","Average")</f>
        <v>Average</v>
      </c>
      <c r="Z46" s="5" t="str" cm="1">
        <f t="array" ref="Z46">_xlfn.IFS(K46&lt;=5,"Excellent",K46&lt;=10,"Good",TRUE,"Delayed")</f>
        <v>Excellent</v>
      </c>
      <c r="AA46" s="5" t="str">
        <f>_xlfn.XLOOKUP(Table1[[#This Row],[Shipment_ID]],A:A,E:E)</f>
        <v>CMA CGM</v>
      </c>
      <c r="AB46" s="5">
        <f t="shared" si="0"/>
        <v>3596.59</v>
      </c>
    </row>
    <row r="47" spans="1:28">
      <c r="A47" t="s">
        <v>160</v>
      </c>
      <c r="B47" s="1">
        <v>46110</v>
      </c>
      <c r="C47" t="s">
        <v>121</v>
      </c>
      <c r="D47" t="s">
        <v>82</v>
      </c>
      <c r="E47" t="s">
        <v>66</v>
      </c>
      <c r="F47" t="s">
        <v>32</v>
      </c>
      <c r="G47" t="s">
        <v>84</v>
      </c>
      <c r="H47">
        <v>11.88</v>
      </c>
      <c r="I47">
        <v>1906</v>
      </c>
      <c r="J47">
        <v>102.09</v>
      </c>
      <c r="K47">
        <v>5</v>
      </c>
      <c r="L47" t="s">
        <v>34</v>
      </c>
      <c r="M47" t="s">
        <v>60</v>
      </c>
      <c r="N47">
        <v>50814.8</v>
      </c>
      <c r="O47" t="s">
        <v>161</v>
      </c>
      <c r="P47" t="s">
        <v>54</v>
      </c>
      <c r="Q47">
        <v>86.56</v>
      </c>
      <c r="R47">
        <v>4287.2</v>
      </c>
      <c r="S47">
        <v>4927.97</v>
      </c>
      <c r="T47">
        <v>4697.53</v>
      </c>
      <c r="U47" t="str">
        <f>TEXT(Table1[[#This Row],[Booking_Date]],"mmm")</f>
        <v>Mar</v>
      </c>
      <c r="V47">
        <f>YEAR(Table1[[#This Row],[Booking_Date]])</f>
        <v>2026</v>
      </c>
      <c r="W47" t="s">
        <v>38</v>
      </c>
      <c r="X47" t="str">
        <f>IF(Table1[[#This Row],[Freight_Cost]]&gt;50000,"High","Low")</f>
        <v>High</v>
      </c>
      <c r="Y47" s="5" t="str">
        <f>IF(Table1[[#This Row],[Profit]]&gt;10000,"Good","Average")</f>
        <v>Average</v>
      </c>
      <c r="Z47" s="5" t="str" cm="1">
        <f t="array" ref="Z47">_xlfn.IFS(K47&lt;=5,"Excellent",K47&lt;=10,"Good",TRUE,"Delayed")</f>
        <v>Excellent</v>
      </c>
      <c r="AA47" s="5" t="str">
        <f>_xlfn.XLOOKUP(Table1[[#This Row],[Shipment_ID]],A:A,E:E)</f>
        <v>COSCO</v>
      </c>
      <c r="AB47" s="5">
        <f t="shared" si="0"/>
        <v>4697.53</v>
      </c>
    </row>
    <row r="48" spans="1:28">
      <c r="A48" t="s">
        <v>162</v>
      </c>
      <c r="B48" s="1">
        <v>45664</v>
      </c>
      <c r="C48" t="s">
        <v>29</v>
      </c>
      <c r="D48" t="s">
        <v>51</v>
      </c>
      <c r="E48" t="s">
        <v>102</v>
      </c>
      <c r="F48" t="s">
        <v>58</v>
      </c>
      <c r="G48" t="s">
        <v>90</v>
      </c>
      <c r="H48">
        <v>24.79</v>
      </c>
      <c r="I48">
        <v>1078</v>
      </c>
      <c r="J48">
        <v>88.44</v>
      </c>
      <c r="K48">
        <v>2</v>
      </c>
      <c r="L48" t="s">
        <v>44</v>
      </c>
      <c r="M48" t="s">
        <v>60</v>
      </c>
      <c r="N48">
        <v>57859.8</v>
      </c>
      <c r="O48" t="s">
        <v>163</v>
      </c>
      <c r="P48" t="s">
        <v>47</v>
      </c>
      <c r="Q48">
        <v>86.84</v>
      </c>
      <c r="R48">
        <v>3147.6</v>
      </c>
      <c r="S48">
        <v>2456.23</v>
      </c>
      <c r="T48">
        <v>4914.1400000000003</v>
      </c>
      <c r="U48" t="str">
        <f>TEXT(Table1[[#This Row],[Booking_Date]],"mmm")</f>
        <v>Jan</v>
      </c>
      <c r="V48">
        <f>YEAR(Table1[[#This Row],[Booking_Date]])</f>
        <v>2025</v>
      </c>
      <c r="W48" t="s">
        <v>38</v>
      </c>
      <c r="X48" t="str">
        <f>IF(Table1[[#This Row],[Freight_Cost]]&gt;50000,"High","Low")</f>
        <v>High</v>
      </c>
      <c r="Y48" s="5" t="str">
        <f>IF(Table1[[#This Row],[Profit]]&gt;10000,"Good","Average")</f>
        <v>Average</v>
      </c>
      <c r="Z48" s="5" t="str" cm="1">
        <f t="array" ref="Z48">_xlfn.IFS(K48&lt;=5,"Excellent",K48&lt;=10,"Good",TRUE,"Delayed")</f>
        <v>Excellent</v>
      </c>
      <c r="AA48" s="5" t="str">
        <f>_xlfn.XLOOKUP(Table1[[#This Row],[Shipment_ID]],A:A,E:E)</f>
        <v>Maersk</v>
      </c>
      <c r="AB48" s="5">
        <f t="shared" si="0"/>
        <v>4914.1400000000003</v>
      </c>
    </row>
    <row r="49" spans="1:28">
      <c r="A49" t="s">
        <v>164</v>
      </c>
      <c r="B49" s="1">
        <v>45644</v>
      </c>
      <c r="C49" t="s">
        <v>50</v>
      </c>
      <c r="D49" t="s">
        <v>51</v>
      </c>
      <c r="E49" t="s">
        <v>42</v>
      </c>
      <c r="F49" t="s">
        <v>58</v>
      </c>
      <c r="G49" t="s">
        <v>43</v>
      </c>
      <c r="H49">
        <v>24.18</v>
      </c>
      <c r="I49">
        <v>1381</v>
      </c>
      <c r="J49">
        <v>93.63</v>
      </c>
      <c r="K49">
        <v>4</v>
      </c>
      <c r="L49" t="s">
        <v>34</v>
      </c>
      <c r="M49" t="s">
        <v>60</v>
      </c>
      <c r="N49">
        <v>66569.600000000006</v>
      </c>
      <c r="O49" t="s">
        <v>165</v>
      </c>
      <c r="P49" t="s">
        <v>47</v>
      </c>
      <c r="Q49">
        <v>81.12</v>
      </c>
      <c r="R49">
        <v>3729.2</v>
      </c>
      <c r="S49">
        <v>4584.18</v>
      </c>
      <c r="T49">
        <v>11965.83</v>
      </c>
      <c r="U49" t="str">
        <f>TEXT(Table1[[#This Row],[Booking_Date]],"mmm")</f>
        <v>Dec</v>
      </c>
      <c r="V49">
        <f>YEAR(Table1[[#This Row],[Booking_Date]])</f>
        <v>2024</v>
      </c>
      <c r="W49" t="s">
        <v>104</v>
      </c>
      <c r="X49" t="str">
        <f>IF(Table1[[#This Row],[Freight_Cost]]&gt;50000,"High","Low")</f>
        <v>High</v>
      </c>
      <c r="Y49" s="5" t="str">
        <f>IF(Table1[[#This Row],[Profit]]&gt;10000,"Good","Average")</f>
        <v>Good</v>
      </c>
      <c r="Z49" s="5" t="str" cm="1">
        <f t="array" ref="Z49">_xlfn.IFS(K49&lt;=5,"Excellent",K49&lt;=10,"Good",TRUE,"Delayed")</f>
        <v>Excellent</v>
      </c>
      <c r="AA49" s="5" t="str">
        <f>_xlfn.XLOOKUP(Table1[[#This Row],[Shipment_ID]],A:A,E:E)</f>
        <v>CMA CGM</v>
      </c>
      <c r="AB49" s="5">
        <f t="shared" si="0"/>
        <v>11965.83</v>
      </c>
    </row>
    <row r="50" spans="1:28">
      <c r="A50" t="s">
        <v>166</v>
      </c>
      <c r="B50" s="1">
        <v>46151</v>
      </c>
      <c r="C50" t="s">
        <v>121</v>
      </c>
      <c r="D50" t="s">
        <v>108</v>
      </c>
      <c r="E50" t="s">
        <v>102</v>
      </c>
      <c r="F50" t="s">
        <v>32</v>
      </c>
      <c r="G50" t="s">
        <v>43</v>
      </c>
      <c r="H50">
        <v>16.63</v>
      </c>
      <c r="I50">
        <v>819</v>
      </c>
      <c r="J50">
        <v>99.76</v>
      </c>
      <c r="K50">
        <v>2</v>
      </c>
      <c r="L50" t="s">
        <v>68</v>
      </c>
      <c r="M50" t="s">
        <v>35</v>
      </c>
      <c r="N50">
        <v>43266.2</v>
      </c>
      <c r="O50" t="s">
        <v>53</v>
      </c>
      <c r="P50" t="s">
        <v>78</v>
      </c>
      <c r="Q50">
        <v>86.51</v>
      </c>
      <c r="R50">
        <v>2303.1999999999998</v>
      </c>
      <c r="S50">
        <v>4150.74</v>
      </c>
      <c r="T50">
        <v>5834.12</v>
      </c>
      <c r="U50" t="str">
        <f>TEXT(Table1[[#This Row],[Booking_Date]],"mmm")</f>
        <v>May</v>
      </c>
      <c r="V50">
        <f>YEAR(Table1[[#This Row],[Booking_Date]])</f>
        <v>2026</v>
      </c>
      <c r="W50" t="s">
        <v>75</v>
      </c>
      <c r="X50" t="str">
        <f>IF(Table1[[#This Row],[Freight_Cost]]&gt;50000,"High","Low")</f>
        <v>Low</v>
      </c>
      <c r="Y50" s="5" t="str">
        <f>IF(Table1[[#This Row],[Profit]]&gt;10000,"Good","Average")</f>
        <v>Average</v>
      </c>
      <c r="Z50" s="5" t="str" cm="1">
        <f t="array" ref="Z50">_xlfn.IFS(K50&lt;=5,"Excellent",K50&lt;=10,"Good",TRUE,"Delayed")</f>
        <v>Excellent</v>
      </c>
      <c r="AA50" s="5" t="str">
        <f>_xlfn.XLOOKUP(Table1[[#This Row],[Shipment_ID]],A:A,E:E)</f>
        <v>Maersk</v>
      </c>
      <c r="AB50" s="5">
        <f t="shared" si="0"/>
        <v>5834.12</v>
      </c>
    </row>
    <row r="51" spans="1:28">
      <c r="A51" t="s">
        <v>167</v>
      </c>
      <c r="B51" s="1">
        <v>46152</v>
      </c>
      <c r="C51" t="s">
        <v>64</v>
      </c>
      <c r="D51" t="s">
        <v>72</v>
      </c>
      <c r="E51" t="s">
        <v>66</v>
      </c>
      <c r="F51" t="s">
        <v>58</v>
      </c>
      <c r="G51" t="s">
        <v>43</v>
      </c>
      <c r="H51">
        <v>12.89</v>
      </c>
      <c r="I51">
        <v>1168</v>
      </c>
      <c r="J51">
        <v>89.79</v>
      </c>
      <c r="K51">
        <v>4</v>
      </c>
      <c r="L51" t="s">
        <v>68</v>
      </c>
      <c r="M51" t="s">
        <v>45</v>
      </c>
      <c r="N51">
        <v>52391.8</v>
      </c>
      <c r="O51" t="s">
        <v>168</v>
      </c>
      <c r="P51" t="s">
        <v>47</v>
      </c>
      <c r="Q51">
        <v>87.77</v>
      </c>
      <c r="R51">
        <v>2851.6</v>
      </c>
      <c r="S51">
        <v>3855.91</v>
      </c>
      <c r="T51">
        <v>7476.76</v>
      </c>
      <c r="U51" t="str">
        <f>TEXT(Table1[[#This Row],[Booking_Date]],"mmm")</f>
        <v>May</v>
      </c>
      <c r="V51">
        <f>YEAR(Table1[[#This Row],[Booking_Date]])</f>
        <v>2026</v>
      </c>
      <c r="W51" t="s">
        <v>75</v>
      </c>
      <c r="X51" t="str">
        <f>IF(Table1[[#This Row],[Freight_Cost]]&gt;50000,"High","Low")</f>
        <v>High</v>
      </c>
      <c r="Y51" s="5" t="str">
        <f>IF(Table1[[#This Row],[Profit]]&gt;10000,"Good","Average")</f>
        <v>Average</v>
      </c>
      <c r="Z51" s="5" t="str" cm="1">
        <f t="array" ref="Z51">_xlfn.IFS(K51&lt;=5,"Excellent",K51&lt;=10,"Good",TRUE,"Delayed")</f>
        <v>Excellent</v>
      </c>
      <c r="AA51" s="5" t="str">
        <f>_xlfn.XLOOKUP(Table1[[#This Row],[Shipment_ID]],A:A,E:E)</f>
        <v>COSCO</v>
      </c>
      <c r="AB51" s="5">
        <f t="shared" si="0"/>
        <v>7476.76</v>
      </c>
    </row>
    <row r="52" spans="1:28">
      <c r="A52" t="s">
        <v>169</v>
      </c>
      <c r="B52" s="1">
        <v>45506</v>
      </c>
      <c r="C52" t="s">
        <v>50</v>
      </c>
      <c r="D52" t="s">
        <v>108</v>
      </c>
      <c r="E52" t="s">
        <v>102</v>
      </c>
      <c r="F52" t="s">
        <v>32</v>
      </c>
      <c r="G52" t="s">
        <v>67</v>
      </c>
      <c r="H52">
        <v>19.61</v>
      </c>
      <c r="I52">
        <v>2251</v>
      </c>
      <c r="J52">
        <v>94.43</v>
      </c>
      <c r="K52">
        <v>6</v>
      </c>
      <c r="L52" t="s">
        <v>68</v>
      </c>
      <c r="M52" t="s">
        <v>35</v>
      </c>
      <c r="N52">
        <v>62492.6</v>
      </c>
      <c r="O52" t="s">
        <v>170</v>
      </c>
      <c r="P52" t="s">
        <v>37</v>
      </c>
      <c r="Q52">
        <v>86.58</v>
      </c>
      <c r="R52">
        <v>5286.4</v>
      </c>
      <c r="S52">
        <v>2019.6</v>
      </c>
      <c r="T52">
        <v>11033.05</v>
      </c>
      <c r="U52" t="str">
        <f>TEXT(Table1[[#This Row],[Booking_Date]],"mmm")</f>
        <v>Aug</v>
      </c>
      <c r="V52">
        <f>YEAR(Table1[[#This Row],[Booking_Date]])</f>
        <v>2024</v>
      </c>
      <c r="W52" t="s">
        <v>48</v>
      </c>
      <c r="X52" t="str">
        <f>IF(Table1[[#This Row],[Freight_Cost]]&gt;50000,"High","Low")</f>
        <v>High</v>
      </c>
      <c r="Y52" s="5" t="str">
        <f>IF(Table1[[#This Row],[Profit]]&gt;10000,"Good","Average")</f>
        <v>Good</v>
      </c>
      <c r="Z52" s="5" t="str" cm="1">
        <f t="array" ref="Z52">_xlfn.IFS(K52&lt;=5,"Excellent",K52&lt;=10,"Good",TRUE,"Delayed")</f>
        <v>Good</v>
      </c>
      <c r="AA52" s="5" t="str">
        <f>_xlfn.XLOOKUP(Table1[[#This Row],[Shipment_ID]],A:A,E:E)</f>
        <v>Maersk</v>
      </c>
      <c r="AB52" s="5">
        <f t="shared" si="0"/>
        <v>11033.05</v>
      </c>
    </row>
    <row r="53" spans="1:28">
      <c r="A53" t="s">
        <v>171</v>
      </c>
      <c r="B53" s="1">
        <v>45418</v>
      </c>
      <c r="C53" t="s">
        <v>50</v>
      </c>
      <c r="D53" t="s">
        <v>82</v>
      </c>
      <c r="E53" t="s">
        <v>57</v>
      </c>
      <c r="F53" t="s">
        <v>58</v>
      </c>
      <c r="G53" t="s">
        <v>67</v>
      </c>
      <c r="H53">
        <v>23.99</v>
      </c>
      <c r="I53">
        <v>752</v>
      </c>
      <c r="J53">
        <v>93.05</v>
      </c>
      <c r="K53">
        <v>2</v>
      </c>
      <c r="L53" t="s">
        <v>68</v>
      </c>
      <c r="M53" t="s">
        <v>45</v>
      </c>
      <c r="N53">
        <v>57781</v>
      </c>
      <c r="O53" t="s">
        <v>172</v>
      </c>
      <c r="P53" t="s">
        <v>78</v>
      </c>
      <c r="Q53">
        <v>84.37</v>
      </c>
      <c r="R53">
        <v>2463.6</v>
      </c>
      <c r="S53">
        <v>4648.91</v>
      </c>
      <c r="T53">
        <v>6719.69</v>
      </c>
      <c r="U53" t="str">
        <f>TEXT(Table1[[#This Row],[Booking_Date]],"mmm")</f>
        <v>May</v>
      </c>
      <c r="V53">
        <f>YEAR(Table1[[#This Row],[Booking_Date]])</f>
        <v>2024</v>
      </c>
      <c r="W53" t="s">
        <v>75</v>
      </c>
      <c r="X53" t="str">
        <f>IF(Table1[[#This Row],[Freight_Cost]]&gt;50000,"High","Low")</f>
        <v>High</v>
      </c>
      <c r="Y53" s="5" t="str">
        <f>IF(Table1[[#This Row],[Profit]]&gt;10000,"Good","Average")</f>
        <v>Average</v>
      </c>
      <c r="Z53" s="5" t="str" cm="1">
        <f t="array" ref="Z53">_xlfn.IFS(K53&lt;=5,"Excellent",K53&lt;=10,"Good",TRUE,"Delayed")</f>
        <v>Excellent</v>
      </c>
      <c r="AA53" s="5" t="str">
        <f>_xlfn.XLOOKUP(Table1[[#This Row],[Shipment_ID]],A:A,E:E)</f>
        <v>Evergreen</v>
      </c>
      <c r="AB53" s="5">
        <f t="shared" si="0"/>
        <v>6719.69</v>
      </c>
    </row>
    <row r="54" spans="1:28">
      <c r="A54" t="s">
        <v>173</v>
      </c>
      <c r="B54" s="1">
        <v>45407</v>
      </c>
      <c r="C54" t="s">
        <v>40</v>
      </c>
      <c r="D54" t="s">
        <v>65</v>
      </c>
      <c r="E54" t="s">
        <v>31</v>
      </c>
      <c r="F54" t="s">
        <v>32</v>
      </c>
      <c r="G54" t="s">
        <v>90</v>
      </c>
      <c r="H54">
        <v>17.670000000000002</v>
      </c>
      <c r="I54">
        <v>1702</v>
      </c>
      <c r="J54">
        <v>96.98</v>
      </c>
      <c r="K54">
        <v>6</v>
      </c>
      <c r="L54" t="s">
        <v>44</v>
      </c>
      <c r="M54" t="s">
        <v>60</v>
      </c>
      <c r="N54">
        <v>47964.6</v>
      </c>
      <c r="O54" t="s">
        <v>170</v>
      </c>
      <c r="P54" t="s">
        <v>74</v>
      </c>
      <c r="Q54">
        <v>81.91</v>
      </c>
      <c r="R54">
        <v>4110.8</v>
      </c>
      <c r="S54">
        <v>3363.93</v>
      </c>
      <c r="T54">
        <v>6747.64</v>
      </c>
      <c r="U54" t="str">
        <f>TEXT(Table1[[#This Row],[Booking_Date]],"mmm")</f>
        <v>Apr</v>
      </c>
      <c r="V54">
        <f>YEAR(Table1[[#This Row],[Booking_Date]])</f>
        <v>2024</v>
      </c>
      <c r="W54" t="s">
        <v>75</v>
      </c>
      <c r="X54" t="str">
        <f>IF(Table1[[#This Row],[Freight_Cost]]&gt;50000,"High","Low")</f>
        <v>Low</v>
      </c>
      <c r="Y54" s="5" t="str">
        <f>IF(Table1[[#This Row],[Profit]]&gt;10000,"Good","Average")</f>
        <v>Average</v>
      </c>
      <c r="Z54" s="5" t="str" cm="1">
        <f t="array" ref="Z54">_xlfn.IFS(K54&lt;=5,"Excellent",K54&lt;=10,"Good",TRUE,"Delayed")</f>
        <v>Good</v>
      </c>
      <c r="AA54" s="5" t="str">
        <f>_xlfn.XLOOKUP(Table1[[#This Row],[Shipment_ID]],A:A,E:E)</f>
        <v>Hapag-Lloyd</v>
      </c>
      <c r="AB54" s="5">
        <f t="shared" si="0"/>
        <v>6747.64</v>
      </c>
    </row>
    <row r="55" spans="1:28">
      <c r="A55" t="s">
        <v>174</v>
      </c>
      <c r="B55" s="1">
        <v>46049</v>
      </c>
      <c r="C55" t="s">
        <v>121</v>
      </c>
      <c r="D55" t="s">
        <v>56</v>
      </c>
      <c r="E55" t="s">
        <v>99</v>
      </c>
      <c r="F55" t="s">
        <v>58</v>
      </c>
      <c r="G55" t="s">
        <v>84</v>
      </c>
      <c r="H55">
        <v>11.44</v>
      </c>
      <c r="I55">
        <v>2539</v>
      </c>
      <c r="J55">
        <v>102.93</v>
      </c>
      <c r="K55">
        <v>7</v>
      </c>
      <c r="L55" t="s">
        <v>34</v>
      </c>
      <c r="M55" t="s">
        <v>60</v>
      </c>
      <c r="N55">
        <v>70115.600000000006</v>
      </c>
      <c r="O55" t="s">
        <v>175</v>
      </c>
      <c r="P55" t="s">
        <v>78</v>
      </c>
      <c r="Q55">
        <v>81.09</v>
      </c>
      <c r="R55">
        <v>5535.6</v>
      </c>
      <c r="S55">
        <v>3389.15</v>
      </c>
      <c r="T55">
        <v>6632.46</v>
      </c>
      <c r="U55" t="str">
        <f>TEXT(Table1[[#This Row],[Booking_Date]],"mmm")</f>
        <v>Jan</v>
      </c>
      <c r="V55">
        <f>YEAR(Table1[[#This Row],[Booking_Date]])</f>
        <v>2026</v>
      </c>
      <c r="W55" t="s">
        <v>38</v>
      </c>
      <c r="X55" t="str">
        <f>IF(Table1[[#This Row],[Freight_Cost]]&gt;50000,"High","Low")</f>
        <v>High</v>
      </c>
      <c r="Y55" s="5" t="str">
        <f>IF(Table1[[#This Row],[Profit]]&gt;10000,"Good","Average")</f>
        <v>Average</v>
      </c>
      <c r="Z55" s="5" t="str" cm="1">
        <f t="array" ref="Z55">_xlfn.IFS(K55&lt;=5,"Excellent",K55&lt;=10,"Good",TRUE,"Delayed")</f>
        <v>Good</v>
      </c>
      <c r="AA55" s="5" t="str">
        <f>_xlfn.XLOOKUP(Table1[[#This Row],[Shipment_ID]],A:A,E:E)</f>
        <v>ONE</v>
      </c>
      <c r="AB55" s="5">
        <f t="shared" si="0"/>
        <v>6632.46</v>
      </c>
    </row>
    <row r="56" spans="1:28">
      <c r="A56" t="s">
        <v>176</v>
      </c>
      <c r="B56" s="1">
        <v>45313</v>
      </c>
      <c r="C56" t="s">
        <v>29</v>
      </c>
      <c r="D56" t="s">
        <v>65</v>
      </c>
      <c r="E56" t="s">
        <v>66</v>
      </c>
      <c r="F56" t="s">
        <v>58</v>
      </c>
      <c r="G56" t="s">
        <v>43</v>
      </c>
      <c r="H56">
        <v>12.87</v>
      </c>
      <c r="I56">
        <v>1387</v>
      </c>
      <c r="J56">
        <v>86.73</v>
      </c>
      <c r="K56">
        <v>3</v>
      </c>
      <c r="L56" t="s">
        <v>44</v>
      </c>
      <c r="M56" t="s">
        <v>60</v>
      </c>
      <c r="N56">
        <v>50634.6</v>
      </c>
      <c r="O56" t="s">
        <v>113</v>
      </c>
      <c r="P56" t="s">
        <v>74</v>
      </c>
      <c r="Q56">
        <v>84.01</v>
      </c>
      <c r="R56">
        <v>3288.8</v>
      </c>
      <c r="S56">
        <v>4531.4399999999996</v>
      </c>
      <c r="T56">
        <v>7624.52</v>
      </c>
      <c r="U56" t="str">
        <f>TEXT(Table1[[#This Row],[Booking_Date]],"mmm")</f>
        <v>Jan</v>
      </c>
      <c r="V56">
        <f>YEAR(Table1[[#This Row],[Booking_Date]])</f>
        <v>2024</v>
      </c>
      <c r="W56" t="s">
        <v>38</v>
      </c>
      <c r="X56" t="str">
        <f>IF(Table1[[#This Row],[Freight_Cost]]&gt;50000,"High","Low")</f>
        <v>High</v>
      </c>
      <c r="Y56" s="5" t="str">
        <f>IF(Table1[[#This Row],[Profit]]&gt;10000,"Good","Average")</f>
        <v>Average</v>
      </c>
      <c r="Z56" s="5" t="str" cm="1">
        <f t="array" ref="Z56">_xlfn.IFS(K56&lt;=5,"Excellent",K56&lt;=10,"Good",TRUE,"Delayed")</f>
        <v>Excellent</v>
      </c>
      <c r="AA56" s="5" t="str">
        <f>_xlfn.XLOOKUP(Table1[[#This Row],[Shipment_ID]],A:A,E:E)</f>
        <v>COSCO</v>
      </c>
      <c r="AB56" s="5">
        <f t="shared" si="0"/>
        <v>7624.52</v>
      </c>
    </row>
    <row r="57" spans="1:28">
      <c r="A57" t="s">
        <v>177</v>
      </c>
      <c r="B57" s="1">
        <v>45393</v>
      </c>
      <c r="C57" t="s">
        <v>64</v>
      </c>
      <c r="D57" t="s">
        <v>65</v>
      </c>
      <c r="E57" t="s">
        <v>102</v>
      </c>
      <c r="F57" t="s">
        <v>58</v>
      </c>
      <c r="G57" t="s">
        <v>43</v>
      </c>
      <c r="H57">
        <v>27.75</v>
      </c>
      <c r="I57">
        <v>2403</v>
      </c>
      <c r="J57">
        <v>103.39</v>
      </c>
      <c r="K57">
        <v>6</v>
      </c>
      <c r="L57" t="s">
        <v>34</v>
      </c>
      <c r="M57" t="s">
        <v>35</v>
      </c>
      <c r="N57">
        <v>87217.8</v>
      </c>
      <c r="O57" t="s">
        <v>178</v>
      </c>
      <c r="P57" t="s">
        <v>37</v>
      </c>
      <c r="Q57">
        <v>88.61</v>
      </c>
      <c r="R57">
        <v>5916</v>
      </c>
      <c r="S57">
        <v>2859.95</v>
      </c>
      <c r="T57">
        <v>14197.51</v>
      </c>
      <c r="U57" t="str">
        <f>TEXT(Table1[[#This Row],[Booking_Date]],"mmm")</f>
        <v>Apr</v>
      </c>
      <c r="V57">
        <f>YEAR(Table1[[#This Row],[Booking_Date]])</f>
        <v>2024</v>
      </c>
      <c r="W57" t="s">
        <v>75</v>
      </c>
      <c r="X57" t="str">
        <f>IF(Table1[[#This Row],[Freight_Cost]]&gt;50000,"High","Low")</f>
        <v>High</v>
      </c>
      <c r="Y57" s="5" t="str">
        <f>IF(Table1[[#This Row],[Profit]]&gt;10000,"Good","Average")</f>
        <v>Good</v>
      </c>
      <c r="Z57" s="5" t="str" cm="1">
        <f t="array" ref="Z57">_xlfn.IFS(K57&lt;=5,"Excellent",K57&lt;=10,"Good",TRUE,"Delayed")</f>
        <v>Good</v>
      </c>
      <c r="AA57" s="5" t="str">
        <f>_xlfn.XLOOKUP(Table1[[#This Row],[Shipment_ID]],A:A,E:E)</f>
        <v>Maersk</v>
      </c>
      <c r="AB57" s="5">
        <f t="shared" si="0"/>
        <v>14197.51</v>
      </c>
    </row>
    <row r="58" spans="1:28">
      <c r="A58" t="s">
        <v>179</v>
      </c>
      <c r="B58" s="1">
        <v>45639</v>
      </c>
      <c r="C58" t="s">
        <v>121</v>
      </c>
      <c r="D58" t="s">
        <v>72</v>
      </c>
      <c r="E58" t="s">
        <v>31</v>
      </c>
      <c r="F58" t="s">
        <v>32</v>
      </c>
      <c r="G58" t="s">
        <v>90</v>
      </c>
      <c r="H58">
        <v>11.44</v>
      </c>
      <c r="I58">
        <v>1622</v>
      </c>
      <c r="J58">
        <v>96.69</v>
      </c>
      <c r="K58">
        <v>6</v>
      </c>
      <c r="L58" t="s">
        <v>44</v>
      </c>
      <c r="M58" t="s">
        <v>35</v>
      </c>
      <c r="N58">
        <v>45362.8</v>
      </c>
      <c r="O58" t="s">
        <v>180</v>
      </c>
      <c r="P58" t="s">
        <v>78</v>
      </c>
      <c r="Q58">
        <v>82.44</v>
      </c>
      <c r="R58">
        <v>3701.6</v>
      </c>
      <c r="S58">
        <v>2597.5100000000002</v>
      </c>
      <c r="T58">
        <v>5741.66</v>
      </c>
      <c r="U58" t="str">
        <f>TEXT(Table1[[#This Row],[Booking_Date]],"mmm")</f>
        <v>Dec</v>
      </c>
      <c r="V58">
        <f>YEAR(Table1[[#This Row],[Booking_Date]])</f>
        <v>2024</v>
      </c>
      <c r="W58" t="s">
        <v>104</v>
      </c>
      <c r="X58" t="str">
        <f>IF(Table1[[#This Row],[Freight_Cost]]&gt;50000,"High","Low")</f>
        <v>Low</v>
      </c>
      <c r="Y58" s="5" t="str">
        <f>IF(Table1[[#This Row],[Profit]]&gt;10000,"Good","Average")</f>
        <v>Average</v>
      </c>
      <c r="Z58" s="5" t="str" cm="1">
        <f t="array" ref="Z58">_xlfn.IFS(K58&lt;=5,"Excellent",K58&lt;=10,"Good",TRUE,"Delayed")</f>
        <v>Good</v>
      </c>
      <c r="AA58" s="5" t="str">
        <f>_xlfn.XLOOKUP(Table1[[#This Row],[Shipment_ID]],A:A,E:E)</f>
        <v>Hapag-Lloyd</v>
      </c>
      <c r="AB58" s="5">
        <f t="shared" si="0"/>
        <v>5741.66</v>
      </c>
    </row>
    <row r="59" spans="1:28">
      <c r="A59" t="s">
        <v>181</v>
      </c>
      <c r="B59" s="1">
        <v>45879</v>
      </c>
      <c r="C59" t="s">
        <v>40</v>
      </c>
      <c r="D59" t="s">
        <v>108</v>
      </c>
      <c r="E59" t="s">
        <v>31</v>
      </c>
      <c r="F59" t="s">
        <v>58</v>
      </c>
      <c r="G59" t="s">
        <v>33</v>
      </c>
      <c r="H59">
        <v>21.28</v>
      </c>
      <c r="I59">
        <v>1243</v>
      </c>
      <c r="J59">
        <v>100.55</v>
      </c>
      <c r="K59">
        <v>4</v>
      </c>
      <c r="L59" t="s">
        <v>68</v>
      </c>
      <c r="M59" t="s">
        <v>35</v>
      </c>
      <c r="N59">
        <v>64634</v>
      </c>
      <c r="O59" t="s">
        <v>182</v>
      </c>
      <c r="P59" t="s">
        <v>70</v>
      </c>
      <c r="Q59">
        <v>84.48</v>
      </c>
      <c r="R59">
        <v>3337.2</v>
      </c>
      <c r="S59">
        <v>3786</v>
      </c>
      <c r="T59">
        <v>10826.56</v>
      </c>
      <c r="U59" t="str">
        <f>TEXT(Table1[[#This Row],[Booking_Date]],"mmm")</f>
        <v>Aug</v>
      </c>
      <c r="V59">
        <f>YEAR(Table1[[#This Row],[Booking_Date]])</f>
        <v>2025</v>
      </c>
      <c r="W59" t="s">
        <v>48</v>
      </c>
      <c r="X59" t="str">
        <f>IF(Table1[[#This Row],[Freight_Cost]]&gt;50000,"High","Low")</f>
        <v>High</v>
      </c>
      <c r="Y59" s="5" t="str">
        <f>IF(Table1[[#This Row],[Profit]]&gt;10000,"Good","Average")</f>
        <v>Good</v>
      </c>
      <c r="Z59" s="5" t="str" cm="1">
        <f t="array" ref="Z59">_xlfn.IFS(K59&lt;=5,"Excellent",K59&lt;=10,"Good",TRUE,"Delayed")</f>
        <v>Excellent</v>
      </c>
      <c r="AA59" s="5" t="str">
        <f>_xlfn.XLOOKUP(Table1[[#This Row],[Shipment_ID]],A:A,E:E)</f>
        <v>Hapag-Lloyd</v>
      </c>
      <c r="AB59" s="5">
        <f t="shared" si="0"/>
        <v>10826.56</v>
      </c>
    </row>
    <row r="60" spans="1:28">
      <c r="A60" t="s">
        <v>183</v>
      </c>
      <c r="B60" s="1">
        <v>45800</v>
      </c>
      <c r="C60" t="s">
        <v>115</v>
      </c>
      <c r="D60" t="s">
        <v>72</v>
      </c>
      <c r="E60" t="s">
        <v>83</v>
      </c>
      <c r="F60" t="s">
        <v>58</v>
      </c>
      <c r="G60" t="s">
        <v>67</v>
      </c>
      <c r="H60">
        <v>26.24</v>
      </c>
      <c r="I60">
        <v>1133</v>
      </c>
      <c r="J60">
        <v>96.57</v>
      </c>
      <c r="K60">
        <v>4</v>
      </c>
      <c r="L60" t="s">
        <v>34</v>
      </c>
      <c r="M60" t="s">
        <v>45</v>
      </c>
      <c r="N60">
        <v>67300.399999999994</v>
      </c>
      <c r="O60" t="s">
        <v>184</v>
      </c>
      <c r="P60" t="s">
        <v>74</v>
      </c>
      <c r="Q60">
        <v>83.68</v>
      </c>
      <c r="R60">
        <v>3315.6</v>
      </c>
      <c r="S60">
        <v>3033.95</v>
      </c>
      <c r="T60">
        <v>9040.2999999999993</v>
      </c>
      <c r="U60" t="str">
        <f>TEXT(Table1[[#This Row],[Booking_Date]],"mmm")</f>
        <v>May</v>
      </c>
      <c r="V60">
        <f>YEAR(Table1[[#This Row],[Booking_Date]])</f>
        <v>2025</v>
      </c>
      <c r="W60" t="s">
        <v>75</v>
      </c>
      <c r="X60" t="str">
        <f>IF(Table1[[#This Row],[Freight_Cost]]&gt;50000,"High","Low")</f>
        <v>High</v>
      </c>
      <c r="Y60" s="5" t="str">
        <f>IF(Table1[[#This Row],[Profit]]&gt;10000,"Good","Average")</f>
        <v>Average</v>
      </c>
      <c r="Z60" s="5" t="str" cm="1">
        <f t="array" ref="Z60">_xlfn.IFS(K60&lt;=5,"Excellent",K60&lt;=10,"Good",TRUE,"Delayed")</f>
        <v>Excellent</v>
      </c>
      <c r="AA60" s="5" t="str">
        <f>_xlfn.XLOOKUP(Table1[[#This Row],[Shipment_ID]],A:A,E:E)</f>
        <v>MSC</v>
      </c>
      <c r="AB60" s="5">
        <f t="shared" si="0"/>
        <v>9040.2999999999993</v>
      </c>
    </row>
    <row r="61" spans="1:28">
      <c r="A61" t="s">
        <v>185</v>
      </c>
      <c r="B61" s="1">
        <v>45932</v>
      </c>
      <c r="C61" t="s">
        <v>64</v>
      </c>
      <c r="D61" t="s">
        <v>72</v>
      </c>
      <c r="E61" t="s">
        <v>57</v>
      </c>
      <c r="F61" t="s">
        <v>58</v>
      </c>
      <c r="G61" t="s">
        <v>67</v>
      </c>
      <c r="H61">
        <v>25.17</v>
      </c>
      <c r="I61">
        <v>1655</v>
      </c>
      <c r="J61">
        <v>98.35</v>
      </c>
      <c r="K61">
        <v>4</v>
      </c>
      <c r="L61" t="s">
        <v>68</v>
      </c>
      <c r="M61" t="s">
        <v>45</v>
      </c>
      <c r="N61">
        <v>70315</v>
      </c>
      <c r="O61" t="s">
        <v>93</v>
      </c>
      <c r="P61" t="s">
        <v>47</v>
      </c>
      <c r="Q61">
        <v>85.49</v>
      </c>
      <c r="R61">
        <v>4316.8</v>
      </c>
      <c r="S61">
        <v>3438.02</v>
      </c>
      <c r="T61">
        <v>7323.97</v>
      </c>
      <c r="U61" t="str">
        <f>TEXT(Table1[[#This Row],[Booking_Date]],"mmm")</f>
        <v>Oct</v>
      </c>
      <c r="V61">
        <f>YEAR(Table1[[#This Row],[Booking_Date]])</f>
        <v>2025</v>
      </c>
      <c r="W61" t="s">
        <v>104</v>
      </c>
      <c r="X61" t="str">
        <f>IF(Table1[[#This Row],[Freight_Cost]]&gt;50000,"High","Low")</f>
        <v>High</v>
      </c>
      <c r="Y61" s="5" t="str">
        <f>IF(Table1[[#This Row],[Profit]]&gt;10000,"Good","Average")</f>
        <v>Average</v>
      </c>
      <c r="Z61" s="5" t="str" cm="1">
        <f t="array" ref="Z61">_xlfn.IFS(K61&lt;=5,"Excellent",K61&lt;=10,"Good",TRUE,"Delayed")</f>
        <v>Excellent</v>
      </c>
      <c r="AA61" s="5" t="str">
        <f>_xlfn.XLOOKUP(Table1[[#This Row],[Shipment_ID]],A:A,E:E)</f>
        <v>Evergreen</v>
      </c>
      <c r="AB61" s="5">
        <f t="shared" si="0"/>
        <v>7323.97</v>
      </c>
    </row>
    <row r="62" spans="1:28">
      <c r="A62" t="s">
        <v>186</v>
      </c>
      <c r="B62" s="1">
        <v>45524</v>
      </c>
      <c r="C62" t="s">
        <v>64</v>
      </c>
      <c r="D62" t="s">
        <v>65</v>
      </c>
      <c r="E62" t="s">
        <v>99</v>
      </c>
      <c r="F62" t="s">
        <v>32</v>
      </c>
      <c r="G62" t="s">
        <v>84</v>
      </c>
      <c r="H62">
        <v>18.21</v>
      </c>
      <c r="I62">
        <v>2414</v>
      </c>
      <c r="J62">
        <v>103.1</v>
      </c>
      <c r="K62">
        <v>8</v>
      </c>
      <c r="L62" t="s">
        <v>68</v>
      </c>
      <c r="M62" t="s">
        <v>35</v>
      </c>
      <c r="N62">
        <v>64229</v>
      </c>
      <c r="O62" t="s">
        <v>69</v>
      </c>
      <c r="P62" t="s">
        <v>54</v>
      </c>
      <c r="Q62">
        <v>82.6</v>
      </c>
      <c r="R62">
        <v>5556.4</v>
      </c>
      <c r="S62">
        <v>4078.52</v>
      </c>
      <c r="T62">
        <v>9907.44</v>
      </c>
      <c r="U62" t="str">
        <f>TEXT(Table1[[#This Row],[Booking_Date]],"mmm")</f>
        <v>Aug</v>
      </c>
      <c r="V62">
        <f>YEAR(Table1[[#This Row],[Booking_Date]])</f>
        <v>2024</v>
      </c>
      <c r="W62" t="s">
        <v>48</v>
      </c>
      <c r="X62" t="str">
        <f>IF(Table1[[#This Row],[Freight_Cost]]&gt;50000,"High","Low")</f>
        <v>High</v>
      </c>
      <c r="Y62" s="5" t="str">
        <f>IF(Table1[[#This Row],[Profit]]&gt;10000,"Good","Average")</f>
        <v>Average</v>
      </c>
      <c r="Z62" s="5" t="str" cm="1">
        <f t="array" ref="Z62">_xlfn.IFS(K62&lt;=5,"Excellent",K62&lt;=10,"Good",TRUE,"Delayed")</f>
        <v>Good</v>
      </c>
      <c r="AA62" s="5" t="str">
        <f>_xlfn.XLOOKUP(Table1[[#This Row],[Shipment_ID]],A:A,E:E)</f>
        <v>ONE</v>
      </c>
      <c r="AB62" s="5">
        <f t="shared" si="0"/>
        <v>9907.44</v>
      </c>
    </row>
    <row r="63" spans="1:28">
      <c r="A63" t="s">
        <v>187</v>
      </c>
      <c r="B63" s="1">
        <v>46157</v>
      </c>
      <c r="C63" t="s">
        <v>121</v>
      </c>
      <c r="D63" t="s">
        <v>56</v>
      </c>
      <c r="E63" t="s">
        <v>57</v>
      </c>
      <c r="F63" t="s">
        <v>58</v>
      </c>
      <c r="G63" t="s">
        <v>84</v>
      </c>
      <c r="H63">
        <v>13.13</v>
      </c>
      <c r="I63">
        <v>2747</v>
      </c>
      <c r="J63">
        <v>102.8</v>
      </c>
      <c r="K63">
        <v>7</v>
      </c>
      <c r="L63" t="s">
        <v>44</v>
      </c>
      <c r="M63" t="s">
        <v>60</v>
      </c>
      <c r="N63">
        <v>69117</v>
      </c>
      <c r="O63" t="s">
        <v>93</v>
      </c>
      <c r="P63" t="s">
        <v>54</v>
      </c>
      <c r="Q63">
        <v>87.13</v>
      </c>
      <c r="R63">
        <v>6019.2</v>
      </c>
      <c r="S63">
        <v>3803.69</v>
      </c>
      <c r="T63">
        <v>10209.75</v>
      </c>
      <c r="U63" t="str">
        <f>TEXT(Table1[[#This Row],[Booking_Date]],"mmm")</f>
        <v>May</v>
      </c>
      <c r="V63">
        <f>YEAR(Table1[[#This Row],[Booking_Date]])</f>
        <v>2026</v>
      </c>
      <c r="W63" t="s">
        <v>75</v>
      </c>
      <c r="X63" t="str">
        <f>IF(Table1[[#This Row],[Freight_Cost]]&gt;50000,"High","Low")</f>
        <v>High</v>
      </c>
      <c r="Y63" s="5" t="str">
        <f>IF(Table1[[#This Row],[Profit]]&gt;10000,"Good","Average")</f>
        <v>Good</v>
      </c>
      <c r="Z63" s="5" t="str" cm="1">
        <f t="array" ref="Z63">_xlfn.IFS(K63&lt;=5,"Excellent",K63&lt;=10,"Good",TRUE,"Delayed")</f>
        <v>Good</v>
      </c>
      <c r="AA63" s="5" t="str">
        <f>_xlfn.XLOOKUP(Table1[[#This Row],[Shipment_ID]],A:A,E:E)</f>
        <v>Evergreen</v>
      </c>
      <c r="AB63" s="5">
        <f t="shared" si="0"/>
        <v>10209.75</v>
      </c>
    </row>
    <row r="64" spans="1:28">
      <c r="A64" t="s">
        <v>188</v>
      </c>
      <c r="B64" s="1">
        <v>45684</v>
      </c>
      <c r="C64" t="s">
        <v>89</v>
      </c>
      <c r="D64" t="s">
        <v>30</v>
      </c>
      <c r="E64" t="s">
        <v>66</v>
      </c>
      <c r="F64" t="s">
        <v>58</v>
      </c>
      <c r="G64" t="s">
        <v>43</v>
      </c>
      <c r="H64">
        <v>14.89</v>
      </c>
      <c r="I64">
        <v>1233</v>
      </c>
      <c r="J64">
        <v>92.33</v>
      </c>
      <c r="K64">
        <v>3</v>
      </c>
      <c r="L64" t="s">
        <v>44</v>
      </c>
      <c r="M64" t="s">
        <v>35</v>
      </c>
      <c r="N64">
        <v>55276.6</v>
      </c>
      <c r="O64" t="s">
        <v>189</v>
      </c>
      <c r="P64" t="s">
        <v>37</v>
      </c>
      <c r="Q64">
        <v>85.96</v>
      </c>
      <c r="R64">
        <v>3061.6</v>
      </c>
      <c r="S64">
        <v>4762.43</v>
      </c>
      <c r="T64">
        <v>5760.02</v>
      </c>
      <c r="U64" t="str">
        <f>TEXT(Table1[[#This Row],[Booking_Date]],"mmm")</f>
        <v>Jan</v>
      </c>
      <c r="V64">
        <f>YEAR(Table1[[#This Row],[Booking_Date]])</f>
        <v>2025</v>
      </c>
      <c r="W64" t="s">
        <v>38</v>
      </c>
      <c r="X64" t="str">
        <f>IF(Table1[[#This Row],[Freight_Cost]]&gt;50000,"High","Low")</f>
        <v>High</v>
      </c>
      <c r="Y64" s="5" t="str">
        <f>IF(Table1[[#This Row],[Profit]]&gt;10000,"Good","Average")</f>
        <v>Average</v>
      </c>
      <c r="Z64" s="5" t="str" cm="1">
        <f t="array" ref="Z64">_xlfn.IFS(K64&lt;=5,"Excellent",K64&lt;=10,"Good",TRUE,"Delayed")</f>
        <v>Excellent</v>
      </c>
      <c r="AA64" s="5" t="str">
        <f>_xlfn.XLOOKUP(Table1[[#This Row],[Shipment_ID]],A:A,E:E)</f>
        <v>COSCO</v>
      </c>
      <c r="AB64" s="5">
        <f t="shared" si="0"/>
        <v>5760.02</v>
      </c>
    </row>
    <row r="65" spans="1:28">
      <c r="A65" t="s">
        <v>190</v>
      </c>
      <c r="B65" s="1">
        <v>45477</v>
      </c>
      <c r="C65" t="s">
        <v>64</v>
      </c>
      <c r="D65" t="s">
        <v>65</v>
      </c>
      <c r="E65" t="s">
        <v>102</v>
      </c>
      <c r="F65" t="s">
        <v>32</v>
      </c>
      <c r="G65" t="s">
        <v>43</v>
      </c>
      <c r="H65">
        <v>14.71</v>
      </c>
      <c r="I65">
        <v>1062</v>
      </c>
      <c r="J65">
        <v>102.84</v>
      </c>
      <c r="K65">
        <v>2</v>
      </c>
      <c r="L65" t="s">
        <v>44</v>
      </c>
      <c r="M65" t="s">
        <v>45</v>
      </c>
      <c r="N65">
        <v>39823.800000000003</v>
      </c>
      <c r="O65" t="s">
        <v>191</v>
      </c>
      <c r="P65" t="s">
        <v>47</v>
      </c>
      <c r="Q65">
        <v>83.47</v>
      </c>
      <c r="R65">
        <v>2712.4</v>
      </c>
      <c r="S65">
        <v>2993.27</v>
      </c>
      <c r="T65">
        <v>3946.14</v>
      </c>
      <c r="U65" t="str">
        <f>TEXT(Table1[[#This Row],[Booking_Date]],"mmm")</f>
        <v>Jul</v>
      </c>
      <c r="V65">
        <f>YEAR(Table1[[#This Row],[Booking_Date]])</f>
        <v>2024</v>
      </c>
      <c r="W65" t="s">
        <v>48</v>
      </c>
      <c r="X65" t="str">
        <f>IF(Table1[[#This Row],[Freight_Cost]]&gt;50000,"High","Low")</f>
        <v>Low</v>
      </c>
      <c r="Y65" s="5" t="str">
        <f>IF(Table1[[#This Row],[Profit]]&gt;10000,"Good","Average")</f>
        <v>Average</v>
      </c>
      <c r="Z65" s="5" t="str" cm="1">
        <f t="array" ref="Z65">_xlfn.IFS(K65&lt;=5,"Excellent",K65&lt;=10,"Good",TRUE,"Delayed")</f>
        <v>Excellent</v>
      </c>
      <c r="AA65" s="5" t="str">
        <f>_xlfn.XLOOKUP(Table1[[#This Row],[Shipment_ID]],A:A,E:E)</f>
        <v>Maersk</v>
      </c>
      <c r="AB65" s="5">
        <f t="shared" si="0"/>
        <v>3946.14</v>
      </c>
    </row>
    <row r="66" spans="1:28">
      <c r="A66" t="s">
        <v>192</v>
      </c>
      <c r="B66" s="1">
        <v>45873</v>
      </c>
      <c r="C66" t="s">
        <v>89</v>
      </c>
      <c r="D66" t="s">
        <v>108</v>
      </c>
      <c r="E66" t="s">
        <v>66</v>
      </c>
      <c r="F66" t="s">
        <v>58</v>
      </c>
      <c r="G66" t="s">
        <v>43</v>
      </c>
      <c r="H66">
        <v>10.44</v>
      </c>
      <c r="I66">
        <v>472</v>
      </c>
      <c r="J66">
        <v>95.93</v>
      </c>
      <c r="K66">
        <v>2</v>
      </c>
      <c r="L66" t="s">
        <v>44</v>
      </c>
      <c r="M66" t="s">
        <v>35</v>
      </c>
      <c r="N66">
        <v>42571.6</v>
      </c>
      <c r="O66" t="s">
        <v>182</v>
      </c>
      <c r="P66" t="s">
        <v>78</v>
      </c>
      <c r="Q66">
        <v>86.7</v>
      </c>
      <c r="R66">
        <v>1361.6</v>
      </c>
      <c r="S66">
        <v>3516.48</v>
      </c>
      <c r="T66">
        <v>7461.22</v>
      </c>
      <c r="U66" t="str">
        <f>TEXT(Table1[[#This Row],[Booking_Date]],"mmm")</f>
        <v>Aug</v>
      </c>
      <c r="V66">
        <f>YEAR(Table1[[#This Row],[Booking_Date]])</f>
        <v>2025</v>
      </c>
      <c r="W66" t="s">
        <v>48</v>
      </c>
      <c r="X66" t="str">
        <f>IF(Table1[[#This Row],[Freight_Cost]]&gt;50000,"High","Low")</f>
        <v>Low</v>
      </c>
      <c r="Y66" s="5" t="str">
        <f>IF(Table1[[#This Row],[Profit]]&gt;10000,"Good","Average")</f>
        <v>Average</v>
      </c>
      <c r="Z66" s="5" t="str" cm="1">
        <f t="array" ref="Z66">_xlfn.IFS(K66&lt;=5,"Excellent",K66&lt;=10,"Good",TRUE,"Delayed")</f>
        <v>Excellent</v>
      </c>
      <c r="AA66" s="5" t="str">
        <f>_xlfn.XLOOKUP(Table1[[#This Row],[Shipment_ID]],A:A,E:E)</f>
        <v>COSCO</v>
      </c>
      <c r="AB66" s="5">
        <f t="shared" ref="AB66:AB129" si="1">INDEX(T:T,MATCH(A66,A:A,0))</f>
        <v>7461.22</v>
      </c>
    </row>
    <row r="67" spans="1:28">
      <c r="A67" t="s">
        <v>193</v>
      </c>
      <c r="B67" s="1">
        <v>45917</v>
      </c>
      <c r="C67" t="s">
        <v>115</v>
      </c>
      <c r="D67" t="s">
        <v>108</v>
      </c>
      <c r="E67" t="s">
        <v>99</v>
      </c>
      <c r="F67" t="s">
        <v>32</v>
      </c>
      <c r="G67" t="s">
        <v>67</v>
      </c>
      <c r="H67">
        <v>10.84</v>
      </c>
      <c r="I67">
        <v>1925</v>
      </c>
      <c r="J67">
        <v>89.42</v>
      </c>
      <c r="K67">
        <v>4</v>
      </c>
      <c r="L67" t="s">
        <v>44</v>
      </c>
      <c r="M67" t="s">
        <v>60</v>
      </c>
      <c r="N67">
        <v>43586.400000000001</v>
      </c>
      <c r="O67" t="s">
        <v>80</v>
      </c>
      <c r="P67" t="s">
        <v>78</v>
      </c>
      <c r="Q67">
        <v>88.38</v>
      </c>
      <c r="R67">
        <v>4283.6000000000004</v>
      </c>
      <c r="S67">
        <v>4159.45</v>
      </c>
      <c r="T67">
        <v>7315.61</v>
      </c>
      <c r="U67" t="str">
        <f>TEXT(Table1[[#This Row],[Booking_Date]],"mmm")</f>
        <v>Sep</v>
      </c>
      <c r="V67">
        <f>YEAR(Table1[[#This Row],[Booking_Date]])</f>
        <v>2025</v>
      </c>
      <c r="W67" t="s">
        <v>48</v>
      </c>
      <c r="X67" t="str">
        <f>IF(Table1[[#This Row],[Freight_Cost]]&gt;50000,"High","Low")</f>
        <v>Low</v>
      </c>
      <c r="Y67" s="5" t="str">
        <f>IF(Table1[[#This Row],[Profit]]&gt;10000,"Good","Average")</f>
        <v>Average</v>
      </c>
      <c r="Z67" s="5" t="str" cm="1">
        <f t="array" ref="Z67">_xlfn.IFS(K67&lt;=5,"Excellent",K67&lt;=10,"Good",TRUE,"Delayed")</f>
        <v>Excellent</v>
      </c>
      <c r="AA67" s="5" t="str">
        <f>_xlfn.XLOOKUP(Table1[[#This Row],[Shipment_ID]],A:A,E:E)</f>
        <v>ONE</v>
      </c>
      <c r="AB67" s="5">
        <f t="shared" si="1"/>
        <v>7315.61</v>
      </c>
    </row>
    <row r="68" spans="1:28">
      <c r="A68" t="s">
        <v>194</v>
      </c>
      <c r="B68" s="1">
        <v>45875</v>
      </c>
      <c r="C68" t="s">
        <v>29</v>
      </c>
      <c r="D68" t="s">
        <v>56</v>
      </c>
      <c r="E68" t="s">
        <v>66</v>
      </c>
      <c r="F68" t="s">
        <v>32</v>
      </c>
      <c r="G68" t="s">
        <v>52</v>
      </c>
      <c r="H68">
        <v>13.87</v>
      </c>
      <c r="I68">
        <v>461</v>
      </c>
      <c r="J68">
        <v>94.1</v>
      </c>
      <c r="K68">
        <v>2</v>
      </c>
      <c r="L68" t="s">
        <v>68</v>
      </c>
      <c r="M68" t="s">
        <v>35</v>
      </c>
      <c r="N68">
        <v>35807</v>
      </c>
      <c r="O68" t="s">
        <v>195</v>
      </c>
      <c r="P68" t="s">
        <v>54</v>
      </c>
      <c r="Q68">
        <v>81.88</v>
      </c>
      <c r="R68">
        <v>1476.8</v>
      </c>
      <c r="S68">
        <v>4374.74</v>
      </c>
      <c r="T68">
        <v>4417.3500000000004</v>
      </c>
      <c r="U68" t="str">
        <f>TEXT(Table1[[#This Row],[Booking_Date]],"mmm")</f>
        <v>Aug</v>
      </c>
      <c r="V68">
        <f>YEAR(Table1[[#This Row],[Booking_Date]])</f>
        <v>2025</v>
      </c>
      <c r="W68" t="s">
        <v>48</v>
      </c>
      <c r="X68" t="str">
        <f>IF(Table1[[#This Row],[Freight_Cost]]&gt;50000,"High","Low")</f>
        <v>Low</v>
      </c>
      <c r="Y68" s="5" t="str">
        <f>IF(Table1[[#This Row],[Profit]]&gt;10000,"Good","Average")</f>
        <v>Average</v>
      </c>
      <c r="Z68" s="5" t="str" cm="1">
        <f t="array" ref="Z68">_xlfn.IFS(K68&lt;=5,"Excellent",K68&lt;=10,"Good",TRUE,"Delayed")</f>
        <v>Excellent</v>
      </c>
      <c r="AA68" s="5" t="str">
        <f>_xlfn.XLOOKUP(Table1[[#This Row],[Shipment_ID]],A:A,E:E)</f>
        <v>COSCO</v>
      </c>
      <c r="AB68" s="5">
        <f t="shared" si="1"/>
        <v>4417.3500000000004</v>
      </c>
    </row>
    <row r="69" spans="1:28">
      <c r="A69" t="s">
        <v>196</v>
      </c>
      <c r="B69" s="1">
        <v>45826</v>
      </c>
      <c r="C69" t="s">
        <v>89</v>
      </c>
      <c r="D69" t="s">
        <v>108</v>
      </c>
      <c r="E69" t="s">
        <v>57</v>
      </c>
      <c r="F69" t="s">
        <v>58</v>
      </c>
      <c r="G69" t="s">
        <v>33</v>
      </c>
      <c r="H69">
        <v>23.6</v>
      </c>
      <c r="I69">
        <v>1531</v>
      </c>
      <c r="J69">
        <v>100.89</v>
      </c>
      <c r="K69">
        <v>3</v>
      </c>
      <c r="L69" t="s">
        <v>34</v>
      </c>
      <c r="M69" t="s">
        <v>35</v>
      </c>
      <c r="N69">
        <v>72718.8</v>
      </c>
      <c r="O69" t="s">
        <v>197</v>
      </c>
      <c r="P69" t="s">
        <v>37</v>
      </c>
      <c r="Q69">
        <v>84.81</v>
      </c>
      <c r="R69">
        <v>4006</v>
      </c>
      <c r="S69">
        <v>4441.41</v>
      </c>
      <c r="T69">
        <v>7295.16</v>
      </c>
      <c r="U69" t="str">
        <f>TEXT(Table1[[#This Row],[Booking_Date]],"mmm")</f>
        <v>Jun</v>
      </c>
      <c r="V69">
        <f>YEAR(Table1[[#This Row],[Booking_Date]])</f>
        <v>2025</v>
      </c>
      <c r="W69" t="s">
        <v>75</v>
      </c>
      <c r="X69" t="str">
        <f>IF(Table1[[#This Row],[Freight_Cost]]&gt;50000,"High","Low")</f>
        <v>High</v>
      </c>
      <c r="Y69" s="5" t="str">
        <f>IF(Table1[[#This Row],[Profit]]&gt;10000,"Good","Average")</f>
        <v>Average</v>
      </c>
      <c r="Z69" s="5" t="str" cm="1">
        <f t="array" ref="Z69">_xlfn.IFS(K69&lt;=5,"Excellent",K69&lt;=10,"Good",TRUE,"Delayed")</f>
        <v>Excellent</v>
      </c>
      <c r="AA69" s="5" t="str">
        <f>_xlfn.XLOOKUP(Table1[[#This Row],[Shipment_ID]],A:A,E:E)</f>
        <v>Evergreen</v>
      </c>
      <c r="AB69" s="5">
        <f t="shared" si="1"/>
        <v>7295.16</v>
      </c>
    </row>
    <row r="70" spans="1:28">
      <c r="A70" t="s">
        <v>198</v>
      </c>
      <c r="B70" s="1">
        <v>45781</v>
      </c>
      <c r="C70" t="s">
        <v>40</v>
      </c>
      <c r="D70" t="s">
        <v>65</v>
      </c>
      <c r="E70" t="s">
        <v>57</v>
      </c>
      <c r="F70" t="s">
        <v>32</v>
      </c>
      <c r="G70" t="s">
        <v>90</v>
      </c>
      <c r="H70">
        <v>23</v>
      </c>
      <c r="I70">
        <v>1884</v>
      </c>
      <c r="J70">
        <v>100.92</v>
      </c>
      <c r="K70">
        <v>6</v>
      </c>
      <c r="L70" t="s">
        <v>68</v>
      </c>
      <c r="M70" t="s">
        <v>35</v>
      </c>
      <c r="N70">
        <v>61918.400000000001</v>
      </c>
      <c r="O70" t="s">
        <v>195</v>
      </c>
      <c r="P70" t="s">
        <v>70</v>
      </c>
      <c r="Q70">
        <v>88.72</v>
      </c>
      <c r="R70">
        <v>4688</v>
      </c>
      <c r="S70">
        <v>4875.75</v>
      </c>
      <c r="T70">
        <v>9139.76</v>
      </c>
      <c r="U70" t="str">
        <f>TEXT(Table1[[#This Row],[Booking_Date]],"mmm")</f>
        <v>May</v>
      </c>
      <c r="V70">
        <f>YEAR(Table1[[#This Row],[Booking_Date]])</f>
        <v>2025</v>
      </c>
      <c r="W70" t="s">
        <v>75</v>
      </c>
      <c r="X70" t="str">
        <f>IF(Table1[[#This Row],[Freight_Cost]]&gt;50000,"High","Low")</f>
        <v>High</v>
      </c>
      <c r="Y70" s="5" t="str">
        <f>IF(Table1[[#This Row],[Profit]]&gt;10000,"Good","Average")</f>
        <v>Average</v>
      </c>
      <c r="Z70" s="5" t="str" cm="1">
        <f t="array" ref="Z70">_xlfn.IFS(K70&lt;=5,"Excellent",K70&lt;=10,"Good",TRUE,"Delayed")</f>
        <v>Good</v>
      </c>
      <c r="AA70" s="5" t="str">
        <f>_xlfn.XLOOKUP(Table1[[#This Row],[Shipment_ID]],A:A,E:E)</f>
        <v>Evergreen</v>
      </c>
      <c r="AB70" s="5">
        <f t="shared" si="1"/>
        <v>9139.76</v>
      </c>
    </row>
    <row r="71" spans="1:28">
      <c r="A71" t="s">
        <v>199</v>
      </c>
      <c r="B71" s="1">
        <v>45703</v>
      </c>
      <c r="C71" t="s">
        <v>64</v>
      </c>
      <c r="D71" t="s">
        <v>30</v>
      </c>
      <c r="E71" t="s">
        <v>99</v>
      </c>
      <c r="F71" t="s">
        <v>58</v>
      </c>
      <c r="G71" t="s">
        <v>90</v>
      </c>
      <c r="H71">
        <v>23.5</v>
      </c>
      <c r="I71">
        <v>2772</v>
      </c>
      <c r="J71">
        <v>87.42</v>
      </c>
      <c r="K71">
        <v>7</v>
      </c>
      <c r="L71" t="s">
        <v>34</v>
      </c>
      <c r="M71" t="s">
        <v>60</v>
      </c>
      <c r="N71">
        <v>81904.399999999994</v>
      </c>
      <c r="O71" t="s">
        <v>200</v>
      </c>
      <c r="P71" t="s">
        <v>74</v>
      </c>
      <c r="Q71">
        <v>84.6</v>
      </c>
      <c r="R71">
        <v>6484</v>
      </c>
      <c r="S71">
        <v>4528.88</v>
      </c>
      <c r="T71">
        <v>12192.07</v>
      </c>
      <c r="U71" t="str">
        <f>TEXT(Table1[[#This Row],[Booking_Date]],"mmm")</f>
        <v>Feb</v>
      </c>
      <c r="V71">
        <f>YEAR(Table1[[#This Row],[Booking_Date]])</f>
        <v>2025</v>
      </c>
      <c r="W71" t="s">
        <v>38</v>
      </c>
      <c r="X71" t="str">
        <f>IF(Table1[[#This Row],[Freight_Cost]]&gt;50000,"High","Low")</f>
        <v>High</v>
      </c>
      <c r="Y71" s="5" t="str">
        <f>IF(Table1[[#This Row],[Profit]]&gt;10000,"Good","Average")</f>
        <v>Good</v>
      </c>
      <c r="Z71" s="5" t="str" cm="1">
        <f t="array" ref="Z71">_xlfn.IFS(K71&lt;=5,"Excellent",K71&lt;=10,"Good",TRUE,"Delayed")</f>
        <v>Good</v>
      </c>
      <c r="AA71" s="5" t="str">
        <f>_xlfn.XLOOKUP(Table1[[#This Row],[Shipment_ID]],A:A,E:E)</f>
        <v>ONE</v>
      </c>
      <c r="AB71" s="5">
        <f t="shared" si="1"/>
        <v>12192.07</v>
      </c>
    </row>
    <row r="72" spans="1:28">
      <c r="A72" t="s">
        <v>201</v>
      </c>
      <c r="B72" s="1">
        <v>45616</v>
      </c>
      <c r="C72" t="s">
        <v>89</v>
      </c>
      <c r="D72" t="s">
        <v>72</v>
      </c>
      <c r="E72" t="s">
        <v>66</v>
      </c>
      <c r="F72" t="s">
        <v>58</v>
      </c>
      <c r="G72" t="s">
        <v>90</v>
      </c>
      <c r="H72">
        <v>11.29</v>
      </c>
      <c r="I72">
        <v>479</v>
      </c>
      <c r="J72">
        <v>102.24</v>
      </c>
      <c r="K72">
        <v>3</v>
      </c>
      <c r="L72" t="s">
        <v>34</v>
      </c>
      <c r="M72" t="s">
        <v>60</v>
      </c>
      <c r="N72">
        <v>45177.8</v>
      </c>
      <c r="O72" t="s">
        <v>124</v>
      </c>
      <c r="P72" t="s">
        <v>54</v>
      </c>
      <c r="Q72">
        <v>83.4</v>
      </c>
      <c r="R72">
        <v>1409.6</v>
      </c>
      <c r="S72">
        <v>1843.39</v>
      </c>
      <c r="T72">
        <v>6938.94</v>
      </c>
      <c r="U72" t="str">
        <f>TEXT(Table1[[#This Row],[Booking_Date]],"mmm")</f>
        <v>Nov</v>
      </c>
      <c r="V72">
        <f>YEAR(Table1[[#This Row],[Booking_Date]])</f>
        <v>2024</v>
      </c>
      <c r="W72" t="s">
        <v>104</v>
      </c>
      <c r="X72" t="str">
        <f>IF(Table1[[#This Row],[Freight_Cost]]&gt;50000,"High","Low")</f>
        <v>Low</v>
      </c>
      <c r="Y72" s="5" t="str">
        <f>IF(Table1[[#This Row],[Profit]]&gt;10000,"Good","Average")</f>
        <v>Average</v>
      </c>
      <c r="Z72" s="5" t="str" cm="1">
        <f t="array" ref="Z72">_xlfn.IFS(K72&lt;=5,"Excellent",K72&lt;=10,"Good",TRUE,"Delayed")</f>
        <v>Excellent</v>
      </c>
      <c r="AA72" s="5" t="str">
        <f>_xlfn.XLOOKUP(Table1[[#This Row],[Shipment_ID]],A:A,E:E)</f>
        <v>COSCO</v>
      </c>
      <c r="AB72" s="5">
        <f t="shared" si="1"/>
        <v>6938.94</v>
      </c>
    </row>
    <row r="73" spans="1:28">
      <c r="A73" t="s">
        <v>202</v>
      </c>
      <c r="B73" s="1">
        <v>45513</v>
      </c>
      <c r="C73" t="s">
        <v>40</v>
      </c>
      <c r="D73" t="s">
        <v>51</v>
      </c>
      <c r="E73" t="s">
        <v>66</v>
      </c>
      <c r="F73" t="s">
        <v>58</v>
      </c>
      <c r="G73" t="s">
        <v>90</v>
      </c>
      <c r="H73">
        <v>21.69</v>
      </c>
      <c r="I73">
        <v>2702</v>
      </c>
      <c r="J73">
        <v>90.35</v>
      </c>
      <c r="K73">
        <v>8</v>
      </c>
      <c r="L73" t="s">
        <v>34</v>
      </c>
      <c r="M73" t="s">
        <v>35</v>
      </c>
      <c r="N73">
        <v>83787</v>
      </c>
      <c r="O73" t="s">
        <v>97</v>
      </c>
      <c r="P73" t="s">
        <v>70</v>
      </c>
      <c r="Q73">
        <v>83.35</v>
      </c>
      <c r="R73">
        <v>6271.6</v>
      </c>
      <c r="S73">
        <v>2849.81</v>
      </c>
      <c r="T73">
        <v>13648.39</v>
      </c>
      <c r="U73" t="str">
        <f>TEXT(Table1[[#This Row],[Booking_Date]],"mmm")</f>
        <v>Aug</v>
      </c>
      <c r="V73">
        <f>YEAR(Table1[[#This Row],[Booking_Date]])</f>
        <v>2024</v>
      </c>
      <c r="W73" t="s">
        <v>48</v>
      </c>
      <c r="X73" t="str">
        <f>IF(Table1[[#This Row],[Freight_Cost]]&gt;50000,"High","Low")</f>
        <v>High</v>
      </c>
      <c r="Y73" s="5" t="str">
        <f>IF(Table1[[#This Row],[Profit]]&gt;10000,"Good","Average")</f>
        <v>Good</v>
      </c>
      <c r="Z73" s="5" t="str" cm="1">
        <f t="array" ref="Z73">_xlfn.IFS(K73&lt;=5,"Excellent",K73&lt;=10,"Good",TRUE,"Delayed")</f>
        <v>Good</v>
      </c>
      <c r="AA73" s="5" t="str">
        <f>_xlfn.XLOOKUP(Table1[[#This Row],[Shipment_ID]],A:A,E:E)</f>
        <v>COSCO</v>
      </c>
      <c r="AB73" s="5">
        <f t="shared" si="1"/>
        <v>13648.39</v>
      </c>
    </row>
    <row r="74" spans="1:28">
      <c r="A74" t="s">
        <v>203</v>
      </c>
      <c r="B74" s="1">
        <v>45827</v>
      </c>
      <c r="C74" t="s">
        <v>50</v>
      </c>
      <c r="D74" t="s">
        <v>41</v>
      </c>
      <c r="E74" t="s">
        <v>31</v>
      </c>
      <c r="F74" t="s">
        <v>32</v>
      </c>
      <c r="G74" t="s">
        <v>43</v>
      </c>
      <c r="H74">
        <v>16.62</v>
      </c>
      <c r="I74">
        <v>2653</v>
      </c>
      <c r="J74">
        <v>90.22</v>
      </c>
      <c r="K74">
        <v>8</v>
      </c>
      <c r="L74" t="s">
        <v>68</v>
      </c>
      <c r="M74" t="s">
        <v>35</v>
      </c>
      <c r="N74">
        <v>64120.4</v>
      </c>
      <c r="O74" t="s">
        <v>204</v>
      </c>
      <c r="P74" t="s">
        <v>47</v>
      </c>
      <c r="Q74">
        <v>85.66</v>
      </c>
      <c r="R74">
        <v>5970.8</v>
      </c>
      <c r="S74">
        <v>3166.78</v>
      </c>
      <c r="T74">
        <v>9219.41</v>
      </c>
      <c r="U74" t="str">
        <f>TEXT(Table1[[#This Row],[Booking_Date]],"mmm")</f>
        <v>Jun</v>
      </c>
      <c r="V74">
        <f>YEAR(Table1[[#This Row],[Booking_Date]])</f>
        <v>2025</v>
      </c>
      <c r="W74" t="s">
        <v>75</v>
      </c>
      <c r="X74" t="str">
        <f>IF(Table1[[#This Row],[Freight_Cost]]&gt;50000,"High","Low")</f>
        <v>High</v>
      </c>
      <c r="Y74" s="5" t="str">
        <f>IF(Table1[[#This Row],[Profit]]&gt;10000,"Good","Average")</f>
        <v>Average</v>
      </c>
      <c r="Z74" s="5" t="str" cm="1">
        <f t="array" ref="Z74">_xlfn.IFS(K74&lt;=5,"Excellent",K74&lt;=10,"Good",TRUE,"Delayed")</f>
        <v>Good</v>
      </c>
      <c r="AA74" s="5" t="str">
        <f>_xlfn.XLOOKUP(Table1[[#This Row],[Shipment_ID]],A:A,E:E)</f>
        <v>Hapag-Lloyd</v>
      </c>
      <c r="AB74" s="5">
        <f t="shared" si="1"/>
        <v>9219.41</v>
      </c>
    </row>
    <row r="75" spans="1:28">
      <c r="A75" t="s">
        <v>205</v>
      </c>
      <c r="B75" s="1">
        <v>46071</v>
      </c>
      <c r="C75" t="s">
        <v>121</v>
      </c>
      <c r="D75" t="s">
        <v>56</v>
      </c>
      <c r="E75" t="s">
        <v>31</v>
      </c>
      <c r="F75" t="s">
        <v>32</v>
      </c>
      <c r="G75" t="s">
        <v>43</v>
      </c>
      <c r="H75">
        <v>17.86</v>
      </c>
      <c r="I75">
        <v>2444</v>
      </c>
      <c r="J75">
        <v>91.02</v>
      </c>
      <c r="K75">
        <v>6</v>
      </c>
      <c r="L75" t="s">
        <v>44</v>
      </c>
      <c r="M75" t="s">
        <v>35</v>
      </c>
      <c r="N75">
        <v>60324.4</v>
      </c>
      <c r="O75" t="s">
        <v>103</v>
      </c>
      <c r="P75" t="s">
        <v>74</v>
      </c>
      <c r="Q75">
        <v>86.81</v>
      </c>
      <c r="R75">
        <v>5602.4</v>
      </c>
      <c r="S75">
        <v>2945.56</v>
      </c>
      <c r="T75">
        <v>8682.23</v>
      </c>
      <c r="U75" t="str">
        <f>TEXT(Table1[[#This Row],[Booking_Date]],"mmm")</f>
        <v>Feb</v>
      </c>
      <c r="V75">
        <f>YEAR(Table1[[#This Row],[Booking_Date]])</f>
        <v>2026</v>
      </c>
      <c r="W75" t="s">
        <v>38</v>
      </c>
      <c r="X75" t="str">
        <f>IF(Table1[[#This Row],[Freight_Cost]]&gt;50000,"High","Low")</f>
        <v>High</v>
      </c>
      <c r="Y75" s="5" t="str">
        <f>IF(Table1[[#This Row],[Profit]]&gt;10000,"Good","Average")</f>
        <v>Average</v>
      </c>
      <c r="Z75" s="5" t="str" cm="1">
        <f t="array" ref="Z75">_xlfn.IFS(K75&lt;=5,"Excellent",K75&lt;=10,"Good",TRUE,"Delayed")</f>
        <v>Good</v>
      </c>
      <c r="AA75" s="5" t="str">
        <f>_xlfn.XLOOKUP(Table1[[#This Row],[Shipment_ID]],A:A,E:E)</f>
        <v>Hapag-Lloyd</v>
      </c>
      <c r="AB75" s="5">
        <f t="shared" si="1"/>
        <v>8682.23</v>
      </c>
    </row>
    <row r="76" spans="1:28">
      <c r="A76" t="s">
        <v>206</v>
      </c>
      <c r="B76" s="1">
        <v>45692</v>
      </c>
      <c r="C76" t="s">
        <v>29</v>
      </c>
      <c r="D76" t="s">
        <v>30</v>
      </c>
      <c r="E76" t="s">
        <v>57</v>
      </c>
      <c r="F76" t="s">
        <v>32</v>
      </c>
      <c r="G76" t="s">
        <v>59</v>
      </c>
      <c r="H76">
        <v>20.74</v>
      </c>
      <c r="I76">
        <v>1841</v>
      </c>
      <c r="J76">
        <v>102.42</v>
      </c>
      <c r="K76">
        <v>5</v>
      </c>
      <c r="L76" t="s">
        <v>68</v>
      </c>
      <c r="M76" t="s">
        <v>35</v>
      </c>
      <c r="N76">
        <v>59548.4</v>
      </c>
      <c r="O76" t="s">
        <v>207</v>
      </c>
      <c r="P76" t="s">
        <v>37</v>
      </c>
      <c r="Q76">
        <v>85.61</v>
      </c>
      <c r="R76">
        <v>4511.6000000000004</v>
      </c>
      <c r="S76">
        <v>1719.96</v>
      </c>
      <c r="T76">
        <v>7610.54</v>
      </c>
      <c r="U76" t="str">
        <f>TEXT(Table1[[#This Row],[Booking_Date]],"mmm")</f>
        <v>Feb</v>
      </c>
      <c r="V76">
        <f>YEAR(Table1[[#This Row],[Booking_Date]])</f>
        <v>2025</v>
      </c>
      <c r="W76" t="s">
        <v>38</v>
      </c>
      <c r="X76" t="str">
        <f>IF(Table1[[#This Row],[Freight_Cost]]&gt;50000,"High","Low")</f>
        <v>High</v>
      </c>
      <c r="Y76" s="5" t="str">
        <f>IF(Table1[[#This Row],[Profit]]&gt;10000,"Good","Average")</f>
        <v>Average</v>
      </c>
      <c r="Z76" s="5" t="str" cm="1">
        <f t="array" ref="Z76">_xlfn.IFS(K76&lt;=5,"Excellent",K76&lt;=10,"Good",TRUE,"Delayed")</f>
        <v>Excellent</v>
      </c>
      <c r="AA76" s="5" t="str">
        <f>_xlfn.XLOOKUP(Table1[[#This Row],[Shipment_ID]],A:A,E:E)</f>
        <v>Evergreen</v>
      </c>
      <c r="AB76" s="5">
        <f t="shared" si="1"/>
        <v>7610.54</v>
      </c>
    </row>
    <row r="77" spans="1:28">
      <c r="A77" t="s">
        <v>208</v>
      </c>
      <c r="B77" s="1">
        <v>45329</v>
      </c>
      <c r="C77" t="s">
        <v>89</v>
      </c>
      <c r="D77" t="s">
        <v>82</v>
      </c>
      <c r="E77" t="s">
        <v>42</v>
      </c>
      <c r="F77" t="s">
        <v>58</v>
      </c>
      <c r="G77" t="s">
        <v>84</v>
      </c>
      <c r="H77">
        <v>14.58</v>
      </c>
      <c r="I77">
        <v>2623</v>
      </c>
      <c r="J77">
        <v>89.11</v>
      </c>
      <c r="K77">
        <v>7</v>
      </c>
      <c r="L77" t="s">
        <v>44</v>
      </c>
      <c r="M77" t="s">
        <v>45</v>
      </c>
      <c r="N77">
        <v>68791.199999999997</v>
      </c>
      <c r="O77" t="s">
        <v>85</v>
      </c>
      <c r="P77" t="s">
        <v>37</v>
      </c>
      <c r="Q77">
        <v>81.84</v>
      </c>
      <c r="R77">
        <v>5829.2</v>
      </c>
      <c r="S77">
        <v>4654.3500000000004</v>
      </c>
      <c r="T77">
        <v>7982.51</v>
      </c>
      <c r="U77" t="str">
        <f>TEXT(Table1[[#This Row],[Booking_Date]],"mmm")</f>
        <v>Feb</v>
      </c>
      <c r="V77">
        <f>YEAR(Table1[[#This Row],[Booking_Date]])</f>
        <v>2024</v>
      </c>
      <c r="W77" t="s">
        <v>38</v>
      </c>
      <c r="X77" t="str">
        <f>IF(Table1[[#This Row],[Freight_Cost]]&gt;50000,"High","Low")</f>
        <v>High</v>
      </c>
      <c r="Y77" s="5" t="str">
        <f>IF(Table1[[#This Row],[Profit]]&gt;10000,"Good","Average")</f>
        <v>Average</v>
      </c>
      <c r="Z77" s="5" t="str" cm="1">
        <f t="array" ref="Z77">_xlfn.IFS(K77&lt;=5,"Excellent",K77&lt;=10,"Good",TRUE,"Delayed")</f>
        <v>Good</v>
      </c>
      <c r="AA77" s="5" t="str">
        <f>_xlfn.XLOOKUP(Table1[[#This Row],[Shipment_ID]],A:A,E:E)</f>
        <v>CMA CGM</v>
      </c>
      <c r="AB77" s="5">
        <f t="shared" si="1"/>
        <v>7982.51</v>
      </c>
    </row>
    <row r="78" spans="1:28">
      <c r="A78" t="s">
        <v>209</v>
      </c>
      <c r="B78" s="1">
        <v>45716</v>
      </c>
      <c r="C78" t="s">
        <v>29</v>
      </c>
      <c r="D78" t="s">
        <v>30</v>
      </c>
      <c r="E78" t="s">
        <v>31</v>
      </c>
      <c r="F78" t="s">
        <v>58</v>
      </c>
      <c r="G78" t="s">
        <v>33</v>
      </c>
      <c r="H78">
        <v>24.3</v>
      </c>
      <c r="I78">
        <v>1680</v>
      </c>
      <c r="J78">
        <v>93.92</v>
      </c>
      <c r="K78">
        <v>4</v>
      </c>
      <c r="L78" t="s">
        <v>44</v>
      </c>
      <c r="M78" t="s">
        <v>35</v>
      </c>
      <c r="N78">
        <v>69300.399999999994</v>
      </c>
      <c r="O78" t="s">
        <v>122</v>
      </c>
      <c r="P78" t="s">
        <v>62</v>
      </c>
      <c r="Q78">
        <v>88.35</v>
      </c>
      <c r="R78">
        <v>4332</v>
      </c>
      <c r="S78">
        <v>2044.48</v>
      </c>
      <c r="T78">
        <v>8127.61</v>
      </c>
      <c r="U78" t="str">
        <f>TEXT(Table1[[#This Row],[Booking_Date]],"mmm")</f>
        <v>Feb</v>
      </c>
      <c r="V78">
        <f>YEAR(Table1[[#This Row],[Booking_Date]])</f>
        <v>2025</v>
      </c>
      <c r="W78" t="s">
        <v>38</v>
      </c>
      <c r="X78" t="str">
        <f>IF(Table1[[#This Row],[Freight_Cost]]&gt;50000,"High","Low")</f>
        <v>High</v>
      </c>
      <c r="Y78" s="5" t="str">
        <f>IF(Table1[[#This Row],[Profit]]&gt;10000,"Good","Average")</f>
        <v>Average</v>
      </c>
      <c r="Z78" s="5" t="str" cm="1">
        <f t="array" ref="Z78">_xlfn.IFS(K78&lt;=5,"Excellent",K78&lt;=10,"Good",TRUE,"Delayed")</f>
        <v>Excellent</v>
      </c>
      <c r="AA78" s="5" t="str">
        <f>_xlfn.XLOOKUP(Table1[[#This Row],[Shipment_ID]],A:A,E:E)</f>
        <v>Hapag-Lloyd</v>
      </c>
      <c r="AB78" s="5">
        <f t="shared" si="1"/>
        <v>8127.61</v>
      </c>
    </row>
    <row r="79" spans="1:28">
      <c r="A79" t="s">
        <v>210</v>
      </c>
      <c r="B79" s="1">
        <v>46060</v>
      </c>
      <c r="C79" t="s">
        <v>121</v>
      </c>
      <c r="D79" t="s">
        <v>30</v>
      </c>
      <c r="E79" t="s">
        <v>42</v>
      </c>
      <c r="F79" t="s">
        <v>58</v>
      </c>
      <c r="G79" t="s">
        <v>90</v>
      </c>
      <c r="H79">
        <v>21.2</v>
      </c>
      <c r="I79">
        <v>1273</v>
      </c>
      <c r="J79">
        <v>92.11</v>
      </c>
      <c r="K79">
        <v>4</v>
      </c>
      <c r="L79" t="s">
        <v>68</v>
      </c>
      <c r="M79" t="s">
        <v>60</v>
      </c>
      <c r="N79">
        <v>59909.2</v>
      </c>
      <c r="O79" t="s">
        <v>211</v>
      </c>
      <c r="P79" t="s">
        <v>70</v>
      </c>
      <c r="Q79">
        <v>81.17</v>
      </c>
      <c r="R79">
        <v>3394</v>
      </c>
      <c r="S79">
        <v>2399.52</v>
      </c>
      <c r="T79">
        <v>5271.89</v>
      </c>
      <c r="U79" t="str">
        <f>TEXT(Table1[[#This Row],[Booking_Date]],"mmm")</f>
        <v>Feb</v>
      </c>
      <c r="V79">
        <f>YEAR(Table1[[#This Row],[Booking_Date]])</f>
        <v>2026</v>
      </c>
      <c r="W79" t="s">
        <v>38</v>
      </c>
      <c r="X79" t="str">
        <f>IF(Table1[[#This Row],[Freight_Cost]]&gt;50000,"High","Low")</f>
        <v>High</v>
      </c>
      <c r="Y79" s="5" t="str">
        <f>IF(Table1[[#This Row],[Profit]]&gt;10000,"Good","Average")</f>
        <v>Average</v>
      </c>
      <c r="Z79" s="5" t="str" cm="1">
        <f t="array" ref="Z79">_xlfn.IFS(K79&lt;=5,"Excellent",K79&lt;=10,"Good",TRUE,"Delayed")</f>
        <v>Excellent</v>
      </c>
      <c r="AA79" s="5" t="str">
        <f>_xlfn.XLOOKUP(Table1[[#This Row],[Shipment_ID]],A:A,E:E)</f>
        <v>CMA CGM</v>
      </c>
      <c r="AB79" s="5">
        <f t="shared" si="1"/>
        <v>5271.89</v>
      </c>
    </row>
    <row r="80" spans="1:28">
      <c r="A80" t="s">
        <v>212</v>
      </c>
      <c r="B80" s="1">
        <v>45767</v>
      </c>
      <c r="C80" t="s">
        <v>115</v>
      </c>
      <c r="D80" t="s">
        <v>56</v>
      </c>
      <c r="E80" t="s">
        <v>42</v>
      </c>
      <c r="F80" t="s">
        <v>58</v>
      </c>
      <c r="G80" t="s">
        <v>59</v>
      </c>
      <c r="H80">
        <v>18.420000000000002</v>
      </c>
      <c r="I80">
        <v>1809</v>
      </c>
      <c r="J80">
        <v>102.61</v>
      </c>
      <c r="K80">
        <v>5</v>
      </c>
      <c r="L80" t="s">
        <v>44</v>
      </c>
      <c r="M80" t="s">
        <v>60</v>
      </c>
      <c r="N80">
        <v>62599.199999999997</v>
      </c>
      <c r="O80" t="s">
        <v>213</v>
      </c>
      <c r="P80" t="s">
        <v>54</v>
      </c>
      <c r="Q80">
        <v>81.790000000000006</v>
      </c>
      <c r="R80">
        <v>4354.8</v>
      </c>
      <c r="S80">
        <v>4511.78</v>
      </c>
      <c r="T80">
        <v>6347.88</v>
      </c>
      <c r="U80" t="str">
        <f>TEXT(Table1[[#This Row],[Booking_Date]],"mmm")</f>
        <v>Apr</v>
      </c>
      <c r="V80">
        <f>YEAR(Table1[[#This Row],[Booking_Date]])</f>
        <v>2025</v>
      </c>
      <c r="W80" t="s">
        <v>75</v>
      </c>
      <c r="X80" t="str">
        <f>IF(Table1[[#This Row],[Freight_Cost]]&gt;50000,"High","Low")</f>
        <v>High</v>
      </c>
      <c r="Y80" s="5" t="str">
        <f>IF(Table1[[#This Row],[Profit]]&gt;10000,"Good","Average")</f>
        <v>Average</v>
      </c>
      <c r="Z80" s="5" t="str" cm="1">
        <f t="array" ref="Z80">_xlfn.IFS(K80&lt;=5,"Excellent",K80&lt;=10,"Good",TRUE,"Delayed")</f>
        <v>Excellent</v>
      </c>
      <c r="AA80" s="5" t="str">
        <f>_xlfn.XLOOKUP(Table1[[#This Row],[Shipment_ID]],A:A,E:E)</f>
        <v>CMA CGM</v>
      </c>
      <c r="AB80" s="5">
        <f t="shared" si="1"/>
        <v>6347.88</v>
      </c>
    </row>
    <row r="81" spans="1:28">
      <c r="A81" t="s">
        <v>214</v>
      </c>
      <c r="B81" s="1">
        <v>45319</v>
      </c>
      <c r="C81" t="s">
        <v>29</v>
      </c>
      <c r="D81" t="s">
        <v>72</v>
      </c>
      <c r="E81" t="s">
        <v>31</v>
      </c>
      <c r="F81" t="s">
        <v>32</v>
      </c>
      <c r="G81" t="s">
        <v>84</v>
      </c>
      <c r="H81">
        <v>23.22</v>
      </c>
      <c r="I81">
        <v>472</v>
      </c>
      <c r="J81">
        <v>101.6</v>
      </c>
      <c r="K81">
        <v>2</v>
      </c>
      <c r="L81" t="s">
        <v>44</v>
      </c>
      <c r="M81" t="s">
        <v>60</v>
      </c>
      <c r="N81">
        <v>38754</v>
      </c>
      <c r="O81" t="s">
        <v>97</v>
      </c>
      <c r="P81" t="s">
        <v>70</v>
      </c>
      <c r="Q81">
        <v>83.23</v>
      </c>
      <c r="R81">
        <v>1872.8</v>
      </c>
      <c r="S81">
        <v>3365.79</v>
      </c>
      <c r="T81">
        <v>3488.1</v>
      </c>
      <c r="U81" t="str">
        <f>TEXT(Table1[[#This Row],[Booking_Date]],"mmm")</f>
        <v>Jan</v>
      </c>
      <c r="V81">
        <f>YEAR(Table1[[#This Row],[Booking_Date]])</f>
        <v>2024</v>
      </c>
      <c r="W81" t="s">
        <v>38</v>
      </c>
      <c r="X81" t="str">
        <f>IF(Table1[[#This Row],[Freight_Cost]]&gt;50000,"High","Low")</f>
        <v>Low</v>
      </c>
      <c r="Y81" s="5" t="str">
        <f>IF(Table1[[#This Row],[Profit]]&gt;10000,"Good","Average")</f>
        <v>Average</v>
      </c>
      <c r="Z81" s="5" t="str" cm="1">
        <f t="array" ref="Z81">_xlfn.IFS(K81&lt;=5,"Excellent",K81&lt;=10,"Good",TRUE,"Delayed")</f>
        <v>Excellent</v>
      </c>
      <c r="AA81" s="5" t="str">
        <f>_xlfn.XLOOKUP(Table1[[#This Row],[Shipment_ID]],A:A,E:E)</f>
        <v>Hapag-Lloyd</v>
      </c>
      <c r="AB81" s="5">
        <f t="shared" si="1"/>
        <v>3488.1</v>
      </c>
    </row>
    <row r="82" spans="1:28">
      <c r="A82" t="s">
        <v>215</v>
      </c>
      <c r="B82" s="1">
        <v>45466</v>
      </c>
      <c r="C82" t="s">
        <v>64</v>
      </c>
      <c r="D82" t="s">
        <v>82</v>
      </c>
      <c r="E82" t="s">
        <v>31</v>
      </c>
      <c r="F82" t="s">
        <v>58</v>
      </c>
      <c r="G82" t="s">
        <v>33</v>
      </c>
      <c r="H82">
        <v>19.73</v>
      </c>
      <c r="I82">
        <v>2443</v>
      </c>
      <c r="J82">
        <v>97.05</v>
      </c>
      <c r="K82">
        <v>6</v>
      </c>
      <c r="L82" t="s">
        <v>68</v>
      </c>
      <c r="M82" t="s">
        <v>35</v>
      </c>
      <c r="N82">
        <v>77219</v>
      </c>
      <c r="O82" t="s">
        <v>216</v>
      </c>
      <c r="P82" t="s">
        <v>70</v>
      </c>
      <c r="Q82">
        <v>86.71</v>
      </c>
      <c r="R82">
        <v>5675.2</v>
      </c>
      <c r="S82">
        <v>2665.86</v>
      </c>
      <c r="T82">
        <v>12275.12</v>
      </c>
      <c r="U82" t="str">
        <f>TEXT(Table1[[#This Row],[Booking_Date]],"mmm")</f>
        <v>Jun</v>
      </c>
      <c r="V82">
        <f>YEAR(Table1[[#This Row],[Booking_Date]])</f>
        <v>2024</v>
      </c>
      <c r="W82" t="s">
        <v>75</v>
      </c>
      <c r="X82" t="str">
        <f>IF(Table1[[#This Row],[Freight_Cost]]&gt;50000,"High","Low")</f>
        <v>High</v>
      </c>
      <c r="Y82" s="5" t="str">
        <f>IF(Table1[[#This Row],[Profit]]&gt;10000,"Good","Average")</f>
        <v>Good</v>
      </c>
      <c r="Z82" s="5" t="str" cm="1">
        <f t="array" ref="Z82">_xlfn.IFS(K82&lt;=5,"Excellent",K82&lt;=10,"Good",TRUE,"Delayed")</f>
        <v>Good</v>
      </c>
      <c r="AA82" s="5" t="str">
        <f>_xlfn.XLOOKUP(Table1[[#This Row],[Shipment_ID]],A:A,E:E)</f>
        <v>Hapag-Lloyd</v>
      </c>
      <c r="AB82" s="5">
        <f t="shared" si="1"/>
        <v>12275.12</v>
      </c>
    </row>
    <row r="83" spans="1:28">
      <c r="A83" t="s">
        <v>217</v>
      </c>
      <c r="B83" s="1">
        <v>45401</v>
      </c>
      <c r="C83" t="s">
        <v>89</v>
      </c>
      <c r="D83" t="s">
        <v>41</v>
      </c>
      <c r="E83" t="s">
        <v>31</v>
      </c>
      <c r="F83" t="s">
        <v>32</v>
      </c>
      <c r="G83" t="s">
        <v>90</v>
      </c>
      <c r="H83">
        <v>21.98</v>
      </c>
      <c r="I83">
        <v>891</v>
      </c>
      <c r="J83">
        <v>90.49</v>
      </c>
      <c r="K83">
        <v>3</v>
      </c>
      <c r="L83" t="s">
        <v>68</v>
      </c>
      <c r="M83" t="s">
        <v>60</v>
      </c>
      <c r="N83">
        <v>43832.800000000003</v>
      </c>
      <c r="O83" t="s">
        <v>213</v>
      </c>
      <c r="P83" t="s">
        <v>54</v>
      </c>
      <c r="Q83">
        <v>82.3</v>
      </c>
      <c r="R83">
        <v>2661.2</v>
      </c>
      <c r="S83">
        <v>3307.42</v>
      </c>
      <c r="T83">
        <v>5864.95</v>
      </c>
      <c r="U83" t="str">
        <f>TEXT(Table1[[#This Row],[Booking_Date]],"mmm")</f>
        <v>Apr</v>
      </c>
      <c r="V83">
        <f>YEAR(Table1[[#This Row],[Booking_Date]])</f>
        <v>2024</v>
      </c>
      <c r="W83" t="s">
        <v>75</v>
      </c>
      <c r="X83" t="str">
        <f>IF(Table1[[#This Row],[Freight_Cost]]&gt;50000,"High","Low")</f>
        <v>Low</v>
      </c>
      <c r="Y83" s="5" t="str">
        <f>IF(Table1[[#This Row],[Profit]]&gt;10000,"Good","Average")</f>
        <v>Average</v>
      </c>
      <c r="Z83" s="5" t="str" cm="1">
        <f t="array" ref="Z83">_xlfn.IFS(K83&lt;=5,"Excellent",K83&lt;=10,"Good",TRUE,"Delayed")</f>
        <v>Excellent</v>
      </c>
      <c r="AA83" s="5" t="str">
        <f>_xlfn.XLOOKUP(Table1[[#This Row],[Shipment_ID]],A:A,E:E)</f>
        <v>Hapag-Lloyd</v>
      </c>
      <c r="AB83" s="5">
        <f t="shared" si="1"/>
        <v>5864.95</v>
      </c>
    </row>
    <row r="84" spans="1:28">
      <c r="A84" t="s">
        <v>218</v>
      </c>
      <c r="B84" s="1">
        <v>45627</v>
      </c>
      <c r="C84" t="s">
        <v>64</v>
      </c>
      <c r="D84" t="s">
        <v>41</v>
      </c>
      <c r="E84" t="s">
        <v>31</v>
      </c>
      <c r="F84" t="s">
        <v>58</v>
      </c>
      <c r="G84" t="s">
        <v>67</v>
      </c>
      <c r="H84">
        <v>19.63</v>
      </c>
      <c r="I84">
        <v>1909</v>
      </c>
      <c r="J84">
        <v>95.85</v>
      </c>
      <c r="K84">
        <v>5</v>
      </c>
      <c r="L84" t="s">
        <v>44</v>
      </c>
      <c r="M84" t="s">
        <v>45</v>
      </c>
      <c r="N84">
        <v>65577</v>
      </c>
      <c r="O84" t="s">
        <v>219</v>
      </c>
      <c r="P84" t="s">
        <v>70</v>
      </c>
      <c r="Q84">
        <v>86.32</v>
      </c>
      <c r="R84">
        <v>4603.2</v>
      </c>
      <c r="S84">
        <v>2954.79</v>
      </c>
      <c r="T84">
        <v>9937.58</v>
      </c>
      <c r="U84" t="str">
        <f>TEXT(Table1[[#This Row],[Booking_Date]],"mmm")</f>
        <v>Dec</v>
      </c>
      <c r="V84">
        <f>YEAR(Table1[[#This Row],[Booking_Date]])</f>
        <v>2024</v>
      </c>
      <c r="W84" t="s">
        <v>104</v>
      </c>
      <c r="X84" t="str">
        <f>IF(Table1[[#This Row],[Freight_Cost]]&gt;50000,"High","Low")</f>
        <v>High</v>
      </c>
      <c r="Y84" s="5" t="str">
        <f>IF(Table1[[#This Row],[Profit]]&gt;10000,"Good","Average")</f>
        <v>Average</v>
      </c>
      <c r="Z84" s="5" t="str" cm="1">
        <f t="array" ref="Z84">_xlfn.IFS(K84&lt;=5,"Excellent",K84&lt;=10,"Good",TRUE,"Delayed")</f>
        <v>Excellent</v>
      </c>
      <c r="AA84" s="5" t="str">
        <f>_xlfn.XLOOKUP(Table1[[#This Row],[Shipment_ID]],A:A,E:E)</f>
        <v>Hapag-Lloyd</v>
      </c>
      <c r="AB84" s="5">
        <f t="shared" si="1"/>
        <v>9937.58</v>
      </c>
    </row>
    <row r="85" spans="1:28">
      <c r="A85" t="s">
        <v>220</v>
      </c>
      <c r="B85" s="1">
        <v>45772</v>
      </c>
      <c r="C85" t="s">
        <v>29</v>
      </c>
      <c r="D85" t="s">
        <v>108</v>
      </c>
      <c r="E85" t="s">
        <v>57</v>
      </c>
      <c r="F85" t="s">
        <v>32</v>
      </c>
      <c r="G85" t="s">
        <v>33</v>
      </c>
      <c r="H85">
        <v>19.489999999999998</v>
      </c>
      <c r="I85">
        <v>1547</v>
      </c>
      <c r="J85">
        <v>102.3</v>
      </c>
      <c r="K85">
        <v>5</v>
      </c>
      <c r="L85" t="s">
        <v>34</v>
      </c>
      <c r="M85" t="s">
        <v>60</v>
      </c>
      <c r="N85">
        <v>53381</v>
      </c>
      <c r="O85" t="s">
        <v>69</v>
      </c>
      <c r="P85" t="s">
        <v>70</v>
      </c>
      <c r="Q85">
        <v>82.31</v>
      </c>
      <c r="R85">
        <v>3873.6</v>
      </c>
      <c r="S85">
        <v>4960.28</v>
      </c>
      <c r="T85">
        <v>4777.46</v>
      </c>
      <c r="U85" t="str">
        <f>TEXT(Table1[[#This Row],[Booking_Date]],"mmm")</f>
        <v>Apr</v>
      </c>
      <c r="V85">
        <f>YEAR(Table1[[#This Row],[Booking_Date]])</f>
        <v>2025</v>
      </c>
      <c r="W85" t="s">
        <v>75</v>
      </c>
      <c r="X85" t="str">
        <f>IF(Table1[[#This Row],[Freight_Cost]]&gt;50000,"High","Low")</f>
        <v>High</v>
      </c>
      <c r="Y85" s="5" t="str">
        <f>IF(Table1[[#This Row],[Profit]]&gt;10000,"Good","Average")</f>
        <v>Average</v>
      </c>
      <c r="Z85" s="5" t="str" cm="1">
        <f t="array" ref="Z85">_xlfn.IFS(K85&lt;=5,"Excellent",K85&lt;=10,"Good",TRUE,"Delayed")</f>
        <v>Excellent</v>
      </c>
      <c r="AA85" s="5" t="str">
        <f>_xlfn.XLOOKUP(Table1[[#This Row],[Shipment_ID]],A:A,E:E)</f>
        <v>Evergreen</v>
      </c>
      <c r="AB85" s="5">
        <f t="shared" si="1"/>
        <v>4777.46</v>
      </c>
    </row>
    <row r="86" spans="1:28">
      <c r="A86" t="s">
        <v>221</v>
      </c>
      <c r="B86" s="1">
        <v>45480</v>
      </c>
      <c r="C86" t="s">
        <v>64</v>
      </c>
      <c r="D86" t="s">
        <v>72</v>
      </c>
      <c r="E86" t="s">
        <v>102</v>
      </c>
      <c r="F86" t="s">
        <v>58</v>
      </c>
      <c r="G86" t="s">
        <v>84</v>
      </c>
      <c r="H86">
        <v>20.350000000000001</v>
      </c>
      <c r="I86">
        <v>1973</v>
      </c>
      <c r="J86">
        <v>95.97</v>
      </c>
      <c r="K86">
        <v>4</v>
      </c>
      <c r="L86" t="s">
        <v>44</v>
      </c>
      <c r="M86" t="s">
        <v>35</v>
      </c>
      <c r="N86">
        <v>69507.399999999994</v>
      </c>
      <c r="O86" t="s">
        <v>195</v>
      </c>
      <c r="P86" t="s">
        <v>70</v>
      </c>
      <c r="Q86">
        <v>83.98</v>
      </c>
      <c r="R86">
        <v>4760</v>
      </c>
      <c r="S86">
        <v>1643.52</v>
      </c>
      <c r="T86">
        <v>8429.93</v>
      </c>
      <c r="U86" t="str">
        <f>TEXT(Table1[[#This Row],[Booking_Date]],"mmm")</f>
        <v>Jul</v>
      </c>
      <c r="V86">
        <f>YEAR(Table1[[#This Row],[Booking_Date]])</f>
        <v>2024</v>
      </c>
      <c r="W86" t="s">
        <v>48</v>
      </c>
      <c r="X86" t="str">
        <f>IF(Table1[[#This Row],[Freight_Cost]]&gt;50000,"High","Low")</f>
        <v>High</v>
      </c>
      <c r="Y86" s="5" t="str">
        <f>IF(Table1[[#This Row],[Profit]]&gt;10000,"Good","Average")</f>
        <v>Average</v>
      </c>
      <c r="Z86" s="5" t="str" cm="1">
        <f t="array" ref="Z86">_xlfn.IFS(K86&lt;=5,"Excellent",K86&lt;=10,"Good",TRUE,"Delayed")</f>
        <v>Excellent</v>
      </c>
      <c r="AA86" s="5" t="str">
        <f>_xlfn.XLOOKUP(Table1[[#This Row],[Shipment_ID]],A:A,E:E)</f>
        <v>Maersk</v>
      </c>
      <c r="AB86" s="5">
        <f t="shared" si="1"/>
        <v>8429.93</v>
      </c>
    </row>
    <row r="87" spans="1:28">
      <c r="A87" t="s">
        <v>222</v>
      </c>
      <c r="B87" s="1">
        <v>45648</v>
      </c>
      <c r="C87" t="s">
        <v>64</v>
      </c>
      <c r="D87" t="s">
        <v>65</v>
      </c>
      <c r="E87" t="s">
        <v>102</v>
      </c>
      <c r="F87" t="s">
        <v>32</v>
      </c>
      <c r="G87" t="s">
        <v>84</v>
      </c>
      <c r="H87">
        <v>12.53</v>
      </c>
      <c r="I87">
        <v>1780</v>
      </c>
      <c r="J87">
        <v>102.01</v>
      </c>
      <c r="K87">
        <v>4</v>
      </c>
      <c r="L87" t="s">
        <v>44</v>
      </c>
      <c r="M87" t="s">
        <v>45</v>
      </c>
      <c r="N87">
        <v>46378.2</v>
      </c>
      <c r="O87" t="s">
        <v>128</v>
      </c>
      <c r="P87" t="s">
        <v>74</v>
      </c>
      <c r="Q87">
        <v>85.34</v>
      </c>
      <c r="R87">
        <v>4061.2</v>
      </c>
      <c r="S87">
        <v>1581.42</v>
      </c>
      <c r="T87">
        <v>6032.26</v>
      </c>
      <c r="U87" t="str">
        <f>TEXT(Table1[[#This Row],[Booking_Date]],"mmm")</f>
        <v>Dec</v>
      </c>
      <c r="V87">
        <f>YEAR(Table1[[#This Row],[Booking_Date]])</f>
        <v>2024</v>
      </c>
      <c r="W87" t="s">
        <v>104</v>
      </c>
      <c r="X87" t="str">
        <f>IF(Table1[[#This Row],[Freight_Cost]]&gt;50000,"High","Low")</f>
        <v>Low</v>
      </c>
      <c r="Y87" s="5" t="str">
        <f>IF(Table1[[#This Row],[Profit]]&gt;10000,"Good","Average")</f>
        <v>Average</v>
      </c>
      <c r="Z87" s="5" t="str" cm="1">
        <f t="array" ref="Z87">_xlfn.IFS(K87&lt;=5,"Excellent",K87&lt;=10,"Good",TRUE,"Delayed")</f>
        <v>Excellent</v>
      </c>
      <c r="AA87" s="5" t="str">
        <f>_xlfn.XLOOKUP(Table1[[#This Row],[Shipment_ID]],A:A,E:E)</f>
        <v>Maersk</v>
      </c>
      <c r="AB87" s="5">
        <f t="shared" si="1"/>
        <v>6032.26</v>
      </c>
    </row>
    <row r="88" spans="1:28">
      <c r="A88" t="s">
        <v>223</v>
      </c>
      <c r="B88" s="1">
        <v>45982</v>
      </c>
      <c r="C88" t="s">
        <v>89</v>
      </c>
      <c r="D88" t="s">
        <v>51</v>
      </c>
      <c r="E88" t="s">
        <v>57</v>
      </c>
      <c r="F88" t="s">
        <v>58</v>
      </c>
      <c r="G88" t="s">
        <v>33</v>
      </c>
      <c r="H88">
        <v>25.26</v>
      </c>
      <c r="I88">
        <v>2603</v>
      </c>
      <c r="J88">
        <v>85.52</v>
      </c>
      <c r="K88">
        <v>8</v>
      </c>
      <c r="L88" t="s">
        <v>68</v>
      </c>
      <c r="M88" t="s">
        <v>45</v>
      </c>
      <c r="N88">
        <v>80232.399999999994</v>
      </c>
      <c r="O88" t="s">
        <v>224</v>
      </c>
      <c r="P88" t="s">
        <v>62</v>
      </c>
      <c r="Q88">
        <v>82.7</v>
      </c>
      <c r="R88">
        <v>6216.4</v>
      </c>
      <c r="S88">
        <v>1736.37</v>
      </c>
      <c r="T88">
        <v>10053.73</v>
      </c>
      <c r="U88" t="str">
        <f>TEXT(Table1[[#This Row],[Booking_Date]],"mmm")</f>
        <v>Nov</v>
      </c>
      <c r="V88">
        <f>YEAR(Table1[[#This Row],[Booking_Date]])</f>
        <v>2025</v>
      </c>
      <c r="W88" t="s">
        <v>104</v>
      </c>
      <c r="X88" t="str">
        <f>IF(Table1[[#This Row],[Freight_Cost]]&gt;50000,"High","Low")</f>
        <v>High</v>
      </c>
      <c r="Y88" s="5" t="str">
        <f>IF(Table1[[#This Row],[Profit]]&gt;10000,"Good","Average")</f>
        <v>Good</v>
      </c>
      <c r="Z88" s="5" t="str" cm="1">
        <f t="array" ref="Z88">_xlfn.IFS(K88&lt;=5,"Excellent",K88&lt;=10,"Good",TRUE,"Delayed")</f>
        <v>Good</v>
      </c>
      <c r="AA88" s="5" t="str">
        <f>_xlfn.XLOOKUP(Table1[[#This Row],[Shipment_ID]],A:A,E:E)</f>
        <v>Evergreen</v>
      </c>
      <c r="AB88" s="5">
        <f t="shared" si="1"/>
        <v>10053.73</v>
      </c>
    </row>
    <row r="89" spans="1:28">
      <c r="A89" t="s">
        <v>225</v>
      </c>
      <c r="B89" s="1">
        <v>45634</v>
      </c>
      <c r="C89" t="s">
        <v>121</v>
      </c>
      <c r="D89" t="s">
        <v>51</v>
      </c>
      <c r="E89" t="s">
        <v>99</v>
      </c>
      <c r="F89" t="s">
        <v>58</v>
      </c>
      <c r="G89" t="s">
        <v>52</v>
      </c>
      <c r="H89">
        <v>18.989999999999998</v>
      </c>
      <c r="I89">
        <v>633</v>
      </c>
      <c r="J89">
        <v>104.55</v>
      </c>
      <c r="K89">
        <v>2</v>
      </c>
      <c r="L89" t="s">
        <v>68</v>
      </c>
      <c r="M89" t="s">
        <v>45</v>
      </c>
      <c r="N89">
        <v>53233</v>
      </c>
      <c r="O89" t="s">
        <v>77</v>
      </c>
      <c r="P89" t="s">
        <v>62</v>
      </c>
      <c r="Q89">
        <v>84.07</v>
      </c>
      <c r="R89">
        <v>2025.6</v>
      </c>
      <c r="S89">
        <v>3822.04</v>
      </c>
      <c r="T89">
        <v>5179.01</v>
      </c>
      <c r="U89" t="str">
        <f>TEXT(Table1[[#This Row],[Booking_Date]],"mmm")</f>
        <v>Dec</v>
      </c>
      <c r="V89">
        <f>YEAR(Table1[[#This Row],[Booking_Date]])</f>
        <v>2024</v>
      </c>
      <c r="W89" t="s">
        <v>104</v>
      </c>
      <c r="X89" t="str">
        <f>IF(Table1[[#This Row],[Freight_Cost]]&gt;50000,"High","Low")</f>
        <v>High</v>
      </c>
      <c r="Y89" s="5" t="str">
        <f>IF(Table1[[#This Row],[Profit]]&gt;10000,"Good","Average")</f>
        <v>Average</v>
      </c>
      <c r="Z89" s="5" t="str" cm="1">
        <f t="array" ref="Z89">_xlfn.IFS(K89&lt;=5,"Excellent",K89&lt;=10,"Good",TRUE,"Delayed")</f>
        <v>Excellent</v>
      </c>
      <c r="AA89" s="5" t="str">
        <f>_xlfn.XLOOKUP(Table1[[#This Row],[Shipment_ID]],A:A,E:E)</f>
        <v>ONE</v>
      </c>
      <c r="AB89" s="5">
        <f t="shared" si="1"/>
        <v>5179.01</v>
      </c>
    </row>
    <row r="90" spans="1:28">
      <c r="A90" t="s">
        <v>226</v>
      </c>
      <c r="B90" s="1">
        <v>45577</v>
      </c>
      <c r="C90" t="s">
        <v>50</v>
      </c>
      <c r="D90" t="s">
        <v>72</v>
      </c>
      <c r="E90" t="s">
        <v>42</v>
      </c>
      <c r="F90" t="s">
        <v>58</v>
      </c>
      <c r="G90" t="s">
        <v>67</v>
      </c>
      <c r="H90">
        <v>16.510000000000002</v>
      </c>
      <c r="I90">
        <v>680</v>
      </c>
      <c r="J90">
        <v>88.95</v>
      </c>
      <c r="K90">
        <v>2</v>
      </c>
      <c r="L90" t="s">
        <v>34</v>
      </c>
      <c r="M90" t="s">
        <v>45</v>
      </c>
      <c r="N90">
        <v>52193</v>
      </c>
      <c r="O90" t="s">
        <v>143</v>
      </c>
      <c r="P90" t="s">
        <v>78</v>
      </c>
      <c r="Q90">
        <v>85.15</v>
      </c>
      <c r="R90">
        <v>2020.4</v>
      </c>
      <c r="S90">
        <v>4000.15</v>
      </c>
      <c r="T90">
        <v>9188.4599999999991</v>
      </c>
      <c r="U90" t="str">
        <f>TEXT(Table1[[#This Row],[Booking_Date]],"mmm")</f>
        <v>Oct</v>
      </c>
      <c r="V90">
        <f>YEAR(Table1[[#This Row],[Booking_Date]])</f>
        <v>2024</v>
      </c>
      <c r="W90" t="s">
        <v>104</v>
      </c>
      <c r="X90" t="str">
        <f>IF(Table1[[#This Row],[Freight_Cost]]&gt;50000,"High","Low")</f>
        <v>High</v>
      </c>
      <c r="Y90" s="5" t="str">
        <f>IF(Table1[[#This Row],[Profit]]&gt;10000,"Good","Average")</f>
        <v>Average</v>
      </c>
      <c r="Z90" s="5" t="str" cm="1">
        <f t="array" ref="Z90">_xlfn.IFS(K90&lt;=5,"Excellent",K90&lt;=10,"Good",TRUE,"Delayed")</f>
        <v>Excellent</v>
      </c>
      <c r="AA90" s="5" t="str">
        <f>_xlfn.XLOOKUP(Table1[[#This Row],[Shipment_ID]],A:A,E:E)</f>
        <v>CMA CGM</v>
      </c>
      <c r="AB90" s="5">
        <f t="shared" si="1"/>
        <v>9188.4599999999991</v>
      </c>
    </row>
    <row r="91" spans="1:28">
      <c r="A91" t="s">
        <v>227</v>
      </c>
      <c r="B91" s="1">
        <v>45688</v>
      </c>
      <c r="C91" t="s">
        <v>40</v>
      </c>
      <c r="D91" t="s">
        <v>65</v>
      </c>
      <c r="E91" t="s">
        <v>102</v>
      </c>
      <c r="F91" t="s">
        <v>58</v>
      </c>
      <c r="G91" t="s">
        <v>43</v>
      </c>
      <c r="H91">
        <v>24.72</v>
      </c>
      <c r="I91">
        <v>1296</v>
      </c>
      <c r="J91">
        <v>95.76</v>
      </c>
      <c r="K91">
        <v>4</v>
      </c>
      <c r="L91" t="s">
        <v>44</v>
      </c>
      <c r="M91" t="s">
        <v>45</v>
      </c>
      <c r="N91">
        <v>62791.199999999997</v>
      </c>
      <c r="O91" t="s">
        <v>228</v>
      </c>
      <c r="P91" t="s">
        <v>47</v>
      </c>
      <c r="Q91">
        <v>85.74</v>
      </c>
      <c r="R91">
        <v>3580.8</v>
      </c>
      <c r="S91">
        <v>4506.01</v>
      </c>
      <c r="T91">
        <v>7285.66</v>
      </c>
      <c r="U91" t="str">
        <f>TEXT(Table1[[#This Row],[Booking_Date]],"mmm")</f>
        <v>Jan</v>
      </c>
      <c r="V91">
        <f>YEAR(Table1[[#This Row],[Booking_Date]])</f>
        <v>2025</v>
      </c>
      <c r="W91" t="s">
        <v>38</v>
      </c>
      <c r="X91" t="str">
        <f>IF(Table1[[#This Row],[Freight_Cost]]&gt;50000,"High","Low")</f>
        <v>High</v>
      </c>
      <c r="Y91" s="5" t="str">
        <f>IF(Table1[[#This Row],[Profit]]&gt;10000,"Good","Average")</f>
        <v>Average</v>
      </c>
      <c r="Z91" s="5" t="str" cm="1">
        <f t="array" ref="Z91">_xlfn.IFS(K91&lt;=5,"Excellent",K91&lt;=10,"Good",TRUE,"Delayed")</f>
        <v>Excellent</v>
      </c>
      <c r="AA91" s="5" t="str">
        <f>_xlfn.XLOOKUP(Table1[[#This Row],[Shipment_ID]],A:A,E:E)</f>
        <v>Maersk</v>
      </c>
      <c r="AB91" s="5">
        <f t="shared" si="1"/>
        <v>7285.66</v>
      </c>
    </row>
    <row r="92" spans="1:28">
      <c r="A92" t="s">
        <v>229</v>
      </c>
      <c r="B92" s="1">
        <v>45540</v>
      </c>
      <c r="C92" t="s">
        <v>89</v>
      </c>
      <c r="D92" t="s">
        <v>56</v>
      </c>
      <c r="E92" t="s">
        <v>66</v>
      </c>
      <c r="F92" t="s">
        <v>58</v>
      </c>
      <c r="G92" t="s">
        <v>67</v>
      </c>
      <c r="H92">
        <v>27.47</v>
      </c>
      <c r="I92">
        <v>2501</v>
      </c>
      <c r="J92">
        <v>91.92</v>
      </c>
      <c r="K92">
        <v>6</v>
      </c>
      <c r="L92" t="s">
        <v>68</v>
      </c>
      <c r="M92" t="s">
        <v>45</v>
      </c>
      <c r="N92">
        <v>81765.399999999994</v>
      </c>
      <c r="O92" t="s">
        <v>93</v>
      </c>
      <c r="P92" t="s">
        <v>37</v>
      </c>
      <c r="Q92">
        <v>86.7</v>
      </c>
      <c r="R92">
        <v>6100.8</v>
      </c>
      <c r="S92">
        <v>4677.96</v>
      </c>
      <c r="T92">
        <v>12174.47</v>
      </c>
      <c r="U92" t="str">
        <f>TEXT(Table1[[#This Row],[Booking_Date]],"mmm")</f>
        <v>Sep</v>
      </c>
      <c r="V92">
        <f>YEAR(Table1[[#This Row],[Booking_Date]])</f>
        <v>2024</v>
      </c>
      <c r="W92" t="s">
        <v>48</v>
      </c>
      <c r="X92" t="str">
        <f>IF(Table1[[#This Row],[Freight_Cost]]&gt;50000,"High","Low")</f>
        <v>High</v>
      </c>
      <c r="Y92" s="5" t="str">
        <f>IF(Table1[[#This Row],[Profit]]&gt;10000,"Good","Average")</f>
        <v>Good</v>
      </c>
      <c r="Z92" s="5" t="str" cm="1">
        <f t="array" ref="Z92">_xlfn.IFS(K92&lt;=5,"Excellent",K92&lt;=10,"Good",TRUE,"Delayed")</f>
        <v>Good</v>
      </c>
      <c r="AA92" s="5" t="str">
        <f>_xlfn.XLOOKUP(Table1[[#This Row],[Shipment_ID]],A:A,E:E)</f>
        <v>COSCO</v>
      </c>
      <c r="AB92" s="5">
        <f t="shared" si="1"/>
        <v>12174.47</v>
      </c>
    </row>
    <row r="93" spans="1:28">
      <c r="A93" t="s">
        <v>230</v>
      </c>
      <c r="B93" s="1">
        <v>45369</v>
      </c>
      <c r="C93" t="s">
        <v>40</v>
      </c>
      <c r="D93" t="s">
        <v>82</v>
      </c>
      <c r="E93" t="s">
        <v>99</v>
      </c>
      <c r="F93" t="s">
        <v>58</v>
      </c>
      <c r="G93" t="s">
        <v>33</v>
      </c>
      <c r="H93">
        <v>13.15</v>
      </c>
      <c r="I93">
        <v>2701</v>
      </c>
      <c r="J93">
        <v>88.27</v>
      </c>
      <c r="K93">
        <v>7</v>
      </c>
      <c r="L93" t="s">
        <v>34</v>
      </c>
      <c r="M93" t="s">
        <v>60</v>
      </c>
      <c r="N93">
        <v>71839.399999999994</v>
      </c>
      <c r="O93" t="s">
        <v>80</v>
      </c>
      <c r="P93" t="s">
        <v>70</v>
      </c>
      <c r="Q93">
        <v>85.62</v>
      </c>
      <c r="R93">
        <v>5928</v>
      </c>
      <c r="S93">
        <v>4321.2299999999996</v>
      </c>
      <c r="T93">
        <v>12187.35</v>
      </c>
      <c r="U93" t="str">
        <f>TEXT(Table1[[#This Row],[Booking_Date]],"mmm")</f>
        <v>Mar</v>
      </c>
      <c r="V93">
        <f>YEAR(Table1[[#This Row],[Booking_Date]])</f>
        <v>2024</v>
      </c>
      <c r="W93" t="s">
        <v>38</v>
      </c>
      <c r="X93" t="str">
        <f>IF(Table1[[#This Row],[Freight_Cost]]&gt;50000,"High","Low")</f>
        <v>High</v>
      </c>
      <c r="Y93" s="5" t="str">
        <f>IF(Table1[[#This Row],[Profit]]&gt;10000,"Good","Average")</f>
        <v>Good</v>
      </c>
      <c r="Z93" s="5" t="str" cm="1">
        <f t="array" ref="Z93">_xlfn.IFS(K93&lt;=5,"Excellent",K93&lt;=10,"Good",TRUE,"Delayed")</f>
        <v>Good</v>
      </c>
      <c r="AA93" s="5" t="str">
        <f>_xlfn.XLOOKUP(Table1[[#This Row],[Shipment_ID]],A:A,E:E)</f>
        <v>ONE</v>
      </c>
      <c r="AB93" s="5">
        <f t="shared" si="1"/>
        <v>12187.35</v>
      </c>
    </row>
    <row r="94" spans="1:28">
      <c r="A94" t="s">
        <v>231</v>
      </c>
      <c r="B94" s="1">
        <v>46134</v>
      </c>
      <c r="C94" t="s">
        <v>29</v>
      </c>
      <c r="D94" t="s">
        <v>51</v>
      </c>
      <c r="E94" t="s">
        <v>99</v>
      </c>
      <c r="F94" t="s">
        <v>32</v>
      </c>
      <c r="G94" t="s">
        <v>67</v>
      </c>
      <c r="H94">
        <v>17.77</v>
      </c>
      <c r="I94">
        <v>1769</v>
      </c>
      <c r="J94">
        <v>85.6</v>
      </c>
      <c r="K94">
        <v>4</v>
      </c>
      <c r="L94" t="s">
        <v>34</v>
      </c>
      <c r="M94" t="s">
        <v>35</v>
      </c>
      <c r="N94">
        <v>56493</v>
      </c>
      <c r="O94" t="s">
        <v>232</v>
      </c>
      <c r="P94" t="s">
        <v>78</v>
      </c>
      <c r="Q94">
        <v>82.98</v>
      </c>
      <c r="R94">
        <v>4248.8</v>
      </c>
      <c r="S94">
        <v>4844.1099999999997</v>
      </c>
      <c r="T94">
        <v>4574.82</v>
      </c>
      <c r="U94" t="str">
        <f>TEXT(Table1[[#This Row],[Booking_Date]],"mmm")</f>
        <v>Apr</v>
      </c>
      <c r="V94">
        <f>YEAR(Table1[[#This Row],[Booking_Date]])</f>
        <v>2026</v>
      </c>
      <c r="W94" t="s">
        <v>75</v>
      </c>
      <c r="X94" t="str">
        <f>IF(Table1[[#This Row],[Freight_Cost]]&gt;50000,"High","Low")</f>
        <v>High</v>
      </c>
      <c r="Y94" s="5" t="str">
        <f>IF(Table1[[#This Row],[Profit]]&gt;10000,"Good","Average")</f>
        <v>Average</v>
      </c>
      <c r="Z94" s="5" t="str" cm="1">
        <f t="array" ref="Z94">_xlfn.IFS(K94&lt;=5,"Excellent",K94&lt;=10,"Good",TRUE,"Delayed")</f>
        <v>Excellent</v>
      </c>
      <c r="AA94" s="5" t="str">
        <f>_xlfn.XLOOKUP(Table1[[#This Row],[Shipment_ID]],A:A,E:E)</f>
        <v>ONE</v>
      </c>
      <c r="AB94" s="5">
        <f t="shared" si="1"/>
        <v>4574.82</v>
      </c>
    </row>
    <row r="95" spans="1:28">
      <c r="A95" t="s">
        <v>233</v>
      </c>
      <c r="B95" s="1">
        <v>45808</v>
      </c>
      <c r="C95" t="s">
        <v>40</v>
      </c>
      <c r="D95" t="s">
        <v>56</v>
      </c>
      <c r="E95" t="s">
        <v>66</v>
      </c>
      <c r="F95" t="s">
        <v>32</v>
      </c>
      <c r="G95" t="s">
        <v>84</v>
      </c>
      <c r="H95">
        <v>18.21</v>
      </c>
      <c r="I95">
        <v>1104</v>
      </c>
      <c r="J95">
        <v>100.09</v>
      </c>
      <c r="K95">
        <v>3</v>
      </c>
      <c r="L95" t="s">
        <v>44</v>
      </c>
      <c r="M95" t="s">
        <v>45</v>
      </c>
      <c r="N95">
        <v>43147.8</v>
      </c>
      <c r="O95" t="s">
        <v>172</v>
      </c>
      <c r="P95" t="s">
        <v>54</v>
      </c>
      <c r="Q95">
        <v>85.53</v>
      </c>
      <c r="R95">
        <v>2936.4</v>
      </c>
      <c r="S95">
        <v>3148.53</v>
      </c>
      <c r="T95">
        <v>4167.9399999999996</v>
      </c>
      <c r="U95" t="str">
        <f>TEXT(Table1[[#This Row],[Booking_Date]],"mmm")</f>
        <v>May</v>
      </c>
      <c r="V95">
        <f>YEAR(Table1[[#This Row],[Booking_Date]])</f>
        <v>2025</v>
      </c>
      <c r="W95" t="s">
        <v>75</v>
      </c>
      <c r="X95" t="str">
        <f>IF(Table1[[#This Row],[Freight_Cost]]&gt;50000,"High","Low")</f>
        <v>Low</v>
      </c>
      <c r="Y95" s="5" t="str">
        <f>IF(Table1[[#This Row],[Profit]]&gt;10000,"Good","Average")</f>
        <v>Average</v>
      </c>
      <c r="Z95" s="5" t="str" cm="1">
        <f t="array" ref="Z95">_xlfn.IFS(K95&lt;=5,"Excellent",K95&lt;=10,"Good",TRUE,"Delayed")</f>
        <v>Excellent</v>
      </c>
      <c r="AA95" s="5" t="str">
        <f>_xlfn.XLOOKUP(Table1[[#This Row],[Shipment_ID]],A:A,E:E)</f>
        <v>COSCO</v>
      </c>
      <c r="AB95" s="5">
        <f t="shared" si="1"/>
        <v>4167.9399999999996</v>
      </c>
    </row>
    <row r="96" spans="1:28">
      <c r="A96" t="s">
        <v>234</v>
      </c>
      <c r="B96" s="1">
        <v>45642</v>
      </c>
      <c r="C96" t="s">
        <v>89</v>
      </c>
      <c r="D96" t="s">
        <v>56</v>
      </c>
      <c r="E96" t="s">
        <v>57</v>
      </c>
      <c r="F96" t="s">
        <v>58</v>
      </c>
      <c r="G96" t="s">
        <v>52</v>
      </c>
      <c r="H96">
        <v>14.74</v>
      </c>
      <c r="I96">
        <v>1018</v>
      </c>
      <c r="J96">
        <v>98.93</v>
      </c>
      <c r="K96">
        <v>2</v>
      </c>
      <c r="L96" t="s">
        <v>68</v>
      </c>
      <c r="M96" t="s">
        <v>35</v>
      </c>
      <c r="N96">
        <v>55853.599999999999</v>
      </c>
      <c r="O96" t="s">
        <v>180</v>
      </c>
      <c r="P96" t="s">
        <v>78</v>
      </c>
      <c r="Q96">
        <v>87.37</v>
      </c>
      <c r="R96">
        <v>2625.6</v>
      </c>
      <c r="S96">
        <v>1760.14</v>
      </c>
      <c r="T96">
        <v>5124.8599999999997</v>
      </c>
      <c r="U96" t="str">
        <f>TEXT(Table1[[#This Row],[Booking_Date]],"mmm")</f>
        <v>Dec</v>
      </c>
      <c r="V96">
        <f>YEAR(Table1[[#This Row],[Booking_Date]])</f>
        <v>2024</v>
      </c>
      <c r="W96" t="s">
        <v>104</v>
      </c>
      <c r="X96" t="str">
        <f>IF(Table1[[#This Row],[Freight_Cost]]&gt;50000,"High","Low")</f>
        <v>High</v>
      </c>
      <c r="Y96" s="5" t="str">
        <f>IF(Table1[[#This Row],[Profit]]&gt;10000,"Good","Average")</f>
        <v>Average</v>
      </c>
      <c r="Z96" s="5" t="str" cm="1">
        <f t="array" ref="Z96">_xlfn.IFS(K96&lt;=5,"Excellent",K96&lt;=10,"Good",TRUE,"Delayed")</f>
        <v>Excellent</v>
      </c>
      <c r="AA96" s="5" t="str">
        <f>_xlfn.XLOOKUP(Table1[[#This Row],[Shipment_ID]],A:A,E:E)</f>
        <v>Evergreen</v>
      </c>
      <c r="AB96" s="5">
        <f t="shared" si="1"/>
        <v>5124.8599999999997</v>
      </c>
    </row>
    <row r="97" spans="1:28">
      <c r="A97" t="s">
        <v>235</v>
      </c>
      <c r="B97" s="1">
        <v>45425</v>
      </c>
      <c r="C97" t="s">
        <v>50</v>
      </c>
      <c r="D97" t="s">
        <v>82</v>
      </c>
      <c r="E97" t="s">
        <v>57</v>
      </c>
      <c r="F97" t="s">
        <v>58</v>
      </c>
      <c r="G97" t="s">
        <v>59</v>
      </c>
      <c r="H97">
        <v>20.73</v>
      </c>
      <c r="I97">
        <v>2560</v>
      </c>
      <c r="J97">
        <v>97.82</v>
      </c>
      <c r="K97">
        <v>8</v>
      </c>
      <c r="L97" t="s">
        <v>34</v>
      </c>
      <c r="M97" t="s">
        <v>60</v>
      </c>
      <c r="N97">
        <v>78115.399999999994</v>
      </c>
      <c r="O97" t="s">
        <v>236</v>
      </c>
      <c r="P97" t="s">
        <v>74</v>
      </c>
      <c r="Q97">
        <v>83.7</v>
      </c>
      <c r="R97">
        <v>5949.2</v>
      </c>
      <c r="S97">
        <v>4702.57</v>
      </c>
      <c r="T97">
        <v>8997.56</v>
      </c>
      <c r="U97" t="str">
        <f>TEXT(Table1[[#This Row],[Booking_Date]],"mmm")</f>
        <v>May</v>
      </c>
      <c r="V97">
        <f>YEAR(Table1[[#This Row],[Booking_Date]])</f>
        <v>2024</v>
      </c>
      <c r="W97" t="s">
        <v>75</v>
      </c>
      <c r="X97" t="str">
        <f>IF(Table1[[#This Row],[Freight_Cost]]&gt;50000,"High","Low")</f>
        <v>High</v>
      </c>
      <c r="Y97" s="5" t="str">
        <f>IF(Table1[[#This Row],[Profit]]&gt;10000,"Good","Average")</f>
        <v>Average</v>
      </c>
      <c r="Z97" s="5" t="str" cm="1">
        <f t="array" ref="Z97">_xlfn.IFS(K97&lt;=5,"Excellent",K97&lt;=10,"Good",TRUE,"Delayed")</f>
        <v>Good</v>
      </c>
      <c r="AA97" s="5" t="str">
        <f>_xlfn.XLOOKUP(Table1[[#This Row],[Shipment_ID]],A:A,E:E)</f>
        <v>Evergreen</v>
      </c>
      <c r="AB97" s="5">
        <f t="shared" si="1"/>
        <v>8997.56</v>
      </c>
    </row>
    <row r="98" spans="1:28">
      <c r="A98" t="s">
        <v>237</v>
      </c>
      <c r="B98" s="1">
        <v>45368</v>
      </c>
      <c r="C98" t="s">
        <v>89</v>
      </c>
      <c r="D98" t="s">
        <v>72</v>
      </c>
      <c r="E98" t="s">
        <v>99</v>
      </c>
      <c r="F98" t="s">
        <v>32</v>
      </c>
      <c r="G98" t="s">
        <v>90</v>
      </c>
      <c r="H98">
        <v>13.19</v>
      </c>
      <c r="I98">
        <v>1613</v>
      </c>
      <c r="J98">
        <v>95.64</v>
      </c>
      <c r="K98">
        <v>6</v>
      </c>
      <c r="L98" t="s">
        <v>34</v>
      </c>
      <c r="M98" t="s">
        <v>45</v>
      </c>
      <c r="N98">
        <v>49203.8</v>
      </c>
      <c r="O98" t="s">
        <v>137</v>
      </c>
      <c r="P98" t="s">
        <v>37</v>
      </c>
      <c r="Q98">
        <v>84.79</v>
      </c>
      <c r="R98">
        <v>3753.6</v>
      </c>
      <c r="S98">
        <v>2182.96</v>
      </c>
      <c r="T98">
        <v>8655.85</v>
      </c>
      <c r="U98" t="str">
        <f>TEXT(Table1[[#This Row],[Booking_Date]],"mmm")</f>
        <v>Mar</v>
      </c>
      <c r="V98">
        <f>YEAR(Table1[[#This Row],[Booking_Date]])</f>
        <v>2024</v>
      </c>
      <c r="W98" t="s">
        <v>38</v>
      </c>
      <c r="X98" t="str">
        <f>IF(Table1[[#This Row],[Freight_Cost]]&gt;50000,"High","Low")</f>
        <v>Low</v>
      </c>
      <c r="Y98" s="5" t="str">
        <f>IF(Table1[[#This Row],[Profit]]&gt;10000,"Good","Average")</f>
        <v>Average</v>
      </c>
      <c r="Z98" s="5" t="str" cm="1">
        <f t="array" ref="Z98">_xlfn.IFS(K98&lt;=5,"Excellent",K98&lt;=10,"Good",TRUE,"Delayed")</f>
        <v>Good</v>
      </c>
      <c r="AA98" s="5" t="str">
        <f>_xlfn.XLOOKUP(Table1[[#This Row],[Shipment_ID]],A:A,E:E)</f>
        <v>ONE</v>
      </c>
      <c r="AB98" s="5">
        <f t="shared" si="1"/>
        <v>8655.85</v>
      </c>
    </row>
    <row r="99" spans="1:28">
      <c r="A99" t="s">
        <v>238</v>
      </c>
      <c r="B99" s="1">
        <v>45785</v>
      </c>
      <c r="C99" t="s">
        <v>40</v>
      </c>
      <c r="D99" t="s">
        <v>51</v>
      </c>
      <c r="E99" t="s">
        <v>31</v>
      </c>
      <c r="F99" t="s">
        <v>32</v>
      </c>
      <c r="G99" t="s">
        <v>84</v>
      </c>
      <c r="H99">
        <v>10.4</v>
      </c>
      <c r="I99">
        <v>522</v>
      </c>
      <c r="J99">
        <v>87.16</v>
      </c>
      <c r="K99">
        <v>2</v>
      </c>
      <c r="L99" t="s">
        <v>34</v>
      </c>
      <c r="M99" t="s">
        <v>60</v>
      </c>
      <c r="N99">
        <v>31083.200000000001</v>
      </c>
      <c r="O99" t="s">
        <v>150</v>
      </c>
      <c r="P99" t="s">
        <v>54</v>
      </c>
      <c r="Q99">
        <v>81.33</v>
      </c>
      <c r="R99">
        <v>1460</v>
      </c>
      <c r="S99">
        <v>3140.67</v>
      </c>
      <c r="T99">
        <v>5517.23</v>
      </c>
      <c r="U99" t="str">
        <f>TEXT(Table1[[#This Row],[Booking_Date]],"mmm")</f>
        <v>May</v>
      </c>
      <c r="V99">
        <f>YEAR(Table1[[#This Row],[Booking_Date]])</f>
        <v>2025</v>
      </c>
      <c r="W99" t="s">
        <v>75</v>
      </c>
      <c r="X99" t="str">
        <f>IF(Table1[[#This Row],[Freight_Cost]]&gt;50000,"High","Low")</f>
        <v>Low</v>
      </c>
      <c r="Y99" s="5" t="str">
        <f>IF(Table1[[#This Row],[Profit]]&gt;10000,"Good","Average")</f>
        <v>Average</v>
      </c>
      <c r="Z99" s="5" t="str" cm="1">
        <f t="array" ref="Z99">_xlfn.IFS(K99&lt;=5,"Excellent",K99&lt;=10,"Good",TRUE,"Delayed")</f>
        <v>Excellent</v>
      </c>
      <c r="AA99" s="5" t="str">
        <f>_xlfn.XLOOKUP(Table1[[#This Row],[Shipment_ID]],A:A,E:E)</f>
        <v>Hapag-Lloyd</v>
      </c>
      <c r="AB99" s="5">
        <f t="shared" si="1"/>
        <v>5517.23</v>
      </c>
    </row>
    <row r="100" spans="1:28">
      <c r="A100" t="s">
        <v>239</v>
      </c>
      <c r="B100" s="1">
        <v>45453</v>
      </c>
      <c r="C100" t="s">
        <v>89</v>
      </c>
      <c r="D100" t="s">
        <v>41</v>
      </c>
      <c r="E100" t="s">
        <v>66</v>
      </c>
      <c r="F100" t="s">
        <v>58</v>
      </c>
      <c r="G100" t="s">
        <v>67</v>
      </c>
      <c r="H100">
        <v>17.34</v>
      </c>
      <c r="I100">
        <v>2015</v>
      </c>
      <c r="J100">
        <v>97.41</v>
      </c>
      <c r="K100">
        <v>6</v>
      </c>
      <c r="L100" t="s">
        <v>68</v>
      </c>
      <c r="M100" t="s">
        <v>45</v>
      </c>
      <c r="N100">
        <v>67475.199999999997</v>
      </c>
      <c r="O100" t="s">
        <v>240</v>
      </c>
      <c r="P100" t="s">
        <v>62</v>
      </c>
      <c r="Q100">
        <v>82.81</v>
      </c>
      <c r="R100">
        <v>4723.6000000000004</v>
      </c>
      <c r="S100">
        <v>4854.01</v>
      </c>
      <c r="T100">
        <v>8267.66</v>
      </c>
      <c r="U100" t="str">
        <f>TEXT(Table1[[#This Row],[Booking_Date]],"mmm")</f>
        <v>Jun</v>
      </c>
      <c r="V100">
        <f>YEAR(Table1[[#This Row],[Booking_Date]])</f>
        <v>2024</v>
      </c>
      <c r="W100" t="s">
        <v>75</v>
      </c>
      <c r="X100" t="str">
        <f>IF(Table1[[#This Row],[Freight_Cost]]&gt;50000,"High","Low")</f>
        <v>High</v>
      </c>
      <c r="Y100" s="5" t="str">
        <f>IF(Table1[[#This Row],[Profit]]&gt;10000,"Good","Average")</f>
        <v>Average</v>
      </c>
      <c r="Z100" s="5" t="str" cm="1">
        <f t="array" ref="Z100">_xlfn.IFS(K100&lt;=5,"Excellent",K100&lt;=10,"Good",TRUE,"Delayed")</f>
        <v>Good</v>
      </c>
      <c r="AA100" s="5" t="str">
        <f>_xlfn.XLOOKUP(Table1[[#This Row],[Shipment_ID]],A:A,E:E)</f>
        <v>COSCO</v>
      </c>
      <c r="AB100" s="5">
        <f t="shared" si="1"/>
        <v>8267.66</v>
      </c>
    </row>
    <row r="101" spans="1:28">
      <c r="A101" t="s">
        <v>241</v>
      </c>
      <c r="B101" s="1">
        <v>45520</v>
      </c>
      <c r="C101" t="s">
        <v>121</v>
      </c>
      <c r="D101" t="s">
        <v>65</v>
      </c>
      <c r="E101" t="s">
        <v>83</v>
      </c>
      <c r="F101" t="s">
        <v>32</v>
      </c>
      <c r="G101" t="s">
        <v>59</v>
      </c>
      <c r="H101">
        <v>25.41</v>
      </c>
      <c r="I101">
        <v>1622</v>
      </c>
      <c r="J101">
        <v>85.58</v>
      </c>
      <c r="K101">
        <v>6</v>
      </c>
      <c r="L101" t="s">
        <v>34</v>
      </c>
      <c r="M101" t="s">
        <v>60</v>
      </c>
      <c r="N101">
        <v>57602.6</v>
      </c>
      <c r="O101" t="s">
        <v>135</v>
      </c>
      <c r="P101" t="s">
        <v>74</v>
      </c>
      <c r="Q101">
        <v>87.7</v>
      </c>
      <c r="R101">
        <v>4260.3999999999996</v>
      </c>
      <c r="S101">
        <v>3796.53</v>
      </c>
      <c r="T101">
        <v>4611.33</v>
      </c>
      <c r="U101" t="str">
        <f>TEXT(Table1[[#This Row],[Booking_Date]],"mmm")</f>
        <v>Aug</v>
      </c>
      <c r="V101">
        <f>YEAR(Table1[[#This Row],[Booking_Date]])</f>
        <v>2024</v>
      </c>
      <c r="W101" t="s">
        <v>48</v>
      </c>
      <c r="X101" t="str">
        <f>IF(Table1[[#This Row],[Freight_Cost]]&gt;50000,"High","Low")</f>
        <v>High</v>
      </c>
      <c r="Y101" s="5" t="str">
        <f>IF(Table1[[#This Row],[Profit]]&gt;10000,"Good","Average")</f>
        <v>Average</v>
      </c>
      <c r="Z101" s="5" t="str" cm="1">
        <f t="array" ref="Z101">_xlfn.IFS(K101&lt;=5,"Excellent",K101&lt;=10,"Good",TRUE,"Delayed")</f>
        <v>Good</v>
      </c>
      <c r="AA101" s="5" t="str">
        <f>_xlfn.XLOOKUP(Table1[[#This Row],[Shipment_ID]],A:A,E:E)</f>
        <v>MSC</v>
      </c>
      <c r="AB101" s="5">
        <f t="shared" si="1"/>
        <v>4611.33</v>
      </c>
    </row>
    <row r="102" spans="1:28">
      <c r="A102" t="s">
        <v>242</v>
      </c>
      <c r="B102" s="1">
        <v>45779</v>
      </c>
      <c r="C102" t="s">
        <v>89</v>
      </c>
      <c r="D102" t="s">
        <v>41</v>
      </c>
      <c r="E102" t="s">
        <v>83</v>
      </c>
      <c r="F102" t="s">
        <v>32</v>
      </c>
      <c r="G102" t="s">
        <v>59</v>
      </c>
      <c r="H102">
        <v>14.1</v>
      </c>
      <c r="I102">
        <v>1236</v>
      </c>
      <c r="J102">
        <v>101.78</v>
      </c>
      <c r="K102">
        <v>5</v>
      </c>
      <c r="L102" t="s">
        <v>44</v>
      </c>
      <c r="M102" t="s">
        <v>35</v>
      </c>
      <c r="N102">
        <v>43735.6</v>
      </c>
      <c r="O102" t="s">
        <v>111</v>
      </c>
      <c r="P102" t="s">
        <v>74</v>
      </c>
      <c r="Q102">
        <v>87.7</v>
      </c>
      <c r="R102">
        <v>3036</v>
      </c>
      <c r="S102">
        <v>1688.17</v>
      </c>
      <c r="T102">
        <v>6947.08</v>
      </c>
      <c r="U102" t="str">
        <f>TEXT(Table1[[#This Row],[Booking_Date]],"mmm")</f>
        <v>May</v>
      </c>
      <c r="V102">
        <f>YEAR(Table1[[#This Row],[Booking_Date]])</f>
        <v>2025</v>
      </c>
      <c r="W102" t="s">
        <v>75</v>
      </c>
      <c r="X102" t="str">
        <f>IF(Table1[[#This Row],[Freight_Cost]]&gt;50000,"High","Low")</f>
        <v>Low</v>
      </c>
      <c r="Y102" s="5" t="str">
        <f>IF(Table1[[#This Row],[Profit]]&gt;10000,"Good","Average")</f>
        <v>Average</v>
      </c>
      <c r="Z102" s="5" t="str" cm="1">
        <f t="array" ref="Z102">_xlfn.IFS(K102&lt;=5,"Excellent",K102&lt;=10,"Good",TRUE,"Delayed")</f>
        <v>Excellent</v>
      </c>
      <c r="AA102" s="5" t="str">
        <f>_xlfn.XLOOKUP(Table1[[#This Row],[Shipment_ID]],A:A,E:E)</f>
        <v>MSC</v>
      </c>
      <c r="AB102" s="5">
        <f t="shared" si="1"/>
        <v>6947.08</v>
      </c>
    </row>
    <row r="103" spans="1:28">
      <c r="A103" t="s">
        <v>243</v>
      </c>
      <c r="B103" s="1">
        <v>45767</v>
      </c>
      <c r="C103" t="s">
        <v>29</v>
      </c>
      <c r="D103" t="s">
        <v>30</v>
      </c>
      <c r="E103" t="s">
        <v>66</v>
      </c>
      <c r="F103" t="s">
        <v>32</v>
      </c>
      <c r="G103" t="s">
        <v>67</v>
      </c>
      <c r="H103">
        <v>17.61</v>
      </c>
      <c r="I103">
        <v>2277</v>
      </c>
      <c r="J103">
        <v>94.29</v>
      </c>
      <c r="K103">
        <v>7</v>
      </c>
      <c r="L103" t="s">
        <v>44</v>
      </c>
      <c r="M103" t="s">
        <v>60</v>
      </c>
      <c r="N103">
        <v>54487.8</v>
      </c>
      <c r="O103" t="s">
        <v>97</v>
      </c>
      <c r="P103" t="s">
        <v>78</v>
      </c>
      <c r="Q103">
        <v>86.54</v>
      </c>
      <c r="R103">
        <v>5258.4</v>
      </c>
      <c r="S103">
        <v>2165.83</v>
      </c>
      <c r="T103">
        <v>5052.25</v>
      </c>
      <c r="U103" t="str">
        <f>TEXT(Table1[[#This Row],[Booking_Date]],"mmm")</f>
        <v>Apr</v>
      </c>
      <c r="V103">
        <f>YEAR(Table1[[#This Row],[Booking_Date]])</f>
        <v>2025</v>
      </c>
      <c r="W103" t="s">
        <v>75</v>
      </c>
      <c r="X103" t="str">
        <f>IF(Table1[[#This Row],[Freight_Cost]]&gt;50000,"High","Low")</f>
        <v>High</v>
      </c>
      <c r="Y103" s="5" t="str">
        <f>IF(Table1[[#This Row],[Profit]]&gt;10000,"Good","Average")</f>
        <v>Average</v>
      </c>
      <c r="Z103" s="5" t="str" cm="1">
        <f t="array" ref="Z103">_xlfn.IFS(K103&lt;=5,"Excellent",K103&lt;=10,"Good",TRUE,"Delayed")</f>
        <v>Good</v>
      </c>
      <c r="AA103" s="5" t="str">
        <f>_xlfn.XLOOKUP(Table1[[#This Row],[Shipment_ID]],A:A,E:E)</f>
        <v>COSCO</v>
      </c>
      <c r="AB103" s="5">
        <f t="shared" si="1"/>
        <v>5052.25</v>
      </c>
    </row>
    <row r="104" spans="1:28">
      <c r="A104" t="s">
        <v>244</v>
      </c>
      <c r="B104" s="1">
        <v>45333</v>
      </c>
      <c r="C104" t="s">
        <v>29</v>
      </c>
      <c r="D104" t="s">
        <v>65</v>
      </c>
      <c r="E104" t="s">
        <v>99</v>
      </c>
      <c r="F104" t="s">
        <v>58</v>
      </c>
      <c r="G104" t="s">
        <v>43</v>
      </c>
      <c r="H104">
        <v>12.05</v>
      </c>
      <c r="I104">
        <v>529</v>
      </c>
      <c r="J104">
        <v>104.69</v>
      </c>
      <c r="K104">
        <v>2</v>
      </c>
      <c r="L104" t="s">
        <v>44</v>
      </c>
      <c r="M104" t="s">
        <v>60</v>
      </c>
      <c r="N104">
        <v>41755.800000000003</v>
      </c>
      <c r="O104" t="s">
        <v>245</v>
      </c>
      <c r="P104" t="s">
        <v>74</v>
      </c>
      <c r="Q104">
        <v>87.38</v>
      </c>
      <c r="R104">
        <v>1540</v>
      </c>
      <c r="S104">
        <v>2643.37</v>
      </c>
      <c r="T104">
        <v>6245.15</v>
      </c>
      <c r="U104" t="str">
        <f>TEXT(Table1[[#This Row],[Booking_Date]],"mmm")</f>
        <v>Feb</v>
      </c>
      <c r="V104">
        <f>YEAR(Table1[[#This Row],[Booking_Date]])</f>
        <v>2024</v>
      </c>
      <c r="W104" t="s">
        <v>38</v>
      </c>
      <c r="X104" t="str">
        <f>IF(Table1[[#This Row],[Freight_Cost]]&gt;50000,"High","Low")</f>
        <v>Low</v>
      </c>
      <c r="Y104" s="5" t="str">
        <f>IF(Table1[[#This Row],[Profit]]&gt;10000,"Good","Average")</f>
        <v>Average</v>
      </c>
      <c r="Z104" s="5" t="str" cm="1">
        <f t="array" ref="Z104">_xlfn.IFS(K104&lt;=5,"Excellent",K104&lt;=10,"Good",TRUE,"Delayed")</f>
        <v>Excellent</v>
      </c>
      <c r="AA104" s="5" t="str">
        <f>_xlfn.XLOOKUP(Table1[[#This Row],[Shipment_ID]],A:A,E:E)</f>
        <v>ONE</v>
      </c>
      <c r="AB104" s="5">
        <f t="shared" si="1"/>
        <v>6245.15</v>
      </c>
    </row>
    <row r="105" spans="1:28">
      <c r="A105" t="s">
        <v>246</v>
      </c>
      <c r="B105" s="1">
        <v>46163</v>
      </c>
      <c r="C105" t="s">
        <v>40</v>
      </c>
      <c r="D105" t="s">
        <v>30</v>
      </c>
      <c r="E105" t="s">
        <v>83</v>
      </c>
      <c r="F105" t="s">
        <v>32</v>
      </c>
      <c r="G105" t="s">
        <v>84</v>
      </c>
      <c r="H105">
        <v>17.149999999999999</v>
      </c>
      <c r="I105">
        <v>2366</v>
      </c>
      <c r="J105">
        <v>99.82</v>
      </c>
      <c r="K105">
        <v>6</v>
      </c>
      <c r="L105" t="s">
        <v>34</v>
      </c>
      <c r="M105" t="s">
        <v>35</v>
      </c>
      <c r="N105">
        <v>64805.4</v>
      </c>
      <c r="O105" t="s">
        <v>245</v>
      </c>
      <c r="P105" t="s">
        <v>70</v>
      </c>
      <c r="Q105">
        <v>86.68</v>
      </c>
      <c r="R105">
        <v>5418</v>
      </c>
      <c r="S105">
        <v>4153.01</v>
      </c>
      <c r="T105">
        <v>9502.84</v>
      </c>
      <c r="U105" t="str">
        <f>TEXT(Table1[[#This Row],[Booking_Date]],"mmm")</f>
        <v>May</v>
      </c>
      <c r="V105">
        <f>YEAR(Table1[[#This Row],[Booking_Date]])</f>
        <v>2026</v>
      </c>
      <c r="W105" t="s">
        <v>75</v>
      </c>
      <c r="X105" t="str">
        <f>IF(Table1[[#This Row],[Freight_Cost]]&gt;50000,"High","Low")</f>
        <v>High</v>
      </c>
      <c r="Y105" s="5" t="str">
        <f>IF(Table1[[#This Row],[Profit]]&gt;10000,"Good","Average")</f>
        <v>Average</v>
      </c>
      <c r="Z105" s="5" t="str" cm="1">
        <f t="array" ref="Z105">_xlfn.IFS(K105&lt;=5,"Excellent",K105&lt;=10,"Good",TRUE,"Delayed")</f>
        <v>Good</v>
      </c>
      <c r="AA105" s="5" t="str">
        <f>_xlfn.XLOOKUP(Table1[[#This Row],[Shipment_ID]],A:A,E:E)</f>
        <v>MSC</v>
      </c>
      <c r="AB105" s="5">
        <f t="shared" si="1"/>
        <v>9502.84</v>
      </c>
    </row>
    <row r="106" spans="1:28">
      <c r="A106" t="s">
        <v>247</v>
      </c>
      <c r="B106" s="1">
        <v>46164</v>
      </c>
      <c r="C106" t="s">
        <v>64</v>
      </c>
      <c r="D106" t="s">
        <v>72</v>
      </c>
      <c r="E106" t="s">
        <v>31</v>
      </c>
      <c r="F106" t="s">
        <v>32</v>
      </c>
      <c r="G106" t="s">
        <v>84</v>
      </c>
      <c r="H106">
        <v>27.13</v>
      </c>
      <c r="I106">
        <v>2539</v>
      </c>
      <c r="J106">
        <v>102.47</v>
      </c>
      <c r="K106">
        <v>6</v>
      </c>
      <c r="L106" t="s">
        <v>34</v>
      </c>
      <c r="M106" t="s">
        <v>60</v>
      </c>
      <c r="N106">
        <v>72181.399999999994</v>
      </c>
      <c r="O106" t="s">
        <v>248</v>
      </c>
      <c r="P106" t="s">
        <v>62</v>
      </c>
      <c r="Q106">
        <v>85.36</v>
      </c>
      <c r="R106">
        <v>6163.2</v>
      </c>
      <c r="S106">
        <v>2621.39</v>
      </c>
      <c r="T106">
        <v>9537.0300000000007</v>
      </c>
      <c r="U106" t="str">
        <f>TEXT(Table1[[#This Row],[Booking_Date]],"mmm")</f>
        <v>May</v>
      </c>
      <c r="V106">
        <f>YEAR(Table1[[#This Row],[Booking_Date]])</f>
        <v>2026</v>
      </c>
      <c r="W106" t="s">
        <v>75</v>
      </c>
      <c r="X106" t="str">
        <f>IF(Table1[[#This Row],[Freight_Cost]]&gt;50000,"High","Low")</f>
        <v>High</v>
      </c>
      <c r="Y106" s="5" t="str">
        <f>IF(Table1[[#This Row],[Profit]]&gt;10000,"Good","Average")</f>
        <v>Average</v>
      </c>
      <c r="Z106" s="5" t="str" cm="1">
        <f t="array" ref="Z106">_xlfn.IFS(K106&lt;=5,"Excellent",K106&lt;=10,"Good",TRUE,"Delayed")</f>
        <v>Good</v>
      </c>
      <c r="AA106" s="5" t="str">
        <f>_xlfn.XLOOKUP(Table1[[#This Row],[Shipment_ID]],A:A,E:E)</f>
        <v>Hapag-Lloyd</v>
      </c>
      <c r="AB106" s="5">
        <f t="shared" si="1"/>
        <v>9537.0300000000007</v>
      </c>
    </row>
    <row r="107" spans="1:28">
      <c r="A107" t="s">
        <v>249</v>
      </c>
      <c r="B107" s="1">
        <v>45452</v>
      </c>
      <c r="C107" t="s">
        <v>121</v>
      </c>
      <c r="D107" t="s">
        <v>51</v>
      </c>
      <c r="E107" t="s">
        <v>66</v>
      </c>
      <c r="F107" t="s">
        <v>32</v>
      </c>
      <c r="G107" t="s">
        <v>67</v>
      </c>
      <c r="H107">
        <v>13.34</v>
      </c>
      <c r="I107">
        <v>1677</v>
      </c>
      <c r="J107">
        <v>102.43</v>
      </c>
      <c r="K107">
        <v>6</v>
      </c>
      <c r="L107" t="s">
        <v>68</v>
      </c>
      <c r="M107" t="s">
        <v>60</v>
      </c>
      <c r="N107">
        <v>46921.599999999999</v>
      </c>
      <c r="O107" t="s">
        <v>126</v>
      </c>
      <c r="P107" t="s">
        <v>37</v>
      </c>
      <c r="Q107">
        <v>87.1</v>
      </c>
      <c r="R107">
        <v>3887.6</v>
      </c>
      <c r="S107">
        <v>4677.7</v>
      </c>
      <c r="T107">
        <v>6045.39</v>
      </c>
      <c r="U107" t="str">
        <f>TEXT(Table1[[#This Row],[Booking_Date]],"mmm")</f>
        <v>Jun</v>
      </c>
      <c r="V107">
        <f>YEAR(Table1[[#This Row],[Booking_Date]])</f>
        <v>2024</v>
      </c>
      <c r="W107" t="s">
        <v>75</v>
      </c>
      <c r="X107" t="str">
        <f>IF(Table1[[#This Row],[Freight_Cost]]&gt;50000,"High","Low")</f>
        <v>Low</v>
      </c>
      <c r="Y107" s="5" t="str">
        <f>IF(Table1[[#This Row],[Profit]]&gt;10000,"Good","Average")</f>
        <v>Average</v>
      </c>
      <c r="Z107" s="5" t="str" cm="1">
        <f t="array" ref="Z107">_xlfn.IFS(K107&lt;=5,"Excellent",K107&lt;=10,"Good",TRUE,"Delayed")</f>
        <v>Good</v>
      </c>
      <c r="AA107" s="5" t="str">
        <f>_xlfn.XLOOKUP(Table1[[#This Row],[Shipment_ID]],A:A,E:E)</f>
        <v>COSCO</v>
      </c>
      <c r="AB107" s="5">
        <f t="shared" si="1"/>
        <v>6045.39</v>
      </c>
    </row>
    <row r="108" spans="1:28">
      <c r="A108" t="s">
        <v>250</v>
      </c>
      <c r="B108" s="1">
        <v>45718</v>
      </c>
      <c r="C108" t="s">
        <v>40</v>
      </c>
      <c r="D108" t="s">
        <v>56</v>
      </c>
      <c r="E108" t="s">
        <v>83</v>
      </c>
      <c r="F108" t="s">
        <v>58</v>
      </c>
      <c r="G108" t="s">
        <v>84</v>
      </c>
      <c r="H108">
        <v>12.16</v>
      </c>
      <c r="I108">
        <v>2257</v>
      </c>
      <c r="J108">
        <v>87.81</v>
      </c>
      <c r="K108">
        <v>5</v>
      </c>
      <c r="L108" t="s">
        <v>44</v>
      </c>
      <c r="M108" t="s">
        <v>45</v>
      </c>
      <c r="N108">
        <v>62065.2</v>
      </c>
      <c r="O108" t="s">
        <v>213</v>
      </c>
      <c r="P108" t="s">
        <v>47</v>
      </c>
      <c r="Q108">
        <v>84.7</v>
      </c>
      <c r="R108">
        <v>5000.3999999999996</v>
      </c>
      <c r="S108">
        <v>2192.67</v>
      </c>
      <c r="T108">
        <v>5541.51</v>
      </c>
      <c r="U108" t="str">
        <f>TEXT(Table1[[#This Row],[Booking_Date]],"mmm")</f>
        <v>Mar</v>
      </c>
      <c r="V108">
        <f>YEAR(Table1[[#This Row],[Booking_Date]])</f>
        <v>2025</v>
      </c>
      <c r="W108" t="s">
        <v>38</v>
      </c>
      <c r="X108" t="str">
        <f>IF(Table1[[#This Row],[Freight_Cost]]&gt;50000,"High","Low")</f>
        <v>High</v>
      </c>
      <c r="Y108" s="5" t="str">
        <f>IF(Table1[[#This Row],[Profit]]&gt;10000,"Good","Average")</f>
        <v>Average</v>
      </c>
      <c r="Z108" s="5" t="str" cm="1">
        <f t="array" ref="Z108">_xlfn.IFS(K108&lt;=5,"Excellent",K108&lt;=10,"Good",TRUE,"Delayed")</f>
        <v>Excellent</v>
      </c>
      <c r="AA108" s="5" t="str">
        <f>_xlfn.XLOOKUP(Table1[[#This Row],[Shipment_ID]],A:A,E:E)</f>
        <v>MSC</v>
      </c>
      <c r="AB108" s="5">
        <f t="shared" si="1"/>
        <v>5541.51</v>
      </c>
    </row>
    <row r="109" spans="1:28">
      <c r="A109" t="s">
        <v>251</v>
      </c>
      <c r="B109" s="1">
        <v>45711</v>
      </c>
      <c r="C109" t="s">
        <v>40</v>
      </c>
      <c r="D109" t="s">
        <v>82</v>
      </c>
      <c r="E109" t="s">
        <v>31</v>
      </c>
      <c r="F109" t="s">
        <v>32</v>
      </c>
      <c r="G109" t="s">
        <v>84</v>
      </c>
      <c r="H109">
        <v>19.45</v>
      </c>
      <c r="I109">
        <v>2414</v>
      </c>
      <c r="J109">
        <v>95.66</v>
      </c>
      <c r="K109">
        <v>6</v>
      </c>
      <c r="L109" t="s">
        <v>68</v>
      </c>
      <c r="M109" t="s">
        <v>45</v>
      </c>
      <c r="N109">
        <v>61952.2</v>
      </c>
      <c r="O109" t="s">
        <v>109</v>
      </c>
      <c r="P109" t="s">
        <v>70</v>
      </c>
      <c r="Q109">
        <v>84.2</v>
      </c>
      <c r="R109">
        <v>5606</v>
      </c>
      <c r="S109">
        <v>2463.2199999999998</v>
      </c>
      <c r="T109">
        <v>9660.4699999999993</v>
      </c>
      <c r="U109" t="str">
        <f>TEXT(Table1[[#This Row],[Booking_Date]],"mmm")</f>
        <v>Feb</v>
      </c>
      <c r="V109">
        <f>YEAR(Table1[[#This Row],[Booking_Date]])</f>
        <v>2025</v>
      </c>
      <c r="W109" t="s">
        <v>38</v>
      </c>
      <c r="X109" t="str">
        <f>IF(Table1[[#This Row],[Freight_Cost]]&gt;50000,"High","Low")</f>
        <v>High</v>
      </c>
      <c r="Y109" s="5" t="str">
        <f>IF(Table1[[#This Row],[Profit]]&gt;10000,"Good","Average")</f>
        <v>Average</v>
      </c>
      <c r="Z109" s="5" t="str" cm="1">
        <f t="array" ref="Z109">_xlfn.IFS(K109&lt;=5,"Excellent",K109&lt;=10,"Good",TRUE,"Delayed")</f>
        <v>Good</v>
      </c>
      <c r="AA109" s="5" t="str">
        <f>_xlfn.XLOOKUP(Table1[[#This Row],[Shipment_ID]],A:A,E:E)</f>
        <v>Hapag-Lloyd</v>
      </c>
      <c r="AB109" s="5">
        <f t="shared" si="1"/>
        <v>9660.4699999999993</v>
      </c>
    </row>
    <row r="110" spans="1:28">
      <c r="A110" t="s">
        <v>252</v>
      </c>
      <c r="B110" s="1">
        <v>46140</v>
      </c>
      <c r="C110" t="s">
        <v>64</v>
      </c>
      <c r="D110" t="s">
        <v>72</v>
      </c>
      <c r="E110" t="s">
        <v>83</v>
      </c>
      <c r="F110" t="s">
        <v>58</v>
      </c>
      <c r="G110" t="s">
        <v>59</v>
      </c>
      <c r="H110">
        <v>15.75</v>
      </c>
      <c r="I110">
        <v>1931</v>
      </c>
      <c r="J110">
        <v>88.74</v>
      </c>
      <c r="K110">
        <v>5</v>
      </c>
      <c r="L110" t="s">
        <v>68</v>
      </c>
      <c r="M110" t="s">
        <v>35</v>
      </c>
      <c r="N110">
        <v>66495.8</v>
      </c>
      <c r="O110" t="s">
        <v>80</v>
      </c>
      <c r="P110" t="s">
        <v>70</v>
      </c>
      <c r="Q110">
        <v>88.31</v>
      </c>
      <c r="R110">
        <v>4492</v>
      </c>
      <c r="S110">
        <v>4640.41</v>
      </c>
      <c r="T110">
        <v>10429.76</v>
      </c>
      <c r="U110" t="str">
        <f>TEXT(Table1[[#This Row],[Booking_Date]],"mmm")</f>
        <v>Apr</v>
      </c>
      <c r="V110">
        <f>YEAR(Table1[[#This Row],[Booking_Date]])</f>
        <v>2026</v>
      </c>
      <c r="W110" t="s">
        <v>75</v>
      </c>
      <c r="X110" t="str">
        <f>IF(Table1[[#This Row],[Freight_Cost]]&gt;50000,"High","Low")</f>
        <v>High</v>
      </c>
      <c r="Y110" s="5" t="str">
        <f>IF(Table1[[#This Row],[Profit]]&gt;10000,"Good","Average")</f>
        <v>Good</v>
      </c>
      <c r="Z110" s="5" t="str" cm="1">
        <f t="array" ref="Z110">_xlfn.IFS(K110&lt;=5,"Excellent",K110&lt;=10,"Good",TRUE,"Delayed")</f>
        <v>Excellent</v>
      </c>
      <c r="AA110" s="5" t="str">
        <f>_xlfn.XLOOKUP(Table1[[#This Row],[Shipment_ID]],A:A,E:E)</f>
        <v>MSC</v>
      </c>
      <c r="AB110" s="5">
        <f t="shared" si="1"/>
        <v>10429.76</v>
      </c>
    </row>
    <row r="111" spans="1:28">
      <c r="A111" t="s">
        <v>253</v>
      </c>
      <c r="B111" s="1">
        <v>45828</v>
      </c>
      <c r="C111" t="s">
        <v>115</v>
      </c>
      <c r="D111" t="s">
        <v>51</v>
      </c>
      <c r="E111" t="s">
        <v>66</v>
      </c>
      <c r="F111" t="s">
        <v>32</v>
      </c>
      <c r="G111" t="s">
        <v>33</v>
      </c>
      <c r="H111">
        <v>16.440000000000001</v>
      </c>
      <c r="I111">
        <v>2016</v>
      </c>
      <c r="J111">
        <v>90.51</v>
      </c>
      <c r="K111">
        <v>5</v>
      </c>
      <c r="L111" t="s">
        <v>44</v>
      </c>
      <c r="M111" t="s">
        <v>35</v>
      </c>
      <c r="N111">
        <v>53849.2</v>
      </c>
      <c r="O111" t="s">
        <v>254</v>
      </c>
      <c r="P111" t="s">
        <v>54</v>
      </c>
      <c r="Q111">
        <v>85.07</v>
      </c>
      <c r="R111">
        <v>4689.6000000000004</v>
      </c>
      <c r="S111">
        <v>1686.23</v>
      </c>
      <c r="T111">
        <v>5049.37</v>
      </c>
      <c r="U111" t="str">
        <f>TEXT(Table1[[#This Row],[Booking_Date]],"mmm")</f>
        <v>Jun</v>
      </c>
      <c r="V111">
        <f>YEAR(Table1[[#This Row],[Booking_Date]])</f>
        <v>2025</v>
      </c>
      <c r="W111" t="s">
        <v>75</v>
      </c>
      <c r="X111" t="str">
        <f>IF(Table1[[#This Row],[Freight_Cost]]&gt;50000,"High","Low")</f>
        <v>High</v>
      </c>
      <c r="Y111" s="5" t="str">
        <f>IF(Table1[[#This Row],[Profit]]&gt;10000,"Good","Average")</f>
        <v>Average</v>
      </c>
      <c r="Z111" s="5" t="str" cm="1">
        <f t="array" ref="Z111">_xlfn.IFS(K111&lt;=5,"Excellent",K111&lt;=10,"Good",TRUE,"Delayed")</f>
        <v>Excellent</v>
      </c>
      <c r="AA111" s="5" t="str">
        <f>_xlfn.XLOOKUP(Table1[[#This Row],[Shipment_ID]],A:A,E:E)</f>
        <v>COSCO</v>
      </c>
      <c r="AB111" s="5">
        <f t="shared" si="1"/>
        <v>5049.37</v>
      </c>
    </row>
    <row r="112" spans="1:28">
      <c r="A112" t="s">
        <v>255</v>
      </c>
      <c r="B112" s="1">
        <v>45825</v>
      </c>
      <c r="C112" t="s">
        <v>115</v>
      </c>
      <c r="D112" t="s">
        <v>82</v>
      </c>
      <c r="E112" t="s">
        <v>102</v>
      </c>
      <c r="F112" t="s">
        <v>32</v>
      </c>
      <c r="G112" t="s">
        <v>84</v>
      </c>
      <c r="H112">
        <v>17.55</v>
      </c>
      <c r="I112">
        <v>1917</v>
      </c>
      <c r="J112">
        <v>97.77</v>
      </c>
      <c r="K112">
        <v>6</v>
      </c>
      <c r="L112" t="s">
        <v>34</v>
      </c>
      <c r="M112" t="s">
        <v>60</v>
      </c>
      <c r="N112">
        <v>55531.4</v>
      </c>
      <c r="O112" t="s">
        <v>256</v>
      </c>
      <c r="P112" t="s">
        <v>47</v>
      </c>
      <c r="Q112">
        <v>84.96</v>
      </c>
      <c r="R112">
        <v>4536</v>
      </c>
      <c r="S112">
        <v>4326.2700000000004</v>
      </c>
      <c r="T112">
        <v>4727.18</v>
      </c>
      <c r="U112" t="str">
        <f>TEXT(Table1[[#This Row],[Booking_Date]],"mmm")</f>
        <v>Jun</v>
      </c>
      <c r="V112">
        <f>YEAR(Table1[[#This Row],[Booking_Date]])</f>
        <v>2025</v>
      </c>
      <c r="W112" t="s">
        <v>75</v>
      </c>
      <c r="X112" t="str">
        <f>IF(Table1[[#This Row],[Freight_Cost]]&gt;50000,"High","Low")</f>
        <v>High</v>
      </c>
      <c r="Y112" s="5" t="str">
        <f>IF(Table1[[#This Row],[Profit]]&gt;10000,"Good","Average")</f>
        <v>Average</v>
      </c>
      <c r="Z112" s="5" t="str" cm="1">
        <f t="array" ref="Z112">_xlfn.IFS(K112&lt;=5,"Excellent",K112&lt;=10,"Good",TRUE,"Delayed")</f>
        <v>Good</v>
      </c>
      <c r="AA112" s="5" t="str">
        <f>_xlfn.XLOOKUP(Table1[[#This Row],[Shipment_ID]],A:A,E:E)</f>
        <v>Maersk</v>
      </c>
      <c r="AB112" s="5">
        <f t="shared" si="1"/>
        <v>4727.18</v>
      </c>
    </row>
    <row r="113" spans="1:28">
      <c r="A113" t="s">
        <v>257</v>
      </c>
      <c r="B113" s="1">
        <v>45984</v>
      </c>
      <c r="C113" t="s">
        <v>115</v>
      </c>
      <c r="D113" t="s">
        <v>51</v>
      </c>
      <c r="E113" t="s">
        <v>102</v>
      </c>
      <c r="F113" t="s">
        <v>32</v>
      </c>
      <c r="G113" t="s">
        <v>43</v>
      </c>
      <c r="H113">
        <v>15.78</v>
      </c>
      <c r="I113">
        <v>778</v>
      </c>
      <c r="J113">
        <v>102.62</v>
      </c>
      <c r="K113">
        <v>2</v>
      </c>
      <c r="L113" t="s">
        <v>44</v>
      </c>
      <c r="M113" t="s">
        <v>60</v>
      </c>
      <c r="N113">
        <v>35852.400000000001</v>
      </c>
      <c r="O113" t="s">
        <v>248</v>
      </c>
      <c r="P113" t="s">
        <v>70</v>
      </c>
      <c r="Q113">
        <v>86.77</v>
      </c>
      <c r="R113">
        <v>2187.1999999999998</v>
      </c>
      <c r="S113">
        <v>2768.38</v>
      </c>
      <c r="T113">
        <v>3324.44</v>
      </c>
      <c r="U113" t="str">
        <f>TEXT(Table1[[#This Row],[Booking_Date]],"mmm")</f>
        <v>Nov</v>
      </c>
      <c r="V113">
        <f>YEAR(Table1[[#This Row],[Booking_Date]])</f>
        <v>2025</v>
      </c>
      <c r="W113" t="s">
        <v>104</v>
      </c>
      <c r="X113" t="str">
        <f>IF(Table1[[#This Row],[Freight_Cost]]&gt;50000,"High","Low")</f>
        <v>Low</v>
      </c>
      <c r="Y113" s="5" t="str">
        <f>IF(Table1[[#This Row],[Profit]]&gt;10000,"Good","Average")</f>
        <v>Average</v>
      </c>
      <c r="Z113" s="5" t="str" cm="1">
        <f t="array" ref="Z113">_xlfn.IFS(K113&lt;=5,"Excellent",K113&lt;=10,"Good",TRUE,"Delayed")</f>
        <v>Excellent</v>
      </c>
      <c r="AA113" s="5" t="str">
        <f>_xlfn.XLOOKUP(Table1[[#This Row],[Shipment_ID]],A:A,E:E)</f>
        <v>Maersk</v>
      </c>
      <c r="AB113" s="5">
        <f t="shared" si="1"/>
        <v>3324.44</v>
      </c>
    </row>
    <row r="114" spans="1:28">
      <c r="A114" t="s">
        <v>258</v>
      </c>
      <c r="B114" s="1">
        <v>46169</v>
      </c>
      <c r="C114" t="s">
        <v>64</v>
      </c>
      <c r="D114" t="s">
        <v>56</v>
      </c>
      <c r="E114" t="s">
        <v>31</v>
      </c>
      <c r="F114" t="s">
        <v>58</v>
      </c>
      <c r="G114" t="s">
        <v>43</v>
      </c>
      <c r="H114">
        <v>15.21</v>
      </c>
      <c r="I114">
        <v>2397</v>
      </c>
      <c r="J114">
        <v>98.48</v>
      </c>
      <c r="K114">
        <v>5</v>
      </c>
      <c r="L114" t="s">
        <v>44</v>
      </c>
      <c r="M114" t="s">
        <v>35</v>
      </c>
      <c r="N114">
        <v>70270.600000000006</v>
      </c>
      <c r="O114" t="s">
        <v>259</v>
      </c>
      <c r="P114" t="s">
        <v>78</v>
      </c>
      <c r="Q114">
        <v>88.7</v>
      </c>
      <c r="R114">
        <v>5402.4</v>
      </c>
      <c r="S114">
        <v>2380.54</v>
      </c>
      <c r="T114">
        <v>7918.38</v>
      </c>
      <c r="U114" t="str">
        <f>TEXT(Table1[[#This Row],[Booking_Date]],"mmm")</f>
        <v>May</v>
      </c>
      <c r="V114">
        <f>YEAR(Table1[[#This Row],[Booking_Date]])</f>
        <v>2026</v>
      </c>
      <c r="W114" t="s">
        <v>75</v>
      </c>
      <c r="X114" t="str">
        <f>IF(Table1[[#This Row],[Freight_Cost]]&gt;50000,"High","Low")</f>
        <v>High</v>
      </c>
      <c r="Y114" s="5" t="str">
        <f>IF(Table1[[#This Row],[Profit]]&gt;10000,"Good","Average")</f>
        <v>Average</v>
      </c>
      <c r="Z114" s="5" t="str" cm="1">
        <f t="array" ref="Z114">_xlfn.IFS(K114&lt;=5,"Excellent",K114&lt;=10,"Good",TRUE,"Delayed")</f>
        <v>Excellent</v>
      </c>
      <c r="AA114" s="5" t="str">
        <f>_xlfn.XLOOKUP(Table1[[#This Row],[Shipment_ID]],A:A,E:E)</f>
        <v>Hapag-Lloyd</v>
      </c>
      <c r="AB114" s="5">
        <f t="shared" si="1"/>
        <v>7918.38</v>
      </c>
    </row>
    <row r="115" spans="1:28">
      <c r="A115" t="s">
        <v>260</v>
      </c>
      <c r="B115" s="1">
        <v>45365</v>
      </c>
      <c r="C115" t="s">
        <v>50</v>
      </c>
      <c r="D115" t="s">
        <v>56</v>
      </c>
      <c r="E115" t="s">
        <v>57</v>
      </c>
      <c r="F115" t="s">
        <v>32</v>
      </c>
      <c r="G115" t="s">
        <v>59</v>
      </c>
      <c r="H115">
        <v>19.760000000000002</v>
      </c>
      <c r="I115">
        <v>2562</v>
      </c>
      <c r="J115">
        <v>104.68</v>
      </c>
      <c r="K115">
        <v>8</v>
      </c>
      <c r="L115" t="s">
        <v>68</v>
      </c>
      <c r="M115" t="s">
        <v>35</v>
      </c>
      <c r="N115">
        <v>67589.600000000006</v>
      </c>
      <c r="O115" t="s">
        <v>150</v>
      </c>
      <c r="P115" t="s">
        <v>62</v>
      </c>
      <c r="Q115">
        <v>88.95</v>
      </c>
      <c r="R115">
        <v>5914.4</v>
      </c>
      <c r="S115">
        <v>4667.96</v>
      </c>
      <c r="T115">
        <v>11027.87</v>
      </c>
      <c r="U115" t="str">
        <f>TEXT(Table1[[#This Row],[Booking_Date]],"mmm")</f>
        <v>Mar</v>
      </c>
      <c r="V115">
        <f>YEAR(Table1[[#This Row],[Booking_Date]])</f>
        <v>2024</v>
      </c>
      <c r="W115" t="s">
        <v>38</v>
      </c>
      <c r="X115" t="str">
        <f>IF(Table1[[#This Row],[Freight_Cost]]&gt;50000,"High","Low")</f>
        <v>High</v>
      </c>
      <c r="Y115" s="5" t="str">
        <f>IF(Table1[[#This Row],[Profit]]&gt;10000,"Good","Average")</f>
        <v>Good</v>
      </c>
      <c r="Z115" s="5" t="str" cm="1">
        <f t="array" ref="Z115">_xlfn.IFS(K115&lt;=5,"Excellent",K115&lt;=10,"Good",TRUE,"Delayed")</f>
        <v>Good</v>
      </c>
      <c r="AA115" s="5" t="str">
        <f>_xlfn.XLOOKUP(Table1[[#This Row],[Shipment_ID]],A:A,E:E)</f>
        <v>Evergreen</v>
      </c>
      <c r="AB115" s="5">
        <f t="shared" si="1"/>
        <v>11027.87</v>
      </c>
    </row>
    <row r="116" spans="1:28">
      <c r="A116" t="s">
        <v>261</v>
      </c>
      <c r="B116" s="1">
        <v>46167</v>
      </c>
      <c r="C116" t="s">
        <v>89</v>
      </c>
      <c r="D116" t="s">
        <v>82</v>
      </c>
      <c r="E116" t="s">
        <v>99</v>
      </c>
      <c r="F116" t="s">
        <v>58</v>
      </c>
      <c r="G116" t="s">
        <v>43</v>
      </c>
      <c r="H116">
        <v>23.22</v>
      </c>
      <c r="I116">
        <v>583</v>
      </c>
      <c r="J116">
        <v>94.52</v>
      </c>
      <c r="K116">
        <v>2</v>
      </c>
      <c r="L116" t="s">
        <v>34</v>
      </c>
      <c r="M116" t="s">
        <v>45</v>
      </c>
      <c r="N116">
        <v>57736.4</v>
      </c>
      <c r="O116" t="s">
        <v>262</v>
      </c>
      <c r="P116" t="s">
        <v>70</v>
      </c>
      <c r="Q116">
        <v>85.23</v>
      </c>
      <c r="R116">
        <v>2094.8000000000002</v>
      </c>
      <c r="S116">
        <v>3256.1</v>
      </c>
      <c r="T116">
        <v>7425.61</v>
      </c>
      <c r="U116" t="str">
        <f>TEXT(Table1[[#This Row],[Booking_Date]],"mmm")</f>
        <v>May</v>
      </c>
      <c r="V116">
        <f>YEAR(Table1[[#This Row],[Booking_Date]])</f>
        <v>2026</v>
      </c>
      <c r="W116" t="s">
        <v>75</v>
      </c>
      <c r="X116" t="str">
        <f>IF(Table1[[#This Row],[Freight_Cost]]&gt;50000,"High","Low")</f>
        <v>High</v>
      </c>
      <c r="Y116" s="5" t="str">
        <f>IF(Table1[[#This Row],[Profit]]&gt;10000,"Good","Average")</f>
        <v>Average</v>
      </c>
      <c r="Z116" s="5" t="str" cm="1">
        <f t="array" ref="Z116">_xlfn.IFS(K116&lt;=5,"Excellent",K116&lt;=10,"Good",TRUE,"Delayed")</f>
        <v>Excellent</v>
      </c>
      <c r="AA116" s="5" t="str">
        <f>_xlfn.XLOOKUP(Table1[[#This Row],[Shipment_ID]],A:A,E:E)</f>
        <v>ONE</v>
      </c>
      <c r="AB116" s="5">
        <f t="shared" si="1"/>
        <v>7425.61</v>
      </c>
    </row>
    <row r="117" spans="1:28">
      <c r="A117" t="s">
        <v>263</v>
      </c>
      <c r="B117" s="1">
        <v>45460</v>
      </c>
      <c r="C117" t="s">
        <v>40</v>
      </c>
      <c r="D117" t="s">
        <v>65</v>
      </c>
      <c r="E117" t="s">
        <v>42</v>
      </c>
      <c r="F117" t="s">
        <v>32</v>
      </c>
      <c r="G117" t="s">
        <v>90</v>
      </c>
      <c r="H117">
        <v>21.91</v>
      </c>
      <c r="I117">
        <v>1836</v>
      </c>
      <c r="J117">
        <v>101.04</v>
      </c>
      <c r="K117">
        <v>6</v>
      </c>
      <c r="L117" t="s">
        <v>44</v>
      </c>
      <c r="M117" t="s">
        <v>60</v>
      </c>
      <c r="N117">
        <v>53875.8</v>
      </c>
      <c r="O117" t="s">
        <v>248</v>
      </c>
      <c r="P117" t="s">
        <v>37</v>
      </c>
      <c r="Q117">
        <v>88.45</v>
      </c>
      <c r="R117">
        <v>4548.3999999999996</v>
      </c>
      <c r="S117">
        <v>4629.3999999999996</v>
      </c>
      <c r="T117">
        <v>6288.8</v>
      </c>
      <c r="U117" t="str">
        <f>TEXT(Table1[[#This Row],[Booking_Date]],"mmm")</f>
        <v>Jun</v>
      </c>
      <c r="V117">
        <f>YEAR(Table1[[#This Row],[Booking_Date]])</f>
        <v>2024</v>
      </c>
      <c r="W117" t="s">
        <v>75</v>
      </c>
      <c r="X117" t="str">
        <f>IF(Table1[[#This Row],[Freight_Cost]]&gt;50000,"High","Low")</f>
        <v>High</v>
      </c>
      <c r="Y117" s="5" t="str">
        <f>IF(Table1[[#This Row],[Profit]]&gt;10000,"Good","Average")</f>
        <v>Average</v>
      </c>
      <c r="Z117" s="5" t="str" cm="1">
        <f t="array" ref="Z117">_xlfn.IFS(K117&lt;=5,"Excellent",K117&lt;=10,"Good",TRUE,"Delayed")</f>
        <v>Good</v>
      </c>
      <c r="AA117" s="5" t="str">
        <f>_xlfn.XLOOKUP(Table1[[#This Row],[Shipment_ID]],A:A,E:E)</f>
        <v>CMA CGM</v>
      </c>
      <c r="AB117" s="5">
        <f t="shared" si="1"/>
        <v>6288.8</v>
      </c>
    </row>
    <row r="118" spans="1:28">
      <c r="A118" t="s">
        <v>264</v>
      </c>
      <c r="B118" s="1">
        <v>45602</v>
      </c>
      <c r="C118" t="s">
        <v>40</v>
      </c>
      <c r="D118" t="s">
        <v>65</v>
      </c>
      <c r="E118" t="s">
        <v>99</v>
      </c>
      <c r="F118" t="s">
        <v>58</v>
      </c>
      <c r="G118" t="s">
        <v>59</v>
      </c>
      <c r="H118">
        <v>16.78</v>
      </c>
      <c r="I118">
        <v>397</v>
      </c>
      <c r="J118">
        <v>92.94</v>
      </c>
      <c r="K118">
        <v>2</v>
      </c>
      <c r="L118" t="s">
        <v>44</v>
      </c>
      <c r="M118" t="s">
        <v>35</v>
      </c>
      <c r="N118">
        <v>47018.8</v>
      </c>
      <c r="O118" t="s">
        <v>184</v>
      </c>
      <c r="P118" t="s">
        <v>62</v>
      </c>
      <c r="Q118">
        <v>83.55</v>
      </c>
      <c r="R118">
        <v>1465.2</v>
      </c>
      <c r="S118">
        <v>2331.08</v>
      </c>
      <c r="T118">
        <v>7113.3</v>
      </c>
      <c r="U118" t="str">
        <f>TEXT(Table1[[#This Row],[Booking_Date]],"mmm")</f>
        <v>Nov</v>
      </c>
      <c r="V118">
        <f>YEAR(Table1[[#This Row],[Booking_Date]])</f>
        <v>2024</v>
      </c>
      <c r="W118" t="s">
        <v>104</v>
      </c>
      <c r="X118" t="str">
        <f>IF(Table1[[#This Row],[Freight_Cost]]&gt;50000,"High","Low")</f>
        <v>Low</v>
      </c>
      <c r="Y118" s="5" t="str">
        <f>IF(Table1[[#This Row],[Profit]]&gt;10000,"Good","Average")</f>
        <v>Average</v>
      </c>
      <c r="Z118" s="5" t="str" cm="1">
        <f t="array" ref="Z118">_xlfn.IFS(K118&lt;=5,"Excellent",K118&lt;=10,"Good",TRUE,"Delayed")</f>
        <v>Excellent</v>
      </c>
      <c r="AA118" s="5" t="str">
        <f>_xlfn.XLOOKUP(Table1[[#This Row],[Shipment_ID]],A:A,E:E)</f>
        <v>ONE</v>
      </c>
      <c r="AB118" s="5">
        <f t="shared" si="1"/>
        <v>7113.3</v>
      </c>
    </row>
    <row r="119" spans="1:28">
      <c r="A119" t="s">
        <v>265</v>
      </c>
      <c r="B119" s="1">
        <v>45688</v>
      </c>
      <c r="C119" t="s">
        <v>115</v>
      </c>
      <c r="D119" t="s">
        <v>65</v>
      </c>
      <c r="E119" t="s">
        <v>57</v>
      </c>
      <c r="F119" t="s">
        <v>58</v>
      </c>
      <c r="G119" t="s">
        <v>90</v>
      </c>
      <c r="H119">
        <v>14.72</v>
      </c>
      <c r="I119">
        <v>1688</v>
      </c>
      <c r="J119">
        <v>92.44</v>
      </c>
      <c r="K119">
        <v>6</v>
      </c>
      <c r="L119" t="s">
        <v>44</v>
      </c>
      <c r="M119" t="s">
        <v>60</v>
      </c>
      <c r="N119">
        <v>56596.800000000003</v>
      </c>
      <c r="O119" t="s">
        <v>266</v>
      </c>
      <c r="P119" t="s">
        <v>78</v>
      </c>
      <c r="Q119">
        <v>81.37</v>
      </c>
      <c r="R119">
        <v>3964.8</v>
      </c>
      <c r="S119">
        <v>4097.96</v>
      </c>
      <c r="T119">
        <v>6877.4</v>
      </c>
      <c r="U119" t="str">
        <f>TEXT(Table1[[#This Row],[Booking_Date]],"mmm")</f>
        <v>Jan</v>
      </c>
      <c r="V119">
        <f>YEAR(Table1[[#This Row],[Booking_Date]])</f>
        <v>2025</v>
      </c>
      <c r="W119" t="s">
        <v>38</v>
      </c>
      <c r="X119" t="str">
        <f>IF(Table1[[#This Row],[Freight_Cost]]&gt;50000,"High","Low")</f>
        <v>High</v>
      </c>
      <c r="Y119" s="5" t="str">
        <f>IF(Table1[[#This Row],[Profit]]&gt;10000,"Good","Average")</f>
        <v>Average</v>
      </c>
      <c r="Z119" s="5" t="str" cm="1">
        <f t="array" ref="Z119">_xlfn.IFS(K119&lt;=5,"Excellent",K119&lt;=10,"Good",TRUE,"Delayed")</f>
        <v>Good</v>
      </c>
      <c r="AA119" s="5" t="str">
        <f>_xlfn.XLOOKUP(Table1[[#This Row],[Shipment_ID]],A:A,E:E)</f>
        <v>Evergreen</v>
      </c>
      <c r="AB119" s="5">
        <f t="shared" si="1"/>
        <v>6877.4</v>
      </c>
    </row>
    <row r="120" spans="1:28">
      <c r="A120" t="s">
        <v>267</v>
      </c>
      <c r="B120" s="1">
        <v>46063</v>
      </c>
      <c r="C120" t="s">
        <v>115</v>
      </c>
      <c r="D120" t="s">
        <v>72</v>
      </c>
      <c r="E120" t="s">
        <v>42</v>
      </c>
      <c r="F120" t="s">
        <v>32</v>
      </c>
      <c r="G120" t="s">
        <v>33</v>
      </c>
      <c r="H120">
        <v>17.260000000000002</v>
      </c>
      <c r="I120">
        <v>666</v>
      </c>
      <c r="J120">
        <v>92.81</v>
      </c>
      <c r="K120">
        <v>2</v>
      </c>
      <c r="L120" t="s">
        <v>34</v>
      </c>
      <c r="M120" t="s">
        <v>45</v>
      </c>
      <c r="N120">
        <v>41163.199999999997</v>
      </c>
      <c r="O120" t="s">
        <v>268</v>
      </c>
      <c r="P120" t="s">
        <v>74</v>
      </c>
      <c r="Q120">
        <v>81.849999999999994</v>
      </c>
      <c r="R120">
        <v>2022.4</v>
      </c>
      <c r="S120">
        <v>4441.66</v>
      </c>
      <c r="T120">
        <v>4042.87</v>
      </c>
      <c r="U120" t="str">
        <f>TEXT(Table1[[#This Row],[Booking_Date]],"mmm")</f>
        <v>Feb</v>
      </c>
      <c r="V120">
        <f>YEAR(Table1[[#This Row],[Booking_Date]])</f>
        <v>2026</v>
      </c>
      <c r="W120" t="s">
        <v>38</v>
      </c>
      <c r="X120" t="str">
        <f>IF(Table1[[#This Row],[Freight_Cost]]&gt;50000,"High","Low")</f>
        <v>Low</v>
      </c>
      <c r="Y120" s="5" t="str">
        <f>IF(Table1[[#This Row],[Profit]]&gt;10000,"Good","Average")</f>
        <v>Average</v>
      </c>
      <c r="Z120" s="5" t="str" cm="1">
        <f t="array" ref="Z120">_xlfn.IFS(K120&lt;=5,"Excellent",K120&lt;=10,"Good",TRUE,"Delayed")</f>
        <v>Excellent</v>
      </c>
      <c r="AA120" s="5" t="str">
        <f>_xlfn.XLOOKUP(Table1[[#This Row],[Shipment_ID]],A:A,E:E)</f>
        <v>CMA CGM</v>
      </c>
      <c r="AB120" s="5">
        <f t="shared" si="1"/>
        <v>4042.87</v>
      </c>
    </row>
    <row r="121" spans="1:28">
      <c r="A121" t="s">
        <v>269</v>
      </c>
      <c r="B121" s="1">
        <v>45387</v>
      </c>
      <c r="C121" t="s">
        <v>115</v>
      </c>
      <c r="D121" t="s">
        <v>56</v>
      </c>
      <c r="E121" t="s">
        <v>99</v>
      </c>
      <c r="F121" t="s">
        <v>58</v>
      </c>
      <c r="G121" t="s">
        <v>90</v>
      </c>
      <c r="H121">
        <v>12.3</v>
      </c>
      <c r="I121">
        <v>1857</v>
      </c>
      <c r="J121">
        <v>85.67</v>
      </c>
      <c r="K121">
        <v>5</v>
      </c>
      <c r="L121" t="s">
        <v>44</v>
      </c>
      <c r="M121" t="s">
        <v>60</v>
      </c>
      <c r="N121">
        <v>55634.400000000001</v>
      </c>
      <c r="O121" t="s">
        <v>197</v>
      </c>
      <c r="P121" t="s">
        <v>70</v>
      </c>
      <c r="Q121">
        <v>87.05</v>
      </c>
      <c r="R121">
        <v>4206</v>
      </c>
      <c r="S121">
        <v>2795.55</v>
      </c>
      <c r="T121">
        <v>5857.31</v>
      </c>
      <c r="U121" t="str">
        <f>TEXT(Table1[[#This Row],[Booking_Date]],"mmm")</f>
        <v>Apr</v>
      </c>
      <c r="V121">
        <f>YEAR(Table1[[#This Row],[Booking_Date]])</f>
        <v>2024</v>
      </c>
      <c r="W121" t="s">
        <v>75</v>
      </c>
      <c r="X121" t="str">
        <f>IF(Table1[[#This Row],[Freight_Cost]]&gt;50000,"High","Low")</f>
        <v>High</v>
      </c>
      <c r="Y121" s="5" t="str">
        <f>IF(Table1[[#This Row],[Profit]]&gt;10000,"Good","Average")</f>
        <v>Average</v>
      </c>
      <c r="Z121" s="5" t="str" cm="1">
        <f t="array" ref="Z121">_xlfn.IFS(K121&lt;=5,"Excellent",K121&lt;=10,"Good",TRUE,"Delayed")</f>
        <v>Excellent</v>
      </c>
      <c r="AA121" s="5" t="str">
        <f>_xlfn.XLOOKUP(Table1[[#This Row],[Shipment_ID]],A:A,E:E)</f>
        <v>ONE</v>
      </c>
      <c r="AB121" s="5">
        <f t="shared" si="1"/>
        <v>5857.31</v>
      </c>
    </row>
    <row r="122" spans="1:28">
      <c r="A122" t="s">
        <v>270</v>
      </c>
      <c r="B122" s="1">
        <v>46178</v>
      </c>
      <c r="C122" t="s">
        <v>89</v>
      </c>
      <c r="D122" t="s">
        <v>108</v>
      </c>
      <c r="E122" t="s">
        <v>57</v>
      </c>
      <c r="F122" t="s">
        <v>32</v>
      </c>
      <c r="G122" t="s">
        <v>90</v>
      </c>
      <c r="H122">
        <v>13.98</v>
      </c>
      <c r="I122">
        <v>1278</v>
      </c>
      <c r="J122">
        <v>101.14</v>
      </c>
      <c r="K122">
        <v>3</v>
      </c>
      <c r="L122" t="s">
        <v>44</v>
      </c>
      <c r="M122" t="s">
        <v>45</v>
      </c>
      <c r="N122">
        <v>41554.800000000003</v>
      </c>
      <c r="O122" t="s">
        <v>248</v>
      </c>
      <c r="P122" t="s">
        <v>47</v>
      </c>
      <c r="Q122">
        <v>83.16</v>
      </c>
      <c r="R122">
        <v>3115.2</v>
      </c>
      <c r="S122">
        <v>4387.84</v>
      </c>
      <c r="T122">
        <v>4465.0200000000004</v>
      </c>
      <c r="U122" t="str">
        <f>TEXT(Table1[[#This Row],[Booking_Date]],"mmm")</f>
        <v>Jun</v>
      </c>
      <c r="V122">
        <f>YEAR(Table1[[#This Row],[Booking_Date]])</f>
        <v>2026</v>
      </c>
      <c r="W122" t="s">
        <v>75</v>
      </c>
      <c r="X122" t="str">
        <f>IF(Table1[[#This Row],[Freight_Cost]]&gt;50000,"High","Low")</f>
        <v>Low</v>
      </c>
      <c r="Y122" s="5" t="str">
        <f>IF(Table1[[#This Row],[Profit]]&gt;10000,"Good","Average")</f>
        <v>Average</v>
      </c>
      <c r="Z122" s="5" t="str" cm="1">
        <f t="array" ref="Z122">_xlfn.IFS(K122&lt;=5,"Excellent",K122&lt;=10,"Good",TRUE,"Delayed")</f>
        <v>Excellent</v>
      </c>
      <c r="AA122" s="5" t="str">
        <f>_xlfn.XLOOKUP(Table1[[#This Row],[Shipment_ID]],A:A,E:E)</f>
        <v>Evergreen</v>
      </c>
      <c r="AB122" s="5">
        <f t="shared" si="1"/>
        <v>4465.0200000000004</v>
      </c>
    </row>
    <row r="123" spans="1:28">
      <c r="A123" t="s">
        <v>271</v>
      </c>
      <c r="B123" s="1">
        <v>45940</v>
      </c>
      <c r="C123" t="s">
        <v>64</v>
      </c>
      <c r="D123" t="s">
        <v>56</v>
      </c>
      <c r="E123" t="s">
        <v>102</v>
      </c>
      <c r="F123" t="s">
        <v>58</v>
      </c>
      <c r="G123" t="s">
        <v>43</v>
      </c>
      <c r="H123">
        <v>19.23</v>
      </c>
      <c r="I123">
        <v>2305</v>
      </c>
      <c r="J123">
        <v>100.13</v>
      </c>
      <c r="K123">
        <v>6</v>
      </c>
      <c r="L123" t="s">
        <v>34</v>
      </c>
      <c r="M123" t="s">
        <v>35</v>
      </c>
      <c r="N123">
        <v>77982.600000000006</v>
      </c>
      <c r="O123" t="s">
        <v>272</v>
      </c>
      <c r="P123" t="s">
        <v>54</v>
      </c>
      <c r="Q123">
        <v>81.72</v>
      </c>
      <c r="R123">
        <v>5379.2</v>
      </c>
      <c r="S123">
        <v>3860.91</v>
      </c>
      <c r="T123">
        <v>13545.73</v>
      </c>
      <c r="U123" t="str">
        <f>TEXT(Table1[[#This Row],[Booking_Date]],"mmm")</f>
        <v>Oct</v>
      </c>
      <c r="V123">
        <f>YEAR(Table1[[#This Row],[Booking_Date]])</f>
        <v>2025</v>
      </c>
      <c r="W123" t="s">
        <v>104</v>
      </c>
      <c r="X123" t="str">
        <f>IF(Table1[[#This Row],[Freight_Cost]]&gt;50000,"High","Low")</f>
        <v>High</v>
      </c>
      <c r="Y123" s="5" t="str">
        <f>IF(Table1[[#This Row],[Profit]]&gt;10000,"Good","Average")</f>
        <v>Good</v>
      </c>
      <c r="Z123" s="5" t="str" cm="1">
        <f t="array" ref="Z123">_xlfn.IFS(K123&lt;=5,"Excellent",K123&lt;=10,"Good",TRUE,"Delayed")</f>
        <v>Good</v>
      </c>
      <c r="AA123" s="5" t="str">
        <f>_xlfn.XLOOKUP(Table1[[#This Row],[Shipment_ID]],A:A,E:E)</f>
        <v>Maersk</v>
      </c>
      <c r="AB123" s="5">
        <f t="shared" si="1"/>
        <v>13545.73</v>
      </c>
    </row>
    <row r="124" spans="1:28">
      <c r="A124" t="s">
        <v>273</v>
      </c>
      <c r="B124" s="1">
        <v>45440</v>
      </c>
      <c r="C124" t="s">
        <v>29</v>
      </c>
      <c r="D124" t="s">
        <v>41</v>
      </c>
      <c r="E124" t="s">
        <v>102</v>
      </c>
      <c r="F124" t="s">
        <v>32</v>
      </c>
      <c r="G124" t="s">
        <v>33</v>
      </c>
      <c r="H124">
        <v>18.420000000000002</v>
      </c>
      <c r="I124">
        <v>1202</v>
      </c>
      <c r="J124">
        <v>104.5</v>
      </c>
      <c r="K124">
        <v>4</v>
      </c>
      <c r="L124" t="s">
        <v>44</v>
      </c>
      <c r="M124" t="s">
        <v>35</v>
      </c>
      <c r="N124">
        <v>47542</v>
      </c>
      <c r="O124" t="s">
        <v>103</v>
      </c>
      <c r="P124" t="s">
        <v>62</v>
      </c>
      <c r="Q124">
        <v>81.52</v>
      </c>
      <c r="R124">
        <v>3140.8</v>
      </c>
      <c r="S124">
        <v>3257.06</v>
      </c>
      <c r="T124">
        <v>3960.52</v>
      </c>
      <c r="U124" t="str">
        <f>TEXT(Table1[[#This Row],[Booking_Date]],"mmm")</f>
        <v>May</v>
      </c>
      <c r="V124">
        <f>YEAR(Table1[[#This Row],[Booking_Date]])</f>
        <v>2024</v>
      </c>
      <c r="W124" t="s">
        <v>75</v>
      </c>
      <c r="X124" t="str">
        <f>IF(Table1[[#This Row],[Freight_Cost]]&gt;50000,"High","Low")</f>
        <v>Low</v>
      </c>
      <c r="Y124" s="5" t="str">
        <f>IF(Table1[[#This Row],[Profit]]&gt;10000,"Good","Average")</f>
        <v>Average</v>
      </c>
      <c r="Z124" s="5" t="str" cm="1">
        <f t="array" ref="Z124">_xlfn.IFS(K124&lt;=5,"Excellent",K124&lt;=10,"Good",TRUE,"Delayed")</f>
        <v>Excellent</v>
      </c>
      <c r="AA124" s="5" t="str">
        <f>_xlfn.XLOOKUP(Table1[[#This Row],[Shipment_ID]],A:A,E:E)</f>
        <v>Maersk</v>
      </c>
      <c r="AB124" s="5">
        <f t="shared" si="1"/>
        <v>3960.52</v>
      </c>
    </row>
    <row r="125" spans="1:28">
      <c r="A125" t="s">
        <v>274</v>
      </c>
      <c r="B125" s="1">
        <v>46177</v>
      </c>
      <c r="C125" t="s">
        <v>40</v>
      </c>
      <c r="D125" t="s">
        <v>56</v>
      </c>
      <c r="E125" t="s">
        <v>42</v>
      </c>
      <c r="F125" t="s">
        <v>32</v>
      </c>
      <c r="G125" t="s">
        <v>90</v>
      </c>
      <c r="H125">
        <v>12.62</v>
      </c>
      <c r="I125">
        <v>2543</v>
      </c>
      <c r="J125">
        <v>93.29</v>
      </c>
      <c r="K125">
        <v>7</v>
      </c>
      <c r="L125" t="s">
        <v>34</v>
      </c>
      <c r="M125" t="s">
        <v>45</v>
      </c>
      <c r="N125">
        <v>59568.800000000003</v>
      </c>
      <c r="O125" t="s">
        <v>46</v>
      </c>
      <c r="P125" t="s">
        <v>70</v>
      </c>
      <c r="Q125">
        <v>86.56</v>
      </c>
      <c r="R125">
        <v>5590.8</v>
      </c>
      <c r="S125">
        <v>3299.11</v>
      </c>
      <c r="T125">
        <v>9539.19</v>
      </c>
      <c r="U125" t="str">
        <f>TEXT(Table1[[#This Row],[Booking_Date]],"mmm")</f>
        <v>Jun</v>
      </c>
      <c r="V125">
        <f>YEAR(Table1[[#This Row],[Booking_Date]])</f>
        <v>2026</v>
      </c>
      <c r="W125" t="s">
        <v>75</v>
      </c>
      <c r="X125" t="str">
        <f>IF(Table1[[#This Row],[Freight_Cost]]&gt;50000,"High","Low")</f>
        <v>High</v>
      </c>
      <c r="Y125" s="5" t="str">
        <f>IF(Table1[[#This Row],[Profit]]&gt;10000,"Good","Average")</f>
        <v>Average</v>
      </c>
      <c r="Z125" s="5" t="str" cm="1">
        <f t="array" ref="Z125">_xlfn.IFS(K125&lt;=5,"Excellent",K125&lt;=10,"Good",TRUE,"Delayed")</f>
        <v>Good</v>
      </c>
      <c r="AA125" s="5" t="str">
        <f>_xlfn.XLOOKUP(Table1[[#This Row],[Shipment_ID]],A:A,E:E)</f>
        <v>CMA CGM</v>
      </c>
      <c r="AB125" s="5">
        <f t="shared" si="1"/>
        <v>9539.19</v>
      </c>
    </row>
    <row r="126" spans="1:28">
      <c r="A126" t="s">
        <v>275</v>
      </c>
      <c r="B126" s="1">
        <v>46061</v>
      </c>
      <c r="C126" t="s">
        <v>121</v>
      </c>
      <c r="D126" t="s">
        <v>82</v>
      </c>
      <c r="E126" t="s">
        <v>99</v>
      </c>
      <c r="F126" t="s">
        <v>32</v>
      </c>
      <c r="G126" t="s">
        <v>59</v>
      </c>
      <c r="H126">
        <v>10.99</v>
      </c>
      <c r="I126">
        <v>2756</v>
      </c>
      <c r="J126">
        <v>95.71</v>
      </c>
      <c r="K126">
        <v>8</v>
      </c>
      <c r="L126" t="s">
        <v>68</v>
      </c>
      <c r="M126" t="s">
        <v>35</v>
      </c>
      <c r="N126">
        <v>60948.2</v>
      </c>
      <c r="O126" t="s">
        <v>165</v>
      </c>
      <c r="P126" t="s">
        <v>78</v>
      </c>
      <c r="Q126">
        <v>88.58</v>
      </c>
      <c r="R126">
        <v>5951.6</v>
      </c>
      <c r="S126">
        <v>4146.05</v>
      </c>
      <c r="T126">
        <v>6845.87</v>
      </c>
      <c r="U126" t="str">
        <f>TEXT(Table1[[#This Row],[Booking_Date]],"mmm")</f>
        <v>Feb</v>
      </c>
      <c r="V126">
        <f>YEAR(Table1[[#This Row],[Booking_Date]])</f>
        <v>2026</v>
      </c>
      <c r="W126" t="s">
        <v>38</v>
      </c>
      <c r="X126" t="str">
        <f>IF(Table1[[#This Row],[Freight_Cost]]&gt;50000,"High","Low")</f>
        <v>High</v>
      </c>
      <c r="Y126" s="5" t="str">
        <f>IF(Table1[[#This Row],[Profit]]&gt;10000,"Good","Average")</f>
        <v>Average</v>
      </c>
      <c r="Z126" s="5" t="str" cm="1">
        <f t="array" ref="Z126">_xlfn.IFS(K126&lt;=5,"Excellent",K126&lt;=10,"Good",TRUE,"Delayed")</f>
        <v>Good</v>
      </c>
      <c r="AA126" s="5" t="str">
        <f>_xlfn.XLOOKUP(Table1[[#This Row],[Shipment_ID]],A:A,E:E)</f>
        <v>ONE</v>
      </c>
      <c r="AB126" s="5">
        <f t="shared" si="1"/>
        <v>6845.87</v>
      </c>
    </row>
    <row r="127" spans="1:28">
      <c r="A127" t="s">
        <v>276</v>
      </c>
      <c r="B127" s="1">
        <v>46178</v>
      </c>
      <c r="C127" t="s">
        <v>121</v>
      </c>
      <c r="D127" t="s">
        <v>65</v>
      </c>
      <c r="E127" t="s">
        <v>66</v>
      </c>
      <c r="F127" t="s">
        <v>32</v>
      </c>
      <c r="G127" t="s">
        <v>33</v>
      </c>
      <c r="H127">
        <v>23.45</v>
      </c>
      <c r="I127">
        <v>783</v>
      </c>
      <c r="J127">
        <v>96.94</v>
      </c>
      <c r="K127">
        <v>3</v>
      </c>
      <c r="L127" t="s">
        <v>34</v>
      </c>
      <c r="M127" t="s">
        <v>35</v>
      </c>
      <c r="N127">
        <v>51133.8</v>
      </c>
      <c r="O127" t="s">
        <v>277</v>
      </c>
      <c r="P127" t="s">
        <v>78</v>
      </c>
      <c r="Q127">
        <v>84.35</v>
      </c>
      <c r="R127">
        <v>2504</v>
      </c>
      <c r="S127">
        <v>4856.22</v>
      </c>
      <c r="T127">
        <v>5133.3100000000004</v>
      </c>
      <c r="U127" t="str">
        <f>TEXT(Table1[[#This Row],[Booking_Date]],"mmm")</f>
        <v>Jun</v>
      </c>
      <c r="V127">
        <f>YEAR(Table1[[#This Row],[Booking_Date]])</f>
        <v>2026</v>
      </c>
      <c r="W127" t="s">
        <v>75</v>
      </c>
      <c r="X127" t="str">
        <f>IF(Table1[[#This Row],[Freight_Cost]]&gt;50000,"High","Low")</f>
        <v>High</v>
      </c>
      <c r="Y127" s="5" t="str">
        <f>IF(Table1[[#This Row],[Profit]]&gt;10000,"Good","Average")</f>
        <v>Average</v>
      </c>
      <c r="Z127" s="5" t="str" cm="1">
        <f t="array" ref="Z127">_xlfn.IFS(K127&lt;=5,"Excellent",K127&lt;=10,"Good",TRUE,"Delayed")</f>
        <v>Excellent</v>
      </c>
      <c r="AA127" s="5" t="str">
        <f>_xlfn.XLOOKUP(Table1[[#This Row],[Shipment_ID]],A:A,E:E)</f>
        <v>COSCO</v>
      </c>
      <c r="AB127" s="5">
        <f t="shared" si="1"/>
        <v>5133.3100000000004</v>
      </c>
    </row>
    <row r="128" spans="1:28">
      <c r="A128" t="s">
        <v>278</v>
      </c>
      <c r="B128" s="1">
        <v>45510</v>
      </c>
      <c r="C128" t="s">
        <v>89</v>
      </c>
      <c r="D128" t="s">
        <v>108</v>
      </c>
      <c r="E128" t="s">
        <v>102</v>
      </c>
      <c r="F128" t="s">
        <v>32</v>
      </c>
      <c r="G128" t="s">
        <v>90</v>
      </c>
      <c r="H128">
        <v>27.99</v>
      </c>
      <c r="I128">
        <v>2478</v>
      </c>
      <c r="J128">
        <v>104.11</v>
      </c>
      <c r="K128">
        <v>6</v>
      </c>
      <c r="L128" t="s">
        <v>68</v>
      </c>
      <c r="M128" t="s">
        <v>35</v>
      </c>
      <c r="N128">
        <v>73920.2</v>
      </c>
      <c r="O128" t="s">
        <v>69</v>
      </c>
      <c r="P128" t="s">
        <v>37</v>
      </c>
      <c r="Q128">
        <v>87.71</v>
      </c>
      <c r="R128">
        <v>6075.6</v>
      </c>
      <c r="S128">
        <v>3761.04</v>
      </c>
      <c r="T128">
        <v>10624.74</v>
      </c>
      <c r="U128" t="str">
        <f>TEXT(Table1[[#This Row],[Booking_Date]],"mmm")</f>
        <v>Aug</v>
      </c>
      <c r="V128">
        <f>YEAR(Table1[[#This Row],[Booking_Date]])</f>
        <v>2024</v>
      </c>
      <c r="W128" t="s">
        <v>48</v>
      </c>
      <c r="X128" t="str">
        <f>IF(Table1[[#This Row],[Freight_Cost]]&gt;50000,"High","Low")</f>
        <v>High</v>
      </c>
      <c r="Y128" s="5" t="str">
        <f>IF(Table1[[#This Row],[Profit]]&gt;10000,"Good","Average")</f>
        <v>Good</v>
      </c>
      <c r="Z128" s="5" t="str" cm="1">
        <f t="array" ref="Z128">_xlfn.IFS(K128&lt;=5,"Excellent",K128&lt;=10,"Good",TRUE,"Delayed")</f>
        <v>Good</v>
      </c>
      <c r="AA128" s="5" t="str">
        <f>_xlfn.XLOOKUP(Table1[[#This Row],[Shipment_ID]],A:A,E:E)</f>
        <v>Maersk</v>
      </c>
      <c r="AB128" s="5">
        <f t="shared" si="1"/>
        <v>10624.74</v>
      </c>
    </row>
    <row r="129" spans="1:28">
      <c r="A129" t="s">
        <v>279</v>
      </c>
      <c r="B129" s="1">
        <v>46102</v>
      </c>
      <c r="C129" t="s">
        <v>115</v>
      </c>
      <c r="D129" t="s">
        <v>56</v>
      </c>
      <c r="E129" t="s">
        <v>66</v>
      </c>
      <c r="F129" t="s">
        <v>58</v>
      </c>
      <c r="G129" t="s">
        <v>43</v>
      </c>
      <c r="H129">
        <v>13.3</v>
      </c>
      <c r="I129">
        <v>2626</v>
      </c>
      <c r="J129">
        <v>100.25</v>
      </c>
      <c r="K129">
        <v>6</v>
      </c>
      <c r="L129" t="s">
        <v>44</v>
      </c>
      <c r="M129" t="s">
        <v>35</v>
      </c>
      <c r="N129">
        <v>71512</v>
      </c>
      <c r="O129" t="s">
        <v>93</v>
      </c>
      <c r="P129" t="s">
        <v>62</v>
      </c>
      <c r="Q129">
        <v>81.94</v>
      </c>
      <c r="R129">
        <v>5784</v>
      </c>
      <c r="S129">
        <v>3018.71</v>
      </c>
      <c r="T129">
        <v>6665.38</v>
      </c>
      <c r="U129" t="str">
        <f>TEXT(Table1[[#This Row],[Booking_Date]],"mmm")</f>
        <v>Mar</v>
      </c>
      <c r="V129">
        <f>YEAR(Table1[[#This Row],[Booking_Date]])</f>
        <v>2026</v>
      </c>
      <c r="W129" t="s">
        <v>38</v>
      </c>
      <c r="X129" t="str">
        <f>IF(Table1[[#This Row],[Freight_Cost]]&gt;50000,"High","Low")</f>
        <v>High</v>
      </c>
      <c r="Y129" s="5" t="str">
        <f>IF(Table1[[#This Row],[Profit]]&gt;10000,"Good","Average")</f>
        <v>Average</v>
      </c>
      <c r="Z129" s="5" t="str" cm="1">
        <f t="array" ref="Z129">_xlfn.IFS(K129&lt;=5,"Excellent",K129&lt;=10,"Good",TRUE,"Delayed")</f>
        <v>Good</v>
      </c>
      <c r="AA129" s="5" t="str">
        <f>_xlfn.XLOOKUP(Table1[[#This Row],[Shipment_ID]],A:A,E:E)</f>
        <v>COSCO</v>
      </c>
      <c r="AB129" s="5">
        <f t="shared" si="1"/>
        <v>6665.38</v>
      </c>
    </row>
    <row r="130" spans="1:28">
      <c r="A130" t="s">
        <v>280</v>
      </c>
      <c r="B130" s="1">
        <v>45519</v>
      </c>
      <c r="C130" t="s">
        <v>64</v>
      </c>
      <c r="D130" t="s">
        <v>72</v>
      </c>
      <c r="E130" t="s">
        <v>31</v>
      </c>
      <c r="F130" t="s">
        <v>58</v>
      </c>
      <c r="G130" t="s">
        <v>59</v>
      </c>
      <c r="H130">
        <v>16</v>
      </c>
      <c r="I130">
        <v>1848</v>
      </c>
      <c r="J130">
        <v>91.79</v>
      </c>
      <c r="K130">
        <v>5</v>
      </c>
      <c r="L130" t="s">
        <v>44</v>
      </c>
      <c r="M130" t="s">
        <v>45</v>
      </c>
      <c r="N130">
        <v>61090.8</v>
      </c>
      <c r="O130" t="s">
        <v>175</v>
      </c>
      <c r="P130" t="s">
        <v>70</v>
      </c>
      <c r="Q130">
        <v>82.44</v>
      </c>
      <c r="R130">
        <v>4336</v>
      </c>
      <c r="S130">
        <v>4850.18</v>
      </c>
      <c r="T130">
        <v>10983.67</v>
      </c>
      <c r="U130" t="str">
        <f>TEXT(Table1[[#This Row],[Booking_Date]],"mmm")</f>
        <v>Aug</v>
      </c>
      <c r="V130">
        <f>YEAR(Table1[[#This Row],[Booking_Date]])</f>
        <v>2024</v>
      </c>
      <c r="W130" t="s">
        <v>48</v>
      </c>
      <c r="X130" t="str">
        <f>IF(Table1[[#This Row],[Freight_Cost]]&gt;50000,"High","Low")</f>
        <v>High</v>
      </c>
      <c r="Y130" s="5" t="str">
        <f>IF(Table1[[#This Row],[Profit]]&gt;10000,"Good","Average")</f>
        <v>Good</v>
      </c>
      <c r="Z130" s="5" t="str" cm="1">
        <f t="array" ref="Z130">_xlfn.IFS(K130&lt;=5,"Excellent",K130&lt;=10,"Good",TRUE,"Delayed")</f>
        <v>Excellent</v>
      </c>
      <c r="AA130" s="5" t="str">
        <f>_xlfn.XLOOKUP(Table1[[#This Row],[Shipment_ID]],A:A,E:E)</f>
        <v>Hapag-Lloyd</v>
      </c>
      <c r="AB130" s="5">
        <f t="shared" ref="AB130:AB193" si="2">INDEX(T:T,MATCH(A130,A:A,0))</f>
        <v>10983.67</v>
      </c>
    </row>
    <row r="131" spans="1:28">
      <c r="A131" t="s">
        <v>281</v>
      </c>
      <c r="B131" s="1">
        <v>45331</v>
      </c>
      <c r="C131" t="s">
        <v>115</v>
      </c>
      <c r="D131" t="s">
        <v>65</v>
      </c>
      <c r="E131" t="s">
        <v>99</v>
      </c>
      <c r="F131" t="s">
        <v>58</v>
      </c>
      <c r="G131" t="s">
        <v>67</v>
      </c>
      <c r="H131">
        <v>17.739999999999998</v>
      </c>
      <c r="I131">
        <v>789</v>
      </c>
      <c r="J131">
        <v>93.13</v>
      </c>
      <c r="K131">
        <v>2</v>
      </c>
      <c r="L131" t="s">
        <v>44</v>
      </c>
      <c r="M131" t="s">
        <v>35</v>
      </c>
      <c r="N131">
        <v>52609.599999999999</v>
      </c>
      <c r="O131" t="s">
        <v>150</v>
      </c>
      <c r="P131" t="s">
        <v>74</v>
      </c>
      <c r="Q131">
        <v>86.1</v>
      </c>
      <c r="R131">
        <v>2287.6</v>
      </c>
      <c r="S131">
        <v>3281.73</v>
      </c>
      <c r="T131">
        <v>5048.1499999999996</v>
      </c>
      <c r="U131" t="str">
        <f>TEXT(Table1[[#This Row],[Booking_Date]],"mmm")</f>
        <v>Feb</v>
      </c>
      <c r="V131">
        <f>YEAR(Table1[[#This Row],[Booking_Date]])</f>
        <v>2024</v>
      </c>
      <c r="W131" t="s">
        <v>38</v>
      </c>
      <c r="X131" t="str">
        <f>IF(Table1[[#This Row],[Freight_Cost]]&gt;50000,"High","Low")</f>
        <v>High</v>
      </c>
      <c r="Y131" s="5" t="str">
        <f>IF(Table1[[#This Row],[Profit]]&gt;10000,"Good","Average")</f>
        <v>Average</v>
      </c>
      <c r="Z131" s="5" t="str" cm="1">
        <f t="array" ref="Z131">_xlfn.IFS(K131&lt;=5,"Excellent",K131&lt;=10,"Good",TRUE,"Delayed")</f>
        <v>Excellent</v>
      </c>
      <c r="AA131" s="5" t="str">
        <f>_xlfn.XLOOKUP(Table1[[#This Row],[Shipment_ID]],A:A,E:E)</f>
        <v>ONE</v>
      </c>
      <c r="AB131" s="5">
        <f t="shared" si="2"/>
        <v>5048.1499999999996</v>
      </c>
    </row>
    <row r="132" spans="1:28">
      <c r="A132" t="s">
        <v>282</v>
      </c>
      <c r="B132" s="1">
        <v>45329</v>
      </c>
      <c r="C132" t="s">
        <v>89</v>
      </c>
      <c r="D132" t="s">
        <v>30</v>
      </c>
      <c r="E132" t="s">
        <v>99</v>
      </c>
      <c r="F132" t="s">
        <v>58</v>
      </c>
      <c r="G132" t="s">
        <v>33</v>
      </c>
      <c r="H132">
        <v>17.86</v>
      </c>
      <c r="I132">
        <v>2444</v>
      </c>
      <c r="J132">
        <v>93.47</v>
      </c>
      <c r="K132">
        <v>7</v>
      </c>
      <c r="L132" t="s">
        <v>34</v>
      </c>
      <c r="M132" t="s">
        <v>45</v>
      </c>
      <c r="N132">
        <v>75118.399999999994</v>
      </c>
      <c r="O132" t="s">
        <v>283</v>
      </c>
      <c r="P132" t="s">
        <v>74</v>
      </c>
      <c r="Q132">
        <v>85.74</v>
      </c>
      <c r="R132">
        <v>5602.4</v>
      </c>
      <c r="S132">
        <v>3682.96</v>
      </c>
      <c r="T132">
        <v>12719.15</v>
      </c>
      <c r="U132" t="str">
        <f>TEXT(Table1[[#This Row],[Booking_Date]],"mmm")</f>
        <v>Feb</v>
      </c>
      <c r="V132">
        <f>YEAR(Table1[[#This Row],[Booking_Date]])</f>
        <v>2024</v>
      </c>
      <c r="W132" t="s">
        <v>38</v>
      </c>
      <c r="X132" t="str">
        <f>IF(Table1[[#This Row],[Freight_Cost]]&gt;50000,"High","Low")</f>
        <v>High</v>
      </c>
      <c r="Y132" s="5" t="str">
        <f>IF(Table1[[#This Row],[Profit]]&gt;10000,"Good","Average")</f>
        <v>Good</v>
      </c>
      <c r="Z132" s="5" t="str" cm="1">
        <f t="array" ref="Z132">_xlfn.IFS(K132&lt;=5,"Excellent",K132&lt;=10,"Good",TRUE,"Delayed")</f>
        <v>Good</v>
      </c>
      <c r="AA132" s="5" t="str">
        <f>_xlfn.XLOOKUP(Table1[[#This Row],[Shipment_ID]],A:A,E:E)</f>
        <v>ONE</v>
      </c>
      <c r="AB132" s="5">
        <f t="shared" si="2"/>
        <v>12719.15</v>
      </c>
    </row>
    <row r="133" spans="1:28">
      <c r="A133" t="s">
        <v>284</v>
      </c>
      <c r="B133" s="1">
        <v>45644</v>
      </c>
      <c r="C133" t="s">
        <v>89</v>
      </c>
      <c r="D133" t="s">
        <v>82</v>
      </c>
      <c r="E133" t="s">
        <v>31</v>
      </c>
      <c r="F133" t="s">
        <v>32</v>
      </c>
      <c r="G133" t="s">
        <v>33</v>
      </c>
      <c r="H133">
        <v>19.97</v>
      </c>
      <c r="I133">
        <v>2131</v>
      </c>
      <c r="J133">
        <v>98.5</v>
      </c>
      <c r="K133">
        <v>5</v>
      </c>
      <c r="L133" t="s">
        <v>68</v>
      </c>
      <c r="M133" t="s">
        <v>45</v>
      </c>
      <c r="N133">
        <v>59365</v>
      </c>
      <c r="O133" t="s">
        <v>224</v>
      </c>
      <c r="P133" t="s">
        <v>78</v>
      </c>
      <c r="Q133">
        <v>81.650000000000006</v>
      </c>
      <c r="R133">
        <v>5060.8</v>
      </c>
      <c r="S133">
        <v>4048.99</v>
      </c>
      <c r="T133">
        <v>9845.52</v>
      </c>
      <c r="U133" t="str">
        <f>TEXT(Table1[[#This Row],[Booking_Date]],"mmm")</f>
        <v>Dec</v>
      </c>
      <c r="V133">
        <f>YEAR(Table1[[#This Row],[Booking_Date]])</f>
        <v>2024</v>
      </c>
      <c r="W133" t="s">
        <v>104</v>
      </c>
      <c r="X133" t="str">
        <f>IF(Table1[[#This Row],[Freight_Cost]]&gt;50000,"High","Low")</f>
        <v>High</v>
      </c>
      <c r="Y133" s="5" t="str">
        <f>IF(Table1[[#This Row],[Profit]]&gt;10000,"Good","Average")</f>
        <v>Average</v>
      </c>
      <c r="Z133" s="5" t="str" cm="1">
        <f t="array" ref="Z133">_xlfn.IFS(K133&lt;=5,"Excellent",K133&lt;=10,"Good",TRUE,"Delayed")</f>
        <v>Excellent</v>
      </c>
      <c r="AA133" s="5" t="str">
        <f>_xlfn.XLOOKUP(Table1[[#This Row],[Shipment_ID]],A:A,E:E)</f>
        <v>Hapag-Lloyd</v>
      </c>
      <c r="AB133" s="5">
        <f t="shared" si="2"/>
        <v>9845.52</v>
      </c>
    </row>
    <row r="134" spans="1:28">
      <c r="A134" t="s">
        <v>285</v>
      </c>
      <c r="B134" s="1">
        <v>45934</v>
      </c>
      <c r="C134" t="s">
        <v>115</v>
      </c>
      <c r="D134" t="s">
        <v>82</v>
      </c>
      <c r="E134" t="s">
        <v>31</v>
      </c>
      <c r="F134" t="s">
        <v>32</v>
      </c>
      <c r="G134" t="s">
        <v>59</v>
      </c>
      <c r="H134">
        <v>25.35</v>
      </c>
      <c r="I134">
        <v>2578</v>
      </c>
      <c r="J134">
        <v>102.76</v>
      </c>
      <c r="K134">
        <v>6</v>
      </c>
      <c r="L134" t="s">
        <v>68</v>
      </c>
      <c r="M134" t="s">
        <v>35</v>
      </c>
      <c r="N134">
        <v>72582.2</v>
      </c>
      <c r="O134" t="s">
        <v>204</v>
      </c>
      <c r="P134" t="s">
        <v>47</v>
      </c>
      <c r="Q134">
        <v>83.72</v>
      </c>
      <c r="R134">
        <v>6170</v>
      </c>
      <c r="S134">
        <v>4916.59</v>
      </c>
      <c r="T134">
        <v>6342.92</v>
      </c>
      <c r="U134" t="str">
        <f>TEXT(Table1[[#This Row],[Booking_Date]],"mmm")</f>
        <v>Oct</v>
      </c>
      <c r="V134">
        <f>YEAR(Table1[[#This Row],[Booking_Date]])</f>
        <v>2025</v>
      </c>
      <c r="W134" t="s">
        <v>104</v>
      </c>
      <c r="X134" t="str">
        <f>IF(Table1[[#This Row],[Freight_Cost]]&gt;50000,"High","Low")</f>
        <v>High</v>
      </c>
      <c r="Y134" s="5" t="str">
        <f>IF(Table1[[#This Row],[Profit]]&gt;10000,"Good","Average")</f>
        <v>Average</v>
      </c>
      <c r="Z134" s="5" t="str" cm="1">
        <f t="array" ref="Z134">_xlfn.IFS(K134&lt;=5,"Excellent",K134&lt;=10,"Good",TRUE,"Delayed")</f>
        <v>Good</v>
      </c>
      <c r="AA134" s="5" t="str">
        <f>_xlfn.XLOOKUP(Table1[[#This Row],[Shipment_ID]],A:A,E:E)</f>
        <v>Hapag-Lloyd</v>
      </c>
      <c r="AB134" s="5">
        <f t="shared" si="2"/>
        <v>6342.92</v>
      </c>
    </row>
    <row r="135" spans="1:28">
      <c r="A135" t="s">
        <v>286</v>
      </c>
      <c r="B135" s="1">
        <v>46147</v>
      </c>
      <c r="C135" t="s">
        <v>89</v>
      </c>
      <c r="D135" t="s">
        <v>72</v>
      </c>
      <c r="E135" t="s">
        <v>83</v>
      </c>
      <c r="F135" t="s">
        <v>58</v>
      </c>
      <c r="G135" t="s">
        <v>84</v>
      </c>
      <c r="H135">
        <v>15.31</v>
      </c>
      <c r="I135">
        <v>1532</v>
      </c>
      <c r="J135">
        <v>99.25</v>
      </c>
      <c r="K135">
        <v>5</v>
      </c>
      <c r="L135" t="s">
        <v>68</v>
      </c>
      <c r="M135" t="s">
        <v>60</v>
      </c>
      <c r="N135">
        <v>58573</v>
      </c>
      <c r="O135" t="s">
        <v>287</v>
      </c>
      <c r="P135" t="s">
        <v>47</v>
      </c>
      <c r="Q135">
        <v>83.83</v>
      </c>
      <c r="R135">
        <v>3676.4</v>
      </c>
      <c r="S135">
        <v>4179.71</v>
      </c>
      <c r="T135">
        <v>5658.65</v>
      </c>
      <c r="U135" t="str">
        <f>TEXT(Table1[[#This Row],[Booking_Date]],"mmm")</f>
        <v>May</v>
      </c>
      <c r="V135">
        <f>YEAR(Table1[[#This Row],[Booking_Date]])</f>
        <v>2026</v>
      </c>
      <c r="W135" t="s">
        <v>75</v>
      </c>
      <c r="X135" t="str">
        <f>IF(Table1[[#This Row],[Freight_Cost]]&gt;50000,"High","Low")</f>
        <v>High</v>
      </c>
      <c r="Y135" s="5" t="str">
        <f>IF(Table1[[#This Row],[Profit]]&gt;10000,"Good","Average")</f>
        <v>Average</v>
      </c>
      <c r="Z135" s="5" t="str" cm="1">
        <f t="array" ref="Z135">_xlfn.IFS(K135&lt;=5,"Excellent",K135&lt;=10,"Good",TRUE,"Delayed")</f>
        <v>Excellent</v>
      </c>
      <c r="AA135" s="5" t="str">
        <f>_xlfn.XLOOKUP(Table1[[#This Row],[Shipment_ID]],A:A,E:E)</f>
        <v>MSC</v>
      </c>
      <c r="AB135" s="5">
        <f t="shared" si="2"/>
        <v>5658.65</v>
      </c>
    </row>
    <row r="136" spans="1:28">
      <c r="A136" t="s">
        <v>288</v>
      </c>
      <c r="B136" s="1">
        <v>45809</v>
      </c>
      <c r="C136" t="s">
        <v>89</v>
      </c>
      <c r="D136" t="s">
        <v>108</v>
      </c>
      <c r="E136" t="s">
        <v>83</v>
      </c>
      <c r="F136" t="s">
        <v>32</v>
      </c>
      <c r="G136" t="s">
        <v>33</v>
      </c>
      <c r="H136">
        <v>17.3</v>
      </c>
      <c r="I136">
        <v>974</v>
      </c>
      <c r="J136">
        <v>102.05</v>
      </c>
      <c r="K136">
        <v>4</v>
      </c>
      <c r="L136" t="s">
        <v>44</v>
      </c>
      <c r="M136" t="s">
        <v>35</v>
      </c>
      <c r="N136">
        <v>43504</v>
      </c>
      <c r="O136" t="s">
        <v>224</v>
      </c>
      <c r="P136" t="s">
        <v>54</v>
      </c>
      <c r="Q136">
        <v>86.9</v>
      </c>
      <c r="R136">
        <v>2640</v>
      </c>
      <c r="S136">
        <v>4881</v>
      </c>
      <c r="T136">
        <v>6517.47</v>
      </c>
      <c r="U136" t="str">
        <f>TEXT(Table1[[#This Row],[Booking_Date]],"mmm")</f>
        <v>Jun</v>
      </c>
      <c r="V136">
        <f>YEAR(Table1[[#This Row],[Booking_Date]])</f>
        <v>2025</v>
      </c>
      <c r="W136" t="s">
        <v>75</v>
      </c>
      <c r="X136" t="str">
        <f>IF(Table1[[#This Row],[Freight_Cost]]&gt;50000,"High","Low")</f>
        <v>Low</v>
      </c>
      <c r="Y136" s="5" t="str">
        <f>IF(Table1[[#This Row],[Profit]]&gt;10000,"Good","Average")</f>
        <v>Average</v>
      </c>
      <c r="Z136" s="5" t="str" cm="1">
        <f t="array" ref="Z136">_xlfn.IFS(K136&lt;=5,"Excellent",K136&lt;=10,"Good",TRUE,"Delayed")</f>
        <v>Excellent</v>
      </c>
      <c r="AA136" s="5" t="str">
        <f>_xlfn.XLOOKUP(Table1[[#This Row],[Shipment_ID]],A:A,E:E)</f>
        <v>MSC</v>
      </c>
      <c r="AB136" s="5">
        <f t="shared" si="2"/>
        <v>6517.47</v>
      </c>
    </row>
    <row r="137" spans="1:28">
      <c r="A137" t="s">
        <v>289</v>
      </c>
      <c r="B137" s="1">
        <v>45490</v>
      </c>
      <c r="C137" t="s">
        <v>121</v>
      </c>
      <c r="D137" t="s">
        <v>65</v>
      </c>
      <c r="E137" t="s">
        <v>102</v>
      </c>
      <c r="F137" t="s">
        <v>58</v>
      </c>
      <c r="G137" t="s">
        <v>84</v>
      </c>
      <c r="H137">
        <v>17.809999999999999</v>
      </c>
      <c r="I137">
        <v>1138</v>
      </c>
      <c r="J137">
        <v>102.17</v>
      </c>
      <c r="K137">
        <v>4</v>
      </c>
      <c r="L137" t="s">
        <v>34</v>
      </c>
      <c r="M137" t="s">
        <v>35</v>
      </c>
      <c r="N137">
        <v>62945.4</v>
      </c>
      <c r="O137" t="s">
        <v>122</v>
      </c>
      <c r="P137" t="s">
        <v>47</v>
      </c>
      <c r="Q137">
        <v>83.69</v>
      </c>
      <c r="R137">
        <v>2988.4</v>
      </c>
      <c r="S137">
        <v>2570.15</v>
      </c>
      <c r="T137">
        <v>11106.18</v>
      </c>
      <c r="U137" t="str">
        <f>TEXT(Table1[[#This Row],[Booking_Date]],"mmm")</f>
        <v>Jul</v>
      </c>
      <c r="V137">
        <f>YEAR(Table1[[#This Row],[Booking_Date]])</f>
        <v>2024</v>
      </c>
      <c r="W137" t="s">
        <v>48</v>
      </c>
      <c r="X137" t="str">
        <f>IF(Table1[[#This Row],[Freight_Cost]]&gt;50000,"High","Low")</f>
        <v>High</v>
      </c>
      <c r="Y137" s="5" t="str">
        <f>IF(Table1[[#This Row],[Profit]]&gt;10000,"Good","Average")</f>
        <v>Good</v>
      </c>
      <c r="Z137" s="5" t="str" cm="1">
        <f t="array" ref="Z137">_xlfn.IFS(K137&lt;=5,"Excellent",K137&lt;=10,"Good",TRUE,"Delayed")</f>
        <v>Excellent</v>
      </c>
      <c r="AA137" s="5" t="str">
        <f>_xlfn.XLOOKUP(Table1[[#This Row],[Shipment_ID]],A:A,E:E)</f>
        <v>Maersk</v>
      </c>
      <c r="AB137" s="5">
        <f t="shared" si="2"/>
        <v>11106.18</v>
      </c>
    </row>
    <row r="138" spans="1:28">
      <c r="A138" t="s">
        <v>290</v>
      </c>
      <c r="B138" s="1">
        <v>45802</v>
      </c>
      <c r="C138" t="s">
        <v>50</v>
      </c>
      <c r="D138" t="s">
        <v>51</v>
      </c>
      <c r="E138" t="s">
        <v>102</v>
      </c>
      <c r="F138" t="s">
        <v>32</v>
      </c>
      <c r="G138" t="s">
        <v>33</v>
      </c>
      <c r="H138">
        <v>27.86</v>
      </c>
      <c r="I138">
        <v>1024</v>
      </c>
      <c r="J138">
        <v>91.64</v>
      </c>
      <c r="K138">
        <v>2</v>
      </c>
      <c r="L138" t="s">
        <v>68</v>
      </c>
      <c r="M138" t="s">
        <v>35</v>
      </c>
      <c r="N138">
        <v>54858.8</v>
      </c>
      <c r="O138" t="s">
        <v>211</v>
      </c>
      <c r="P138" t="s">
        <v>54</v>
      </c>
      <c r="Q138">
        <v>81.89</v>
      </c>
      <c r="R138">
        <v>3162.4</v>
      </c>
      <c r="S138">
        <v>2622.98</v>
      </c>
      <c r="T138">
        <v>4628.63</v>
      </c>
      <c r="U138" t="str">
        <f>TEXT(Table1[[#This Row],[Booking_Date]],"mmm")</f>
        <v>May</v>
      </c>
      <c r="V138">
        <f>YEAR(Table1[[#This Row],[Booking_Date]])</f>
        <v>2025</v>
      </c>
      <c r="W138" t="s">
        <v>75</v>
      </c>
      <c r="X138" t="str">
        <f>IF(Table1[[#This Row],[Freight_Cost]]&gt;50000,"High","Low")</f>
        <v>High</v>
      </c>
      <c r="Y138" s="5" t="str">
        <f>IF(Table1[[#This Row],[Profit]]&gt;10000,"Good","Average")</f>
        <v>Average</v>
      </c>
      <c r="Z138" s="5" t="str" cm="1">
        <f t="array" ref="Z138">_xlfn.IFS(K138&lt;=5,"Excellent",K138&lt;=10,"Good",TRUE,"Delayed")</f>
        <v>Excellent</v>
      </c>
      <c r="AA138" s="5" t="str">
        <f>_xlfn.XLOOKUP(Table1[[#This Row],[Shipment_ID]],A:A,E:E)</f>
        <v>Maersk</v>
      </c>
      <c r="AB138" s="5">
        <f t="shared" si="2"/>
        <v>4628.63</v>
      </c>
    </row>
    <row r="139" spans="1:28">
      <c r="A139" t="s">
        <v>291</v>
      </c>
      <c r="B139" s="1">
        <v>45761</v>
      </c>
      <c r="C139" t="s">
        <v>40</v>
      </c>
      <c r="D139" t="s">
        <v>56</v>
      </c>
      <c r="E139" t="s">
        <v>83</v>
      </c>
      <c r="F139" t="s">
        <v>58</v>
      </c>
      <c r="G139" t="s">
        <v>43</v>
      </c>
      <c r="H139">
        <v>10.1</v>
      </c>
      <c r="I139">
        <v>1335</v>
      </c>
      <c r="J139">
        <v>100.5</v>
      </c>
      <c r="K139">
        <v>4</v>
      </c>
      <c r="L139" t="s">
        <v>68</v>
      </c>
      <c r="M139" t="s">
        <v>60</v>
      </c>
      <c r="N139">
        <v>51670</v>
      </c>
      <c r="O139" t="s">
        <v>292</v>
      </c>
      <c r="P139" t="s">
        <v>54</v>
      </c>
      <c r="Q139">
        <v>86.13</v>
      </c>
      <c r="R139">
        <v>3074</v>
      </c>
      <c r="S139">
        <v>2602.83</v>
      </c>
      <c r="T139">
        <v>5992.22</v>
      </c>
      <c r="U139" t="str">
        <f>TEXT(Table1[[#This Row],[Booking_Date]],"mmm")</f>
        <v>Apr</v>
      </c>
      <c r="V139">
        <f>YEAR(Table1[[#This Row],[Booking_Date]])</f>
        <v>2025</v>
      </c>
      <c r="W139" t="s">
        <v>75</v>
      </c>
      <c r="X139" t="str">
        <f>IF(Table1[[#This Row],[Freight_Cost]]&gt;50000,"High","Low")</f>
        <v>High</v>
      </c>
      <c r="Y139" s="5" t="str">
        <f>IF(Table1[[#This Row],[Profit]]&gt;10000,"Good","Average")</f>
        <v>Average</v>
      </c>
      <c r="Z139" s="5" t="str" cm="1">
        <f t="array" ref="Z139">_xlfn.IFS(K139&lt;=5,"Excellent",K139&lt;=10,"Good",TRUE,"Delayed")</f>
        <v>Excellent</v>
      </c>
      <c r="AA139" s="5" t="str">
        <f>_xlfn.XLOOKUP(Table1[[#This Row],[Shipment_ID]],A:A,E:E)</f>
        <v>MSC</v>
      </c>
      <c r="AB139" s="5">
        <f t="shared" si="2"/>
        <v>5992.22</v>
      </c>
    </row>
    <row r="140" spans="1:28">
      <c r="A140" t="s">
        <v>293</v>
      </c>
      <c r="B140" s="1">
        <v>45834</v>
      </c>
      <c r="C140" t="s">
        <v>115</v>
      </c>
      <c r="D140" t="s">
        <v>82</v>
      </c>
      <c r="E140" t="s">
        <v>42</v>
      </c>
      <c r="F140" t="s">
        <v>32</v>
      </c>
      <c r="G140" t="s">
        <v>43</v>
      </c>
      <c r="H140">
        <v>14.41</v>
      </c>
      <c r="I140">
        <v>2608</v>
      </c>
      <c r="J140">
        <v>96.3</v>
      </c>
      <c r="K140">
        <v>8</v>
      </c>
      <c r="L140" t="s">
        <v>68</v>
      </c>
      <c r="M140" t="s">
        <v>60</v>
      </c>
      <c r="N140">
        <v>58321</v>
      </c>
      <c r="O140" t="s">
        <v>292</v>
      </c>
      <c r="P140" t="s">
        <v>78</v>
      </c>
      <c r="Q140">
        <v>87.95</v>
      </c>
      <c r="R140">
        <v>5792.4</v>
      </c>
      <c r="S140">
        <v>1533.31</v>
      </c>
      <c r="T140">
        <v>9592.94</v>
      </c>
      <c r="U140" t="str">
        <f>TEXT(Table1[[#This Row],[Booking_Date]],"mmm")</f>
        <v>Jun</v>
      </c>
      <c r="V140">
        <f>YEAR(Table1[[#This Row],[Booking_Date]])</f>
        <v>2025</v>
      </c>
      <c r="W140" t="s">
        <v>75</v>
      </c>
      <c r="X140" t="str">
        <f>IF(Table1[[#This Row],[Freight_Cost]]&gt;50000,"High","Low")</f>
        <v>High</v>
      </c>
      <c r="Y140" s="5" t="str">
        <f>IF(Table1[[#This Row],[Profit]]&gt;10000,"Good","Average")</f>
        <v>Average</v>
      </c>
      <c r="Z140" s="5" t="str" cm="1">
        <f t="array" ref="Z140">_xlfn.IFS(K140&lt;=5,"Excellent",K140&lt;=10,"Good",TRUE,"Delayed")</f>
        <v>Good</v>
      </c>
      <c r="AA140" s="5" t="str">
        <f>_xlfn.XLOOKUP(Table1[[#This Row],[Shipment_ID]],A:A,E:E)</f>
        <v>CMA CGM</v>
      </c>
      <c r="AB140" s="5">
        <f t="shared" si="2"/>
        <v>9592.94</v>
      </c>
    </row>
    <row r="141" spans="1:28">
      <c r="A141" t="s">
        <v>294</v>
      </c>
      <c r="B141" s="1">
        <v>45531</v>
      </c>
      <c r="C141" t="s">
        <v>89</v>
      </c>
      <c r="D141" t="s">
        <v>30</v>
      </c>
      <c r="E141" t="s">
        <v>99</v>
      </c>
      <c r="F141" t="s">
        <v>32</v>
      </c>
      <c r="G141" t="s">
        <v>59</v>
      </c>
      <c r="H141">
        <v>24.67</v>
      </c>
      <c r="I141">
        <v>2764</v>
      </c>
      <c r="J141">
        <v>103.9</v>
      </c>
      <c r="K141">
        <v>7</v>
      </c>
      <c r="L141" t="s">
        <v>44</v>
      </c>
      <c r="M141" t="s">
        <v>45</v>
      </c>
      <c r="N141">
        <v>69339</v>
      </c>
      <c r="O141" t="s">
        <v>116</v>
      </c>
      <c r="P141" t="s">
        <v>62</v>
      </c>
      <c r="Q141">
        <v>85.54</v>
      </c>
      <c r="R141">
        <v>6514.8</v>
      </c>
      <c r="S141">
        <v>1888.02</v>
      </c>
      <c r="T141">
        <v>6031.19</v>
      </c>
      <c r="U141" t="str">
        <f>TEXT(Table1[[#This Row],[Booking_Date]],"mmm")</f>
        <v>Aug</v>
      </c>
      <c r="V141">
        <f>YEAR(Table1[[#This Row],[Booking_Date]])</f>
        <v>2024</v>
      </c>
      <c r="W141" t="s">
        <v>48</v>
      </c>
      <c r="X141" t="str">
        <f>IF(Table1[[#This Row],[Freight_Cost]]&gt;50000,"High","Low")</f>
        <v>High</v>
      </c>
      <c r="Y141" s="5" t="str">
        <f>IF(Table1[[#This Row],[Profit]]&gt;10000,"Good","Average")</f>
        <v>Average</v>
      </c>
      <c r="Z141" s="5" t="str" cm="1">
        <f t="array" ref="Z141">_xlfn.IFS(K141&lt;=5,"Excellent",K141&lt;=10,"Good",TRUE,"Delayed")</f>
        <v>Good</v>
      </c>
      <c r="AA141" s="5" t="str">
        <f>_xlfn.XLOOKUP(Table1[[#This Row],[Shipment_ID]],A:A,E:E)</f>
        <v>ONE</v>
      </c>
      <c r="AB141" s="5">
        <f t="shared" si="2"/>
        <v>6031.19</v>
      </c>
    </row>
    <row r="142" spans="1:28">
      <c r="A142" t="s">
        <v>295</v>
      </c>
      <c r="B142" s="1">
        <v>45360</v>
      </c>
      <c r="C142" t="s">
        <v>50</v>
      </c>
      <c r="D142" t="s">
        <v>108</v>
      </c>
      <c r="E142" t="s">
        <v>57</v>
      </c>
      <c r="F142" t="s">
        <v>32</v>
      </c>
      <c r="G142" t="s">
        <v>59</v>
      </c>
      <c r="H142">
        <v>18.66</v>
      </c>
      <c r="I142">
        <v>2584</v>
      </c>
      <c r="J142">
        <v>101.08</v>
      </c>
      <c r="K142">
        <v>7</v>
      </c>
      <c r="L142" t="s">
        <v>44</v>
      </c>
      <c r="M142" t="s">
        <v>35</v>
      </c>
      <c r="N142">
        <v>63931.6</v>
      </c>
      <c r="O142" t="s">
        <v>137</v>
      </c>
      <c r="P142" t="s">
        <v>78</v>
      </c>
      <c r="Q142">
        <v>84.67</v>
      </c>
      <c r="R142">
        <v>5914.4</v>
      </c>
      <c r="S142">
        <v>2590.63</v>
      </c>
      <c r="T142">
        <v>11305.71</v>
      </c>
      <c r="U142" t="str">
        <f>TEXT(Table1[[#This Row],[Booking_Date]],"mmm")</f>
        <v>Mar</v>
      </c>
      <c r="V142">
        <f>YEAR(Table1[[#This Row],[Booking_Date]])</f>
        <v>2024</v>
      </c>
      <c r="W142" t="s">
        <v>38</v>
      </c>
      <c r="X142" t="str">
        <f>IF(Table1[[#This Row],[Freight_Cost]]&gt;50000,"High","Low")</f>
        <v>High</v>
      </c>
      <c r="Y142" s="5" t="str">
        <f>IF(Table1[[#This Row],[Profit]]&gt;10000,"Good","Average")</f>
        <v>Good</v>
      </c>
      <c r="Z142" s="5" t="str" cm="1">
        <f t="array" ref="Z142">_xlfn.IFS(K142&lt;=5,"Excellent",K142&lt;=10,"Good",TRUE,"Delayed")</f>
        <v>Good</v>
      </c>
      <c r="AA142" s="5" t="str">
        <f>_xlfn.XLOOKUP(Table1[[#This Row],[Shipment_ID]],A:A,E:E)</f>
        <v>Evergreen</v>
      </c>
      <c r="AB142" s="5">
        <f t="shared" si="2"/>
        <v>11305.71</v>
      </c>
    </row>
    <row r="143" spans="1:28">
      <c r="A143" t="s">
        <v>296</v>
      </c>
      <c r="B143" s="1">
        <v>45487</v>
      </c>
      <c r="C143" t="s">
        <v>64</v>
      </c>
      <c r="D143" t="s">
        <v>30</v>
      </c>
      <c r="E143" t="s">
        <v>83</v>
      </c>
      <c r="F143" t="s">
        <v>58</v>
      </c>
      <c r="G143" t="s">
        <v>84</v>
      </c>
      <c r="H143">
        <v>19.66</v>
      </c>
      <c r="I143">
        <v>2034</v>
      </c>
      <c r="J143">
        <v>100.37</v>
      </c>
      <c r="K143">
        <v>6</v>
      </c>
      <c r="L143" t="s">
        <v>68</v>
      </c>
      <c r="M143" t="s">
        <v>45</v>
      </c>
      <c r="N143">
        <v>70146.399999999994</v>
      </c>
      <c r="O143" t="s">
        <v>213</v>
      </c>
      <c r="P143" t="s">
        <v>54</v>
      </c>
      <c r="Q143">
        <v>82.3</v>
      </c>
      <c r="R143">
        <v>4854.3999999999996</v>
      </c>
      <c r="S143">
        <v>3877.1</v>
      </c>
      <c r="T143">
        <v>10222.290000000001</v>
      </c>
      <c r="U143" t="str">
        <f>TEXT(Table1[[#This Row],[Booking_Date]],"mmm")</f>
        <v>Jul</v>
      </c>
      <c r="V143">
        <f>YEAR(Table1[[#This Row],[Booking_Date]])</f>
        <v>2024</v>
      </c>
      <c r="W143" t="s">
        <v>48</v>
      </c>
      <c r="X143" t="str">
        <f>IF(Table1[[#This Row],[Freight_Cost]]&gt;50000,"High","Low")</f>
        <v>High</v>
      </c>
      <c r="Y143" s="5" t="str">
        <f>IF(Table1[[#This Row],[Profit]]&gt;10000,"Good","Average")</f>
        <v>Good</v>
      </c>
      <c r="Z143" s="5" t="str" cm="1">
        <f t="array" ref="Z143">_xlfn.IFS(K143&lt;=5,"Excellent",K143&lt;=10,"Good",TRUE,"Delayed")</f>
        <v>Good</v>
      </c>
      <c r="AA143" s="5" t="str">
        <f>_xlfn.XLOOKUP(Table1[[#This Row],[Shipment_ID]],A:A,E:E)</f>
        <v>MSC</v>
      </c>
      <c r="AB143" s="5">
        <f t="shared" si="2"/>
        <v>10222.290000000001</v>
      </c>
    </row>
    <row r="144" spans="1:28">
      <c r="A144" t="s">
        <v>297</v>
      </c>
      <c r="B144" s="1">
        <v>46070</v>
      </c>
      <c r="C144" t="s">
        <v>29</v>
      </c>
      <c r="D144" t="s">
        <v>82</v>
      </c>
      <c r="E144" t="s">
        <v>83</v>
      </c>
      <c r="F144" t="s">
        <v>32</v>
      </c>
      <c r="G144" t="s">
        <v>90</v>
      </c>
      <c r="H144">
        <v>15.71</v>
      </c>
      <c r="I144">
        <v>1050</v>
      </c>
      <c r="J144">
        <v>88.38</v>
      </c>
      <c r="K144">
        <v>4</v>
      </c>
      <c r="L144" t="s">
        <v>44</v>
      </c>
      <c r="M144" t="s">
        <v>45</v>
      </c>
      <c r="N144">
        <v>38844.6</v>
      </c>
      <c r="O144" t="s">
        <v>254</v>
      </c>
      <c r="P144" t="s">
        <v>70</v>
      </c>
      <c r="Q144">
        <v>82.55</v>
      </c>
      <c r="R144">
        <v>2728.4</v>
      </c>
      <c r="S144">
        <v>4213.96</v>
      </c>
      <c r="T144">
        <v>3736.27</v>
      </c>
      <c r="U144" t="str">
        <f>TEXT(Table1[[#This Row],[Booking_Date]],"mmm")</f>
        <v>Feb</v>
      </c>
      <c r="V144">
        <f>YEAR(Table1[[#This Row],[Booking_Date]])</f>
        <v>2026</v>
      </c>
      <c r="W144" t="s">
        <v>38</v>
      </c>
      <c r="X144" t="str">
        <f>IF(Table1[[#This Row],[Freight_Cost]]&gt;50000,"High","Low")</f>
        <v>Low</v>
      </c>
      <c r="Y144" s="5" t="str">
        <f>IF(Table1[[#This Row],[Profit]]&gt;10000,"Good","Average")</f>
        <v>Average</v>
      </c>
      <c r="Z144" s="5" t="str" cm="1">
        <f t="array" ref="Z144">_xlfn.IFS(K144&lt;=5,"Excellent",K144&lt;=10,"Good",TRUE,"Delayed")</f>
        <v>Excellent</v>
      </c>
      <c r="AA144" s="5" t="str">
        <f>_xlfn.XLOOKUP(Table1[[#This Row],[Shipment_ID]],A:A,E:E)</f>
        <v>MSC</v>
      </c>
      <c r="AB144" s="5">
        <f t="shared" si="2"/>
        <v>3736.27</v>
      </c>
    </row>
    <row r="145" spans="1:28">
      <c r="A145" t="s">
        <v>298</v>
      </c>
      <c r="B145" s="1">
        <v>45389</v>
      </c>
      <c r="C145" t="s">
        <v>121</v>
      </c>
      <c r="D145" t="s">
        <v>51</v>
      </c>
      <c r="E145" t="s">
        <v>57</v>
      </c>
      <c r="F145" t="s">
        <v>58</v>
      </c>
      <c r="G145" t="s">
        <v>90</v>
      </c>
      <c r="H145">
        <v>10.14</v>
      </c>
      <c r="I145">
        <v>396</v>
      </c>
      <c r="J145">
        <v>86.53</v>
      </c>
      <c r="K145">
        <v>2</v>
      </c>
      <c r="L145" t="s">
        <v>44</v>
      </c>
      <c r="M145" t="s">
        <v>45</v>
      </c>
      <c r="N145">
        <v>37761.599999999999</v>
      </c>
      <c r="O145" t="s">
        <v>158</v>
      </c>
      <c r="P145" t="s">
        <v>54</v>
      </c>
      <c r="Q145">
        <v>86.26</v>
      </c>
      <c r="R145">
        <v>1197.5999999999999</v>
      </c>
      <c r="S145">
        <v>3780.13</v>
      </c>
      <c r="T145">
        <v>6746.89</v>
      </c>
      <c r="U145" t="str">
        <f>TEXT(Table1[[#This Row],[Booking_Date]],"mmm")</f>
        <v>Apr</v>
      </c>
      <c r="V145">
        <f>YEAR(Table1[[#This Row],[Booking_Date]])</f>
        <v>2024</v>
      </c>
      <c r="W145" t="s">
        <v>75</v>
      </c>
      <c r="X145" t="str">
        <f>IF(Table1[[#This Row],[Freight_Cost]]&gt;50000,"High","Low")</f>
        <v>Low</v>
      </c>
      <c r="Y145" s="5" t="str">
        <f>IF(Table1[[#This Row],[Profit]]&gt;10000,"Good","Average")</f>
        <v>Average</v>
      </c>
      <c r="Z145" s="5" t="str" cm="1">
        <f t="array" ref="Z145">_xlfn.IFS(K145&lt;=5,"Excellent",K145&lt;=10,"Good",TRUE,"Delayed")</f>
        <v>Excellent</v>
      </c>
      <c r="AA145" s="5" t="str">
        <f>_xlfn.XLOOKUP(Table1[[#This Row],[Shipment_ID]],A:A,E:E)</f>
        <v>Evergreen</v>
      </c>
      <c r="AB145" s="5">
        <f t="shared" si="2"/>
        <v>6746.89</v>
      </c>
    </row>
    <row r="146" spans="1:28">
      <c r="A146" t="s">
        <v>299</v>
      </c>
      <c r="B146" s="1">
        <v>45392</v>
      </c>
      <c r="C146" t="s">
        <v>29</v>
      </c>
      <c r="D146" t="s">
        <v>41</v>
      </c>
      <c r="E146" t="s">
        <v>83</v>
      </c>
      <c r="F146" t="s">
        <v>58</v>
      </c>
      <c r="G146" t="s">
        <v>90</v>
      </c>
      <c r="H146">
        <v>23.29</v>
      </c>
      <c r="I146">
        <v>727</v>
      </c>
      <c r="J146">
        <v>103.93</v>
      </c>
      <c r="K146">
        <v>2</v>
      </c>
      <c r="L146" t="s">
        <v>68</v>
      </c>
      <c r="M146" t="s">
        <v>35</v>
      </c>
      <c r="N146">
        <v>60656.6</v>
      </c>
      <c r="O146" t="s">
        <v>266</v>
      </c>
      <c r="P146" t="s">
        <v>54</v>
      </c>
      <c r="Q146">
        <v>83.14</v>
      </c>
      <c r="R146">
        <v>2385.6</v>
      </c>
      <c r="S146">
        <v>3494.88</v>
      </c>
      <c r="T146">
        <v>7526.56</v>
      </c>
      <c r="U146" t="str">
        <f>TEXT(Table1[[#This Row],[Booking_Date]],"mmm")</f>
        <v>Apr</v>
      </c>
      <c r="V146">
        <f>YEAR(Table1[[#This Row],[Booking_Date]])</f>
        <v>2024</v>
      </c>
      <c r="W146" t="s">
        <v>75</v>
      </c>
      <c r="X146" t="str">
        <f>IF(Table1[[#This Row],[Freight_Cost]]&gt;50000,"High","Low")</f>
        <v>High</v>
      </c>
      <c r="Y146" s="5" t="str">
        <f>IF(Table1[[#This Row],[Profit]]&gt;10000,"Good","Average")</f>
        <v>Average</v>
      </c>
      <c r="Z146" s="5" t="str" cm="1">
        <f t="array" ref="Z146">_xlfn.IFS(K146&lt;=5,"Excellent",K146&lt;=10,"Good",TRUE,"Delayed")</f>
        <v>Excellent</v>
      </c>
      <c r="AA146" s="5" t="str">
        <f>_xlfn.XLOOKUP(Table1[[#This Row],[Shipment_ID]],A:A,E:E)</f>
        <v>MSC</v>
      </c>
      <c r="AB146" s="5">
        <f t="shared" si="2"/>
        <v>7526.56</v>
      </c>
    </row>
    <row r="147" spans="1:28">
      <c r="A147" t="s">
        <v>300</v>
      </c>
      <c r="B147" s="1">
        <v>45593</v>
      </c>
      <c r="C147" t="s">
        <v>50</v>
      </c>
      <c r="D147" t="s">
        <v>51</v>
      </c>
      <c r="E147" t="s">
        <v>57</v>
      </c>
      <c r="F147" t="s">
        <v>32</v>
      </c>
      <c r="G147" t="s">
        <v>59</v>
      </c>
      <c r="H147">
        <v>27.68</v>
      </c>
      <c r="I147">
        <v>1716</v>
      </c>
      <c r="J147">
        <v>104.6</v>
      </c>
      <c r="K147">
        <v>6</v>
      </c>
      <c r="L147" t="s">
        <v>34</v>
      </c>
      <c r="M147" t="s">
        <v>45</v>
      </c>
      <c r="N147">
        <v>64556</v>
      </c>
      <c r="O147" t="s">
        <v>73</v>
      </c>
      <c r="P147" t="s">
        <v>47</v>
      </c>
      <c r="Q147">
        <v>88.16</v>
      </c>
      <c r="R147">
        <v>4539.2</v>
      </c>
      <c r="S147">
        <v>2737.18</v>
      </c>
      <c r="T147">
        <v>11040.68</v>
      </c>
      <c r="U147" t="str">
        <f>TEXT(Table1[[#This Row],[Booking_Date]],"mmm")</f>
        <v>Oct</v>
      </c>
      <c r="V147">
        <f>YEAR(Table1[[#This Row],[Booking_Date]])</f>
        <v>2024</v>
      </c>
      <c r="W147" t="s">
        <v>104</v>
      </c>
      <c r="X147" t="str">
        <f>IF(Table1[[#This Row],[Freight_Cost]]&gt;50000,"High","Low")</f>
        <v>High</v>
      </c>
      <c r="Y147" s="5" t="str">
        <f>IF(Table1[[#This Row],[Profit]]&gt;10000,"Good","Average")</f>
        <v>Good</v>
      </c>
      <c r="Z147" s="5" t="str" cm="1">
        <f t="array" ref="Z147">_xlfn.IFS(K147&lt;=5,"Excellent",K147&lt;=10,"Good",TRUE,"Delayed")</f>
        <v>Good</v>
      </c>
      <c r="AA147" s="5" t="str">
        <f>_xlfn.XLOOKUP(Table1[[#This Row],[Shipment_ID]],A:A,E:E)</f>
        <v>Evergreen</v>
      </c>
      <c r="AB147" s="5">
        <f t="shared" si="2"/>
        <v>11040.68</v>
      </c>
    </row>
    <row r="148" spans="1:28">
      <c r="A148" t="s">
        <v>301</v>
      </c>
      <c r="B148" s="1">
        <v>45592</v>
      </c>
      <c r="C148" t="s">
        <v>89</v>
      </c>
      <c r="D148" t="s">
        <v>30</v>
      </c>
      <c r="E148" t="s">
        <v>99</v>
      </c>
      <c r="F148" t="s">
        <v>58</v>
      </c>
      <c r="G148" t="s">
        <v>90</v>
      </c>
      <c r="H148">
        <v>23.28</v>
      </c>
      <c r="I148">
        <v>1719</v>
      </c>
      <c r="J148">
        <v>93.44</v>
      </c>
      <c r="K148">
        <v>4</v>
      </c>
      <c r="L148" t="s">
        <v>34</v>
      </c>
      <c r="M148" t="s">
        <v>35</v>
      </c>
      <c r="N148">
        <v>73792.800000000003</v>
      </c>
      <c r="O148" t="s">
        <v>93</v>
      </c>
      <c r="P148" t="s">
        <v>47</v>
      </c>
      <c r="Q148">
        <v>81.349999999999994</v>
      </c>
      <c r="R148">
        <v>4369.2</v>
      </c>
      <c r="S148">
        <v>3719.1</v>
      </c>
      <c r="T148">
        <v>11207.53</v>
      </c>
      <c r="U148" t="str">
        <f>TEXT(Table1[[#This Row],[Booking_Date]],"mmm")</f>
        <v>Oct</v>
      </c>
      <c r="V148">
        <f>YEAR(Table1[[#This Row],[Booking_Date]])</f>
        <v>2024</v>
      </c>
      <c r="W148" t="s">
        <v>104</v>
      </c>
      <c r="X148" t="str">
        <f>IF(Table1[[#This Row],[Freight_Cost]]&gt;50000,"High","Low")</f>
        <v>High</v>
      </c>
      <c r="Y148" s="5" t="str">
        <f>IF(Table1[[#This Row],[Profit]]&gt;10000,"Good","Average")</f>
        <v>Good</v>
      </c>
      <c r="Z148" s="5" t="str" cm="1">
        <f t="array" ref="Z148">_xlfn.IFS(K148&lt;=5,"Excellent",K148&lt;=10,"Good",TRUE,"Delayed")</f>
        <v>Excellent</v>
      </c>
      <c r="AA148" s="5" t="str">
        <f>_xlfn.XLOOKUP(Table1[[#This Row],[Shipment_ID]],A:A,E:E)</f>
        <v>ONE</v>
      </c>
      <c r="AB148" s="5">
        <f t="shared" si="2"/>
        <v>11207.53</v>
      </c>
    </row>
    <row r="149" spans="1:28">
      <c r="A149" t="s">
        <v>302</v>
      </c>
      <c r="B149" s="1">
        <v>45833</v>
      </c>
      <c r="C149" t="s">
        <v>121</v>
      </c>
      <c r="D149" t="s">
        <v>41</v>
      </c>
      <c r="E149" t="s">
        <v>66</v>
      </c>
      <c r="F149" t="s">
        <v>32</v>
      </c>
      <c r="G149" t="s">
        <v>84</v>
      </c>
      <c r="H149">
        <v>25.25</v>
      </c>
      <c r="I149">
        <v>1724</v>
      </c>
      <c r="J149">
        <v>94.34</v>
      </c>
      <c r="K149">
        <v>4</v>
      </c>
      <c r="L149" t="s">
        <v>44</v>
      </c>
      <c r="M149" t="s">
        <v>45</v>
      </c>
      <c r="N149">
        <v>56233.8</v>
      </c>
      <c r="O149" t="s">
        <v>53</v>
      </c>
      <c r="P149" t="s">
        <v>54</v>
      </c>
      <c r="Q149">
        <v>85.4</v>
      </c>
      <c r="R149">
        <v>4458</v>
      </c>
      <c r="S149">
        <v>3413.3</v>
      </c>
      <c r="T149">
        <v>7672.18</v>
      </c>
      <c r="U149" t="str">
        <f>TEXT(Table1[[#This Row],[Booking_Date]],"mmm")</f>
        <v>Jun</v>
      </c>
      <c r="V149">
        <f>YEAR(Table1[[#This Row],[Booking_Date]])</f>
        <v>2025</v>
      </c>
      <c r="W149" t="s">
        <v>75</v>
      </c>
      <c r="X149" t="str">
        <f>IF(Table1[[#This Row],[Freight_Cost]]&gt;50000,"High","Low")</f>
        <v>High</v>
      </c>
      <c r="Y149" s="5" t="str">
        <f>IF(Table1[[#This Row],[Profit]]&gt;10000,"Good","Average")</f>
        <v>Average</v>
      </c>
      <c r="Z149" s="5" t="str" cm="1">
        <f t="array" ref="Z149">_xlfn.IFS(K149&lt;=5,"Excellent",K149&lt;=10,"Good",TRUE,"Delayed")</f>
        <v>Excellent</v>
      </c>
      <c r="AA149" s="5" t="str">
        <f>_xlfn.XLOOKUP(Table1[[#This Row],[Shipment_ID]],A:A,E:E)</f>
        <v>COSCO</v>
      </c>
      <c r="AB149" s="5">
        <f t="shared" si="2"/>
        <v>7672.18</v>
      </c>
    </row>
    <row r="150" spans="1:28">
      <c r="A150" t="s">
        <v>303</v>
      </c>
      <c r="B150" s="1">
        <v>45908</v>
      </c>
      <c r="C150" t="s">
        <v>29</v>
      </c>
      <c r="D150" t="s">
        <v>51</v>
      </c>
      <c r="E150" t="s">
        <v>102</v>
      </c>
      <c r="F150" t="s">
        <v>32</v>
      </c>
      <c r="G150" t="s">
        <v>52</v>
      </c>
      <c r="H150">
        <v>12.33</v>
      </c>
      <c r="I150">
        <v>2419</v>
      </c>
      <c r="J150">
        <v>97.54</v>
      </c>
      <c r="K150">
        <v>8</v>
      </c>
      <c r="L150" t="s">
        <v>34</v>
      </c>
      <c r="M150" t="s">
        <v>60</v>
      </c>
      <c r="N150">
        <v>56829.8</v>
      </c>
      <c r="O150" t="s">
        <v>304</v>
      </c>
      <c r="P150" t="s">
        <v>54</v>
      </c>
      <c r="Q150">
        <v>87.69</v>
      </c>
      <c r="R150">
        <v>5331.2</v>
      </c>
      <c r="S150">
        <v>2821.19</v>
      </c>
      <c r="T150">
        <v>5841.22</v>
      </c>
      <c r="U150" t="str">
        <f>TEXT(Table1[[#This Row],[Booking_Date]],"mmm")</f>
        <v>Sep</v>
      </c>
      <c r="V150">
        <f>YEAR(Table1[[#This Row],[Booking_Date]])</f>
        <v>2025</v>
      </c>
      <c r="W150" t="s">
        <v>48</v>
      </c>
      <c r="X150" t="str">
        <f>IF(Table1[[#This Row],[Freight_Cost]]&gt;50000,"High","Low")</f>
        <v>High</v>
      </c>
      <c r="Y150" s="5" t="str">
        <f>IF(Table1[[#This Row],[Profit]]&gt;10000,"Good","Average")</f>
        <v>Average</v>
      </c>
      <c r="Z150" s="5" t="str" cm="1">
        <f t="array" ref="Z150">_xlfn.IFS(K150&lt;=5,"Excellent",K150&lt;=10,"Good",TRUE,"Delayed")</f>
        <v>Good</v>
      </c>
      <c r="AA150" s="5" t="str">
        <f>_xlfn.XLOOKUP(Table1[[#This Row],[Shipment_ID]],A:A,E:E)</f>
        <v>Maersk</v>
      </c>
      <c r="AB150" s="5">
        <f t="shared" si="2"/>
        <v>5841.22</v>
      </c>
    </row>
    <row r="151" spans="1:28">
      <c r="A151" t="s">
        <v>305</v>
      </c>
      <c r="B151" s="1">
        <v>45822</v>
      </c>
      <c r="C151" t="s">
        <v>89</v>
      </c>
      <c r="D151" t="s">
        <v>82</v>
      </c>
      <c r="E151" t="s">
        <v>83</v>
      </c>
      <c r="F151" t="s">
        <v>58</v>
      </c>
      <c r="G151" t="s">
        <v>43</v>
      </c>
      <c r="H151">
        <v>19.66</v>
      </c>
      <c r="I151">
        <v>1473</v>
      </c>
      <c r="J151">
        <v>89.69</v>
      </c>
      <c r="K151">
        <v>5</v>
      </c>
      <c r="L151" t="s">
        <v>34</v>
      </c>
      <c r="M151" t="s">
        <v>60</v>
      </c>
      <c r="N151">
        <v>63132.800000000003</v>
      </c>
      <c r="O151" t="s">
        <v>197</v>
      </c>
      <c r="P151" t="s">
        <v>54</v>
      </c>
      <c r="Q151">
        <v>85.1</v>
      </c>
      <c r="R151">
        <v>3732.4</v>
      </c>
      <c r="S151">
        <v>1834.16</v>
      </c>
      <c r="T151">
        <v>6566.16</v>
      </c>
      <c r="U151" t="str">
        <f>TEXT(Table1[[#This Row],[Booking_Date]],"mmm")</f>
        <v>Jun</v>
      </c>
      <c r="V151">
        <f>YEAR(Table1[[#This Row],[Booking_Date]])</f>
        <v>2025</v>
      </c>
      <c r="W151" t="s">
        <v>75</v>
      </c>
      <c r="X151" t="str">
        <f>IF(Table1[[#This Row],[Freight_Cost]]&gt;50000,"High","Low")</f>
        <v>High</v>
      </c>
      <c r="Y151" s="5" t="str">
        <f>IF(Table1[[#This Row],[Profit]]&gt;10000,"Good","Average")</f>
        <v>Average</v>
      </c>
      <c r="Z151" s="5" t="str" cm="1">
        <f t="array" ref="Z151">_xlfn.IFS(K151&lt;=5,"Excellent",K151&lt;=10,"Good",TRUE,"Delayed")</f>
        <v>Excellent</v>
      </c>
      <c r="AA151" s="5" t="str">
        <f>_xlfn.XLOOKUP(Table1[[#This Row],[Shipment_ID]],A:A,E:E)</f>
        <v>MSC</v>
      </c>
      <c r="AB151" s="5">
        <f t="shared" si="2"/>
        <v>6566.16</v>
      </c>
    </row>
    <row r="152" spans="1:28">
      <c r="A152" t="s">
        <v>306</v>
      </c>
      <c r="B152" s="1">
        <v>45483</v>
      </c>
      <c r="C152" t="s">
        <v>40</v>
      </c>
      <c r="D152" t="s">
        <v>56</v>
      </c>
      <c r="E152" t="s">
        <v>57</v>
      </c>
      <c r="F152" t="s">
        <v>58</v>
      </c>
      <c r="G152" t="s">
        <v>43</v>
      </c>
      <c r="H152">
        <v>15.6</v>
      </c>
      <c r="I152">
        <v>2396</v>
      </c>
      <c r="J152">
        <v>91.02</v>
      </c>
      <c r="K152">
        <v>5</v>
      </c>
      <c r="L152" t="s">
        <v>44</v>
      </c>
      <c r="M152" t="s">
        <v>45</v>
      </c>
      <c r="N152">
        <v>67214.399999999994</v>
      </c>
      <c r="O152" t="s">
        <v>307</v>
      </c>
      <c r="P152" t="s">
        <v>74</v>
      </c>
      <c r="Q152">
        <v>85.37</v>
      </c>
      <c r="R152">
        <v>5416</v>
      </c>
      <c r="S152">
        <v>3414.38</v>
      </c>
      <c r="T152">
        <v>9665.77</v>
      </c>
      <c r="U152" t="str">
        <f>TEXT(Table1[[#This Row],[Booking_Date]],"mmm")</f>
        <v>Jul</v>
      </c>
      <c r="V152">
        <f>YEAR(Table1[[#This Row],[Booking_Date]])</f>
        <v>2024</v>
      </c>
      <c r="W152" t="s">
        <v>48</v>
      </c>
      <c r="X152" t="str">
        <f>IF(Table1[[#This Row],[Freight_Cost]]&gt;50000,"High","Low")</f>
        <v>High</v>
      </c>
      <c r="Y152" s="5" t="str">
        <f>IF(Table1[[#This Row],[Profit]]&gt;10000,"Good","Average")</f>
        <v>Average</v>
      </c>
      <c r="Z152" s="5" t="str" cm="1">
        <f t="array" ref="Z152">_xlfn.IFS(K152&lt;=5,"Excellent",K152&lt;=10,"Good",TRUE,"Delayed")</f>
        <v>Excellent</v>
      </c>
      <c r="AA152" s="5" t="str">
        <f>_xlfn.XLOOKUP(Table1[[#This Row],[Shipment_ID]],A:A,E:E)</f>
        <v>Evergreen</v>
      </c>
      <c r="AB152" s="5">
        <f t="shared" si="2"/>
        <v>9665.77</v>
      </c>
    </row>
    <row r="153" spans="1:28">
      <c r="A153" t="s">
        <v>308</v>
      </c>
      <c r="B153" s="1">
        <v>45381</v>
      </c>
      <c r="C153" t="s">
        <v>50</v>
      </c>
      <c r="D153" t="s">
        <v>30</v>
      </c>
      <c r="E153" t="s">
        <v>42</v>
      </c>
      <c r="F153" t="s">
        <v>32</v>
      </c>
      <c r="G153" t="s">
        <v>90</v>
      </c>
      <c r="H153">
        <v>17.02</v>
      </c>
      <c r="I153">
        <v>404</v>
      </c>
      <c r="J153">
        <v>100.91</v>
      </c>
      <c r="K153">
        <v>2</v>
      </c>
      <c r="L153" t="s">
        <v>44</v>
      </c>
      <c r="M153" t="s">
        <v>45</v>
      </c>
      <c r="N153">
        <v>33775.199999999997</v>
      </c>
      <c r="O153" t="s">
        <v>175</v>
      </c>
      <c r="P153" t="s">
        <v>70</v>
      </c>
      <c r="Q153">
        <v>85.32</v>
      </c>
      <c r="R153">
        <v>1488.8</v>
      </c>
      <c r="S153">
        <v>4287.09</v>
      </c>
      <c r="T153">
        <v>2886.64</v>
      </c>
      <c r="U153" t="str">
        <f>TEXT(Table1[[#This Row],[Booking_Date]],"mmm")</f>
        <v>Mar</v>
      </c>
      <c r="V153">
        <f>YEAR(Table1[[#This Row],[Booking_Date]])</f>
        <v>2024</v>
      </c>
      <c r="W153" t="s">
        <v>38</v>
      </c>
      <c r="X153" t="str">
        <f>IF(Table1[[#This Row],[Freight_Cost]]&gt;50000,"High","Low")</f>
        <v>Low</v>
      </c>
      <c r="Y153" s="5" t="str">
        <f>IF(Table1[[#This Row],[Profit]]&gt;10000,"Good","Average")</f>
        <v>Average</v>
      </c>
      <c r="Z153" s="5" t="str" cm="1">
        <f t="array" ref="Z153">_xlfn.IFS(K153&lt;=5,"Excellent",K153&lt;=10,"Good",TRUE,"Delayed")</f>
        <v>Excellent</v>
      </c>
      <c r="AA153" s="5" t="str">
        <f>_xlfn.XLOOKUP(Table1[[#This Row],[Shipment_ID]],A:A,E:E)</f>
        <v>CMA CGM</v>
      </c>
      <c r="AB153" s="5">
        <f t="shared" si="2"/>
        <v>2886.64</v>
      </c>
    </row>
    <row r="154" spans="1:28">
      <c r="A154" t="s">
        <v>309</v>
      </c>
      <c r="B154" s="1">
        <v>45507</v>
      </c>
      <c r="C154" t="s">
        <v>121</v>
      </c>
      <c r="D154" t="s">
        <v>56</v>
      </c>
      <c r="E154" t="s">
        <v>66</v>
      </c>
      <c r="F154" t="s">
        <v>32</v>
      </c>
      <c r="G154" t="s">
        <v>59</v>
      </c>
      <c r="H154">
        <v>16.95</v>
      </c>
      <c r="I154">
        <v>1567</v>
      </c>
      <c r="J154">
        <v>97.38</v>
      </c>
      <c r="K154">
        <v>5</v>
      </c>
      <c r="L154" t="s">
        <v>44</v>
      </c>
      <c r="M154" t="s">
        <v>45</v>
      </c>
      <c r="N154">
        <v>47244.6</v>
      </c>
      <c r="O154" t="s">
        <v>141</v>
      </c>
      <c r="P154" t="s">
        <v>74</v>
      </c>
      <c r="Q154">
        <v>87.38</v>
      </c>
      <c r="R154">
        <v>3812</v>
      </c>
      <c r="S154">
        <v>2704.05</v>
      </c>
      <c r="T154">
        <v>7399.25</v>
      </c>
      <c r="U154" t="str">
        <f>TEXT(Table1[[#This Row],[Booking_Date]],"mmm")</f>
        <v>Aug</v>
      </c>
      <c r="V154">
        <f>YEAR(Table1[[#This Row],[Booking_Date]])</f>
        <v>2024</v>
      </c>
      <c r="W154" t="s">
        <v>48</v>
      </c>
      <c r="X154" t="str">
        <f>IF(Table1[[#This Row],[Freight_Cost]]&gt;50000,"High","Low")</f>
        <v>Low</v>
      </c>
      <c r="Y154" s="5" t="str">
        <f>IF(Table1[[#This Row],[Profit]]&gt;10000,"Good","Average")</f>
        <v>Average</v>
      </c>
      <c r="Z154" s="5" t="str" cm="1">
        <f t="array" ref="Z154">_xlfn.IFS(K154&lt;=5,"Excellent",K154&lt;=10,"Good",TRUE,"Delayed")</f>
        <v>Excellent</v>
      </c>
      <c r="AA154" s="5" t="str">
        <f>_xlfn.XLOOKUP(Table1[[#This Row],[Shipment_ID]],A:A,E:E)</f>
        <v>COSCO</v>
      </c>
      <c r="AB154" s="5">
        <f t="shared" si="2"/>
        <v>7399.25</v>
      </c>
    </row>
    <row r="155" spans="1:28">
      <c r="A155" t="s">
        <v>310</v>
      </c>
      <c r="B155" s="1">
        <v>46162</v>
      </c>
      <c r="C155" t="s">
        <v>115</v>
      </c>
      <c r="D155" t="s">
        <v>30</v>
      </c>
      <c r="E155" t="s">
        <v>83</v>
      </c>
      <c r="F155" t="s">
        <v>32</v>
      </c>
      <c r="G155" t="s">
        <v>59</v>
      </c>
      <c r="H155">
        <v>19.48</v>
      </c>
      <c r="I155">
        <v>1142</v>
      </c>
      <c r="J155">
        <v>94.59</v>
      </c>
      <c r="K155">
        <v>2</v>
      </c>
      <c r="L155" t="s">
        <v>44</v>
      </c>
      <c r="M155" t="s">
        <v>45</v>
      </c>
      <c r="N155">
        <v>44086.8</v>
      </c>
      <c r="O155" t="s">
        <v>73</v>
      </c>
      <c r="P155" t="s">
        <v>47</v>
      </c>
      <c r="Q155">
        <v>84.18</v>
      </c>
      <c r="R155">
        <v>3063.2</v>
      </c>
      <c r="S155">
        <v>4230.53</v>
      </c>
      <c r="T155">
        <v>4956.04</v>
      </c>
      <c r="U155" t="str">
        <f>TEXT(Table1[[#This Row],[Booking_Date]],"mmm")</f>
        <v>May</v>
      </c>
      <c r="V155">
        <f>YEAR(Table1[[#This Row],[Booking_Date]])</f>
        <v>2026</v>
      </c>
      <c r="W155" t="s">
        <v>75</v>
      </c>
      <c r="X155" t="str">
        <f>IF(Table1[[#This Row],[Freight_Cost]]&gt;50000,"High","Low")</f>
        <v>Low</v>
      </c>
      <c r="Y155" s="5" t="str">
        <f>IF(Table1[[#This Row],[Profit]]&gt;10000,"Good","Average")</f>
        <v>Average</v>
      </c>
      <c r="Z155" s="5" t="str" cm="1">
        <f t="array" ref="Z155">_xlfn.IFS(K155&lt;=5,"Excellent",K155&lt;=10,"Good",TRUE,"Delayed")</f>
        <v>Excellent</v>
      </c>
      <c r="AA155" s="5" t="str">
        <f>_xlfn.XLOOKUP(Table1[[#This Row],[Shipment_ID]],A:A,E:E)</f>
        <v>MSC</v>
      </c>
      <c r="AB155" s="5">
        <f t="shared" si="2"/>
        <v>4956.04</v>
      </c>
    </row>
    <row r="156" spans="1:28">
      <c r="A156" t="s">
        <v>311</v>
      </c>
      <c r="B156" s="1">
        <v>45293</v>
      </c>
      <c r="C156" t="s">
        <v>64</v>
      </c>
      <c r="D156" t="s">
        <v>72</v>
      </c>
      <c r="E156" t="s">
        <v>57</v>
      </c>
      <c r="F156" t="s">
        <v>32</v>
      </c>
      <c r="G156" t="s">
        <v>43</v>
      </c>
      <c r="H156">
        <v>19.149999999999999</v>
      </c>
      <c r="I156">
        <v>2292</v>
      </c>
      <c r="J156">
        <v>93</v>
      </c>
      <c r="K156">
        <v>7</v>
      </c>
      <c r="L156" t="s">
        <v>68</v>
      </c>
      <c r="M156" t="s">
        <v>60</v>
      </c>
      <c r="N156">
        <v>58399</v>
      </c>
      <c r="O156" t="s">
        <v>141</v>
      </c>
      <c r="P156" t="s">
        <v>54</v>
      </c>
      <c r="Q156">
        <v>81.36</v>
      </c>
      <c r="R156">
        <v>5350</v>
      </c>
      <c r="S156">
        <v>1690.9</v>
      </c>
      <c r="T156">
        <v>10244.76</v>
      </c>
      <c r="U156" t="str">
        <f>TEXT(Table1[[#This Row],[Booking_Date]],"mmm")</f>
        <v>Jan</v>
      </c>
      <c r="V156">
        <f>YEAR(Table1[[#This Row],[Booking_Date]])</f>
        <v>2024</v>
      </c>
      <c r="W156" t="s">
        <v>38</v>
      </c>
      <c r="X156" t="str">
        <f>IF(Table1[[#This Row],[Freight_Cost]]&gt;50000,"High","Low")</f>
        <v>High</v>
      </c>
      <c r="Y156" s="5" t="str">
        <f>IF(Table1[[#This Row],[Profit]]&gt;10000,"Good","Average")</f>
        <v>Good</v>
      </c>
      <c r="Z156" s="5" t="str" cm="1">
        <f t="array" ref="Z156">_xlfn.IFS(K156&lt;=5,"Excellent",K156&lt;=10,"Good",TRUE,"Delayed")</f>
        <v>Good</v>
      </c>
      <c r="AA156" s="5" t="str">
        <f>_xlfn.XLOOKUP(Table1[[#This Row],[Shipment_ID]],A:A,E:E)</f>
        <v>Evergreen</v>
      </c>
      <c r="AB156" s="5">
        <f t="shared" si="2"/>
        <v>10244.76</v>
      </c>
    </row>
    <row r="157" spans="1:28">
      <c r="A157" t="s">
        <v>312</v>
      </c>
      <c r="B157" s="1">
        <v>45823</v>
      </c>
      <c r="C157" t="s">
        <v>40</v>
      </c>
      <c r="D157" t="s">
        <v>65</v>
      </c>
      <c r="E157" t="s">
        <v>31</v>
      </c>
      <c r="F157" t="s">
        <v>58</v>
      </c>
      <c r="G157" t="s">
        <v>52</v>
      </c>
      <c r="H157">
        <v>22.16</v>
      </c>
      <c r="I157">
        <v>2067</v>
      </c>
      <c r="J157">
        <v>95.55</v>
      </c>
      <c r="K157">
        <v>5</v>
      </c>
      <c r="L157" t="s">
        <v>44</v>
      </c>
      <c r="M157" t="s">
        <v>35</v>
      </c>
      <c r="N157">
        <v>72214</v>
      </c>
      <c r="O157" t="s">
        <v>148</v>
      </c>
      <c r="P157" t="s">
        <v>70</v>
      </c>
      <c r="Q157">
        <v>83.76</v>
      </c>
      <c r="R157">
        <v>5020.3999999999996</v>
      </c>
      <c r="S157">
        <v>2697</v>
      </c>
      <c r="T157">
        <v>12709.38</v>
      </c>
      <c r="U157" t="str">
        <f>TEXT(Table1[[#This Row],[Booking_Date]],"mmm")</f>
        <v>Jun</v>
      </c>
      <c r="V157">
        <f>YEAR(Table1[[#This Row],[Booking_Date]])</f>
        <v>2025</v>
      </c>
      <c r="W157" t="s">
        <v>75</v>
      </c>
      <c r="X157" t="str">
        <f>IF(Table1[[#This Row],[Freight_Cost]]&gt;50000,"High","Low")</f>
        <v>High</v>
      </c>
      <c r="Y157" s="5" t="str">
        <f>IF(Table1[[#This Row],[Profit]]&gt;10000,"Good","Average")</f>
        <v>Good</v>
      </c>
      <c r="Z157" s="5" t="str" cm="1">
        <f t="array" ref="Z157">_xlfn.IFS(K157&lt;=5,"Excellent",K157&lt;=10,"Good",TRUE,"Delayed")</f>
        <v>Excellent</v>
      </c>
      <c r="AA157" s="5" t="str">
        <f>_xlfn.XLOOKUP(Table1[[#This Row],[Shipment_ID]],A:A,E:E)</f>
        <v>Hapag-Lloyd</v>
      </c>
      <c r="AB157" s="5">
        <f t="shared" si="2"/>
        <v>12709.38</v>
      </c>
    </row>
    <row r="158" spans="1:28">
      <c r="A158" t="s">
        <v>313</v>
      </c>
      <c r="B158" s="1">
        <v>46027</v>
      </c>
      <c r="C158" t="s">
        <v>29</v>
      </c>
      <c r="D158" t="s">
        <v>72</v>
      </c>
      <c r="E158" t="s">
        <v>42</v>
      </c>
      <c r="F158" t="s">
        <v>32</v>
      </c>
      <c r="G158" t="s">
        <v>43</v>
      </c>
      <c r="H158">
        <v>21.16</v>
      </c>
      <c r="I158">
        <v>2744</v>
      </c>
      <c r="J158">
        <v>95.38</v>
      </c>
      <c r="K158">
        <v>6</v>
      </c>
      <c r="L158" t="s">
        <v>44</v>
      </c>
      <c r="M158" t="s">
        <v>35</v>
      </c>
      <c r="N158">
        <v>67417.600000000006</v>
      </c>
      <c r="O158" t="s">
        <v>292</v>
      </c>
      <c r="P158" t="s">
        <v>47</v>
      </c>
      <c r="Q158">
        <v>83.51</v>
      </c>
      <c r="R158">
        <v>6334.4</v>
      </c>
      <c r="S158">
        <v>2664.5</v>
      </c>
      <c r="T158">
        <v>6892.58</v>
      </c>
      <c r="U158" t="str">
        <f>TEXT(Table1[[#This Row],[Booking_Date]],"mmm")</f>
        <v>Jan</v>
      </c>
      <c r="V158">
        <f>YEAR(Table1[[#This Row],[Booking_Date]])</f>
        <v>2026</v>
      </c>
      <c r="W158" t="s">
        <v>38</v>
      </c>
      <c r="X158" t="str">
        <f>IF(Table1[[#This Row],[Freight_Cost]]&gt;50000,"High","Low")</f>
        <v>High</v>
      </c>
      <c r="Y158" s="5" t="str">
        <f>IF(Table1[[#This Row],[Profit]]&gt;10000,"Good","Average")</f>
        <v>Average</v>
      </c>
      <c r="Z158" s="5" t="str" cm="1">
        <f t="array" ref="Z158">_xlfn.IFS(K158&lt;=5,"Excellent",K158&lt;=10,"Good",TRUE,"Delayed")</f>
        <v>Good</v>
      </c>
      <c r="AA158" s="5" t="str">
        <f>_xlfn.XLOOKUP(Table1[[#This Row],[Shipment_ID]],A:A,E:E)</f>
        <v>CMA CGM</v>
      </c>
      <c r="AB158" s="5">
        <f t="shared" si="2"/>
        <v>6892.58</v>
      </c>
    </row>
    <row r="159" spans="1:28">
      <c r="A159" t="s">
        <v>314</v>
      </c>
      <c r="B159" s="1">
        <v>45903</v>
      </c>
      <c r="C159" t="s">
        <v>115</v>
      </c>
      <c r="D159" t="s">
        <v>56</v>
      </c>
      <c r="E159" t="s">
        <v>66</v>
      </c>
      <c r="F159" t="s">
        <v>32</v>
      </c>
      <c r="G159" t="s">
        <v>52</v>
      </c>
      <c r="H159">
        <v>20.79</v>
      </c>
      <c r="I159">
        <v>342</v>
      </c>
      <c r="J159">
        <v>87.68</v>
      </c>
      <c r="K159">
        <v>2</v>
      </c>
      <c r="L159" t="s">
        <v>34</v>
      </c>
      <c r="M159" t="s">
        <v>60</v>
      </c>
      <c r="N159">
        <v>38336.6</v>
      </c>
      <c r="O159" t="s">
        <v>304</v>
      </c>
      <c r="P159" t="s">
        <v>37</v>
      </c>
      <c r="Q159">
        <v>88.95</v>
      </c>
      <c r="R159">
        <v>1515.6</v>
      </c>
      <c r="S159">
        <v>3342.8</v>
      </c>
      <c r="T159">
        <v>6782.99</v>
      </c>
      <c r="U159" t="str">
        <f>TEXT(Table1[[#This Row],[Booking_Date]],"mmm")</f>
        <v>Sep</v>
      </c>
      <c r="V159">
        <f>YEAR(Table1[[#This Row],[Booking_Date]])</f>
        <v>2025</v>
      </c>
      <c r="W159" t="s">
        <v>48</v>
      </c>
      <c r="X159" t="str">
        <f>IF(Table1[[#This Row],[Freight_Cost]]&gt;50000,"High","Low")</f>
        <v>Low</v>
      </c>
      <c r="Y159" s="5" t="str">
        <f>IF(Table1[[#This Row],[Profit]]&gt;10000,"Good","Average")</f>
        <v>Average</v>
      </c>
      <c r="Z159" s="5" t="str" cm="1">
        <f t="array" ref="Z159">_xlfn.IFS(K159&lt;=5,"Excellent",K159&lt;=10,"Good",TRUE,"Delayed")</f>
        <v>Excellent</v>
      </c>
      <c r="AA159" s="5" t="str">
        <f>_xlfn.XLOOKUP(Table1[[#This Row],[Shipment_ID]],A:A,E:E)</f>
        <v>COSCO</v>
      </c>
      <c r="AB159" s="5">
        <f t="shared" si="2"/>
        <v>6782.99</v>
      </c>
    </row>
    <row r="160" spans="1:28">
      <c r="A160" t="s">
        <v>315</v>
      </c>
      <c r="B160" s="1">
        <v>45988</v>
      </c>
      <c r="C160" t="s">
        <v>121</v>
      </c>
      <c r="D160" t="s">
        <v>41</v>
      </c>
      <c r="E160" t="s">
        <v>31</v>
      </c>
      <c r="F160" t="s">
        <v>32</v>
      </c>
      <c r="G160" t="s">
        <v>67</v>
      </c>
      <c r="H160">
        <v>14.23</v>
      </c>
      <c r="I160">
        <v>2178</v>
      </c>
      <c r="J160">
        <v>87.41</v>
      </c>
      <c r="K160">
        <v>5</v>
      </c>
      <c r="L160" t="s">
        <v>68</v>
      </c>
      <c r="M160" t="s">
        <v>45</v>
      </c>
      <c r="N160">
        <v>53432.2</v>
      </c>
      <c r="O160" t="s">
        <v>248</v>
      </c>
      <c r="P160" t="s">
        <v>47</v>
      </c>
      <c r="Q160">
        <v>81.94</v>
      </c>
      <c r="R160">
        <v>4925.2</v>
      </c>
      <c r="S160">
        <v>2585.7800000000002</v>
      </c>
      <c r="T160">
        <v>5591.88</v>
      </c>
      <c r="U160" t="str">
        <f>TEXT(Table1[[#This Row],[Booking_Date]],"mmm")</f>
        <v>Nov</v>
      </c>
      <c r="V160">
        <f>YEAR(Table1[[#This Row],[Booking_Date]])</f>
        <v>2025</v>
      </c>
      <c r="W160" t="s">
        <v>104</v>
      </c>
      <c r="X160" t="str">
        <f>IF(Table1[[#This Row],[Freight_Cost]]&gt;50000,"High","Low")</f>
        <v>High</v>
      </c>
      <c r="Y160" s="5" t="str">
        <f>IF(Table1[[#This Row],[Profit]]&gt;10000,"Good","Average")</f>
        <v>Average</v>
      </c>
      <c r="Z160" s="5" t="str" cm="1">
        <f t="array" ref="Z160">_xlfn.IFS(K160&lt;=5,"Excellent",K160&lt;=10,"Good",TRUE,"Delayed")</f>
        <v>Excellent</v>
      </c>
      <c r="AA160" s="5" t="str">
        <f>_xlfn.XLOOKUP(Table1[[#This Row],[Shipment_ID]],A:A,E:E)</f>
        <v>Hapag-Lloyd</v>
      </c>
      <c r="AB160" s="5">
        <f t="shared" si="2"/>
        <v>5591.88</v>
      </c>
    </row>
    <row r="161" spans="1:28">
      <c r="A161" t="s">
        <v>316</v>
      </c>
      <c r="B161" s="1">
        <v>45964</v>
      </c>
      <c r="C161" t="s">
        <v>121</v>
      </c>
      <c r="D161" t="s">
        <v>56</v>
      </c>
      <c r="E161" t="s">
        <v>66</v>
      </c>
      <c r="F161" t="s">
        <v>32</v>
      </c>
      <c r="G161" t="s">
        <v>52</v>
      </c>
      <c r="H161">
        <v>10.1</v>
      </c>
      <c r="I161">
        <v>979</v>
      </c>
      <c r="J161">
        <v>88.25</v>
      </c>
      <c r="K161">
        <v>3</v>
      </c>
      <c r="L161" t="s">
        <v>68</v>
      </c>
      <c r="M161" t="s">
        <v>45</v>
      </c>
      <c r="N161">
        <v>35428</v>
      </c>
      <c r="O161" t="s">
        <v>87</v>
      </c>
      <c r="P161" t="s">
        <v>78</v>
      </c>
      <c r="Q161">
        <v>84.62</v>
      </c>
      <c r="R161">
        <v>2362</v>
      </c>
      <c r="S161">
        <v>3037.17</v>
      </c>
      <c r="T161">
        <v>5563.98</v>
      </c>
      <c r="U161" t="str">
        <f>TEXT(Table1[[#This Row],[Booking_Date]],"mmm")</f>
        <v>Nov</v>
      </c>
      <c r="V161">
        <f>YEAR(Table1[[#This Row],[Booking_Date]])</f>
        <v>2025</v>
      </c>
      <c r="W161" t="s">
        <v>104</v>
      </c>
      <c r="X161" t="str">
        <f>IF(Table1[[#This Row],[Freight_Cost]]&gt;50000,"High","Low")</f>
        <v>Low</v>
      </c>
      <c r="Y161" s="5" t="str">
        <f>IF(Table1[[#This Row],[Profit]]&gt;10000,"Good","Average")</f>
        <v>Average</v>
      </c>
      <c r="Z161" s="5" t="str" cm="1">
        <f t="array" ref="Z161">_xlfn.IFS(K161&lt;=5,"Excellent",K161&lt;=10,"Good",TRUE,"Delayed")</f>
        <v>Excellent</v>
      </c>
      <c r="AA161" s="5" t="str">
        <f>_xlfn.XLOOKUP(Table1[[#This Row],[Shipment_ID]],A:A,E:E)</f>
        <v>COSCO</v>
      </c>
      <c r="AB161" s="5">
        <f t="shared" si="2"/>
        <v>5563.98</v>
      </c>
    </row>
    <row r="162" spans="1:28">
      <c r="A162" t="s">
        <v>317</v>
      </c>
      <c r="B162" s="1">
        <v>46154</v>
      </c>
      <c r="C162" t="s">
        <v>121</v>
      </c>
      <c r="D162" t="s">
        <v>65</v>
      </c>
      <c r="E162" t="s">
        <v>99</v>
      </c>
      <c r="F162" t="s">
        <v>58</v>
      </c>
      <c r="G162" t="s">
        <v>90</v>
      </c>
      <c r="H162">
        <v>11.56</v>
      </c>
      <c r="I162">
        <v>2508</v>
      </c>
      <c r="J162">
        <v>85.6</v>
      </c>
      <c r="K162">
        <v>7</v>
      </c>
      <c r="L162" t="s">
        <v>44</v>
      </c>
      <c r="M162" t="s">
        <v>45</v>
      </c>
      <c r="N162">
        <v>64272</v>
      </c>
      <c r="O162" t="s">
        <v>266</v>
      </c>
      <c r="P162" t="s">
        <v>37</v>
      </c>
      <c r="Q162">
        <v>88.89</v>
      </c>
      <c r="R162">
        <v>5478.4</v>
      </c>
      <c r="S162">
        <v>2128.39</v>
      </c>
      <c r="T162">
        <v>5919.54</v>
      </c>
      <c r="U162" t="str">
        <f>TEXT(Table1[[#This Row],[Booking_Date]],"mmm")</f>
        <v>May</v>
      </c>
      <c r="V162">
        <f>YEAR(Table1[[#This Row],[Booking_Date]])</f>
        <v>2026</v>
      </c>
      <c r="W162" t="s">
        <v>75</v>
      </c>
      <c r="X162" t="str">
        <f>IF(Table1[[#This Row],[Freight_Cost]]&gt;50000,"High","Low")</f>
        <v>High</v>
      </c>
      <c r="Y162" s="5" t="str">
        <f>IF(Table1[[#This Row],[Profit]]&gt;10000,"Good","Average")</f>
        <v>Average</v>
      </c>
      <c r="Z162" s="5" t="str" cm="1">
        <f t="array" ref="Z162">_xlfn.IFS(K162&lt;=5,"Excellent",K162&lt;=10,"Good",TRUE,"Delayed")</f>
        <v>Good</v>
      </c>
      <c r="AA162" s="5" t="str">
        <f>_xlfn.XLOOKUP(Table1[[#This Row],[Shipment_ID]],A:A,E:E)</f>
        <v>ONE</v>
      </c>
      <c r="AB162" s="5">
        <f t="shared" si="2"/>
        <v>5919.54</v>
      </c>
    </row>
    <row r="163" spans="1:28">
      <c r="A163" t="s">
        <v>318</v>
      </c>
      <c r="B163" s="1">
        <v>45950</v>
      </c>
      <c r="C163" t="s">
        <v>115</v>
      </c>
      <c r="D163" t="s">
        <v>41</v>
      </c>
      <c r="E163" t="s">
        <v>83</v>
      </c>
      <c r="F163" t="s">
        <v>58</v>
      </c>
      <c r="G163" t="s">
        <v>33</v>
      </c>
      <c r="H163">
        <v>20.83</v>
      </c>
      <c r="I163">
        <v>2098</v>
      </c>
      <c r="J163">
        <v>95.47</v>
      </c>
      <c r="K163">
        <v>6</v>
      </c>
      <c r="L163" t="s">
        <v>34</v>
      </c>
      <c r="M163" t="s">
        <v>35</v>
      </c>
      <c r="N163">
        <v>76379.399999999994</v>
      </c>
      <c r="O163" t="s">
        <v>118</v>
      </c>
      <c r="P163" t="s">
        <v>74</v>
      </c>
      <c r="Q163">
        <v>81.88</v>
      </c>
      <c r="R163">
        <v>5029.2</v>
      </c>
      <c r="S163">
        <v>4082.49</v>
      </c>
      <c r="T163">
        <v>6489.96</v>
      </c>
      <c r="U163" t="str">
        <f>TEXT(Table1[[#This Row],[Booking_Date]],"mmm")</f>
        <v>Oct</v>
      </c>
      <c r="V163">
        <f>YEAR(Table1[[#This Row],[Booking_Date]])</f>
        <v>2025</v>
      </c>
      <c r="W163" t="s">
        <v>104</v>
      </c>
      <c r="X163" t="str">
        <f>IF(Table1[[#This Row],[Freight_Cost]]&gt;50000,"High","Low")</f>
        <v>High</v>
      </c>
      <c r="Y163" s="5" t="str">
        <f>IF(Table1[[#This Row],[Profit]]&gt;10000,"Good","Average")</f>
        <v>Average</v>
      </c>
      <c r="Z163" s="5" t="str" cm="1">
        <f t="array" ref="Z163">_xlfn.IFS(K163&lt;=5,"Excellent",K163&lt;=10,"Good",TRUE,"Delayed")</f>
        <v>Good</v>
      </c>
      <c r="AA163" s="5" t="str">
        <f>_xlfn.XLOOKUP(Table1[[#This Row],[Shipment_ID]],A:A,E:E)</f>
        <v>MSC</v>
      </c>
      <c r="AB163" s="5">
        <f t="shared" si="2"/>
        <v>6489.96</v>
      </c>
    </row>
    <row r="164" spans="1:28">
      <c r="A164" t="s">
        <v>319</v>
      </c>
      <c r="B164" s="1">
        <v>45457</v>
      </c>
      <c r="C164" t="s">
        <v>29</v>
      </c>
      <c r="D164" t="s">
        <v>65</v>
      </c>
      <c r="E164" t="s">
        <v>57</v>
      </c>
      <c r="F164" t="s">
        <v>58</v>
      </c>
      <c r="G164" t="s">
        <v>52</v>
      </c>
      <c r="H164">
        <v>19.440000000000001</v>
      </c>
      <c r="I164">
        <v>2268</v>
      </c>
      <c r="J164">
        <v>101.88</v>
      </c>
      <c r="K164">
        <v>7</v>
      </c>
      <c r="L164" t="s">
        <v>68</v>
      </c>
      <c r="M164" t="s">
        <v>35</v>
      </c>
      <c r="N164">
        <v>75437.600000000006</v>
      </c>
      <c r="O164" t="s">
        <v>122</v>
      </c>
      <c r="P164" t="s">
        <v>54</v>
      </c>
      <c r="Q164">
        <v>88.29</v>
      </c>
      <c r="R164">
        <v>5313.6</v>
      </c>
      <c r="S164">
        <v>4860.7</v>
      </c>
      <c r="T164">
        <v>10176.51</v>
      </c>
      <c r="U164" t="str">
        <f>TEXT(Table1[[#This Row],[Booking_Date]],"mmm")</f>
        <v>Jun</v>
      </c>
      <c r="V164">
        <f>YEAR(Table1[[#This Row],[Booking_Date]])</f>
        <v>2024</v>
      </c>
      <c r="W164" t="s">
        <v>75</v>
      </c>
      <c r="X164" t="str">
        <f>IF(Table1[[#This Row],[Freight_Cost]]&gt;50000,"High","Low")</f>
        <v>High</v>
      </c>
      <c r="Y164" s="5" t="str">
        <f>IF(Table1[[#This Row],[Profit]]&gt;10000,"Good","Average")</f>
        <v>Good</v>
      </c>
      <c r="Z164" s="5" t="str" cm="1">
        <f t="array" ref="Z164">_xlfn.IFS(K164&lt;=5,"Excellent",K164&lt;=10,"Good",TRUE,"Delayed")</f>
        <v>Good</v>
      </c>
      <c r="AA164" s="5" t="str">
        <f>_xlfn.XLOOKUP(Table1[[#This Row],[Shipment_ID]],A:A,E:E)</f>
        <v>Evergreen</v>
      </c>
      <c r="AB164" s="5">
        <f t="shared" si="2"/>
        <v>10176.51</v>
      </c>
    </row>
    <row r="165" spans="1:28">
      <c r="A165" t="s">
        <v>320</v>
      </c>
      <c r="B165" s="1">
        <v>46100</v>
      </c>
      <c r="C165" t="s">
        <v>50</v>
      </c>
      <c r="D165" t="s">
        <v>56</v>
      </c>
      <c r="E165" t="s">
        <v>31</v>
      </c>
      <c r="F165" t="s">
        <v>32</v>
      </c>
      <c r="G165" t="s">
        <v>84</v>
      </c>
      <c r="H165">
        <v>14.32</v>
      </c>
      <c r="I165">
        <v>1873</v>
      </c>
      <c r="J165">
        <v>89.91</v>
      </c>
      <c r="K165">
        <v>5</v>
      </c>
      <c r="L165" t="s">
        <v>68</v>
      </c>
      <c r="M165" t="s">
        <v>60</v>
      </c>
      <c r="N165">
        <v>48653.2</v>
      </c>
      <c r="O165" t="s">
        <v>95</v>
      </c>
      <c r="P165" t="s">
        <v>62</v>
      </c>
      <c r="Q165">
        <v>86.54</v>
      </c>
      <c r="R165">
        <v>4318.8</v>
      </c>
      <c r="S165">
        <v>2165.3000000000002</v>
      </c>
      <c r="T165">
        <v>5635.37</v>
      </c>
      <c r="U165" t="str">
        <f>TEXT(Table1[[#This Row],[Booking_Date]],"mmm")</f>
        <v>Mar</v>
      </c>
      <c r="V165">
        <f>YEAR(Table1[[#This Row],[Booking_Date]])</f>
        <v>2026</v>
      </c>
      <c r="W165" t="s">
        <v>38</v>
      </c>
      <c r="X165" t="str">
        <f>IF(Table1[[#This Row],[Freight_Cost]]&gt;50000,"High","Low")</f>
        <v>Low</v>
      </c>
      <c r="Y165" s="5" t="str">
        <f>IF(Table1[[#This Row],[Profit]]&gt;10000,"Good","Average")</f>
        <v>Average</v>
      </c>
      <c r="Z165" s="5" t="str" cm="1">
        <f t="array" ref="Z165">_xlfn.IFS(K165&lt;=5,"Excellent",K165&lt;=10,"Good",TRUE,"Delayed")</f>
        <v>Excellent</v>
      </c>
      <c r="AA165" s="5" t="str">
        <f>_xlfn.XLOOKUP(Table1[[#This Row],[Shipment_ID]],A:A,E:E)</f>
        <v>Hapag-Lloyd</v>
      </c>
      <c r="AB165" s="5">
        <f t="shared" si="2"/>
        <v>5635.37</v>
      </c>
    </row>
    <row r="166" spans="1:28">
      <c r="A166" t="s">
        <v>321</v>
      </c>
      <c r="B166" s="1">
        <v>45620</v>
      </c>
      <c r="C166" t="s">
        <v>40</v>
      </c>
      <c r="D166" t="s">
        <v>56</v>
      </c>
      <c r="E166" t="s">
        <v>83</v>
      </c>
      <c r="F166" t="s">
        <v>58</v>
      </c>
      <c r="G166" t="s">
        <v>33</v>
      </c>
      <c r="H166">
        <v>14.11</v>
      </c>
      <c r="I166">
        <v>2316</v>
      </c>
      <c r="J166">
        <v>93.68</v>
      </c>
      <c r="K166">
        <v>5</v>
      </c>
      <c r="L166" t="s">
        <v>68</v>
      </c>
      <c r="M166" t="s">
        <v>60</v>
      </c>
      <c r="N166">
        <v>66232.600000000006</v>
      </c>
      <c r="O166" t="s">
        <v>254</v>
      </c>
      <c r="P166" t="s">
        <v>70</v>
      </c>
      <c r="Q166">
        <v>87.57</v>
      </c>
      <c r="R166">
        <v>5196.3999999999996</v>
      </c>
      <c r="S166">
        <v>3075.45</v>
      </c>
      <c r="T166">
        <v>8236.2000000000007</v>
      </c>
      <c r="U166" t="str">
        <f>TEXT(Table1[[#This Row],[Booking_Date]],"mmm")</f>
        <v>Nov</v>
      </c>
      <c r="V166">
        <f>YEAR(Table1[[#This Row],[Booking_Date]])</f>
        <v>2024</v>
      </c>
      <c r="W166" t="s">
        <v>104</v>
      </c>
      <c r="X166" t="str">
        <f>IF(Table1[[#This Row],[Freight_Cost]]&gt;50000,"High","Low")</f>
        <v>High</v>
      </c>
      <c r="Y166" s="5" t="str">
        <f>IF(Table1[[#This Row],[Profit]]&gt;10000,"Good","Average")</f>
        <v>Average</v>
      </c>
      <c r="Z166" s="5" t="str" cm="1">
        <f t="array" ref="Z166">_xlfn.IFS(K166&lt;=5,"Excellent",K166&lt;=10,"Good",TRUE,"Delayed")</f>
        <v>Excellent</v>
      </c>
      <c r="AA166" s="5" t="str">
        <f>_xlfn.XLOOKUP(Table1[[#This Row],[Shipment_ID]],A:A,E:E)</f>
        <v>MSC</v>
      </c>
      <c r="AB166" s="5">
        <f t="shared" si="2"/>
        <v>8236.2000000000007</v>
      </c>
    </row>
    <row r="167" spans="1:28">
      <c r="A167" t="s">
        <v>322</v>
      </c>
      <c r="B167" s="1">
        <v>45683</v>
      </c>
      <c r="C167" t="s">
        <v>121</v>
      </c>
      <c r="D167" t="s">
        <v>56</v>
      </c>
      <c r="E167" t="s">
        <v>83</v>
      </c>
      <c r="F167" t="s">
        <v>32</v>
      </c>
      <c r="G167" t="s">
        <v>59</v>
      </c>
      <c r="H167">
        <v>17.920000000000002</v>
      </c>
      <c r="I167">
        <v>1198</v>
      </c>
      <c r="J167">
        <v>89.97</v>
      </c>
      <c r="K167">
        <v>3</v>
      </c>
      <c r="L167" t="s">
        <v>34</v>
      </c>
      <c r="M167" t="s">
        <v>45</v>
      </c>
      <c r="N167">
        <v>47800.4</v>
      </c>
      <c r="O167" t="s">
        <v>77</v>
      </c>
      <c r="P167" t="s">
        <v>78</v>
      </c>
      <c r="Q167">
        <v>84.18</v>
      </c>
      <c r="R167">
        <v>3112.8</v>
      </c>
      <c r="S167">
        <v>4941.6099999999997</v>
      </c>
      <c r="T167">
        <v>5980.49</v>
      </c>
      <c r="U167" t="str">
        <f>TEXT(Table1[[#This Row],[Booking_Date]],"mmm")</f>
        <v>Jan</v>
      </c>
      <c r="V167">
        <f>YEAR(Table1[[#This Row],[Booking_Date]])</f>
        <v>2025</v>
      </c>
      <c r="W167" t="s">
        <v>38</v>
      </c>
      <c r="X167" t="str">
        <f>IF(Table1[[#This Row],[Freight_Cost]]&gt;50000,"High","Low")</f>
        <v>Low</v>
      </c>
      <c r="Y167" s="5" t="str">
        <f>IF(Table1[[#This Row],[Profit]]&gt;10000,"Good","Average")</f>
        <v>Average</v>
      </c>
      <c r="Z167" s="5" t="str" cm="1">
        <f t="array" ref="Z167">_xlfn.IFS(K167&lt;=5,"Excellent",K167&lt;=10,"Good",TRUE,"Delayed")</f>
        <v>Excellent</v>
      </c>
      <c r="AA167" s="5" t="str">
        <f>_xlfn.XLOOKUP(Table1[[#This Row],[Shipment_ID]],A:A,E:E)</f>
        <v>MSC</v>
      </c>
      <c r="AB167" s="5">
        <f t="shared" si="2"/>
        <v>5980.49</v>
      </c>
    </row>
    <row r="168" spans="1:28">
      <c r="A168" t="s">
        <v>323</v>
      </c>
      <c r="B168" s="1">
        <v>46185</v>
      </c>
      <c r="C168" t="s">
        <v>121</v>
      </c>
      <c r="D168" t="s">
        <v>51</v>
      </c>
      <c r="E168" t="s">
        <v>99</v>
      </c>
      <c r="F168" t="s">
        <v>58</v>
      </c>
      <c r="G168" t="s">
        <v>33</v>
      </c>
      <c r="H168">
        <v>24.37</v>
      </c>
      <c r="I168">
        <v>1945</v>
      </c>
      <c r="J168">
        <v>99.08</v>
      </c>
      <c r="K168">
        <v>5</v>
      </c>
      <c r="L168" t="s">
        <v>44</v>
      </c>
      <c r="M168" t="s">
        <v>35</v>
      </c>
      <c r="N168">
        <v>73162.600000000006</v>
      </c>
      <c r="O168" t="s">
        <v>324</v>
      </c>
      <c r="P168" t="s">
        <v>78</v>
      </c>
      <c r="Q168">
        <v>82.98</v>
      </c>
      <c r="R168">
        <v>4864.8</v>
      </c>
      <c r="S168">
        <v>4783.55</v>
      </c>
      <c r="T168">
        <v>12950.93</v>
      </c>
      <c r="U168" t="str">
        <f>TEXT(Table1[[#This Row],[Booking_Date]],"mmm")</f>
        <v>Jun</v>
      </c>
      <c r="V168">
        <f>YEAR(Table1[[#This Row],[Booking_Date]])</f>
        <v>2026</v>
      </c>
      <c r="W168" t="s">
        <v>75</v>
      </c>
      <c r="X168" t="str">
        <f>IF(Table1[[#This Row],[Freight_Cost]]&gt;50000,"High","Low")</f>
        <v>High</v>
      </c>
      <c r="Y168" s="5" t="str">
        <f>IF(Table1[[#This Row],[Profit]]&gt;10000,"Good","Average")</f>
        <v>Good</v>
      </c>
      <c r="Z168" s="5" t="str" cm="1">
        <f t="array" ref="Z168">_xlfn.IFS(K168&lt;=5,"Excellent",K168&lt;=10,"Good",TRUE,"Delayed")</f>
        <v>Excellent</v>
      </c>
      <c r="AA168" s="5" t="str">
        <f>_xlfn.XLOOKUP(Table1[[#This Row],[Shipment_ID]],A:A,E:E)</f>
        <v>ONE</v>
      </c>
      <c r="AB168" s="5">
        <f t="shared" si="2"/>
        <v>12950.93</v>
      </c>
    </row>
    <row r="169" spans="1:28">
      <c r="A169" t="s">
        <v>325</v>
      </c>
      <c r="B169" s="1">
        <v>45340</v>
      </c>
      <c r="C169" t="s">
        <v>121</v>
      </c>
      <c r="D169" t="s">
        <v>41</v>
      </c>
      <c r="E169" t="s">
        <v>42</v>
      </c>
      <c r="F169" t="s">
        <v>58</v>
      </c>
      <c r="G169" t="s">
        <v>52</v>
      </c>
      <c r="H169">
        <v>14.25</v>
      </c>
      <c r="I169">
        <v>2727</v>
      </c>
      <c r="J169">
        <v>103.52</v>
      </c>
      <c r="K169">
        <v>8</v>
      </c>
      <c r="L169" t="s">
        <v>44</v>
      </c>
      <c r="M169" t="s">
        <v>60</v>
      </c>
      <c r="N169">
        <v>69971.399999999994</v>
      </c>
      <c r="O169" t="s">
        <v>152</v>
      </c>
      <c r="P169" t="s">
        <v>70</v>
      </c>
      <c r="Q169">
        <v>86.15</v>
      </c>
      <c r="R169">
        <v>6024</v>
      </c>
      <c r="S169">
        <v>2992.37</v>
      </c>
      <c r="T169">
        <v>9005.24</v>
      </c>
      <c r="U169" t="str">
        <f>TEXT(Table1[[#This Row],[Booking_Date]],"mmm")</f>
        <v>Feb</v>
      </c>
      <c r="V169">
        <f>YEAR(Table1[[#This Row],[Booking_Date]])</f>
        <v>2024</v>
      </c>
      <c r="W169" t="s">
        <v>38</v>
      </c>
      <c r="X169" t="str">
        <f>IF(Table1[[#This Row],[Freight_Cost]]&gt;50000,"High","Low")</f>
        <v>High</v>
      </c>
      <c r="Y169" s="5" t="str">
        <f>IF(Table1[[#This Row],[Profit]]&gt;10000,"Good","Average")</f>
        <v>Average</v>
      </c>
      <c r="Z169" s="5" t="str" cm="1">
        <f t="array" ref="Z169">_xlfn.IFS(K169&lt;=5,"Excellent",K169&lt;=10,"Good",TRUE,"Delayed")</f>
        <v>Good</v>
      </c>
      <c r="AA169" s="5" t="str">
        <f>_xlfn.XLOOKUP(Table1[[#This Row],[Shipment_ID]],A:A,E:E)</f>
        <v>CMA CGM</v>
      </c>
      <c r="AB169" s="5">
        <f t="shared" si="2"/>
        <v>9005.24</v>
      </c>
    </row>
    <row r="170" spans="1:28">
      <c r="A170" t="s">
        <v>326</v>
      </c>
      <c r="B170" s="1">
        <v>45964</v>
      </c>
      <c r="C170" t="s">
        <v>50</v>
      </c>
      <c r="D170" t="s">
        <v>82</v>
      </c>
      <c r="E170" t="s">
        <v>42</v>
      </c>
      <c r="F170" t="s">
        <v>32</v>
      </c>
      <c r="G170" t="s">
        <v>84</v>
      </c>
      <c r="H170">
        <v>26.01</v>
      </c>
      <c r="I170">
        <v>965</v>
      </c>
      <c r="J170">
        <v>101.81</v>
      </c>
      <c r="K170">
        <v>4</v>
      </c>
      <c r="L170" t="s">
        <v>34</v>
      </c>
      <c r="M170" t="s">
        <v>60</v>
      </c>
      <c r="N170">
        <v>52206.2</v>
      </c>
      <c r="O170" t="s">
        <v>100</v>
      </c>
      <c r="P170" t="s">
        <v>54</v>
      </c>
      <c r="Q170">
        <v>87.2</v>
      </c>
      <c r="R170">
        <v>2970.4</v>
      </c>
      <c r="S170">
        <v>2372.5100000000002</v>
      </c>
      <c r="T170">
        <v>5749.35</v>
      </c>
      <c r="U170" t="str">
        <f>TEXT(Table1[[#This Row],[Booking_Date]],"mmm")</f>
        <v>Nov</v>
      </c>
      <c r="V170">
        <f>YEAR(Table1[[#This Row],[Booking_Date]])</f>
        <v>2025</v>
      </c>
      <c r="W170" t="s">
        <v>104</v>
      </c>
      <c r="X170" t="str">
        <f>IF(Table1[[#This Row],[Freight_Cost]]&gt;50000,"High","Low")</f>
        <v>High</v>
      </c>
      <c r="Y170" s="5" t="str">
        <f>IF(Table1[[#This Row],[Profit]]&gt;10000,"Good","Average")</f>
        <v>Average</v>
      </c>
      <c r="Z170" s="5" t="str" cm="1">
        <f t="array" ref="Z170">_xlfn.IFS(K170&lt;=5,"Excellent",K170&lt;=10,"Good",TRUE,"Delayed")</f>
        <v>Excellent</v>
      </c>
      <c r="AA170" s="5" t="str">
        <f>_xlfn.XLOOKUP(Table1[[#This Row],[Shipment_ID]],A:A,E:E)</f>
        <v>CMA CGM</v>
      </c>
      <c r="AB170" s="5">
        <f t="shared" si="2"/>
        <v>5749.35</v>
      </c>
    </row>
    <row r="171" spans="1:28">
      <c r="A171" t="s">
        <v>327</v>
      </c>
      <c r="B171" s="1">
        <v>45910</v>
      </c>
      <c r="C171" t="s">
        <v>115</v>
      </c>
      <c r="D171" t="s">
        <v>82</v>
      </c>
      <c r="E171" t="s">
        <v>31</v>
      </c>
      <c r="F171" t="s">
        <v>32</v>
      </c>
      <c r="G171" t="s">
        <v>52</v>
      </c>
      <c r="H171">
        <v>26</v>
      </c>
      <c r="I171">
        <v>2060</v>
      </c>
      <c r="J171">
        <v>91.04</v>
      </c>
      <c r="K171">
        <v>6</v>
      </c>
      <c r="L171" t="s">
        <v>34</v>
      </c>
      <c r="M171" t="s">
        <v>35</v>
      </c>
      <c r="N171">
        <v>68044.800000000003</v>
      </c>
      <c r="O171" t="s">
        <v>328</v>
      </c>
      <c r="P171" t="s">
        <v>62</v>
      </c>
      <c r="Q171">
        <v>86.48</v>
      </c>
      <c r="R171">
        <v>5160</v>
      </c>
      <c r="S171">
        <v>2989.45</v>
      </c>
      <c r="T171">
        <v>9391.07</v>
      </c>
      <c r="U171" t="str">
        <f>TEXT(Table1[[#This Row],[Booking_Date]],"mmm")</f>
        <v>Sep</v>
      </c>
      <c r="V171">
        <f>YEAR(Table1[[#This Row],[Booking_Date]])</f>
        <v>2025</v>
      </c>
      <c r="W171" t="s">
        <v>48</v>
      </c>
      <c r="X171" t="str">
        <f>IF(Table1[[#This Row],[Freight_Cost]]&gt;50000,"High","Low")</f>
        <v>High</v>
      </c>
      <c r="Y171" s="5" t="str">
        <f>IF(Table1[[#This Row],[Profit]]&gt;10000,"Good","Average")</f>
        <v>Average</v>
      </c>
      <c r="Z171" s="5" t="str" cm="1">
        <f t="array" ref="Z171">_xlfn.IFS(K171&lt;=5,"Excellent",K171&lt;=10,"Good",TRUE,"Delayed")</f>
        <v>Good</v>
      </c>
      <c r="AA171" s="5" t="str">
        <f>_xlfn.XLOOKUP(Table1[[#This Row],[Shipment_ID]],A:A,E:E)</f>
        <v>Hapag-Lloyd</v>
      </c>
      <c r="AB171" s="5">
        <f t="shared" si="2"/>
        <v>9391.07</v>
      </c>
    </row>
    <row r="172" spans="1:28">
      <c r="A172" t="s">
        <v>329</v>
      </c>
      <c r="B172" s="1">
        <v>45945</v>
      </c>
      <c r="C172" t="s">
        <v>29</v>
      </c>
      <c r="D172" t="s">
        <v>41</v>
      </c>
      <c r="E172" t="s">
        <v>42</v>
      </c>
      <c r="F172" t="s">
        <v>58</v>
      </c>
      <c r="G172" t="s">
        <v>59</v>
      </c>
      <c r="H172">
        <v>11.72</v>
      </c>
      <c r="I172">
        <v>2545</v>
      </c>
      <c r="J172">
        <v>87.33</v>
      </c>
      <c r="K172">
        <v>8</v>
      </c>
      <c r="L172" t="s">
        <v>34</v>
      </c>
      <c r="M172" t="s">
        <v>45</v>
      </c>
      <c r="N172">
        <v>70067.600000000006</v>
      </c>
      <c r="O172" t="s">
        <v>272</v>
      </c>
      <c r="P172" t="s">
        <v>78</v>
      </c>
      <c r="Q172">
        <v>82.67</v>
      </c>
      <c r="R172">
        <v>5558.8</v>
      </c>
      <c r="S172">
        <v>3450.97</v>
      </c>
      <c r="T172">
        <v>6969.58</v>
      </c>
      <c r="U172" t="str">
        <f>TEXT(Table1[[#This Row],[Booking_Date]],"mmm")</f>
        <v>Oct</v>
      </c>
      <c r="V172">
        <f>YEAR(Table1[[#This Row],[Booking_Date]])</f>
        <v>2025</v>
      </c>
      <c r="W172" t="s">
        <v>104</v>
      </c>
      <c r="X172" t="str">
        <f>IF(Table1[[#This Row],[Freight_Cost]]&gt;50000,"High","Low")</f>
        <v>High</v>
      </c>
      <c r="Y172" s="5" t="str">
        <f>IF(Table1[[#This Row],[Profit]]&gt;10000,"Good","Average")</f>
        <v>Average</v>
      </c>
      <c r="Z172" s="5" t="str" cm="1">
        <f t="array" ref="Z172">_xlfn.IFS(K172&lt;=5,"Excellent",K172&lt;=10,"Good",TRUE,"Delayed")</f>
        <v>Good</v>
      </c>
      <c r="AA172" s="5" t="str">
        <f>_xlfn.XLOOKUP(Table1[[#This Row],[Shipment_ID]],A:A,E:E)</f>
        <v>CMA CGM</v>
      </c>
      <c r="AB172" s="5">
        <f t="shared" si="2"/>
        <v>6969.58</v>
      </c>
    </row>
    <row r="173" spans="1:28">
      <c r="A173" t="s">
        <v>330</v>
      </c>
      <c r="B173" s="1">
        <v>45920</v>
      </c>
      <c r="C173" t="s">
        <v>89</v>
      </c>
      <c r="D173" t="s">
        <v>41</v>
      </c>
      <c r="E173" t="s">
        <v>42</v>
      </c>
      <c r="F173" t="s">
        <v>32</v>
      </c>
      <c r="G173" t="s">
        <v>59</v>
      </c>
      <c r="H173">
        <v>24.29</v>
      </c>
      <c r="I173">
        <v>1873</v>
      </c>
      <c r="J173">
        <v>93.66</v>
      </c>
      <c r="K173">
        <v>5</v>
      </c>
      <c r="L173" t="s">
        <v>34</v>
      </c>
      <c r="M173" t="s">
        <v>45</v>
      </c>
      <c r="N173">
        <v>62076.2</v>
      </c>
      <c r="O173" t="s">
        <v>216</v>
      </c>
      <c r="P173" t="s">
        <v>74</v>
      </c>
      <c r="Q173">
        <v>86.56</v>
      </c>
      <c r="R173">
        <v>4717.6000000000004</v>
      </c>
      <c r="S173">
        <v>3539.05</v>
      </c>
      <c r="T173">
        <v>7996.13</v>
      </c>
      <c r="U173" t="str">
        <f>TEXT(Table1[[#This Row],[Booking_Date]],"mmm")</f>
        <v>Sep</v>
      </c>
      <c r="V173">
        <f>YEAR(Table1[[#This Row],[Booking_Date]])</f>
        <v>2025</v>
      </c>
      <c r="W173" t="s">
        <v>48</v>
      </c>
      <c r="X173" t="str">
        <f>IF(Table1[[#This Row],[Freight_Cost]]&gt;50000,"High","Low")</f>
        <v>High</v>
      </c>
      <c r="Y173" s="5" t="str">
        <f>IF(Table1[[#This Row],[Profit]]&gt;10000,"Good","Average")</f>
        <v>Average</v>
      </c>
      <c r="Z173" s="5" t="str" cm="1">
        <f t="array" ref="Z173">_xlfn.IFS(K173&lt;=5,"Excellent",K173&lt;=10,"Good",TRUE,"Delayed")</f>
        <v>Excellent</v>
      </c>
      <c r="AA173" s="5" t="str">
        <f>_xlfn.XLOOKUP(Table1[[#This Row],[Shipment_ID]],A:A,E:E)</f>
        <v>CMA CGM</v>
      </c>
      <c r="AB173" s="5">
        <f t="shared" si="2"/>
        <v>7996.13</v>
      </c>
    </row>
    <row r="174" spans="1:28">
      <c r="A174" t="s">
        <v>331</v>
      </c>
      <c r="B174" s="1">
        <v>45543</v>
      </c>
      <c r="C174" t="s">
        <v>121</v>
      </c>
      <c r="D174" t="s">
        <v>56</v>
      </c>
      <c r="E174" t="s">
        <v>57</v>
      </c>
      <c r="F174" t="s">
        <v>58</v>
      </c>
      <c r="G174" t="s">
        <v>67</v>
      </c>
      <c r="H174">
        <v>22.9</v>
      </c>
      <c r="I174">
        <v>1837</v>
      </c>
      <c r="J174">
        <v>101.18</v>
      </c>
      <c r="K174">
        <v>4</v>
      </c>
      <c r="L174" t="s">
        <v>44</v>
      </c>
      <c r="M174" t="s">
        <v>35</v>
      </c>
      <c r="N174">
        <v>70795.600000000006</v>
      </c>
      <c r="O174" t="s">
        <v>219</v>
      </c>
      <c r="P174" t="s">
        <v>78</v>
      </c>
      <c r="Q174">
        <v>81.83</v>
      </c>
      <c r="R174">
        <v>4590</v>
      </c>
      <c r="S174">
        <v>4411.05</v>
      </c>
      <c r="T174">
        <v>11697.89</v>
      </c>
      <c r="U174" t="str">
        <f>TEXT(Table1[[#This Row],[Booking_Date]],"mmm")</f>
        <v>Sep</v>
      </c>
      <c r="V174">
        <f>YEAR(Table1[[#This Row],[Booking_Date]])</f>
        <v>2024</v>
      </c>
      <c r="W174" t="s">
        <v>48</v>
      </c>
      <c r="X174" t="str">
        <f>IF(Table1[[#This Row],[Freight_Cost]]&gt;50000,"High","Low")</f>
        <v>High</v>
      </c>
      <c r="Y174" s="5" t="str">
        <f>IF(Table1[[#This Row],[Profit]]&gt;10000,"Good","Average")</f>
        <v>Good</v>
      </c>
      <c r="Z174" s="5" t="str" cm="1">
        <f t="array" ref="Z174">_xlfn.IFS(K174&lt;=5,"Excellent",K174&lt;=10,"Good",TRUE,"Delayed")</f>
        <v>Excellent</v>
      </c>
      <c r="AA174" s="5" t="str">
        <f>_xlfn.XLOOKUP(Table1[[#This Row],[Shipment_ID]],A:A,E:E)</f>
        <v>Evergreen</v>
      </c>
      <c r="AB174" s="5">
        <f t="shared" si="2"/>
        <v>11697.89</v>
      </c>
    </row>
    <row r="175" spans="1:28">
      <c r="A175" t="s">
        <v>332</v>
      </c>
      <c r="B175" s="1">
        <v>45688</v>
      </c>
      <c r="C175" t="s">
        <v>40</v>
      </c>
      <c r="D175" t="s">
        <v>41</v>
      </c>
      <c r="E175" t="s">
        <v>57</v>
      </c>
      <c r="F175" t="s">
        <v>58</v>
      </c>
      <c r="G175" t="s">
        <v>67</v>
      </c>
      <c r="H175">
        <v>19.170000000000002</v>
      </c>
      <c r="I175">
        <v>1644</v>
      </c>
      <c r="J175">
        <v>87.48</v>
      </c>
      <c r="K175">
        <v>4</v>
      </c>
      <c r="L175" t="s">
        <v>44</v>
      </c>
      <c r="M175" t="s">
        <v>35</v>
      </c>
      <c r="N175">
        <v>63478.6</v>
      </c>
      <c r="O175" t="s">
        <v>254</v>
      </c>
      <c r="P175" t="s">
        <v>37</v>
      </c>
      <c r="Q175">
        <v>84.03</v>
      </c>
      <c r="R175">
        <v>4054.8</v>
      </c>
      <c r="S175">
        <v>2540.4899999999998</v>
      </c>
      <c r="T175">
        <v>9738.2999999999993</v>
      </c>
      <c r="U175" t="str">
        <f>TEXT(Table1[[#This Row],[Booking_Date]],"mmm")</f>
        <v>Jan</v>
      </c>
      <c r="V175">
        <f>YEAR(Table1[[#This Row],[Booking_Date]])</f>
        <v>2025</v>
      </c>
      <c r="W175" t="s">
        <v>38</v>
      </c>
      <c r="X175" t="str">
        <f>IF(Table1[[#This Row],[Freight_Cost]]&gt;50000,"High","Low")</f>
        <v>High</v>
      </c>
      <c r="Y175" s="5" t="str">
        <f>IF(Table1[[#This Row],[Profit]]&gt;10000,"Good","Average")</f>
        <v>Average</v>
      </c>
      <c r="Z175" s="5" t="str" cm="1">
        <f t="array" ref="Z175">_xlfn.IFS(K175&lt;=5,"Excellent",K175&lt;=10,"Good",TRUE,"Delayed")</f>
        <v>Excellent</v>
      </c>
      <c r="AA175" s="5" t="str">
        <f>_xlfn.XLOOKUP(Table1[[#This Row],[Shipment_ID]],A:A,E:E)</f>
        <v>Evergreen</v>
      </c>
      <c r="AB175" s="5">
        <f t="shared" si="2"/>
        <v>9738.2999999999993</v>
      </c>
    </row>
    <row r="176" spans="1:28">
      <c r="A176" t="s">
        <v>333</v>
      </c>
      <c r="B176" s="1">
        <v>45812</v>
      </c>
      <c r="C176" t="s">
        <v>89</v>
      </c>
      <c r="D176" t="s">
        <v>108</v>
      </c>
      <c r="E176" t="s">
        <v>42</v>
      </c>
      <c r="F176" t="s">
        <v>58</v>
      </c>
      <c r="G176" t="s">
        <v>59</v>
      </c>
      <c r="H176">
        <v>24.57</v>
      </c>
      <c r="I176">
        <v>471</v>
      </c>
      <c r="J176">
        <v>97.5</v>
      </c>
      <c r="K176">
        <v>3</v>
      </c>
      <c r="L176" t="s">
        <v>44</v>
      </c>
      <c r="M176" t="s">
        <v>45</v>
      </c>
      <c r="N176">
        <v>52965</v>
      </c>
      <c r="O176" t="s">
        <v>126</v>
      </c>
      <c r="P176" t="s">
        <v>78</v>
      </c>
      <c r="Q176">
        <v>84.25</v>
      </c>
      <c r="R176">
        <v>1924.8</v>
      </c>
      <c r="S176">
        <v>3716.79</v>
      </c>
      <c r="T176">
        <v>8647.7900000000009</v>
      </c>
      <c r="U176" t="str">
        <f>TEXT(Table1[[#This Row],[Booking_Date]],"mmm")</f>
        <v>Jun</v>
      </c>
      <c r="V176">
        <f>YEAR(Table1[[#This Row],[Booking_Date]])</f>
        <v>2025</v>
      </c>
      <c r="W176" t="s">
        <v>75</v>
      </c>
      <c r="X176" t="str">
        <f>IF(Table1[[#This Row],[Freight_Cost]]&gt;50000,"High","Low")</f>
        <v>High</v>
      </c>
      <c r="Y176" s="5" t="str">
        <f>IF(Table1[[#This Row],[Profit]]&gt;10000,"Good","Average")</f>
        <v>Average</v>
      </c>
      <c r="Z176" s="5" t="str" cm="1">
        <f t="array" ref="Z176">_xlfn.IFS(K176&lt;=5,"Excellent",K176&lt;=10,"Good",TRUE,"Delayed")</f>
        <v>Excellent</v>
      </c>
      <c r="AA176" s="5" t="str">
        <f>_xlfn.XLOOKUP(Table1[[#This Row],[Shipment_ID]],A:A,E:E)</f>
        <v>CMA CGM</v>
      </c>
      <c r="AB176" s="5">
        <f t="shared" si="2"/>
        <v>8647.7900000000009</v>
      </c>
    </row>
    <row r="177" spans="1:28">
      <c r="A177" t="s">
        <v>334</v>
      </c>
      <c r="B177" s="1">
        <v>45432</v>
      </c>
      <c r="C177" t="s">
        <v>115</v>
      </c>
      <c r="D177" t="s">
        <v>41</v>
      </c>
      <c r="E177" t="s">
        <v>31</v>
      </c>
      <c r="F177" t="s">
        <v>32</v>
      </c>
      <c r="G177" t="s">
        <v>52</v>
      </c>
      <c r="H177">
        <v>27.91</v>
      </c>
      <c r="I177">
        <v>990</v>
      </c>
      <c r="J177">
        <v>98.12</v>
      </c>
      <c r="K177">
        <v>2</v>
      </c>
      <c r="L177" t="s">
        <v>44</v>
      </c>
      <c r="M177" t="s">
        <v>45</v>
      </c>
      <c r="N177">
        <v>50273.4</v>
      </c>
      <c r="O177" t="s">
        <v>248</v>
      </c>
      <c r="P177" t="s">
        <v>54</v>
      </c>
      <c r="Q177">
        <v>88.01</v>
      </c>
      <c r="R177">
        <v>3096.4</v>
      </c>
      <c r="S177">
        <v>1707.1</v>
      </c>
      <c r="T177">
        <v>4741.76</v>
      </c>
      <c r="U177" t="str">
        <f>TEXT(Table1[[#This Row],[Booking_Date]],"mmm")</f>
        <v>May</v>
      </c>
      <c r="V177">
        <f>YEAR(Table1[[#This Row],[Booking_Date]])</f>
        <v>2024</v>
      </c>
      <c r="W177" t="s">
        <v>75</v>
      </c>
      <c r="X177" t="str">
        <f>IF(Table1[[#This Row],[Freight_Cost]]&gt;50000,"High","Low")</f>
        <v>High</v>
      </c>
      <c r="Y177" s="5" t="str">
        <f>IF(Table1[[#This Row],[Profit]]&gt;10000,"Good","Average")</f>
        <v>Average</v>
      </c>
      <c r="Z177" s="5" t="str" cm="1">
        <f t="array" ref="Z177">_xlfn.IFS(K177&lt;=5,"Excellent",K177&lt;=10,"Good",TRUE,"Delayed")</f>
        <v>Excellent</v>
      </c>
      <c r="AA177" s="5" t="str">
        <f>_xlfn.XLOOKUP(Table1[[#This Row],[Shipment_ID]],A:A,E:E)</f>
        <v>Hapag-Lloyd</v>
      </c>
      <c r="AB177" s="5">
        <f t="shared" si="2"/>
        <v>4741.76</v>
      </c>
    </row>
    <row r="178" spans="1:28">
      <c r="A178" t="s">
        <v>335</v>
      </c>
      <c r="B178" s="1">
        <v>45344</v>
      </c>
      <c r="C178" t="s">
        <v>121</v>
      </c>
      <c r="D178" t="s">
        <v>65</v>
      </c>
      <c r="E178" t="s">
        <v>99</v>
      </c>
      <c r="F178" t="s">
        <v>58</v>
      </c>
      <c r="G178" t="s">
        <v>52</v>
      </c>
      <c r="H178">
        <v>24.72</v>
      </c>
      <c r="I178">
        <v>2077</v>
      </c>
      <c r="J178">
        <v>100.54</v>
      </c>
      <c r="K178">
        <v>6</v>
      </c>
      <c r="L178" t="s">
        <v>68</v>
      </c>
      <c r="M178" t="s">
        <v>45</v>
      </c>
      <c r="N178">
        <v>75236.800000000003</v>
      </c>
      <c r="O178" t="s">
        <v>336</v>
      </c>
      <c r="P178" t="s">
        <v>54</v>
      </c>
      <c r="Q178">
        <v>81.760000000000005</v>
      </c>
      <c r="R178">
        <v>5142.8</v>
      </c>
      <c r="S178">
        <v>3638.41</v>
      </c>
      <c r="T178">
        <v>9331.07</v>
      </c>
      <c r="U178" t="str">
        <f>TEXT(Table1[[#This Row],[Booking_Date]],"mmm")</f>
        <v>Feb</v>
      </c>
      <c r="V178">
        <f>YEAR(Table1[[#This Row],[Booking_Date]])</f>
        <v>2024</v>
      </c>
      <c r="W178" t="s">
        <v>38</v>
      </c>
      <c r="X178" t="str">
        <f>IF(Table1[[#This Row],[Freight_Cost]]&gt;50000,"High","Low")</f>
        <v>High</v>
      </c>
      <c r="Y178" s="5" t="str">
        <f>IF(Table1[[#This Row],[Profit]]&gt;10000,"Good","Average")</f>
        <v>Average</v>
      </c>
      <c r="Z178" s="5" t="str" cm="1">
        <f t="array" ref="Z178">_xlfn.IFS(K178&lt;=5,"Excellent",K178&lt;=10,"Good",TRUE,"Delayed")</f>
        <v>Good</v>
      </c>
      <c r="AA178" s="5" t="str">
        <f>_xlfn.XLOOKUP(Table1[[#This Row],[Shipment_ID]],A:A,E:E)</f>
        <v>ONE</v>
      </c>
      <c r="AB178" s="5">
        <f t="shared" si="2"/>
        <v>9331.07</v>
      </c>
    </row>
    <row r="179" spans="1:28">
      <c r="A179" t="s">
        <v>337</v>
      </c>
      <c r="B179" s="1">
        <v>45337</v>
      </c>
      <c r="C179" t="s">
        <v>50</v>
      </c>
      <c r="D179" t="s">
        <v>82</v>
      </c>
      <c r="E179" t="s">
        <v>66</v>
      </c>
      <c r="F179" t="s">
        <v>32</v>
      </c>
      <c r="G179" t="s">
        <v>59</v>
      </c>
      <c r="H179">
        <v>17.45</v>
      </c>
      <c r="I179">
        <v>2385</v>
      </c>
      <c r="J179">
        <v>97.18</v>
      </c>
      <c r="K179">
        <v>5</v>
      </c>
      <c r="L179" t="s">
        <v>68</v>
      </c>
      <c r="M179" t="s">
        <v>60</v>
      </c>
      <c r="N179">
        <v>58486.6</v>
      </c>
      <c r="O179" t="s">
        <v>338</v>
      </c>
      <c r="P179" t="s">
        <v>78</v>
      </c>
      <c r="Q179">
        <v>86.64</v>
      </c>
      <c r="R179">
        <v>5468</v>
      </c>
      <c r="S179">
        <v>4407.1099999999997</v>
      </c>
      <c r="T179">
        <v>7416.42</v>
      </c>
      <c r="U179" t="str">
        <f>TEXT(Table1[[#This Row],[Booking_Date]],"mmm")</f>
        <v>Feb</v>
      </c>
      <c r="V179">
        <f>YEAR(Table1[[#This Row],[Booking_Date]])</f>
        <v>2024</v>
      </c>
      <c r="W179" t="s">
        <v>38</v>
      </c>
      <c r="X179" t="str">
        <f>IF(Table1[[#This Row],[Freight_Cost]]&gt;50000,"High","Low")</f>
        <v>High</v>
      </c>
      <c r="Y179" s="5" t="str">
        <f>IF(Table1[[#This Row],[Profit]]&gt;10000,"Good","Average")</f>
        <v>Average</v>
      </c>
      <c r="Z179" s="5" t="str" cm="1">
        <f t="array" ref="Z179">_xlfn.IFS(K179&lt;=5,"Excellent",K179&lt;=10,"Good",TRUE,"Delayed")</f>
        <v>Excellent</v>
      </c>
      <c r="AA179" s="5" t="str">
        <f>_xlfn.XLOOKUP(Table1[[#This Row],[Shipment_ID]],A:A,E:E)</f>
        <v>COSCO</v>
      </c>
      <c r="AB179" s="5">
        <f t="shared" si="2"/>
        <v>7416.42</v>
      </c>
    </row>
    <row r="180" spans="1:28">
      <c r="A180" t="s">
        <v>339</v>
      </c>
      <c r="B180" s="1">
        <v>45537</v>
      </c>
      <c r="C180" t="s">
        <v>29</v>
      </c>
      <c r="D180" t="s">
        <v>56</v>
      </c>
      <c r="E180" t="s">
        <v>31</v>
      </c>
      <c r="F180" t="s">
        <v>58</v>
      </c>
      <c r="G180" t="s">
        <v>43</v>
      </c>
      <c r="H180">
        <v>15.89</v>
      </c>
      <c r="I180">
        <v>868</v>
      </c>
      <c r="J180">
        <v>97.78</v>
      </c>
      <c r="K180">
        <v>3</v>
      </c>
      <c r="L180" t="s">
        <v>44</v>
      </c>
      <c r="M180" t="s">
        <v>60</v>
      </c>
      <c r="N180">
        <v>48450.6</v>
      </c>
      <c r="O180" t="s">
        <v>156</v>
      </c>
      <c r="P180" t="s">
        <v>74</v>
      </c>
      <c r="Q180">
        <v>81.59</v>
      </c>
      <c r="R180">
        <v>2371.6</v>
      </c>
      <c r="S180">
        <v>3943.39</v>
      </c>
      <c r="T180">
        <v>4445.71</v>
      </c>
      <c r="U180" t="str">
        <f>TEXT(Table1[[#This Row],[Booking_Date]],"mmm")</f>
        <v>Sep</v>
      </c>
      <c r="V180">
        <f>YEAR(Table1[[#This Row],[Booking_Date]])</f>
        <v>2024</v>
      </c>
      <c r="W180" t="s">
        <v>48</v>
      </c>
      <c r="X180" t="str">
        <f>IF(Table1[[#This Row],[Freight_Cost]]&gt;50000,"High","Low")</f>
        <v>Low</v>
      </c>
      <c r="Y180" s="5" t="str">
        <f>IF(Table1[[#This Row],[Profit]]&gt;10000,"Good","Average")</f>
        <v>Average</v>
      </c>
      <c r="Z180" s="5" t="str" cm="1">
        <f t="array" ref="Z180">_xlfn.IFS(K180&lt;=5,"Excellent",K180&lt;=10,"Good",TRUE,"Delayed")</f>
        <v>Excellent</v>
      </c>
      <c r="AA180" s="5" t="str">
        <f>_xlfn.XLOOKUP(Table1[[#This Row],[Shipment_ID]],A:A,E:E)</f>
        <v>Hapag-Lloyd</v>
      </c>
      <c r="AB180" s="5">
        <f t="shared" si="2"/>
        <v>4445.71</v>
      </c>
    </row>
    <row r="181" spans="1:28">
      <c r="A181" t="s">
        <v>340</v>
      </c>
      <c r="B181" s="1">
        <v>46174</v>
      </c>
      <c r="C181" t="s">
        <v>115</v>
      </c>
      <c r="D181" t="s">
        <v>51</v>
      </c>
      <c r="E181" t="s">
        <v>42</v>
      </c>
      <c r="F181" t="s">
        <v>58</v>
      </c>
      <c r="G181" t="s">
        <v>33</v>
      </c>
      <c r="H181">
        <v>16.41</v>
      </c>
      <c r="I181">
        <v>629</v>
      </c>
      <c r="J181">
        <v>88.22</v>
      </c>
      <c r="K181">
        <v>3</v>
      </c>
      <c r="L181" t="s">
        <v>68</v>
      </c>
      <c r="M181" t="s">
        <v>45</v>
      </c>
      <c r="N181">
        <v>48903.4</v>
      </c>
      <c r="O181" t="s">
        <v>341</v>
      </c>
      <c r="P181" t="s">
        <v>47</v>
      </c>
      <c r="Q181">
        <v>86.16</v>
      </c>
      <c r="R181">
        <v>1914.4</v>
      </c>
      <c r="S181">
        <v>1707.32</v>
      </c>
      <c r="T181">
        <v>8656.7999999999993</v>
      </c>
      <c r="U181" t="str">
        <f>TEXT(Table1[[#This Row],[Booking_Date]],"mmm")</f>
        <v>Jun</v>
      </c>
      <c r="V181">
        <f>YEAR(Table1[[#This Row],[Booking_Date]])</f>
        <v>2026</v>
      </c>
      <c r="W181" t="s">
        <v>75</v>
      </c>
      <c r="X181" t="str">
        <f>IF(Table1[[#This Row],[Freight_Cost]]&gt;50000,"High","Low")</f>
        <v>Low</v>
      </c>
      <c r="Y181" s="5" t="str">
        <f>IF(Table1[[#This Row],[Profit]]&gt;10000,"Good","Average")</f>
        <v>Average</v>
      </c>
      <c r="Z181" s="5" t="str" cm="1">
        <f t="array" ref="Z181">_xlfn.IFS(K181&lt;=5,"Excellent",K181&lt;=10,"Good",TRUE,"Delayed")</f>
        <v>Excellent</v>
      </c>
      <c r="AA181" s="5" t="str">
        <f>_xlfn.XLOOKUP(Table1[[#This Row],[Shipment_ID]],A:A,E:E)</f>
        <v>CMA CGM</v>
      </c>
      <c r="AB181" s="5">
        <f t="shared" si="2"/>
        <v>8656.7999999999993</v>
      </c>
    </row>
    <row r="182" spans="1:28">
      <c r="A182" t="s">
        <v>342</v>
      </c>
      <c r="B182" s="1">
        <v>45447</v>
      </c>
      <c r="C182" t="s">
        <v>121</v>
      </c>
      <c r="D182" t="s">
        <v>72</v>
      </c>
      <c r="E182" t="s">
        <v>66</v>
      </c>
      <c r="F182" t="s">
        <v>58</v>
      </c>
      <c r="G182" t="s">
        <v>84</v>
      </c>
      <c r="H182">
        <v>20.12</v>
      </c>
      <c r="I182">
        <v>1766</v>
      </c>
      <c r="J182">
        <v>87.27</v>
      </c>
      <c r="K182">
        <v>5</v>
      </c>
      <c r="L182" t="s">
        <v>44</v>
      </c>
      <c r="M182" t="s">
        <v>35</v>
      </c>
      <c r="N182">
        <v>65772.399999999994</v>
      </c>
      <c r="O182" t="s">
        <v>343</v>
      </c>
      <c r="P182" t="s">
        <v>70</v>
      </c>
      <c r="Q182">
        <v>88.28</v>
      </c>
      <c r="R182">
        <v>4336.8</v>
      </c>
      <c r="S182">
        <v>2649.61</v>
      </c>
      <c r="T182">
        <v>10171.26</v>
      </c>
      <c r="U182" t="str">
        <f>TEXT(Table1[[#This Row],[Booking_Date]],"mmm")</f>
        <v>Jun</v>
      </c>
      <c r="V182">
        <f>YEAR(Table1[[#This Row],[Booking_Date]])</f>
        <v>2024</v>
      </c>
      <c r="W182" t="s">
        <v>75</v>
      </c>
      <c r="X182" t="str">
        <f>IF(Table1[[#This Row],[Freight_Cost]]&gt;50000,"High","Low")</f>
        <v>High</v>
      </c>
      <c r="Y182" s="5" t="str">
        <f>IF(Table1[[#This Row],[Profit]]&gt;10000,"Good","Average")</f>
        <v>Good</v>
      </c>
      <c r="Z182" s="5" t="str" cm="1">
        <f t="array" ref="Z182">_xlfn.IFS(K182&lt;=5,"Excellent",K182&lt;=10,"Good",TRUE,"Delayed")</f>
        <v>Excellent</v>
      </c>
      <c r="AA182" s="5" t="str">
        <f>_xlfn.XLOOKUP(Table1[[#This Row],[Shipment_ID]],A:A,E:E)</f>
        <v>COSCO</v>
      </c>
      <c r="AB182" s="5">
        <f t="shared" si="2"/>
        <v>10171.26</v>
      </c>
    </row>
    <row r="183" spans="1:28">
      <c r="A183" t="s">
        <v>344</v>
      </c>
      <c r="B183" s="1">
        <v>46001</v>
      </c>
      <c r="C183" t="s">
        <v>64</v>
      </c>
      <c r="D183" t="s">
        <v>65</v>
      </c>
      <c r="E183" t="s">
        <v>57</v>
      </c>
      <c r="F183" t="s">
        <v>58</v>
      </c>
      <c r="G183" t="s">
        <v>52</v>
      </c>
      <c r="H183">
        <v>12.22</v>
      </c>
      <c r="I183">
        <v>2009</v>
      </c>
      <c r="J183">
        <v>92.7</v>
      </c>
      <c r="K183">
        <v>7</v>
      </c>
      <c r="L183" t="s">
        <v>68</v>
      </c>
      <c r="M183" t="s">
        <v>60</v>
      </c>
      <c r="N183">
        <v>60730</v>
      </c>
      <c r="O183" t="s">
        <v>178</v>
      </c>
      <c r="P183" t="s">
        <v>47</v>
      </c>
      <c r="Q183">
        <v>87.9</v>
      </c>
      <c r="R183">
        <v>4506.8</v>
      </c>
      <c r="S183">
        <v>2355.75</v>
      </c>
      <c r="T183">
        <v>9394.41</v>
      </c>
      <c r="U183" t="str">
        <f>TEXT(Table1[[#This Row],[Booking_Date]],"mmm")</f>
        <v>Dec</v>
      </c>
      <c r="V183">
        <f>YEAR(Table1[[#This Row],[Booking_Date]])</f>
        <v>2025</v>
      </c>
      <c r="W183" t="s">
        <v>104</v>
      </c>
      <c r="X183" t="str">
        <f>IF(Table1[[#This Row],[Freight_Cost]]&gt;50000,"High","Low")</f>
        <v>High</v>
      </c>
      <c r="Y183" s="5" t="str">
        <f>IF(Table1[[#This Row],[Profit]]&gt;10000,"Good","Average")</f>
        <v>Average</v>
      </c>
      <c r="Z183" s="5" t="str" cm="1">
        <f t="array" ref="Z183">_xlfn.IFS(K183&lt;=5,"Excellent",K183&lt;=10,"Good",TRUE,"Delayed")</f>
        <v>Good</v>
      </c>
      <c r="AA183" s="5" t="str">
        <f>_xlfn.XLOOKUP(Table1[[#This Row],[Shipment_ID]],A:A,E:E)</f>
        <v>Evergreen</v>
      </c>
      <c r="AB183" s="5">
        <f t="shared" si="2"/>
        <v>9394.41</v>
      </c>
    </row>
    <row r="184" spans="1:28">
      <c r="A184" t="s">
        <v>345</v>
      </c>
      <c r="B184" s="1">
        <v>45303</v>
      </c>
      <c r="C184" t="s">
        <v>64</v>
      </c>
      <c r="D184" t="s">
        <v>41</v>
      </c>
      <c r="E184" t="s">
        <v>57</v>
      </c>
      <c r="F184" t="s">
        <v>58</v>
      </c>
      <c r="G184" t="s">
        <v>67</v>
      </c>
      <c r="H184">
        <v>25.55</v>
      </c>
      <c r="I184">
        <v>2494</v>
      </c>
      <c r="J184">
        <v>90.03</v>
      </c>
      <c r="K184">
        <v>6</v>
      </c>
      <c r="L184" t="s">
        <v>44</v>
      </c>
      <c r="M184" t="s">
        <v>35</v>
      </c>
      <c r="N184">
        <v>79726.600000000006</v>
      </c>
      <c r="O184" t="s">
        <v>126</v>
      </c>
      <c r="P184" t="s">
        <v>74</v>
      </c>
      <c r="Q184">
        <v>85.84</v>
      </c>
      <c r="R184">
        <v>6010</v>
      </c>
      <c r="S184">
        <v>3885.44</v>
      </c>
      <c r="T184">
        <v>6463.06</v>
      </c>
      <c r="U184" t="str">
        <f>TEXT(Table1[[#This Row],[Booking_Date]],"mmm")</f>
        <v>Jan</v>
      </c>
      <c r="V184">
        <f>YEAR(Table1[[#This Row],[Booking_Date]])</f>
        <v>2024</v>
      </c>
      <c r="W184" t="s">
        <v>38</v>
      </c>
      <c r="X184" t="str">
        <f>IF(Table1[[#This Row],[Freight_Cost]]&gt;50000,"High","Low")</f>
        <v>High</v>
      </c>
      <c r="Y184" s="5" t="str">
        <f>IF(Table1[[#This Row],[Profit]]&gt;10000,"Good","Average")</f>
        <v>Average</v>
      </c>
      <c r="Z184" s="5" t="str" cm="1">
        <f t="array" ref="Z184">_xlfn.IFS(K184&lt;=5,"Excellent",K184&lt;=10,"Good",TRUE,"Delayed")</f>
        <v>Good</v>
      </c>
      <c r="AA184" s="5" t="str">
        <f>_xlfn.XLOOKUP(Table1[[#This Row],[Shipment_ID]],A:A,E:E)</f>
        <v>Evergreen</v>
      </c>
      <c r="AB184" s="5">
        <f t="shared" si="2"/>
        <v>6463.06</v>
      </c>
    </row>
    <row r="185" spans="1:28">
      <c r="A185" t="s">
        <v>346</v>
      </c>
      <c r="B185" s="1">
        <v>45822</v>
      </c>
      <c r="C185" t="s">
        <v>50</v>
      </c>
      <c r="D185" t="s">
        <v>56</v>
      </c>
      <c r="E185" t="s">
        <v>57</v>
      </c>
      <c r="F185" t="s">
        <v>32</v>
      </c>
      <c r="G185" t="s">
        <v>59</v>
      </c>
      <c r="H185">
        <v>27.94</v>
      </c>
      <c r="I185">
        <v>1963</v>
      </c>
      <c r="J185">
        <v>94.65</v>
      </c>
      <c r="K185">
        <v>4</v>
      </c>
      <c r="L185" t="s">
        <v>44</v>
      </c>
      <c r="M185" t="s">
        <v>45</v>
      </c>
      <c r="N185">
        <v>61560</v>
      </c>
      <c r="O185" t="s">
        <v>184</v>
      </c>
      <c r="P185" t="s">
        <v>47</v>
      </c>
      <c r="Q185">
        <v>88.46</v>
      </c>
      <c r="R185">
        <v>5043.6000000000004</v>
      </c>
      <c r="S185">
        <v>3463.04</v>
      </c>
      <c r="T185">
        <v>8159.18</v>
      </c>
      <c r="U185" t="str">
        <f>TEXT(Table1[[#This Row],[Booking_Date]],"mmm")</f>
        <v>Jun</v>
      </c>
      <c r="V185">
        <f>YEAR(Table1[[#This Row],[Booking_Date]])</f>
        <v>2025</v>
      </c>
      <c r="W185" t="s">
        <v>75</v>
      </c>
      <c r="X185" t="str">
        <f>IF(Table1[[#This Row],[Freight_Cost]]&gt;50000,"High","Low")</f>
        <v>High</v>
      </c>
      <c r="Y185" s="5" t="str">
        <f>IF(Table1[[#This Row],[Profit]]&gt;10000,"Good","Average")</f>
        <v>Average</v>
      </c>
      <c r="Z185" s="5" t="str" cm="1">
        <f t="array" ref="Z185">_xlfn.IFS(K185&lt;=5,"Excellent",K185&lt;=10,"Good",TRUE,"Delayed")</f>
        <v>Excellent</v>
      </c>
      <c r="AA185" s="5" t="str">
        <f>_xlfn.XLOOKUP(Table1[[#This Row],[Shipment_ID]],A:A,E:E)</f>
        <v>Evergreen</v>
      </c>
      <c r="AB185" s="5">
        <f t="shared" si="2"/>
        <v>8159.18</v>
      </c>
    </row>
    <row r="186" spans="1:28">
      <c r="A186" t="s">
        <v>347</v>
      </c>
      <c r="B186" s="1">
        <v>45948</v>
      </c>
      <c r="C186" t="s">
        <v>64</v>
      </c>
      <c r="D186" t="s">
        <v>65</v>
      </c>
      <c r="E186" t="s">
        <v>31</v>
      </c>
      <c r="F186" t="s">
        <v>58</v>
      </c>
      <c r="G186" t="s">
        <v>33</v>
      </c>
      <c r="H186">
        <v>14.22</v>
      </c>
      <c r="I186">
        <v>1843</v>
      </c>
      <c r="J186">
        <v>103.13</v>
      </c>
      <c r="K186">
        <v>4</v>
      </c>
      <c r="L186" t="s">
        <v>34</v>
      </c>
      <c r="M186" t="s">
        <v>60</v>
      </c>
      <c r="N186">
        <v>64289.599999999999</v>
      </c>
      <c r="O186" t="s">
        <v>128</v>
      </c>
      <c r="P186" t="s">
        <v>70</v>
      </c>
      <c r="Q186">
        <v>84.01</v>
      </c>
      <c r="R186">
        <v>4254.8</v>
      </c>
      <c r="S186">
        <v>2185.0700000000002</v>
      </c>
      <c r="T186">
        <v>6334.66</v>
      </c>
      <c r="U186" t="str">
        <f>TEXT(Table1[[#This Row],[Booking_Date]],"mmm")</f>
        <v>Oct</v>
      </c>
      <c r="V186">
        <f>YEAR(Table1[[#This Row],[Booking_Date]])</f>
        <v>2025</v>
      </c>
      <c r="W186" t="s">
        <v>104</v>
      </c>
      <c r="X186" t="str">
        <f>IF(Table1[[#This Row],[Freight_Cost]]&gt;50000,"High","Low")</f>
        <v>High</v>
      </c>
      <c r="Y186" s="5" t="str">
        <f>IF(Table1[[#This Row],[Profit]]&gt;10000,"Good","Average")</f>
        <v>Average</v>
      </c>
      <c r="Z186" s="5" t="str" cm="1">
        <f t="array" ref="Z186">_xlfn.IFS(K186&lt;=5,"Excellent",K186&lt;=10,"Good",TRUE,"Delayed")</f>
        <v>Excellent</v>
      </c>
      <c r="AA186" s="5" t="str">
        <f>_xlfn.XLOOKUP(Table1[[#This Row],[Shipment_ID]],A:A,E:E)</f>
        <v>Hapag-Lloyd</v>
      </c>
      <c r="AB186" s="5">
        <f t="shared" si="2"/>
        <v>6334.66</v>
      </c>
    </row>
    <row r="187" spans="1:28">
      <c r="A187" t="s">
        <v>348</v>
      </c>
      <c r="B187" s="1">
        <v>45931</v>
      </c>
      <c r="C187" t="s">
        <v>29</v>
      </c>
      <c r="D187" t="s">
        <v>30</v>
      </c>
      <c r="E187" t="s">
        <v>42</v>
      </c>
      <c r="F187" t="s">
        <v>32</v>
      </c>
      <c r="G187" t="s">
        <v>84</v>
      </c>
      <c r="H187">
        <v>15.91</v>
      </c>
      <c r="I187">
        <v>2406</v>
      </c>
      <c r="J187">
        <v>102.27</v>
      </c>
      <c r="K187">
        <v>6</v>
      </c>
      <c r="L187" t="s">
        <v>34</v>
      </c>
      <c r="M187" t="s">
        <v>60</v>
      </c>
      <c r="N187">
        <v>60463.4</v>
      </c>
      <c r="O187" t="s">
        <v>106</v>
      </c>
      <c r="P187" t="s">
        <v>74</v>
      </c>
      <c r="Q187">
        <v>88.24</v>
      </c>
      <c r="R187">
        <v>5448.4</v>
      </c>
      <c r="S187">
        <v>1972.55</v>
      </c>
      <c r="T187">
        <v>7171.35</v>
      </c>
      <c r="U187" t="str">
        <f>TEXT(Table1[[#This Row],[Booking_Date]],"mmm")</f>
        <v>Oct</v>
      </c>
      <c r="V187">
        <f>YEAR(Table1[[#This Row],[Booking_Date]])</f>
        <v>2025</v>
      </c>
      <c r="W187" t="s">
        <v>104</v>
      </c>
      <c r="X187" t="str">
        <f>IF(Table1[[#This Row],[Freight_Cost]]&gt;50000,"High","Low")</f>
        <v>High</v>
      </c>
      <c r="Y187" s="5" t="str">
        <f>IF(Table1[[#This Row],[Profit]]&gt;10000,"Good","Average")</f>
        <v>Average</v>
      </c>
      <c r="Z187" s="5" t="str" cm="1">
        <f t="array" ref="Z187">_xlfn.IFS(K187&lt;=5,"Excellent",K187&lt;=10,"Good",TRUE,"Delayed")</f>
        <v>Good</v>
      </c>
      <c r="AA187" s="5" t="str">
        <f>_xlfn.XLOOKUP(Table1[[#This Row],[Shipment_ID]],A:A,E:E)</f>
        <v>CMA CGM</v>
      </c>
      <c r="AB187" s="5">
        <f t="shared" si="2"/>
        <v>7171.35</v>
      </c>
    </row>
    <row r="188" spans="1:28">
      <c r="A188" t="s">
        <v>349</v>
      </c>
      <c r="B188" s="1">
        <v>46157</v>
      </c>
      <c r="C188" t="s">
        <v>29</v>
      </c>
      <c r="D188" t="s">
        <v>30</v>
      </c>
      <c r="E188" t="s">
        <v>83</v>
      </c>
      <c r="F188" t="s">
        <v>32</v>
      </c>
      <c r="G188" t="s">
        <v>84</v>
      </c>
      <c r="H188">
        <v>24.33</v>
      </c>
      <c r="I188">
        <v>1067</v>
      </c>
      <c r="J188">
        <v>94.43</v>
      </c>
      <c r="K188">
        <v>4</v>
      </c>
      <c r="L188" t="s">
        <v>68</v>
      </c>
      <c r="M188" t="s">
        <v>60</v>
      </c>
      <c r="N188">
        <v>48532.6</v>
      </c>
      <c r="O188" t="s">
        <v>350</v>
      </c>
      <c r="P188" t="s">
        <v>74</v>
      </c>
      <c r="Q188">
        <v>85.17</v>
      </c>
      <c r="R188">
        <v>3107.2</v>
      </c>
      <c r="S188">
        <v>1774.3</v>
      </c>
      <c r="T188">
        <v>6103.34</v>
      </c>
      <c r="U188" t="str">
        <f>TEXT(Table1[[#This Row],[Booking_Date]],"mmm")</f>
        <v>May</v>
      </c>
      <c r="V188">
        <f>YEAR(Table1[[#This Row],[Booking_Date]])</f>
        <v>2026</v>
      </c>
      <c r="W188" t="s">
        <v>75</v>
      </c>
      <c r="X188" t="str">
        <f>IF(Table1[[#This Row],[Freight_Cost]]&gt;50000,"High","Low")</f>
        <v>Low</v>
      </c>
      <c r="Y188" s="5" t="str">
        <f>IF(Table1[[#This Row],[Profit]]&gt;10000,"Good","Average")</f>
        <v>Average</v>
      </c>
      <c r="Z188" s="5" t="str" cm="1">
        <f t="array" ref="Z188">_xlfn.IFS(K188&lt;=5,"Excellent",K188&lt;=10,"Good",TRUE,"Delayed")</f>
        <v>Excellent</v>
      </c>
      <c r="AA188" s="5" t="str">
        <f>_xlfn.XLOOKUP(Table1[[#This Row],[Shipment_ID]],A:A,E:E)</f>
        <v>MSC</v>
      </c>
      <c r="AB188" s="5">
        <f t="shared" si="2"/>
        <v>6103.34</v>
      </c>
    </row>
    <row r="189" spans="1:28">
      <c r="A189" t="s">
        <v>351</v>
      </c>
      <c r="B189" s="1">
        <v>45332</v>
      </c>
      <c r="C189" t="s">
        <v>50</v>
      </c>
      <c r="D189" t="s">
        <v>41</v>
      </c>
      <c r="E189" t="s">
        <v>102</v>
      </c>
      <c r="F189" t="s">
        <v>58</v>
      </c>
      <c r="G189" t="s">
        <v>84</v>
      </c>
      <c r="H189">
        <v>14.34</v>
      </c>
      <c r="I189">
        <v>1516</v>
      </c>
      <c r="J189">
        <v>87.46</v>
      </c>
      <c r="K189">
        <v>4</v>
      </c>
      <c r="L189" t="s">
        <v>34</v>
      </c>
      <c r="M189" t="s">
        <v>45</v>
      </c>
      <c r="N189">
        <v>60093.2</v>
      </c>
      <c r="O189" t="s">
        <v>158</v>
      </c>
      <c r="P189" t="s">
        <v>47</v>
      </c>
      <c r="Q189">
        <v>87.67</v>
      </c>
      <c r="R189">
        <v>3605.6</v>
      </c>
      <c r="S189">
        <v>2822.51</v>
      </c>
      <c r="T189">
        <v>9008.68</v>
      </c>
      <c r="U189" t="str">
        <f>TEXT(Table1[[#This Row],[Booking_Date]],"mmm")</f>
        <v>Feb</v>
      </c>
      <c r="V189">
        <f>YEAR(Table1[[#This Row],[Booking_Date]])</f>
        <v>2024</v>
      </c>
      <c r="W189" t="s">
        <v>38</v>
      </c>
      <c r="X189" t="str">
        <f>IF(Table1[[#This Row],[Freight_Cost]]&gt;50000,"High","Low")</f>
        <v>High</v>
      </c>
      <c r="Y189" s="5" t="str">
        <f>IF(Table1[[#This Row],[Profit]]&gt;10000,"Good","Average")</f>
        <v>Average</v>
      </c>
      <c r="Z189" s="5" t="str" cm="1">
        <f t="array" ref="Z189">_xlfn.IFS(K189&lt;=5,"Excellent",K189&lt;=10,"Good",TRUE,"Delayed")</f>
        <v>Excellent</v>
      </c>
      <c r="AA189" s="5" t="str">
        <f>_xlfn.XLOOKUP(Table1[[#This Row],[Shipment_ID]],A:A,E:E)</f>
        <v>Maersk</v>
      </c>
      <c r="AB189" s="5">
        <f t="shared" si="2"/>
        <v>9008.68</v>
      </c>
    </row>
    <row r="190" spans="1:28">
      <c r="A190" t="s">
        <v>352</v>
      </c>
      <c r="B190" s="1">
        <v>45840</v>
      </c>
      <c r="C190" t="s">
        <v>50</v>
      </c>
      <c r="D190" t="s">
        <v>56</v>
      </c>
      <c r="E190" t="s">
        <v>66</v>
      </c>
      <c r="F190" t="s">
        <v>58</v>
      </c>
      <c r="G190" t="s">
        <v>33</v>
      </c>
      <c r="H190">
        <v>22.83</v>
      </c>
      <c r="I190">
        <v>1813</v>
      </c>
      <c r="J190">
        <v>103.96</v>
      </c>
      <c r="K190">
        <v>4</v>
      </c>
      <c r="L190" t="s">
        <v>44</v>
      </c>
      <c r="M190" t="s">
        <v>60</v>
      </c>
      <c r="N190">
        <v>66778.2</v>
      </c>
      <c r="O190" t="s">
        <v>122</v>
      </c>
      <c r="P190" t="s">
        <v>47</v>
      </c>
      <c r="Q190">
        <v>86.48</v>
      </c>
      <c r="R190">
        <v>4539.2</v>
      </c>
      <c r="S190">
        <v>2301.86</v>
      </c>
      <c r="T190">
        <v>8844.7199999999993</v>
      </c>
      <c r="U190" t="str">
        <f>TEXT(Table1[[#This Row],[Booking_Date]],"mmm")</f>
        <v>Jul</v>
      </c>
      <c r="V190">
        <f>YEAR(Table1[[#This Row],[Booking_Date]])</f>
        <v>2025</v>
      </c>
      <c r="W190" t="s">
        <v>48</v>
      </c>
      <c r="X190" t="str">
        <f>IF(Table1[[#This Row],[Freight_Cost]]&gt;50000,"High","Low")</f>
        <v>High</v>
      </c>
      <c r="Y190" s="5" t="str">
        <f>IF(Table1[[#This Row],[Profit]]&gt;10000,"Good","Average")</f>
        <v>Average</v>
      </c>
      <c r="Z190" s="5" t="str" cm="1">
        <f t="array" ref="Z190">_xlfn.IFS(K190&lt;=5,"Excellent",K190&lt;=10,"Good",TRUE,"Delayed")</f>
        <v>Excellent</v>
      </c>
      <c r="AA190" s="5" t="str">
        <f>_xlfn.XLOOKUP(Table1[[#This Row],[Shipment_ID]],A:A,E:E)</f>
        <v>COSCO</v>
      </c>
      <c r="AB190" s="5">
        <f t="shared" si="2"/>
        <v>8844.7199999999993</v>
      </c>
    </row>
    <row r="191" spans="1:28">
      <c r="A191" t="s">
        <v>353</v>
      </c>
      <c r="B191" s="1">
        <v>45824</v>
      </c>
      <c r="C191" t="s">
        <v>115</v>
      </c>
      <c r="D191" t="s">
        <v>51</v>
      </c>
      <c r="E191" t="s">
        <v>31</v>
      </c>
      <c r="F191" t="s">
        <v>58</v>
      </c>
      <c r="G191" t="s">
        <v>90</v>
      </c>
      <c r="H191">
        <v>10.38</v>
      </c>
      <c r="I191">
        <v>2706</v>
      </c>
      <c r="J191">
        <v>87.37</v>
      </c>
      <c r="K191">
        <v>7</v>
      </c>
      <c r="L191" t="s">
        <v>44</v>
      </c>
      <c r="M191" t="s">
        <v>35</v>
      </c>
      <c r="N191">
        <v>68298.399999999994</v>
      </c>
      <c r="O191" t="s">
        <v>354</v>
      </c>
      <c r="P191" t="s">
        <v>54</v>
      </c>
      <c r="Q191">
        <v>82.41</v>
      </c>
      <c r="R191">
        <v>5827.2</v>
      </c>
      <c r="S191">
        <v>3402.28</v>
      </c>
      <c r="T191">
        <v>5912.21</v>
      </c>
      <c r="U191" t="str">
        <f>TEXT(Table1[[#This Row],[Booking_Date]],"mmm")</f>
        <v>Jun</v>
      </c>
      <c r="V191">
        <f>YEAR(Table1[[#This Row],[Booking_Date]])</f>
        <v>2025</v>
      </c>
      <c r="W191" t="s">
        <v>75</v>
      </c>
      <c r="X191" t="str">
        <f>IF(Table1[[#This Row],[Freight_Cost]]&gt;50000,"High","Low")</f>
        <v>High</v>
      </c>
      <c r="Y191" s="5" t="str">
        <f>IF(Table1[[#This Row],[Profit]]&gt;10000,"Good","Average")</f>
        <v>Average</v>
      </c>
      <c r="Z191" s="5" t="str" cm="1">
        <f t="array" ref="Z191">_xlfn.IFS(K191&lt;=5,"Excellent",K191&lt;=10,"Good",TRUE,"Delayed")</f>
        <v>Good</v>
      </c>
      <c r="AA191" s="5" t="str">
        <f>_xlfn.XLOOKUP(Table1[[#This Row],[Shipment_ID]],A:A,E:E)</f>
        <v>Hapag-Lloyd</v>
      </c>
      <c r="AB191" s="5">
        <f t="shared" si="2"/>
        <v>5912.21</v>
      </c>
    </row>
    <row r="192" spans="1:28">
      <c r="A192" t="s">
        <v>355</v>
      </c>
      <c r="B192" s="1">
        <v>45575</v>
      </c>
      <c r="C192" t="s">
        <v>115</v>
      </c>
      <c r="D192" t="s">
        <v>108</v>
      </c>
      <c r="E192" t="s">
        <v>102</v>
      </c>
      <c r="F192" t="s">
        <v>58</v>
      </c>
      <c r="G192" t="s">
        <v>52</v>
      </c>
      <c r="H192">
        <v>14.53</v>
      </c>
      <c r="I192">
        <v>2410</v>
      </c>
      <c r="J192">
        <v>91.21</v>
      </c>
      <c r="K192">
        <v>8</v>
      </c>
      <c r="L192" t="s">
        <v>44</v>
      </c>
      <c r="M192" t="s">
        <v>35</v>
      </c>
      <c r="N192">
        <v>68942.2</v>
      </c>
      <c r="O192" t="s">
        <v>77</v>
      </c>
      <c r="P192" t="s">
        <v>37</v>
      </c>
      <c r="Q192">
        <v>81.599999999999994</v>
      </c>
      <c r="R192">
        <v>5401.2</v>
      </c>
      <c r="S192">
        <v>2319.17</v>
      </c>
      <c r="T192">
        <v>11912.27</v>
      </c>
      <c r="U192" t="str">
        <f>TEXT(Table1[[#This Row],[Booking_Date]],"mmm")</f>
        <v>Oct</v>
      </c>
      <c r="V192">
        <f>YEAR(Table1[[#This Row],[Booking_Date]])</f>
        <v>2024</v>
      </c>
      <c r="W192" t="s">
        <v>104</v>
      </c>
      <c r="X192" t="str">
        <f>IF(Table1[[#This Row],[Freight_Cost]]&gt;50000,"High","Low")</f>
        <v>High</v>
      </c>
      <c r="Y192" s="5" t="str">
        <f>IF(Table1[[#This Row],[Profit]]&gt;10000,"Good","Average")</f>
        <v>Good</v>
      </c>
      <c r="Z192" s="5" t="str" cm="1">
        <f t="array" ref="Z192">_xlfn.IFS(K192&lt;=5,"Excellent",K192&lt;=10,"Good",TRUE,"Delayed")</f>
        <v>Good</v>
      </c>
      <c r="AA192" s="5" t="str">
        <f>_xlfn.XLOOKUP(Table1[[#This Row],[Shipment_ID]],A:A,E:E)</f>
        <v>Maersk</v>
      </c>
      <c r="AB192" s="5">
        <f t="shared" si="2"/>
        <v>11912.27</v>
      </c>
    </row>
    <row r="193" spans="1:28">
      <c r="A193" t="s">
        <v>356</v>
      </c>
      <c r="B193" s="1">
        <v>45979</v>
      </c>
      <c r="C193" t="s">
        <v>121</v>
      </c>
      <c r="D193" t="s">
        <v>65</v>
      </c>
      <c r="E193" t="s">
        <v>102</v>
      </c>
      <c r="F193" t="s">
        <v>32</v>
      </c>
      <c r="G193" t="s">
        <v>90</v>
      </c>
      <c r="H193">
        <v>25.31</v>
      </c>
      <c r="I193">
        <v>1102</v>
      </c>
      <c r="J193">
        <v>92.54</v>
      </c>
      <c r="K193">
        <v>3</v>
      </c>
      <c r="L193" t="s">
        <v>34</v>
      </c>
      <c r="M193" t="s">
        <v>35</v>
      </c>
      <c r="N193">
        <v>56107.8</v>
      </c>
      <c r="O193" t="s">
        <v>61</v>
      </c>
      <c r="P193" t="s">
        <v>37</v>
      </c>
      <c r="Q193">
        <v>82.11</v>
      </c>
      <c r="R193">
        <v>3216.4</v>
      </c>
      <c r="S193">
        <v>3338.99</v>
      </c>
      <c r="T193">
        <v>4679.4799999999996</v>
      </c>
      <c r="U193" t="str">
        <f>TEXT(Table1[[#This Row],[Booking_Date]],"mmm")</f>
        <v>Nov</v>
      </c>
      <c r="V193">
        <f>YEAR(Table1[[#This Row],[Booking_Date]])</f>
        <v>2025</v>
      </c>
      <c r="W193" t="s">
        <v>104</v>
      </c>
      <c r="X193" t="str">
        <f>IF(Table1[[#This Row],[Freight_Cost]]&gt;50000,"High","Low")</f>
        <v>High</v>
      </c>
      <c r="Y193" s="5" t="str">
        <f>IF(Table1[[#This Row],[Profit]]&gt;10000,"Good","Average")</f>
        <v>Average</v>
      </c>
      <c r="Z193" s="5" t="str" cm="1">
        <f t="array" ref="Z193">_xlfn.IFS(K193&lt;=5,"Excellent",K193&lt;=10,"Good",TRUE,"Delayed")</f>
        <v>Excellent</v>
      </c>
      <c r="AA193" s="5" t="str">
        <f>_xlfn.XLOOKUP(Table1[[#This Row],[Shipment_ID]],A:A,E:E)</f>
        <v>Maersk</v>
      </c>
      <c r="AB193" s="5">
        <f t="shared" si="2"/>
        <v>4679.4799999999996</v>
      </c>
    </row>
    <row r="194" spans="1:28">
      <c r="A194" t="s">
        <v>357</v>
      </c>
      <c r="B194" s="1">
        <v>46062</v>
      </c>
      <c r="C194" t="s">
        <v>40</v>
      </c>
      <c r="D194" t="s">
        <v>65</v>
      </c>
      <c r="E194" t="s">
        <v>66</v>
      </c>
      <c r="F194" t="s">
        <v>58</v>
      </c>
      <c r="G194" t="s">
        <v>33</v>
      </c>
      <c r="H194">
        <v>19.329999999999998</v>
      </c>
      <c r="I194">
        <v>1108</v>
      </c>
      <c r="J194">
        <v>85.17</v>
      </c>
      <c r="K194">
        <v>2</v>
      </c>
      <c r="L194" t="s">
        <v>34</v>
      </c>
      <c r="M194" t="s">
        <v>60</v>
      </c>
      <c r="N194">
        <v>57913.4</v>
      </c>
      <c r="O194" t="s">
        <v>358</v>
      </c>
      <c r="P194" t="s">
        <v>74</v>
      </c>
      <c r="Q194">
        <v>83.45</v>
      </c>
      <c r="R194">
        <v>2989.2</v>
      </c>
      <c r="S194">
        <v>4122.93</v>
      </c>
      <c r="T194">
        <v>4972.07</v>
      </c>
      <c r="U194" t="str">
        <f>TEXT(Table1[[#This Row],[Booking_Date]],"mmm")</f>
        <v>Feb</v>
      </c>
      <c r="V194">
        <f>YEAR(Table1[[#This Row],[Booking_Date]])</f>
        <v>2026</v>
      </c>
      <c r="W194" t="s">
        <v>38</v>
      </c>
      <c r="X194" t="str">
        <f>IF(Table1[[#This Row],[Freight_Cost]]&gt;50000,"High","Low")</f>
        <v>High</v>
      </c>
      <c r="Y194" s="5" t="str">
        <f>IF(Table1[[#This Row],[Profit]]&gt;10000,"Good","Average")</f>
        <v>Average</v>
      </c>
      <c r="Z194" s="5" t="str" cm="1">
        <f t="array" ref="Z194">_xlfn.IFS(K194&lt;=5,"Excellent",K194&lt;=10,"Good",TRUE,"Delayed")</f>
        <v>Excellent</v>
      </c>
      <c r="AA194" s="5" t="str">
        <f>_xlfn.XLOOKUP(Table1[[#This Row],[Shipment_ID]],A:A,E:E)</f>
        <v>COSCO</v>
      </c>
      <c r="AB194" s="5">
        <f t="shared" ref="AB194:AB257" si="3">INDEX(T:T,MATCH(A194,A:A,0))</f>
        <v>4972.07</v>
      </c>
    </row>
    <row r="195" spans="1:28">
      <c r="A195" t="s">
        <v>359</v>
      </c>
      <c r="B195" s="1">
        <v>45547</v>
      </c>
      <c r="C195" t="s">
        <v>64</v>
      </c>
      <c r="D195" t="s">
        <v>30</v>
      </c>
      <c r="E195" t="s">
        <v>83</v>
      </c>
      <c r="F195" t="s">
        <v>32</v>
      </c>
      <c r="G195" t="s">
        <v>59</v>
      </c>
      <c r="H195">
        <v>20.29</v>
      </c>
      <c r="I195">
        <v>1207</v>
      </c>
      <c r="J195">
        <v>97.71</v>
      </c>
      <c r="K195">
        <v>5</v>
      </c>
      <c r="L195" t="s">
        <v>44</v>
      </c>
      <c r="M195" t="s">
        <v>35</v>
      </c>
      <c r="N195">
        <v>48470.2</v>
      </c>
      <c r="O195" t="s">
        <v>360</v>
      </c>
      <c r="P195" t="s">
        <v>62</v>
      </c>
      <c r="Q195">
        <v>82.32</v>
      </c>
      <c r="R195">
        <v>3225.6</v>
      </c>
      <c r="S195">
        <v>4346.3100000000004</v>
      </c>
      <c r="T195">
        <v>8697.48</v>
      </c>
      <c r="U195" t="str">
        <f>TEXT(Table1[[#This Row],[Booking_Date]],"mmm")</f>
        <v>Sep</v>
      </c>
      <c r="V195">
        <f>YEAR(Table1[[#This Row],[Booking_Date]])</f>
        <v>2024</v>
      </c>
      <c r="W195" t="s">
        <v>48</v>
      </c>
      <c r="X195" t="str">
        <f>IF(Table1[[#This Row],[Freight_Cost]]&gt;50000,"High","Low")</f>
        <v>Low</v>
      </c>
      <c r="Y195" s="5" t="str">
        <f>IF(Table1[[#This Row],[Profit]]&gt;10000,"Good","Average")</f>
        <v>Average</v>
      </c>
      <c r="Z195" s="5" t="str" cm="1">
        <f t="array" ref="Z195">_xlfn.IFS(K195&lt;=5,"Excellent",K195&lt;=10,"Good",TRUE,"Delayed")</f>
        <v>Excellent</v>
      </c>
      <c r="AA195" s="5" t="str">
        <f>_xlfn.XLOOKUP(Table1[[#This Row],[Shipment_ID]],A:A,E:E)</f>
        <v>MSC</v>
      </c>
      <c r="AB195" s="5">
        <f t="shared" si="3"/>
        <v>8697.48</v>
      </c>
    </row>
    <row r="196" spans="1:28">
      <c r="A196" t="s">
        <v>361</v>
      </c>
      <c r="B196" s="1">
        <v>46022</v>
      </c>
      <c r="C196" t="s">
        <v>121</v>
      </c>
      <c r="D196" t="s">
        <v>65</v>
      </c>
      <c r="E196" t="s">
        <v>42</v>
      </c>
      <c r="F196" t="s">
        <v>32</v>
      </c>
      <c r="G196" t="s">
        <v>84</v>
      </c>
      <c r="H196">
        <v>26.29</v>
      </c>
      <c r="I196">
        <v>2257</v>
      </c>
      <c r="J196">
        <v>100.61</v>
      </c>
      <c r="K196">
        <v>5</v>
      </c>
      <c r="L196" t="s">
        <v>44</v>
      </c>
      <c r="M196" t="s">
        <v>60</v>
      </c>
      <c r="N196">
        <v>62818.2</v>
      </c>
      <c r="O196" t="s">
        <v>91</v>
      </c>
      <c r="P196" t="s">
        <v>37</v>
      </c>
      <c r="Q196">
        <v>82.21</v>
      </c>
      <c r="R196">
        <v>5565.6</v>
      </c>
      <c r="S196">
        <v>4116.7299999999996</v>
      </c>
      <c r="T196">
        <v>8920.77</v>
      </c>
      <c r="U196" t="str">
        <f>TEXT(Table1[[#This Row],[Booking_Date]],"mmm")</f>
        <v>Dec</v>
      </c>
      <c r="V196">
        <f>YEAR(Table1[[#This Row],[Booking_Date]])</f>
        <v>2025</v>
      </c>
      <c r="W196" t="s">
        <v>104</v>
      </c>
      <c r="X196" t="str">
        <f>IF(Table1[[#This Row],[Freight_Cost]]&gt;50000,"High","Low")</f>
        <v>High</v>
      </c>
      <c r="Y196" s="5" t="str">
        <f>IF(Table1[[#This Row],[Profit]]&gt;10000,"Good","Average")</f>
        <v>Average</v>
      </c>
      <c r="Z196" s="5" t="str" cm="1">
        <f t="array" ref="Z196">_xlfn.IFS(K196&lt;=5,"Excellent",K196&lt;=10,"Good",TRUE,"Delayed")</f>
        <v>Excellent</v>
      </c>
      <c r="AA196" s="5" t="str">
        <f>_xlfn.XLOOKUP(Table1[[#This Row],[Shipment_ID]],A:A,E:E)</f>
        <v>CMA CGM</v>
      </c>
      <c r="AB196" s="5">
        <f t="shared" si="3"/>
        <v>8920.77</v>
      </c>
    </row>
    <row r="197" spans="1:28">
      <c r="A197" t="s">
        <v>362</v>
      </c>
      <c r="B197" s="1">
        <v>45670</v>
      </c>
      <c r="C197" t="s">
        <v>89</v>
      </c>
      <c r="D197" t="s">
        <v>56</v>
      </c>
      <c r="E197" t="s">
        <v>102</v>
      </c>
      <c r="F197" t="s">
        <v>58</v>
      </c>
      <c r="G197" t="s">
        <v>43</v>
      </c>
      <c r="H197">
        <v>16.920000000000002</v>
      </c>
      <c r="I197">
        <v>481</v>
      </c>
      <c r="J197">
        <v>93.78</v>
      </c>
      <c r="K197">
        <v>3</v>
      </c>
      <c r="L197" t="s">
        <v>44</v>
      </c>
      <c r="M197" t="s">
        <v>60</v>
      </c>
      <c r="N197">
        <v>44253.599999999999</v>
      </c>
      <c r="O197" t="s">
        <v>259</v>
      </c>
      <c r="P197" t="s">
        <v>54</v>
      </c>
      <c r="Q197">
        <v>84.67</v>
      </c>
      <c r="R197">
        <v>1638.8</v>
      </c>
      <c r="S197">
        <v>3641.12</v>
      </c>
      <c r="T197">
        <v>3725.47</v>
      </c>
      <c r="U197" t="str">
        <f>TEXT(Table1[[#This Row],[Booking_Date]],"mmm")</f>
        <v>Jan</v>
      </c>
      <c r="V197">
        <f>YEAR(Table1[[#This Row],[Booking_Date]])</f>
        <v>2025</v>
      </c>
      <c r="W197" t="s">
        <v>38</v>
      </c>
      <c r="X197" t="str">
        <f>IF(Table1[[#This Row],[Freight_Cost]]&gt;50000,"High","Low")</f>
        <v>Low</v>
      </c>
      <c r="Y197" s="5" t="str">
        <f>IF(Table1[[#This Row],[Profit]]&gt;10000,"Good","Average")</f>
        <v>Average</v>
      </c>
      <c r="Z197" s="5" t="str" cm="1">
        <f t="array" ref="Z197">_xlfn.IFS(K197&lt;=5,"Excellent",K197&lt;=10,"Good",TRUE,"Delayed")</f>
        <v>Excellent</v>
      </c>
      <c r="AA197" s="5" t="str">
        <f>_xlfn.XLOOKUP(Table1[[#This Row],[Shipment_ID]],A:A,E:E)</f>
        <v>Maersk</v>
      </c>
      <c r="AB197" s="5">
        <f t="shared" si="3"/>
        <v>3725.47</v>
      </c>
    </row>
    <row r="198" spans="1:28">
      <c r="A198" t="s">
        <v>363</v>
      </c>
      <c r="B198" s="1">
        <v>45762</v>
      </c>
      <c r="C198" t="s">
        <v>115</v>
      </c>
      <c r="D198" t="s">
        <v>56</v>
      </c>
      <c r="E198" t="s">
        <v>57</v>
      </c>
      <c r="F198" t="s">
        <v>58</v>
      </c>
      <c r="G198" t="s">
        <v>90</v>
      </c>
      <c r="H198">
        <v>18.8</v>
      </c>
      <c r="I198">
        <v>368</v>
      </c>
      <c r="J198">
        <v>96.35</v>
      </c>
      <c r="K198">
        <v>2</v>
      </c>
      <c r="L198" t="s">
        <v>34</v>
      </c>
      <c r="M198" t="s">
        <v>60</v>
      </c>
      <c r="N198">
        <v>49898</v>
      </c>
      <c r="O198" t="s">
        <v>170</v>
      </c>
      <c r="P198" t="s">
        <v>70</v>
      </c>
      <c r="Q198">
        <v>85.85</v>
      </c>
      <c r="R198">
        <v>1488</v>
      </c>
      <c r="S198">
        <v>4160.6099999999997</v>
      </c>
      <c r="T198">
        <v>5633.18</v>
      </c>
      <c r="U198" t="str">
        <f>TEXT(Table1[[#This Row],[Booking_Date]],"mmm")</f>
        <v>Apr</v>
      </c>
      <c r="V198">
        <f>YEAR(Table1[[#This Row],[Booking_Date]])</f>
        <v>2025</v>
      </c>
      <c r="W198" t="s">
        <v>75</v>
      </c>
      <c r="X198" t="str">
        <f>IF(Table1[[#This Row],[Freight_Cost]]&gt;50000,"High","Low")</f>
        <v>Low</v>
      </c>
      <c r="Y198" s="5" t="str">
        <f>IF(Table1[[#This Row],[Profit]]&gt;10000,"Good","Average")</f>
        <v>Average</v>
      </c>
      <c r="Z198" s="5" t="str" cm="1">
        <f t="array" ref="Z198">_xlfn.IFS(K198&lt;=5,"Excellent",K198&lt;=10,"Good",TRUE,"Delayed")</f>
        <v>Excellent</v>
      </c>
      <c r="AA198" s="5" t="str">
        <f>_xlfn.XLOOKUP(Table1[[#This Row],[Shipment_ID]],A:A,E:E)</f>
        <v>Evergreen</v>
      </c>
      <c r="AB198" s="5">
        <f t="shared" si="3"/>
        <v>5633.18</v>
      </c>
    </row>
    <row r="199" spans="1:28">
      <c r="A199" t="s">
        <v>364</v>
      </c>
      <c r="B199" s="1">
        <v>45901</v>
      </c>
      <c r="C199" t="s">
        <v>29</v>
      </c>
      <c r="D199" t="s">
        <v>30</v>
      </c>
      <c r="E199" t="s">
        <v>83</v>
      </c>
      <c r="F199" t="s">
        <v>32</v>
      </c>
      <c r="G199" t="s">
        <v>59</v>
      </c>
      <c r="H199">
        <v>20.8</v>
      </c>
      <c r="I199">
        <v>1093</v>
      </c>
      <c r="J199">
        <v>85.05</v>
      </c>
      <c r="K199">
        <v>4</v>
      </c>
      <c r="L199" t="s">
        <v>68</v>
      </c>
      <c r="M199" t="s">
        <v>35</v>
      </c>
      <c r="N199">
        <v>48542</v>
      </c>
      <c r="O199" t="s">
        <v>180</v>
      </c>
      <c r="P199" t="s">
        <v>78</v>
      </c>
      <c r="Q199">
        <v>85.42</v>
      </c>
      <c r="R199">
        <v>3018</v>
      </c>
      <c r="S199">
        <v>3512.31</v>
      </c>
      <c r="T199">
        <v>5284.29</v>
      </c>
      <c r="U199" t="str">
        <f>TEXT(Table1[[#This Row],[Booking_Date]],"mmm")</f>
        <v>Sep</v>
      </c>
      <c r="V199">
        <f>YEAR(Table1[[#This Row],[Booking_Date]])</f>
        <v>2025</v>
      </c>
      <c r="W199" t="s">
        <v>48</v>
      </c>
      <c r="X199" t="str">
        <f>IF(Table1[[#This Row],[Freight_Cost]]&gt;50000,"High","Low")</f>
        <v>Low</v>
      </c>
      <c r="Y199" s="5" t="str">
        <f>IF(Table1[[#This Row],[Profit]]&gt;10000,"Good","Average")</f>
        <v>Average</v>
      </c>
      <c r="Z199" s="5" t="str" cm="1">
        <f t="array" ref="Z199">_xlfn.IFS(K199&lt;=5,"Excellent",K199&lt;=10,"Good",TRUE,"Delayed")</f>
        <v>Excellent</v>
      </c>
      <c r="AA199" s="5" t="str">
        <f>_xlfn.XLOOKUP(Table1[[#This Row],[Shipment_ID]],A:A,E:E)</f>
        <v>MSC</v>
      </c>
      <c r="AB199" s="5">
        <f t="shared" si="3"/>
        <v>5284.29</v>
      </c>
    </row>
    <row r="200" spans="1:28">
      <c r="A200" t="s">
        <v>365</v>
      </c>
      <c r="B200" s="1">
        <v>45335</v>
      </c>
      <c r="C200" t="s">
        <v>29</v>
      </c>
      <c r="D200" t="s">
        <v>82</v>
      </c>
      <c r="E200" t="s">
        <v>42</v>
      </c>
      <c r="F200" t="s">
        <v>32</v>
      </c>
      <c r="G200" t="s">
        <v>52</v>
      </c>
      <c r="H200">
        <v>19.54</v>
      </c>
      <c r="I200">
        <v>2346</v>
      </c>
      <c r="J200">
        <v>85.25</v>
      </c>
      <c r="K200">
        <v>5</v>
      </c>
      <c r="L200" t="s">
        <v>34</v>
      </c>
      <c r="M200" t="s">
        <v>35</v>
      </c>
      <c r="N200">
        <v>64968</v>
      </c>
      <c r="O200" t="s">
        <v>366</v>
      </c>
      <c r="P200" t="s">
        <v>47</v>
      </c>
      <c r="Q200">
        <v>85.36</v>
      </c>
      <c r="R200">
        <v>5473.6</v>
      </c>
      <c r="S200">
        <v>2379.23</v>
      </c>
      <c r="T200">
        <v>6754.49</v>
      </c>
      <c r="U200" t="str">
        <f>TEXT(Table1[[#This Row],[Booking_Date]],"mmm")</f>
        <v>Feb</v>
      </c>
      <c r="V200">
        <f>YEAR(Table1[[#This Row],[Booking_Date]])</f>
        <v>2024</v>
      </c>
      <c r="W200" t="s">
        <v>38</v>
      </c>
      <c r="X200" t="str">
        <f>IF(Table1[[#This Row],[Freight_Cost]]&gt;50000,"High","Low")</f>
        <v>High</v>
      </c>
      <c r="Y200" s="5" t="str">
        <f>IF(Table1[[#This Row],[Profit]]&gt;10000,"Good","Average")</f>
        <v>Average</v>
      </c>
      <c r="Z200" s="5" t="str" cm="1">
        <f t="array" ref="Z200">_xlfn.IFS(K200&lt;=5,"Excellent",K200&lt;=10,"Good",TRUE,"Delayed")</f>
        <v>Excellent</v>
      </c>
      <c r="AA200" s="5" t="str">
        <f>_xlfn.XLOOKUP(Table1[[#This Row],[Shipment_ID]],A:A,E:E)</f>
        <v>CMA CGM</v>
      </c>
      <c r="AB200" s="5">
        <f t="shared" si="3"/>
        <v>6754.49</v>
      </c>
    </row>
    <row r="201" spans="1:28">
      <c r="A201" t="s">
        <v>367</v>
      </c>
      <c r="B201" s="1">
        <v>45733</v>
      </c>
      <c r="C201" t="s">
        <v>115</v>
      </c>
      <c r="D201" t="s">
        <v>82</v>
      </c>
      <c r="E201" t="s">
        <v>66</v>
      </c>
      <c r="F201" t="s">
        <v>58</v>
      </c>
      <c r="G201" t="s">
        <v>52</v>
      </c>
      <c r="H201">
        <v>23.81</v>
      </c>
      <c r="I201">
        <v>2135</v>
      </c>
      <c r="J201">
        <v>99.06</v>
      </c>
      <c r="K201">
        <v>7</v>
      </c>
      <c r="L201" t="s">
        <v>68</v>
      </c>
      <c r="M201" t="s">
        <v>60</v>
      </c>
      <c r="N201">
        <v>73436.2</v>
      </c>
      <c r="O201" t="s">
        <v>368</v>
      </c>
      <c r="P201" t="s">
        <v>70</v>
      </c>
      <c r="Q201">
        <v>81.36</v>
      </c>
      <c r="R201">
        <v>5222.3999999999996</v>
      </c>
      <c r="S201">
        <v>2984.84</v>
      </c>
      <c r="T201">
        <v>11057.22</v>
      </c>
      <c r="U201" t="str">
        <f>TEXT(Table1[[#This Row],[Booking_Date]],"mmm")</f>
        <v>Mar</v>
      </c>
      <c r="V201">
        <f>YEAR(Table1[[#This Row],[Booking_Date]])</f>
        <v>2025</v>
      </c>
      <c r="W201" t="s">
        <v>38</v>
      </c>
      <c r="X201" t="str">
        <f>IF(Table1[[#This Row],[Freight_Cost]]&gt;50000,"High","Low")</f>
        <v>High</v>
      </c>
      <c r="Y201" s="5" t="str">
        <f>IF(Table1[[#This Row],[Profit]]&gt;10000,"Good","Average")</f>
        <v>Good</v>
      </c>
      <c r="Z201" s="5" t="str" cm="1">
        <f t="array" ref="Z201">_xlfn.IFS(K201&lt;=5,"Excellent",K201&lt;=10,"Good",TRUE,"Delayed")</f>
        <v>Good</v>
      </c>
      <c r="AA201" s="5" t="str">
        <f>_xlfn.XLOOKUP(Table1[[#This Row],[Shipment_ID]],A:A,E:E)</f>
        <v>COSCO</v>
      </c>
      <c r="AB201" s="5">
        <f t="shared" si="3"/>
        <v>11057.22</v>
      </c>
    </row>
    <row r="202" spans="1:28">
      <c r="A202" t="s">
        <v>369</v>
      </c>
      <c r="B202" s="1">
        <v>46144</v>
      </c>
      <c r="C202" t="s">
        <v>50</v>
      </c>
      <c r="D202" t="s">
        <v>72</v>
      </c>
      <c r="E202" t="s">
        <v>66</v>
      </c>
      <c r="F202" t="s">
        <v>58</v>
      </c>
      <c r="G202" t="s">
        <v>52</v>
      </c>
      <c r="H202">
        <v>14.78</v>
      </c>
      <c r="I202">
        <v>1390</v>
      </c>
      <c r="J202">
        <v>96.75</v>
      </c>
      <c r="K202">
        <v>4</v>
      </c>
      <c r="L202" t="s">
        <v>44</v>
      </c>
      <c r="M202" t="s">
        <v>35</v>
      </c>
      <c r="N202">
        <v>57592</v>
      </c>
      <c r="O202" t="s">
        <v>368</v>
      </c>
      <c r="P202" t="s">
        <v>78</v>
      </c>
      <c r="Q202">
        <v>82.1</v>
      </c>
      <c r="R202">
        <v>3371.2</v>
      </c>
      <c r="S202">
        <v>4928.1400000000003</v>
      </c>
      <c r="T202">
        <v>7609.46</v>
      </c>
      <c r="U202" t="str">
        <f>TEXT(Table1[[#This Row],[Booking_Date]],"mmm")</f>
        <v>May</v>
      </c>
      <c r="V202">
        <f>YEAR(Table1[[#This Row],[Booking_Date]])</f>
        <v>2026</v>
      </c>
      <c r="W202" t="s">
        <v>75</v>
      </c>
      <c r="X202" t="str">
        <f>IF(Table1[[#This Row],[Freight_Cost]]&gt;50000,"High","Low")</f>
        <v>High</v>
      </c>
      <c r="Y202" s="5" t="str">
        <f>IF(Table1[[#This Row],[Profit]]&gt;10000,"Good","Average")</f>
        <v>Average</v>
      </c>
      <c r="Z202" s="5" t="str" cm="1">
        <f t="array" ref="Z202">_xlfn.IFS(K202&lt;=5,"Excellent",K202&lt;=10,"Good",TRUE,"Delayed")</f>
        <v>Excellent</v>
      </c>
      <c r="AA202" s="5" t="str">
        <f>_xlfn.XLOOKUP(Table1[[#This Row],[Shipment_ID]],A:A,E:E)</f>
        <v>COSCO</v>
      </c>
      <c r="AB202" s="5">
        <f t="shared" si="3"/>
        <v>7609.46</v>
      </c>
    </row>
    <row r="203" spans="1:28">
      <c r="A203" t="s">
        <v>370</v>
      </c>
      <c r="B203" s="1">
        <v>45942</v>
      </c>
      <c r="C203" t="s">
        <v>89</v>
      </c>
      <c r="D203" t="s">
        <v>65</v>
      </c>
      <c r="E203" t="s">
        <v>83</v>
      </c>
      <c r="F203" t="s">
        <v>32</v>
      </c>
      <c r="G203" t="s">
        <v>59</v>
      </c>
      <c r="H203">
        <v>25.62</v>
      </c>
      <c r="I203">
        <v>1226</v>
      </c>
      <c r="J203">
        <v>103.4</v>
      </c>
      <c r="K203">
        <v>5</v>
      </c>
      <c r="L203" t="s">
        <v>44</v>
      </c>
      <c r="M203" t="s">
        <v>60</v>
      </c>
      <c r="N203">
        <v>50178</v>
      </c>
      <c r="O203" t="s">
        <v>87</v>
      </c>
      <c r="P203" t="s">
        <v>54</v>
      </c>
      <c r="Q203">
        <v>84.24</v>
      </c>
      <c r="R203">
        <v>3476.8</v>
      </c>
      <c r="S203">
        <v>3172.86</v>
      </c>
      <c r="T203">
        <v>4470.01</v>
      </c>
      <c r="U203" t="str">
        <f>TEXT(Table1[[#This Row],[Booking_Date]],"mmm")</f>
        <v>Oct</v>
      </c>
      <c r="V203">
        <f>YEAR(Table1[[#This Row],[Booking_Date]])</f>
        <v>2025</v>
      </c>
      <c r="W203" t="s">
        <v>104</v>
      </c>
      <c r="X203" t="str">
        <f>IF(Table1[[#This Row],[Freight_Cost]]&gt;50000,"High","Low")</f>
        <v>High</v>
      </c>
      <c r="Y203" s="5" t="str">
        <f>IF(Table1[[#This Row],[Profit]]&gt;10000,"Good","Average")</f>
        <v>Average</v>
      </c>
      <c r="Z203" s="5" t="str" cm="1">
        <f t="array" ref="Z203">_xlfn.IFS(K203&lt;=5,"Excellent",K203&lt;=10,"Good",TRUE,"Delayed")</f>
        <v>Excellent</v>
      </c>
      <c r="AA203" s="5" t="str">
        <f>_xlfn.XLOOKUP(Table1[[#This Row],[Shipment_ID]],A:A,E:E)</f>
        <v>MSC</v>
      </c>
      <c r="AB203" s="5">
        <f t="shared" si="3"/>
        <v>4470.01</v>
      </c>
    </row>
    <row r="204" spans="1:28">
      <c r="A204" t="s">
        <v>371</v>
      </c>
      <c r="B204" s="1">
        <v>46111</v>
      </c>
      <c r="C204" t="s">
        <v>121</v>
      </c>
      <c r="D204" t="s">
        <v>65</v>
      </c>
      <c r="E204" t="s">
        <v>99</v>
      </c>
      <c r="F204" t="s">
        <v>32</v>
      </c>
      <c r="G204" t="s">
        <v>33</v>
      </c>
      <c r="H204">
        <v>13.68</v>
      </c>
      <c r="I204">
        <v>1421</v>
      </c>
      <c r="J204">
        <v>90.7</v>
      </c>
      <c r="K204">
        <v>4</v>
      </c>
      <c r="L204" t="s">
        <v>44</v>
      </c>
      <c r="M204" t="s">
        <v>45</v>
      </c>
      <c r="N204">
        <v>41748</v>
      </c>
      <c r="O204" t="s">
        <v>245</v>
      </c>
      <c r="P204" t="s">
        <v>70</v>
      </c>
      <c r="Q204">
        <v>87.02</v>
      </c>
      <c r="R204">
        <v>3389.2</v>
      </c>
      <c r="S204">
        <v>1625.3</v>
      </c>
      <c r="T204">
        <v>5390.24</v>
      </c>
      <c r="U204" t="str">
        <f>TEXT(Table1[[#This Row],[Booking_Date]],"mmm")</f>
        <v>Mar</v>
      </c>
      <c r="V204">
        <f>YEAR(Table1[[#This Row],[Booking_Date]])</f>
        <v>2026</v>
      </c>
      <c r="W204" t="s">
        <v>38</v>
      </c>
      <c r="X204" t="str">
        <f>IF(Table1[[#This Row],[Freight_Cost]]&gt;50000,"High","Low")</f>
        <v>Low</v>
      </c>
      <c r="Y204" s="5" t="str">
        <f>IF(Table1[[#This Row],[Profit]]&gt;10000,"Good","Average")</f>
        <v>Average</v>
      </c>
      <c r="Z204" s="5" t="str" cm="1">
        <f t="array" ref="Z204">_xlfn.IFS(K204&lt;=5,"Excellent",K204&lt;=10,"Good",TRUE,"Delayed")</f>
        <v>Excellent</v>
      </c>
      <c r="AA204" s="5" t="str">
        <f>_xlfn.XLOOKUP(Table1[[#This Row],[Shipment_ID]],A:A,E:E)</f>
        <v>ONE</v>
      </c>
      <c r="AB204" s="5">
        <f t="shared" si="3"/>
        <v>5390.24</v>
      </c>
    </row>
    <row r="205" spans="1:28">
      <c r="A205" t="s">
        <v>372</v>
      </c>
      <c r="B205" s="1">
        <v>46036</v>
      </c>
      <c r="C205" t="s">
        <v>40</v>
      </c>
      <c r="D205" t="s">
        <v>51</v>
      </c>
      <c r="E205" t="s">
        <v>31</v>
      </c>
      <c r="F205" t="s">
        <v>32</v>
      </c>
      <c r="G205" t="s">
        <v>59</v>
      </c>
      <c r="H205">
        <v>16.420000000000002</v>
      </c>
      <c r="I205">
        <v>888</v>
      </c>
      <c r="J205">
        <v>94</v>
      </c>
      <c r="K205">
        <v>4</v>
      </c>
      <c r="L205" t="s">
        <v>44</v>
      </c>
      <c r="M205" t="s">
        <v>60</v>
      </c>
      <c r="N205">
        <v>36714</v>
      </c>
      <c r="O205" t="s">
        <v>200</v>
      </c>
      <c r="P205" t="s">
        <v>62</v>
      </c>
      <c r="Q205">
        <v>83.06</v>
      </c>
      <c r="R205">
        <v>2432.8000000000002</v>
      </c>
      <c r="S205">
        <v>4236.1899999999996</v>
      </c>
      <c r="T205">
        <v>6522.19</v>
      </c>
      <c r="U205" t="str">
        <f>TEXT(Table1[[#This Row],[Booking_Date]],"mmm")</f>
        <v>Jan</v>
      </c>
      <c r="V205">
        <f>YEAR(Table1[[#This Row],[Booking_Date]])</f>
        <v>2026</v>
      </c>
      <c r="W205" t="s">
        <v>38</v>
      </c>
      <c r="X205" t="str">
        <f>IF(Table1[[#This Row],[Freight_Cost]]&gt;50000,"High","Low")</f>
        <v>Low</v>
      </c>
      <c r="Y205" s="5" t="str">
        <f>IF(Table1[[#This Row],[Profit]]&gt;10000,"Good","Average")</f>
        <v>Average</v>
      </c>
      <c r="Z205" s="5" t="str" cm="1">
        <f t="array" ref="Z205">_xlfn.IFS(K205&lt;=5,"Excellent",K205&lt;=10,"Good",TRUE,"Delayed")</f>
        <v>Excellent</v>
      </c>
      <c r="AA205" s="5" t="str">
        <f>_xlfn.XLOOKUP(Table1[[#This Row],[Shipment_ID]],A:A,E:E)</f>
        <v>Hapag-Lloyd</v>
      </c>
      <c r="AB205" s="5">
        <f t="shared" si="3"/>
        <v>6522.19</v>
      </c>
    </row>
    <row r="206" spans="1:28">
      <c r="A206" t="s">
        <v>373</v>
      </c>
      <c r="B206" s="1">
        <v>46072</v>
      </c>
      <c r="C206" t="s">
        <v>50</v>
      </c>
      <c r="D206" t="s">
        <v>41</v>
      </c>
      <c r="E206" t="s">
        <v>102</v>
      </c>
      <c r="F206" t="s">
        <v>58</v>
      </c>
      <c r="G206" t="s">
        <v>84</v>
      </c>
      <c r="H206">
        <v>13.74</v>
      </c>
      <c r="I206">
        <v>2323</v>
      </c>
      <c r="J206">
        <v>99.92</v>
      </c>
      <c r="K206">
        <v>5</v>
      </c>
      <c r="L206" t="s">
        <v>34</v>
      </c>
      <c r="M206" t="s">
        <v>35</v>
      </c>
      <c r="N206">
        <v>73232.399999999994</v>
      </c>
      <c r="O206" t="s">
        <v>256</v>
      </c>
      <c r="P206" t="s">
        <v>37</v>
      </c>
      <c r="Q206">
        <v>84.33</v>
      </c>
      <c r="R206">
        <v>5195.6000000000004</v>
      </c>
      <c r="S206">
        <v>1724.98</v>
      </c>
      <c r="T206">
        <v>7290.88</v>
      </c>
      <c r="U206" t="str">
        <f>TEXT(Table1[[#This Row],[Booking_Date]],"mmm")</f>
        <v>Feb</v>
      </c>
      <c r="V206">
        <f>YEAR(Table1[[#This Row],[Booking_Date]])</f>
        <v>2026</v>
      </c>
      <c r="W206" t="s">
        <v>38</v>
      </c>
      <c r="X206" t="str">
        <f>IF(Table1[[#This Row],[Freight_Cost]]&gt;50000,"High","Low")</f>
        <v>High</v>
      </c>
      <c r="Y206" s="5" t="str">
        <f>IF(Table1[[#This Row],[Profit]]&gt;10000,"Good","Average")</f>
        <v>Average</v>
      </c>
      <c r="Z206" s="5" t="str" cm="1">
        <f t="array" ref="Z206">_xlfn.IFS(K206&lt;=5,"Excellent",K206&lt;=10,"Good",TRUE,"Delayed")</f>
        <v>Excellent</v>
      </c>
      <c r="AA206" s="5" t="str">
        <f>_xlfn.XLOOKUP(Table1[[#This Row],[Shipment_ID]],A:A,E:E)</f>
        <v>Maersk</v>
      </c>
      <c r="AB206" s="5">
        <f t="shared" si="3"/>
        <v>7290.88</v>
      </c>
    </row>
    <row r="207" spans="1:28">
      <c r="A207" t="s">
        <v>374</v>
      </c>
      <c r="B207" s="1">
        <v>45665</v>
      </c>
      <c r="C207" t="s">
        <v>29</v>
      </c>
      <c r="D207" t="s">
        <v>51</v>
      </c>
      <c r="E207" t="s">
        <v>66</v>
      </c>
      <c r="F207" t="s">
        <v>58</v>
      </c>
      <c r="G207" t="s">
        <v>84</v>
      </c>
      <c r="H207">
        <v>13.4</v>
      </c>
      <c r="I207">
        <v>1371</v>
      </c>
      <c r="J207">
        <v>93.36</v>
      </c>
      <c r="K207">
        <v>3</v>
      </c>
      <c r="L207" t="s">
        <v>34</v>
      </c>
      <c r="M207" t="s">
        <v>60</v>
      </c>
      <c r="N207">
        <v>56715.199999999997</v>
      </c>
      <c r="O207" t="s">
        <v>213</v>
      </c>
      <c r="P207" t="s">
        <v>54</v>
      </c>
      <c r="Q207">
        <v>85.23</v>
      </c>
      <c r="R207">
        <v>3278</v>
      </c>
      <c r="S207">
        <v>1971.54</v>
      </c>
      <c r="T207">
        <v>9946.7900000000009</v>
      </c>
      <c r="U207" t="str">
        <f>TEXT(Table1[[#This Row],[Booking_Date]],"mmm")</f>
        <v>Jan</v>
      </c>
      <c r="V207">
        <f>YEAR(Table1[[#This Row],[Booking_Date]])</f>
        <v>2025</v>
      </c>
      <c r="W207" t="s">
        <v>38</v>
      </c>
      <c r="X207" t="str">
        <f>IF(Table1[[#This Row],[Freight_Cost]]&gt;50000,"High","Low")</f>
        <v>High</v>
      </c>
      <c r="Y207" s="5" t="str">
        <f>IF(Table1[[#This Row],[Profit]]&gt;10000,"Good","Average")</f>
        <v>Average</v>
      </c>
      <c r="Z207" s="5" t="str" cm="1">
        <f t="array" ref="Z207">_xlfn.IFS(K207&lt;=5,"Excellent",K207&lt;=10,"Good",TRUE,"Delayed")</f>
        <v>Excellent</v>
      </c>
      <c r="AA207" s="5" t="str">
        <f>_xlfn.XLOOKUP(Table1[[#This Row],[Shipment_ID]],A:A,E:E)</f>
        <v>COSCO</v>
      </c>
      <c r="AB207" s="5">
        <f t="shared" si="3"/>
        <v>9946.7900000000009</v>
      </c>
    </row>
    <row r="208" spans="1:28">
      <c r="A208" t="s">
        <v>375</v>
      </c>
      <c r="B208" s="1">
        <v>45971</v>
      </c>
      <c r="C208" t="s">
        <v>29</v>
      </c>
      <c r="D208" t="s">
        <v>30</v>
      </c>
      <c r="E208" t="s">
        <v>42</v>
      </c>
      <c r="F208" t="s">
        <v>58</v>
      </c>
      <c r="G208" t="s">
        <v>43</v>
      </c>
      <c r="H208">
        <v>22.02</v>
      </c>
      <c r="I208">
        <v>2084</v>
      </c>
      <c r="J208">
        <v>95.92</v>
      </c>
      <c r="K208">
        <v>7</v>
      </c>
      <c r="L208" t="s">
        <v>68</v>
      </c>
      <c r="M208" t="s">
        <v>35</v>
      </c>
      <c r="N208">
        <v>74836.399999999994</v>
      </c>
      <c r="O208" t="s">
        <v>338</v>
      </c>
      <c r="P208" t="s">
        <v>54</v>
      </c>
      <c r="Q208">
        <v>82.68</v>
      </c>
      <c r="R208">
        <v>5048.8</v>
      </c>
      <c r="S208">
        <v>4960.1400000000003</v>
      </c>
      <c r="T208">
        <v>8431.51</v>
      </c>
      <c r="U208" t="str">
        <f>TEXT(Table1[[#This Row],[Booking_Date]],"mmm")</f>
        <v>Nov</v>
      </c>
      <c r="V208">
        <f>YEAR(Table1[[#This Row],[Booking_Date]])</f>
        <v>2025</v>
      </c>
      <c r="W208" t="s">
        <v>104</v>
      </c>
      <c r="X208" t="str">
        <f>IF(Table1[[#This Row],[Freight_Cost]]&gt;50000,"High","Low")</f>
        <v>High</v>
      </c>
      <c r="Y208" s="5" t="str">
        <f>IF(Table1[[#This Row],[Profit]]&gt;10000,"Good","Average")</f>
        <v>Average</v>
      </c>
      <c r="Z208" s="5" t="str" cm="1">
        <f t="array" ref="Z208">_xlfn.IFS(K208&lt;=5,"Excellent",K208&lt;=10,"Good",TRUE,"Delayed")</f>
        <v>Good</v>
      </c>
      <c r="AA208" s="5" t="str">
        <f>_xlfn.XLOOKUP(Table1[[#This Row],[Shipment_ID]],A:A,E:E)</f>
        <v>CMA CGM</v>
      </c>
      <c r="AB208" s="5">
        <f t="shared" si="3"/>
        <v>8431.51</v>
      </c>
    </row>
    <row r="209" spans="1:28">
      <c r="A209" t="s">
        <v>376</v>
      </c>
      <c r="B209" s="1">
        <v>45551</v>
      </c>
      <c r="C209" t="s">
        <v>121</v>
      </c>
      <c r="D209" t="s">
        <v>72</v>
      </c>
      <c r="E209" t="s">
        <v>66</v>
      </c>
      <c r="F209" t="s">
        <v>32</v>
      </c>
      <c r="G209" t="s">
        <v>59</v>
      </c>
      <c r="H209">
        <v>21.79</v>
      </c>
      <c r="I209">
        <v>1812</v>
      </c>
      <c r="J209">
        <v>89.68</v>
      </c>
      <c r="K209">
        <v>5</v>
      </c>
      <c r="L209" t="s">
        <v>44</v>
      </c>
      <c r="M209" t="s">
        <v>45</v>
      </c>
      <c r="N209">
        <v>53616.6</v>
      </c>
      <c r="O209" t="s">
        <v>341</v>
      </c>
      <c r="P209" t="s">
        <v>47</v>
      </c>
      <c r="Q209">
        <v>88.18</v>
      </c>
      <c r="R209">
        <v>4495.6000000000004</v>
      </c>
      <c r="S209">
        <v>3007.9</v>
      </c>
      <c r="T209">
        <v>5693.72</v>
      </c>
      <c r="U209" t="str">
        <f>TEXT(Table1[[#This Row],[Booking_Date]],"mmm")</f>
        <v>Sep</v>
      </c>
      <c r="V209">
        <f>YEAR(Table1[[#This Row],[Booking_Date]])</f>
        <v>2024</v>
      </c>
      <c r="W209" t="s">
        <v>48</v>
      </c>
      <c r="X209" t="str">
        <f>IF(Table1[[#This Row],[Freight_Cost]]&gt;50000,"High","Low")</f>
        <v>High</v>
      </c>
      <c r="Y209" s="5" t="str">
        <f>IF(Table1[[#This Row],[Profit]]&gt;10000,"Good","Average")</f>
        <v>Average</v>
      </c>
      <c r="Z209" s="5" t="str" cm="1">
        <f t="array" ref="Z209">_xlfn.IFS(K209&lt;=5,"Excellent",K209&lt;=10,"Good",TRUE,"Delayed")</f>
        <v>Excellent</v>
      </c>
      <c r="AA209" s="5" t="str">
        <f>_xlfn.XLOOKUP(Table1[[#This Row],[Shipment_ID]],A:A,E:E)</f>
        <v>COSCO</v>
      </c>
      <c r="AB209" s="5">
        <f t="shared" si="3"/>
        <v>5693.72</v>
      </c>
    </row>
    <row r="210" spans="1:28">
      <c r="A210" t="s">
        <v>377</v>
      </c>
      <c r="B210" s="1">
        <v>45864</v>
      </c>
      <c r="C210" t="s">
        <v>115</v>
      </c>
      <c r="D210" t="s">
        <v>72</v>
      </c>
      <c r="E210" t="s">
        <v>99</v>
      </c>
      <c r="F210" t="s">
        <v>32</v>
      </c>
      <c r="G210" t="s">
        <v>43</v>
      </c>
      <c r="H210">
        <v>15</v>
      </c>
      <c r="I210">
        <v>1299</v>
      </c>
      <c r="J210">
        <v>101.63</v>
      </c>
      <c r="K210">
        <v>4</v>
      </c>
      <c r="L210" t="s">
        <v>44</v>
      </c>
      <c r="M210" t="s">
        <v>60</v>
      </c>
      <c r="N210">
        <v>41283.599999999999</v>
      </c>
      <c r="O210" t="s">
        <v>109</v>
      </c>
      <c r="P210" t="s">
        <v>74</v>
      </c>
      <c r="Q210">
        <v>81.09</v>
      </c>
      <c r="R210">
        <v>3198</v>
      </c>
      <c r="S210">
        <v>3451.27</v>
      </c>
      <c r="T210">
        <v>4756.92</v>
      </c>
      <c r="U210" t="str">
        <f>TEXT(Table1[[#This Row],[Booking_Date]],"mmm")</f>
        <v>Jul</v>
      </c>
      <c r="V210">
        <f>YEAR(Table1[[#This Row],[Booking_Date]])</f>
        <v>2025</v>
      </c>
      <c r="W210" t="s">
        <v>48</v>
      </c>
      <c r="X210" t="str">
        <f>IF(Table1[[#This Row],[Freight_Cost]]&gt;50000,"High","Low")</f>
        <v>Low</v>
      </c>
      <c r="Y210" s="5" t="str">
        <f>IF(Table1[[#This Row],[Profit]]&gt;10000,"Good","Average")</f>
        <v>Average</v>
      </c>
      <c r="Z210" s="5" t="str" cm="1">
        <f t="array" ref="Z210">_xlfn.IFS(K210&lt;=5,"Excellent",K210&lt;=10,"Good",TRUE,"Delayed")</f>
        <v>Excellent</v>
      </c>
      <c r="AA210" s="5" t="str">
        <f>_xlfn.XLOOKUP(Table1[[#This Row],[Shipment_ID]],A:A,E:E)</f>
        <v>ONE</v>
      </c>
      <c r="AB210" s="5">
        <f t="shared" si="3"/>
        <v>4756.92</v>
      </c>
    </row>
    <row r="211" spans="1:28">
      <c r="A211" t="s">
        <v>378</v>
      </c>
      <c r="B211" s="1">
        <v>45648</v>
      </c>
      <c r="C211" t="s">
        <v>115</v>
      </c>
      <c r="D211" t="s">
        <v>51</v>
      </c>
      <c r="E211" t="s">
        <v>83</v>
      </c>
      <c r="F211" t="s">
        <v>58</v>
      </c>
      <c r="G211" t="s">
        <v>43</v>
      </c>
      <c r="H211">
        <v>16.46</v>
      </c>
      <c r="I211">
        <v>2785</v>
      </c>
      <c r="J211">
        <v>104.99</v>
      </c>
      <c r="K211">
        <v>6</v>
      </c>
      <c r="L211" t="s">
        <v>34</v>
      </c>
      <c r="M211" t="s">
        <v>35</v>
      </c>
      <c r="N211">
        <v>81832.800000000003</v>
      </c>
      <c r="O211" t="s">
        <v>256</v>
      </c>
      <c r="P211" t="s">
        <v>47</v>
      </c>
      <c r="Q211">
        <v>88.76</v>
      </c>
      <c r="R211">
        <v>6228.4</v>
      </c>
      <c r="S211">
        <v>4469.76</v>
      </c>
      <c r="T211">
        <v>9800.9</v>
      </c>
      <c r="U211" t="str">
        <f>TEXT(Table1[[#This Row],[Booking_Date]],"mmm")</f>
        <v>Dec</v>
      </c>
      <c r="V211">
        <f>YEAR(Table1[[#This Row],[Booking_Date]])</f>
        <v>2024</v>
      </c>
      <c r="W211" t="s">
        <v>104</v>
      </c>
      <c r="X211" t="str">
        <f>IF(Table1[[#This Row],[Freight_Cost]]&gt;50000,"High","Low")</f>
        <v>High</v>
      </c>
      <c r="Y211" s="5" t="str">
        <f>IF(Table1[[#This Row],[Profit]]&gt;10000,"Good","Average")</f>
        <v>Average</v>
      </c>
      <c r="Z211" s="5" t="str" cm="1">
        <f t="array" ref="Z211">_xlfn.IFS(K211&lt;=5,"Excellent",K211&lt;=10,"Good",TRUE,"Delayed")</f>
        <v>Good</v>
      </c>
      <c r="AA211" s="5" t="str">
        <f>_xlfn.XLOOKUP(Table1[[#This Row],[Shipment_ID]],A:A,E:E)</f>
        <v>MSC</v>
      </c>
      <c r="AB211" s="5">
        <f t="shared" si="3"/>
        <v>9800.9</v>
      </c>
    </row>
    <row r="212" spans="1:28">
      <c r="A212" t="s">
        <v>379</v>
      </c>
      <c r="B212" s="1">
        <v>46191</v>
      </c>
      <c r="C212" t="s">
        <v>115</v>
      </c>
      <c r="D212" t="s">
        <v>65</v>
      </c>
      <c r="E212" t="s">
        <v>83</v>
      </c>
      <c r="F212" t="s">
        <v>58</v>
      </c>
      <c r="G212" t="s">
        <v>52</v>
      </c>
      <c r="H212">
        <v>10.6</v>
      </c>
      <c r="I212">
        <v>980</v>
      </c>
      <c r="J212">
        <v>97.37</v>
      </c>
      <c r="K212">
        <v>3</v>
      </c>
      <c r="L212" t="s">
        <v>34</v>
      </c>
      <c r="M212" t="s">
        <v>60</v>
      </c>
      <c r="N212">
        <v>49984.4</v>
      </c>
      <c r="O212" t="s">
        <v>368</v>
      </c>
      <c r="P212" t="s">
        <v>62</v>
      </c>
      <c r="Q212">
        <v>88.47</v>
      </c>
      <c r="R212">
        <v>2384</v>
      </c>
      <c r="S212">
        <v>3332.24</v>
      </c>
      <c r="T212">
        <v>4227.38</v>
      </c>
      <c r="U212" t="str">
        <f>TEXT(Table1[[#This Row],[Booking_Date]],"mmm")</f>
        <v>Jun</v>
      </c>
      <c r="V212">
        <f>YEAR(Table1[[#This Row],[Booking_Date]])</f>
        <v>2026</v>
      </c>
      <c r="W212" t="s">
        <v>75</v>
      </c>
      <c r="X212" t="str">
        <f>IF(Table1[[#This Row],[Freight_Cost]]&gt;50000,"High","Low")</f>
        <v>Low</v>
      </c>
      <c r="Y212" s="5" t="str">
        <f>IF(Table1[[#This Row],[Profit]]&gt;10000,"Good","Average")</f>
        <v>Average</v>
      </c>
      <c r="Z212" s="5" t="str" cm="1">
        <f t="array" ref="Z212">_xlfn.IFS(K212&lt;=5,"Excellent",K212&lt;=10,"Good",TRUE,"Delayed")</f>
        <v>Excellent</v>
      </c>
      <c r="AA212" s="5" t="str">
        <f>_xlfn.XLOOKUP(Table1[[#This Row],[Shipment_ID]],A:A,E:E)</f>
        <v>MSC</v>
      </c>
      <c r="AB212" s="5">
        <f t="shared" si="3"/>
        <v>4227.38</v>
      </c>
    </row>
    <row r="213" spans="1:28">
      <c r="A213" t="s">
        <v>380</v>
      </c>
      <c r="B213" s="1">
        <v>45351</v>
      </c>
      <c r="C213" t="s">
        <v>29</v>
      </c>
      <c r="D213" t="s">
        <v>56</v>
      </c>
      <c r="E213" t="s">
        <v>83</v>
      </c>
      <c r="F213" t="s">
        <v>58</v>
      </c>
      <c r="G213" t="s">
        <v>90</v>
      </c>
      <c r="H213">
        <v>26.34</v>
      </c>
      <c r="I213">
        <v>617</v>
      </c>
      <c r="J213">
        <v>90.97</v>
      </c>
      <c r="K213">
        <v>2</v>
      </c>
      <c r="L213" t="s">
        <v>44</v>
      </c>
      <c r="M213" t="s">
        <v>60</v>
      </c>
      <c r="N213">
        <v>54026.400000000001</v>
      </c>
      <c r="O213" t="s">
        <v>163</v>
      </c>
      <c r="P213" t="s">
        <v>47</v>
      </c>
      <c r="Q213">
        <v>85.47</v>
      </c>
      <c r="R213">
        <v>2287.6</v>
      </c>
      <c r="S213">
        <v>4856.79</v>
      </c>
      <c r="T213">
        <v>5925.27</v>
      </c>
      <c r="U213" t="str">
        <f>TEXT(Table1[[#This Row],[Booking_Date]],"mmm")</f>
        <v>Feb</v>
      </c>
      <c r="V213">
        <f>YEAR(Table1[[#This Row],[Booking_Date]])</f>
        <v>2024</v>
      </c>
      <c r="W213" t="s">
        <v>38</v>
      </c>
      <c r="X213" t="str">
        <f>IF(Table1[[#This Row],[Freight_Cost]]&gt;50000,"High","Low")</f>
        <v>High</v>
      </c>
      <c r="Y213" s="5" t="str">
        <f>IF(Table1[[#This Row],[Profit]]&gt;10000,"Good","Average")</f>
        <v>Average</v>
      </c>
      <c r="Z213" s="5" t="str" cm="1">
        <f t="array" ref="Z213">_xlfn.IFS(K213&lt;=5,"Excellent",K213&lt;=10,"Good",TRUE,"Delayed")</f>
        <v>Excellent</v>
      </c>
      <c r="AA213" s="5" t="str">
        <f>_xlfn.XLOOKUP(Table1[[#This Row],[Shipment_ID]],A:A,E:E)</f>
        <v>MSC</v>
      </c>
      <c r="AB213" s="5">
        <f t="shared" si="3"/>
        <v>5925.27</v>
      </c>
    </row>
    <row r="214" spans="1:28">
      <c r="A214" t="s">
        <v>381</v>
      </c>
      <c r="B214" s="1">
        <v>45762</v>
      </c>
      <c r="C214" t="s">
        <v>64</v>
      </c>
      <c r="D214" t="s">
        <v>41</v>
      </c>
      <c r="E214" t="s">
        <v>83</v>
      </c>
      <c r="F214" t="s">
        <v>32</v>
      </c>
      <c r="G214" t="s">
        <v>33</v>
      </c>
      <c r="H214">
        <v>23.85</v>
      </c>
      <c r="I214">
        <v>2798</v>
      </c>
      <c r="J214">
        <v>92.15</v>
      </c>
      <c r="K214">
        <v>7</v>
      </c>
      <c r="L214" t="s">
        <v>44</v>
      </c>
      <c r="M214" t="s">
        <v>45</v>
      </c>
      <c r="N214">
        <v>67599</v>
      </c>
      <c r="O214" t="s">
        <v>141</v>
      </c>
      <c r="P214" t="s">
        <v>78</v>
      </c>
      <c r="Q214">
        <v>83.58</v>
      </c>
      <c r="R214">
        <v>6550</v>
      </c>
      <c r="S214">
        <v>2272.7600000000002</v>
      </c>
      <c r="T214">
        <v>9610.4500000000007</v>
      </c>
      <c r="U214" t="str">
        <f>TEXT(Table1[[#This Row],[Booking_Date]],"mmm")</f>
        <v>Apr</v>
      </c>
      <c r="V214">
        <f>YEAR(Table1[[#This Row],[Booking_Date]])</f>
        <v>2025</v>
      </c>
      <c r="W214" t="s">
        <v>75</v>
      </c>
      <c r="X214" t="str">
        <f>IF(Table1[[#This Row],[Freight_Cost]]&gt;50000,"High","Low")</f>
        <v>High</v>
      </c>
      <c r="Y214" s="5" t="str">
        <f>IF(Table1[[#This Row],[Profit]]&gt;10000,"Good","Average")</f>
        <v>Average</v>
      </c>
      <c r="Z214" s="5" t="str" cm="1">
        <f t="array" ref="Z214">_xlfn.IFS(K214&lt;=5,"Excellent",K214&lt;=10,"Good",TRUE,"Delayed")</f>
        <v>Good</v>
      </c>
      <c r="AA214" s="5" t="str">
        <f>_xlfn.XLOOKUP(Table1[[#This Row],[Shipment_ID]],A:A,E:E)</f>
        <v>MSC</v>
      </c>
      <c r="AB214" s="5">
        <f t="shared" si="3"/>
        <v>9610.4500000000007</v>
      </c>
    </row>
    <row r="215" spans="1:28">
      <c r="A215" t="s">
        <v>382</v>
      </c>
      <c r="B215" s="1">
        <v>46041</v>
      </c>
      <c r="C215" t="s">
        <v>50</v>
      </c>
      <c r="D215" t="s">
        <v>72</v>
      </c>
      <c r="E215" t="s">
        <v>99</v>
      </c>
      <c r="F215" t="s">
        <v>32</v>
      </c>
      <c r="G215" t="s">
        <v>84</v>
      </c>
      <c r="H215">
        <v>16.13</v>
      </c>
      <c r="I215">
        <v>2206</v>
      </c>
      <c r="J215">
        <v>86.84</v>
      </c>
      <c r="K215">
        <v>5</v>
      </c>
      <c r="L215" t="s">
        <v>34</v>
      </c>
      <c r="M215" t="s">
        <v>45</v>
      </c>
      <c r="N215">
        <v>57909.8</v>
      </c>
      <c r="O215" t="s">
        <v>200</v>
      </c>
      <c r="P215" t="s">
        <v>78</v>
      </c>
      <c r="Q215">
        <v>84.96</v>
      </c>
      <c r="R215">
        <v>5057.2</v>
      </c>
      <c r="S215">
        <v>2034.57</v>
      </c>
      <c r="T215">
        <v>6716.49</v>
      </c>
      <c r="U215" t="str">
        <f>TEXT(Table1[[#This Row],[Booking_Date]],"mmm")</f>
        <v>Jan</v>
      </c>
      <c r="V215">
        <f>YEAR(Table1[[#This Row],[Booking_Date]])</f>
        <v>2026</v>
      </c>
      <c r="W215" t="s">
        <v>38</v>
      </c>
      <c r="X215" t="str">
        <f>IF(Table1[[#This Row],[Freight_Cost]]&gt;50000,"High","Low")</f>
        <v>High</v>
      </c>
      <c r="Y215" s="5" t="str">
        <f>IF(Table1[[#This Row],[Profit]]&gt;10000,"Good","Average")</f>
        <v>Average</v>
      </c>
      <c r="Z215" s="5" t="str" cm="1">
        <f t="array" ref="Z215">_xlfn.IFS(K215&lt;=5,"Excellent",K215&lt;=10,"Good",TRUE,"Delayed")</f>
        <v>Excellent</v>
      </c>
      <c r="AA215" s="5" t="str">
        <f>_xlfn.XLOOKUP(Table1[[#This Row],[Shipment_ID]],A:A,E:E)</f>
        <v>ONE</v>
      </c>
      <c r="AB215" s="5">
        <f t="shared" si="3"/>
        <v>6716.49</v>
      </c>
    </row>
    <row r="216" spans="1:28">
      <c r="A216" t="s">
        <v>383</v>
      </c>
      <c r="B216" s="1">
        <v>45543</v>
      </c>
      <c r="C216" t="s">
        <v>121</v>
      </c>
      <c r="D216" t="s">
        <v>108</v>
      </c>
      <c r="E216" t="s">
        <v>102</v>
      </c>
      <c r="F216" t="s">
        <v>58</v>
      </c>
      <c r="G216" t="s">
        <v>33</v>
      </c>
      <c r="H216">
        <v>20.97</v>
      </c>
      <c r="I216">
        <v>1996</v>
      </c>
      <c r="J216">
        <v>87.5</v>
      </c>
      <c r="K216">
        <v>6</v>
      </c>
      <c r="L216" t="s">
        <v>44</v>
      </c>
      <c r="M216" t="s">
        <v>35</v>
      </c>
      <c r="N216">
        <v>69325</v>
      </c>
      <c r="O216" t="s">
        <v>126</v>
      </c>
      <c r="P216" t="s">
        <v>62</v>
      </c>
      <c r="Q216">
        <v>83.77</v>
      </c>
      <c r="R216">
        <v>4830.8</v>
      </c>
      <c r="S216">
        <v>2800.8</v>
      </c>
      <c r="T216">
        <v>10164.26</v>
      </c>
      <c r="U216" t="str">
        <f>TEXT(Table1[[#This Row],[Booking_Date]],"mmm")</f>
        <v>Sep</v>
      </c>
      <c r="V216">
        <f>YEAR(Table1[[#This Row],[Booking_Date]])</f>
        <v>2024</v>
      </c>
      <c r="W216" t="s">
        <v>48</v>
      </c>
      <c r="X216" t="str">
        <f>IF(Table1[[#This Row],[Freight_Cost]]&gt;50000,"High","Low")</f>
        <v>High</v>
      </c>
      <c r="Y216" s="5" t="str">
        <f>IF(Table1[[#This Row],[Profit]]&gt;10000,"Good","Average")</f>
        <v>Good</v>
      </c>
      <c r="Z216" s="5" t="str" cm="1">
        <f t="array" ref="Z216">_xlfn.IFS(K216&lt;=5,"Excellent",K216&lt;=10,"Good",TRUE,"Delayed")</f>
        <v>Good</v>
      </c>
      <c r="AA216" s="5" t="str">
        <f>_xlfn.XLOOKUP(Table1[[#This Row],[Shipment_ID]],A:A,E:E)</f>
        <v>Maersk</v>
      </c>
      <c r="AB216" s="5">
        <f t="shared" si="3"/>
        <v>10164.26</v>
      </c>
    </row>
    <row r="217" spans="1:28">
      <c r="A217" t="s">
        <v>384</v>
      </c>
      <c r="B217" s="1">
        <v>45779</v>
      </c>
      <c r="C217" t="s">
        <v>121</v>
      </c>
      <c r="D217" t="s">
        <v>30</v>
      </c>
      <c r="E217" t="s">
        <v>102</v>
      </c>
      <c r="F217" t="s">
        <v>58</v>
      </c>
      <c r="G217" t="s">
        <v>52</v>
      </c>
      <c r="H217">
        <v>22.56</v>
      </c>
      <c r="I217">
        <v>375</v>
      </c>
      <c r="J217">
        <v>93.9</v>
      </c>
      <c r="K217">
        <v>2</v>
      </c>
      <c r="L217" t="s">
        <v>44</v>
      </c>
      <c r="M217" t="s">
        <v>45</v>
      </c>
      <c r="N217">
        <v>49572</v>
      </c>
      <c r="O217" t="s">
        <v>385</v>
      </c>
      <c r="P217" t="s">
        <v>47</v>
      </c>
      <c r="Q217">
        <v>88.28</v>
      </c>
      <c r="R217">
        <v>1652.4</v>
      </c>
      <c r="S217">
        <v>3524.85</v>
      </c>
      <c r="T217">
        <v>8466.06</v>
      </c>
      <c r="U217" t="str">
        <f>TEXT(Table1[[#This Row],[Booking_Date]],"mmm")</f>
        <v>May</v>
      </c>
      <c r="V217">
        <f>YEAR(Table1[[#This Row],[Booking_Date]])</f>
        <v>2025</v>
      </c>
      <c r="W217" t="s">
        <v>75</v>
      </c>
      <c r="X217" t="str">
        <f>IF(Table1[[#This Row],[Freight_Cost]]&gt;50000,"High","Low")</f>
        <v>Low</v>
      </c>
      <c r="Y217" s="5" t="str">
        <f>IF(Table1[[#This Row],[Profit]]&gt;10000,"Good","Average")</f>
        <v>Average</v>
      </c>
      <c r="Z217" s="5" t="str" cm="1">
        <f t="array" ref="Z217">_xlfn.IFS(K217&lt;=5,"Excellent",K217&lt;=10,"Good",TRUE,"Delayed")</f>
        <v>Excellent</v>
      </c>
      <c r="AA217" s="5" t="str">
        <f>_xlfn.XLOOKUP(Table1[[#This Row],[Shipment_ID]],A:A,E:E)</f>
        <v>Maersk</v>
      </c>
      <c r="AB217" s="5">
        <f t="shared" si="3"/>
        <v>8466.06</v>
      </c>
    </row>
    <row r="218" spans="1:28">
      <c r="A218" t="s">
        <v>386</v>
      </c>
      <c r="B218" s="1">
        <v>45782</v>
      </c>
      <c r="C218" t="s">
        <v>115</v>
      </c>
      <c r="D218" t="s">
        <v>56</v>
      </c>
      <c r="E218" t="s">
        <v>57</v>
      </c>
      <c r="F218" t="s">
        <v>58</v>
      </c>
      <c r="G218" t="s">
        <v>67</v>
      </c>
      <c r="H218">
        <v>12.5</v>
      </c>
      <c r="I218">
        <v>2620</v>
      </c>
      <c r="J218">
        <v>92.81</v>
      </c>
      <c r="K218">
        <v>8</v>
      </c>
      <c r="L218" t="s">
        <v>34</v>
      </c>
      <c r="M218" t="s">
        <v>60</v>
      </c>
      <c r="N218">
        <v>70827.199999999997</v>
      </c>
      <c r="O218" t="s">
        <v>336</v>
      </c>
      <c r="P218" t="s">
        <v>74</v>
      </c>
      <c r="Q218">
        <v>86.25</v>
      </c>
      <c r="R218">
        <v>5740</v>
      </c>
      <c r="S218">
        <v>2779.26</v>
      </c>
      <c r="T218">
        <v>8112.22</v>
      </c>
      <c r="U218" t="str">
        <f>TEXT(Table1[[#This Row],[Booking_Date]],"mmm")</f>
        <v>May</v>
      </c>
      <c r="V218">
        <f>YEAR(Table1[[#This Row],[Booking_Date]])</f>
        <v>2025</v>
      </c>
      <c r="W218" t="s">
        <v>75</v>
      </c>
      <c r="X218" t="str">
        <f>IF(Table1[[#This Row],[Freight_Cost]]&gt;50000,"High","Low")</f>
        <v>High</v>
      </c>
      <c r="Y218" s="5" t="str">
        <f>IF(Table1[[#This Row],[Profit]]&gt;10000,"Good","Average")</f>
        <v>Average</v>
      </c>
      <c r="Z218" s="5" t="str" cm="1">
        <f t="array" ref="Z218">_xlfn.IFS(K218&lt;=5,"Excellent",K218&lt;=10,"Good",TRUE,"Delayed")</f>
        <v>Good</v>
      </c>
      <c r="AA218" s="5" t="str">
        <f>_xlfn.XLOOKUP(Table1[[#This Row],[Shipment_ID]],A:A,E:E)</f>
        <v>Evergreen</v>
      </c>
      <c r="AB218" s="5">
        <f t="shared" si="3"/>
        <v>8112.22</v>
      </c>
    </row>
    <row r="219" spans="1:28">
      <c r="A219" t="s">
        <v>387</v>
      </c>
      <c r="B219" s="1">
        <v>45880</v>
      </c>
      <c r="C219" t="s">
        <v>64</v>
      </c>
      <c r="D219" t="s">
        <v>56</v>
      </c>
      <c r="E219" t="s">
        <v>66</v>
      </c>
      <c r="F219" t="s">
        <v>32</v>
      </c>
      <c r="G219" t="s">
        <v>90</v>
      </c>
      <c r="H219">
        <v>15.59</v>
      </c>
      <c r="I219">
        <v>2635</v>
      </c>
      <c r="J219">
        <v>96.81</v>
      </c>
      <c r="K219">
        <v>8</v>
      </c>
      <c r="L219" t="s">
        <v>34</v>
      </c>
      <c r="M219" t="s">
        <v>35</v>
      </c>
      <c r="N219">
        <v>66268.2</v>
      </c>
      <c r="O219" t="s">
        <v>213</v>
      </c>
      <c r="P219" t="s">
        <v>70</v>
      </c>
      <c r="Q219">
        <v>84.32</v>
      </c>
      <c r="R219">
        <v>5893.6</v>
      </c>
      <c r="S219">
        <v>2334.9</v>
      </c>
      <c r="T219">
        <v>11200.71</v>
      </c>
      <c r="U219" t="str">
        <f>TEXT(Table1[[#This Row],[Booking_Date]],"mmm")</f>
        <v>Aug</v>
      </c>
      <c r="V219">
        <f>YEAR(Table1[[#This Row],[Booking_Date]])</f>
        <v>2025</v>
      </c>
      <c r="W219" t="s">
        <v>48</v>
      </c>
      <c r="X219" t="str">
        <f>IF(Table1[[#This Row],[Freight_Cost]]&gt;50000,"High","Low")</f>
        <v>High</v>
      </c>
      <c r="Y219" s="5" t="str">
        <f>IF(Table1[[#This Row],[Profit]]&gt;10000,"Good","Average")</f>
        <v>Good</v>
      </c>
      <c r="Z219" s="5" t="str" cm="1">
        <f t="array" ref="Z219">_xlfn.IFS(K219&lt;=5,"Excellent",K219&lt;=10,"Good",TRUE,"Delayed")</f>
        <v>Good</v>
      </c>
      <c r="AA219" s="5" t="str">
        <f>_xlfn.XLOOKUP(Table1[[#This Row],[Shipment_ID]],A:A,E:E)</f>
        <v>COSCO</v>
      </c>
      <c r="AB219" s="5">
        <f t="shared" si="3"/>
        <v>11200.71</v>
      </c>
    </row>
    <row r="220" spans="1:28">
      <c r="A220" t="s">
        <v>388</v>
      </c>
      <c r="B220" s="1">
        <v>45867</v>
      </c>
      <c r="C220" t="s">
        <v>115</v>
      </c>
      <c r="D220" t="s">
        <v>56</v>
      </c>
      <c r="E220" t="s">
        <v>83</v>
      </c>
      <c r="F220" t="s">
        <v>58</v>
      </c>
      <c r="G220" t="s">
        <v>90</v>
      </c>
      <c r="H220">
        <v>21.8</v>
      </c>
      <c r="I220">
        <v>1584</v>
      </c>
      <c r="J220">
        <v>101.42</v>
      </c>
      <c r="K220">
        <v>3</v>
      </c>
      <c r="L220" t="s">
        <v>34</v>
      </c>
      <c r="M220" t="s">
        <v>35</v>
      </c>
      <c r="N220">
        <v>71798.399999999994</v>
      </c>
      <c r="O220" t="s">
        <v>146</v>
      </c>
      <c r="P220" t="s">
        <v>37</v>
      </c>
      <c r="Q220">
        <v>84.83</v>
      </c>
      <c r="R220">
        <v>4040</v>
      </c>
      <c r="S220">
        <v>2566.25</v>
      </c>
      <c r="T220">
        <v>12529.75</v>
      </c>
      <c r="U220" t="str">
        <f>TEXT(Table1[[#This Row],[Booking_Date]],"mmm")</f>
        <v>Jul</v>
      </c>
      <c r="V220">
        <f>YEAR(Table1[[#This Row],[Booking_Date]])</f>
        <v>2025</v>
      </c>
      <c r="W220" t="s">
        <v>48</v>
      </c>
      <c r="X220" t="str">
        <f>IF(Table1[[#This Row],[Freight_Cost]]&gt;50000,"High","Low")</f>
        <v>High</v>
      </c>
      <c r="Y220" s="5" t="str">
        <f>IF(Table1[[#This Row],[Profit]]&gt;10000,"Good","Average")</f>
        <v>Good</v>
      </c>
      <c r="Z220" s="5" t="str" cm="1">
        <f t="array" ref="Z220">_xlfn.IFS(K220&lt;=5,"Excellent",K220&lt;=10,"Good",TRUE,"Delayed")</f>
        <v>Excellent</v>
      </c>
      <c r="AA220" s="5" t="str">
        <f>_xlfn.XLOOKUP(Table1[[#This Row],[Shipment_ID]],A:A,E:E)</f>
        <v>MSC</v>
      </c>
      <c r="AB220" s="5">
        <f t="shared" si="3"/>
        <v>12529.75</v>
      </c>
    </row>
    <row r="221" spans="1:28">
      <c r="A221" t="s">
        <v>389</v>
      </c>
      <c r="B221" s="1">
        <v>45461</v>
      </c>
      <c r="C221" t="s">
        <v>89</v>
      </c>
      <c r="D221" t="s">
        <v>51</v>
      </c>
      <c r="E221" t="s">
        <v>83</v>
      </c>
      <c r="F221" t="s">
        <v>32</v>
      </c>
      <c r="G221" t="s">
        <v>67</v>
      </c>
      <c r="H221">
        <v>25.16</v>
      </c>
      <c r="I221">
        <v>1334</v>
      </c>
      <c r="J221">
        <v>97.15</v>
      </c>
      <c r="K221">
        <v>5</v>
      </c>
      <c r="L221" t="s">
        <v>34</v>
      </c>
      <c r="M221" t="s">
        <v>45</v>
      </c>
      <c r="N221">
        <v>56810</v>
      </c>
      <c r="O221" t="s">
        <v>152</v>
      </c>
      <c r="P221" t="s">
        <v>70</v>
      </c>
      <c r="Q221">
        <v>88.93</v>
      </c>
      <c r="R221">
        <v>3674.4</v>
      </c>
      <c r="S221">
        <v>3668.69</v>
      </c>
      <c r="T221">
        <v>9623.4500000000007</v>
      </c>
      <c r="U221" t="str">
        <f>TEXT(Table1[[#This Row],[Booking_Date]],"mmm")</f>
        <v>Jun</v>
      </c>
      <c r="V221">
        <f>YEAR(Table1[[#This Row],[Booking_Date]])</f>
        <v>2024</v>
      </c>
      <c r="W221" t="s">
        <v>75</v>
      </c>
      <c r="X221" t="str">
        <f>IF(Table1[[#This Row],[Freight_Cost]]&gt;50000,"High","Low")</f>
        <v>High</v>
      </c>
      <c r="Y221" s="5" t="str">
        <f>IF(Table1[[#This Row],[Profit]]&gt;10000,"Good","Average")</f>
        <v>Average</v>
      </c>
      <c r="Z221" s="5" t="str" cm="1">
        <f t="array" ref="Z221">_xlfn.IFS(K221&lt;=5,"Excellent",K221&lt;=10,"Good",TRUE,"Delayed")</f>
        <v>Excellent</v>
      </c>
      <c r="AA221" s="5" t="str">
        <f>_xlfn.XLOOKUP(Table1[[#This Row],[Shipment_ID]],A:A,E:E)</f>
        <v>MSC</v>
      </c>
      <c r="AB221" s="5">
        <f t="shared" si="3"/>
        <v>9623.4500000000007</v>
      </c>
    </row>
    <row r="222" spans="1:28">
      <c r="A222" t="s">
        <v>390</v>
      </c>
      <c r="B222" s="1">
        <v>45906</v>
      </c>
      <c r="C222" t="s">
        <v>64</v>
      </c>
      <c r="D222" t="s">
        <v>41</v>
      </c>
      <c r="E222" t="s">
        <v>99</v>
      </c>
      <c r="F222" t="s">
        <v>32</v>
      </c>
      <c r="G222" t="s">
        <v>84</v>
      </c>
      <c r="H222">
        <v>26.01</v>
      </c>
      <c r="I222">
        <v>2286</v>
      </c>
      <c r="J222">
        <v>96.66</v>
      </c>
      <c r="K222">
        <v>5</v>
      </c>
      <c r="L222" t="s">
        <v>44</v>
      </c>
      <c r="M222" t="s">
        <v>35</v>
      </c>
      <c r="N222">
        <v>66440.2</v>
      </c>
      <c r="O222" t="s">
        <v>236</v>
      </c>
      <c r="P222" t="s">
        <v>47</v>
      </c>
      <c r="Q222">
        <v>81.319999999999993</v>
      </c>
      <c r="R222">
        <v>5612.4</v>
      </c>
      <c r="S222">
        <v>2484.7800000000002</v>
      </c>
      <c r="T222">
        <v>7271.15</v>
      </c>
      <c r="U222" t="str">
        <f>TEXT(Table1[[#This Row],[Booking_Date]],"mmm")</f>
        <v>Sep</v>
      </c>
      <c r="V222">
        <f>YEAR(Table1[[#This Row],[Booking_Date]])</f>
        <v>2025</v>
      </c>
      <c r="W222" t="s">
        <v>48</v>
      </c>
      <c r="X222" t="str">
        <f>IF(Table1[[#This Row],[Freight_Cost]]&gt;50000,"High","Low")</f>
        <v>High</v>
      </c>
      <c r="Y222" s="5" t="str">
        <f>IF(Table1[[#This Row],[Profit]]&gt;10000,"Good","Average")</f>
        <v>Average</v>
      </c>
      <c r="Z222" s="5" t="str" cm="1">
        <f t="array" ref="Z222">_xlfn.IFS(K222&lt;=5,"Excellent",K222&lt;=10,"Good",TRUE,"Delayed")</f>
        <v>Excellent</v>
      </c>
      <c r="AA222" s="5" t="str">
        <f>_xlfn.XLOOKUP(Table1[[#This Row],[Shipment_ID]],A:A,E:E)</f>
        <v>ONE</v>
      </c>
      <c r="AB222" s="5">
        <f t="shared" si="3"/>
        <v>7271.15</v>
      </c>
    </row>
    <row r="223" spans="1:28">
      <c r="A223" t="s">
        <v>391</v>
      </c>
      <c r="B223" s="1">
        <v>45575</v>
      </c>
      <c r="C223" t="s">
        <v>50</v>
      </c>
      <c r="D223" t="s">
        <v>51</v>
      </c>
      <c r="E223" t="s">
        <v>57</v>
      </c>
      <c r="F223" t="s">
        <v>32</v>
      </c>
      <c r="G223" t="s">
        <v>84</v>
      </c>
      <c r="H223">
        <v>20.03</v>
      </c>
      <c r="I223">
        <v>457</v>
      </c>
      <c r="J223">
        <v>92.81</v>
      </c>
      <c r="K223">
        <v>2</v>
      </c>
      <c r="L223" t="s">
        <v>34</v>
      </c>
      <c r="M223" t="s">
        <v>35</v>
      </c>
      <c r="N223">
        <v>43648.2</v>
      </c>
      <c r="O223" t="s">
        <v>292</v>
      </c>
      <c r="P223" t="s">
        <v>74</v>
      </c>
      <c r="Q223">
        <v>87.61</v>
      </c>
      <c r="R223">
        <v>1715.2</v>
      </c>
      <c r="S223">
        <v>4081.54</v>
      </c>
      <c r="T223">
        <v>7422.06</v>
      </c>
      <c r="U223" t="str">
        <f>TEXT(Table1[[#This Row],[Booking_Date]],"mmm")</f>
        <v>Oct</v>
      </c>
      <c r="V223">
        <f>YEAR(Table1[[#This Row],[Booking_Date]])</f>
        <v>2024</v>
      </c>
      <c r="W223" t="s">
        <v>104</v>
      </c>
      <c r="X223" t="str">
        <f>IF(Table1[[#This Row],[Freight_Cost]]&gt;50000,"High","Low")</f>
        <v>Low</v>
      </c>
      <c r="Y223" s="5" t="str">
        <f>IF(Table1[[#This Row],[Profit]]&gt;10000,"Good","Average")</f>
        <v>Average</v>
      </c>
      <c r="Z223" s="5" t="str" cm="1">
        <f t="array" ref="Z223">_xlfn.IFS(K223&lt;=5,"Excellent",K223&lt;=10,"Good",TRUE,"Delayed")</f>
        <v>Excellent</v>
      </c>
      <c r="AA223" s="5" t="str">
        <f>_xlfn.XLOOKUP(Table1[[#This Row],[Shipment_ID]],A:A,E:E)</f>
        <v>Evergreen</v>
      </c>
      <c r="AB223" s="5">
        <f t="shared" si="3"/>
        <v>7422.06</v>
      </c>
    </row>
    <row r="224" spans="1:28">
      <c r="A224" t="s">
        <v>392</v>
      </c>
      <c r="B224" s="1">
        <v>45531</v>
      </c>
      <c r="C224" t="s">
        <v>89</v>
      </c>
      <c r="D224" t="s">
        <v>30</v>
      </c>
      <c r="E224" t="s">
        <v>42</v>
      </c>
      <c r="F224" t="s">
        <v>58</v>
      </c>
      <c r="G224" t="s">
        <v>33</v>
      </c>
      <c r="H224">
        <v>15.02</v>
      </c>
      <c r="I224">
        <v>479</v>
      </c>
      <c r="J224">
        <v>100.57</v>
      </c>
      <c r="K224">
        <v>2</v>
      </c>
      <c r="L224" t="s">
        <v>68</v>
      </c>
      <c r="M224" t="s">
        <v>35</v>
      </c>
      <c r="N224">
        <v>49834.400000000001</v>
      </c>
      <c r="O224" t="s">
        <v>80</v>
      </c>
      <c r="P224" t="s">
        <v>54</v>
      </c>
      <c r="Q224">
        <v>88.99</v>
      </c>
      <c r="R224">
        <v>1558.8</v>
      </c>
      <c r="S224">
        <v>4518.96</v>
      </c>
      <c r="T224">
        <v>4825.5600000000004</v>
      </c>
      <c r="U224" t="str">
        <f>TEXT(Table1[[#This Row],[Booking_Date]],"mmm")</f>
        <v>Aug</v>
      </c>
      <c r="V224">
        <f>YEAR(Table1[[#This Row],[Booking_Date]])</f>
        <v>2024</v>
      </c>
      <c r="W224" t="s">
        <v>48</v>
      </c>
      <c r="X224" t="str">
        <f>IF(Table1[[#This Row],[Freight_Cost]]&gt;50000,"High","Low")</f>
        <v>Low</v>
      </c>
      <c r="Y224" s="5" t="str">
        <f>IF(Table1[[#This Row],[Profit]]&gt;10000,"Good","Average")</f>
        <v>Average</v>
      </c>
      <c r="Z224" s="5" t="str" cm="1">
        <f t="array" ref="Z224">_xlfn.IFS(K224&lt;=5,"Excellent",K224&lt;=10,"Good",TRUE,"Delayed")</f>
        <v>Excellent</v>
      </c>
      <c r="AA224" s="5" t="str">
        <f>_xlfn.XLOOKUP(Table1[[#This Row],[Shipment_ID]],A:A,E:E)</f>
        <v>CMA CGM</v>
      </c>
      <c r="AB224" s="5">
        <f t="shared" si="3"/>
        <v>4825.5600000000004</v>
      </c>
    </row>
    <row r="225" spans="1:28">
      <c r="A225" t="s">
        <v>393</v>
      </c>
      <c r="B225" s="1">
        <v>46026</v>
      </c>
      <c r="C225" t="s">
        <v>115</v>
      </c>
      <c r="D225" t="s">
        <v>65</v>
      </c>
      <c r="E225" t="s">
        <v>102</v>
      </c>
      <c r="F225" t="s">
        <v>58</v>
      </c>
      <c r="G225" t="s">
        <v>43</v>
      </c>
      <c r="H225">
        <v>15.83</v>
      </c>
      <c r="I225">
        <v>755</v>
      </c>
      <c r="J225">
        <v>87.88</v>
      </c>
      <c r="K225">
        <v>3</v>
      </c>
      <c r="L225" t="s">
        <v>68</v>
      </c>
      <c r="M225" t="s">
        <v>60</v>
      </c>
      <c r="N225">
        <v>48352.6</v>
      </c>
      <c r="O225" t="s">
        <v>256</v>
      </c>
      <c r="P225" t="s">
        <v>70</v>
      </c>
      <c r="Q225">
        <v>84.3</v>
      </c>
      <c r="R225">
        <v>2143.1999999999998</v>
      </c>
      <c r="S225">
        <v>4017.66</v>
      </c>
      <c r="T225">
        <v>6508.06</v>
      </c>
      <c r="U225" t="str">
        <f>TEXT(Table1[[#This Row],[Booking_Date]],"mmm")</f>
        <v>Jan</v>
      </c>
      <c r="V225">
        <f>YEAR(Table1[[#This Row],[Booking_Date]])</f>
        <v>2026</v>
      </c>
      <c r="W225" t="s">
        <v>38</v>
      </c>
      <c r="X225" t="str">
        <f>IF(Table1[[#This Row],[Freight_Cost]]&gt;50000,"High","Low")</f>
        <v>Low</v>
      </c>
      <c r="Y225" s="5" t="str">
        <f>IF(Table1[[#This Row],[Profit]]&gt;10000,"Good","Average")</f>
        <v>Average</v>
      </c>
      <c r="Z225" s="5" t="str" cm="1">
        <f t="array" ref="Z225">_xlfn.IFS(K225&lt;=5,"Excellent",K225&lt;=10,"Good",TRUE,"Delayed")</f>
        <v>Excellent</v>
      </c>
      <c r="AA225" s="5" t="str">
        <f>_xlfn.XLOOKUP(Table1[[#This Row],[Shipment_ID]],A:A,E:E)</f>
        <v>Maersk</v>
      </c>
      <c r="AB225" s="5">
        <f t="shared" si="3"/>
        <v>6508.06</v>
      </c>
    </row>
    <row r="226" spans="1:28">
      <c r="A226" t="s">
        <v>394</v>
      </c>
      <c r="B226" s="1">
        <v>45813</v>
      </c>
      <c r="C226" t="s">
        <v>115</v>
      </c>
      <c r="D226" t="s">
        <v>65</v>
      </c>
      <c r="E226" t="s">
        <v>57</v>
      </c>
      <c r="F226" t="s">
        <v>32</v>
      </c>
      <c r="G226" t="s">
        <v>52</v>
      </c>
      <c r="H226">
        <v>23.41</v>
      </c>
      <c r="I226">
        <v>1233</v>
      </c>
      <c r="J226">
        <v>101.72</v>
      </c>
      <c r="K226">
        <v>4</v>
      </c>
      <c r="L226" t="s">
        <v>44</v>
      </c>
      <c r="M226" t="s">
        <v>60</v>
      </c>
      <c r="N226">
        <v>48071.4</v>
      </c>
      <c r="O226" t="s">
        <v>395</v>
      </c>
      <c r="P226" t="s">
        <v>47</v>
      </c>
      <c r="Q226">
        <v>82.24</v>
      </c>
      <c r="R226">
        <v>3402.4</v>
      </c>
      <c r="S226">
        <v>4224.76</v>
      </c>
      <c r="T226">
        <v>6949.92</v>
      </c>
      <c r="U226" t="str">
        <f>TEXT(Table1[[#This Row],[Booking_Date]],"mmm")</f>
        <v>Jun</v>
      </c>
      <c r="V226">
        <f>YEAR(Table1[[#This Row],[Booking_Date]])</f>
        <v>2025</v>
      </c>
      <c r="W226" t="s">
        <v>75</v>
      </c>
      <c r="X226" t="str">
        <f>IF(Table1[[#This Row],[Freight_Cost]]&gt;50000,"High","Low")</f>
        <v>Low</v>
      </c>
      <c r="Y226" s="5" t="str">
        <f>IF(Table1[[#This Row],[Profit]]&gt;10000,"Good","Average")</f>
        <v>Average</v>
      </c>
      <c r="Z226" s="5" t="str" cm="1">
        <f t="array" ref="Z226">_xlfn.IFS(K226&lt;=5,"Excellent",K226&lt;=10,"Good",TRUE,"Delayed")</f>
        <v>Excellent</v>
      </c>
      <c r="AA226" s="5" t="str">
        <f>_xlfn.XLOOKUP(Table1[[#This Row],[Shipment_ID]],A:A,E:E)</f>
        <v>Evergreen</v>
      </c>
      <c r="AB226" s="5">
        <f t="shared" si="3"/>
        <v>6949.92</v>
      </c>
    </row>
    <row r="227" spans="1:28">
      <c r="A227" t="s">
        <v>396</v>
      </c>
      <c r="B227" s="1">
        <v>46026</v>
      </c>
      <c r="C227" t="s">
        <v>89</v>
      </c>
      <c r="D227" t="s">
        <v>65</v>
      </c>
      <c r="E227" t="s">
        <v>42</v>
      </c>
      <c r="F227" t="s">
        <v>58</v>
      </c>
      <c r="G227" t="s">
        <v>33</v>
      </c>
      <c r="H227">
        <v>23.78</v>
      </c>
      <c r="I227">
        <v>1896</v>
      </c>
      <c r="J227">
        <v>87.34</v>
      </c>
      <c r="K227">
        <v>4</v>
      </c>
      <c r="L227" t="s">
        <v>44</v>
      </c>
      <c r="M227" t="s">
        <v>45</v>
      </c>
      <c r="N227">
        <v>68134.8</v>
      </c>
      <c r="O227" t="s">
        <v>152</v>
      </c>
      <c r="P227" t="s">
        <v>70</v>
      </c>
      <c r="Q227">
        <v>82.8</v>
      </c>
      <c r="R227">
        <v>4743.2</v>
      </c>
      <c r="S227">
        <v>1794.86</v>
      </c>
      <c r="T227">
        <v>8620.5300000000007</v>
      </c>
      <c r="U227" t="str">
        <f>TEXT(Table1[[#This Row],[Booking_Date]],"mmm")</f>
        <v>Jan</v>
      </c>
      <c r="V227">
        <f>YEAR(Table1[[#This Row],[Booking_Date]])</f>
        <v>2026</v>
      </c>
      <c r="W227" t="s">
        <v>38</v>
      </c>
      <c r="X227" t="str">
        <f>IF(Table1[[#This Row],[Freight_Cost]]&gt;50000,"High","Low")</f>
        <v>High</v>
      </c>
      <c r="Y227" s="5" t="str">
        <f>IF(Table1[[#This Row],[Profit]]&gt;10000,"Good","Average")</f>
        <v>Average</v>
      </c>
      <c r="Z227" s="5" t="str" cm="1">
        <f t="array" ref="Z227">_xlfn.IFS(K227&lt;=5,"Excellent",K227&lt;=10,"Good",TRUE,"Delayed")</f>
        <v>Excellent</v>
      </c>
      <c r="AA227" s="5" t="str">
        <f>_xlfn.XLOOKUP(Table1[[#This Row],[Shipment_ID]],A:A,E:E)</f>
        <v>CMA CGM</v>
      </c>
      <c r="AB227" s="5">
        <f t="shared" si="3"/>
        <v>8620.5300000000007</v>
      </c>
    </row>
    <row r="228" spans="1:28">
      <c r="A228" t="s">
        <v>397</v>
      </c>
      <c r="B228" s="1">
        <v>45966</v>
      </c>
      <c r="C228" t="s">
        <v>115</v>
      </c>
      <c r="D228" t="s">
        <v>30</v>
      </c>
      <c r="E228" t="s">
        <v>42</v>
      </c>
      <c r="F228" t="s">
        <v>58</v>
      </c>
      <c r="G228" t="s">
        <v>52</v>
      </c>
      <c r="H228">
        <v>27.69</v>
      </c>
      <c r="I228">
        <v>1418</v>
      </c>
      <c r="J228">
        <v>98.64</v>
      </c>
      <c r="K228">
        <v>3</v>
      </c>
      <c r="L228" t="s">
        <v>34</v>
      </c>
      <c r="M228" t="s">
        <v>35</v>
      </c>
      <c r="N228">
        <v>74773.8</v>
      </c>
      <c r="O228" t="s">
        <v>211</v>
      </c>
      <c r="P228" t="s">
        <v>78</v>
      </c>
      <c r="Q228">
        <v>81.650000000000006</v>
      </c>
      <c r="R228">
        <v>3943.6</v>
      </c>
      <c r="S228">
        <v>2984.73</v>
      </c>
      <c r="T228">
        <v>13049.78</v>
      </c>
      <c r="U228" t="str">
        <f>TEXT(Table1[[#This Row],[Booking_Date]],"mmm")</f>
        <v>Nov</v>
      </c>
      <c r="V228">
        <f>YEAR(Table1[[#This Row],[Booking_Date]])</f>
        <v>2025</v>
      </c>
      <c r="W228" t="s">
        <v>104</v>
      </c>
      <c r="X228" t="str">
        <f>IF(Table1[[#This Row],[Freight_Cost]]&gt;50000,"High","Low")</f>
        <v>High</v>
      </c>
      <c r="Y228" s="5" t="str">
        <f>IF(Table1[[#This Row],[Profit]]&gt;10000,"Good","Average")</f>
        <v>Good</v>
      </c>
      <c r="Z228" s="5" t="str" cm="1">
        <f t="array" ref="Z228">_xlfn.IFS(K228&lt;=5,"Excellent",K228&lt;=10,"Good",TRUE,"Delayed")</f>
        <v>Excellent</v>
      </c>
      <c r="AA228" s="5" t="str">
        <f>_xlfn.XLOOKUP(Table1[[#This Row],[Shipment_ID]],A:A,E:E)</f>
        <v>CMA CGM</v>
      </c>
      <c r="AB228" s="5">
        <f t="shared" si="3"/>
        <v>13049.78</v>
      </c>
    </row>
    <row r="229" spans="1:28">
      <c r="A229" t="s">
        <v>398</v>
      </c>
      <c r="B229" s="1">
        <v>46052</v>
      </c>
      <c r="C229" t="s">
        <v>64</v>
      </c>
      <c r="D229" t="s">
        <v>56</v>
      </c>
      <c r="E229" t="s">
        <v>66</v>
      </c>
      <c r="F229" t="s">
        <v>58</v>
      </c>
      <c r="G229" t="s">
        <v>67</v>
      </c>
      <c r="H229">
        <v>15.88</v>
      </c>
      <c r="I229">
        <v>1032</v>
      </c>
      <c r="J229">
        <v>99.28</v>
      </c>
      <c r="K229">
        <v>3</v>
      </c>
      <c r="L229" t="s">
        <v>34</v>
      </c>
      <c r="M229" t="s">
        <v>45</v>
      </c>
      <c r="N229">
        <v>57089.599999999999</v>
      </c>
      <c r="O229" t="s">
        <v>262</v>
      </c>
      <c r="P229" t="s">
        <v>37</v>
      </c>
      <c r="Q229">
        <v>82.6</v>
      </c>
      <c r="R229">
        <v>2699.2</v>
      </c>
      <c r="S229">
        <v>4517.87</v>
      </c>
      <c r="T229">
        <v>4763.1000000000004</v>
      </c>
      <c r="U229" t="str">
        <f>TEXT(Table1[[#This Row],[Booking_Date]],"mmm")</f>
        <v>Jan</v>
      </c>
      <c r="V229">
        <f>YEAR(Table1[[#This Row],[Booking_Date]])</f>
        <v>2026</v>
      </c>
      <c r="W229" t="s">
        <v>38</v>
      </c>
      <c r="X229" t="str">
        <f>IF(Table1[[#This Row],[Freight_Cost]]&gt;50000,"High","Low")</f>
        <v>High</v>
      </c>
      <c r="Y229" s="5" t="str">
        <f>IF(Table1[[#This Row],[Profit]]&gt;10000,"Good","Average")</f>
        <v>Average</v>
      </c>
      <c r="Z229" s="5" t="str" cm="1">
        <f t="array" ref="Z229">_xlfn.IFS(K229&lt;=5,"Excellent",K229&lt;=10,"Good",TRUE,"Delayed")</f>
        <v>Excellent</v>
      </c>
      <c r="AA229" s="5" t="str">
        <f>_xlfn.XLOOKUP(Table1[[#This Row],[Shipment_ID]],A:A,E:E)</f>
        <v>COSCO</v>
      </c>
      <c r="AB229" s="5">
        <f t="shared" si="3"/>
        <v>4763.1000000000004</v>
      </c>
    </row>
    <row r="230" spans="1:28">
      <c r="A230" t="s">
        <v>399</v>
      </c>
      <c r="B230" s="1">
        <v>45333</v>
      </c>
      <c r="C230" t="s">
        <v>121</v>
      </c>
      <c r="D230" t="s">
        <v>56</v>
      </c>
      <c r="E230" t="s">
        <v>31</v>
      </c>
      <c r="F230" t="s">
        <v>32</v>
      </c>
      <c r="G230" t="s">
        <v>52</v>
      </c>
      <c r="H230">
        <v>15.07</v>
      </c>
      <c r="I230">
        <v>2726</v>
      </c>
      <c r="J230">
        <v>94.27</v>
      </c>
      <c r="K230">
        <v>6</v>
      </c>
      <c r="L230" t="s">
        <v>44</v>
      </c>
      <c r="M230" t="s">
        <v>60</v>
      </c>
      <c r="N230">
        <v>57587.4</v>
      </c>
      <c r="O230" t="s">
        <v>85</v>
      </c>
      <c r="P230" t="s">
        <v>37</v>
      </c>
      <c r="Q230">
        <v>88.08</v>
      </c>
      <c r="R230">
        <v>6054.8</v>
      </c>
      <c r="S230">
        <v>2201.92</v>
      </c>
      <c r="T230">
        <v>8739.5499999999993</v>
      </c>
      <c r="U230" t="str">
        <f>TEXT(Table1[[#This Row],[Booking_Date]],"mmm")</f>
        <v>Feb</v>
      </c>
      <c r="V230">
        <f>YEAR(Table1[[#This Row],[Booking_Date]])</f>
        <v>2024</v>
      </c>
      <c r="W230" t="s">
        <v>38</v>
      </c>
      <c r="X230" t="str">
        <f>IF(Table1[[#This Row],[Freight_Cost]]&gt;50000,"High","Low")</f>
        <v>High</v>
      </c>
      <c r="Y230" s="5" t="str">
        <f>IF(Table1[[#This Row],[Profit]]&gt;10000,"Good","Average")</f>
        <v>Average</v>
      </c>
      <c r="Z230" s="5" t="str" cm="1">
        <f t="array" ref="Z230">_xlfn.IFS(K230&lt;=5,"Excellent",K230&lt;=10,"Good",TRUE,"Delayed")</f>
        <v>Good</v>
      </c>
      <c r="AA230" s="5" t="str">
        <f>_xlfn.XLOOKUP(Table1[[#This Row],[Shipment_ID]],A:A,E:E)</f>
        <v>Hapag-Lloyd</v>
      </c>
      <c r="AB230" s="5">
        <f t="shared" si="3"/>
        <v>8739.5499999999993</v>
      </c>
    </row>
    <row r="231" spans="1:28">
      <c r="A231" t="s">
        <v>400</v>
      </c>
      <c r="B231" s="1">
        <v>45667</v>
      </c>
      <c r="C231" t="s">
        <v>121</v>
      </c>
      <c r="D231" t="s">
        <v>108</v>
      </c>
      <c r="E231" t="s">
        <v>31</v>
      </c>
      <c r="F231" t="s">
        <v>32</v>
      </c>
      <c r="G231" t="s">
        <v>90</v>
      </c>
      <c r="H231">
        <v>14.21</v>
      </c>
      <c r="I231">
        <v>1312</v>
      </c>
      <c r="J231">
        <v>102.21</v>
      </c>
      <c r="K231">
        <v>4</v>
      </c>
      <c r="L231" t="s">
        <v>34</v>
      </c>
      <c r="M231" t="s">
        <v>35</v>
      </c>
      <c r="N231">
        <v>49798.2</v>
      </c>
      <c r="O231" t="s">
        <v>178</v>
      </c>
      <c r="P231" t="s">
        <v>54</v>
      </c>
      <c r="Q231">
        <v>87.73</v>
      </c>
      <c r="R231">
        <v>3192.4</v>
      </c>
      <c r="S231">
        <v>4138.3100000000004</v>
      </c>
      <c r="T231">
        <v>6597.06</v>
      </c>
      <c r="U231" t="str">
        <f>TEXT(Table1[[#This Row],[Booking_Date]],"mmm")</f>
        <v>Jan</v>
      </c>
      <c r="V231">
        <f>YEAR(Table1[[#This Row],[Booking_Date]])</f>
        <v>2025</v>
      </c>
      <c r="W231" t="s">
        <v>38</v>
      </c>
      <c r="X231" t="str">
        <f>IF(Table1[[#This Row],[Freight_Cost]]&gt;50000,"High","Low")</f>
        <v>Low</v>
      </c>
      <c r="Y231" s="5" t="str">
        <f>IF(Table1[[#This Row],[Profit]]&gt;10000,"Good","Average")</f>
        <v>Average</v>
      </c>
      <c r="Z231" s="5" t="str" cm="1">
        <f t="array" ref="Z231">_xlfn.IFS(K231&lt;=5,"Excellent",K231&lt;=10,"Good",TRUE,"Delayed")</f>
        <v>Excellent</v>
      </c>
      <c r="AA231" s="5" t="str">
        <f>_xlfn.XLOOKUP(Table1[[#This Row],[Shipment_ID]],A:A,E:E)</f>
        <v>Hapag-Lloyd</v>
      </c>
      <c r="AB231" s="5">
        <f t="shared" si="3"/>
        <v>6597.06</v>
      </c>
    </row>
    <row r="232" spans="1:28">
      <c r="A232" t="s">
        <v>401</v>
      </c>
      <c r="B232" s="1">
        <v>45989</v>
      </c>
      <c r="C232" t="s">
        <v>121</v>
      </c>
      <c r="D232" t="s">
        <v>82</v>
      </c>
      <c r="E232" t="s">
        <v>57</v>
      </c>
      <c r="F232" t="s">
        <v>32</v>
      </c>
      <c r="G232" t="s">
        <v>52</v>
      </c>
      <c r="H232">
        <v>26.96</v>
      </c>
      <c r="I232">
        <v>1139</v>
      </c>
      <c r="J232">
        <v>86.63</v>
      </c>
      <c r="K232">
        <v>4</v>
      </c>
      <c r="L232" t="s">
        <v>68</v>
      </c>
      <c r="M232" t="s">
        <v>35</v>
      </c>
      <c r="N232">
        <v>54827.6</v>
      </c>
      <c r="O232" t="s">
        <v>402</v>
      </c>
      <c r="P232" t="s">
        <v>62</v>
      </c>
      <c r="Q232">
        <v>82.44</v>
      </c>
      <c r="R232">
        <v>3356.4</v>
      </c>
      <c r="S232">
        <v>4597.26</v>
      </c>
      <c r="T232">
        <v>8166.57</v>
      </c>
      <c r="U232" t="str">
        <f>TEXT(Table1[[#This Row],[Booking_Date]],"mmm")</f>
        <v>Nov</v>
      </c>
      <c r="V232">
        <f>YEAR(Table1[[#This Row],[Booking_Date]])</f>
        <v>2025</v>
      </c>
      <c r="W232" t="s">
        <v>104</v>
      </c>
      <c r="X232" t="str">
        <f>IF(Table1[[#This Row],[Freight_Cost]]&gt;50000,"High","Low")</f>
        <v>High</v>
      </c>
      <c r="Y232" s="5" t="str">
        <f>IF(Table1[[#This Row],[Profit]]&gt;10000,"Good","Average")</f>
        <v>Average</v>
      </c>
      <c r="Z232" s="5" t="str" cm="1">
        <f t="array" ref="Z232">_xlfn.IFS(K232&lt;=5,"Excellent",K232&lt;=10,"Good",TRUE,"Delayed")</f>
        <v>Excellent</v>
      </c>
      <c r="AA232" s="5" t="str">
        <f>_xlfn.XLOOKUP(Table1[[#This Row],[Shipment_ID]],A:A,E:E)</f>
        <v>Evergreen</v>
      </c>
      <c r="AB232" s="5">
        <f t="shared" si="3"/>
        <v>8166.57</v>
      </c>
    </row>
    <row r="233" spans="1:28">
      <c r="A233" t="s">
        <v>403</v>
      </c>
      <c r="B233" s="1">
        <v>45622</v>
      </c>
      <c r="C233" t="s">
        <v>50</v>
      </c>
      <c r="D233" t="s">
        <v>108</v>
      </c>
      <c r="E233" t="s">
        <v>102</v>
      </c>
      <c r="F233" t="s">
        <v>32</v>
      </c>
      <c r="G233" t="s">
        <v>59</v>
      </c>
      <c r="H233">
        <v>10.38</v>
      </c>
      <c r="I233">
        <v>1945</v>
      </c>
      <c r="J233">
        <v>92.04</v>
      </c>
      <c r="K233">
        <v>6</v>
      </c>
      <c r="L233" t="s">
        <v>68</v>
      </c>
      <c r="M233" t="s">
        <v>60</v>
      </c>
      <c r="N233">
        <v>46226.8</v>
      </c>
      <c r="O233" t="s">
        <v>141</v>
      </c>
      <c r="P233" t="s">
        <v>47</v>
      </c>
      <c r="Q233">
        <v>87.56</v>
      </c>
      <c r="R233">
        <v>4305.2</v>
      </c>
      <c r="S233">
        <v>3647</v>
      </c>
      <c r="T233">
        <v>8190.48</v>
      </c>
      <c r="U233" t="str">
        <f>TEXT(Table1[[#This Row],[Booking_Date]],"mmm")</f>
        <v>Nov</v>
      </c>
      <c r="V233">
        <f>YEAR(Table1[[#This Row],[Booking_Date]])</f>
        <v>2024</v>
      </c>
      <c r="W233" t="s">
        <v>104</v>
      </c>
      <c r="X233" t="str">
        <f>IF(Table1[[#This Row],[Freight_Cost]]&gt;50000,"High","Low")</f>
        <v>Low</v>
      </c>
      <c r="Y233" s="5" t="str">
        <f>IF(Table1[[#This Row],[Profit]]&gt;10000,"Good","Average")</f>
        <v>Average</v>
      </c>
      <c r="Z233" s="5" t="str" cm="1">
        <f t="array" ref="Z233">_xlfn.IFS(K233&lt;=5,"Excellent",K233&lt;=10,"Good",TRUE,"Delayed")</f>
        <v>Good</v>
      </c>
      <c r="AA233" s="5" t="str">
        <f>_xlfn.XLOOKUP(Table1[[#This Row],[Shipment_ID]],A:A,E:E)</f>
        <v>Maersk</v>
      </c>
      <c r="AB233" s="5">
        <f t="shared" si="3"/>
        <v>8190.48</v>
      </c>
    </row>
    <row r="234" spans="1:28">
      <c r="A234" t="s">
        <v>404</v>
      </c>
      <c r="B234" s="1">
        <v>45859</v>
      </c>
      <c r="C234" t="s">
        <v>64</v>
      </c>
      <c r="D234" t="s">
        <v>51</v>
      </c>
      <c r="E234" t="s">
        <v>66</v>
      </c>
      <c r="F234" t="s">
        <v>32</v>
      </c>
      <c r="G234" t="s">
        <v>33</v>
      </c>
      <c r="H234">
        <v>15.73</v>
      </c>
      <c r="I234">
        <v>2341</v>
      </c>
      <c r="J234">
        <v>87.3</v>
      </c>
      <c r="K234">
        <v>6</v>
      </c>
      <c r="L234" t="s">
        <v>68</v>
      </c>
      <c r="M234" t="s">
        <v>60</v>
      </c>
      <c r="N234">
        <v>55225</v>
      </c>
      <c r="O234" t="s">
        <v>111</v>
      </c>
      <c r="P234" t="s">
        <v>74</v>
      </c>
      <c r="Q234">
        <v>87.34</v>
      </c>
      <c r="R234">
        <v>5311.2</v>
      </c>
      <c r="S234">
        <v>2478.4</v>
      </c>
      <c r="T234">
        <v>8439.91</v>
      </c>
      <c r="U234" t="str">
        <f>TEXT(Table1[[#This Row],[Booking_Date]],"mmm")</f>
        <v>Jul</v>
      </c>
      <c r="V234">
        <f>YEAR(Table1[[#This Row],[Booking_Date]])</f>
        <v>2025</v>
      </c>
      <c r="W234" t="s">
        <v>48</v>
      </c>
      <c r="X234" t="str">
        <f>IF(Table1[[#This Row],[Freight_Cost]]&gt;50000,"High","Low")</f>
        <v>High</v>
      </c>
      <c r="Y234" s="5" t="str">
        <f>IF(Table1[[#This Row],[Profit]]&gt;10000,"Good","Average")</f>
        <v>Average</v>
      </c>
      <c r="Z234" s="5" t="str" cm="1">
        <f t="array" ref="Z234">_xlfn.IFS(K234&lt;=5,"Excellent",K234&lt;=10,"Good",TRUE,"Delayed")</f>
        <v>Good</v>
      </c>
      <c r="AA234" s="5" t="str">
        <f>_xlfn.XLOOKUP(Table1[[#This Row],[Shipment_ID]],A:A,E:E)</f>
        <v>COSCO</v>
      </c>
      <c r="AB234" s="5">
        <f t="shared" si="3"/>
        <v>8439.91</v>
      </c>
    </row>
    <row r="235" spans="1:28">
      <c r="A235" t="s">
        <v>405</v>
      </c>
      <c r="B235" s="1">
        <v>45685</v>
      </c>
      <c r="C235" t="s">
        <v>50</v>
      </c>
      <c r="D235" t="s">
        <v>65</v>
      </c>
      <c r="E235" t="s">
        <v>31</v>
      </c>
      <c r="F235" t="s">
        <v>32</v>
      </c>
      <c r="G235" t="s">
        <v>52</v>
      </c>
      <c r="H235">
        <v>19.309999999999999</v>
      </c>
      <c r="I235">
        <v>1745</v>
      </c>
      <c r="J235">
        <v>99.63</v>
      </c>
      <c r="K235">
        <v>6</v>
      </c>
      <c r="L235" t="s">
        <v>68</v>
      </c>
      <c r="M235" t="s">
        <v>60</v>
      </c>
      <c r="N235">
        <v>52774.6</v>
      </c>
      <c r="O235" t="s">
        <v>172</v>
      </c>
      <c r="P235" t="s">
        <v>62</v>
      </c>
      <c r="Q235">
        <v>83.51</v>
      </c>
      <c r="R235">
        <v>4262.3999999999996</v>
      </c>
      <c r="S235">
        <v>4417.1499999999996</v>
      </c>
      <c r="T235">
        <v>6907.03</v>
      </c>
      <c r="U235" t="str">
        <f>TEXT(Table1[[#This Row],[Booking_Date]],"mmm")</f>
        <v>Jan</v>
      </c>
      <c r="V235">
        <f>YEAR(Table1[[#This Row],[Booking_Date]])</f>
        <v>2025</v>
      </c>
      <c r="W235" t="s">
        <v>38</v>
      </c>
      <c r="X235" t="str">
        <f>IF(Table1[[#This Row],[Freight_Cost]]&gt;50000,"High","Low")</f>
        <v>High</v>
      </c>
      <c r="Y235" s="5" t="str">
        <f>IF(Table1[[#This Row],[Profit]]&gt;10000,"Good","Average")</f>
        <v>Average</v>
      </c>
      <c r="Z235" s="5" t="str" cm="1">
        <f t="array" ref="Z235">_xlfn.IFS(K235&lt;=5,"Excellent",K235&lt;=10,"Good",TRUE,"Delayed")</f>
        <v>Good</v>
      </c>
      <c r="AA235" s="5" t="str">
        <f>_xlfn.XLOOKUP(Table1[[#This Row],[Shipment_ID]],A:A,E:E)</f>
        <v>Hapag-Lloyd</v>
      </c>
      <c r="AB235" s="5">
        <f t="shared" si="3"/>
        <v>6907.03</v>
      </c>
    </row>
    <row r="236" spans="1:28">
      <c r="A236" t="s">
        <v>406</v>
      </c>
      <c r="B236" s="1">
        <v>45586</v>
      </c>
      <c r="C236" t="s">
        <v>89</v>
      </c>
      <c r="D236" t="s">
        <v>30</v>
      </c>
      <c r="E236" t="s">
        <v>57</v>
      </c>
      <c r="F236" t="s">
        <v>32</v>
      </c>
      <c r="G236" t="s">
        <v>59</v>
      </c>
      <c r="H236">
        <v>25.35</v>
      </c>
      <c r="I236">
        <v>1073</v>
      </c>
      <c r="J236">
        <v>102.44</v>
      </c>
      <c r="K236">
        <v>3</v>
      </c>
      <c r="L236" t="s">
        <v>68</v>
      </c>
      <c r="M236" t="s">
        <v>45</v>
      </c>
      <c r="N236">
        <v>51983.8</v>
      </c>
      <c r="O236" t="s">
        <v>122</v>
      </c>
      <c r="P236" t="s">
        <v>74</v>
      </c>
      <c r="Q236">
        <v>86.92</v>
      </c>
      <c r="R236">
        <v>3160</v>
      </c>
      <c r="S236">
        <v>2230.75</v>
      </c>
      <c r="T236">
        <v>7210.57</v>
      </c>
      <c r="U236" t="str">
        <f>TEXT(Table1[[#This Row],[Booking_Date]],"mmm")</f>
        <v>Oct</v>
      </c>
      <c r="V236">
        <f>YEAR(Table1[[#This Row],[Booking_Date]])</f>
        <v>2024</v>
      </c>
      <c r="W236" t="s">
        <v>104</v>
      </c>
      <c r="X236" t="str">
        <f>IF(Table1[[#This Row],[Freight_Cost]]&gt;50000,"High","Low")</f>
        <v>High</v>
      </c>
      <c r="Y236" s="5" t="str">
        <f>IF(Table1[[#This Row],[Profit]]&gt;10000,"Good","Average")</f>
        <v>Average</v>
      </c>
      <c r="Z236" s="5" t="str" cm="1">
        <f t="array" ref="Z236">_xlfn.IFS(K236&lt;=5,"Excellent",K236&lt;=10,"Good",TRUE,"Delayed")</f>
        <v>Excellent</v>
      </c>
      <c r="AA236" s="5" t="str">
        <f>_xlfn.XLOOKUP(Table1[[#This Row],[Shipment_ID]],A:A,E:E)</f>
        <v>Evergreen</v>
      </c>
      <c r="AB236" s="5">
        <f t="shared" si="3"/>
        <v>7210.57</v>
      </c>
    </row>
    <row r="237" spans="1:28">
      <c r="A237" t="s">
        <v>407</v>
      </c>
      <c r="B237" s="1">
        <v>45987</v>
      </c>
      <c r="C237" t="s">
        <v>29</v>
      </c>
      <c r="D237" t="s">
        <v>56</v>
      </c>
      <c r="E237" t="s">
        <v>31</v>
      </c>
      <c r="F237" t="s">
        <v>32</v>
      </c>
      <c r="G237" t="s">
        <v>90</v>
      </c>
      <c r="H237">
        <v>17.57</v>
      </c>
      <c r="I237">
        <v>875</v>
      </c>
      <c r="J237">
        <v>100.49</v>
      </c>
      <c r="K237">
        <v>4</v>
      </c>
      <c r="L237" t="s">
        <v>34</v>
      </c>
      <c r="M237" t="s">
        <v>60</v>
      </c>
      <c r="N237">
        <v>43371.8</v>
      </c>
      <c r="O237" t="s">
        <v>292</v>
      </c>
      <c r="P237" t="s">
        <v>74</v>
      </c>
      <c r="Q237">
        <v>84.19</v>
      </c>
      <c r="R237">
        <v>2452.8000000000002</v>
      </c>
      <c r="S237">
        <v>4213.88</v>
      </c>
      <c r="T237">
        <v>6723.43</v>
      </c>
      <c r="U237" t="str">
        <f>TEXT(Table1[[#This Row],[Booking_Date]],"mmm")</f>
        <v>Nov</v>
      </c>
      <c r="V237">
        <f>YEAR(Table1[[#This Row],[Booking_Date]])</f>
        <v>2025</v>
      </c>
      <c r="W237" t="s">
        <v>104</v>
      </c>
      <c r="X237" t="str">
        <f>IF(Table1[[#This Row],[Freight_Cost]]&gt;50000,"High","Low")</f>
        <v>Low</v>
      </c>
      <c r="Y237" s="5" t="str">
        <f>IF(Table1[[#This Row],[Profit]]&gt;10000,"Good","Average")</f>
        <v>Average</v>
      </c>
      <c r="Z237" s="5" t="str" cm="1">
        <f t="array" ref="Z237">_xlfn.IFS(K237&lt;=5,"Excellent",K237&lt;=10,"Good",TRUE,"Delayed")</f>
        <v>Excellent</v>
      </c>
      <c r="AA237" s="5" t="str">
        <f>_xlfn.XLOOKUP(Table1[[#This Row],[Shipment_ID]],A:A,E:E)</f>
        <v>Hapag-Lloyd</v>
      </c>
      <c r="AB237" s="5">
        <f t="shared" si="3"/>
        <v>6723.43</v>
      </c>
    </row>
    <row r="238" spans="1:28">
      <c r="A238" t="s">
        <v>408</v>
      </c>
      <c r="B238" s="1">
        <v>46168</v>
      </c>
      <c r="C238" t="s">
        <v>40</v>
      </c>
      <c r="D238" t="s">
        <v>65</v>
      </c>
      <c r="E238" t="s">
        <v>57</v>
      </c>
      <c r="F238" t="s">
        <v>58</v>
      </c>
      <c r="G238" t="s">
        <v>90</v>
      </c>
      <c r="H238">
        <v>12.34</v>
      </c>
      <c r="I238">
        <v>1989</v>
      </c>
      <c r="J238">
        <v>95.49</v>
      </c>
      <c r="K238">
        <v>6</v>
      </c>
      <c r="L238" t="s">
        <v>44</v>
      </c>
      <c r="M238" t="s">
        <v>45</v>
      </c>
      <c r="N238">
        <v>59932.800000000003</v>
      </c>
      <c r="O238" t="s">
        <v>197</v>
      </c>
      <c r="P238" t="s">
        <v>54</v>
      </c>
      <c r="Q238">
        <v>85.69</v>
      </c>
      <c r="R238">
        <v>4471.6000000000004</v>
      </c>
      <c r="S238">
        <v>4898.6899999999996</v>
      </c>
      <c r="T238">
        <v>6069.57</v>
      </c>
      <c r="U238" t="str">
        <f>TEXT(Table1[[#This Row],[Booking_Date]],"mmm")</f>
        <v>May</v>
      </c>
      <c r="V238">
        <f>YEAR(Table1[[#This Row],[Booking_Date]])</f>
        <v>2026</v>
      </c>
      <c r="W238" t="s">
        <v>75</v>
      </c>
      <c r="X238" t="str">
        <f>IF(Table1[[#This Row],[Freight_Cost]]&gt;50000,"High","Low")</f>
        <v>High</v>
      </c>
      <c r="Y238" s="5" t="str">
        <f>IF(Table1[[#This Row],[Profit]]&gt;10000,"Good","Average")</f>
        <v>Average</v>
      </c>
      <c r="Z238" s="5" t="str" cm="1">
        <f t="array" ref="Z238">_xlfn.IFS(K238&lt;=5,"Excellent",K238&lt;=10,"Good",TRUE,"Delayed")</f>
        <v>Good</v>
      </c>
      <c r="AA238" s="5" t="str">
        <f>_xlfn.XLOOKUP(Table1[[#This Row],[Shipment_ID]],A:A,E:E)</f>
        <v>Evergreen</v>
      </c>
      <c r="AB238" s="5">
        <f t="shared" si="3"/>
        <v>6069.57</v>
      </c>
    </row>
    <row r="239" spans="1:28">
      <c r="A239" t="s">
        <v>409</v>
      </c>
      <c r="B239" s="1">
        <v>45534</v>
      </c>
      <c r="C239" t="s">
        <v>29</v>
      </c>
      <c r="D239" t="s">
        <v>56</v>
      </c>
      <c r="E239" t="s">
        <v>66</v>
      </c>
      <c r="F239" t="s">
        <v>32</v>
      </c>
      <c r="G239" t="s">
        <v>90</v>
      </c>
      <c r="H239">
        <v>26.12</v>
      </c>
      <c r="I239">
        <v>2508</v>
      </c>
      <c r="J239">
        <v>91.39</v>
      </c>
      <c r="K239">
        <v>8</v>
      </c>
      <c r="L239" t="s">
        <v>68</v>
      </c>
      <c r="M239" t="s">
        <v>60</v>
      </c>
      <c r="N239">
        <v>67070.8</v>
      </c>
      <c r="O239" t="s">
        <v>410</v>
      </c>
      <c r="P239" t="s">
        <v>47</v>
      </c>
      <c r="Q239">
        <v>83.63</v>
      </c>
      <c r="R239">
        <v>6060.8</v>
      </c>
      <c r="S239">
        <v>2094.86</v>
      </c>
      <c r="T239">
        <v>10555.25</v>
      </c>
      <c r="U239" t="str">
        <f>TEXT(Table1[[#This Row],[Booking_Date]],"mmm")</f>
        <v>Aug</v>
      </c>
      <c r="V239">
        <f>YEAR(Table1[[#This Row],[Booking_Date]])</f>
        <v>2024</v>
      </c>
      <c r="W239" t="s">
        <v>48</v>
      </c>
      <c r="X239" t="str">
        <f>IF(Table1[[#This Row],[Freight_Cost]]&gt;50000,"High","Low")</f>
        <v>High</v>
      </c>
      <c r="Y239" s="5" t="str">
        <f>IF(Table1[[#This Row],[Profit]]&gt;10000,"Good","Average")</f>
        <v>Good</v>
      </c>
      <c r="Z239" s="5" t="str" cm="1">
        <f t="array" ref="Z239">_xlfn.IFS(K239&lt;=5,"Excellent",K239&lt;=10,"Good",TRUE,"Delayed")</f>
        <v>Good</v>
      </c>
      <c r="AA239" s="5" t="str">
        <f>_xlfn.XLOOKUP(Table1[[#This Row],[Shipment_ID]],A:A,E:E)</f>
        <v>COSCO</v>
      </c>
      <c r="AB239" s="5">
        <f t="shared" si="3"/>
        <v>10555.25</v>
      </c>
    </row>
    <row r="240" spans="1:28">
      <c r="A240" t="s">
        <v>411</v>
      </c>
      <c r="B240" s="1">
        <v>46101</v>
      </c>
      <c r="C240" t="s">
        <v>115</v>
      </c>
      <c r="D240" t="s">
        <v>30</v>
      </c>
      <c r="E240" t="s">
        <v>57</v>
      </c>
      <c r="F240" t="s">
        <v>32</v>
      </c>
      <c r="G240" t="s">
        <v>43</v>
      </c>
      <c r="H240">
        <v>17.27</v>
      </c>
      <c r="I240">
        <v>722</v>
      </c>
      <c r="J240">
        <v>95.62</v>
      </c>
      <c r="K240">
        <v>2</v>
      </c>
      <c r="L240" t="s">
        <v>44</v>
      </c>
      <c r="M240" t="s">
        <v>35</v>
      </c>
      <c r="N240">
        <v>39681.4</v>
      </c>
      <c r="O240" t="s">
        <v>113</v>
      </c>
      <c r="P240" t="s">
        <v>54</v>
      </c>
      <c r="Q240">
        <v>86.87</v>
      </c>
      <c r="R240">
        <v>2134.8000000000002</v>
      </c>
      <c r="S240">
        <v>3987.49</v>
      </c>
      <c r="T240">
        <v>4883.8100000000004</v>
      </c>
      <c r="U240" t="str">
        <f>TEXT(Table1[[#This Row],[Booking_Date]],"mmm")</f>
        <v>Mar</v>
      </c>
      <c r="V240">
        <f>YEAR(Table1[[#This Row],[Booking_Date]])</f>
        <v>2026</v>
      </c>
      <c r="W240" t="s">
        <v>38</v>
      </c>
      <c r="X240" t="str">
        <f>IF(Table1[[#This Row],[Freight_Cost]]&gt;50000,"High","Low")</f>
        <v>Low</v>
      </c>
      <c r="Y240" s="5" t="str">
        <f>IF(Table1[[#This Row],[Profit]]&gt;10000,"Good","Average")</f>
        <v>Average</v>
      </c>
      <c r="Z240" s="5" t="str" cm="1">
        <f t="array" ref="Z240">_xlfn.IFS(K240&lt;=5,"Excellent",K240&lt;=10,"Good",TRUE,"Delayed")</f>
        <v>Excellent</v>
      </c>
      <c r="AA240" s="5" t="str">
        <f>_xlfn.XLOOKUP(Table1[[#This Row],[Shipment_ID]],A:A,E:E)</f>
        <v>Evergreen</v>
      </c>
      <c r="AB240" s="5">
        <f t="shared" si="3"/>
        <v>4883.8100000000004</v>
      </c>
    </row>
    <row r="241" spans="1:28">
      <c r="A241" t="s">
        <v>412</v>
      </c>
      <c r="B241" s="1">
        <v>46113</v>
      </c>
      <c r="C241" t="s">
        <v>121</v>
      </c>
      <c r="D241" t="s">
        <v>108</v>
      </c>
      <c r="E241" t="s">
        <v>42</v>
      </c>
      <c r="F241" t="s">
        <v>58</v>
      </c>
      <c r="G241" t="s">
        <v>33</v>
      </c>
      <c r="H241">
        <v>20.93</v>
      </c>
      <c r="I241">
        <v>1444</v>
      </c>
      <c r="J241">
        <v>86.63</v>
      </c>
      <c r="K241">
        <v>3</v>
      </c>
      <c r="L241" t="s">
        <v>44</v>
      </c>
      <c r="M241" t="s">
        <v>35</v>
      </c>
      <c r="N241">
        <v>62560.6</v>
      </c>
      <c r="O241" t="s">
        <v>292</v>
      </c>
      <c r="P241" t="s">
        <v>37</v>
      </c>
      <c r="Q241">
        <v>86.42</v>
      </c>
      <c r="R241">
        <v>3725.2</v>
      </c>
      <c r="S241">
        <v>1966</v>
      </c>
      <c r="T241">
        <v>8162.25</v>
      </c>
      <c r="U241" t="str">
        <f>TEXT(Table1[[#This Row],[Booking_Date]],"mmm")</f>
        <v>Apr</v>
      </c>
      <c r="V241">
        <f>YEAR(Table1[[#This Row],[Booking_Date]])</f>
        <v>2026</v>
      </c>
      <c r="W241" t="s">
        <v>75</v>
      </c>
      <c r="X241" t="str">
        <f>IF(Table1[[#This Row],[Freight_Cost]]&gt;50000,"High","Low")</f>
        <v>High</v>
      </c>
      <c r="Y241" s="5" t="str">
        <f>IF(Table1[[#This Row],[Profit]]&gt;10000,"Good","Average")</f>
        <v>Average</v>
      </c>
      <c r="Z241" s="5" t="str" cm="1">
        <f t="array" ref="Z241">_xlfn.IFS(K241&lt;=5,"Excellent",K241&lt;=10,"Good",TRUE,"Delayed")</f>
        <v>Excellent</v>
      </c>
      <c r="AA241" s="5" t="str">
        <f>_xlfn.XLOOKUP(Table1[[#This Row],[Shipment_ID]],A:A,E:E)</f>
        <v>CMA CGM</v>
      </c>
      <c r="AB241" s="5">
        <f t="shared" si="3"/>
        <v>8162.25</v>
      </c>
    </row>
    <row r="242" spans="1:28">
      <c r="A242" t="s">
        <v>413</v>
      </c>
      <c r="B242" s="1">
        <v>45702</v>
      </c>
      <c r="C242" t="s">
        <v>89</v>
      </c>
      <c r="D242" t="s">
        <v>72</v>
      </c>
      <c r="E242" t="s">
        <v>99</v>
      </c>
      <c r="F242" t="s">
        <v>32</v>
      </c>
      <c r="G242" t="s">
        <v>84</v>
      </c>
      <c r="H242">
        <v>10.27</v>
      </c>
      <c r="I242">
        <v>680</v>
      </c>
      <c r="J242">
        <v>90.82</v>
      </c>
      <c r="K242">
        <v>2</v>
      </c>
      <c r="L242" t="s">
        <v>44</v>
      </c>
      <c r="M242" t="s">
        <v>35</v>
      </c>
      <c r="N242">
        <v>32301.4</v>
      </c>
      <c r="O242" t="s">
        <v>266</v>
      </c>
      <c r="P242" t="s">
        <v>37</v>
      </c>
      <c r="Q242">
        <v>86.17</v>
      </c>
      <c r="R242">
        <v>1770.8</v>
      </c>
      <c r="S242">
        <v>1562.27</v>
      </c>
      <c r="T242">
        <v>4371.8900000000003</v>
      </c>
      <c r="U242" t="str">
        <f>TEXT(Table1[[#This Row],[Booking_Date]],"mmm")</f>
        <v>Feb</v>
      </c>
      <c r="V242">
        <f>YEAR(Table1[[#This Row],[Booking_Date]])</f>
        <v>2025</v>
      </c>
      <c r="W242" t="s">
        <v>38</v>
      </c>
      <c r="X242" t="str">
        <f>IF(Table1[[#This Row],[Freight_Cost]]&gt;50000,"High","Low")</f>
        <v>Low</v>
      </c>
      <c r="Y242" s="5" t="str">
        <f>IF(Table1[[#This Row],[Profit]]&gt;10000,"Good","Average")</f>
        <v>Average</v>
      </c>
      <c r="Z242" s="5" t="str" cm="1">
        <f t="array" ref="Z242">_xlfn.IFS(K242&lt;=5,"Excellent",K242&lt;=10,"Good",TRUE,"Delayed")</f>
        <v>Excellent</v>
      </c>
      <c r="AA242" s="5" t="str">
        <f>_xlfn.XLOOKUP(Table1[[#This Row],[Shipment_ID]],A:A,E:E)</f>
        <v>ONE</v>
      </c>
      <c r="AB242" s="5">
        <f t="shared" si="3"/>
        <v>4371.8900000000003</v>
      </c>
    </row>
    <row r="243" spans="1:28">
      <c r="A243" t="s">
        <v>414</v>
      </c>
      <c r="B243" s="1">
        <v>45893</v>
      </c>
      <c r="C243" t="s">
        <v>121</v>
      </c>
      <c r="D243" t="s">
        <v>65</v>
      </c>
      <c r="E243" t="s">
        <v>102</v>
      </c>
      <c r="F243" t="s">
        <v>32</v>
      </c>
      <c r="G243" t="s">
        <v>43</v>
      </c>
      <c r="H243">
        <v>11.4</v>
      </c>
      <c r="I243">
        <v>1792</v>
      </c>
      <c r="J243">
        <v>94.22</v>
      </c>
      <c r="K243">
        <v>4</v>
      </c>
      <c r="L243" t="s">
        <v>34</v>
      </c>
      <c r="M243" t="s">
        <v>60</v>
      </c>
      <c r="N243">
        <v>48070.400000000001</v>
      </c>
      <c r="O243" t="s">
        <v>200</v>
      </c>
      <c r="P243" t="s">
        <v>62</v>
      </c>
      <c r="Q243">
        <v>85.16</v>
      </c>
      <c r="R243">
        <v>4040</v>
      </c>
      <c r="S243">
        <v>4485.13</v>
      </c>
      <c r="T243">
        <v>5954.65</v>
      </c>
      <c r="U243" t="str">
        <f>TEXT(Table1[[#This Row],[Booking_Date]],"mmm")</f>
        <v>Aug</v>
      </c>
      <c r="V243">
        <f>YEAR(Table1[[#This Row],[Booking_Date]])</f>
        <v>2025</v>
      </c>
      <c r="W243" t="s">
        <v>48</v>
      </c>
      <c r="X243" t="str">
        <f>IF(Table1[[#This Row],[Freight_Cost]]&gt;50000,"High","Low")</f>
        <v>Low</v>
      </c>
      <c r="Y243" s="5" t="str">
        <f>IF(Table1[[#This Row],[Profit]]&gt;10000,"Good","Average")</f>
        <v>Average</v>
      </c>
      <c r="Z243" s="5" t="str" cm="1">
        <f t="array" ref="Z243">_xlfn.IFS(K243&lt;=5,"Excellent",K243&lt;=10,"Good",TRUE,"Delayed")</f>
        <v>Excellent</v>
      </c>
      <c r="AA243" s="5" t="str">
        <f>_xlfn.XLOOKUP(Table1[[#This Row],[Shipment_ID]],A:A,E:E)</f>
        <v>Maersk</v>
      </c>
      <c r="AB243" s="5">
        <f t="shared" si="3"/>
        <v>5954.65</v>
      </c>
    </row>
    <row r="244" spans="1:28">
      <c r="A244" t="s">
        <v>415</v>
      </c>
      <c r="B244" s="1">
        <v>45934</v>
      </c>
      <c r="C244" t="s">
        <v>64</v>
      </c>
      <c r="D244" t="s">
        <v>82</v>
      </c>
      <c r="E244" t="s">
        <v>99</v>
      </c>
      <c r="F244" t="s">
        <v>58</v>
      </c>
      <c r="G244" t="s">
        <v>43</v>
      </c>
      <c r="H244">
        <v>22.54</v>
      </c>
      <c r="I244">
        <v>2213</v>
      </c>
      <c r="J244">
        <v>103.05</v>
      </c>
      <c r="K244">
        <v>6</v>
      </c>
      <c r="L244" t="s">
        <v>68</v>
      </c>
      <c r="M244" t="s">
        <v>35</v>
      </c>
      <c r="N244">
        <v>77708</v>
      </c>
      <c r="O244" t="s">
        <v>416</v>
      </c>
      <c r="P244" t="s">
        <v>54</v>
      </c>
      <c r="Q244">
        <v>84.26</v>
      </c>
      <c r="R244">
        <v>5327.6</v>
      </c>
      <c r="S244">
        <v>2236.61</v>
      </c>
      <c r="T244">
        <v>6372.85</v>
      </c>
      <c r="U244" t="str">
        <f>TEXT(Table1[[#This Row],[Booking_Date]],"mmm")</f>
        <v>Oct</v>
      </c>
      <c r="V244">
        <f>YEAR(Table1[[#This Row],[Booking_Date]])</f>
        <v>2025</v>
      </c>
      <c r="W244" t="s">
        <v>104</v>
      </c>
      <c r="X244" t="str">
        <f>IF(Table1[[#This Row],[Freight_Cost]]&gt;50000,"High","Low")</f>
        <v>High</v>
      </c>
      <c r="Y244" s="5" t="str">
        <f>IF(Table1[[#This Row],[Profit]]&gt;10000,"Good","Average")</f>
        <v>Average</v>
      </c>
      <c r="Z244" s="5" t="str" cm="1">
        <f t="array" ref="Z244">_xlfn.IFS(K244&lt;=5,"Excellent",K244&lt;=10,"Good",TRUE,"Delayed")</f>
        <v>Good</v>
      </c>
      <c r="AA244" s="5" t="str">
        <f>_xlfn.XLOOKUP(Table1[[#This Row],[Shipment_ID]],A:A,E:E)</f>
        <v>ONE</v>
      </c>
      <c r="AB244" s="5">
        <f t="shared" si="3"/>
        <v>6372.85</v>
      </c>
    </row>
    <row r="245" spans="1:28">
      <c r="A245" t="s">
        <v>417</v>
      </c>
      <c r="B245" s="1">
        <v>45331</v>
      </c>
      <c r="C245" t="s">
        <v>121</v>
      </c>
      <c r="D245" t="s">
        <v>41</v>
      </c>
      <c r="E245" t="s">
        <v>83</v>
      </c>
      <c r="F245" t="s">
        <v>32</v>
      </c>
      <c r="G245" t="s">
        <v>59</v>
      </c>
      <c r="H245">
        <v>18.43</v>
      </c>
      <c r="I245">
        <v>1644</v>
      </c>
      <c r="J245">
        <v>97.49</v>
      </c>
      <c r="K245">
        <v>5</v>
      </c>
      <c r="L245" t="s">
        <v>34</v>
      </c>
      <c r="M245" t="s">
        <v>60</v>
      </c>
      <c r="N245">
        <v>53013.8</v>
      </c>
      <c r="O245" t="s">
        <v>410</v>
      </c>
      <c r="P245" t="s">
        <v>70</v>
      </c>
      <c r="Q245">
        <v>86.21</v>
      </c>
      <c r="R245">
        <v>4025.2</v>
      </c>
      <c r="S245">
        <v>3153.2</v>
      </c>
      <c r="T245">
        <v>4245.62</v>
      </c>
      <c r="U245" t="str">
        <f>TEXT(Table1[[#This Row],[Booking_Date]],"mmm")</f>
        <v>Feb</v>
      </c>
      <c r="V245">
        <f>YEAR(Table1[[#This Row],[Booking_Date]])</f>
        <v>2024</v>
      </c>
      <c r="W245" t="s">
        <v>38</v>
      </c>
      <c r="X245" t="str">
        <f>IF(Table1[[#This Row],[Freight_Cost]]&gt;50000,"High","Low")</f>
        <v>High</v>
      </c>
      <c r="Y245" s="5" t="str">
        <f>IF(Table1[[#This Row],[Profit]]&gt;10000,"Good","Average")</f>
        <v>Average</v>
      </c>
      <c r="Z245" s="5" t="str" cm="1">
        <f t="array" ref="Z245">_xlfn.IFS(K245&lt;=5,"Excellent",K245&lt;=10,"Good",TRUE,"Delayed")</f>
        <v>Excellent</v>
      </c>
      <c r="AA245" s="5" t="str">
        <f>_xlfn.XLOOKUP(Table1[[#This Row],[Shipment_ID]],A:A,E:E)</f>
        <v>MSC</v>
      </c>
      <c r="AB245" s="5">
        <f t="shared" si="3"/>
        <v>4245.62</v>
      </c>
    </row>
    <row r="246" spans="1:28">
      <c r="A246" t="s">
        <v>418</v>
      </c>
      <c r="B246" s="1">
        <v>45824</v>
      </c>
      <c r="C246" t="s">
        <v>40</v>
      </c>
      <c r="D246" t="s">
        <v>41</v>
      </c>
      <c r="E246" t="s">
        <v>31</v>
      </c>
      <c r="F246" t="s">
        <v>32</v>
      </c>
      <c r="G246" t="s">
        <v>67</v>
      </c>
      <c r="H246">
        <v>17.03</v>
      </c>
      <c r="I246">
        <v>1450</v>
      </c>
      <c r="J246">
        <v>104.67</v>
      </c>
      <c r="K246">
        <v>3</v>
      </c>
      <c r="L246" t="s">
        <v>34</v>
      </c>
      <c r="M246" t="s">
        <v>35</v>
      </c>
      <c r="N246">
        <v>54287.4</v>
      </c>
      <c r="O246" t="s">
        <v>195</v>
      </c>
      <c r="P246" t="s">
        <v>78</v>
      </c>
      <c r="Q246">
        <v>82.35</v>
      </c>
      <c r="R246">
        <v>3581.2</v>
      </c>
      <c r="S246">
        <v>4923.33</v>
      </c>
      <c r="T246">
        <v>6995.11</v>
      </c>
      <c r="U246" t="str">
        <f>TEXT(Table1[[#This Row],[Booking_Date]],"mmm")</f>
        <v>Jun</v>
      </c>
      <c r="V246">
        <f>YEAR(Table1[[#This Row],[Booking_Date]])</f>
        <v>2025</v>
      </c>
      <c r="W246" t="s">
        <v>75</v>
      </c>
      <c r="X246" t="str">
        <f>IF(Table1[[#This Row],[Freight_Cost]]&gt;50000,"High","Low")</f>
        <v>High</v>
      </c>
      <c r="Y246" s="5" t="str">
        <f>IF(Table1[[#This Row],[Profit]]&gt;10000,"Good","Average")</f>
        <v>Average</v>
      </c>
      <c r="Z246" s="5" t="str" cm="1">
        <f t="array" ref="Z246">_xlfn.IFS(K246&lt;=5,"Excellent",K246&lt;=10,"Good",TRUE,"Delayed")</f>
        <v>Excellent</v>
      </c>
      <c r="AA246" s="5" t="str">
        <f>_xlfn.XLOOKUP(Table1[[#This Row],[Shipment_ID]],A:A,E:E)</f>
        <v>Hapag-Lloyd</v>
      </c>
      <c r="AB246" s="5">
        <f t="shared" si="3"/>
        <v>6995.11</v>
      </c>
    </row>
    <row r="247" spans="1:28">
      <c r="A247" t="s">
        <v>419</v>
      </c>
      <c r="B247" s="1">
        <v>45596</v>
      </c>
      <c r="C247" t="s">
        <v>121</v>
      </c>
      <c r="D247" t="s">
        <v>41</v>
      </c>
      <c r="E247" t="s">
        <v>31</v>
      </c>
      <c r="F247" t="s">
        <v>58</v>
      </c>
      <c r="G247" t="s">
        <v>90</v>
      </c>
      <c r="H247">
        <v>18.510000000000002</v>
      </c>
      <c r="I247">
        <v>795</v>
      </c>
      <c r="J247">
        <v>95.45</v>
      </c>
      <c r="K247">
        <v>2</v>
      </c>
      <c r="L247" t="s">
        <v>68</v>
      </c>
      <c r="M247" t="s">
        <v>35</v>
      </c>
      <c r="N247">
        <v>56153</v>
      </c>
      <c r="O247" t="s">
        <v>304</v>
      </c>
      <c r="P247" t="s">
        <v>37</v>
      </c>
      <c r="Q247">
        <v>81.39</v>
      </c>
      <c r="R247">
        <v>2330.4</v>
      </c>
      <c r="S247">
        <v>3260.08</v>
      </c>
      <c r="T247">
        <v>9084.31</v>
      </c>
      <c r="U247" t="str">
        <f>TEXT(Table1[[#This Row],[Booking_Date]],"mmm")</f>
        <v>Oct</v>
      </c>
      <c r="V247">
        <f>YEAR(Table1[[#This Row],[Booking_Date]])</f>
        <v>2024</v>
      </c>
      <c r="W247" t="s">
        <v>104</v>
      </c>
      <c r="X247" t="str">
        <f>IF(Table1[[#This Row],[Freight_Cost]]&gt;50000,"High","Low")</f>
        <v>High</v>
      </c>
      <c r="Y247" s="5" t="str">
        <f>IF(Table1[[#This Row],[Profit]]&gt;10000,"Good","Average")</f>
        <v>Average</v>
      </c>
      <c r="Z247" s="5" t="str" cm="1">
        <f t="array" ref="Z247">_xlfn.IFS(K247&lt;=5,"Excellent",K247&lt;=10,"Good",TRUE,"Delayed")</f>
        <v>Excellent</v>
      </c>
      <c r="AA247" s="5" t="str">
        <f>_xlfn.XLOOKUP(Table1[[#This Row],[Shipment_ID]],A:A,E:E)</f>
        <v>Hapag-Lloyd</v>
      </c>
      <c r="AB247" s="5">
        <f t="shared" si="3"/>
        <v>9084.31</v>
      </c>
    </row>
    <row r="248" spans="1:28">
      <c r="A248" t="s">
        <v>420</v>
      </c>
      <c r="B248" s="1">
        <v>45734</v>
      </c>
      <c r="C248" t="s">
        <v>50</v>
      </c>
      <c r="D248" t="s">
        <v>72</v>
      </c>
      <c r="E248" t="s">
        <v>42</v>
      </c>
      <c r="F248" t="s">
        <v>32</v>
      </c>
      <c r="G248" t="s">
        <v>52</v>
      </c>
      <c r="H248">
        <v>22.53</v>
      </c>
      <c r="I248">
        <v>1967</v>
      </c>
      <c r="J248">
        <v>97.03</v>
      </c>
      <c r="K248">
        <v>5</v>
      </c>
      <c r="L248" t="s">
        <v>68</v>
      </c>
      <c r="M248" t="s">
        <v>35</v>
      </c>
      <c r="N248">
        <v>62024.6</v>
      </c>
      <c r="O248" t="s">
        <v>97</v>
      </c>
      <c r="P248" t="s">
        <v>47</v>
      </c>
      <c r="Q248">
        <v>85.84</v>
      </c>
      <c r="R248">
        <v>4835.2</v>
      </c>
      <c r="S248">
        <v>3770.77</v>
      </c>
      <c r="T248">
        <v>6626.49</v>
      </c>
      <c r="U248" t="str">
        <f>TEXT(Table1[[#This Row],[Booking_Date]],"mmm")</f>
        <v>Mar</v>
      </c>
      <c r="V248">
        <f>YEAR(Table1[[#This Row],[Booking_Date]])</f>
        <v>2025</v>
      </c>
      <c r="W248" t="s">
        <v>38</v>
      </c>
      <c r="X248" t="str">
        <f>IF(Table1[[#This Row],[Freight_Cost]]&gt;50000,"High","Low")</f>
        <v>High</v>
      </c>
      <c r="Y248" s="5" t="str">
        <f>IF(Table1[[#This Row],[Profit]]&gt;10000,"Good","Average")</f>
        <v>Average</v>
      </c>
      <c r="Z248" s="5" t="str" cm="1">
        <f t="array" ref="Z248">_xlfn.IFS(K248&lt;=5,"Excellent",K248&lt;=10,"Good",TRUE,"Delayed")</f>
        <v>Excellent</v>
      </c>
      <c r="AA248" s="5" t="str">
        <f>_xlfn.XLOOKUP(Table1[[#This Row],[Shipment_ID]],A:A,E:E)</f>
        <v>CMA CGM</v>
      </c>
      <c r="AB248" s="5">
        <f t="shared" si="3"/>
        <v>6626.49</v>
      </c>
    </row>
    <row r="249" spans="1:28">
      <c r="A249" t="s">
        <v>421</v>
      </c>
      <c r="B249" s="1">
        <v>45808</v>
      </c>
      <c r="C249" t="s">
        <v>89</v>
      </c>
      <c r="D249" t="s">
        <v>56</v>
      </c>
      <c r="E249" t="s">
        <v>83</v>
      </c>
      <c r="F249" t="s">
        <v>58</v>
      </c>
      <c r="G249" t="s">
        <v>33</v>
      </c>
      <c r="H249">
        <v>18.48</v>
      </c>
      <c r="I249">
        <v>1884</v>
      </c>
      <c r="J249">
        <v>89.75</v>
      </c>
      <c r="K249">
        <v>4</v>
      </c>
      <c r="L249" t="s">
        <v>34</v>
      </c>
      <c r="M249" t="s">
        <v>35</v>
      </c>
      <c r="N249">
        <v>71010</v>
      </c>
      <c r="O249" t="s">
        <v>343</v>
      </c>
      <c r="P249" t="s">
        <v>62</v>
      </c>
      <c r="Q249">
        <v>88.77</v>
      </c>
      <c r="R249">
        <v>4507.2</v>
      </c>
      <c r="S249">
        <v>3883.46</v>
      </c>
      <c r="T249">
        <v>6710.97</v>
      </c>
      <c r="U249" t="str">
        <f>TEXT(Table1[[#This Row],[Booking_Date]],"mmm")</f>
        <v>May</v>
      </c>
      <c r="V249">
        <f>YEAR(Table1[[#This Row],[Booking_Date]])</f>
        <v>2025</v>
      </c>
      <c r="W249" t="s">
        <v>75</v>
      </c>
      <c r="X249" t="str">
        <f>IF(Table1[[#This Row],[Freight_Cost]]&gt;50000,"High","Low")</f>
        <v>High</v>
      </c>
      <c r="Y249" s="5" t="str">
        <f>IF(Table1[[#This Row],[Profit]]&gt;10000,"Good","Average")</f>
        <v>Average</v>
      </c>
      <c r="Z249" s="5" t="str" cm="1">
        <f t="array" ref="Z249">_xlfn.IFS(K249&lt;=5,"Excellent",K249&lt;=10,"Good",TRUE,"Delayed")</f>
        <v>Excellent</v>
      </c>
      <c r="AA249" s="5" t="str">
        <f>_xlfn.XLOOKUP(Table1[[#This Row],[Shipment_ID]],A:A,E:E)</f>
        <v>MSC</v>
      </c>
      <c r="AB249" s="5">
        <f t="shared" si="3"/>
        <v>6710.97</v>
      </c>
    </row>
    <row r="250" spans="1:28">
      <c r="A250" t="s">
        <v>422</v>
      </c>
      <c r="B250" s="1">
        <v>45854</v>
      </c>
      <c r="C250" t="s">
        <v>29</v>
      </c>
      <c r="D250" t="s">
        <v>51</v>
      </c>
      <c r="E250" t="s">
        <v>31</v>
      </c>
      <c r="F250" t="s">
        <v>32</v>
      </c>
      <c r="G250" t="s">
        <v>33</v>
      </c>
      <c r="H250">
        <v>20.48</v>
      </c>
      <c r="I250">
        <v>1107</v>
      </c>
      <c r="J250">
        <v>98.39</v>
      </c>
      <c r="K250">
        <v>2</v>
      </c>
      <c r="L250" t="s">
        <v>68</v>
      </c>
      <c r="M250" t="s">
        <v>35</v>
      </c>
      <c r="N250">
        <v>50022.8</v>
      </c>
      <c r="O250" t="s">
        <v>100</v>
      </c>
      <c r="P250" t="s">
        <v>54</v>
      </c>
      <c r="Q250">
        <v>84.46</v>
      </c>
      <c r="R250">
        <v>3033.2</v>
      </c>
      <c r="S250">
        <v>3838.2</v>
      </c>
      <c r="T250">
        <v>5783.06</v>
      </c>
      <c r="U250" t="str">
        <f>TEXT(Table1[[#This Row],[Booking_Date]],"mmm")</f>
        <v>Jul</v>
      </c>
      <c r="V250">
        <f>YEAR(Table1[[#This Row],[Booking_Date]])</f>
        <v>2025</v>
      </c>
      <c r="W250" t="s">
        <v>48</v>
      </c>
      <c r="X250" t="str">
        <f>IF(Table1[[#This Row],[Freight_Cost]]&gt;50000,"High","Low")</f>
        <v>High</v>
      </c>
      <c r="Y250" s="5" t="str">
        <f>IF(Table1[[#This Row],[Profit]]&gt;10000,"Good","Average")</f>
        <v>Average</v>
      </c>
      <c r="Z250" s="5" t="str" cm="1">
        <f t="array" ref="Z250">_xlfn.IFS(K250&lt;=5,"Excellent",K250&lt;=10,"Good",TRUE,"Delayed")</f>
        <v>Excellent</v>
      </c>
      <c r="AA250" s="5" t="str">
        <f>_xlfn.XLOOKUP(Table1[[#This Row],[Shipment_ID]],A:A,E:E)</f>
        <v>Hapag-Lloyd</v>
      </c>
      <c r="AB250" s="5">
        <f t="shared" si="3"/>
        <v>5783.06</v>
      </c>
    </row>
    <row r="251" spans="1:28">
      <c r="A251" t="s">
        <v>423</v>
      </c>
      <c r="B251" s="1">
        <v>45819</v>
      </c>
      <c r="C251" t="s">
        <v>29</v>
      </c>
      <c r="D251" t="s">
        <v>65</v>
      </c>
      <c r="E251" t="s">
        <v>99</v>
      </c>
      <c r="F251" t="s">
        <v>58</v>
      </c>
      <c r="G251" t="s">
        <v>33</v>
      </c>
      <c r="H251">
        <v>19.29</v>
      </c>
      <c r="I251">
        <v>1197</v>
      </c>
      <c r="J251">
        <v>102.73</v>
      </c>
      <c r="K251">
        <v>4</v>
      </c>
      <c r="L251" t="s">
        <v>44</v>
      </c>
      <c r="M251" t="s">
        <v>45</v>
      </c>
      <c r="N251">
        <v>57552.6</v>
      </c>
      <c r="O251" t="s">
        <v>109</v>
      </c>
      <c r="P251" t="s">
        <v>37</v>
      </c>
      <c r="Q251">
        <v>82.34</v>
      </c>
      <c r="R251">
        <v>3165.6</v>
      </c>
      <c r="S251">
        <v>3157.31</v>
      </c>
      <c r="T251">
        <v>7419.81</v>
      </c>
      <c r="U251" t="str">
        <f>TEXT(Table1[[#This Row],[Booking_Date]],"mmm")</f>
        <v>Jun</v>
      </c>
      <c r="V251">
        <f>YEAR(Table1[[#This Row],[Booking_Date]])</f>
        <v>2025</v>
      </c>
      <c r="W251" t="s">
        <v>75</v>
      </c>
      <c r="X251" t="str">
        <f>IF(Table1[[#This Row],[Freight_Cost]]&gt;50000,"High","Low")</f>
        <v>High</v>
      </c>
      <c r="Y251" s="5" t="str">
        <f>IF(Table1[[#This Row],[Profit]]&gt;10000,"Good","Average")</f>
        <v>Average</v>
      </c>
      <c r="Z251" s="5" t="str" cm="1">
        <f t="array" ref="Z251">_xlfn.IFS(K251&lt;=5,"Excellent",K251&lt;=10,"Good",TRUE,"Delayed")</f>
        <v>Excellent</v>
      </c>
      <c r="AA251" s="5" t="str">
        <f>_xlfn.XLOOKUP(Table1[[#This Row],[Shipment_ID]],A:A,E:E)</f>
        <v>ONE</v>
      </c>
      <c r="AB251" s="5">
        <f t="shared" si="3"/>
        <v>7419.81</v>
      </c>
    </row>
    <row r="252" spans="1:28">
      <c r="A252" t="s">
        <v>424</v>
      </c>
      <c r="B252" s="1">
        <v>45838</v>
      </c>
      <c r="C252" t="s">
        <v>115</v>
      </c>
      <c r="D252" t="s">
        <v>72</v>
      </c>
      <c r="E252" t="s">
        <v>102</v>
      </c>
      <c r="F252" t="s">
        <v>58</v>
      </c>
      <c r="G252" t="s">
        <v>90</v>
      </c>
      <c r="H252">
        <v>13.58</v>
      </c>
      <c r="I252">
        <v>1511</v>
      </c>
      <c r="J252">
        <v>89.78</v>
      </c>
      <c r="K252">
        <v>4</v>
      </c>
      <c r="L252" t="s">
        <v>68</v>
      </c>
      <c r="M252" t="s">
        <v>45</v>
      </c>
      <c r="N252">
        <v>57127.6</v>
      </c>
      <c r="O252" t="s">
        <v>425</v>
      </c>
      <c r="P252" t="s">
        <v>62</v>
      </c>
      <c r="Q252">
        <v>86.74</v>
      </c>
      <c r="R252">
        <v>3565.2</v>
      </c>
      <c r="S252">
        <v>3450.11</v>
      </c>
      <c r="T252">
        <v>7012.15</v>
      </c>
      <c r="U252" t="str">
        <f>TEXT(Table1[[#This Row],[Booking_Date]],"mmm")</f>
        <v>Jun</v>
      </c>
      <c r="V252">
        <f>YEAR(Table1[[#This Row],[Booking_Date]])</f>
        <v>2025</v>
      </c>
      <c r="W252" t="s">
        <v>75</v>
      </c>
      <c r="X252" t="str">
        <f>IF(Table1[[#This Row],[Freight_Cost]]&gt;50000,"High","Low")</f>
        <v>High</v>
      </c>
      <c r="Y252" s="5" t="str">
        <f>IF(Table1[[#This Row],[Profit]]&gt;10000,"Good","Average")</f>
        <v>Average</v>
      </c>
      <c r="Z252" s="5" t="str" cm="1">
        <f t="array" ref="Z252">_xlfn.IFS(K252&lt;=5,"Excellent",K252&lt;=10,"Good",TRUE,"Delayed")</f>
        <v>Excellent</v>
      </c>
      <c r="AA252" s="5" t="str">
        <f>_xlfn.XLOOKUP(Table1[[#This Row],[Shipment_ID]],A:A,E:E)</f>
        <v>Maersk</v>
      </c>
      <c r="AB252" s="5">
        <f t="shared" si="3"/>
        <v>7012.15</v>
      </c>
    </row>
    <row r="253" spans="1:28">
      <c r="A253" t="s">
        <v>426</v>
      </c>
      <c r="B253" s="1">
        <v>45303</v>
      </c>
      <c r="C253" t="s">
        <v>121</v>
      </c>
      <c r="D253" t="s">
        <v>30</v>
      </c>
      <c r="E253" t="s">
        <v>42</v>
      </c>
      <c r="F253" t="s">
        <v>32</v>
      </c>
      <c r="G253" t="s">
        <v>84</v>
      </c>
      <c r="H253">
        <v>25.8</v>
      </c>
      <c r="I253">
        <v>2229</v>
      </c>
      <c r="J253">
        <v>99.89</v>
      </c>
      <c r="K253">
        <v>7</v>
      </c>
      <c r="L253" t="s">
        <v>44</v>
      </c>
      <c r="M253" t="s">
        <v>35</v>
      </c>
      <c r="N253">
        <v>65954.8</v>
      </c>
      <c r="O253" t="s">
        <v>283</v>
      </c>
      <c r="P253" t="s">
        <v>74</v>
      </c>
      <c r="Q253">
        <v>82.36</v>
      </c>
      <c r="R253">
        <v>5490</v>
      </c>
      <c r="S253">
        <v>4490.7700000000004</v>
      </c>
      <c r="T253">
        <v>5476.52</v>
      </c>
      <c r="U253" t="str">
        <f>TEXT(Table1[[#This Row],[Booking_Date]],"mmm")</f>
        <v>Jan</v>
      </c>
      <c r="V253">
        <f>YEAR(Table1[[#This Row],[Booking_Date]])</f>
        <v>2024</v>
      </c>
      <c r="W253" t="s">
        <v>38</v>
      </c>
      <c r="X253" t="str">
        <f>IF(Table1[[#This Row],[Freight_Cost]]&gt;50000,"High","Low")</f>
        <v>High</v>
      </c>
      <c r="Y253" s="5" t="str">
        <f>IF(Table1[[#This Row],[Profit]]&gt;10000,"Good","Average")</f>
        <v>Average</v>
      </c>
      <c r="Z253" s="5" t="str" cm="1">
        <f t="array" ref="Z253">_xlfn.IFS(K253&lt;=5,"Excellent",K253&lt;=10,"Good",TRUE,"Delayed")</f>
        <v>Good</v>
      </c>
      <c r="AA253" s="5" t="str">
        <f>_xlfn.XLOOKUP(Table1[[#This Row],[Shipment_ID]],A:A,E:E)</f>
        <v>CMA CGM</v>
      </c>
      <c r="AB253" s="5">
        <f t="shared" si="3"/>
        <v>5476.52</v>
      </c>
    </row>
    <row r="254" spans="1:28">
      <c r="A254" t="s">
        <v>427</v>
      </c>
      <c r="B254" s="1">
        <v>45497</v>
      </c>
      <c r="C254" t="s">
        <v>29</v>
      </c>
      <c r="D254" t="s">
        <v>41</v>
      </c>
      <c r="E254" t="s">
        <v>42</v>
      </c>
      <c r="F254" t="s">
        <v>58</v>
      </c>
      <c r="G254" t="s">
        <v>84</v>
      </c>
      <c r="H254">
        <v>21.52</v>
      </c>
      <c r="I254">
        <v>1043</v>
      </c>
      <c r="J254">
        <v>88.58</v>
      </c>
      <c r="K254">
        <v>4</v>
      </c>
      <c r="L254" t="s">
        <v>68</v>
      </c>
      <c r="M254" t="s">
        <v>60</v>
      </c>
      <c r="N254">
        <v>57013.599999999999</v>
      </c>
      <c r="O254" t="s">
        <v>141</v>
      </c>
      <c r="P254" t="s">
        <v>74</v>
      </c>
      <c r="Q254">
        <v>83.55</v>
      </c>
      <c r="R254">
        <v>2946.8</v>
      </c>
      <c r="S254">
        <v>1620.32</v>
      </c>
      <c r="T254">
        <v>5490.03</v>
      </c>
      <c r="U254" t="str">
        <f>TEXT(Table1[[#This Row],[Booking_Date]],"mmm")</f>
        <v>Jul</v>
      </c>
      <c r="V254">
        <f>YEAR(Table1[[#This Row],[Booking_Date]])</f>
        <v>2024</v>
      </c>
      <c r="W254" t="s">
        <v>48</v>
      </c>
      <c r="X254" t="str">
        <f>IF(Table1[[#This Row],[Freight_Cost]]&gt;50000,"High","Low")</f>
        <v>High</v>
      </c>
      <c r="Y254" s="5" t="str">
        <f>IF(Table1[[#This Row],[Profit]]&gt;10000,"Good","Average")</f>
        <v>Average</v>
      </c>
      <c r="Z254" s="5" t="str" cm="1">
        <f t="array" ref="Z254">_xlfn.IFS(K254&lt;=5,"Excellent",K254&lt;=10,"Good",TRUE,"Delayed")</f>
        <v>Excellent</v>
      </c>
      <c r="AA254" s="5" t="str">
        <f>_xlfn.XLOOKUP(Table1[[#This Row],[Shipment_ID]],A:A,E:E)</f>
        <v>CMA CGM</v>
      </c>
      <c r="AB254" s="5">
        <f t="shared" si="3"/>
        <v>5490.03</v>
      </c>
    </row>
    <row r="255" spans="1:28">
      <c r="A255" t="s">
        <v>428</v>
      </c>
      <c r="B255" s="1">
        <v>45877</v>
      </c>
      <c r="C255" t="s">
        <v>89</v>
      </c>
      <c r="D255" t="s">
        <v>72</v>
      </c>
      <c r="E255" t="s">
        <v>42</v>
      </c>
      <c r="F255" t="s">
        <v>32</v>
      </c>
      <c r="G255" t="s">
        <v>84</v>
      </c>
      <c r="H255">
        <v>22.04</v>
      </c>
      <c r="I255">
        <v>723</v>
      </c>
      <c r="J255">
        <v>96.54</v>
      </c>
      <c r="K255">
        <v>3</v>
      </c>
      <c r="L255" t="s">
        <v>44</v>
      </c>
      <c r="M255" t="s">
        <v>60</v>
      </c>
      <c r="N255">
        <v>40096.800000000003</v>
      </c>
      <c r="O255" t="s">
        <v>219</v>
      </c>
      <c r="P255" t="s">
        <v>70</v>
      </c>
      <c r="Q255">
        <v>83.04</v>
      </c>
      <c r="R255">
        <v>2327.6</v>
      </c>
      <c r="S255">
        <v>1606.3</v>
      </c>
      <c r="T255">
        <v>6668.93</v>
      </c>
      <c r="U255" t="str">
        <f>TEXT(Table1[[#This Row],[Booking_Date]],"mmm")</f>
        <v>Aug</v>
      </c>
      <c r="V255">
        <f>YEAR(Table1[[#This Row],[Booking_Date]])</f>
        <v>2025</v>
      </c>
      <c r="W255" t="s">
        <v>48</v>
      </c>
      <c r="X255" t="str">
        <f>IF(Table1[[#This Row],[Freight_Cost]]&gt;50000,"High","Low")</f>
        <v>Low</v>
      </c>
      <c r="Y255" s="5" t="str">
        <f>IF(Table1[[#This Row],[Profit]]&gt;10000,"Good","Average")</f>
        <v>Average</v>
      </c>
      <c r="Z255" s="5" t="str" cm="1">
        <f t="array" ref="Z255">_xlfn.IFS(K255&lt;=5,"Excellent",K255&lt;=10,"Good",TRUE,"Delayed")</f>
        <v>Excellent</v>
      </c>
      <c r="AA255" s="5" t="str">
        <f>_xlfn.XLOOKUP(Table1[[#This Row],[Shipment_ID]],A:A,E:E)</f>
        <v>CMA CGM</v>
      </c>
      <c r="AB255" s="5">
        <f t="shared" si="3"/>
        <v>6668.93</v>
      </c>
    </row>
    <row r="256" spans="1:28">
      <c r="A256" t="s">
        <v>429</v>
      </c>
      <c r="B256" s="1">
        <v>46141</v>
      </c>
      <c r="C256" t="s">
        <v>29</v>
      </c>
      <c r="D256" t="s">
        <v>72</v>
      </c>
      <c r="E256" t="s">
        <v>57</v>
      </c>
      <c r="F256" t="s">
        <v>58</v>
      </c>
      <c r="G256" t="s">
        <v>59</v>
      </c>
      <c r="H256">
        <v>21.32</v>
      </c>
      <c r="I256">
        <v>2419</v>
      </c>
      <c r="J256">
        <v>100.76</v>
      </c>
      <c r="K256">
        <v>6</v>
      </c>
      <c r="L256" t="s">
        <v>34</v>
      </c>
      <c r="M256" t="s">
        <v>35</v>
      </c>
      <c r="N256">
        <v>81307.199999999997</v>
      </c>
      <c r="O256" t="s">
        <v>180</v>
      </c>
      <c r="P256" t="s">
        <v>47</v>
      </c>
      <c r="Q256">
        <v>87.55</v>
      </c>
      <c r="R256">
        <v>5690.8</v>
      </c>
      <c r="S256">
        <v>4647.79</v>
      </c>
      <c r="T256">
        <v>10265.23</v>
      </c>
      <c r="U256" t="str">
        <f>TEXT(Table1[[#This Row],[Booking_Date]],"mmm")</f>
        <v>Apr</v>
      </c>
      <c r="V256">
        <f>YEAR(Table1[[#This Row],[Booking_Date]])</f>
        <v>2026</v>
      </c>
      <c r="W256" t="s">
        <v>75</v>
      </c>
      <c r="X256" t="str">
        <f>IF(Table1[[#This Row],[Freight_Cost]]&gt;50000,"High","Low")</f>
        <v>High</v>
      </c>
      <c r="Y256" s="5" t="str">
        <f>IF(Table1[[#This Row],[Profit]]&gt;10000,"Good","Average")</f>
        <v>Good</v>
      </c>
      <c r="Z256" s="5" t="str" cm="1">
        <f t="array" ref="Z256">_xlfn.IFS(K256&lt;=5,"Excellent",K256&lt;=10,"Good",TRUE,"Delayed")</f>
        <v>Good</v>
      </c>
      <c r="AA256" s="5" t="str">
        <f>_xlfn.XLOOKUP(Table1[[#This Row],[Shipment_ID]],A:A,E:E)</f>
        <v>Evergreen</v>
      </c>
      <c r="AB256" s="5">
        <f t="shared" si="3"/>
        <v>10265.23</v>
      </c>
    </row>
    <row r="257" spans="1:28">
      <c r="A257" t="s">
        <v>430</v>
      </c>
      <c r="B257" s="1">
        <v>45792</v>
      </c>
      <c r="C257" t="s">
        <v>64</v>
      </c>
      <c r="D257" t="s">
        <v>41</v>
      </c>
      <c r="E257" t="s">
        <v>66</v>
      </c>
      <c r="F257" t="s">
        <v>58</v>
      </c>
      <c r="G257" t="s">
        <v>67</v>
      </c>
      <c r="H257">
        <v>10.67</v>
      </c>
      <c r="I257">
        <v>407</v>
      </c>
      <c r="J257">
        <v>92.14</v>
      </c>
      <c r="K257">
        <v>2</v>
      </c>
      <c r="L257" t="s">
        <v>68</v>
      </c>
      <c r="M257" t="s">
        <v>45</v>
      </c>
      <c r="N257">
        <v>41543.800000000003</v>
      </c>
      <c r="O257" t="s">
        <v>232</v>
      </c>
      <c r="P257" t="s">
        <v>62</v>
      </c>
      <c r="Q257">
        <v>81.489999999999995</v>
      </c>
      <c r="R257">
        <v>1240.8</v>
      </c>
      <c r="S257">
        <v>2398.46</v>
      </c>
      <c r="T257">
        <v>5610.88</v>
      </c>
      <c r="U257" t="str">
        <f>TEXT(Table1[[#This Row],[Booking_Date]],"mmm")</f>
        <v>May</v>
      </c>
      <c r="V257">
        <f>YEAR(Table1[[#This Row],[Booking_Date]])</f>
        <v>2025</v>
      </c>
      <c r="W257" t="s">
        <v>75</v>
      </c>
      <c r="X257" t="str">
        <f>IF(Table1[[#This Row],[Freight_Cost]]&gt;50000,"High","Low")</f>
        <v>Low</v>
      </c>
      <c r="Y257" s="5" t="str">
        <f>IF(Table1[[#This Row],[Profit]]&gt;10000,"Good","Average")</f>
        <v>Average</v>
      </c>
      <c r="Z257" s="5" t="str" cm="1">
        <f t="array" ref="Z257">_xlfn.IFS(K257&lt;=5,"Excellent",K257&lt;=10,"Good",TRUE,"Delayed")</f>
        <v>Excellent</v>
      </c>
      <c r="AA257" s="5" t="str">
        <f>_xlfn.XLOOKUP(Table1[[#This Row],[Shipment_ID]],A:A,E:E)</f>
        <v>COSCO</v>
      </c>
      <c r="AB257" s="5">
        <f t="shared" si="3"/>
        <v>5610.88</v>
      </c>
    </row>
    <row r="258" spans="1:28">
      <c r="A258" t="s">
        <v>431</v>
      </c>
      <c r="B258" s="1">
        <v>45459</v>
      </c>
      <c r="C258" t="s">
        <v>64</v>
      </c>
      <c r="D258" t="s">
        <v>30</v>
      </c>
      <c r="E258" t="s">
        <v>102</v>
      </c>
      <c r="F258" t="s">
        <v>32</v>
      </c>
      <c r="G258" t="s">
        <v>52</v>
      </c>
      <c r="H258">
        <v>12.56</v>
      </c>
      <c r="I258">
        <v>1627</v>
      </c>
      <c r="J258">
        <v>94.99</v>
      </c>
      <c r="K258">
        <v>4</v>
      </c>
      <c r="L258" t="s">
        <v>34</v>
      </c>
      <c r="M258" t="s">
        <v>35</v>
      </c>
      <c r="N258">
        <v>51226.8</v>
      </c>
      <c r="O258" t="s">
        <v>432</v>
      </c>
      <c r="P258" t="s">
        <v>62</v>
      </c>
      <c r="Q258">
        <v>82.28</v>
      </c>
      <c r="R258">
        <v>3756.4</v>
      </c>
      <c r="S258">
        <v>2829.92</v>
      </c>
      <c r="T258">
        <v>8772.8700000000008</v>
      </c>
      <c r="U258" t="str">
        <f>TEXT(Table1[[#This Row],[Booking_Date]],"mmm")</f>
        <v>Jun</v>
      </c>
      <c r="V258">
        <f>YEAR(Table1[[#This Row],[Booking_Date]])</f>
        <v>2024</v>
      </c>
      <c r="W258" t="s">
        <v>75</v>
      </c>
      <c r="X258" t="str">
        <f>IF(Table1[[#This Row],[Freight_Cost]]&gt;50000,"High","Low")</f>
        <v>High</v>
      </c>
      <c r="Y258" s="5" t="str">
        <f>IF(Table1[[#This Row],[Profit]]&gt;10000,"Good","Average")</f>
        <v>Average</v>
      </c>
      <c r="Z258" s="5" t="str" cm="1">
        <f t="array" ref="Z258">_xlfn.IFS(K258&lt;=5,"Excellent",K258&lt;=10,"Good",TRUE,"Delayed")</f>
        <v>Excellent</v>
      </c>
      <c r="AA258" s="5" t="str">
        <f>_xlfn.XLOOKUP(Table1[[#This Row],[Shipment_ID]],A:A,E:E)</f>
        <v>Maersk</v>
      </c>
      <c r="AB258" s="5">
        <f t="shared" ref="AB258:AB321" si="4">INDEX(T:T,MATCH(A258,A:A,0))</f>
        <v>8772.8700000000008</v>
      </c>
    </row>
    <row r="259" spans="1:28">
      <c r="A259" t="s">
        <v>433</v>
      </c>
      <c r="B259" s="1">
        <v>45892</v>
      </c>
      <c r="C259" t="s">
        <v>40</v>
      </c>
      <c r="D259" t="s">
        <v>65</v>
      </c>
      <c r="E259" t="s">
        <v>31</v>
      </c>
      <c r="F259" t="s">
        <v>58</v>
      </c>
      <c r="G259" t="s">
        <v>52</v>
      </c>
      <c r="H259">
        <v>23.21</v>
      </c>
      <c r="I259">
        <v>1465</v>
      </c>
      <c r="J259">
        <v>85.55</v>
      </c>
      <c r="K259">
        <v>4</v>
      </c>
      <c r="L259" t="s">
        <v>44</v>
      </c>
      <c r="M259" t="s">
        <v>60</v>
      </c>
      <c r="N259">
        <v>60735</v>
      </c>
      <c r="O259" t="s">
        <v>268</v>
      </c>
      <c r="P259" t="s">
        <v>70</v>
      </c>
      <c r="Q259">
        <v>82.19</v>
      </c>
      <c r="R259">
        <v>3858.4</v>
      </c>
      <c r="S259">
        <v>1985.24</v>
      </c>
      <c r="T259">
        <v>6785.49</v>
      </c>
      <c r="U259" t="str">
        <f>TEXT(Table1[[#This Row],[Booking_Date]],"mmm")</f>
        <v>Aug</v>
      </c>
      <c r="V259">
        <f>YEAR(Table1[[#This Row],[Booking_Date]])</f>
        <v>2025</v>
      </c>
      <c r="W259" t="s">
        <v>48</v>
      </c>
      <c r="X259" t="str">
        <f>IF(Table1[[#This Row],[Freight_Cost]]&gt;50000,"High","Low")</f>
        <v>High</v>
      </c>
      <c r="Y259" s="5" t="str">
        <f>IF(Table1[[#This Row],[Profit]]&gt;10000,"Good","Average")</f>
        <v>Average</v>
      </c>
      <c r="Z259" s="5" t="str" cm="1">
        <f t="array" ref="Z259">_xlfn.IFS(K259&lt;=5,"Excellent",K259&lt;=10,"Good",TRUE,"Delayed")</f>
        <v>Excellent</v>
      </c>
      <c r="AA259" s="5" t="str">
        <f>_xlfn.XLOOKUP(Table1[[#This Row],[Shipment_ID]],A:A,E:E)</f>
        <v>Hapag-Lloyd</v>
      </c>
      <c r="AB259" s="5">
        <f t="shared" si="4"/>
        <v>6785.49</v>
      </c>
    </row>
    <row r="260" spans="1:28">
      <c r="A260" t="s">
        <v>434</v>
      </c>
      <c r="B260" s="1">
        <v>46025</v>
      </c>
      <c r="C260" t="s">
        <v>50</v>
      </c>
      <c r="D260" t="s">
        <v>30</v>
      </c>
      <c r="E260" t="s">
        <v>83</v>
      </c>
      <c r="F260" t="s">
        <v>58</v>
      </c>
      <c r="G260" t="s">
        <v>59</v>
      </c>
      <c r="H260">
        <v>10.43</v>
      </c>
      <c r="I260">
        <v>1422</v>
      </c>
      <c r="J260">
        <v>95.54</v>
      </c>
      <c r="K260">
        <v>4</v>
      </c>
      <c r="L260" t="s">
        <v>68</v>
      </c>
      <c r="M260" t="s">
        <v>35</v>
      </c>
      <c r="N260">
        <v>56415.8</v>
      </c>
      <c r="O260" t="s">
        <v>266</v>
      </c>
      <c r="P260" t="s">
        <v>74</v>
      </c>
      <c r="Q260">
        <v>88.68</v>
      </c>
      <c r="R260">
        <v>3261.2</v>
      </c>
      <c r="S260">
        <v>2263.96</v>
      </c>
      <c r="T260">
        <v>5458.28</v>
      </c>
      <c r="U260" t="str">
        <f>TEXT(Table1[[#This Row],[Booking_Date]],"mmm")</f>
        <v>Jan</v>
      </c>
      <c r="V260">
        <f>YEAR(Table1[[#This Row],[Booking_Date]])</f>
        <v>2026</v>
      </c>
      <c r="W260" t="s">
        <v>38</v>
      </c>
      <c r="X260" t="str">
        <f>IF(Table1[[#This Row],[Freight_Cost]]&gt;50000,"High","Low")</f>
        <v>High</v>
      </c>
      <c r="Y260" s="5" t="str">
        <f>IF(Table1[[#This Row],[Profit]]&gt;10000,"Good","Average")</f>
        <v>Average</v>
      </c>
      <c r="Z260" s="5" t="str" cm="1">
        <f t="array" ref="Z260">_xlfn.IFS(K260&lt;=5,"Excellent",K260&lt;=10,"Good",TRUE,"Delayed")</f>
        <v>Excellent</v>
      </c>
      <c r="AA260" s="5" t="str">
        <f>_xlfn.XLOOKUP(Table1[[#This Row],[Shipment_ID]],A:A,E:E)</f>
        <v>MSC</v>
      </c>
      <c r="AB260" s="5">
        <f t="shared" si="4"/>
        <v>5458.28</v>
      </c>
    </row>
    <row r="261" spans="1:28">
      <c r="A261" t="s">
        <v>435</v>
      </c>
      <c r="B261" s="1">
        <v>45716</v>
      </c>
      <c r="C261" t="s">
        <v>115</v>
      </c>
      <c r="D261" t="s">
        <v>72</v>
      </c>
      <c r="E261" t="s">
        <v>42</v>
      </c>
      <c r="F261" t="s">
        <v>58</v>
      </c>
      <c r="G261" t="s">
        <v>67</v>
      </c>
      <c r="H261">
        <v>19.36</v>
      </c>
      <c r="I261">
        <v>2206</v>
      </c>
      <c r="J261">
        <v>95.97</v>
      </c>
      <c r="K261">
        <v>6</v>
      </c>
      <c r="L261" t="s">
        <v>68</v>
      </c>
      <c r="M261" t="s">
        <v>60</v>
      </c>
      <c r="N261">
        <v>69912.399999999994</v>
      </c>
      <c r="O261" t="s">
        <v>436</v>
      </c>
      <c r="P261" t="s">
        <v>37</v>
      </c>
      <c r="Q261">
        <v>81.760000000000005</v>
      </c>
      <c r="R261">
        <v>5186.3999999999996</v>
      </c>
      <c r="S261">
        <v>3376.94</v>
      </c>
      <c r="T261">
        <v>11289.98</v>
      </c>
      <c r="U261" t="str">
        <f>TEXT(Table1[[#This Row],[Booking_Date]],"mmm")</f>
        <v>Feb</v>
      </c>
      <c r="V261">
        <f>YEAR(Table1[[#This Row],[Booking_Date]])</f>
        <v>2025</v>
      </c>
      <c r="W261" t="s">
        <v>38</v>
      </c>
      <c r="X261" t="str">
        <f>IF(Table1[[#This Row],[Freight_Cost]]&gt;50000,"High","Low")</f>
        <v>High</v>
      </c>
      <c r="Y261" s="5" t="str">
        <f>IF(Table1[[#This Row],[Profit]]&gt;10000,"Good","Average")</f>
        <v>Good</v>
      </c>
      <c r="Z261" s="5" t="str" cm="1">
        <f t="array" ref="Z261">_xlfn.IFS(K261&lt;=5,"Excellent",K261&lt;=10,"Good",TRUE,"Delayed")</f>
        <v>Good</v>
      </c>
      <c r="AA261" s="5" t="str">
        <f>_xlfn.XLOOKUP(Table1[[#This Row],[Shipment_ID]],A:A,E:E)</f>
        <v>CMA CGM</v>
      </c>
      <c r="AB261" s="5">
        <f t="shared" si="4"/>
        <v>11289.98</v>
      </c>
    </row>
    <row r="262" spans="1:28">
      <c r="A262" t="s">
        <v>437</v>
      </c>
      <c r="B262" s="1">
        <v>45991</v>
      </c>
      <c r="C262" t="s">
        <v>40</v>
      </c>
      <c r="D262" t="s">
        <v>65</v>
      </c>
      <c r="E262" t="s">
        <v>66</v>
      </c>
      <c r="F262" t="s">
        <v>58</v>
      </c>
      <c r="G262" t="s">
        <v>59</v>
      </c>
      <c r="H262">
        <v>27.14</v>
      </c>
      <c r="I262">
        <v>1232</v>
      </c>
      <c r="J262">
        <v>98.03</v>
      </c>
      <c r="K262">
        <v>4</v>
      </c>
      <c r="L262" t="s">
        <v>44</v>
      </c>
      <c r="M262" t="s">
        <v>60</v>
      </c>
      <c r="N262">
        <v>62973.599999999999</v>
      </c>
      <c r="O262" t="s">
        <v>191</v>
      </c>
      <c r="P262" t="s">
        <v>62</v>
      </c>
      <c r="Q262">
        <v>85.51</v>
      </c>
      <c r="R262">
        <v>3549.6</v>
      </c>
      <c r="S262">
        <v>3283.35</v>
      </c>
      <c r="T262">
        <v>8738.73</v>
      </c>
      <c r="U262" t="str">
        <f>TEXT(Table1[[#This Row],[Booking_Date]],"mmm")</f>
        <v>Nov</v>
      </c>
      <c r="V262">
        <f>YEAR(Table1[[#This Row],[Booking_Date]])</f>
        <v>2025</v>
      </c>
      <c r="W262" t="s">
        <v>104</v>
      </c>
      <c r="X262" t="str">
        <f>IF(Table1[[#This Row],[Freight_Cost]]&gt;50000,"High","Low")</f>
        <v>High</v>
      </c>
      <c r="Y262" s="5" t="str">
        <f>IF(Table1[[#This Row],[Profit]]&gt;10000,"Good","Average")</f>
        <v>Average</v>
      </c>
      <c r="Z262" s="5" t="str" cm="1">
        <f t="array" ref="Z262">_xlfn.IFS(K262&lt;=5,"Excellent",K262&lt;=10,"Good",TRUE,"Delayed")</f>
        <v>Excellent</v>
      </c>
      <c r="AA262" s="5" t="str">
        <f>_xlfn.XLOOKUP(Table1[[#This Row],[Shipment_ID]],A:A,E:E)</f>
        <v>COSCO</v>
      </c>
      <c r="AB262" s="5">
        <f t="shared" si="4"/>
        <v>8738.73</v>
      </c>
    </row>
    <row r="263" spans="1:28">
      <c r="A263" t="s">
        <v>438</v>
      </c>
      <c r="B263" s="1">
        <v>45578</v>
      </c>
      <c r="C263" t="s">
        <v>64</v>
      </c>
      <c r="D263" t="s">
        <v>82</v>
      </c>
      <c r="E263" t="s">
        <v>42</v>
      </c>
      <c r="F263" t="s">
        <v>58</v>
      </c>
      <c r="G263" t="s">
        <v>84</v>
      </c>
      <c r="H263">
        <v>27.51</v>
      </c>
      <c r="I263">
        <v>2631</v>
      </c>
      <c r="J263">
        <v>93.86</v>
      </c>
      <c r="K263">
        <v>6</v>
      </c>
      <c r="L263" t="s">
        <v>44</v>
      </c>
      <c r="M263" t="s">
        <v>35</v>
      </c>
      <c r="N263">
        <v>83594.2</v>
      </c>
      <c r="O263" t="s">
        <v>168</v>
      </c>
      <c r="P263" t="s">
        <v>54</v>
      </c>
      <c r="Q263">
        <v>82.2</v>
      </c>
      <c r="R263">
        <v>6362.4</v>
      </c>
      <c r="S263">
        <v>3556.22</v>
      </c>
      <c r="T263">
        <v>14754.55</v>
      </c>
      <c r="U263" t="str">
        <f>TEXT(Table1[[#This Row],[Booking_Date]],"mmm")</f>
        <v>Oct</v>
      </c>
      <c r="V263">
        <f>YEAR(Table1[[#This Row],[Booking_Date]])</f>
        <v>2024</v>
      </c>
      <c r="W263" t="s">
        <v>104</v>
      </c>
      <c r="X263" t="str">
        <f>IF(Table1[[#This Row],[Freight_Cost]]&gt;50000,"High","Low")</f>
        <v>High</v>
      </c>
      <c r="Y263" s="5" t="str">
        <f>IF(Table1[[#This Row],[Profit]]&gt;10000,"Good","Average")</f>
        <v>Good</v>
      </c>
      <c r="Z263" s="5" t="str" cm="1">
        <f t="array" ref="Z263">_xlfn.IFS(K263&lt;=5,"Excellent",K263&lt;=10,"Good",TRUE,"Delayed")</f>
        <v>Good</v>
      </c>
      <c r="AA263" s="5" t="str">
        <f>_xlfn.XLOOKUP(Table1[[#This Row],[Shipment_ID]],A:A,E:E)</f>
        <v>CMA CGM</v>
      </c>
      <c r="AB263" s="5">
        <f t="shared" si="4"/>
        <v>14754.55</v>
      </c>
    </row>
    <row r="264" spans="1:28">
      <c r="A264" t="s">
        <v>439</v>
      </c>
      <c r="B264" s="1">
        <v>45978</v>
      </c>
      <c r="C264" t="s">
        <v>40</v>
      </c>
      <c r="D264" t="s">
        <v>56</v>
      </c>
      <c r="E264" t="s">
        <v>99</v>
      </c>
      <c r="F264" t="s">
        <v>32</v>
      </c>
      <c r="G264" t="s">
        <v>67</v>
      </c>
      <c r="H264">
        <v>22.1</v>
      </c>
      <c r="I264">
        <v>552</v>
      </c>
      <c r="J264">
        <v>92.49</v>
      </c>
      <c r="K264">
        <v>3</v>
      </c>
      <c r="L264" t="s">
        <v>34</v>
      </c>
      <c r="M264" t="s">
        <v>60</v>
      </c>
      <c r="N264">
        <v>42612.800000000003</v>
      </c>
      <c r="O264" t="s">
        <v>324</v>
      </c>
      <c r="P264" t="s">
        <v>37</v>
      </c>
      <c r="Q264">
        <v>82.22</v>
      </c>
      <c r="R264">
        <v>1988</v>
      </c>
      <c r="S264">
        <v>3899.96</v>
      </c>
      <c r="T264">
        <v>5893.47</v>
      </c>
      <c r="U264" t="str">
        <f>TEXT(Table1[[#This Row],[Booking_Date]],"mmm")</f>
        <v>Nov</v>
      </c>
      <c r="V264">
        <f>YEAR(Table1[[#This Row],[Booking_Date]])</f>
        <v>2025</v>
      </c>
      <c r="W264" t="s">
        <v>104</v>
      </c>
      <c r="X264" t="str">
        <f>IF(Table1[[#This Row],[Freight_Cost]]&gt;50000,"High","Low")</f>
        <v>Low</v>
      </c>
      <c r="Y264" s="5" t="str">
        <f>IF(Table1[[#This Row],[Profit]]&gt;10000,"Good","Average")</f>
        <v>Average</v>
      </c>
      <c r="Z264" s="5" t="str" cm="1">
        <f t="array" ref="Z264">_xlfn.IFS(K264&lt;=5,"Excellent",K264&lt;=10,"Good",TRUE,"Delayed")</f>
        <v>Excellent</v>
      </c>
      <c r="AA264" s="5" t="str">
        <f>_xlfn.XLOOKUP(Table1[[#This Row],[Shipment_ID]],A:A,E:E)</f>
        <v>ONE</v>
      </c>
      <c r="AB264" s="5">
        <f t="shared" si="4"/>
        <v>5893.47</v>
      </c>
    </row>
    <row r="265" spans="1:28">
      <c r="A265" t="s">
        <v>440</v>
      </c>
      <c r="B265" s="1">
        <v>45923</v>
      </c>
      <c r="C265" t="s">
        <v>40</v>
      </c>
      <c r="D265" t="s">
        <v>30</v>
      </c>
      <c r="E265" t="s">
        <v>31</v>
      </c>
      <c r="F265" t="s">
        <v>58</v>
      </c>
      <c r="G265" t="s">
        <v>59</v>
      </c>
      <c r="H265">
        <v>23.41</v>
      </c>
      <c r="I265">
        <v>2466</v>
      </c>
      <c r="J265">
        <v>91.86</v>
      </c>
      <c r="K265">
        <v>7</v>
      </c>
      <c r="L265" t="s">
        <v>34</v>
      </c>
      <c r="M265" t="s">
        <v>45</v>
      </c>
      <c r="N265">
        <v>80184.2</v>
      </c>
      <c r="O265" t="s">
        <v>133</v>
      </c>
      <c r="P265" t="s">
        <v>78</v>
      </c>
      <c r="Q265">
        <v>81.63</v>
      </c>
      <c r="R265">
        <v>5868.4</v>
      </c>
      <c r="S265">
        <v>4109.91</v>
      </c>
      <c r="T265">
        <v>12677.24</v>
      </c>
      <c r="U265" t="str">
        <f>TEXT(Table1[[#This Row],[Booking_Date]],"mmm")</f>
        <v>Sep</v>
      </c>
      <c r="V265">
        <f>YEAR(Table1[[#This Row],[Booking_Date]])</f>
        <v>2025</v>
      </c>
      <c r="W265" t="s">
        <v>48</v>
      </c>
      <c r="X265" t="str">
        <f>IF(Table1[[#This Row],[Freight_Cost]]&gt;50000,"High","Low")</f>
        <v>High</v>
      </c>
      <c r="Y265" s="5" t="str">
        <f>IF(Table1[[#This Row],[Profit]]&gt;10000,"Good","Average")</f>
        <v>Good</v>
      </c>
      <c r="Z265" s="5" t="str" cm="1">
        <f t="array" ref="Z265">_xlfn.IFS(K265&lt;=5,"Excellent",K265&lt;=10,"Good",TRUE,"Delayed")</f>
        <v>Good</v>
      </c>
      <c r="AA265" s="5" t="str">
        <f>_xlfn.XLOOKUP(Table1[[#This Row],[Shipment_ID]],A:A,E:E)</f>
        <v>Hapag-Lloyd</v>
      </c>
      <c r="AB265" s="5">
        <f t="shared" si="4"/>
        <v>12677.24</v>
      </c>
    </row>
    <row r="266" spans="1:28">
      <c r="A266" t="s">
        <v>441</v>
      </c>
      <c r="B266" s="1">
        <v>45350</v>
      </c>
      <c r="C266" t="s">
        <v>89</v>
      </c>
      <c r="D266" t="s">
        <v>51</v>
      </c>
      <c r="E266" t="s">
        <v>31</v>
      </c>
      <c r="F266" t="s">
        <v>58</v>
      </c>
      <c r="G266" t="s">
        <v>33</v>
      </c>
      <c r="H266">
        <v>10.59</v>
      </c>
      <c r="I266">
        <v>2382</v>
      </c>
      <c r="J266">
        <v>103.24</v>
      </c>
      <c r="K266">
        <v>5</v>
      </c>
      <c r="L266" t="s">
        <v>44</v>
      </c>
      <c r="M266" t="s">
        <v>35</v>
      </c>
      <c r="N266">
        <v>66503.8</v>
      </c>
      <c r="O266" t="s">
        <v>259</v>
      </c>
      <c r="P266" t="s">
        <v>54</v>
      </c>
      <c r="Q266">
        <v>84.67</v>
      </c>
      <c r="R266">
        <v>5187.6000000000004</v>
      </c>
      <c r="S266">
        <v>3752.25</v>
      </c>
      <c r="T266">
        <v>5413.79</v>
      </c>
      <c r="U266" t="str">
        <f>TEXT(Table1[[#This Row],[Booking_Date]],"mmm")</f>
        <v>Feb</v>
      </c>
      <c r="V266">
        <f>YEAR(Table1[[#This Row],[Booking_Date]])</f>
        <v>2024</v>
      </c>
      <c r="W266" t="s">
        <v>38</v>
      </c>
      <c r="X266" t="str">
        <f>IF(Table1[[#This Row],[Freight_Cost]]&gt;50000,"High","Low")</f>
        <v>High</v>
      </c>
      <c r="Y266" s="5" t="str">
        <f>IF(Table1[[#This Row],[Profit]]&gt;10000,"Good","Average")</f>
        <v>Average</v>
      </c>
      <c r="Z266" s="5" t="str" cm="1">
        <f t="array" ref="Z266">_xlfn.IFS(K266&lt;=5,"Excellent",K266&lt;=10,"Good",TRUE,"Delayed")</f>
        <v>Excellent</v>
      </c>
      <c r="AA266" s="5" t="str">
        <f>_xlfn.XLOOKUP(Table1[[#This Row],[Shipment_ID]],A:A,E:E)</f>
        <v>Hapag-Lloyd</v>
      </c>
      <c r="AB266" s="5">
        <f t="shared" si="4"/>
        <v>5413.79</v>
      </c>
    </row>
    <row r="267" spans="1:28">
      <c r="A267" t="s">
        <v>442</v>
      </c>
      <c r="B267" s="1">
        <v>45877</v>
      </c>
      <c r="C267" t="s">
        <v>50</v>
      </c>
      <c r="D267" t="s">
        <v>65</v>
      </c>
      <c r="E267" t="s">
        <v>42</v>
      </c>
      <c r="F267" t="s">
        <v>58</v>
      </c>
      <c r="G267" t="s">
        <v>43</v>
      </c>
      <c r="H267">
        <v>10.3</v>
      </c>
      <c r="I267">
        <v>397</v>
      </c>
      <c r="J267">
        <v>92.62</v>
      </c>
      <c r="K267">
        <v>2</v>
      </c>
      <c r="L267" t="s">
        <v>68</v>
      </c>
      <c r="M267" t="s">
        <v>45</v>
      </c>
      <c r="N267">
        <v>41148.400000000001</v>
      </c>
      <c r="O267" t="s">
        <v>184</v>
      </c>
      <c r="P267" t="s">
        <v>74</v>
      </c>
      <c r="Q267">
        <v>85.92</v>
      </c>
      <c r="R267">
        <v>1206</v>
      </c>
      <c r="S267">
        <v>3742.27</v>
      </c>
      <c r="T267">
        <v>6639.78</v>
      </c>
      <c r="U267" t="str">
        <f>TEXT(Table1[[#This Row],[Booking_Date]],"mmm")</f>
        <v>Aug</v>
      </c>
      <c r="V267">
        <f>YEAR(Table1[[#This Row],[Booking_Date]])</f>
        <v>2025</v>
      </c>
      <c r="W267" t="s">
        <v>48</v>
      </c>
      <c r="X267" t="str">
        <f>IF(Table1[[#This Row],[Freight_Cost]]&gt;50000,"High","Low")</f>
        <v>Low</v>
      </c>
      <c r="Y267" s="5" t="str">
        <f>IF(Table1[[#This Row],[Profit]]&gt;10000,"Good","Average")</f>
        <v>Average</v>
      </c>
      <c r="Z267" s="5" t="str" cm="1">
        <f t="array" ref="Z267">_xlfn.IFS(K267&lt;=5,"Excellent",K267&lt;=10,"Good",TRUE,"Delayed")</f>
        <v>Excellent</v>
      </c>
      <c r="AA267" s="5" t="str">
        <f>_xlfn.XLOOKUP(Table1[[#This Row],[Shipment_ID]],A:A,E:E)</f>
        <v>CMA CGM</v>
      </c>
      <c r="AB267" s="5">
        <f t="shared" si="4"/>
        <v>6639.78</v>
      </c>
    </row>
    <row r="268" spans="1:28">
      <c r="A268" t="s">
        <v>443</v>
      </c>
      <c r="B268" s="1">
        <v>45995</v>
      </c>
      <c r="C268" t="s">
        <v>89</v>
      </c>
      <c r="D268" t="s">
        <v>82</v>
      </c>
      <c r="E268" t="s">
        <v>83</v>
      </c>
      <c r="F268" t="s">
        <v>32</v>
      </c>
      <c r="G268" t="s">
        <v>52</v>
      </c>
      <c r="H268">
        <v>12.64</v>
      </c>
      <c r="I268">
        <v>1274</v>
      </c>
      <c r="J268">
        <v>97.45</v>
      </c>
      <c r="K268">
        <v>5</v>
      </c>
      <c r="L268" t="s">
        <v>34</v>
      </c>
      <c r="M268" t="s">
        <v>60</v>
      </c>
      <c r="N268">
        <v>43358</v>
      </c>
      <c r="O268" t="s">
        <v>200</v>
      </c>
      <c r="P268" t="s">
        <v>47</v>
      </c>
      <c r="Q268">
        <v>83.11</v>
      </c>
      <c r="R268">
        <v>3053.6</v>
      </c>
      <c r="S268">
        <v>4533.42</v>
      </c>
      <c r="T268">
        <v>5919.32</v>
      </c>
      <c r="U268" t="str">
        <f>TEXT(Table1[[#This Row],[Booking_Date]],"mmm")</f>
        <v>Dec</v>
      </c>
      <c r="V268">
        <f>YEAR(Table1[[#This Row],[Booking_Date]])</f>
        <v>2025</v>
      </c>
      <c r="W268" t="s">
        <v>104</v>
      </c>
      <c r="X268" t="str">
        <f>IF(Table1[[#This Row],[Freight_Cost]]&gt;50000,"High","Low")</f>
        <v>Low</v>
      </c>
      <c r="Y268" s="5" t="str">
        <f>IF(Table1[[#This Row],[Profit]]&gt;10000,"Good","Average")</f>
        <v>Average</v>
      </c>
      <c r="Z268" s="5" t="str" cm="1">
        <f t="array" ref="Z268">_xlfn.IFS(K268&lt;=5,"Excellent",K268&lt;=10,"Good",TRUE,"Delayed")</f>
        <v>Excellent</v>
      </c>
      <c r="AA268" s="5" t="str">
        <f>_xlfn.XLOOKUP(Table1[[#This Row],[Shipment_ID]],A:A,E:E)</f>
        <v>MSC</v>
      </c>
      <c r="AB268" s="5">
        <f t="shared" si="4"/>
        <v>5919.32</v>
      </c>
    </row>
    <row r="269" spans="1:28">
      <c r="A269" t="s">
        <v>444</v>
      </c>
      <c r="B269" s="1">
        <v>45911</v>
      </c>
      <c r="C269" t="s">
        <v>50</v>
      </c>
      <c r="D269" t="s">
        <v>51</v>
      </c>
      <c r="E269" t="s">
        <v>83</v>
      </c>
      <c r="F269" t="s">
        <v>58</v>
      </c>
      <c r="G269" t="s">
        <v>43</v>
      </c>
      <c r="H269">
        <v>12.58</v>
      </c>
      <c r="I269">
        <v>1662</v>
      </c>
      <c r="J269">
        <v>97.16</v>
      </c>
      <c r="K269">
        <v>5</v>
      </c>
      <c r="L269" t="s">
        <v>34</v>
      </c>
      <c r="M269" t="s">
        <v>45</v>
      </c>
      <c r="N269">
        <v>61425.2</v>
      </c>
      <c r="O269" t="s">
        <v>137</v>
      </c>
      <c r="P269" t="s">
        <v>70</v>
      </c>
      <c r="Q269">
        <v>81.06</v>
      </c>
      <c r="R269">
        <v>3827.2</v>
      </c>
      <c r="S269">
        <v>4771.37</v>
      </c>
      <c r="T269">
        <v>8372</v>
      </c>
      <c r="U269" t="str">
        <f>TEXT(Table1[[#This Row],[Booking_Date]],"mmm")</f>
        <v>Sep</v>
      </c>
      <c r="V269">
        <f>YEAR(Table1[[#This Row],[Booking_Date]])</f>
        <v>2025</v>
      </c>
      <c r="W269" t="s">
        <v>48</v>
      </c>
      <c r="X269" t="str">
        <f>IF(Table1[[#This Row],[Freight_Cost]]&gt;50000,"High","Low")</f>
        <v>High</v>
      </c>
      <c r="Y269" s="5" t="str">
        <f>IF(Table1[[#This Row],[Profit]]&gt;10000,"Good","Average")</f>
        <v>Average</v>
      </c>
      <c r="Z269" s="5" t="str" cm="1">
        <f t="array" ref="Z269">_xlfn.IFS(K269&lt;=5,"Excellent",K269&lt;=10,"Good",TRUE,"Delayed")</f>
        <v>Excellent</v>
      </c>
      <c r="AA269" s="5" t="str">
        <f>_xlfn.XLOOKUP(Table1[[#This Row],[Shipment_ID]],A:A,E:E)</f>
        <v>MSC</v>
      </c>
      <c r="AB269" s="5">
        <f t="shared" si="4"/>
        <v>8372</v>
      </c>
    </row>
    <row r="270" spans="1:28">
      <c r="A270" t="s">
        <v>445</v>
      </c>
      <c r="B270" s="1">
        <v>45454</v>
      </c>
      <c r="C270" t="s">
        <v>40</v>
      </c>
      <c r="D270" t="s">
        <v>41</v>
      </c>
      <c r="E270" t="s">
        <v>31</v>
      </c>
      <c r="F270" t="s">
        <v>58</v>
      </c>
      <c r="G270" t="s">
        <v>59</v>
      </c>
      <c r="H270">
        <v>25.63</v>
      </c>
      <c r="I270">
        <v>2350</v>
      </c>
      <c r="J270">
        <v>95.53</v>
      </c>
      <c r="K270">
        <v>6</v>
      </c>
      <c r="L270" t="s">
        <v>34</v>
      </c>
      <c r="M270" t="s">
        <v>60</v>
      </c>
      <c r="N270">
        <v>79730.600000000006</v>
      </c>
      <c r="O270" t="s">
        <v>118</v>
      </c>
      <c r="P270" t="s">
        <v>54</v>
      </c>
      <c r="Q270">
        <v>86.12</v>
      </c>
      <c r="R270">
        <v>5725.2</v>
      </c>
      <c r="S270">
        <v>3130.12</v>
      </c>
      <c r="T270">
        <v>12046.18</v>
      </c>
      <c r="U270" t="str">
        <f>TEXT(Table1[[#This Row],[Booking_Date]],"mmm")</f>
        <v>Jun</v>
      </c>
      <c r="V270">
        <f>YEAR(Table1[[#This Row],[Booking_Date]])</f>
        <v>2024</v>
      </c>
      <c r="W270" t="s">
        <v>75</v>
      </c>
      <c r="X270" t="str">
        <f>IF(Table1[[#This Row],[Freight_Cost]]&gt;50000,"High","Low")</f>
        <v>High</v>
      </c>
      <c r="Y270" s="5" t="str">
        <f>IF(Table1[[#This Row],[Profit]]&gt;10000,"Good","Average")</f>
        <v>Good</v>
      </c>
      <c r="Z270" s="5" t="str" cm="1">
        <f t="array" ref="Z270">_xlfn.IFS(K270&lt;=5,"Excellent",K270&lt;=10,"Good",TRUE,"Delayed")</f>
        <v>Good</v>
      </c>
      <c r="AA270" s="5" t="str">
        <f>_xlfn.XLOOKUP(Table1[[#This Row],[Shipment_ID]],A:A,E:E)</f>
        <v>Hapag-Lloyd</v>
      </c>
      <c r="AB270" s="5">
        <f t="shared" si="4"/>
        <v>12046.18</v>
      </c>
    </row>
    <row r="271" spans="1:28">
      <c r="A271" t="s">
        <v>446</v>
      </c>
      <c r="B271" s="1">
        <v>46034</v>
      </c>
      <c r="C271" t="s">
        <v>115</v>
      </c>
      <c r="D271" t="s">
        <v>82</v>
      </c>
      <c r="E271" t="s">
        <v>42</v>
      </c>
      <c r="F271" t="s">
        <v>58</v>
      </c>
      <c r="G271" t="s">
        <v>67</v>
      </c>
      <c r="H271">
        <v>11.32</v>
      </c>
      <c r="I271">
        <v>2347</v>
      </c>
      <c r="J271">
        <v>85.59</v>
      </c>
      <c r="K271">
        <v>5</v>
      </c>
      <c r="L271" t="s">
        <v>68</v>
      </c>
      <c r="M271" t="s">
        <v>60</v>
      </c>
      <c r="N271">
        <v>63122.8</v>
      </c>
      <c r="O271" t="s">
        <v>143</v>
      </c>
      <c r="P271" t="s">
        <v>62</v>
      </c>
      <c r="Q271">
        <v>85.81</v>
      </c>
      <c r="R271">
        <v>5146.8</v>
      </c>
      <c r="S271">
        <v>2588.65</v>
      </c>
      <c r="T271">
        <v>11319.07</v>
      </c>
      <c r="U271" t="str">
        <f>TEXT(Table1[[#This Row],[Booking_Date]],"mmm")</f>
        <v>Jan</v>
      </c>
      <c r="V271">
        <f>YEAR(Table1[[#This Row],[Booking_Date]])</f>
        <v>2026</v>
      </c>
      <c r="W271" t="s">
        <v>38</v>
      </c>
      <c r="X271" t="str">
        <f>IF(Table1[[#This Row],[Freight_Cost]]&gt;50000,"High","Low")</f>
        <v>High</v>
      </c>
      <c r="Y271" s="5" t="str">
        <f>IF(Table1[[#This Row],[Profit]]&gt;10000,"Good","Average")</f>
        <v>Good</v>
      </c>
      <c r="Z271" s="5" t="str" cm="1">
        <f t="array" ref="Z271">_xlfn.IFS(K271&lt;=5,"Excellent",K271&lt;=10,"Good",TRUE,"Delayed")</f>
        <v>Excellent</v>
      </c>
      <c r="AA271" s="5" t="str">
        <f>_xlfn.XLOOKUP(Table1[[#This Row],[Shipment_ID]],A:A,E:E)</f>
        <v>CMA CGM</v>
      </c>
      <c r="AB271" s="5">
        <f t="shared" si="4"/>
        <v>11319.07</v>
      </c>
    </row>
    <row r="272" spans="1:28">
      <c r="A272" t="s">
        <v>447</v>
      </c>
      <c r="B272" s="1">
        <v>45751</v>
      </c>
      <c r="C272" t="s">
        <v>64</v>
      </c>
      <c r="D272" t="s">
        <v>65</v>
      </c>
      <c r="E272" t="s">
        <v>102</v>
      </c>
      <c r="F272" t="s">
        <v>32</v>
      </c>
      <c r="G272" t="s">
        <v>33</v>
      </c>
      <c r="H272">
        <v>23.68</v>
      </c>
      <c r="I272">
        <v>1110</v>
      </c>
      <c r="J272">
        <v>103.95</v>
      </c>
      <c r="K272">
        <v>3</v>
      </c>
      <c r="L272" t="s">
        <v>44</v>
      </c>
      <c r="M272" t="s">
        <v>45</v>
      </c>
      <c r="N272">
        <v>48606</v>
      </c>
      <c r="O272" t="s">
        <v>97</v>
      </c>
      <c r="P272" t="s">
        <v>54</v>
      </c>
      <c r="Q272">
        <v>87.09</v>
      </c>
      <c r="R272">
        <v>3167.2</v>
      </c>
      <c r="S272">
        <v>2115.4499999999998</v>
      </c>
      <c r="T272">
        <v>5630.14</v>
      </c>
      <c r="U272" t="str">
        <f>TEXT(Table1[[#This Row],[Booking_Date]],"mmm")</f>
        <v>Apr</v>
      </c>
      <c r="V272">
        <f>YEAR(Table1[[#This Row],[Booking_Date]])</f>
        <v>2025</v>
      </c>
      <c r="W272" t="s">
        <v>75</v>
      </c>
      <c r="X272" t="str">
        <f>IF(Table1[[#This Row],[Freight_Cost]]&gt;50000,"High","Low")</f>
        <v>Low</v>
      </c>
      <c r="Y272" s="5" t="str">
        <f>IF(Table1[[#This Row],[Profit]]&gt;10000,"Good","Average")</f>
        <v>Average</v>
      </c>
      <c r="Z272" s="5" t="str" cm="1">
        <f t="array" ref="Z272">_xlfn.IFS(K272&lt;=5,"Excellent",K272&lt;=10,"Good",TRUE,"Delayed")</f>
        <v>Excellent</v>
      </c>
      <c r="AA272" s="5" t="str">
        <f>_xlfn.XLOOKUP(Table1[[#This Row],[Shipment_ID]],A:A,E:E)</f>
        <v>Maersk</v>
      </c>
      <c r="AB272" s="5">
        <f t="shared" si="4"/>
        <v>5630.14</v>
      </c>
    </row>
    <row r="273" spans="1:28">
      <c r="A273" t="s">
        <v>448</v>
      </c>
      <c r="B273" s="1">
        <v>45571</v>
      </c>
      <c r="C273" t="s">
        <v>121</v>
      </c>
      <c r="D273" t="s">
        <v>82</v>
      </c>
      <c r="E273" t="s">
        <v>83</v>
      </c>
      <c r="F273" t="s">
        <v>32</v>
      </c>
      <c r="G273" t="s">
        <v>59</v>
      </c>
      <c r="H273">
        <v>19.57</v>
      </c>
      <c r="I273">
        <v>2622</v>
      </c>
      <c r="J273">
        <v>100.38</v>
      </c>
      <c r="K273">
        <v>8</v>
      </c>
      <c r="L273" t="s">
        <v>34</v>
      </c>
      <c r="M273" t="s">
        <v>35</v>
      </c>
      <c r="N273">
        <v>70122.600000000006</v>
      </c>
      <c r="O273" t="s">
        <v>73</v>
      </c>
      <c r="P273" t="s">
        <v>70</v>
      </c>
      <c r="Q273">
        <v>86.76</v>
      </c>
      <c r="R273">
        <v>6026.8</v>
      </c>
      <c r="S273">
        <v>1718.85</v>
      </c>
      <c r="T273">
        <v>7172.79</v>
      </c>
      <c r="U273" t="str">
        <f>TEXT(Table1[[#This Row],[Booking_Date]],"mmm")</f>
        <v>Oct</v>
      </c>
      <c r="V273">
        <f>YEAR(Table1[[#This Row],[Booking_Date]])</f>
        <v>2024</v>
      </c>
      <c r="W273" t="s">
        <v>104</v>
      </c>
      <c r="X273" t="str">
        <f>IF(Table1[[#This Row],[Freight_Cost]]&gt;50000,"High","Low")</f>
        <v>High</v>
      </c>
      <c r="Y273" s="5" t="str">
        <f>IF(Table1[[#This Row],[Profit]]&gt;10000,"Good","Average")</f>
        <v>Average</v>
      </c>
      <c r="Z273" s="5" t="str" cm="1">
        <f t="array" ref="Z273">_xlfn.IFS(K273&lt;=5,"Excellent",K273&lt;=10,"Good",TRUE,"Delayed")</f>
        <v>Good</v>
      </c>
      <c r="AA273" s="5" t="str">
        <f>_xlfn.XLOOKUP(Table1[[#This Row],[Shipment_ID]],A:A,E:E)</f>
        <v>MSC</v>
      </c>
      <c r="AB273" s="5">
        <f t="shared" si="4"/>
        <v>7172.79</v>
      </c>
    </row>
    <row r="274" spans="1:28">
      <c r="A274" t="s">
        <v>449</v>
      </c>
      <c r="B274" s="1">
        <v>45420</v>
      </c>
      <c r="C274" t="s">
        <v>29</v>
      </c>
      <c r="D274" t="s">
        <v>108</v>
      </c>
      <c r="E274" t="s">
        <v>66</v>
      </c>
      <c r="F274" t="s">
        <v>32</v>
      </c>
      <c r="G274" t="s">
        <v>59</v>
      </c>
      <c r="H274">
        <v>11.4</v>
      </c>
      <c r="I274">
        <v>2695</v>
      </c>
      <c r="J274">
        <v>85.45</v>
      </c>
      <c r="K274">
        <v>6</v>
      </c>
      <c r="L274" t="s">
        <v>44</v>
      </c>
      <c r="M274" t="s">
        <v>60</v>
      </c>
      <c r="N274">
        <v>52854</v>
      </c>
      <c r="O274" t="s">
        <v>450</v>
      </c>
      <c r="P274" t="s">
        <v>74</v>
      </c>
      <c r="Q274">
        <v>85.25</v>
      </c>
      <c r="R274">
        <v>5846</v>
      </c>
      <c r="S274">
        <v>3915.81</v>
      </c>
      <c r="T274">
        <v>9303.52</v>
      </c>
      <c r="U274" t="str">
        <f>TEXT(Table1[[#This Row],[Booking_Date]],"mmm")</f>
        <v>May</v>
      </c>
      <c r="V274">
        <f>YEAR(Table1[[#This Row],[Booking_Date]])</f>
        <v>2024</v>
      </c>
      <c r="W274" t="s">
        <v>75</v>
      </c>
      <c r="X274" t="str">
        <f>IF(Table1[[#This Row],[Freight_Cost]]&gt;50000,"High","Low")</f>
        <v>High</v>
      </c>
      <c r="Y274" s="5" t="str">
        <f>IF(Table1[[#This Row],[Profit]]&gt;10000,"Good","Average")</f>
        <v>Average</v>
      </c>
      <c r="Z274" s="5" t="str" cm="1">
        <f t="array" ref="Z274">_xlfn.IFS(K274&lt;=5,"Excellent",K274&lt;=10,"Good",TRUE,"Delayed")</f>
        <v>Good</v>
      </c>
      <c r="AA274" s="5" t="str">
        <f>_xlfn.XLOOKUP(Table1[[#This Row],[Shipment_ID]],A:A,E:E)</f>
        <v>COSCO</v>
      </c>
      <c r="AB274" s="5">
        <f t="shared" si="4"/>
        <v>9303.52</v>
      </c>
    </row>
    <row r="275" spans="1:28">
      <c r="A275" t="s">
        <v>451</v>
      </c>
      <c r="B275" s="1">
        <v>46149</v>
      </c>
      <c r="C275" t="s">
        <v>40</v>
      </c>
      <c r="D275" t="s">
        <v>30</v>
      </c>
      <c r="E275" t="s">
        <v>42</v>
      </c>
      <c r="F275" t="s">
        <v>32</v>
      </c>
      <c r="G275" t="s">
        <v>84</v>
      </c>
      <c r="H275">
        <v>10.039999999999999</v>
      </c>
      <c r="I275">
        <v>1018</v>
      </c>
      <c r="J275">
        <v>85.4</v>
      </c>
      <c r="K275">
        <v>3</v>
      </c>
      <c r="L275" t="s">
        <v>44</v>
      </c>
      <c r="M275" t="s">
        <v>35</v>
      </c>
      <c r="N275">
        <v>35500</v>
      </c>
      <c r="O275" t="s">
        <v>118</v>
      </c>
      <c r="P275" t="s">
        <v>78</v>
      </c>
      <c r="Q275">
        <v>83.81</v>
      </c>
      <c r="R275">
        <v>2437.6</v>
      </c>
      <c r="S275">
        <v>3501.39</v>
      </c>
      <c r="T275">
        <v>5741.08</v>
      </c>
      <c r="U275" t="str">
        <f>TEXT(Table1[[#This Row],[Booking_Date]],"mmm")</f>
        <v>May</v>
      </c>
      <c r="V275">
        <f>YEAR(Table1[[#This Row],[Booking_Date]])</f>
        <v>2026</v>
      </c>
      <c r="W275" t="s">
        <v>75</v>
      </c>
      <c r="X275" t="str">
        <f>IF(Table1[[#This Row],[Freight_Cost]]&gt;50000,"High","Low")</f>
        <v>Low</v>
      </c>
      <c r="Y275" s="5" t="str">
        <f>IF(Table1[[#This Row],[Profit]]&gt;10000,"Good","Average")</f>
        <v>Average</v>
      </c>
      <c r="Z275" s="5" t="str" cm="1">
        <f t="array" ref="Z275">_xlfn.IFS(K275&lt;=5,"Excellent",K275&lt;=10,"Good",TRUE,"Delayed")</f>
        <v>Excellent</v>
      </c>
      <c r="AA275" s="5" t="str">
        <f>_xlfn.XLOOKUP(Table1[[#This Row],[Shipment_ID]],A:A,E:E)</f>
        <v>CMA CGM</v>
      </c>
      <c r="AB275" s="5">
        <f t="shared" si="4"/>
        <v>5741.08</v>
      </c>
    </row>
    <row r="276" spans="1:28">
      <c r="A276" t="s">
        <v>452</v>
      </c>
      <c r="B276" s="1">
        <v>45764</v>
      </c>
      <c r="C276" t="s">
        <v>89</v>
      </c>
      <c r="D276" t="s">
        <v>41</v>
      </c>
      <c r="E276" t="s">
        <v>57</v>
      </c>
      <c r="F276" t="s">
        <v>58</v>
      </c>
      <c r="G276" t="s">
        <v>90</v>
      </c>
      <c r="H276">
        <v>24.38</v>
      </c>
      <c r="I276">
        <v>2004</v>
      </c>
      <c r="J276">
        <v>99.84</v>
      </c>
      <c r="K276">
        <v>5</v>
      </c>
      <c r="L276" t="s">
        <v>44</v>
      </c>
      <c r="M276" t="s">
        <v>45</v>
      </c>
      <c r="N276">
        <v>71470.8</v>
      </c>
      <c r="O276" t="s">
        <v>432</v>
      </c>
      <c r="P276" t="s">
        <v>37</v>
      </c>
      <c r="Q276">
        <v>87.43</v>
      </c>
      <c r="R276">
        <v>4983.2</v>
      </c>
      <c r="S276">
        <v>4044.8</v>
      </c>
      <c r="T276">
        <v>12607.75</v>
      </c>
      <c r="U276" t="str">
        <f>TEXT(Table1[[#This Row],[Booking_Date]],"mmm")</f>
        <v>Apr</v>
      </c>
      <c r="V276">
        <f>YEAR(Table1[[#This Row],[Booking_Date]])</f>
        <v>2025</v>
      </c>
      <c r="W276" t="s">
        <v>75</v>
      </c>
      <c r="X276" t="str">
        <f>IF(Table1[[#This Row],[Freight_Cost]]&gt;50000,"High","Low")</f>
        <v>High</v>
      </c>
      <c r="Y276" s="5" t="str">
        <f>IF(Table1[[#This Row],[Profit]]&gt;10000,"Good","Average")</f>
        <v>Good</v>
      </c>
      <c r="Z276" s="5" t="str" cm="1">
        <f t="array" ref="Z276">_xlfn.IFS(K276&lt;=5,"Excellent",K276&lt;=10,"Good",TRUE,"Delayed")</f>
        <v>Excellent</v>
      </c>
      <c r="AA276" s="5" t="str">
        <f>_xlfn.XLOOKUP(Table1[[#This Row],[Shipment_ID]],A:A,E:E)</f>
        <v>Evergreen</v>
      </c>
      <c r="AB276" s="5">
        <f t="shared" si="4"/>
        <v>12607.75</v>
      </c>
    </row>
    <row r="277" spans="1:28">
      <c r="A277" t="s">
        <v>453</v>
      </c>
      <c r="B277" s="1">
        <v>45870</v>
      </c>
      <c r="C277" t="s">
        <v>89</v>
      </c>
      <c r="D277" t="s">
        <v>41</v>
      </c>
      <c r="E277" t="s">
        <v>83</v>
      </c>
      <c r="F277" t="s">
        <v>58</v>
      </c>
      <c r="G277" t="s">
        <v>43</v>
      </c>
      <c r="H277">
        <v>23.23</v>
      </c>
      <c r="I277">
        <v>973</v>
      </c>
      <c r="J277">
        <v>96.54</v>
      </c>
      <c r="K277">
        <v>2</v>
      </c>
      <c r="L277" t="s">
        <v>68</v>
      </c>
      <c r="M277" t="s">
        <v>35</v>
      </c>
      <c r="N277">
        <v>62667.8</v>
      </c>
      <c r="O277" t="s">
        <v>454</v>
      </c>
      <c r="P277" t="s">
        <v>74</v>
      </c>
      <c r="Q277">
        <v>87.53</v>
      </c>
      <c r="R277">
        <v>2875.2</v>
      </c>
      <c r="S277">
        <v>2321.75</v>
      </c>
      <c r="T277">
        <v>7232.13</v>
      </c>
      <c r="U277" t="str">
        <f>TEXT(Table1[[#This Row],[Booking_Date]],"mmm")</f>
        <v>Aug</v>
      </c>
      <c r="V277">
        <f>YEAR(Table1[[#This Row],[Booking_Date]])</f>
        <v>2025</v>
      </c>
      <c r="W277" t="s">
        <v>48</v>
      </c>
      <c r="X277" t="str">
        <f>IF(Table1[[#This Row],[Freight_Cost]]&gt;50000,"High","Low")</f>
        <v>High</v>
      </c>
      <c r="Y277" s="5" t="str">
        <f>IF(Table1[[#This Row],[Profit]]&gt;10000,"Good","Average")</f>
        <v>Average</v>
      </c>
      <c r="Z277" s="5" t="str" cm="1">
        <f t="array" ref="Z277">_xlfn.IFS(K277&lt;=5,"Excellent",K277&lt;=10,"Good",TRUE,"Delayed")</f>
        <v>Excellent</v>
      </c>
      <c r="AA277" s="5" t="str">
        <f>_xlfn.XLOOKUP(Table1[[#This Row],[Shipment_ID]],A:A,E:E)</f>
        <v>MSC</v>
      </c>
      <c r="AB277" s="5">
        <f t="shared" si="4"/>
        <v>7232.13</v>
      </c>
    </row>
    <row r="278" spans="1:28">
      <c r="A278" t="s">
        <v>455</v>
      </c>
      <c r="B278" s="1">
        <v>45534</v>
      </c>
      <c r="C278" t="s">
        <v>50</v>
      </c>
      <c r="D278" t="s">
        <v>51</v>
      </c>
      <c r="E278" t="s">
        <v>83</v>
      </c>
      <c r="F278" t="s">
        <v>58</v>
      </c>
      <c r="G278" t="s">
        <v>52</v>
      </c>
      <c r="H278">
        <v>25.38</v>
      </c>
      <c r="I278">
        <v>447</v>
      </c>
      <c r="J278">
        <v>95.27</v>
      </c>
      <c r="K278">
        <v>2</v>
      </c>
      <c r="L278" t="s">
        <v>68</v>
      </c>
      <c r="M278" t="s">
        <v>45</v>
      </c>
      <c r="N278">
        <v>55638.400000000001</v>
      </c>
      <c r="O278" t="s">
        <v>124</v>
      </c>
      <c r="P278" t="s">
        <v>62</v>
      </c>
      <c r="Q278">
        <v>87.03</v>
      </c>
      <c r="R278">
        <v>1909.2</v>
      </c>
      <c r="S278">
        <v>4613.1099999999997</v>
      </c>
      <c r="T278">
        <v>5887.08</v>
      </c>
      <c r="U278" t="str">
        <f>TEXT(Table1[[#This Row],[Booking_Date]],"mmm")</f>
        <v>Aug</v>
      </c>
      <c r="V278">
        <f>YEAR(Table1[[#This Row],[Booking_Date]])</f>
        <v>2024</v>
      </c>
      <c r="W278" t="s">
        <v>48</v>
      </c>
      <c r="X278" t="str">
        <f>IF(Table1[[#This Row],[Freight_Cost]]&gt;50000,"High","Low")</f>
        <v>High</v>
      </c>
      <c r="Y278" s="5" t="str">
        <f>IF(Table1[[#This Row],[Profit]]&gt;10000,"Good","Average")</f>
        <v>Average</v>
      </c>
      <c r="Z278" s="5" t="str" cm="1">
        <f t="array" ref="Z278">_xlfn.IFS(K278&lt;=5,"Excellent",K278&lt;=10,"Good",TRUE,"Delayed")</f>
        <v>Excellent</v>
      </c>
      <c r="AA278" s="5" t="str">
        <f>_xlfn.XLOOKUP(Table1[[#This Row],[Shipment_ID]],A:A,E:E)</f>
        <v>MSC</v>
      </c>
      <c r="AB278" s="5">
        <f t="shared" si="4"/>
        <v>5887.08</v>
      </c>
    </row>
    <row r="279" spans="1:28">
      <c r="A279" t="s">
        <v>456</v>
      </c>
      <c r="B279" s="1">
        <v>46083</v>
      </c>
      <c r="C279" t="s">
        <v>115</v>
      </c>
      <c r="D279" t="s">
        <v>72</v>
      </c>
      <c r="E279" t="s">
        <v>102</v>
      </c>
      <c r="F279" t="s">
        <v>32</v>
      </c>
      <c r="G279" t="s">
        <v>84</v>
      </c>
      <c r="H279">
        <v>22.94</v>
      </c>
      <c r="I279">
        <v>1648</v>
      </c>
      <c r="J279">
        <v>85.02</v>
      </c>
      <c r="K279">
        <v>6</v>
      </c>
      <c r="L279" t="s">
        <v>68</v>
      </c>
      <c r="M279" t="s">
        <v>60</v>
      </c>
      <c r="N279">
        <v>53124.4</v>
      </c>
      <c r="O279" t="s">
        <v>152</v>
      </c>
      <c r="P279" t="s">
        <v>78</v>
      </c>
      <c r="Q279">
        <v>84.14</v>
      </c>
      <c r="R279">
        <v>4213.6000000000004</v>
      </c>
      <c r="S279">
        <v>2006.27</v>
      </c>
      <c r="T279">
        <v>8938.2099999999991</v>
      </c>
      <c r="U279" t="str">
        <f>TEXT(Table1[[#This Row],[Booking_Date]],"mmm")</f>
        <v>Mar</v>
      </c>
      <c r="V279">
        <f>YEAR(Table1[[#This Row],[Booking_Date]])</f>
        <v>2026</v>
      </c>
      <c r="W279" t="s">
        <v>38</v>
      </c>
      <c r="X279" t="str">
        <f>IF(Table1[[#This Row],[Freight_Cost]]&gt;50000,"High","Low")</f>
        <v>High</v>
      </c>
      <c r="Y279" s="5" t="str">
        <f>IF(Table1[[#This Row],[Profit]]&gt;10000,"Good","Average")</f>
        <v>Average</v>
      </c>
      <c r="Z279" s="5" t="str" cm="1">
        <f t="array" ref="Z279">_xlfn.IFS(K279&lt;=5,"Excellent",K279&lt;=10,"Good",TRUE,"Delayed")</f>
        <v>Good</v>
      </c>
      <c r="AA279" s="5" t="str">
        <f>_xlfn.XLOOKUP(Table1[[#This Row],[Shipment_ID]],A:A,E:E)</f>
        <v>Maersk</v>
      </c>
      <c r="AB279" s="5">
        <f t="shared" si="4"/>
        <v>8938.2099999999991</v>
      </c>
    </row>
    <row r="280" spans="1:28">
      <c r="A280" t="s">
        <v>457</v>
      </c>
      <c r="B280" s="1">
        <v>46170</v>
      </c>
      <c r="C280" t="s">
        <v>64</v>
      </c>
      <c r="D280" t="s">
        <v>41</v>
      </c>
      <c r="E280" t="s">
        <v>31</v>
      </c>
      <c r="F280" t="s">
        <v>58</v>
      </c>
      <c r="G280" t="s">
        <v>59</v>
      </c>
      <c r="H280">
        <v>18.760000000000002</v>
      </c>
      <c r="I280">
        <v>688</v>
      </c>
      <c r="J280">
        <v>97.43</v>
      </c>
      <c r="K280">
        <v>2</v>
      </c>
      <c r="L280" t="s">
        <v>68</v>
      </c>
      <c r="M280" t="s">
        <v>45</v>
      </c>
      <c r="N280">
        <v>52831.6</v>
      </c>
      <c r="O280" t="s">
        <v>139</v>
      </c>
      <c r="P280" t="s">
        <v>74</v>
      </c>
      <c r="Q280">
        <v>87.64</v>
      </c>
      <c r="R280">
        <v>2126.4</v>
      </c>
      <c r="S280">
        <v>4525.83</v>
      </c>
      <c r="T280">
        <v>8289.2099999999991</v>
      </c>
      <c r="U280" t="str">
        <f>TEXT(Table1[[#This Row],[Booking_Date]],"mmm")</f>
        <v>May</v>
      </c>
      <c r="V280">
        <f>YEAR(Table1[[#This Row],[Booking_Date]])</f>
        <v>2026</v>
      </c>
      <c r="W280" t="s">
        <v>75</v>
      </c>
      <c r="X280" t="str">
        <f>IF(Table1[[#This Row],[Freight_Cost]]&gt;50000,"High","Low")</f>
        <v>High</v>
      </c>
      <c r="Y280" s="5" t="str">
        <f>IF(Table1[[#This Row],[Profit]]&gt;10000,"Good","Average")</f>
        <v>Average</v>
      </c>
      <c r="Z280" s="5" t="str" cm="1">
        <f t="array" ref="Z280">_xlfn.IFS(K280&lt;=5,"Excellent",K280&lt;=10,"Good",TRUE,"Delayed")</f>
        <v>Excellent</v>
      </c>
      <c r="AA280" s="5" t="str">
        <f>_xlfn.XLOOKUP(Table1[[#This Row],[Shipment_ID]],A:A,E:E)</f>
        <v>Hapag-Lloyd</v>
      </c>
      <c r="AB280" s="5">
        <f t="shared" si="4"/>
        <v>8289.2099999999991</v>
      </c>
    </row>
    <row r="281" spans="1:28">
      <c r="A281" t="s">
        <v>458</v>
      </c>
      <c r="B281" s="1">
        <v>46006</v>
      </c>
      <c r="C281" t="s">
        <v>64</v>
      </c>
      <c r="D281" t="s">
        <v>41</v>
      </c>
      <c r="E281" t="s">
        <v>102</v>
      </c>
      <c r="F281" t="s">
        <v>32</v>
      </c>
      <c r="G281" t="s">
        <v>84</v>
      </c>
      <c r="H281">
        <v>25.87</v>
      </c>
      <c r="I281">
        <v>2398</v>
      </c>
      <c r="J281">
        <v>95.82</v>
      </c>
      <c r="K281">
        <v>5</v>
      </c>
      <c r="L281" t="s">
        <v>44</v>
      </c>
      <c r="M281" t="s">
        <v>35</v>
      </c>
      <c r="N281">
        <v>67557.399999999994</v>
      </c>
      <c r="O281" t="s">
        <v>228</v>
      </c>
      <c r="P281" t="s">
        <v>37</v>
      </c>
      <c r="Q281">
        <v>86.71</v>
      </c>
      <c r="R281">
        <v>5830.8</v>
      </c>
      <c r="S281">
        <v>3113.54</v>
      </c>
      <c r="T281">
        <v>9786.7900000000009</v>
      </c>
      <c r="U281" t="str">
        <f>TEXT(Table1[[#This Row],[Booking_Date]],"mmm")</f>
        <v>Dec</v>
      </c>
      <c r="V281">
        <f>YEAR(Table1[[#This Row],[Booking_Date]])</f>
        <v>2025</v>
      </c>
      <c r="W281" t="s">
        <v>104</v>
      </c>
      <c r="X281" t="str">
        <f>IF(Table1[[#This Row],[Freight_Cost]]&gt;50000,"High","Low")</f>
        <v>High</v>
      </c>
      <c r="Y281" s="5" t="str">
        <f>IF(Table1[[#This Row],[Profit]]&gt;10000,"Good","Average")</f>
        <v>Average</v>
      </c>
      <c r="Z281" s="5" t="str" cm="1">
        <f t="array" ref="Z281">_xlfn.IFS(K281&lt;=5,"Excellent",K281&lt;=10,"Good",TRUE,"Delayed")</f>
        <v>Excellent</v>
      </c>
      <c r="AA281" s="5" t="str">
        <f>_xlfn.XLOOKUP(Table1[[#This Row],[Shipment_ID]],A:A,E:E)</f>
        <v>Maersk</v>
      </c>
      <c r="AB281" s="5">
        <f t="shared" si="4"/>
        <v>9786.7900000000009</v>
      </c>
    </row>
    <row r="282" spans="1:28">
      <c r="A282" t="s">
        <v>459</v>
      </c>
      <c r="B282" s="1">
        <v>45874</v>
      </c>
      <c r="C282" t="s">
        <v>121</v>
      </c>
      <c r="D282" t="s">
        <v>65</v>
      </c>
      <c r="E282" t="s">
        <v>66</v>
      </c>
      <c r="F282" t="s">
        <v>32</v>
      </c>
      <c r="G282" t="s">
        <v>67</v>
      </c>
      <c r="H282">
        <v>12.72</v>
      </c>
      <c r="I282">
        <v>490</v>
      </c>
      <c r="J282">
        <v>94.52</v>
      </c>
      <c r="K282">
        <v>2</v>
      </c>
      <c r="L282" t="s">
        <v>34</v>
      </c>
      <c r="M282" t="s">
        <v>35</v>
      </c>
      <c r="N282">
        <v>37670.400000000001</v>
      </c>
      <c r="O282" t="s">
        <v>150</v>
      </c>
      <c r="P282" t="s">
        <v>74</v>
      </c>
      <c r="Q282">
        <v>82.51</v>
      </c>
      <c r="R282">
        <v>1488.8</v>
      </c>
      <c r="S282">
        <v>2504.5500000000002</v>
      </c>
      <c r="T282">
        <v>3483.91</v>
      </c>
      <c r="U282" t="str">
        <f>TEXT(Table1[[#This Row],[Booking_Date]],"mmm")</f>
        <v>Aug</v>
      </c>
      <c r="V282">
        <f>YEAR(Table1[[#This Row],[Booking_Date]])</f>
        <v>2025</v>
      </c>
      <c r="W282" t="s">
        <v>48</v>
      </c>
      <c r="X282" t="str">
        <f>IF(Table1[[#This Row],[Freight_Cost]]&gt;50000,"High","Low")</f>
        <v>Low</v>
      </c>
      <c r="Y282" s="5" t="str">
        <f>IF(Table1[[#This Row],[Profit]]&gt;10000,"Good","Average")</f>
        <v>Average</v>
      </c>
      <c r="Z282" s="5" t="str" cm="1">
        <f t="array" ref="Z282">_xlfn.IFS(K282&lt;=5,"Excellent",K282&lt;=10,"Good",TRUE,"Delayed")</f>
        <v>Excellent</v>
      </c>
      <c r="AA282" s="5" t="str">
        <f>_xlfn.XLOOKUP(Table1[[#This Row],[Shipment_ID]],A:A,E:E)</f>
        <v>COSCO</v>
      </c>
      <c r="AB282" s="5">
        <f t="shared" si="4"/>
        <v>3483.91</v>
      </c>
    </row>
    <row r="283" spans="1:28">
      <c r="A283" t="s">
        <v>460</v>
      </c>
      <c r="B283" s="1">
        <v>45385</v>
      </c>
      <c r="C283" t="s">
        <v>50</v>
      </c>
      <c r="D283" t="s">
        <v>65</v>
      </c>
      <c r="E283" t="s">
        <v>57</v>
      </c>
      <c r="F283" t="s">
        <v>58</v>
      </c>
      <c r="G283" t="s">
        <v>84</v>
      </c>
      <c r="H283">
        <v>18.7</v>
      </c>
      <c r="I283">
        <v>534</v>
      </c>
      <c r="J283">
        <v>93.61</v>
      </c>
      <c r="K283">
        <v>3</v>
      </c>
      <c r="L283" t="s">
        <v>44</v>
      </c>
      <c r="M283" t="s">
        <v>45</v>
      </c>
      <c r="N283">
        <v>47971.199999999997</v>
      </c>
      <c r="O283" t="s">
        <v>461</v>
      </c>
      <c r="P283" t="s">
        <v>62</v>
      </c>
      <c r="Q283">
        <v>82.11</v>
      </c>
      <c r="R283">
        <v>1816</v>
      </c>
      <c r="S283">
        <v>4707.3500000000004</v>
      </c>
      <c r="T283">
        <v>7597.88</v>
      </c>
      <c r="U283" t="str">
        <f>TEXT(Table1[[#This Row],[Booking_Date]],"mmm")</f>
        <v>Apr</v>
      </c>
      <c r="V283">
        <f>YEAR(Table1[[#This Row],[Booking_Date]])</f>
        <v>2024</v>
      </c>
      <c r="W283" t="s">
        <v>75</v>
      </c>
      <c r="X283" t="str">
        <f>IF(Table1[[#This Row],[Freight_Cost]]&gt;50000,"High","Low")</f>
        <v>Low</v>
      </c>
      <c r="Y283" s="5" t="str">
        <f>IF(Table1[[#This Row],[Profit]]&gt;10000,"Good","Average")</f>
        <v>Average</v>
      </c>
      <c r="Z283" s="5" t="str" cm="1">
        <f t="array" ref="Z283">_xlfn.IFS(K283&lt;=5,"Excellent",K283&lt;=10,"Good",TRUE,"Delayed")</f>
        <v>Excellent</v>
      </c>
      <c r="AA283" s="5" t="str">
        <f>_xlfn.XLOOKUP(Table1[[#This Row],[Shipment_ID]],A:A,E:E)</f>
        <v>Evergreen</v>
      </c>
      <c r="AB283" s="5">
        <f t="shared" si="4"/>
        <v>7597.88</v>
      </c>
    </row>
    <row r="284" spans="1:28">
      <c r="A284" t="s">
        <v>462</v>
      </c>
      <c r="B284" s="1">
        <v>45485</v>
      </c>
      <c r="C284" t="s">
        <v>40</v>
      </c>
      <c r="D284" t="s">
        <v>72</v>
      </c>
      <c r="E284" t="s">
        <v>57</v>
      </c>
      <c r="F284" t="s">
        <v>32</v>
      </c>
      <c r="G284" t="s">
        <v>43</v>
      </c>
      <c r="H284">
        <v>26.04</v>
      </c>
      <c r="I284">
        <v>1600</v>
      </c>
      <c r="J284">
        <v>93.89</v>
      </c>
      <c r="K284">
        <v>6</v>
      </c>
      <c r="L284" t="s">
        <v>34</v>
      </c>
      <c r="M284" t="s">
        <v>35</v>
      </c>
      <c r="N284">
        <v>62902.8</v>
      </c>
      <c r="O284" t="s">
        <v>354</v>
      </c>
      <c r="P284" t="s">
        <v>74</v>
      </c>
      <c r="Q284">
        <v>86.2</v>
      </c>
      <c r="R284">
        <v>4241.6000000000004</v>
      </c>
      <c r="S284">
        <v>1833.45</v>
      </c>
      <c r="T284">
        <v>9122.9699999999993</v>
      </c>
      <c r="U284" t="str">
        <f>TEXT(Table1[[#This Row],[Booking_Date]],"mmm")</f>
        <v>Jul</v>
      </c>
      <c r="V284">
        <f>YEAR(Table1[[#This Row],[Booking_Date]])</f>
        <v>2024</v>
      </c>
      <c r="W284" t="s">
        <v>48</v>
      </c>
      <c r="X284" t="str">
        <f>IF(Table1[[#This Row],[Freight_Cost]]&gt;50000,"High","Low")</f>
        <v>High</v>
      </c>
      <c r="Y284" s="5" t="str">
        <f>IF(Table1[[#This Row],[Profit]]&gt;10000,"Good","Average")</f>
        <v>Average</v>
      </c>
      <c r="Z284" s="5" t="str" cm="1">
        <f t="array" ref="Z284">_xlfn.IFS(K284&lt;=5,"Excellent",K284&lt;=10,"Good",TRUE,"Delayed")</f>
        <v>Good</v>
      </c>
      <c r="AA284" s="5" t="str">
        <f>_xlfn.XLOOKUP(Table1[[#This Row],[Shipment_ID]],A:A,E:E)</f>
        <v>Evergreen</v>
      </c>
      <c r="AB284" s="5">
        <f t="shared" si="4"/>
        <v>9122.9699999999993</v>
      </c>
    </row>
    <row r="285" spans="1:28">
      <c r="A285" t="s">
        <v>463</v>
      </c>
      <c r="B285" s="1">
        <v>45658</v>
      </c>
      <c r="C285" t="s">
        <v>40</v>
      </c>
      <c r="D285" t="s">
        <v>82</v>
      </c>
      <c r="E285" t="s">
        <v>66</v>
      </c>
      <c r="F285" t="s">
        <v>32</v>
      </c>
      <c r="G285" t="s">
        <v>52</v>
      </c>
      <c r="H285">
        <v>16.02</v>
      </c>
      <c r="I285">
        <v>2422</v>
      </c>
      <c r="J285">
        <v>91.2</v>
      </c>
      <c r="K285">
        <v>7</v>
      </c>
      <c r="L285" t="s">
        <v>34</v>
      </c>
      <c r="M285" t="s">
        <v>45</v>
      </c>
      <c r="N285">
        <v>60926</v>
      </c>
      <c r="O285" t="s">
        <v>464</v>
      </c>
      <c r="P285" t="s">
        <v>74</v>
      </c>
      <c r="Q285">
        <v>84.25</v>
      </c>
      <c r="R285">
        <v>5484.8</v>
      </c>
      <c r="S285">
        <v>3239.39</v>
      </c>
      <c r="T285">
        <v>5227.3999999999996</v>
      </c>
      <c r="U285" t="str">
        <f>TEXT(Table1[[#This Row],[Booking_Date]],"mmm")</f>
        <v>Jan</v>
      </c>
      <c r="V285">
        <f>YEAR(Table1[[#This Row],[Booking_Date]])</f>
        <v>2025</v>
      </c>
      <c r="W285" t="s">
        <v>38</v>
      </c>
      <c r="X285" t="str">
        <f>IF(Table1[[#This Row],[Freight_Cost]]&gt;50000,"High","Low")</f>
        <v>High</v>
      </c>
      <c r="Y285" s="5" t="str">
        <f>IF(Table1[[#This Row],[Profit]]&gt;10000,"Good","Average")</f>
        <v>Average</v>
      </c>
      <c r="Z285" s="5" t="str" cm="1">
        <f t="array" ref="Z285">_xlfn.IFS(K285&lt;=5,"Excellent",K285&lt;=10,"Good",TRUE,"Delayed")</f>
        <v>Good</v>
      </c>
      <c r="AA285" s="5" t="str">
        <f>_xlfn.XLOOKUP(Table1[[#This Row],[Shipment_ID]],A:A,E:E)</f>
        <v>COSCO</v>
      </c>
      <c r="AB285" s="5">
        <f t="shared" si="4"/>
        <v>5227.3999999999996</v>
      </c>
    </row>
    <row r="286" spans="1:28">
      <c r="A286" t="s">
        <v>465</v>
      </c>
      <c r="B286" s="1">
        <v>45439</v>
      </c>
      <c r="C286" t="s">
        <v>40</v>
      </c>
      <c r="D286" t="s">
        <v>56</v>
      </c>
      <c r="E286" t="s">
        <v>66</v>
      </c>
      <c r="F286" t="s">
        <v>32</v>
      </c>
      <c r="G286" t="s">
        <v>59</v>
      </c>
      <c r="H286">
        <v>26.98</v>
      </c>
      <c r="I286">
        <v>1548</v>
      </c>
      <c r="J286">
        <v>86.29</v>
      </c>
      <c r="K286">
        <v>4</v>
      </c>
      <c r="L286" t="s">
        <v>34</v>
      </c>
      <c r="M286" t="s">
        <v>35</v>
      </c>
      <c r="N286">
        <v>62212.800000000003</v>
      </c>
      <c r="O286" t="s">
        <v>248</v>
      </c>
      <c r="P286" t="s">
        <v>54</v>
      </c>
      <c r="Q286">
        <v>85.17</v>
      </c>
      <c r="R286">
        <v>4175.2</v>
      </c>
      <c r="S286">
        <v>1827.01</v>
      </c>
      <c r="T286">
        <v>6617.47</v>
      </c>
      <c r="U286" t="str">
        <f>TEXT(Table1[[#This Row],[Booking_Date]],"mmm")</f>
        <v>May</v>
      </c>
      <c r="V286">
        <f>YEAR(Table1[[#This Row],[Booking_Date]])</f>
        <v>2024</v>
      </c>
      <c r="W286" t="s">
        <v>75</v>
      </c>
      <c r="X286" t="str">
        <f>IF(Table1[[#This Row],[Freight_Cost]]&gt;50000,"High","Low")</f>
        <v>High</v>
      </c>
      <c r="Y286" s="5" t="str">
        <f>IF(Table1[[#This Row],[Profit]]&gt;10000,"Good","Average")</f>
        <v>Average</v>
      </c>
      <c r="Z286" s="5" t="str" cm="1">
        <f t="array" ref="Z286">_xlfn.IFS(K286&lt;=5,"Excellent",K286&lt;=10,"Good",TRUE,"Delayed")</f>
        <v>Excellent</v>
      </c>
      <c r="AA286" s="5" t="str">
        <f>_xlfn.XLOOKUP(Table1[[#This Row],[Shipment_ID]],A:A,E:E)</f>
        <v>COSCO</v>
      </c>
      <c r="AB286" s="5">
        <f t="shared" si="4"/>
        <v>6617.47</v>
      </c>
    </row>
    <row r="287" spans="1:28">
      <c r="A287" t="s">
        <v>466</v>
      </c>
      <c r="B287" s="1">
        <v>45525</v>
      </c>
      <c r="C287" t="s">
        <v>64</v>
      </c>
      <c r="D287" t="s">
        <v>65</v>
      </c>
      <c r="E287" t="s">
        <v>102</v>
      </c>
      <c r="F287" t="s">
        <v>58</v>
      </c>
      <c r="G287" t="s">
        <v>33</v>
      </c>
      <c r="H287">
        <v>11.44</v>
      </c>
      <c r="I287">
        <v>1561</v>
      </c>
      <c r="J287">
        <v>104.65</v>
      </c>
      <c r="K287">
        <v>5</v>
      </c>
      <c r="L287" t="s">
        <v>44</v>
      </c>
      <c r="M287" t="s">
        <v>45</v>
      </c>
      <c r="N287">
        <v>55086</v>
      </c>
      <c r="O287" t="s">
        <v>307</v>
      </c>
      <c r="P287" t="s">
        <v>78</v>
      </c>
      <c r="Q287">
        <v>84.46</v>
      </c>
      <c r="R287">
        <v>3579.6</v>
      </c>
      <c r="S287">
        <v>3916.75</v>
      </c>
      <c r="T287">
        <v>5423.73</v>
      </c>
      <c r="U287" t="str">
        <f>TEXT(Table1[[#This Row],[Booking_Date]],"mmm")</f>
        <v>Aug</v>
      </c>
      <c r="V287">
        <f>YEAR(Table1[[#This Row],[Booking_Date]])</f>
        <v>2024</v>
      </c>
      <c r="W287" t="s">
        <v>48</v>
      </c>
      <c r="X287" t="str">
        <f>IF(Table1[[#This Row],[Freight_Cost]]&gt;50000,"High","Low")</f>
        <v>High</v>
      </c>
      <c r="Y287" s="5" t="str">
        <f>IF(Table1[[#This Row],[Profit]]&gt;10000,"Good","Average")</f>
        <v>Average</v>
      </c>
      <c r="Z287" s="5" t="str" cm="1">
        <f t="array" ref="Z287">_xlfn.IFS(K287&lt;=5,"Excellent",K287&lt;=10,"Good",TRUE,"Delayed")</f>
        <v>Excellent</v>
      </c>
      <c r="AA287" s="5" t="str">
        <f>_xlfn.XLOOKUP(Table1[[#This Row],[Shipment_ID]],A:A,E:E)</f>
        <v>Maersk</v>
      </c>
      <c r="AB287" s="5">
        <f t="shared" si="4"/>
        <v>5423.73</v>
      </c>
    </row>
    <row r="288" spans="1:28">
      <c r="A288" t="s">
        <v>467</v>
      </c>
      <c r="B288" s="1">
        <v>45411</v>
      </c>
      <c r="C288" t="s">
        <v>64</v>
      </c>
      <c r="D288" t="s">
        <v>56</v>
      </c>
      <c r="E288" t="s">
        <v>42</v>
      </c>
      <c r="F288" t="s">
        <v>32</v>
      </c>
      <c r="G288" t="s">
        <v>67</v>
      </c>
      <c r="H288">
        <v>10.94</v>
      </c>
      <c r="I288">
        <v>1464</v>
      </c>
      <c r="J288">
        <v>97.42</v>
      </c>
      <c r="K288">
        <v>3</v>
      </c>
      <c r="L288" t="s">
        <v>68</v>
      </c>
      <c r="M288" t="s">
        <v>45</v>
      </c>
      <c r="N288">
        <v>43104.4</v>
      </c>
      <c r="O288" t="s">
        <v>432</v>
      </c>
      <c r="P288" t="s">
        <v>47</v>
      </c>
      <c r="Q288">
        <v>83.1</v>
      </c>
      <c r="R288">
        <v>3365.6</v>
      </c>
      <c r="S288">
        <v>4889</v>
      </c>
      <c r="T288">
        <v>7269.23</v>
      </c>
      <c r="U288" t="str">
        <f>TEXT(Table1[[#This Row],[Booking_Date]],"mmm")</f>
        <v>Apr</v>
      </c>
      <c r="V288">
        <f>YEAR(Table1[[#This Row],[Booking_Date]])</f>
        <v>2024</v>
      </c>
      <c r="W288" t="s">
        <v>75</v>
      </c>
      <c r="X288" t="str">
        <f>IF(Table1[[#This Row],[Freight_Cost]]&gt;50000,"High","Low")</f>
        <v>Low</v>
      </c>
      <c r="Y288" s="5" t="str">
        <f>IF(Table1[[#This Row],[Profit]]&gt;10000,"Good","Average")</f>
        <v>Average</v>
      </c>
      <c r="Z288" s="5" t="str" cm="1">
        <f t="array" ref="Z288">_xlfn.IFS(K288&lt;=5,"Excellent",K288&lt;=10,"Good",TRUE,"Delayed")</f>
        <v>Excellent</v>
      </c>
      <c r="AA288" s="5" t="str">
        <f>_xlfn.XLOOKUP(Table1[[#This Row],[Shipment_ID]],A:A,E:E)</f>
        <v>CMA CGM</v>
      </c>
      <c r="AB288" s="5">
        <f t="shared" si="4"/>
        <v>7269.23</v>
      </c>
    </row>
    <row r="289" spans="1:28">
      <c r="A289" t="s">
        <v>468</v>
      </c>
      <c r="B289" s="1">
        <v>46165</v>
      </c>
      <c r="C289" t="s">
        <v>29</v>
      </c>
      <c r="D289" t="s">
        <v>30</v>
      </c>
      <c r="E289" t="s">
        <v>102</v>
      </c>
      <c r="F289" t="s">
        <v>58</v>
      </c>
      <c r="G289" t="s">
        <v>90</v>
      </c>
      <c r="H289">
        <v>23.4</v>
      </c>
      <c r="I289">
        <v>1738</v>
      </c>
      <c r="J289">
        <v>88</v>
      </c>
      <c r="K289">
        <v>6</v>
      </c>
      <c r="L289" t="s">
        <v>68</v>
      </c>
      <c r="M289" t="s">
        <v>45</v>
      </c>
      <c r="N289">
        <v>68476</v>
      </c>
      <c r="O289" t="s">
        <v>224</v>
      </c>
      <c r="P289" t="s">
        <v>74</v>
      </c>
      <c r="Q289">
        <v>85.11</v>
      </c>
      <c r="R289">
        <v>4412</v>
      </c>
      <c r="S289">
        <v>4135.4399999999996</v>
      </c>
      <c r="T289">
        <v>6467.23</v>
      </c>
      <c r="U289" t="str">
        <f>TEXT(Table1[[#This Row],[Booking_Date]],"mmm")</f>
        <v>May</v>
      </c>
      <c r="V289">
        <f>YEAR(Table1[[#This Row],[Booking_Date]])</f>
        <v>2026</v>
      </c>
      <c r="W289" t="s">
        <v>75</v>
      </c>
      <c r="X289" t="str">
        <f>IF(Table1[[#This Row],[Freight_Cost]]&gt;50000,"High","Low")</f>
        <v>High</v>
      </c>
      <c r="Y289" s="5" t="str">
        <f>IF(Table1[[#This Row],[Profit]]&gt;10000,"Good","Average")</f>
        <v>Average</v>
      </c>
      <c r="Z289" s="5" t="str" cm="1">
        <f t="array" ref="Z289">_xlfn.IFS(K289&lt;=5,"Excellent",K289&lt;=10,"Good",TRUE,"Delayed")</f>
        <v>Good</v>
      </c>
      <c r="AA289" s="5" t="str">
        <f>_xlfn.XLOOKUP(Table1[[#This Row],[Shipment_ID]],A:A,E:E)</f>
        <v>Maersk</v>
      </c>
      <c r="AB289" s="5">
        <f t="shared" si="4"/>
        <v>6467.23</v>
      </c>
    </row>
    <row r="290" spans="1:28">
      <c r="A290" t="s">
        <v>469</v>
      </c>
      <c r="B290" s="1">
        <v>45389</v>
      </c>
      <c r="C290" t="s">
        <v>50</v>
      </c>
      <c r="D290" t="s">
        <v>30</v>
      </c>
      <c r="E290" t="s">
        <v>57</v>
      </c>
      <c r="F290" t="s">
        <v>58</v>
      </c>
      <c r="G290" t="s">
        <v>67</v>
      </c>
      <c r="H290">
        <v>24.25</v>
      </c>
      <c r="I290">
        <v>2236</v>
      </c>
      <c r="J290">
        <v>90.53</v>
      </c>
      <c r="K290">
        <v>7</v>
      </c>
      <c r="L290" t="s">
        <v>44</v>
      </c>
      <c r="M290" t="s">
        <v>60</v>
      </c>
      <c r="N290">
        <v>71520.600000000006</v>
      </c>
      <c r="O290" t="s">
        <v>240</v>
      </c>
      <c r="P290" t="s">
        <v>74</v>
      </c>
      <c r="Q290">
        <v>81.08</v>
      </c>
      <c r="R290">
        <v>5442</v>
      </c>
      <c r="S290">
        <v>4461.59</v>
      </c>
      <c r="T290">
        <v>11177.66</v>
      </c>
      <c r="U290" t="str">
        <f>TEXT(Table1[[#This Row],[Booking_Date]],"mmm")</f>
        <v>Apr</v>
      </c>
      <c r="V290">
        <f>YEAR(Table1[[#This Row],[Booking_Date]])</f>
        <v>2024</v>
      </c>
      <c r="W290" t="s">
        <v>75</v>
      </c>
      <c r="X290" t="str">
        <f>IF(Table1[[#This Row],[Freight_Cost]]&gt;50000,"High","Low")</f>
        <v>High</v>
      </c>
      <c r="Y290" s="5" t="str">
        <f>IF(Table1[[#This Row],[Profit]]&gt;10000,"Good","Average")</f>
        <v>Good</v>
      </c>
      <c r="Z290" s="5" t="str" cm="1">
        <f t="array" ref="Z290">_xlfn.IFS(K290&lt;=5,"Excellent",K290&lt;=10,"Good",TRUE,"Delayed")</f>
        <v>Good</v>
      </c>
      <c r="AA290" s="5" t="str">
        <f>_xlfn.XLOOKUP(Table1[[#This Row],[Shipment_ID]],A:A,E:E)</f>
        <v>Evergreen</v>
      </c>
      <c r="AB290" s="5">
        <f t="shared" si="4"/>
        <v>11177.66</v>
      </c>
    </row>
    <row r="291" spans="1:28">
      <c r="A291" t="s">
        <v>470</v>
      </c>
      <c r="B291" s="1">
        <v>45674</v>
      </c>
      <c r="C291" t="s">
        <v>50</v>
      </c>
      <c r="D291" t="s">
        <v>108</v>
      </c>
      <c r="E291" t="s">
        <v>102</v>
      </c>
      <c r="F291" t="s">
        <v>32</v>
      </c>
      <c r="G291" t="s">
        <v>52</v>
      </c>
      <c r="H291">
        <v>11.94</v>
      </c>
      <c r="I291">
        <v>851</v>
      </c>
      <c r="J291">
        <v>104.87</v>
      </c>
      <c r="K291">
        <v>3</v>
      </c>
      <c r="L291" t="s">
        <v>68</v>
      </c>
      <c r="M291" t="s">
        <v>45</v>
      </c>
      <c r="N291">
        <v>37542.400000000001</v>
      </c>
      <c r="O291" t="s">
        <v>163</v>
      </c>
      <c r="P291" t="s">
        <v>78</v>
      </c>
      <c r="Q291">
        <v>81.14</v>
      </c>
      <c r="R291">
        <v>2179.6</v>
      </c>
      <c r="S291">
        <v>4049.44</v>
      </c>
      <c r="T291">
        <v>6746.62</v>
      </c>
      <c r="U291" t="str">
        <f>TEXT(Table1[[#This Row],[Booking_Date]],"mmm")</f>
        <v>Jan</v>
      </c>
      <c r="V291">
        <f>YEAR(Table1[[#This Row],[Booking_Date]])</f>
        <v>2025</v>
      </c>
      <c r="W291" t="s">
        <v>38</v>
      </c>
      <c r="X291" t="str">
        <f>IF(Table1[[#This Row],[Freight_Cost]]&gt;50000,"High","Low")</f>
        <v>Low</v>
      </c>
      <c r="Y291" s="5" t="str">
        <f>IF(Table1[[#This Row],[Profit]]&gt;10000,"Good","Average")</f>
        <v>Average</v>
      </c>
      <c r="Z291" s="5" t="str" cm="1">
        <f t="array" ref="Z291">_xlfn.IFS(K291&lt;=5,"Excellent",K291&lt;=10,"Good",TRUE,"Delayed")</f>
        <v>Excellent</v>
      </c>
      <c r="AA291" s="5" t="str">
        <f>_xlfn.XLOOKUP(Table1[[#This Row],[Shipment_ID]],A:A,E:E)</f>
        <v>Maersk</v>
      </c>
      <c r="AB291" s="5">
        <f t="shared" si="4"/>
        <v>6746.62</v>
      </c>
    </row>
    <row r="292" spans="1:28">
      <c r="A292" t="s">
        <v>471</v>
      </c>
      <c r="B292" s="1">
        <v>45301</v>
      </c>
      <c r="C292" t="s">
        <v>115</v>
      </c>
      <c r="D292" t="s">
        <v>82</v>
      </c>
      <c r="E292" t="s">
        <v>99</v>
      </c>
      <c r="F292" t="s">
        <v>58</v>
      </c>
      <c r="G292" t="s">
        <v>43</v>
      </c>
      <c r="H292">
        <v>17.489999999999998</v>
      </c>
      <c r="I292">
        <v>1474</v>
      </c>
      <c r="J292">
        <v>98.51</v>
      </c>
      <c r="K292">
        <v>5</v>
      </c>
      <c r="L292" t="s">
        <v>44</v>
      </c>
      <c r="M292" t="s">
        <v>60</v>
      </c>
      <c r="N292">
        <v>57250.2</v>
      </c>
      <c r="O292" t="s">
        <v>454</v>
      </c>
      <c r="P292" t="s">
        <v>62</v>
      </c>
      <c r="Q292">
        <v>86.63</v>
      </c>
      <c r="R292">
        <v>3647.6</v>
      </c>
      <c r="S292">
        <v>4102.3999999999996</v>
      </c>
      <c r="T292">
        <v>9272.92</v>
      </c>
      <c r="U292" t="str">
        <f>TEXT(Table1[[#This Row],[Booking_Date]],"mmm")</f>
        <v>Jan</v>
      </c>
      <c r="V292">
        <f>YEAR(Table1[[#This Row],[Booking_Date]])</f>
        <v>2024</v>
      </c>
      <c r="W292" t="s">
        <v>38</v>
      </c>
      <c r="X292" t="str">
        <f>IF(Table1[[#This Row],[Freight_Cost]]&gt;50000,"High","Low")</f>
        <v>High</v>
      </c>
      <c r="Y292" s="5" t="str">
        <f>IF(Table1[[#This Row],[Profit]]&gt;10000,"Good","Average")</f>
        <v>Average</v>
      </c>
      <c r="Z292" s="5" t="str" cm="1">
        <f t="array" ref="Z292">_xlfn.IFS(K292&lt;=5,"Excellent",K292&lt;=10,"Good",TRUE,"Delayed")</f>
        <v>Excellent</v>
      </c>
      <c r="AA292" s="5" t="str">
        <f>_xlfn.XLOOKUP(Table1[[#This Row],[Shipment_ID]],A:A,E:E)</f>
        <v>ONE</v>
      </c>
      <c r="AB292" s="5">
        <f t="shared" si="4"/>
        <v>9272.92</v>
      </c>
    </row>
    <row r="293" spans="1:28">
      <c r="A293" t="s">
        <v>472</v>
      </c>
      <c r="B293" s="1">
        <v>45580</v>
      </c>
      <c r="C293" t="s">
        <v>40</v>
      </c>
      <c r="D293" t="s">
        <v>108</v>
      </c>
      <c r="E293" t="s">
        <v>102</v>
      </c>
      <c r="F293" t="s">
        <v>58</v>
      </c>
      <c r="G293" t="s">
        <v>90</v>
      </c>
      <c r="H293">
        <v>10.91</v>
      </c>
      <c r="I293">
        <v>412</v>
      </c>
      <c r="J293">
        <v>99.63</v>
      </c>
      <c r="K293">
        <v>3</v>
      </c>
      <c r="L293" t="s">
        <v>68</v>
      </c>
      <c r="M293" t="s">
        <v>45</v>
      </c>
      <c r="N293">
        <v>42718.6</v>
      </c>
      <c r="O293" t="s">
        <v>191</v>
      </c>
      <c r="P293" t="s">
        <v>37</v>
      </c>
      <c r="Q293">
        <v>86.4</v>
      </c>
      <c r="R293">
        <v>1260.4000000000001</v>
      </c>
      <c r="S293">
        <v>2024.81</v>
      </c>
      <c r="T293">
        <v>7526.44</v>
      </c>
      <c r="U293" t="str">
        <f>TEXT(Table1[[#This Row],[Booking_Date]],"mmm")</f>
        <v>Oct</v>
      </c>
      <c r="V293">
        <f>YEAR(Table1[[#This Row],[Booking_Date]])</f>
        <v>2024</v>
      </c>
      <c r="W293" t="s">
        <v>104</v>
      </c>
      <c r="X293" t="str">
        <f>IF(Table1[[#This Row],[Freight_Cost]]&gt;50000,"High","Low")</f>
        <v>Low</v>
      </c>
      <c r="Y293" s="5" t="str">
        <f>IF(Table1[[#This Row],[Profit]]&gt;10000,"Good","Average")</f>
        <v>Average</v>
      </c>
      <c r="Z293" s="5" t="str" cm="1">
        <f t="array" ref="Z293">_xlfn.IFS(K293&lt;=5,"Excellent",K293&lt;=10,"Good",TRUE,"Delayed")</f>
        <v>Excellent</v>
      </c>
      <c r="AA293" s="5" t="str">
        <f>_xlfn.XLOOKUP(Table1[[#This Row],[Shipment_ID]],A:A,E:E)</f>
        <v>Maersk</v>
      </c>
      <c r="AB293" s="5">
        <f t="shared" si="4"/>
        <v>7526.44</v>
      </c>
    </row>
    <row r="294" spans="1:28">
      <c r="A294" t="s">
        <v>473</v>
      </c>
      <c r="B294" s="1">
        <v>46018</v>
      </c>
      <c r="C294" t="s">
        <v>115</v>
      </c>
      <c r="D294" t="s">
        <v>51</v>
      </c>
      <c r="E294" t="s">
        <v>83</v>
      </c>
      <c r="F294" t="s">
        <v>32</v>
      </c>
      <c r="G294" t="s">
        <v>52</v>
      </c>
      <c r="H294">
        <v>20.85</v>
      </c>
      <c r="I294">
        <v>1028</v>
      </c>
      <c r="J294">
        <v>101.48</v>
      </c>
      <c r="K294">
        <v>2</v>
      </c>
      <c r="L294" t="s">
        <v>44</v>
      </c>
      <c r="M294" t="s">
        <v>35</v>
      </c>
      <c r="N294">
        <v>47278.6</v>
      </c>
      <c r="O294" t="s">
        <v>178</v>
      </c>
      <c r="P294" t="s">
        <v>62</v>
      </c>
      <c r="Q294">
        <v>87.86</v>
      </c>
      <c r="R294">
        <v>2890</v>
      </c>
      <c r="S294">
        <v>3080.93</v>
      </c>
      <c r="T294">
        <v>5470.75</v>
      </c>
      <c r="U294" t="str">
        <f>TEXT(Table1[[#This Row],[Booking_Date]],"mmm")</f>
        <v>Dec</v>
      </c>
      <c r="V294">
        <f>YEAR(Table1[[#This Row],[Booking_Date]])</f>
        <v>2025</v>
      </c>
      <c r="W294" t="s">
        <v>104</v>
      </c>
      <c r="X294" t="str">
        <f>IF(Table1[[#This Row],[Freight_Cost]]&gt;50000,"High","Low")</f>
        <v>Low</v>
      </c>
      <c r="Y294" s="5" t="str">
        <f>IF(Table1[[#This Row],[Profit]]&gt;10000,"Good","Average")</f>
        <v>Average</v>
      </c>
      <c r="Z294" s="5" t="str" cm="1">
        <f t="array" ref="Z294">_xlfn.IFS(K294&lt;=5,"Excellent",K294&lt;=10,"Good",TRUE,"Delayed")</f>
        <v>Excellent</v>
      </c>
      <c r="AA294" s="5" t="str">
        <f>_xlfn.XLOOKUP(Table1[[#This Row],[Shipment_ID]],A:A,E:E)</f>
        <v>MSC</v>
      </c>
      <c r="AB294" s="5">
        <f t="shared" si="4"/>
        <v>5470.75</v>
      </c>
    </row>
    <row r="295" spans="1:28">
      <c r="A295" t="s">
        <v>474</v>
      </c>
      <c r="B295" s="1">
        <v>46152</v>
      </c>
      <c r="C295" t="s">
        <v>29</v>
      </c>
      <c r="D295" t="s">
        <v>56</v>
      </c>
      <c r="E295" t="s">
        <v>57</v>
      </c>
      <c r="F295" t="s">
        <v>58</v>
      </c>
      <c r="G295" t="s">
        <v>59</v>
      </c>
      <c r="H295">
        <v>10.27</v>
      </c>
      <c r="I295">
        <v>2651</v>
      </c>
      <c r="J295">
        <v>93.45</v>
      </c>
      <c r="K295">
        <v>6</v>
      </c>
      <c r="L295" t="s">
        <v>34</v>
      </c>
      <c r="M295" t="s">
        <v>45</v>
      </c>
      <c r="N295">
        <v>70769</v>
      </c>
      <c r="O295" t="s">
        <v>350</v>
      </c>
      <c r="P295" t="s">
        <v>37</v>
      </c>
      <c r="Q295">
        <v>82.7</v>
      </c>
      <c r="R295">
        <v>5712.8</v>
      </c>
      <c r="S295">
        <v>4377.04</v>
      </c>
      <c r="T295">
        <v>11025.36</v>
      </c>
      <c r="U295" t="str">
        <f>TEXT(Table1[[#This Row],[Booking_Date]],"mmm")</f>
        <v>May</v>
      </c>
      <c r="V295">
        <f>YEAR(Table1[[#This Row],[Booking_Date]])</f>
        <v>2026</v>
      </c>
      <c r="W295" t="s">
        <v>75</v>
      </c>
      <c r="X295" t="str">
        <f>IF(Table1[[#This Row],[Freight_Cost]]&gt;50000,"High","Low")</f>
        <v>High</v>
      </c>
      <c r="Y295" s="5" t="str">
        <f>IF(Table1[[#This Row],[Profit]]&gt;10000,"Good","Average")</f>
        <v>Good</v>
      </c>
      <c r="Z295" s="5" t="str" cm="1">
        <f t="array" ref="Z295">_xlfn.IFS(K295&lt;=5,"Excellent",K295&lt;=10,"Good",TRUE,"Delayed")</f>
        <v>Good</v>
      </c>
      <c r="AA295" s="5" t="str">
        <f>_xlfn.XLOOKUP(Table1[[#This Row],[Shipment_ID]],A:A,E:E)</f>
        <v>Evergreen</v>
      </c>
      <c r="AB295" s="5">
        <f t="shared" si="4"/>
        <v>11025.36</v>
      </c>
    </row>
    <row r="296" spans="1:28">
      <c r="A296" t="s">
        <v>475</v>
      </c>
      <c r="B296" s="1">
        <v>45664</v>
      </c>
      <c r="C296" t="s">
        <v>29</v>
      </c>
      <c r="D296" t="s">
        <v>72</v>
      </c>
      <c r="E296" t="s">
        <v>83</v>
      </c>
      <c r="F296" t="s">
        <v>32</v>
      </c>
      <c r="G296" t="s">
        <v>90</v>
      </c>
      <c r="H296">
        <v>25.86</v>
      </c>
      <c r="I296">
        <v>1292</v>
      </c>
      <c r="J296">
        <v>100.23</v>
      </c>
      <c r="K296">
        <v>3</v>
      </c>
      <c r="L296" t="s">
        <v>44</v>
      </c>
      <c r="M296" t="s">
        <v>35</v>
      </c>
      <c r="N296">
        <v>54805.599999999999</v>
      </c>
      <c r="O296" t="s">
        <v>232</v>
      </c>
      <c r="P296" t="s">
        <v>47</v>
      </c>
      <c r="Q296">
        <v>87.27</v>
      </c>
      <c r="R296">
        <v>3618.4</v>
      </c>
      <c r="S296">
        <v>2835.98</v>
      </c>
      <c r="T296">
        <v>5155.63</v>
      </c>
      <c r="U296" t="str">
        <f>TEXT(Table1[[#This Row],[Booking_Date]],"mmm")</f>
        <v>Jan</v>
      </c>
      <c r="V296">
        <f>YEAR(Table1[[#This Row],[Booking_Date]])</f>
        <v>2025</v>
      </c>
      <c r="W296" t="s">
        <v>38</v>
      </c>
      <c r="X296" t="str">
        <f>IF(Table1[[#This Row],[Freight_Cost]]&gt;50000,"High","Low")</f>
        <v>High</v>
      </c>
      <c r="Y296" s="5" t="str">
        <f>IF(Table1[[#This Row],[Profit]]&gt;10000,"Good","Average")</f>
        <v>Average</v>
      </c>
      <c r="Z296" s="5" t="str" cm="1">
        <f t="array" ref="Z296">_xlfn.IFS(K296&lt;=5,"Excellent",K296&lt;=10,"Good",TRUE,"Delayed")</f>
        <v>Excellent</v>
      </c>
      <c r="AA296" s="5" t="str">
        <f>_xlfn.XLOOKUP(Table1[[#This Row],[Shipment_ID]],A:A,E:E)</f>
        <v>MSC</v>
      </c>
      <c r="AB296" s="5">
        <f t="shared" si="4"/>
        <v>5155.63</v>
      </c>
    </row>
    <row r="297" spans="1:28">
      <c r="A297" t="s">
        <v>476</v>
      </c>
      <c r="B297" s="1">
        <v>45922</v>
      </c>
      <c r="C297" t="s">
        <v>115</v>
      </c>
      <c r="D297" t="s">
        <v>82</v>
      </c>
      <c r="E297" t="s">
        <v>66</v>
      </c>
      <c r="F297" t="s">
        <v>58</v>
      </c>
      <c r="G297" t="s">
        <v>59</v>
      </c>
      <c r="H297">
        <v>25.31</v>
      </c>
      <c r="I297">
        <v>2113</v>
      </c>
      <c r="J297">
        <v>104.48</v>
      </c>
      <c r="K297">
        <v>5</v>
      </c>
      <c r="L297" t="s">
        <v>34</v>
      </c>
      <c r="M297" t="s">
        <v>35</v>
      </c>
      <c r="N297">
        <v>81672.600000000006</v>
      </c>
      <c r="O297" t="s">
        <v>152</v>
      </c>
      <c r="P297" t="s">
        <v>54</v>
      </c>
      <c r="Q297">
        <v>88.34</v>
      </c>
      <c r="R297">
        <v>5238.3999999999996</v>
      </c>
      <c r="S297">
        <v>3878.21</v>
      </c>
      <c r="T297">
        <v>6825.77</v>
      </c>
      <c r="U297" t="str">
        <f>TEXT(Table1[[#This Row],[Booking_Date]],"mmm")</f>
        <v>Sep</v>
      </c>
      <c r="V297">
        <f>YEAR(Table1[[#This Row],[Booking_Date]])</f>
        <v>2025</v>
      </c>
      <c r="W297" t="s">
        <v>48</v>
      </c>
      <c r="X297" t="str">
        <f>IF(Table1[[#This Row],[Freight_Cost]]&gt;50000,"High","Low")</f>
        <v>High</v>
      </c>
      <c r="Y297" s="5" t="str">
        <f>IF(Table1[[#This Row],[Profit]]&gt;10000,"Good","Average")</f>
        <v>Average</v>
      </c>
      <c r="Z297" s="5" t="str" cm="1">
        <f t="array" ref="Z297">_xlfn.IFS(K297&lt;=5,"Excellent",K297&lt;=10,"Good",TRUE,"Delayed")</f>
        <v>Excellent</v>
      </c>
      <c r="AA297" s="5" t="str">
        <f>_xlfn.XLOOKUP(Table1[[#This Row],[Shipment_ID]],A:A,E:E)</f>
        <v>COSCO</v>
      </c>
      <c r="AB297" s="5">
        <f t="shared" si="4"/>
        <v>6825.77</v>
      </c>
    </row>
    <row r="298" spans="1:28">
      <c r="A298" t="s">
        <v>477</v>
      </c>
      <c r="B298" s="1">
        <v>45413</v>
      </c>
      <c r="C298" t="s">
        <v>50</v>
      </c>
      <c r="D298" t="s">
        <v>108</v>
      </c>
      <c r="E298" t="s">
        <v>83</v>
      </c>
      <c r="F298" t="s">
        <v>32</v>
      </c>
      <c r="G298" t="s">
        <v>52</v>
      </c>
      <c r="H298">
        <v>25.06</v>
      </c>
      <c r="I298">
        <v>1275</v>
      </c>
      <c r="J298">
        <v>91.96</v>
      </c>
      <c r="K298">
        <v>5</v>
      </c>
      <c r="L298" t="s">
        <v>44</v>
      </c>
      <c r="M298" t="s">
        <v>35</v>
      </c>
      <c r="N298">
        <v>52889.2</v>
      </c>
      <c r="O298" t="s">
        <v>180</v>
      </c>
      <c r="P298" t="s">
        <v>54</v>
      </c>
      <c r="Q298">
        <v>81.99</v>
      </c>
      <c r="R298">
        <v>3552.4</v>
      </c>
      <c r="S298">
        <v>1522.04</v>
      </c>
      <c r="T298">
        <v>7182.79</v>
      </c>
      <c r="U298" t="str">
        <f>TEXT(Table1[[#This Row],[Booking_Date]],"mmm")</f>
        <v>May</v>
      </c>
      <c r="V298">
        <f>YEAR(Table1[[#This Row],[Booking_Date]])</f>
        <v>2024</v>
      </c>
      <c r="W298" t="s">
        <v>75</v>
      </c>
      <c r="X298" t="str">
        <f>IF(Table1[[#This Row],[Freight_Cost]]&gt;50000,"High","Low")</f>
        <v>High</v>
      </c>
      <c r="Y298" s="5" t="str">
        <f>IF(Table1[[#This Row],[Profit]]&gt;10000,"Good","Average")</f>
        <v>Average</v>
      </c>
      <c r="Z298" s="5" t="str" cm="1">
        <f t="array" ref="Z298">_xlfn.IFS(K298&lt;=5,"Excellent",K298&lt;=10,"Good",TRUE,"Delayed")</f>
        <v>Excellent</v>
      </c>
      <c r="AA298" s="5" t="str">
        <f>_xlfn.XLOOKUP(Table1[[#This Row],[Shipment_ID]],A:A,E:E)</f>
        <v>MSC</v>
      </c>
      <c r="AB298" s="5">
        <f t="shared" si="4"/>
        <v>7182.79</v>
      </c>
    </row>
    <row r="299" spans="1:28">
      <c r="A299" t="s">
        <v>478</v>
      </c>
      <c r="B299" s="1">
        <v>45880</v>
      </c>
      <c r="C299" t="s">
        <v>121</v>
      </c>
      <c r="D299" t="s">
        <v>65</v>
      </c>
      <c r="E299" t="s">
        <v>83</v>
      </c>
      <c r="F299" t="s">
        <v>58</v>
      </c>
      <c r="G299" t="s">
        <v>52</v>
      </c>
      <c r="H299">
        <v>20.09</v>
      </c>
      <c r="I299">
        <v>1559</v>
      </c>
      <c r="J299">
        <v>93.94</v>
      </c>
      <c r="K299">
        <v>5</v>
      </c>
      <c r="L299" t="s">
        <v>68</v>
      </c>
      <c r="M299" t="s">
        <v>60</v>
      </c>
      <c r="N299">
        <v>62561.8</v>
      </c>
      <c r="O299" t="s">
        <v>479</v>
      </c>
      <c r="P299" t="s">
        <v>54</v>
      </c>
      <c r="Q299">
        <v>83.45</v>
      </c>
      <c r="R299">
        <v>3921.6</v>
      </c>
      <c r="S299">
        <v>2173.16</v>
      </c>
      <c r="T299">
        <v>8582.1299999999992</v>
      </c>
      <c r="U299" t="str">
        <f>TEXT(Table1[[#This Row],[Booking_Date]],"mmm")</f>
        <v>Aug</v>
      </c>
      <c r="V299">
        <f>YEAR(Table1[[#This Row],[Booking_Date]])</f>
        <v>2025</v>
      </c>
      <c r="W299" t="s">
        <v>48</v>
      </c>
      <c r="X299" t="str">
        <f>IF(Table1[[#This Row],[Freight_Cost]]&gt;50000,"High","Low")</f>
        <v>High</v>
      </c>
      <c r="Y299" s="5" t="str">
        <f>IF(Table1[[#This Row],[Profit]]&gt;10000,"Good","Average")</f>
        <v>Average</v>
      </c>
      <c r="Z299" s="5" t="str" cm="1">
        <f t="array" ref="Z299">_xlfn.IFS(K299&lt;=5,"Excellent",K299&lt;=10,"Good",TRUE,"Delayed")</f>
        <v>Excellent</v>
      </c>
      <c r="AA299" s="5" t="str">
        <f>_xlfn.XLOOKUP(Table1[[#This Row],[Shipment_ID]],A:A,E:E)</f>
        <v>MSC</v>
      </c>
      <c r="AB299" s="5">
        <f t="shared" si="4"/>
        <v>8582.1299999999992</v>
      </c>
    </row>
    <row r="300" spans="1:28">
      <c r="A300" t="s">
        <v>480</v>
      </c>
      <c r="B300" s="1">
        <v>46192</v>
      </c>
      <c r="C300" t="s">
        <v>29</v>
      </c>
      <c r="D300" t="s">
        <v>72</v>
      </c>
      <c r="E300" t="s">
        <v>66</v>
      </c>
      <c r="F300" t="s">
        <v>58</v>
      </c>
      <c r="G300" t="s">
        <v>52</v>
      </c>
      <c r="H300">
        <v>10.14</v>
      </c>
      <c r="I300">
        <v>1008</v>
      </c>
      <c r="J300">
        <v>102.48</v>
      </c>
      <c r="K300">
        <v>4</v>
      </c>
      <c r="L300" t="s">
        <v>44</v>
      </c>
      <c r="M300" t="s">
        <v>35</v>
      </c>
      <c r="N300">
        <v>49519.6</v>
      </c>
      <c r="O300" t="s">
        <v>343</v>
      </c>
      <c r="P300" t="s">
        <v>62</v>
      </c>
      <c r="Q300">
        <v>86.52</v>
      </c>
      <c r="R300">
        <v>2421.6</v>
      </c>
      <c r="S300">
        <v>3550.13</v>
      </c>
      <c r="T300">
        <v>7131.73</v>
      </c>
      <c r="U300" t="str">
        <f>TEXT(Table1[[#This Row],[Booking_Date]],"mmm")</f>
        <v>Jun</v>
      </c>
      <c r="V300">
        <f>YEAR(Table1[[#This Row],[Booking_Date]])</f>
        <v>2026</v>
      </c>
      <c r="W300" t="s">
        <v>75</v>
      </c>
      <c r="X300" t="str">
        <f>IF(Table1[[#This Row],[Freight_Cost]]&gt;50000,"High","Low")</f>
        <v>Low</v>
      </c>
      <c r="Y300" s="5" t="str">
        <f>IF(Table1[[#This Row],[Profit]]&gt;10000,"Good","Average")</f>
        <v>Average</v>
      </c>
      <c r="Z300" s="5" t="str" cm="1">
        <f t="array" ref="Z300">_xlfn.IFS(K300&lt;=5,"Excellent",K300&lt;=10,"Good",TRUE,"Delayed")</f>
        <v>Excellent</v>
      </c>
      <c r="AA300" s="5" t="str">
        <f>_xlfn.XLOOKUP(Table1[[#This Row],[Shipment_ID]],A:A,E:E)</f>
        <v>COSCO</v>
      </c>
      <c r="AB300" s="5">
        <f t="shared" si="4"/>
        <v>7131.73</v>
      </c>
    </row>
    <row r="301" spans="1:28">
      <c r="A301" t="s">
        <v>481</v>
      </c>
      <c r="B301" s="1">
        <v>46049</v>
      </c>
      <c r="C301" t="s">
        <v>50</v>
      </c>
      <c r="D301" t="s">
        <v>65</v>
      </c>
      <c r="E301" t="s">
        <v>83</v>
      </c>
      <c r="F301" t="s">
        <v>32</v>
      </c>
      <c r="G301" t="s">
        <v>84</v>
      </c>
      <c r="H301">
        <v>16.760000000000002</v>
      </c>
      <c r="I301">
        <v>2405</v>
      </c>
      <c r="J301">
        <v>96.83</v>
      </c>
      <c r="K301">
        <v>8</v>
      </c>
      <c r="L301" t="s">
        <v>68</v>
      </c>
      <c r="M301" t="s">
        <v>35</v>
      </c>
      <c r="N301">
        <v>62063.6</v>
      </c>
      <c r="O301" t="s">
        <v>236</v>
      </c>
      <c r="P301" t="s">
        <v>74</v>
      </c>
      <c r="Q301">
        <v>85.8</v>
      </c>
      <c r="R301">
        <v>5480.4</v>
      </c>
      <c r="S301">
        <v>3183.28</v>
      </c>
      <c r="T301">
        <v>10601.71</v>
      </c>
      <c r="U301" t="str">
        <f>TEXT(Table1[[#This Row],[Booking_Date]],"mmm")</f>
        <v>Jan</v>
      </c>
      <c r="V301">
        <f>YEAR(Table1[[#This Row],[Booking_Date]])</f>
        <v>2026</v>
      </c>
      <c r="W301" t="s">
        <v>38</v>
      </c>
      <c r="X301" t="str">
        <f>IF(Table1[[#This Row],[Freight_Cost]]&gt;50000,"High","Low")</f>
        <v>High</v>
      </c>
      <c r="Y301" s="5" t="str">
        <f>IF(Table1[[#This Row],[Profit]]&gt;10000,"Good","Average")</f>
        <v>Good</v>
      </c>
      <c r="Z301" s="5" t="str" cm="1">
        <f t="array" ref="Z301">_xlfn.IFS(K301&lt;=5,"Excellent",K301&lt;=10,"Good",TRUE,"Delayed")</f>
        <v>Good</v>
      </c>
      <c r="AA301" s="5" t="str">
        <f>_xlfn.XLOOKUP(Table1[[#This Row],[Shipment_ID]],A:A,E:E)</f>
        <v>MSC</v>
      </c>
      <c r="AB301" s="5">
        <f t="shared" si="4"/>
        <v>10601.71</v>
      </c>
    </row>
    <row r="302" spans="1:28">
      <c r="A302" t="s">
        <v>482</v>
      </c>
      <c r="B302" s="1">
        <v>45875</v>
      </c>
      <c r="C302" t="s">
        <v>64</v>
      </c>
      <c r="D302" t="s">
        <v>30</v>
      </c>
      <c r="E302" t="s">
        <v>102</v>
      </c>
      <c r="F302" t="s">
        <v>58</v>
      </c>
      <c r="G302" t="s">
        <v>90</v>
      </c>
      <c r="H302">
        <v>10.24</v>
      </c>
      <c r="I302">
        <v>1985</v>
      </c>
      <c r="J302">
        <v>92.23</v>
      </c>
      <c r="K302">
        <v>6</v>
      </c>
      <c r="L302" t="s">
        <v>68</v>
      </c>
      <c r="M302" t="s">
        <v>35</v>
      </c>
      <c r="N302">
        <v>62603.6</v>
      </c>
      <c r="O302" t="s">
        <v>483</v>
      </c>
      <c r="P302" t="s">
        <v>78</v>
      </c>
      <c r="Q302">
        <v>81.23</v>
      </c>
      <c r="R302">
        <v>4379.6000000000004</v>
      </c>
      <c r="S302">
        <v>1594.75</v>
      </c>
      <c r="T302">
        <v>5900.05</v>
      </c>
      <c r="U302" t="str">
        <f>TEXT(Table1[[#This Row],[Booking_Date]],"mmm")</f>
        <v>Aug</v>
      </c>
      <c r="V302">
        <f>YEAR(Table1[[#This Row],[Booking_Date]])</f>
        <v>2025</v>
      </c>
      <c r="W302" t="s">
        <v>48</v>
      </c>
      <c r="X302" t="str">
        <f>IF(Table1[[#This Row],[Freight_Cost]]&gt;50000,"High","Low")</f>
        <v>High</v>
      </c>
      <c r="Y302" s="5" t="str">
        <f>IF(Table1[[#This Row],[Profit]]&gt;10000,"Good","Average")</f>
        <v>Average</v>
      </c>
      <c r="Z302" s="5" t="str" cm="1">
        <f t="array" ref="Z302">_xlfn.IFS(K302&lt;=5,"Excellent",K302&lt;=10,"Good",TRUE,"Delayed")</f>
        <v>Good</v>
      </c>
      <c r="AA302" s="5" t="str">
        <f>_xlfn.XLOOKUP(Table1[[#This Row],[Shipment_ID]],A:A,E:E)</f>
        <v>Maersk</v>
      </c>
      <c r="AB302" s="5">
        <f t="shared" si="4"/>
        <v>5900.05</v>
      </c>
    </row>
    <row r="303" spans="1:28">
      <c r="A303" t="s">
        <v>484</v>
      </c>
      <c r="B303" s="1">
        <v>45986</v>
      </c>
      <c r="C303" t="s">
        <v>115</v>
      </c>
      <c r="D303" t="s">
        <v>82</v>
      </c>
      <c r="E303" t="s">
        <v>83</v>
      </c>
      <c r="F303" t="s">
        <v>32</v>
      </c>
      <c r="G303" t="s">
        <v>67</v>
      </c>
      <c r="H303">
        <v>11.52</v>
      </c>
      <c r="I303">
        <v>2558</v>
      </c>
      <c r="J303">
        <v>102.41</v>
      </c>
      <c r="K303">
        <v>7</v>
      </c>
      <c r="L303" t="s">
        <v>68</v>
      </c>
      <c r="M303" t="s">
        <v>45</v>
      </c>
      <c r="N303">
        <v>57353.2</v>
      </c>
      <c r="O303" t="s">
        <v>248</v>
      </c>
      <c r="P303" t="s">
        <v>54</v>
      </c>
      <c r="Q303">
        <v>83.53</v>
      </c>
      <c r="R303">
        <v>5576.8</v>
      </c>
      <c r="S303">
        <v>2969.53</v>
      </c>
      <c r="T303">
        <v>9709.15</v>
      </c>
      <c r="U303" t="str">
        <f>TEXT(Table1[[#This Row],[Booking_Date]],"mmm")</f>
        <v>Nov</v>
      </c>
      <c r="V303">
        <f>YEAR(Table1[[#This Row],[Booking_Date]])</f>
        <v>2025</v>
      </c>
      <c r="W303" t="s">
        <v>104</v>
      </c>
      <c r="X303" t="str">
        <f>IF(Table1[[#This Row],[Freight_Cost]]&gt;50000,"High","Low")</f>
        <v>High</v>
      </c>
      <c r="Y303" s="5" t="str">
        <f>IF(Table1[[#This Row],[Profit]]&gt;10000,"Good","Average")</f>
        <v>Average</v>
      </c>
      <c r="Z303" s="5" t="str" cm="1">
        <f t="array" ref="Z303">_xlfn.IFS(K303&lt;=5,"Excellent",K303&lt;=10,"Good",TRUE,"Delayed")</f>
        <v>Good</v>
      </c>
      <c r="AA303" s="5" t="str">
        <f>_xlfn.XLOOKUP(Table1[[#This Row],[Shipment_ID]],A:A,E:E)</f>
        <v>MSC</v>
      </c>
      <c r="AB303" s="5">
        <f t="shared" si="4"/>
        <v>9709.15</v>
      </c>
    </row>
    <row r="304" spans="1:28">
      <c r="A304" t="s">
        <v>485</v>
      </c>
      <c r="B304" s="1">
        <v>45764</v>
      </c>
      <c r="C304" t="s">
        <v>29</v>
      </c>
      <c r="D304" t="s">
        <v>82</v>
      </c>
      <c r="E304" t="s">
        <v>83</v>
      </c>
      <c r="F304" t="s">
        <v>32</v>
      </c>
      <c r="G304" t="s">
        <v>33</v>
      </c>
      <c r="H304">
        <v>20.38</v>
      </c>
      <c r="I304">
        <v>1794</v>
      </c>
      <c r="J304">
        <v>103.84</v>
      </c>
      <c r="K304">
        <v>4</v>
      </c>
      <c r="L304" t="s">
        <v>44</v>
      </c>
      <c r="M304" t="s">
        <v>45</v>
      </c>
      <c r="N304">
        <v>53830.8</v>
      </c>
      <c r="O304" t="s">
        <v>148</v>
      </c>
      <c r="P304" t="s">
        <v>62</v>
      </c>
      <c r="Q304">
        <v>88.13</v>
      </c>
      <c r="R304">
        <v>4403.2</v>
      </c>
      <c r="S304">
        <v>4610.1899999999996</v>
      </c>
      <c r="T304">
        <v>9322.5400000000009</v>
      </c>
      <c r="U304" t="str">
        <f>TEXT(Table1[[#This Row],[Booking_Date]],"mmm")</f>
        <v>Apr</v>
      </c>
      <c r="V304">
        <f>YEAR(Table1[[#This Row],[Booking_Date]])</f>
        <v>2025</v>
      </c>
      <c r="W304" t="s">
        <v>75</v>
      </c>
      <c r="X304" t="str">
        <f>IF(Table1[[#This Row],[Freight_Cost]]&gt;50000,"High","Low")</f>
        <v>High</v>
      </c>
      <c r="Y304" s="5" t="str">
        <f>IF(Table1[[#This Row],[Profit]]&gt;10000,"Good","Average")</f>
        <v>Average</v>
      </c>
      <c r="Z304" s="5" t="str" cm="1">
        <f t="array" ref="Z304">_xlfn.IFS(K304&lt;=5,"Excellent",K304&lt;=10,"Good",TRUE,"Delayed")</f>
        <v>Excellent</v>
      </c>
      <c r="AA304" s="5" t="str">
        <f>_xlfn.XLOOKUP(Table1[[#This Row],[Shipment_ID]],A:A,E:E)</f>
        <v>MSC</v>
      </c>
      <c r="AB304" s="5">
        <f t="shared" si="4"/>
        <v>9322.5400000000009</v>
      </c>
    </row>
    <row r="305" spans="1:28">
      <c r="A305" t="s">
        <v>486</v>
      </c>
      <c r="B305" s="1">
        <v>46151</v>
      </c>
      <c r="C305" t="s">
        <v>89</v>
      </c>
      <c r="D305" t="s">
        <v>72</v>
      </c>
      <c r="E305" t="s">
        <v>57</v>
      </c>
      <c r="F305" t="s">
        <v>58</v>
      </c>
      <c r="G305" t="s">
        <v>59</v>
      </c>
      <c r="H305">
        <v>24.91</v>
      </c>
      <c r="I305">
        <v>2603</v>
      </c>
      <c r="J305">
        <v>102.63</v>
      </c>
      <c r="K305">
        <v>7</v>
      </c>
      <c r="L305" t="s">
        <v>44</v>
      </c>
      <c r="M305" t="s">
        <v>45</v>
      </c>
      <c r="N305">
        <v>79470.600000000006</v>
      </c>
      <c r="O305" t="s">
        <v>487</v>
      </c>
      <c r="P305" t="s">
        <v>62</v>
      </c>
      <c r="Q305">
        <v>83.91</v>
      </c>
      <c r="R305">
        <v>6202.4</v>
      </c>
      <c r="S305">
        <v>2915.94</v>
      </c>
      <c r="T305">
        <v>9064.24</v>
      </c>
      <c r="U305" t="str">
        <f>TEXT(Table1[[#This Row],[Booking_Date]],"mmm")</f>
        <v>May</v>
      </c>
      <c r="V305">
        <f>YEAR(Table1[[#This Row],[Booking_Date]])</f>
        <v>2026</v>
      </c>
      <c r="W305" t="s">
        <v>75</v>
      </c>
      <c r="X305" t="str">
        <f>IF(Table1[[#This Row],[Freight_Cost]]&gt;50000,"High","Low")</f>
        <v>High</v>
      </c>
      <c r="Y305" s="5" t="str">
        <f>IF(Table1[[#This Row],[Profit]]&gt;10000,"Good","Average")</f>
        <v>Average</v>
      </c>
      <c r="Z305" s="5" t="str" cm="1">
        <f t="array" ref="Z305">_xlfn.IFS(K305&lt;=5,"Excellent",K305&lt;=10,"Good",TRUE,"Delayed")</f>
        <v>Good</v>
      </c>
      <c r="AA305" s="5" t="str">
        <f>_xlfn.XLOOKUP(Table1[[#This Row],[Shipment_ID]],A:A,E:E)</f>
        <v>Evergreen</v>
      </c>
      <c r="AB305" s="5">
        <f t="shared" si="4"/>
        <v>9064.24</v>
      </c>
    </row>
    <row r="306" spans="1:28">
      <c r="A306" t="s">
        <v>488</v>
      </c>
      <c r="B306" s="1">
        <v>45393</v>
      </c>
      <c r="C306" t="s">
        <v>40</v>
      </c>
      <c r="D306" t="s">
        <v>108</v>
      </c>
      <c r="E306" t="s">
        <v>42</v>
      </c>
      <c r="F306" t="s">
        <v>58</v>
      </c>
      <c r="G306" t="s">
        <v>90</v>
      </c>
      <c r="H306">
        <v>15.51</v>
      </c>
      <c r="I306">
        <v>657</v>
      </c>
      <c r="J306">
        <v>88.73</v>
      </c>
      <c r="K306">
        <v>2</v>
      </c>
      <c r="L306" t="s">
        <v>68</v>
      </c>
      <c r="M306" t="s">
        <v>45</v>
      </c>
      <c r="N306">
        <v>48490.6</v>
      </c>
      <c r="O306" t="s">
        <v>87</v>
      </c>
      <c r="P306" t="s">
        <v>74</v>
      </c>
      <c r="Q306">
        <v>81.599999999999994</v>
      </c>
      <c r="R306">
        <v>1934.4</v>
      </c>
      <c r="S306">
        <v>4652.22</v>
      </c>
      <c r="T306">
        <v>8418.81</v>
      </c>
      <c r="U306" t="str">
        <f>TEXT(Table1[[#This Row],[Booking_Date]],"mmm")</f>
        <v>Apr</v>
      </c>
      <c r="V306">
        <f>YEAR(Table1[[#This Row],[Booking_Date]])</f>
        <v>2024</v>
      </c>
      <c r="W306" t="s">
        <v>75</v>
      </c>
      <c r="X306" t="str">
        <f>IF(Table1[[#This Row],[Freight_Cost]]&gt;50000,"High","Low")</f>
        <v>Low</v>
      </c>
      <c r="Y306" s="5" t="str">
        <f>IF(Table1[[#This Row],[Profit]]&gt;10000,"Good","Average")</f>
        <v>Average</v>
      </c>
      <c r="Z306" s="5" t="str" cm="1">
        <f t="array" ref="Z306">_xlfn.IFS(K306&lt;=5,"Excellent",K306&lt;=10,"Good",TRUE,"Delayed")</f>
        <v>Excellent</v>
      </c>
      <c r="AA306" s="5" t="str">
        <f>_xlfn.XLOOKUP(Table1[[#This Row],[Shipment_ID]],A:A,E:E)</f>
        <v>CMA CGM</v>
      </c>
      <c r="AB306" s="5">
        <f t="shared" si="4"/>
        <v>8418.81</v>
      </c>
    </row>
    <row r="307" spans="1:28">
      <c r="A307" t="s">
        <v>489</v>
      </c>
      <c r="B307" s="1">
        <v>45357</v>
      </c>
      <c r="C307" t="s">
        <v>50</v>
      </c>
      <c r="D307" t="s">
        <v>51</v>
      </c>
      <c r="E307" t="s">
        <v>99</v>
      </c>
      <c r="F307" t="s">
        <v>32</v>
      </c>
      <c r="G307" t="s">
        <v>43</v>
      </c>
      <c r="H307">
        <v>15.44</v>
      </c>
      <c r="I307">
        <v>762</v>
      </c>
      <c r="J307">
        <v>86.39</v>
      </c>
      <c r="K307">
        <v>2</v>
      </c>
      <c r="L307" t="s">
        <v>34</v>
      </c>
      <c r="M307" t="s">
        <v>35</v>
      </c>
      <c r="N307">
        <v>42406.8</v>
      </c>
      <c r="O307" t="s">
        <v>213</v>
      </c>
      <c r="P307" t="s">
        <v>62</v>
      </c>
      <c r="Q307">
        <v>81.760000000000005</v>
      </c>
      <c r="R307">
        <v>2141.6</v>
      </c>
      <c r="S307">
        <v>2823.59</v>
      </c>
      <c r="T307">
        <v>4826.99</v>
      </c>
      <c r="U307" t="str">
        <f>TEXT(Table1[[#This Row],[Booking_Date]],"mmm")</f>
        <v>Mar</v>
      </c>
      <c r="V307">
        <f>YEAR(Table1[[#This Row],[Booking_Date]])</f>
        <v>2024</v>
      </c>
      <c r="W307" t="s">
        <v>38</v>
      </c>
      <c r="X307" t="str">
        <f>IF(Table1[[#This Row],[Freight_Cost]]&gt;50000,"High","Low")</f>
        <v>Low</v>
      </c>
      <c r="Y307" s="5" t="str">
        <f>IF(Table1[[#This Row],[Profit]]&gt;10000,"Good","Average")</f>
        <v>Average</v>
      </c>
      <c r="Z307" s="5" t="str" cm="1">
        <f t="array" ref="Z307">_xlfn.IFS(K307&lt;=5,"Excellent",K307&lt;=10,"Good",TRUE,"Delayed")</f>
        <v>Excellent</v>
      </c>
      <c r="AA307" s="5" t="str">
        <f>_xlfn.XLOOKUP(Table1[[#This Row],[Shipment_ID]],A:A,E:E)</f>
        <v>ONE</v>
      </c>
      <c r="AB307" s="5">
        <f t="shared" si="4"/>
        <v>4826.99</v>
      </c>
    </row>
    <row r="308" spans="1:28">
      <c r="A308" t="s">
        <v>490</v>
      </c>
      <c r="B308" s="1">
        <v>45715</v>
      </c>
      <c r="C308" t="s">
        <v>121</v>
      </c>
      <c r="D308" t="s">
        <v>51</v>
      </c>
      <c r="E308" t="s">
        <v>66</v>
      </c>
      <c r="F308" t="s">
        <v>32</v>
      </c>
      <c r="G308" t="s">
        <v>43</v>
      </c>
      <c r="H308">
        <v>23.21</v>
      </c>
      <c r="I308">
        <v>2267</v>
      </c>
      <c r="J308">
        <v>99.72</v>
      </c>
      <c r="K308">
        <v>7</v>
      </c>
      <c r="L308" t="s">
        <v>44</v>
      </c>
      <c r="M308" t="s">
        <v>35</v>
      </c>
      <c r="N308">
        <v>64059.4</v>
      </c>
      <c r="O308" t="s">
        <v>256</v>
      </c>
      <c r="P308" t="s">
        <v>62</v>
      </c>
      <c r="Q308">
        <v>84.19</v>
      </c>
      <c r="R308">
        <v>5462.4</v>
      </c>
      <c r="S308">
        <v>4296.97</v>
      </c>
      <c r="T308">
        <v>7910.26</v>
      </c>
      <c r="U308" t="str">
        <f>TEXT(Table1[[#This Row],[Booking_Date]],"mmm")</f>
        <v>Feb</v>
      </c>
      <c r="V308">
        <f>YEAR(Table1[[#This Row],[Booking_Date]])</f>
        <v>2025</v>
      </c>
      <c r="W308" t="s">
        <v>38</v>
      </c>
      <c r="X308" t="str">
        <f>IF(Table1[[#This Row],[Freight_Cost]]&gt;50000,"High","Low")</f>
        <v>High</v>
      </c>
      <c r="Y308" s="5" t="str">
        <f>IF(Table1[[#This Row],[Profit]]&gt;10000,"Good","Average")</f>
        <v>Average</v>
      </c>
      <c r="Z308" s="5" t="str" cm="1">
        <f t="array" ref="Z308">_xlfn.IFS(K308&lt;=5,"Excellent",K308&lt;=10,"Good",TRUE,"Delayed")</f>
        <v>Good</v>
      </c>
      <c r="AA308" s="5" t="str">
        <f>_xlfn.XLOOKUP(Table1[[#This Row],[Shipment_ID]],A:A,E:E)</f>
        <v>COSCO</v>
      </c>
      <c r="AB308" s="5">
        <f t="shared" si="4"/>
        <v>7910.26</v>
      </c>
    </row>
    <row r="309" spans="1:28">
      <c r="A309" t="s">
        <v>491</v>
      </c>
      <c r="B309" s="1">
        <v>45437</v>
      </c>
      <c r="C309" t="s">
        <v>29</v>
      </c>
      <c r="D309" t="s">
        <v>65</v>
      </c>
      <c r="E309" t="s">
        <v>66</v>
      </c>
      <c r="F309" t="s">
        <v>32</v>
      </c>
      <c r="G309" t="s">
        <v>33</v>
      </c>
      <c r="H309">
        <v>21.07</v>
      </c>
      <c r="I309">
        <v>2153</v>
      </c>
      <c r="J309">
        <v>104.14</v>
      </c>
      <c r="K309">
        <v>6</v>
      </c>
      <c r="L309" t="s">
        <v>68</v>
      </c>
      <c r="M309" t="s">
        <v>60</v>
      </c>
      <c r="N309">
        <v>59795.8</v>
      </c>
      <c r="O309" t="s">
        <v>77</v>
      </c>
      <c r="P309" t="s">
        <v>62</v>
      </c>
      <c r="Q309">
        <v>83.59</v>
      </c>
      <c r="R309">
        <v>5148.8</v>
      </c>
      <c r="S309">
        <v>2499.58</v>
      </c>
      <c r="T309">
        <v>10318.76</v>
      </c>
      <c r="U309" t="str">
        <f>TEXT(Table1[[#This Row],[Booking_Date]],"mmm")</f>
        <v>May</v>
      </c>
      <c r="V309">
        <f>YEAR(Table1[[#This Row],[Booking_Date]])</f>
        <v>2024</v>
      </c>
      <c r="W309" t="s">
        <v>75</v>
      </c>
      <c r="X309" t="str">
        <f>IF(Table1[[#This Row],[Freight_Cost]]&gt;50000,"High","Low")</f>
        <v>High</v>
      </c>
      <c r="Y309" s="5" t="str">
        <f>IF(Table1[[#This Row],[Profit]]&gt;10000,"Good","Average")</f>
        <v>Good</v>
      </c>
      <c r="Z309" s="5" t="str" cm="1">
        <f t="array" ref="Z309">_xlfn.IFS(K309&lt;=5,"Excellent",K309&lt;=10,"Good",TRUE,"Delayed")</f>
        <v>Good</v>
      </c>
      <c r="AA309" s="5" t="str">
        <f>_xlfn.XLOOKUP(Table1[[#This Row],[Shipment_ID]],A:A,E:E)</f>
        <v>COSCO</v>
      </c>
      <c r="AB309" s="5">
        <f t="shared" si="4"/>
        <v>10318.76</v>
      </c>
    </row>
    <row r="310" spans="1:28">
      <c r="A310" t="s">
        <v>492</v>
      </c>
      <c r="B310" s="1">
        <v>45661</v>
      </c>
      <c r="C310" t="s">
        <v>89</v>
      </c>
      <c r="D310" t="s">
        <v>41</v>
      </c>
      <c r="E310" t="s">
        <v>66</v>
      </c>
      <c r="F310" t="s">
        <v>58</v>
      </c>
      <c r="G310" t="s">
        <v>33</v>
      </c>
      <c r="H310">
        <v>23.05</v>
      </c>
      <c r="I310">
        <v>2098</v>
      </c>
      <c r="J310">
        <v>88.32</v>
      </c>
      <c r="K310">
        <v>6</v>
      </c>
      <c r="L310" t="s">
        <v>34</v>
      </c>
      <c r="M310" t="s">
        <v>35</v>
      </c>
      <c r="N310">
        <v>77519.399999999994</v>
      </c>
      <c r="O310" t="s">
        <v>360</v>
      </c>
      <c r="P310" t="s">
        <v>78</v>
      </c>
      <c r="Q310">
        <v>81.84</v>
      </c>
      <c r="R310">
        <v>5118</v>
      </c>
      <c r="S310">
        <v>3660.78</v>
      </c>
      <c r="T310">
        <v>7622.8</v>
      </c>
      <c r="U310" t="str">
        <f>TEXT(Table1[[#This Row],[Booking_Date]],"mmm")</f>
        <v>Jan</v>
      </c>
      <c r="V310">
        <f>YEAR(Table1[[#This Row],[Booking_Date]])</f>
        <v>2025</v>
      </c>
      <c r="W310" t="s">
        <v>38</v>
      </c>
      <c r="X310" t="str">
        <f>IF(Table1[[#This Row],[Freight_Cost]]&gt;50000,"High","Low")</f>
        <v>High</v>
      </c>
      <c r="Y310" s="5" t="str">
        <f>IF(Table1[[#This Row],[Profit]]&gt;10000,"Good","Average")</f>
        <v>Average</v>
      </c>
      <c r="Z310" s="5" t="str" cm="1">
        <f t="array" ref="Z310">_xlfn.IFS(K310&lt;=5,"Excellent",K310&lt;=10,"Good",TRUE,"Delayed")</f>
        <v>Good</v>
      </c>
      <c r="AA310" s="5" t="str">
        <f>_xlfn.XLOOKUP(Table1[[#This Row],[Shipment_ID]],A:A,E:E)</f>
        <v>COSCO</v>
      </c>
      <c r="AB310" s="5">
        <f t="shared" si="4"/>
        <v>7622.8</v>
      </c>
    </row>
    <row r="311" spans="1:28">
      <c r="A311" t="s">
        <v>493</v>
      </c>
      <c r="B311" s="1">
        <v>45610</v>
      </c>
      <c r="C311" t="s">
        <v>89</v>
      </c>
      <c r="D311" t="s">
        <v>41</v>
      </c>
      <c r="E311" t="s">
        <v>42</v>
      </c>
      <c r="F311" t="s">
        <v>32</v>
      </c>
      <c r="G311" t="s">
        <v>67</v>
      </c>
      <c r="H311">
        <v>25.92</v>
      </c>
      <c r="I311">
        <v>1186</v>
      </c>
      <c r="J311">
        <v>103.71</v>
      </c>
      <c r="K311">
        <v>4</v>
      </c>
      <c r="L311" t="s">
        <v>44</v>
      </c>
      <c r="M311" t="s">
        <v>35</v>
      </c>
      <c r="N311">
        <v>54005.2</v>
      </c>
      <c r="O311" t="s">
        <v>184</v>
      </c>
      <c r="P311" t="s">
        <v>54</v>
      </c>
      <c r="Q311">
        <v>84</v>
      </c>
      <c r="R311">
        <v>3408.8</v>
      </c>
      <c r="S311">
        <v>4737.17</v>
      </c>
      <c r="T311">
        <v>8529.77</v>
      </c>
      <c r="U311" t="str">
        <f>TEXT(Table1[[#This Row],[Booking_Date]],"mmm")</f>
        <v>Nov</v>
      </c>
      <c r="V311">
        <f>YEAR(Table1[[#This Row],[Booking_Date]])</f>
        <v>2024</v>
      </c>
      <c r="W311" t="s">
        <v>104</v>
      </c>
      <c r="X311" t="str">
        <f>IF(Table1[[#This Row],[Freight_Cost]]&gt;50000,"High","Low")</f>
        <v>High</v>
      </c>
      <c r="Y311" s="5" t="str">
        <f>IF(Table1[[#This Row],[Profit]]&gt;10000,"Good","Average")</f>
        <v>Average</v>
      </c>
      <c r="Z311" s="5" t="str" cm="1">
        <f t="array" ref="Z311">_xlfn.IFS(K311&lt;=5,"Excellent",K311&lt;=10,"Good",TRUE,"Delayed")</f>
        <v>Excellent</v>
      </c>
      <c r="AA311" s="5" t="str">
        <f>_xlfn.XLOOKUP(Table1[[#This Row],[Shipment_ID]],A:A,E:E)</f>
        <v>CMA CGM</v>
      </c>
      <c r="AB311" s="5">
        <f t="shared" si="4"/>
        <v>8529.77</v>
      </c>
    </row>
    <row r="312" spans="1:28">
      <c r="A312" t="s">
        <v>494</v>
      </c>
      <c r="B312" s="1">
        <v>46104</v>
      </c>
      <c r="C312" t="s">
        <v>40</v>
      </c>
      <c r="D312" t="s">
        <v>51</v>
      </c>
      <c r="E312" t="s">
        <v>102</v>
      </c>
      <c r="F312" t="s">
        <v>32</v>
      </c>
      <c r="G312" t="s">
        <v>59</v>
      </c>
      <c r="H312">
        <v>16.64</v>
      </c>
      <c r="I312">
        <v>936</v>
      </c>
      <c r="J312">
        <v>100.82</v>
      </c>
      <c r="K312">
        <v>4</v>
      </c>
      <c r="L312" t="s">
        <v>34</v>
      </c>
      <c r="M312" t="s">
        <v>60</v>
      </c>
      <c r="N312">
        <v>43306.400000000001</v>
      </c>
      <c r="O312" t="s">
        <v>232</v>
      </c>
      <c r="P312" t="s">
        <v>47</v>
      </c>
      <c r="Q312">
        <v>81.569999999999993</v>
      </c>
      <c r="R312">
        <v>2537.6</v>
      </c>
      <c r="S312">
        <v>2088.16</v>
      </c>
      <c r="T312">
        <v>5403.15</v>
      </c>
      <c r="U312" t="str">
        <f>TEXT(Table1[[#This Row],[Booking_Date]],"mmm")</f>
        <v>Mar</v>
      </c>
      <c r="V312">
        <f>YEAR(Table1[[#This Row],[Booking_Date]])</f>
        <v>2026</v>
      </c>
      <c r="W312" t="s">
        <v>38</v>
      </c>
      <c r="X312" t="str">
        <f>IF(Table1[[#This Row],[Freight_Cost]]&gt;50000,"High","Low")</f>
        <v>Low</v>
      </c>
      <c r="Y312" s="5" t="str">
        <f>IF(Table1[[#This Row],[Profit]]&gt;10000,"Good","Average")</f>
        <v>Average</v>
      </c>
      <c r="Z312" s="5" t="str" cm="1">
        <f t="array" ref="Z312">_xlfn.IFS(K312&lt;=5,"Excellent",K312&lt;=10,"Good",TRUE,"Delayed")</f>
        <v>Excellent</v>
      </c>
      <c r="AA312" s="5" t="str">
        <f>_xlfn.XLOOKUP(Table1[[#This Row],[Shipment_ID]],A:A,E:E)</f>
        <v>Maersk</v>
      </c>
      <c r="AB312" s="5">
        <f t="shared" si="4"/>
        <v>5403.15</v>
      </c>
    </row>
    <row r="313" spans="1:28">
      <c r="A313" t="s">
        <v>495</v>
      </c>
      <c r="B313" s="1">
        <v>45827</v>
      </c>
      <c r="C313" t="s">
        <v>50</v>
      </c>
      <c r="D313" t="s">
        <v>41</v>
      </c>
      <c r="E313" t="s">
        <v>66</v>
      </c>
      <c r="F313" t="s">
        <v>58</v>
      </c>
      <c r="G313" t="s">
        <v>59</v>
      </c>
      <c r="H313">
        <v>12.53</v>
      </c>
      <c r="I313">
        <v>1511</v>
      </c>
      <c r="J313">
        <v>102.97</v>
      </c>
      <c r="K313">
        <v>5</v>
      </c>
      <c r="L313" t="s">
        <v>34</v>
      </c>
      <c r="M313" t="s">
        <v>45</v>
      </c>
      <c r="N313">
        <v>60265.4</v>
      </c>
      <c r="O313" t="s">
        <v>180</v>
      </c>
      <c r="P313" t="s">
        <v>54</v>
      </c>
      <c r="Q313">
        <v>87.16</v>
      </c>
      <c r="R313">
        <v>3523.2</v>
      </c>
      <c r="S313">
        <v>3546.19</v>
      </c>
      <c r="T313">
        <v>5955.17</v>
      </c>
      <c r="U313" t="str">
        <f>TEXT(Table1[[#This Row],[Booking_Date]],"mmm")</f>
        <v>Jun</v>
      </c>
      <c r="V313">
        <f>YEAR(Table1[[#This Row],[Booking_Date]])</f>
        <v>2025</v>
      </c>
      <c r="W313" t="s">
        <v>75</v>
      </c>
      <c r="X313" t="str">
        <f>IF(Table1[[#This Row],[Freight_Cost]]&gt;50000,"High","Low")</f>
        <v>High</v>
      </c>
      <c r="Y313" s="5" t="str">
        <f>IF(Table1[[#This Row],[Profit]]&gt;10000,"Good","Average")</f>
        <v>Average</v>
      </c>
      <c r="Z313" s="5" t="str" cm="1">
        <f t="array" ref="Z313">_xlfn.IFS(K313&lt;=5,"Excellent",K313&lt;=10,"Good",TRUE,"Delayed")</f>
        <v>Excellent</v>
      </c>
      <c r="AA313" s="5" t="str">
        <f>_xlfn.XLOOKUP(Table1[[#This Row],[Shipment_ID]],A:A,E:E)</f>
        <v>COSCO</v>
      </c>
      <c r="AB313" s="5">
        <f t="shared" si="4"/>
        <v>5955.17</v>
      </c>
    </row>
    <row r="314" spans="1:28">
      <c r="A314" t="s">
        <v>496</v>
      </c>
      <c r="B314" s="1">
        <v>45443</v>
      </c>
      <c r="C314" t="s">
        <v>29</v>
      </c>
      <c r="D314" t="s">
        <v>65</v>
      </c>
      <c r="E314" t="s">
        <v>42</v>
      </c>
      <c r="F314" t="s">
        <v>32</v>
      </c>
      <c r="G314" t="s">
        <v>67</v>
      </c>
      <c r="H314">
        <v>24.94</v>
      </c>
      <c r="I314">
        <v>1170</v>
      </c>
      <c r="J314">
        <v>87.78</v>
      </c>
      <c r="K314">
        <v>4</v>
      </c>
      <c r="L314" t="s">
        <v>68</v>
      </c>
      <c r="M314" t="s">
        <v>35</v>
      </c>
      <c r="N314">
        <v>53519.6</v>
      </c>
      <c r="O314" t="s">
        <v>61</v>
      </c>
      <c r="P314" t="s">
        <v>74</v>
      </c>
      <c r="Q314">
        <v>85.5</v>
      </c>
      <c r="R314">
        <v>3337.6</v>
      </c>
      <c r="S314">
        <v>4288.22</v>
      </c>
      <c r="T314">
        <v>8799.11</v>
      </c>
      <c r="U314" t="str">
        <f>TEXT(Table1[[#This Row],[Booking_Date]],"mmm")</f>
        <v>May</v>
      </c>
      <c r="V314">
        <f>YEAR(Table1[[#This Row],[Booking_Date]])</f>
        <v>2024</v>
      </c>
      <c r="W314" t="s">
        <v>75</v>
      </c>
      <c r="X314" t="str">
        <f>IF(Table1[[#This Row],[Freight_Cost]]&gt;50000,"High","Low")</f>
        <v>High</v>
      </c>
      <c r="Y314" s="5" t="str">
        <f>IF(Table1[[#This Row],[Profit]]&gt;10000,"Good","Average")</f>
        <v>Average</v>
      </c>
      <c r="Z314" s="5" t="str" cm="1">
        <f t="array" ref="Z314">_xlfn.IFS(K314&lt;=5,"Excellent",K314&lt;=10,"Good",TRUE,"Delayed")</f>
        <v>Excellent</v>
      </c>
      <c r="AA314" s="5" t="str">
        <f>_xlfn.XLOOKUP(Table1[[#This Row],[Shipment_ID]],A:A,E:E)</f>
        <v>CMA CGM</v>
      </c>
      <c r="AB314" s="5">
        <f t="shared" si="4"/>
        <v>8799.11</v>
      </c>
    </row>
    <row r="315" spans="1:28">
      <c r="A315" t="s">
        <v>497</v>
      </c>
      <c r="B315" s="1">
        <v>45931</v>
      </c>
      <c r="C315" t="s">
        <v>50</v>
      </c>
      <c r="D315" t="s">
        <v>56</v>
      </c>
      <c r="E315" t="s">
        <v>42</v>
      </c>
      <c r="F315" t="s">
        <v>32</v>
      </c>
      <c r="G315" t="s">
        <v>90</v>
      </c>
      <c r="H315">
        <v>25.36</v>
      </c>
      <c r="I315">
        <v>2731</v>
      </c>
      <c r="J315">
        <v>94.56</v>
      </c>
      <c r="K315">
        <v>6</v>
      </c>
      <c r="L315" t="s">
        <v>68</v>
      </c>
      <c r="M315" t="s">
        <v>45</v>
      </c>
      <c r="N315">
        <v>70943.199999999997</v>
      </c>
      <c r="O315" t="s">
        <v>228</v>
      </c>
      <c r="P315" t="s">
        <v>70</v>
      </c>
      <c r="Q315">
        <v>85.17</v>
      </c>
      <c r="R315">
        <v>6476.4</v>
      </c>
      <c r="S315">
        <v>3816.34</v>
      </c>
      <c r="T315">
        <v>6375.65</v>
      </c>
      <c r="U315" t="str">
        <f>TEXT(Table1[[#This Row],[Booking_Date]],"mmm")</f>
        <v>Oct</v>
      </c>
      <c r="V315">
        <f>YEAR(Table1[[#This Row],[Booking_Date]])</f>
        <v>2025</v>
      </c>
      <c r="W315" t="s">
        <v>104</v>
      </c>
      <c r="X315" t="str">
        <f>IF(Table1[[#This Row],[Freight_Cost]]&gt;50000,"High","Low")</f>
        <v>High</v>
      </c>
      <c r="Y315" s="5" t="str">
        <f>IF(Table1[[#This Row],[Profit]]&gt;10000,"Good","Average")</f>
        <v>Average</v>
      </c>
      <c r="Z315" s="5" t="str" cm="1">
        <f t="array" ref="Z315">_xlfn.IFS(K315&lt;=5,"Excellent",K315&lt;=10,"Good",TRUE,"Delayed")</f>
        <v>Good</v>
      </c>
      <c r="AA315" s="5" t="str">
        <f>_xlfn.XLOOKUP(Table1[[#This Row],[Shipment_ID]],A:A,E:E)</f>
        <v>CMA CGM</v>
      </c>
      <c r="AB315" s="5">
        <f t="shared" si="4"/>
        <v>6375.65</v>
      </c>
    </row>
    <row r="316" spans="1:28">
      <c r="A316" t="s">
        <v>498</v>
      </c>
      <c r="B316" s="1">
        <v>45746</v>
      </c>
      <c r="C316" t="s">
        <v>89</v>
      </c>
      <c r="D316" t="s">
        <v>72</v>
      </c>
      <c r="E316" t="s">
        <v>57</v>
      </c>
      <c r="F316" t="s">
        <v>32</v>
      </c>
      <c r="G316" t="s">
        <v>90</v>
      </c>
      <c r="H316">
        <v>14.69</v>
      </c>
      <c r="I316">
        <v>1404</v>
      </c>
      <c r="J316">
        <v>91.31</v>
      </c>
      <c r="K316">
        <v>3</v>
      </c>
      <c r="L316" t="s">
        <v>44</v>
      </c>
      <c r="M316" t="s">
        <v>35</v>
      </c>
      <c r="N316">
        <v>45026.2</v>
      </c>
      <c r="O316" t="s">
        <v>211</v>
      </c>
      <c r="P316" t="s">
        <v>54</v>
      </c>
      <c r="Q316">
        <v>85.38</v>
      </c>
      <c r="R316">
        <v>3395.6</v>
      </c>
      <c r="S316">
        <v>2728.19</v>
      </c>
      <c r="T316">
        <v>5237.2299999999996</v>
      </c>
      <c r="U316" t="str">
        <f>TEXT(Table1[[#This Row],[Booking_Date]],"mmm")</f>
        <v>Mar</v>
      </c>
      <c r="V316">
        <f>YEAR(Table1[[#This Row],[Booking_Date]])</f>
        <v>2025</v>
      </c>
      <c r="W316" t="s">
        <v>38</v>
      </c>
      <c r="X316" t="str">
        <f>IF(Table1[[#This Row],[Freight_Cost]]&gt;50000,"High","Low")</f>
        <v>Low</v>
      </c>
      <c r="Y316" s="5" t="str">
        <f>IF(Table1[[#This Row],[Profit]]&gt;10000,"Good","Average")</f>
        <v>Average</v>
      </c>
      <c r="Z316" s="5" t="str" cm="1">
        <f t="array" ref="Z316">_xlfn.IFS(K316&lt;=5,"Excellent",K316&lt;=10,"Good",TRUE,"Delayed")</f>
        <v>Excellent</v>
      </c>
      <c r="AA316" s="5" t="str">
        <f>_xlfn.XLOOKUP(Table1[[#This Row],[Shipment_ID]],A:A,E:E)</f>
        <v>Evergreen</v>
      </c>
      <c r="AB316" s="5">
        <f t="shared" si="4"/>
        <v>5237.2299999999996</v>
      </c>
    </row>
    <row r="317" spans="1:28">
      <c r="A317" t="s">
        <v>499</v>
      </c>
      <c r="B317" s="1">
        <v>45815</v>
      </c>
      <c r="C317" t="s">
        <v>121</v>
      </c>
      <c r="D317" t="s">
        <v>51</v>
      </c>
      <c r="E317" t="s">
        <v>31</v>
      </c>
      <c r="F317" t="s">
        <v>32</v>
      </c>
      <c r="G317" t="s">
        <v>84</v>
      </c>
      <c r="H317">
        <v>11.84</v>
      </c>
      <c r="I317">
        <v>1922</v>
      </c>
      <c r="J317">
        <v>86.58</v>
      </c>
      <c r="K317">
        <v>4</v>
      </c>
      <c r="L317" t="s">
        <v>44</v>
      </c>
      <c r="M317" t="s">
        <v>60</v>
      </c>
      <c r="N317">
        <v>44109.599999999999</v>
      </c>
      <c r="O317" t="s">
        <v>248</v>
      </c>
      <c r="P317" t="s">
        <v>62</v>
      </c>
      <c r="Q317">
        <v>85.57</v>
      </c>
      <c r="R317">
        <v>4317.6000000000004</v>
      </c>
      <c r="S317">
        <v>2501.15</v>
      </c>
      <c r="T317">
        <v>4854.3</v>
      </c>
      <c r="U317" t="str">
        <f>TEXT(Table1[[#This Row],[Booking_Date]],"mmm")</f>
        <v>Jun</v>
      </c>
      <c r="V317">
        <f>YEAR(Table1[[#This Row],[Booking_Date]])</f>
        <v>2025</v>
      </c>
      <c r="W317" t="s">
        <v>75</v>
      </c>
      <c r="X317" t="str">
        <f>IF(Table1[[#This Row],[Freight_Cost]]&gt;50000,"High","Low")</f>
        <v>Low</v>
      </c>
      <c r="Y317" s="5" t="str">
        <f>IF(Table1[[#This Row],[Profit]]&gt;10000,"Good","Average")</f>
        <v>Average</v>
      </c>
      <c r="Z317" s="5" t="str" cm="1">
        <f t="array" ref="Z317">_xlfn.IFS(K317&lt;=5,"Excellent",K317&lt;=10,"Good",TRUE,"Delayed")</f>
        <v>Excellent</v>
      </c>
      <c r="AA317" s="5" t="str">
        <f>_xlfn.XLOOKUP(Table1[[#This Row],[Shipment_ID]],A:A,E:E)</f>
        <v>Hapag-Lloyd</v>
      </c>
      <c r="AB317" s="5">
        <f t="shared" si="4"/>
        <v>4854.3</v>
      </c>
    </row>
    <row r="318" spans="1:28">
      <c r="A318" t="s">
        <v>500</v>
      </c>
      <c r="B318" s="1">
        <v>45878</v>
      </c>
      <c r="C318" t="s">
        <v>40</v>
      </c>
      <c r="D318" t="s">
        <v>30</v>
      </c>
      <c r="E318" t="s">
        <v>57</v>
      </c>
      <c r="F318" t="s">
        <v>58</v>
      </c>
      <c r="G318" t="s">
        <v>90</v>
      </c>
      <c r="H318">
        <v>22.65</v>
      </c>
      <c r="I318">
        <v>1444</v>
      </c>
      <c r="J318">
        <v>85.21</v>
      </c>
      <c r="K318">
        <v>3</v>
      </c>
      <c r="L318" t="s">
        <v>34</v>
      </c>
      <c r="M318" t="s">
        <v>45</v>
      </c>
      <c r="N318">
        <v>66438.2</v>
      </c>
      <c r="O318" t="s">
        <v>368</v>
      </c>
      <c r="P318" t="s">
        <v>78</v>
      </c>
      <c r="Q318">
        <v>88.63</v>
      </c>
      <c r="R318">
        <v>3794</v>
      </c>
      <c r="S318">
        <v>2699.14</v>
      </c>
      <c r="T318">
        <v>8378.9500000000007</v>
      </c>
      <c r="U318" t="str">
        <f>TEXT(Table1[[#This Row],[Booking_Date]],"mmm")</f>
        <v>Aug</v>
      </c>
      <c r="V318">
        <f>YEAR(Table1[[#This Row],[Booking_Date]])</f>
        <v>2025</v>
      </c>
      <c r="W318" t="s">
        <v>48</v>
      </c>
      <c r="X318" t="str">
        <f>IF(Table1[[#This Row],[Freight_Cost]]&gt;50000,"High","Low")</f>
        <v>High</v>
      </c>
      <c r="Y318" s="5" t="str">
        <f>IF(Table1[[#This Row],[Profit]]&gt;10000,"Good","Average")</f>
        <v>Average</v>
      </c>
      <c r="Z318" s="5" t="str" cm="1">
        <f t="array" ref="Z318">_xlfn.IFS(K318&lt;=5,"Excellent",K318&lt;=10,"Good",TRUE,"Delayed")</f>
        <v>Excellent</v>
      </c>
      <c r="AA318" s="5" t="str">
        <f>_xlfn.XLOOKUP(Table1[[#This Row],[Shipment_ID]],A:A,E:E)</f>
        <v>Evergreen</v>
      </c>
      <c r="AB318" s="5">
        <f t="shared" si="4"/>
        <v>8378.9500000000007</v>
      </c>
    </row>
    <row r="319" spans="1:28">
      <c r="A319" t="s">
        <v>501</v>
      </c>
      <c r="B319" s="1">
        <v>45636</v>
      </c>
      <c r="C319" t="s">
        <v>115</v>
      </c>
      <c r="D319" t="s">
        <v>108</v>
      </c>
      <c r="E319" t="s">
        <v>102</v>
      </c>
      <c r="F319" t="s">
        <v>58</v>
      </c>
      <c r="G319" t="s">
        <v>90</v>
      </c>
      <c r="H319">
        <v>25.01</v>
      </c>
      <c r="I319">
        <v>1833</v>
      </c>
      <c r="J319">
        <v>88.66</v>
      </c>
      <c r="K319">
        <v>4</v>
      </c>
      <c r="L319" t="s">
        <v>68</v>
      </c>
      <c r="M319" t="s">
        <v>35</v>
      </c>
      <c r="N319">
        <v>73644.2</v>
      </c>
      <c r="O319" t="s">
        <v>165</v>
      </c>
      <c r="P319" t="s">
        <v>78</v>
      </c>
      <c r="Q319">
        <v>82.63</v>
      </c>
      <c r="R319">
        <v>4666.3999999999996</v>
      </c>
      <c r="S319">
        <v>4342.0600000000004</v>
      </c>
      <c r="T319">
        <v>11360.63</v>
      </c>
      <c r="U319" t="str">
        <f>TEXT(Table1[[#This Row],[Booking_Date]],"mmm")</f>
        <v>Dec</v>
      </c>
      <c r="V319">
        <f>YEAR(Table1[[#This Row],[Booking_Date]])</f>
        <v>2024</v>
      </c>
      <c r="W319" t="s">
        <v>104</v>
      </c>
      <c r="X319" t="str">
        <f>IF(Table1[[#This Row],[Freight_Cost]]&gt;50000,"High","Low")</f>
        <v>High</v>
      </c>
      <c r="Y319" s="5" t="str">
        <f>IF(Table1[[#This Row],[Profit]]&gt;10000,"Good","Average")</f>
        <v>Good</v>
      </c>
      <c r="Z319" s="5" t="str" cm="1">
        <f t="array" ref="Z319">_xlfn.IFS(K319&lt;=5,"Excellent",K319&lt;=10,"Good",TRUE,"Delayed")</f>
        <v>Excellent</v>
      </c>
      <c r="AA319" s="5" t="str">
        <f>_xlfn.XLOOKUP(Table1[[#This Row],[Shipment_ID]],A:A,E:E)</f>
        <v>Maersk</v>
      </c>
      <c r="AB319" s="5">
        <f t="shared" si="4"/>
        <v>11360.63</v>
      </c>
    </row>
    <row r="320" spans="1:28">
      <c r="A320" t="s">
        <v>502</v>
      </c>
      <c r="B320" s="1">
        <v>45466</v>
      </c>
      <c r="C320" t="s">
        <v>64</v>
      </c>
      <c r="D320" t="s">
        <v>108</v>
      </c>
      <c r="E320" t="s">
        <v>42</v>
      </c>
      <c r="F320" t="s">
        <v>58</v>
      </c>
      <c r="G320" t="s">
        <v>84</v>
      </c>
      <c r="H320">
        <v>14.66</v>
      </c>
      <c r="I320">
        <v>1133</v>
      </c>
      <c r="J320">
        <v>104.79</v>
      </c>
      <c r="K320">
        <v>2</v>
      </c>
      <c r="L320" t="s">
        <v>44</v>
      </c>
      <c r="M320" t="s">
        <v>45</v>
      </c>
      <c r="N320">
        <v>52864.800000000003</v>
      </c>
      <c r="O320" t="s">
        <v>204</v>
      </c>
      <c r="P320" t="s">
        <v>47</v>
      </c>
      <c r="Q320">
        <v>87.52</v>
      </c>
      <c r="R320">
        <v>2852.4</v>
      </c>
      <c r="S320">
        <v>2953.68</v>
      </c>
      <c r="T320">
        <v>6128.5</v>
      </c>
      <c r="U320" t="str">
        <f>TEXT(Table1[[#This Row],[Booking_Date]],"mmm")</f>
        <v>Jun</v>
      </c>
      <c r="V320">
        <f>YEAR(Table1[[#This Row],[Booking_Date]])</f>
        <v>2024</v>
      </c>
      <c r="W320" t="s">
        <v>75</v>
      </c>
      <c r="X320" t="str">
        <f>IF(Table1[[#This Row],[Freight_Cost]]&gt;50000,"High","Low")</f>
        <v>High</v>
      </c>
      <c r="Y320" s="5" t="str">
        <f>IF(Table1[[#This Row],[Profit]]&gt;10000,"Good","Average")</f>
        <v>Average</v>
      </c>
      <c r="Z320" s="5" t="str" cm="1">
        <f t="array" ref="Z320">_xlfn.IFS(K320&lt;=5,"Excellent",K320&lt;=10,"Good",TRUE,"Delayed")</f>
        <v>Excellent</v>
      </c>
      <c r="AA320" s="5" t="str">
        <f>_xlfn.XLOOKUP(Table1[[#This Row],[Shipment_ID]],A:A,E:E)</f>
        <v>CMA CGM</v>
      </c>
      <c r="AB320" s="5">
        <f t="shared" si="4"/>
        <v>6128.5</v>
      </c>
    </row>
    <row r="321" spans="1:28">
      <c r="A321" t="s">
        <v>503</v>
      </c>
      <c r="B321" s="1">
        <v>45292</v>
      </c>
      <c r="C321" t="s">
        <v>29</v>
      </c>
      <c r="D321" t="s">
        <v>108</v>
      </c>
      <c r="E321" t="s">
        <v>31</v>
      </c>
      <c r="F321" t="s">
        <v>32</v>
      </c>
      <c r="G321" t="s">
        <v>43</v>
      </c>
      <c r="H321">
        <v>10.33</v>
      </c>
      <c r="I321">
        <v>943</v>
      </c>
      <c r="J321">
        <v>100.01</v>
      </c>
      <c r="K321">
        <v>3</v>
      </c>
      <c r="L321" t="s">
        <v>44</v>
      </c>
      <c r="M321" t="s">
        <v>60</v>
      </c>
      <c r="N321">
        <v>32614.2</v>
      </c>
      <c r="O321" t="s">
        <v>161</v>
      </c>
      <c r="P321" t="s">
        <v>62</v>
      </c>
      <c r="Q321">
        <v>82.79</v>
      </c>
      <c r="R321">
        <v>2299.1999999999998</v>
      </c>
      <c r="S321">
        <v>2999.87</v>
      </c>
      <c r="T321">
        <v>3518.51</v>
      </c>
      <c r="U321" t="str">
        <f>TEXT(Table1[[#This Row],[Booking_Date]],"mmm")</f>
        <v>Jan</v>
      </c>
      <c r="V321">
        <f>YEAR(Table1[[#This Row],[Booking_Date]])</f>
        <v>2024</v>
      </c>
      <c r="W321" t="s">
        <v>38</v>
      </c>
      <c r="X321" t="str">
        <f>IF(Table1[[#This Row],[Freight_Cost]]&gt;50000,"High","Low")</f>
        <v>Low</v>
      </c>
      <c r="Y321" s="5" t="str">
        <f>IF(Table1[[#This Row],[Profit]]&gt;10000,"Good","Average")</f>
        <v>Average</v>
      </c>
      <c r="Z321" s="5" t="str" cm="1">
        <f t="array" ref="Z321">_xlfn.IFS(K321&lt;=5,"Excellent",K321&lt;=10,"Good",TRUE,"Delayed")</f>
        <v>Excellent</v>
      </c>
      <c r="AA321" s="5" t="str">
        <f>_xlfn.XLOOKUP(Table1[[#This Row],[Shipment_ID]],A:A,E:E)</f>
        <v>Hapag-Lloyd</v>
      </c>
      <c r="AB321" s="5">
        <f t="shared" si="4"/>
        <v>3518.51</v>
      </c>
    </row>
    <row r="322" spans="1:28">
      <c r="A322" t="s">
        <v>504</v>
      </c>
      <c r="B322" s="1">
        <v>45736</v>
      </c>
      <c r="C322" t="s">
        <v>29</v>
      </c>
      <c r="D322" t="s">
        <v>82</v>
      </c>
      <c r="E322" t="s">
        <v>31</v>
      </c>
      <c r="F322" t="s">
        <v>32</v>
      </c>
      <c r="G322" t="s">
        <v>52</v>
      </c>
      <c r="H322">
        <v>23.94</v>
      </c>
      <c r="I322">
        <v>648</v>
      </c>
      <c r="J322">
        <v>92.41</v>
      </c>
      <c r="K322">
        <v>2</v>
      </c>
      <c r="L322" t="s">
        <v>68</v>
      </c>
      <c r="M322" t="s">
        <v>60</v>
      </c>
      <c r="N322">
        <v>42911.199999999997</v>
      </c>
      <c r="O322" t="s">
        <v>170</v>
      </c>
      <c r="P322" t="s">
        <v>70</v>
      </c>
      <c r="Q322">
        <v>86.1</v>
      </c>
      <c r="R322">
        <v>2253.6</v>
      </c>
      <c r="S322">
        <v>3771.39</v>
      </c>
      <c r="T322">
        <v>6265.85</v>
      </c>
      <c r="U322" t="str">
        <f>TEXT(Table1[[#This Row],[Booking_Date]],"mmm")</f>
        <v>Mar</v>
      </c>
      <c r="V322">
        <f>YEAR(Table1[[#This Row],[Booking_Date]])</f>
        <v>2025</v>
      </c>
      <c r="W322" t="s">
        <v>38</v>
      </c>
      <c r="X322" t="str">
        <f>IF(Table1[[#This Row],[Freight_Cost]]&gt;50000,"High","Low")</f>
        <v>Low</v>
      </c>
      <c r="Y322" s="5" t="str">
        <f>IF(Table1[[#This Row],[Profit]]&gt;10000,"Good","Average")</f>
        <v>Average</v>
      </c>
      <c r="Z322" s="5" t="str" cm="1">
        <f t="array" ref="Z322">_xlfn.IFS(K322&lt;=5,"Excellent",K322&lt;=10,"Good",TRUE,"Delayed")</f>
        <v>Excellent</v>
      </c>
      <c r="AA322" s="5" t="str">
        <f>_xlfn.XLOOKUP(Table1[[#This Row],[Shipment_ID]],A:A,E:E)</f>
        <v>Hapag-Lloyd</v>
      </c>
      <c r="AB322" s="5">
        <f t="shared" ref="AB322:AB385" si="5">INDEX(T:T,MATCH(A322,A:A,0))</f>
        <v>6265.85</v>
      </c>
    </row>
    <row r="323" spans="1:28">
      <c r="A323" t="s">
        <v>505</v>
      </c>
      <c r="B323" s="1">
        <v>45297</v>
      </c>
      <c r="C323" t="s">
        <v>40</v>
      </c>
      <c r="D323" t="s">
        <v>51</v>
      </c>
      <c r="E323" t="s">
        <v>31</v>
      </c>
      <c r="F323" t="s">
        <v>58</v>
      </c>
      <c r="G323" t="s">
        <v>33</v>
      </c>
      <c r="H323">
        <v>18.079999999999998</v>
      </c>
      <c r="I323">
        <v>1030</v>
      </c>
      <c r="J323">
        <v>92.71</v>
      </c>
      <c r="K323">
        <v>4</v>
      </c>
      <c r="L323" t="s">
        <v>68</v>
      </c>
      <c r="M323" t="s">
        <v>60</v>
      </c>
      <c r="N323">
        <v>54257.2</v>
      </c>
      <c r="O323" t="s">
        <v>175</v>
      </c>
      <c r="P323" t="s">
        <v>78</v>
      </c>
      <c r="Q323">
        <v>88.25</v>
      </c>
      <c r="R323">
        <v>2783.2</v>
      </c>
      <c r="S323">
        <v>4782.74</v>
      </c>
      <c r="T323">
        <v>4408.6099999999997</v>
      </c>
      <c r="U323" t="str">
        <f>TEXT(Table1[[#This Row],[Booking_Date]],"mmm")</f>
        <v>Jan</v>
      </c>
      <c r="V323">
        <f>YEAR(Table1[[#This Row],[Booking_Date]])</f>
        <v>2024</v>
      </c>
      <c r="W323" t="s">
        <v>38</v>
      </c>
      <c r="X323" t="str">
        <f>IF(Table1[[#This Row],[Freight_Cost]]&gt;50000,"High","Low")</f>
        <v>High</v>
      </c>
      <c r="Y323" s="5" t="str">
        <f>IF(Table1[[#This Row],[Profit]]&gt;10000,"Good","Average")</f>
        <v>Average</v>
      </c>
      <c r="Z323" s="5" t="str" cm="1">
        <f t="array" ref="Z323">_xlfn.IFS(K323&lt;=5,"Excellent",K323&lt;=10,"Good",TRUE,"Delayed")</f>
        <v>Excellent</v>
      </c>
      <c r="AA323" s="5" t="str">
        <f>_xlfn.XLOOKUP(Table1[[#This Row],[Shipment_ID]],A:A,E:E)</f>
        <v>Hapag-Lloyd</v>
      </c>
      <c r="AB323" s="5">
        <f t="shared" si="5"/>
        <v>4408.6099999999997</v>
      </c>
    </row>
    <row r="324" spans="1:28">
      <c r="A324" t="s">
        <v>506</v>
      </c>
      <c r="B324" s="1">
        <v>45669</v>
      </c>
      <c r="C324" t="s">
        <v>115</v>
      </c>
      <c r="D324" t="s">
        <v>41</v>
      </c>
      <c r="E324" t="s">
        <v>66</v>
      </c>
      <c r="F324" t="s">
        <v>58</v>
      </c>
      <c r="G324" t="s">
        <v>67</v>
      </c>
      <c r="H324">
        <v>20.81</v>
      </c>
      <c r="I324">
        <v>2241</v>
      </c>
      <c r="J324">
        <v>102.76</v>
      </c>
      <c r="K324">
        <v>7</v>
      </c>
      <c r="L324" t="s">
        <v>68</v>
      </c>
      <c r="M324" t="s">
        <v>35</v>
      </c>
      <c r="N324">
        <v>76452.2</v>
      </c>
      <c r="O324" t="s">
        <v>507</v>
      </c>
      <c r="P324" t="s">
        <v>54</v>
      </c>
      <c r="Q324">
        <v>86.86</v>
      </c>
      <c r="R324">
        <v>5314.4</v>
      </c>
      <c r="S324">
        <v>2696.44</v>
      </c>
      <c r="T324">
        <v>9576.99</v>
      </c>
      <c r="U324" t="str">
        <f>TEXT(Table1[[#This Row],[Booking_Date]],"mmm")</f>
        <v>Jan</v>
      </c>
      <c r="V324">
        <f>YEAR(Table1[[#This Row],[Booking_Date]])</f>
        <v>2025</v>
      </c>
      <c r="W324" t="s">
        <v>38</v>
      </c>
      <c r="X324" t="str">
        <f>IF(Table1[[#This Row],[Freight_Cost]]&gt;50000,"High","Low")</f>
        <v>High</v>
      </c>
      <c r="Y324" s="5" t="str">
        <f>IF(Table1[[#This Row],[Profit]]&gt;10000,"Good","Average")</f>
        <v>Average</v>
      </c>
      <c r="Z324" s="5" t="str" cm="1">
        <f t="array" ref="Z324">_xlfn.IFS(K324&lt;=5,"Excellent",K324&lt;=10,"Good",TRUE,"Delayed")</f>
        <v>Good</v>
      </c>
      <c r="AA324" s="5" t="str">
        <f>_xlfn.XLOOKUP(Table1[[#This Row],[Shipment_ID]],A:A,E:E)</f>
        <v>COSCO</v>
      </c>
      <c r="AB324" s="5">
        <f t="shared" si="5"/>
        <v>9576.99</v>
      </c>
    </row>
    <row r="325" spans="1:28">
      <c r="A325" t="s">
        <v>508</v>
      </c>
      <c r="B325" s="1">
        <v>45579</v>
      </c>
      <c r="C325" t="s">
        <v>29</v>
      </c>
      <c r="D325" t="s">
        <v>41</v>
      </c>
      <c r="E325" t="s">
        <v>66</v>
      </c>
      <c r="F325" t="s">
        <v>32</v>
      </c>
      <c r="G325" t="s">
        <v>43</v>
      </c>
      <c r="H325">
        <v>10.68</v>
      </c>
      <c r="I325">
        <v>2734</v>
      </c>
      <c r="J325">
        <v>90.45</v>
      </c>
      <c r="K325">
        <v>6</v>
      </c>
      <c r="L325" t="s">
        <v>68</v>
      </c>
      <c r="M325" t="s">
        <v>60</v>
      </c>
      <c r="N325">
        <v>55774</v>
      </c>
      <c r="O325" t="s">
        <v>118</v>
      </c>
      <c r="P325" t="s">
        <v>70</v>
      </c>
      <c r="Q325">
        <v>82.99</v>
      </c>
      <c r="R325">
        <v>5895.2</v>
      </c>
      <c r="S325">
        <v>1601.86</v>
      </c>
      <c r="T325">
        <v>9725.0400000000009</v>
      </c>
      <c r="U325" t="str">
        <f>TEXT(Table1[[#This Row],[Booking_Date]],"mmm")</f>
        <v>Oct</v>
      </c>
      <c r="V325">
        <f>YEAR(Table1[[#This Row],[Booking_Date]])</f>
        <v>2024</v>
      </c>
      <c r="W325" t="s">
        <v>104</v>
      </c>
      <c r="X325" t="str">
        <f>IF(Table1[[#This Row],[Freight_Cost]]&gt;50000,"High","Low")</f>
        <v>High</v>
      </c>
      <c r="Y325" s="5" t="str">
        <f>IF(Table1[[#This Row],[Profit]]&gt;10000,"Good","Average")</f>
        <v>Average</v>
      </c>
      <c r="Z325" s="5" t="str" cm="1">
        <f t="array" ref="Z325">_xlfn.IFS(K325&lt;=5,"Excellent",K325&lt;=10,"Good",TRUE,"Delayed")</f>
        <v>Good</v>
      </c>
      <c r="AA325" s="5" t="str">
        <f>_xlfn.XLOOKUP(Table1[[#This Row],[Shipment_ID]],A:A,E:E)</f>
        <v>COSCO</v>
      </c>
      <c r="AB325" s="5">
        <f t="shared" si="5"/>
        <v>9725.0400000000009</v>
      </c>
    </row>
    <row r="326" spans="1:28">
      <c r="A326" t="s">
        <v>509</v>
      </c>
      <c r="B326" s="1">
        <v>46160</v>
      </c>
      <c r="C326" t="s">
        <v>121</v>
      </c>
      <c r="D326" t="s">
        <v>51</v>
      </c>
      <c r="E326" t="s">
        <v>99</v>
      </c>
      <c r="F326" t="s">
        <v>32</v>
      </c>
      <c r="G326" t="s">
        <v>84</v>
      </c>
      <c r="H326">
        <v>12.44</v>
      </c>
      <c r="I326">
        <v>762</v>
      </c>
      <c r="J326">
        <v>90.3</v>
      </c>
      <c r="K326">
        <v>2</v>
      </c>
      <c r="L326" t="s">
        <v>68</v>
      </c>
      <c r="M326" t="s">
        <v>60</v>
      </c>
      <c r="N326">
        <v>33676</v>
      </c>
      <c r="O326" t="s">
        <v>46</v>
      </c>
      <c r="P326" t="s">
        <v>62</v>
      </c>
      <c r="Q326">
        <v>83.21</v>
      </c>
      <c r="R326">
        <v>2021.6</v>
      </c>
      <c r="S326">
        <v>3038.51</v>
      </c>
      <c r="T326">
        <v>3489</v>
      </c>
      <c r="U326" t="str">
        <f>TEXT(Table1[[#This Row],[Booking_Date]],"mmm")</f>
        <v>May</v>
      </c>
      <c r="V326">
        <f>YEAR(Table1[[#This Row],[Booking_Date]])</f>
        <v>2026</v>
      </c>
      <c r="W326" t="s">
        <v>75</v>
      </c>
      <c r="X326" t="str">
        <f>IF(Table1[[#This Row],[Freight_Cost]]&gt;50000,"High","Low")</f>
        <v>Low</v>
      </c>
      <c r="Y326" s="5" t="str">
        <f>IF(Table1[[#This Row],[Profit]]&gt;10000,"Good","Average")</f>
        <v>Average</v>
      </c>
      <c r="Z326" s="5" t="str" cm="1">
        <f t="array" ref="Z326">_xlfn.IFS(K326&lt;=5,"Excellent",K326&lt;=10,"Good",TRUE,"Delayed")</f>
        <v>Excellent</v>
      </c>
      <c r="AA326" s="5" t="str">
        <f>_xlfn.XLOOKUP(Table1[[#This Row],[Shipment_ID]],A:A,E:E)</f>
        <v>ONE</v>
      </c>
      <c r="AB326" s="5">
        <f t="shared" si="5"/>
        <v>3489</v>
      </c>
    </row>
    <row r="327" spans="1:28">
      <c r="A327" t="s">
        <v>510</v>
      </c>
      <c r="B327" s="1">
        <v>46025</v>
      </c>
      <c r="C327" t="s">
        <v>121</v>
      </c>
      <c r="D327" t="s">
        <v>51</v>
      </c>
      <c r="E327" t="s">
        <v>31</v>
      </c>
      <c r="F327" t="s">
        <v>32</v>
      </c>
      <c r="G327" t="s">
        <v>90</v>
      </c>
      <c r="H327">
        <v>16.39</v>
      </c>
      <c r="I327">
        <v>1723</v>
      </c>
      <c r="J327">
        <v>99.41</v>
      </c>
      <c r="K327">
        <v>5</v>
      </c>
      <c r="L327" t="s">
        <v>68</v>
      </c>
      <c r="M327" t="s">
        <v>35</v>
      </c>
      <c r="N327">
        <v>53856.2</v>
      </c>
      <c r="O327" t="s">
        <v>207</v>
      </c>
      <c r="P327" t="s">
        <v>74</v>
      </c>
      <c r="Q327">
        <v>84.35</v>
      </c>
      <c r="R327">
        <v>4101.6000000000004</v>
      </c>
      <c r="S327">
        <v>1557.83</v>
      </c>
      <c r="T327">
        <v>5709.23</v>
      </c>
      <c r="U327" t="str">
        <f>TEXT(Table1[[#This Row],[Booking_Date]],"mmm")</f>
        <v>Jan</v>
      </c>
      <c r="V327">
        <f>YEAR(Table1[[#This Row],[Booking_Date]])</f>
        <v>2026</v>
      </c>
      <c r="W327" t="s">
        <v>38</v>
      </c>
      <c r="X327" t="str">
        <f>IF(Table1[[#This Row],[Freight_Cost]]&gt;50000,"High","Low")</f>
        <v>High</v>
      </c>
      <c r="Y327" s="5" t="str">
        <f>IF(Table1[[#This Row],[Profit]]&gt;10000,"Good","Average")</f>
        <v>Average</v>
      </c>
      <c r="Z327" s="5" t="str" cm="1">
        <f t="array" ref="Z327">_xlfn.IFS(K327&lt;=5,"Excellent",K327&lt;=10,"Good",TRUE,"Delayed")</f>
        <v>Excellent</v>
      </c>
      <c r="AA327" s="5" t="str">
        <f>_xlfn.XLOOKUP(Table1[[#This Row],[Shipment_ID]],A:A,E:E)</f>
        <v>Hapag-Lloyd</v>
      </c>
      <c r="AB327" s="5">
        <f t="shared" si="5"/>
        <v>5709.23</v>
      </c>
    </row>
    <row r="328" spans="1:28">
      <c r="A328" t="s">
        <v>511</v>
      </c>
      <c r="B328" s="1">
        <v>45875</v>
      </c>
      <c r="C328" t="s">
        <v>121</v>
      </c>
      <c r="D328" t="s">
        <v>72</v>
      </c>
      <c r="E328" t="s">
        <v>102</v>
      </c>
      <c r="F328" t="s">
        <v>32</v>
      </c>
      <c r="G328" t="s">
        <v>90</v>
      </c>
      <c r="H328">
        <v>15.07</v>
      </c>
      <c r="I328">
        <v>517</v>
      </c>
      <c r="J328">
        <v>104.55</v>
      </c>
      <c r="K328">
        <v>3</v>
      </c>
      <c r="L328" t="s">
        <v>34</v>
      </c>
      <c r="M328" t="s">
        <v>35</v>
      </c>
      <c r="N328">
        <v>41313</v>
      </c>
      <c r="O328" t="s">
        <v>95</v>
      </c>
      <c r="P328" t="s">
        <v>78</v>
      </c>
      <c r="Q328">
        <v>82.64</v>
      </c>
      <c r="R328">
        <v>1636.8</v>
      </c>
      <c r="S328">
        <v>2710.22</v>
      </c>
      <c r="T328">
        <v>5605.92</v>
      </c>
      <c r="U328" t="str">
        <f>TEXT(Table1[[#This Row],[Booking_Date]],"mmm")</f>
        <v>Aug</v>
      </c>
      <c r="V328">
        <f>YEAR(Table1[[#This Row],[Booking_Date]])</f>
        <v>2025</v>
      </c>
      <c r="W328" t="s">
        <v>48</v>
      </c>
      <c r="X328" t="str">
        <f>IF(Table1[[#This Row],[Freight_Cost]]&gt;50000,"High","Low")</f>
        <v>Low</v>
      </c>
      <c r="Y328" s="5" t="str">
        <f>IF(Table1[[#This Row],[Profit]]&gt;10000,"Good","Average")</f>
        <v>Average</v>
      </c>
      <c r="Z328" s="5" t="str" cm="1">
        <f t="array" ref="Z328">_xlfn.IFS(K328&lt;=5,"Excellent",K328&lt;=10,"Good",TRUE,"Delayed")</f>
        <v>Excellent</v>
      </c>
      <c r="AA328" s="5" t="str">
        <f>_xlfn.XLOOKUP(Table1[[#This Row],[Shipment_ID]],A:A,E:E)</f>
        <v>Maersk</v>
      </c>
      <c r="AB328" s="5">
        <f t="shared" si="5"/>
        <v>5605.92</v>
      </c>
    </row>
    <row r="329" spans="1:28">
      <c r="A329" t="s">
        <v>512</v>
      </c>
      <c r="B329" s="1">
        <v>45448</v>
      </c>
      <c r="C329" t="s">
        <v>64</v>
      </c>
      <c r="D329" t="s">
        <v>51</v>
      </c>
      <c r="E329" t="s">
        <v>31</v>
      </c>
      <c r="F329" t="s">
        <v>32</v>
      </c>
      <c r="G329" t="s">
        <v>84</v>
      </c>
      <c r="H329">
        <v>12.14</v>
      </c>
      <c r="I329">
        <v>1105</v>
      </c>
      <c r="J329">
        <v>91.52</v>
      </c>
      <c r="K329">
        <v>2</v>
      </c>
      <c r="L329" t="s">
        <v>68</v>
      </c>
      <c r="M329" t="s">
        <v>60</v>
      </c>
      <c r="N329">
        <v>37668.400000000001</v>
      </c>
      <c r="O329" t="s">
        <v>175</v>
      </c>
      <c r="P329" t="s">
        <v>70</v>
      </c>
      <c r="Q329">
        <v>86.83</v>
      </c>
      <c r="R329">
        <v>2695.6</v>
      </c>
      <c r="S329">
        <v>1512.54</v>
      </c>
      <c r="T329">
        <v>4419.8999999999996</v>
      </c>
      <c r="U329" t="str">
        <f>TEXT(Table1[[#This Row],[Booking_Date]],"mmm")</f>
        <v>Jun</v>
      </c>
      <c r="V329">
        <f>YEAR(Table1[[#This Row],[Booking_Date]])</f>
        <v>2024</v>
      </c>
      <c r="W329" t="s">
        <v>75</v>
      </c>
      <c r="X329" t="str">
        <f>IF(Table1[[#This Row],[Freight_Cost]]&gt;50000,"High","Low")</f>
        <v>Low</v>
      </c>
      <c r="Y329" s="5" t="str">
        <f>IF(Table1[[#This Row],[Profit]]&gt;10000,"Good","Average")</f>
        <v>Average</v>
      </c>
      <c r="Z329" s="5" t="str" cm="1">
        <f t="array" ref="Z329">_xlfn.IFS(K329&lt;=5,"Excellent",K329&lt;=10,"Good",TRUE,"Delayed")</f>
        <v>Excellent</v>
      </c>
      <c r="AA329" s="5" t="str">
        <f>_xlfn.XLOOKUP(Table1[[#This Row],[Shipment_ID]],A:A,E:E)</f>
        <v>Hapag-Lloyd</v>
      </c>
      <c r="AB329" s="5">
        <f t="shared" si="5"/>
        <v>4419.8999999999996</v>
      </c>
    </row>
    <row r="330" spans="1:28">
      <c r="A330" t="s">
        <v>513</v>
      </c>
      <c r="B330" s="1">
        <v>46040</v>
      </c>
      <c r="C330" t="s">
        <v>64</v>
      </c>
      <c r="D330" t="s">
        <v>51</v>
      </c>
      <c r="E330" t="s">
        <v>102</v>
      </c>
      <c r="F330" t="s">
        <v>32</v>
      </c>
      <c r="G330" t="s">
        <v>59</v>
      </c>
      <c r="H330">
        <v>22.64</v>
      </c>
      <c r="I330">
        <v>2486</v>
      </c>
      <c r="J330">
        <v>89.8</v>
      </c>
      <c r="K330">
        <v>6</v>
      </c>
      <c r="L330" t="s">
        <v>68</v>
      </c>
      <c r="M330" t="s">
        <v>45</v>
      </c>
      <c r="N330">
        <v>64984</v>
      </c>
      <c r="O330" t="s">
        <v>514</v>
      </c>
      <c r="P330" t="s">
        <v>47</v>
      </c>
      <c r="Q330">
        <v>88.65</v>
      </c>
      <c r="R330">
        <v>5877.6</v>
      </c>
      <c r="S330">
        <v>2053.34</v>
      </c>
      <c r="T330">
        <v>5766.35</v>
      </c>
      <c r="U330" t="str">
        <f>TEXT(Table1[[#This Row],[Booking_Date]],"mmm")</f>
        <v>Jan</v>
      </c>
      <c r="V330">
        <f>YEAR(Table1[[#This Row],[Booking_Date]])</f>
        <v>2026</v>
      </c>
      <c r="W330" t="s">
        <v>38</v>
      </c>
      <c r="X330" t="str">
        <f>IF(Table1[[#This Row],[Freight_Cost]]&gt;50000,"High","Low")</f>
        <v>High</v>
      </c>
      <c r="Y330" s="5" t="str">
        <f>IF(Table1[[#This Row],[Profit]]&gt;10000,"Good","Average")</f>
        <v>Average</v>
      </c>
      <c r="Z330" s="5" t="str" cm="1">
        <f t="array" ref="Z330">_xlfn.IFS(K330&lt;=5,"Excellent",K330&lt;=10,"Good",TRUE,"Delayed")</f>
        <v>Good</v>
      </c>
      <c r="AA330" s="5" t="str">
        <f>_xlfn.XLOOKUP(Table1[[#This Row],[Shipment_ID]],A:A,E:E)</f>
        <v>Maersk</v>
      </c>
      <c r="AB330" s="5">
        <f t="shared" si="5"/>
        <v>5766.35</v>
      </c>
    </row>
    <row r="331" spans="1:28">
      <c r="A331" t="s">
        <v>515</v>
      </c>
      <c r="B331" s="1">
        <v>45337</v>
      </c>
      <c r="C331" t="s">
        <v>121</v>
      </c>
      <c r="D331" t="s">
        <v>72</v>
      </c>
      <c r="E331" t="s">
        <v>83</v>
      </c>
      <c r="F331" t="s">
        <v>58</v>
      </c>
      <c r="G331" t="s">
        <v>84</v>
      </c>
      <c r="H331">
        <v>20.83</v>
      </c>
      <c r="I331">
        <v>415</v>
      </c>
      <c r="J331">
        <v>99.3</v>
      </c>
      <c r="K331">
        <v>3</v>
      </c>
      <c r="L331" t="s">
        <v>44</v>
      </c>
      <c r="M331" t="s">
        <v>45</v>
      </c>
      <c r="N331">
        <v>49143</v>
      </c>
      <c r="O331" t="s">
        <v>268</v>
      </c>
      <c r="P331" t="s">
        <v>37</v>
      </c>
      <c r="Q331">
        <v>87.72</v>
      </c>
      <c r="R331">
        <v>1663.2</v>
      </c>
      <c r="S331">
        <v>1558.48</v>
      </c>
      <c r="T331">
        <v>4473.8500000000004</v>
      </c>
      <c r="U331" t="str">
        <f>TEXT(Table1[[#This Row],[Booking_Date]],"mmm")</f>
        <v>Feb</v>
      </c>
      <c r="V331">
        <f>YEAR(Table1[[#This Row],[Booking_Date]])</f>
        <v>2024</v>
      </c>
      <c r="W331" t="s">
        <v>38</v>
      </c>
      <c r="X331" t="str">
        <f>IF(Table1[[#This Row],[Freight_Cost]]&gt;50000,"High","Low")</f>
        <v>Low</v>
      </c>
      <c r="Y331" s="5" t="str">
        <f>IF(Table1[[#This Row],[Profit]]&gt;10000,"Good","Average")</f>
        <v>Average</v>
      </c>
      <c r="Z331" s="5" t="str" cm="1">
        <f t="array" ref="Z331">_xlfn.IFS(K331&lt;=5,"Excellent",K331&lt;=10,"Good",TRUE,"Delayed")</f>
        <v>Excellent</v>
      </c>
      <c r="AA331" s="5" t="str">
        <f>_xlfn.XLOOKUP(Table1[[#This Row],[Shipment_ID]],A:A,E:E)</f>
        <v>MSC</v>
      </c>
      <c r="AB331" s="5">
        <f t="shared" si="5"/>
        <v>4473.8500000000004</v>
      </c>
    </row>
    <row r="332" spans="1:28">
      <c r="A332" t="s">
        <v>516</v>
      </c>
      <c r="B332" s="1">
        <v>45492</v>
      </c>
      <c r="C332" t="s">
        <v>121</v>
      </c>
      <c r="D332" t="s">
        <v>51</v>
      </c>
      <c r="E332" t="s">
        <v>99</v>
      </c>
      <c r="F332" t="s">
        <v>58</v>
      </c>
      <c r="G332" t="s">
        <v>67</v>
      </c>
      <c r="H332">
        <v>24.19</v>
      </c>
      <c r="I332">
        <v>783</v>
      </c>
      <c r="J332">
        <v>100.59</v>
      </c>
      <c r="K332">
        <v>2</v>
      </c>
      <c r="L332" t="s">
        <v>44</v>
      </c>
      <c r="M332" t="s">
        <v>60</v>
      </c>
      <c r="N332">
        <v>55237.8</v>
      </c>
      <c r="O332" t="s">
        <v>354</v>
      </c>
      <c r="P332" t="s">
        <v>47</v>
      </c>
      <c r="Q332">
        <v>86.69</v>
      </c>
      <c r="R332">
        <v>2533.6</v>
      </c>
      <c r="S332">
        <v>4209.8599999999997</v>
      </c>
      <c r="T332">
        <v>5698.32</v>
      </c>
      <c r="U332" t="str">
        <f>TEXT(Table1[[#This Row],[Booking_Date]],"mmm")</f>
        <v>Jul</v>
      </c>
      <c r="V332">
        <f>YEAR(Table1[[#This Row],[Booking_Date]])</f>
        <v>2024</v>
      </c>
      <c r="W332" t="s">
        <v>48</v>
      </c>
      <c r="X332" t="str">
        <f>IF(Table1[[#This Row],[Freight_Cost]]&gt;50000,"High","Low")</f>
        <v>High</v>
      </c>
      <c r="Y332" s="5" t="str">
        <f>IF(Table1[[#This Row],[Profit]]&gt;10000,"Good","Average")</f>
        <v>Average</v>
      </c>
      <c r="Z332" s="5" t="str" cm="1">
        <f t="array" ref="Z332">_xlfn.IFS(K332&lt;=5,"Excellent",K332&lt;=10,"Good",TRUE,"Delayed")</f>
        <v>Excellent</v>
      </c>
      <c r="AA332" s="5" t="str">
        <f>_xlfn.XLOOKUP(Table1[[#This Row],[Shipment_ID]],A:A,E:E)</f>
        <v>ONE</v>
      </c>
      <c r="AB332" s="5">
        <f t="shared" si="5"/>
        <v>5698.32</v>
      </c>
    </row>
    <row r="333" spans="1:28">
      <c r="A333" t="s">
        <v>517</v>
      </c>
      <c r="B333" s="1">
        <v>45509</v>
      </c>
      <c r="C333" t="s">
        <v>121</v>
      </c>
      <c r="D333" t="s">
        <v>30</v>
      </c>
      <c r="E333" t="s">
        <v>42</v>
      </c>
      <c r="F333" t="s">
        <v>32</v>
      </c>
      <c r="G333" t="s">
        <v>59</v>
      </c>
      <c r="H333">
        <v>15.05</v>
      </c>
      <c r="I333">
        <v>1447</v>
      </c>
      <c r="J333">
        <v>88.83</v>
      </c>
      <c r="K333">
        <v>3</v>
      </c>
      <c r="L333" t="s">
        <v>68</v>
      </c>
      <c r="M333" t="s">
        <v>35</v>
      </c>
      <c r="N333">
        <v>48068.6</v>
      </c>
      <c r="O333" t="s">
        <v>518</v>
      </c>
      <c r="P333" t="s">
        <v>78</v>
      </c>
      <c r="Q333">
        <v>88.5</v>
      </c>
      <c r="R333">
        <v>3496</v>
      </c>
      <c r="S333">
        <v>2224.4699999999998</v>
      </c>
      <c r="T333">
        <v>7434.56</v>
      </c>
      <c r="U333" t="str">
        <f>TEXT(Table1[[#This Row],[Booking_Date]],"mmm")</f>
        <v>Aug</v>
      </c>
      <c r="V333">
        <f>YEAR(Table1[[#This Row],[Booking_Date]])</f>
        <v>2024</v>
      </c>
      <c r="W333" t="s">
        <v>48</v>
      </c>
      <c r="X333" t="str">
        <f>IF(Table1[[#This Row],[Freight_Cost]]&gt;50000,"High","Low")</f>
        <v>Low</v>
      </c>
      <c r="Y333" s="5" t="str">
        <f>IF(Table1[[#This Row],[Profit]]&gt;10000,"Good","Average")</f>
        <v>Average</v>
      </c>
      <c r="Z333" s="5" t="str" cm="1">
        <f t="array" ref="Z333">_xlfn.IFS(K333&lt;=5,"Excellent",K333&lt;=10,"Good",TRUE,"Delayed")</f>
        <v>Excellent</v>
      </c>
      <c r="AA333" s="5" t="str">
        <f>_xlfn.XLOOKUP(Table1[[#This Row],[Shipment_ID]],A:A,E:E)</f>
        <v>CMA CGM</v>
      </c>
      <c r="AB333" s="5">
        <f t="shared" si="5"/>
        <v>7434.56</v>
      </c>
    </row>
    <row r="334" spans="1:28">
      <c r="A334" t="s">
        <v>519</v>
      </c>
      <c r="B334" s="1">
        <v>45621</v>
      </c>
      <c r="C334" t="s">
        <v>121</v>
      </c>
      <c r="D334" t="s">
        <v>108</v>
      </c>
      <c r="E334" t="s">
        <v>102</v>
      </c>
      <c r="F334" t="s">
        <v>58</v>
      </c>
      <c r="G334" t="s">
        <v>43</v>
      </c>
      <c r="H334">
        <v>27.9</v>
      </c>
      <c r="I334">
        <v>1530</v>
      </c>
      <c r="J334">
        <v>102.65</v>
      </c>
      <c r="K334">
        <v>4</v>
      </c>
      <c r="L334" t="s">
        <v>68</v>
      </c>
      <c r="M334" t="s">
        <v>60</v>
      </c>
      <c r="N334">
        <v>70288</v>
      </c>
      <c r="O334" t="s">
        <v>277</v>
      </c>
      <c r="P334" t="s">
        <v>70</v>
      </c>
      <c r="Q334">
        <v>81.17</v>
      </c>
      <c r="R334">
        <v>4176</v>
      </c>
      <c r="S334">
        <v>2618.0100000000002</v>
      </c>
      <c r="T334">
        <v>10903.8</v>
      </c>
      <c r="U334" t="str">
        <f>TEXT(Table1[[#This Row],[Booking_Date]],"mmm")</f>
        <v>Nov</v>
      </c>
      <c r="V334">
        <f>YEAR(Table1[[#This Row],[Booking_Date]])</f>
        <v>2024</v>
      </c>
      <c r="W334" t="s">
        <v>104</v>
      </c>
      <c r="X334" t="str">
        <f>IF(Table1[[#This Row],[Freight_Cost]]&gt;50000,"High","Low")</f>
        <v>High</v>
      </c>
      <c r="Y334" s="5" t="str">
        <f>IF(Table1[[#This Row],[Profit]]&gt;10000,"Good","Average")</f>
        <v>Good</v>
      </c>
      <c r="Z334" s="5" t="str" cm="1">
        <f t="array" ref="Z334">_xlfn.IFS(K334&lt;=5,"Excellent",K334&lt;=10,"Good",TRUE,"Delayed")</f>
        <v>Excellent</v>
      </c>
      <c r="AA334" s="5" t="str">
        <f>_xlfn.XLOOKUP(Table1[[#This Row],[Shipment_ID]],A:A,E:E)</f>
        <v>Maersk</v>
      </c>
      <c r="AB334" s="5">
        <f t="shared" si="5"/>
        <v>10903.8</v>
      </c>
    </row>
    <row r="335" spans="1:28">
      <c r="A335" t="s">
        <v>520</v>
      </c>
      <c r="B335" s="1">
        <v>46039</v>
      </c>
      <c r="C335" t="s">
        <v>121</v>
      </c>
      <c r="D335" t="s">
        <v>108</v>
      </c>
      <c r="E335" t="s">
        <v>31</v>
      </c>
      <c r="F335" t="s">
        <v>58</v>
      </c>
      <c r="G335" t="s">
        <v>84</v>
      </c>
      <c r="H335">
        <v>25.02</v>
      </c>
      <c r="I335">
        <v>2210</v>
      </c>
      <c r="J335">
        <v>92.65</v>
      </c>
      <c r="K335">
        <v>6</v>
      </c>
      <c r="L335" t="s">
        <v>68</v>
      </c>
      <c r="M335" t="s">
        <v>60</v>
      </c>
      <c r="N335">
        <v>74656</v>
      </c>
      <c r="O335" t="s">
        <v>224</v>
      </c>
      <c r="P335" t="s">
        <v>37</v>
      </c>
      <c r="Q335">
        <v>88.77</v>
      </c>
      <c r="R335">
        <v>5420.8</v>
      </c>
      <c r="S335">
        <v>3347.45</v>
      </c>
      <c r="T335">
        <v>13009.37</v>
      </c>
      <c r="U335" t="str">
        <f>TEXT(Table1[[#This Row],[Booking_Date]],"mmm")</f>
        <v>Jan</v>
      </c>
      <c r="V335">
        <f>YEAR(Table1[[#This Row],[Booking_Date]])</f>
        <v>2026</v>
      </c>
      <c r="W335" t="s">
        <v>38</v>
      </c>
      <c r="X335" t="str">
        <f>IF(Table1[[#This Row],[Freight_Cost]]&gt;50000,"High","Low")</f>
        <v>High</v>
      </c>
      <c r="Y335" s="5" t="str">
        <f>IF(Table1[[#This Row],[Profit]]&gt;10000,"Good","Average")</f>
        <v>Good</v>
      </c>
      <c r="Z335" s="5" t="str" cm="1">
        <f t="array" ref="Z335">_xlfn.IFS(K335&lt;=5,"Excellent",K335&lt;=10,"Good",TRUE,"Delayed")</f>
        <v>Good</v>
      </c>
      <c r="AA335" s="5" t="str">
        <f>_xlfn.XLOOKUP(Table1[[#This Row],[Shipment_ID]],A:A,E:E)</f>
        <v>Hapag-Lloyd</v>
      </c>
      <c r="AB335" s="5">
        <f t="shared" si="5"/>
        <v>13009.37</v>
      </c>
    </row>
    <row r="336" spans="1:28">
      <c r="A336" t="s">
        <v>521</v>
      </c>
      <c r="B336" s="1">
        <v>45446</v>
      </c>
      <c r="C336" t="s">
        <v>40</v>
      </c>
      <c r="D336" t="s">
        <v>72</v>
      </c>
      <c r="E336" t="s">
        <v>66</v>
      </c>
      <c r="F336" t="s">
        <v>58</v>
      </c>
      <c r="G336" t="s">
        <v>59</v>
      </c>
      <c r="H336">
        <v>25.45</v>
      </c>
      <c r="I336">
        <v>1143</v>
      </c>
      <c r="J336">
        <v>100.58</v>
      </c>
      <c r="K336">
        <v>2</v>
      </c>
      <c r="L336" t="s">
        <v>34</v>
      </c>
      <c r="M336" t="s">
        <v>60</v>
      </c>
      <c r="N336">
        <v>65690.600000000006</v>
      </c>
      <c r="O336" t="s">
        <v>248</v>
      </c>
      <c r="P336" t="s">
        <v>54</v>
      </c>
      <c r="Q336">
        <v>82.53</v>
      </c>
      <c r="R336">
        <v>3304</v>
      </c>
      <c r="S336">
        <v>3780.29</v>
      </c>
      <c r="T336">
        <v>8559.06</v>
      </c>
      <c r="U336" t="str">
        <f>TEXT(Table1[[#This Row],[Booking_Date]],"mmm")</f>
        <v>Jun</v>
      </c>
      <c r="V336">
        <f>YEAR(Table1[[#This Row],[Booking_Date]])</f>
        <v>2024</v>
      </c>
      <c r="W336" t="s">
        <v>75</v>
      </c>
      <c r="X336" t="str">
        <f>IF(Table1[[#This Row],[Freight_Cost]]&gt;50000,"High","Low")</f>
        <v>High</v>
      </c>
      <c r="Y336" s="5" t="str">
        <f>IF(Table1[[#This Row],[Profit]]&gt;10000,"Good","Average")</f>
        <v>Average</v>
      </c>
      <c r="Z336" s="5" t="str" cm="1">
        <f t="array" ref="Z336">_xlfn.IFS(K336&lt;=5,"Excellent",K336&lt;=10,"Good",TRUE,"Delayed")</f>
        <v>Excellent</v>
      </c>
      <c r="AA336" s="5" t="str">
        <f>_xlfn.XLOOKUP(Table1[[#This Row],[Shipment_ID]],A:A,E:E)</f>
        <v>COSCO</v>
      </c>
      <c r="AB336" s="5">
        <f t="shared" si="5"/>
        <v>8559.06</v>
      </c>
    </row>
    <row r="337" spans="1:28">
      <c r="A337" t="s">
        <v>522</v>
      </c>
      <c r="B337" s="1">
        <v>45323</v>
      </c>
      <c r="C337" t="s">
        <v>121</v>
      </c>
      <c r="D337" t="s">
        <v>65</v>
      </c>
      <c r="E337" t="s">
        <v>57</v>
      </c>
      <c r="F337" t="s">
        <v>58</v>
      </c>
      <c r="G337" t="s">
        <v>59</v>
      </c>
      <c r="H337">
        <v>21.18</v>
      </c>
      <c r="I337">
        <v>2668</v>
      </c>
      <c r="J337">
        <v>94.73</v>
      </c>
      <c r="K337">
        <v>7</v>
      </c>
      <c r="L337" t="s">
        <v>34</v>
      </c>
      <c r="M337" t="s">
        <v>45</v>
      </c>
      <c r="N337">
        <v>80945.600000000006</v>
      </c>
      <c r="O337" t="s">
        <v>354</v>
      </c>
      <c r="P337" t="s">
        <v>37</v>
      </c>
      <c r="Q337">
        <v>86.41</v>
      </c>
      <c r="R337">
        <v>6183.2</v>
      </c>
      <c r="S337">
        <v>4319.01</v>
      </c>
      <c r="T337">
        <v>11395.28</v>
      </c>
      <c r="U337" t="str">
        <f>TEXT(Table1[[#This Row],[Booking_Date]],"mmm")</f>
        <v>Feb</v>
      </c>
      <c r="V337">
        <f>YEAR(Table1[[#This Row],[Booking_Date]])</f>
        <v>2024</v>
      </c>
      <c r="W337" t="s">
        <v>38</v>
      </c>
      <c r="X337" t="str">
        <f>IF(Table1[[#This Row],[Freight_Cost]]&gt;50000,"High","Low")</f>
        <v>High</v>
      </c>
      <c r="Y337" s="5" t="str">
        <f>IF(Table1[[#This Row],[Profit]]&gt;10000,"Good","Average")</f>
        <v>Good</v>
      </c>
      <c r="Z337" s="5" t="str" cm="1">
        <f t="array" ref="Z337">_xlfn.IFS(K337&lt;=5,"Excellent",K337&lt;=10,"Good",TRUE,"Delayed")</f>
        <v>Good</v>
      </c>
      <c r="AA337" s="5" t="str">
        <f>_xlfn.XLOOKUP(Table1[[#This Row],[Shipment_ID]],A:A,E:E)</f>
        <v>Evergreen</v>
      </c>
      <c r="AB337" s="5">
        <f t="shared" si="5"/>
        <v>11395.28</v>
      </c>
    </row>
    <row r="338" spans="1:28">
      <c r="A338" t="s">
        <v>523</v>
      </c>
      <c r="B338" s="1">
        <v>46070</v>
      </c>
      <c r="C338" t="s">
        <v>121</v>
      </c>
      <c r="D338" t="s">
        <v>41</v>
      </c>
      <c r="E338" t="s">
        <v>42</v>
      </c>
      <c r="F338" t="s">
        <v>58</v>
      </c>
      <c r="G338" t="s">
        <v>59</v>
      </c>
      <c r="H338">
        <v>12.97</v>
      </c>
      <c r="I338">
        <v>567</v>
      </c>
      <c r="J338">
        <v>98.41</v>
      </c>
      <c r="K338">
        <v>2</v>
      </c>
      <c r="L338" t="s">
        <v>34</v>
      </c>
      <c r="M338" t="s">
        <v>35</v>
      </c>
      <c r="N338">
        <v>51286.2</v>
      </c>
      <c r="O338" t="s">
        <v>69</v>
      </c>
      <c r="P338" t="s">
        <v>37</v>
      </c>
      <c r="Q338">
        <v>83.67</v>
      </c>
      <c r="R338">
        <v>1652.8</v>
      </c>
      <c r="S338">
        <v>3750.17</v>
      </c>
      <c r="T338">
        <v>5419.58</v>
      </c>
      <c r="U338" t="str">
        <f>TEXT(Table1[[#This Row],[Booking_Date]],"mmm")</f>
        <v>Feb</v>
      </c>
      <c r="V338">
        <f>YEAR(Table1[[#This Row],[Booking_Date]])</f>
        <v>2026</v>
      </c>
      <c r="W338" t="s">
        <v>38</v>
      </c>
      <c r="X338" t="str">
        <f>IF(Table1[[#This Row],[Freight_Cost]]&gt;50000,"High","Low")</f>
        <v>High</v>
      </c>
      <c r="Y338" s="5" t="str">
        <f>IF(Table1[[#This Row],[Profit]]&gt;10000,"Good","Average")</f>
        <v>Average</v>
      </c>
      <c r="Z338" s="5" t="str" cm="1">
        <f t="array" ref="Z338">_xlfn.IFS(K338&lt;=5,"Excellent",K338&lt;=10,"Good",TRUE,"Delayed")</f>
        <v>Excellent</v>
      </c>
      <c r="AA338" s="5" t="str">
        <f>_xlfn.XLOOKUP(Table1[[#This Row],[Shipment_ID]],A:A,E:E)</f>
        <v>CMA CGM</v>
      </c>
      <c r="AB338" s="5">
        <f t="shared" si="5"/>
        <v>5419.58</v>
      </c>
    </row>
    <row r="339" spans="1:28">
      <c r="A339" t="s">
        <v>524</v>
      </c>
      <c r="B339" s="1">
        <v>45503</v>
      </c>
      <c r="C339" t="s">
        <v>40</v>
      </c>
      <c r="D339" t="s">
        <v>41</v>
      </c>
      <c r="E339" t="s">
        <v>102</v>
      </c>
      <c r="F339" t="s">
        <v>58</v>
      </c>
      <c r="G339" t="s">
        <v>52</v>
      </c>
      <c r="H339">
        <v>17.739999999999998</v>
      </c>
      <c r="I339">
        <v>2168</v>
      </c>
      <c r="J339">
        <v>104.44</v>
      </c>
      <c r="K339">
        <v>7</v>
      </c>
      <c r="L339" t="s">
        <v>68</v>
      </c>
      <c r="M339" t="s">
        <v>60</v>
      </c>
      <c r="N339">
        <v>69014.8</v>
      </c>
      <c r="O339" t="s">
        <v>184</v>
      </c>
      <c r="P339" t="s">
        <v>47</v>
      </c>
      <c r="Q339">
        <v>85.55</v>
      </c>
      <c r="R339">
        <v>5045.6000000000004</v>
      </c>
      <c r="S339">
        <v>2955.28</v>
      </c>
      <c r="T339">
        <v>11388.93</v>
      </c>
      <c r="U339" t="str">
        <f>TEXT(Table1[[#This Row],[Booking_Date]],"mmm")</f>
        <v>Jul</v>
      </c>
      <c r="V339">
        <f>YEAR(Table1[[#This Row],[Booking_Date]])</f>
        <v>2024</v>
      </c>
      <c r="W339" t="s">
        <v>48</v>
      </c>
      <c r="X339" t="str">
        <f>IF(Table1[[#This Row],[Freight_Cost]]&gt;50000,"High","Low")</f>
        <v>High</v>
      </c>
      <c r="Y339" s="5" t="str">
        <f>IF(Table1[[#This Row],[Profit]]&gt;10000,"Good","Average")</f>
        <v>Good</v>
      </c>
      <c r="Z339" s="5" t="str" cm="1">
        <f t="array" ref="Z339">_xlfn.IFS(K339&lt;=5,"Excellent",K339&lt;=10,"Good",TRUE,"Delayed")</f>
        <v>Good</v>
      </c>
      <c r="AA339" s="5" t="str">
        <f>_xlfn.XLOOKUP(Table1[[#This Row],[Shipment_ID]],A:A,E:E)</f>
        <v>Maersk</v>
      </c>
      <c r="AB339" s="5">
        <f t="shared" si="5"/>
        <v>11388.93</v>
      </c>
    </row>
    <row r="340" spans="1:28">
      <c r="A340" t="s">
        <v>525</v>
      </c>
      <c r="B340" s="1">
        <v>45313</v>
      </c>
      <c r="C340" t="s">
        <v>29</v>
      </c>
      <c r="D340" t="s">
        <v>72</v>
      </c>
      <c r="E340" t="s">
        <v>99</v>
      </c>
      <c r="F340" t="s">
        <v>32</v>
      </c>
      <c r="G340" t="s">
        <v>43</v>
      </c>
      <c r="H340">
        <v>14.24</v>
      </c>
      <c r="I340">
        <v>688</v>
      </c>
      <c r="J340">
        <v>100.62</v>
      </c>
      <c r="K340">
        <v>3</v>
      </c>
      <c r="L340" t="s">
        <v>68</v>
      </c>
      <c r="M340" t="s">
        <v>35</v>
      </c>
      <c r="N340">
        <v>39646.400000000001</v>
      </c>
      <c r="O340" t="s">
        <v>122</v>
      </c>
      <c r="P340" t="s">
        <v>62</v>
      </c>
      <c r="Q340">
        <v>84.42</v>
      </c>
      <c r="R340">
        <v>1945.6</v>
      </c>
      <c r="S340">
        <v>2708.89</v>
      </c>
      <c r="T340">
        <v>5962.1</v>
      </c>
      <c r="U340" t="str">
        <f>TEXT(Table1[[#This Row],[Booking_Date]],"mmm")</f>
        <v>Jan</v>
      </c>
      <c r="V340">
        <f>YEAR(Table1[[#This Row],[Booking_Date]])</f>
        <v>2024</v>
      </c>
      <c r="W340" t="s">
        <v>38</v>
      </c>
      <c r="X340" t="str">
        <f>IF(Table1[[#This Row],[Freight_Cost]]&gt;50000,"High","Low")</f>
        <v>Low</v>
      </c>
      <c r="Y340" s="5" t="str">
        <f>IF(Table1[[#This Row],[Profit]]&gt;10000,"Good","Average")</f>
        <v>Average</v>
      </c>
      <c r="Z340" s="5" t="str" cm="1">
        <f t="array" ref="Z340">_xlfn.IFS(K340&lt;=5,"Excellent",K340&lt;=10,"Good",TRUE,"Delayed")</f>
        <v>Excellent</v>
      </c>
      <c r="AA340" s="5" t="str">
        <f>_xlfn.XLOOKUP(Table1[[#This Row],[Shipment_ID]],A:A,E:E)</f>
        <v>ONE</v>
      </c>
      <c r="AB340" s="5">
        <f t="shared" si="5"/>
        <v>5962.1</v>
      </c>
    </row>
    <row r="341" spans="1:28">
      <c r="A341" t="s">
        <v>526</v>
      </c>
      <c r="B341" s="1">
        <v>45445</v>
      </c>
      <c r="C341" t="s">
        <v>40</v>
      </c>
      <c r="D341" t="s">
        <v>108</v>
      </c>
      <c r="E341" t="s">
        <v>99</v>
      </c>
      <c r="F341" t="s">
        <v>32</v>
      </c>
      <c r="G341" t="s">
        <v>43</v>
      </c>
      <c r="H341">
        <v>17.079999999999998</v>
      </c>
      <c r="I341">
        <v>1726</v>
      </c>
      <c r="J341">
        <v>94.82</v>
      </c>
      <c r="K341">
        <v>6</v>
      </c>
      <c r="L341" t="s">
        <v>44</v>
      </c>
      <c r="M341" t="s">
        <v>60</v>
      </c>
      <c r="N341">
        <v>47462.400000000001</v>
      </c>
      <c r="O341" t="s">
        <v>527</v>
      </c>
      <c r="P341" t="s">
        <v>74</v>
      </c>
      <c r="Q341">
        <v>88.68</v>
      </c>
      <c r="R341">
        <v>4135.2</v>
      </c>
      <c r="S341">
        <v>3041.14</v>
      </c>
      <c r="T341">
        <v>4095.2</v>
      </c>
      <c r="U341" t="str">
        <f>TEXT(Table1[[#This Row],[Booking_Date]],"mmm")</f>
        <v>Jun</v>
      </c>
      <c r="V341">
        <f>YEAR(Table1[[#This Row],[Booking_Date]])</f>
        <v>2024</v>
      </c>
      <c r="W341" t="s">
        <v>75</v>
      </c>
      <c r="X341" t="str">
        <f>IF(Table1[[#This Row],[Freight_Cost]]&gt;50000,"High","Low")</f>
        <v>Low</v>
      </c>
      <c r="Y341" s="5" t="str">
        <f>IF(Table1[[#This Row],[Profit]]&gt;10000,"Good","Average")</f>
        <v>Average</v>
      </c>
      <c r="Z341" s="5" t="str" cm="1">
        <f t="array" ref="Z341">_xlfn.IFS(K341&lt;=5,"Excellent",K341&lt;=10,"Good",TRUE,"Delayed")</f>
        <v>Good</v>
      </c>
      <c r="AA341" s="5" t="str">
        <f>_xlfn.XLOOKUP(Table1[[#This Row],[Shipment_ID]],A:A,E:E)</f>
        <v>ONE</v>
      </c>
      <c r="AB341" s="5">
        <f t="shared" si="5"/>
        <v>4095.2</v>
      </c>
    </row>
    <row r="342" spans="1:28">
      <c r="A342" t="s">
        <v>528</v>
      </c>
      <c r="B342" s="1">
        <v>45883</v>
      </c>
      <c r="C342" t="s">
        <v>115</v>
      </c>
      <c r="D342" t="s">
        <v>30</v>
      </c>
      <c r="E342" t="s">
        <v>42</v>
      </c>
      <c r="F342" t="s">
        <v>32</v>
      </c>
      <c r="G342" t="s">
        <v>84</v>
      </c>
      <c r="H342">
        <v>27.47</v>
      </c>
      <c r="I342">
        <v>2739</v>
      </c>
      <c r="J342">
        <v>91.15</v>
      </c>
      <c r="K342">
        <v>8</v>
      </c>
      <c r="L342" t="s">
        <v>34</v>
      </c>
      <c r="M342" t="s">
        <v>45</v>
      </c>
      <c r="N342">
        <v>75029</v>
      </c>
      <c r="O342" t="s">
        <v>109</v>
      </c>
      <c r="P342" t="s">
        <v>54</v>
      </c>
      <c r="Q342">
        <v>81.3</v>
      </c>
      <c r="R342">
        <v>6576.8</v>
      </c>
      <c r="S342">
        <v>4580.2299999999996</v>
      </c>
      <c r="T342">
        <v>10008.19</v>
      </c>
      <c r="U342" t="str">
        <f>TEXT(Table1[[#This Row],[Booking_Date]],"mmm")</f>
        <v>Aug</v>
      </c>
      <c r="V342">
        <f>YEAR(Table1[[#This Row],[Booking_Date]])</f>
        <v>2025</v>
      </c>
      <c r="W342" t="s">
        <v>48</v>
      </c>
      <c r="X342" t="str">
        <f>IF(Table1[[#This Row],[Freight_Cost]]&gt;50000,"High","Low")</f>
        <v>High</v>
      </c>
      <c r="Y342" s="5" t="str">
        <f>IF(Table1[[#This Row],[Profit]]&gt;10000,"Good","Average")</f>
        <v>Good</v>
      </c>
      <c r="Z342" s="5" t="str" cm="1">
        <f t="array" ref="Z342">_xlfn.IFS(K342&lt;=5,"Excellent",K342&lt;=10,"Good",TRUE,"Delayed")</f>
        <v>Good</v>
      </c>
      <c r="AA342" s="5" t="str">
        <f>_xlfn.XLOOKUP(Table1[[#This Row],[Shipment_ID]],A:A,E:E)</f>
        <v>CMA CGM</v>
      </c>
      <c r="AB342" s="5">
        <f t="shared" si="5"/>
        <v>10008.19</v>
      </c>
    </row>
    <row r="343" spans="1:28">
      <c r="A343" t="s">
        <v>529</v>
      </c>
      <c r="B343" s="1">
        <v>45821</v>
      </c>
      <c r="C343" t="s">
        <v>64</v>
      </c>
      <c r="D343" t="s">
        <v>51</v>
      </c>
      <c r="E343" t="s">
        <v>66</v>
      </c>
      <c r="F343" t="s">
        <v>58</v>
      </c>
      <c r="G343" t="s">
        <v>52</v>
      </c>
      <c r="H343">
        <v>15.22</v>
      </c>
      <c r="I343">
        <v>857</v>
      </c>
      <c r="J343">
        <v>101.97</v>
      </c>
      <c r="K343">
        <v>3</v>
      </c>
      <c r="L343" t="s">
        <v>44</v>
      </c>
      <c r="M343" t="s">
        <v>35</v>
      </c>
      <c r="N343">
        <v>52218.400000000001</v>
      </c>
      <c r="O343" t="s">
        <v>228</v>
      </c>
      <c r="P343" t="s">
        <v>54</v>
      </c>
      <c r="Q343">
        <v>86.96</v>
      </c>
      <c r="R343">
        <v>2322.8000000000002</v>
      </c>
      <c r="S343">
        <v>1994.96</v>
      </c>
      <c r="T343">
        <v>5764.72</v>
      </c>
      <c r="U343" t="str">
        <f>TEXT(Table1[[#This Row],[Booking_Date]],"mmm")</f>
        <v>Jun</v>
      </c>
      <c r="V343">
        <f>YEAR(Table1[[#This Row],[Booking_Date]])</f>
        <v>2025</v>
      </c>
      <c r="W343" t="s">
        <v>75</v>
      </c>
      <c r="X343" t="str">
        <f>IF(Table1[[#This Row],[Freight_Cost]]&gt;50000,"High","Low")</f>
        <v>High</v>
      </c>
      <c r="Y343" s="5" t="str">
        <f>IF(Table1[[#This Row],[Profit]]&gt;10000,"Good","Average")</f>
        <v>Average</v>
      </c>
      <c r="Z343" s="5" t="str" cm="1">
        <f t="array" ref="Z343">_xlfn.IFS(K343&lt;=5,"Excellent",K343&lt;=10,"Good",TRUE,"Delayed")</f>
        <v>Excellent</v>
      </c>
      <c r="AA343" s="5" t="str">
        <f>_xlfn.XLOOKUP(Table1[[#This Row],[Shipment_ID]],A:A,E:E)</f>
        <v>COSCO</v>
      </c>
      <c r="AB343" s="5">
        <f t="shared" si="5"/>
        <v>5764.72</v>
      </c>
    </row>
    <row r="344" spans="1:28">
      <c r="A344" t="s">
        <v>530</v>
      </c>
      <c r="B344" s="1">
        <v>45734</v>
      </c>
      <c r="C344" t="s">
        <v>50</v>
      </c>
      <c r="D344" t="s">
        <v>41</v>
      </c>
      <c r="E344" t="s">
        <v>57</v>
      </c>
      <c r="F344" t="s">
        <v>58</v>
      </c>
      <c r="G344" t="s">
        <v>33</v>
      </c>
      <c r="H344">
        <v>23.42</v>
      </c>
      <c r="I344">
        <v>1871</v>
      </c>
      <c r="J344">
        <v>90.24</v>
      </c>
      <c r="K344">
        <v>4</v>
      </c>
      <c r="L344" t="s">
        <v>44</v>
      </c>
      <c r="M344" t="s">
        <v>60</v>
      </c>
      <c r="N344">
        <v>66358.8</v>
      </c>
      <c r="O344" t="s">
        <v>531</v>
      </c>
      <c r="P344" t="s">
        <v>70</v>
      </c>
      <c r="Q344">
        <v>86.15</v>
      </c>
      <c r="R344">
        <v>4678.8</v>
      </c>
      <c r="S344">
        <v>2971.52</v>
      </c>
      <c r="T344">
        <v>6375.36</v>
      </c>
      <c r="U344" t="str">
        <f>TEXT(Table1[[#This Row],[Booking_Date]],"mmm")</f>
        <v>Mar</v>
      </c>
      <c r="V344">
        <f>YEAR(Table1[[#This Row],[Booking_Date]])</f>
        <v>2025</v>
      </c>
      <c r="W344" t="s">
        <v>38</v>
      </c>
      <c r="X344" t="str">
        <f>IF(Table1[[#This Row],[Freight_Cost]]&gt;50000,"High","Low")</f>
        <v>High</v>
      </c>
      <c r="Y344" s="5" t="str">
        <f>IF(Table1[[#This Row],[Profit]]&gt;10000,"Good","Average")</f>
        <v>Average</v>
      </c>
      <c r="Z344" s="5" t="str" cm="1">
        <f t="array" ref="Z344">_xlfn.IFS(K344&lt;=5,"Excellent",K344&lt;=10,"Good",TRUE,"Delayed")</f>
        <v>Excellent</v>
      </c>
      <c r="AA344" s="5" t="str">
        <f>_xlfn.XLOOKUP(Table1[[#This Row],[Shipment_ID]],A:A,E:E)</f>
        <v>Evergreen</v>
      </c>
      <c r="AB344" s="5">
        <f t="shared" si="5"/>
        <v>6375.36</v>
      </c>
    </row>
    <row r="345" spans="1:28">
      <c r="A345" t="s">
        <v>532</v>
      </c>
      <c r="B345" s="1">
        <v>45369</v>
      </c>
      <c r="C345" t="s">
        <v>29</v>
      </c>
      <c r="D345" t="s">
        <v>56</v>
      </c>
      <c r="E345" t="s">
        <v>31</v>
      </c>
      <c r="F345" t="s">
        <v>58</v>
      </c>
      <c r="G345" t="s">
        <v>67</v>
      </c>
      <c r="H345">
        <v>13.46</v>
      </c>
      <c r="I345">
        <v>377</v>
      </c>
      <c r="J345">
        <v>88.89</v>
      </c>
      <c r="K345">
        <v>2</v>
      </c>
      <c r="L345" t="s">
        <v>44</v>
      </c>
      <c r="M345" t="s">
        <v>35</v>
      </c>
      <c r="N345">
        <v>43304.800000000003</v>
      </c>
      <c r="O345" t="s">
        <v>341</v>
      </c>
      <c r="P345" t="s">
        <v>54</v>
      </c>
      <c r="Q345">
        <v>83.13</v>
      </c>
      <c r="R345">
        <v>1292.4000000000001</v>
      </c>
      <c r="S345">
        <v>2872.54</v>
      </c>
      <c r="T345">
        <v>4547.38</v>
      </c>
      <c r="U345" t="str">
        <f>TEXT(Table1[[#This Row],[Booking_Date]],"mmm")</f>
        <v>Mar</v>
      </c>
      <c r="V345">
        <f>YEAR(Table1[[#This Row],[Booking_Date]])</f>
        <v>2024</v>
      </c>
      <c r="W345" t="s">
        <v>38</v>
      </c>
      <c r="X345" t="str">
        <f>IF(Table1[[#This Row],[Freight_Cost]]&gt;50000,"High","Low")</f>
        <v>Low</v>
      </c>
      <c r="Y345" s="5" t="str">
        <f>IF(Table1[[#This Row],[Profit]]&gt;10000,"Good","Average")</f>
        <v>Average</v>
      </c>
      <c r="Z345" s="5" t="str" cm="1">
        <f t="array" ref="Z345">_xlfn.IFS(K345&lt;=5,"Excellent",K345&lt;=10,"Good",TRUE,"Delayed")</f>
        <v>Excellent</v>
      </c>
      <c r="AA345" s="5" t="str">
        <f>_xlfn.XLOOKUP(Table1[[#This Row],[Shipment_ID]],A:A,E:E)</f>
        <v>Hapag-Lloyd</v>
      </c>
      <c r="AB345" s="5">
        <f t="shared" si="5"/>
        <v>4547.38</v>
      </c>
    </row>
    <row r="346" spans="1:28">
      <c r="A346" t="s">
        <v>533</v>
      </c>
      <c r="B346" s="1">
        <v>45749</v>
      </c>
      <c r="C346" t="s">
        <v>29</v>
      </c>
      <c r="D346" t="s">
        <v>41</v>
      </c>
      <c r="E346" t="s">
        <v>83</v>
      </c>
      <c r="F346" t="s">
        <v>58</v>
      </c>
      <c r="G346" t="s">
        <v>33</v>
      </c>
      <c r="H346">
        <v>24.38</v>
      </c>
      <c r="I346">
        <v>1577</v>
      </c>
      <c r="J346">
        <v>102.78</v>
      </c>
      <c r="K346">
        <v>4</v>
      </c>
      <c r="L346" t="s">
        <v>34</v>
      </c>
      <c r="M346" t="s">
        <v>45</v>
      </c>
      <c r="N346">
        <v>71699.600000000006</v>
      </c>
      <c r="O346" t="s">
        <v>454</v>
      </c>
      <c r="P346" t="s">
        <v>37</v>
      </c>
      <c r="Q346">
        <v>81.23</v>
      </c>
      <c r="R346">
        <v>4129.2</v>
      </c>
      <c r="S346">
        <v>3886.25</v>
      </c>
      <c r="T346">
        <v>7464.32</v>
      </c>
      <c r="U346" t="str">
        <f>TEXT(Table1[[#This Row],[Booking_Date]],"mmm")</f>
        <v>Apr</v>
      </c>
      <c r="V346">
        <f>YEAR(Table1[[#This Row],[Booking_Date]])</f>
        <v>2025</v>
      </c>
      <c r="W346" t="s">
        <v>75</v>
      </c>
      <c r="X346" t="str">
        <f>IF(Table1[[#This Row],[Freight_Cost]]&gt;50000,"High","Low")</f>
        <v>High</v>
      </c>
      <c r="Y346" s="5" t="str">
        <f>IF(Table1[[#This Row],[Profit]]&gt;10000,"Good","Average")</f>
        <v>Average</v>
      </c>
      <c r="Z346" s="5" t="str" cm="1">
        <f t="array" ref="Z346">_xlfn.IFS(K346&lt;=5,"Excellent",K346&lt;=10,"Good",TRUE,"Delayed")</f>
        <v>Excellent</v>
      </c>
      <c r="AA346" s="5" t="str">
        <f>_xlfn.XLOOKUP(Table1[[#This Row],[Shipment_ID]],A:A,E:E)</f>
        <v>MSC</v>
      </c>
      <c r="AB346" s="5">
        <f t="shared" si="5"/>
        <v>7464.32</v>
      </c>
    </row>
    <row r="347" spans="1:28">
      <c r="A347" t="s">
        <v>534</v>
      </c>
      <c r="B347" s="1">
        <v>45494</v>
      </c>
      <c r="C347" t="s">
        <v>89</v>
      </c>
      <c r="D347" t="s">
        <v>56</v>
      </c>
      <c r="E347" t="s">
        <v>83</v>
      </c>
      <c r="F347" t="s">
        <v>32</v>
      </c>
      <c r="G347" t="s">
        <v>52</v>
      </c>
      <c r="H347">
        <v>18.18</v>
      </c>
      <c r="I347">
        <v>593</v>
      </c>
      <c r="J347">
        <v>97.99</v>
      </c>
      <c r="K347">
        <v>2</v>
      </c>
      <c r="L347" t="s">
        <v>44</v>
      </c>
      <c r="M347" t="s">
        <v>60</v>
      </c>
      <c r="N347">
        <v>35236.800000000003</v>
      </c>
      <c r="O347" t="s">
        <v>535</v>
      </c>
      <c r="P347" t="s">
        <v>78</v>
      </c>
      <c r="Q347">
        <v>81.150000000000006</v>
      </c>
      <c r="R347">
        <v>1913.2</v>
      </c>
      <c r="S347">
        <v>3423.89</v>
      </c>
      <c r="T347">
        <v>3647.76</v>
      </c>
      <c r="U347" t="str">
        <f>TEXT(Table1[[#This Row],[Booking_Date]],"mmm")</f>
        <v>Jul</v>
      </c>
      <c r="V347">
        <f>YEAR(Table1[[#This Row],[Booking_Date]])</f>
        <v>2024</v>
      </c>
      <c r="W347" t="s">
        <v>48</v>
      </c>
      <c r="X347" t="str">
        <f>IF(Table1[[#This Row],[Freight_Cost]]&gt;50000,"High","Low")</f>
        <v>Low</v>
      </c>
      <c r="Y347" s="5" t="str">
        <f>IF(Table1[[#This Row],[Profit]]&gt;10000,"Good","Average")</f>
        <v>Average</v>
      </c>
      <c r="Z347" s="5" t="str" cm="1">
        <f t="array" ref="Z347">_xlfn.IFS(K347&lt;=5,"Excellent",K347&lt;=10,"Good",TRUE,"Delayed")</f>
        <v>Excellent</v>
      </c>
      <c r="AA347" s="5" t="str">
        <f>_xlfn.XLOOKUP(Table1[[#This Row],[Shipment_ID]],A:A,E:E)</f>
        <v>MSC</v>
      </c>
      <c r="AB347" s="5">
        <f t="shared" si="5"/>
        <v>3647.76</v>
      </c>
    </row>
    <row r="348" spans="1:28">
      <c r="A348" t="s">
        <v>536</v>
      </c>
      <c r="B348" s="1">
        <v>45891</v>
      </c>
      <c r="C348" t="s">
        <v>50</v>
      </c>
      <c r="D348" t="s">
        <v>82</v>
      </c>
      <c r="E348" t="s">
        <v>83</v>
      </c>
      <c r="F348" t="s">
        <v>58</v>
      </c>
      <c r="G348" t="s">
        <v>52</v>
      </c>
      <c r="H348">
        <v>27.81</v>
      </c>
      <c r="I348">
        <v>2562</v>
      </c>
      <c r="J348">
        <v>94.22</v>
      </c>
      <c r="K348">
        <v>8</v>
      </c>
      <c r="L348" t="s">
        <v>68</v>
      </c>
      <c r="M348" t="s">
        <v>35</v>
      </c>
      <c r="N348">
        <v>85579.4</v>
      </c>
      <c r="O348" t="s">
        <v>163</v>
      </c>
      <c r="P348" t="s">
        <v>54</v>
      </c>
      <c r="Q348">
        <v>88.6</v>
      </c>
      <c r="R348">
        <v>6236.4</v>
      </c>
      <c r="S348">
        <v>2101.4899999999998</v>
      </c>
      <c r="T348">
        <v>14658.33</v>
      </c>
      <c r="U348" t="str">
        <f>TEXT(Table1[[#This Row],[Booking_Date]],"mmm")</f>
        <v>Aug</v>
      </c>
      <c r="V348">
        <f>YEAR(Table1[[#This Row],[Booking_Date]])</f>
        <v>2025</v>
      </c>
      <c r="W348" t="s">
        <v>48</v>
      </c>
      <c r="X348" t="str">
        <f>IF(Table1[[#This Row],[Freight_Cost]]&gt;50000,"High","Low")</f>
        <v>High</v>
      </c>
      <c r="Y348" s="5" t="str">
        <f>IF(Table1[[#This Row],[Profit]]&gt;10000,"Good","Average")</f>
        <v>Good</v>
      </c>
      <c r="Z348" s="5" t="str" cm="1">
        <f t="array" ref="Z348">_xlfn.IFS(K348&lt;=5,"Excellent",K348&lt;=10,"Good",TRUE,"Delayed")</f>
        <v>Good</v>
      </c>
      <c r="AA348" s="5" t="str">
        <f>_xlfn.XLOOKUP(Table1[[#This Row],[Shipment_ID]],A:A,E:E)</f>
        <v>MSC</v>
      </c>
      <c r="AB348" s="5">
        <f t="shared" si="5"/>
        <v>14658.33</v>
      </c>
    </row>
    <row r="349" spans="1:28">
      <c r="A349" t="s">
        <v>537</v>
      </c>
      <c r="B349" s="1">
        <v>45505</v>
      </c>
      <c r="C349" t="s">
        <v>40</v>
      </c>
      <c r="D349" t="s">
        <v>30</v>
      </c>
      <c r="E349" t="s">
        <v>57</v>
      </c>
      <c r="F349" t="s">
        <v>32</v>
      </c>
      <c r="G349" t="s">
        <v>84</v>
      </c>
      <c r="H349">
        <v>26.58</v>
      </c>
      <c r="I349">
        <v>787</v>
      </c>
      <c r="J349">
        <v>86.55</v>
      </c>
      <c r="K349">
        <v>3</v>
      </c>
      <c r="L349" t="s">
        <v>68</v>
      </c>
      <c r="M349" t="s">
        <v>35</v>
      </c>
      <c r="N349">
        <v>50252</v>
      </c>
      <c r="O349" t="s">
        <v>341</v>
      </c>
      <c r="P349" t="s">
        <v>37</v>
      </c>
      <c r="Q349">
        <v>87.95</v>
      </c>
      <c r="R349">
        <v>2637.2</v>
      </c>
      <c r="S349">
        <v>3223.67</v>
      </c>
      <c r="T349">
        <v>8291.2800000000007</v>
      </c>
      <c r="U349" t="str">
        <f>TEXT(Table1[[#This Row],[Booking_Date]],"mmm")</f>
        <v>Aug</v>
      </c>
      <c r="V349">
        <f>YEAR(Table1[[#This Row],[Booking_Date]])</f>
        <v>2024</v>
      </c>
      <c r="W349" t="s">
        <v>48</v>
      </c>
      <c r="X349" t="str">
        <f>IF(Table1[[#This Row],[Freight_Cost]]&gt;50000,"High","Low")</f>
        <v>High</v>
      </c>
      <c r="Y349" s="5" t="str">
        <f>IF(Table1[[#This Row],[Profit]]&gt;10000,"Good","Average")</f>
        <v>Average</v>
      </c>
      <c r="Z349" s="5" t="str" cm="1">
        <f t="array" ref="Z349">_xlfn.IFS(K349&lt;=5,"Excellent",K349&lt;=10,"Good",TRUE,"Delayed")</f>
        <v>Excellent</v>
      </c>
      <c r="AA349" s="5" t="str">
        <f>_xlfn.XLOOKUP(Table1[[#This Row],[Shipment_ID]],A:A,E:E)</f>
        <v>Evergreen</v>
      </c>
      <c r="AB349" s="5">
        <f t="shared" si="5"/>
        <v>8291.2800000000007</v>
      </c>
    </row>
    <row r="350" spans="1:28">
      <c r="A350" t="s">
        <v>538</v>
      </c>
      <c r="B350" s="1">
        <v>46171</v>
      </c>
      <c r="C350" t="s">
        <v>29</v>
      </c>
      <c r="D350" t="s">
        <v>41</v>
      </c>
      <c r="E350" t="s">
        <v>99</v>
      </c>
      <c r="F350" t="s">
        <v>58</v>
      </c>
      <c r="G350" t="s">
        <v>90</v>
      </c>
      <c r="H350">
        <v>26.71</v>
      </c>
      <c r="I350">
        <v>2096</v>
      </c>
      <c r="J350">
        <v>101.46</v>
      </c>
      <c r="K350">
        <v>7</v>
      </c>
      <c r="L350" t="s">
        <v>34</v>
      </c>
      <c r="M350" t="s">
        <v>60</v>
      </c>
      <c r="N350">
        <v>78366.2</v>
      </c>
      <c r="O350" t="s">
        <v>432</v>
      </c>
      <c r="P350" t="s">
        <v>78</v>
      </c>
      <c r="Q350">
        <v>88.76</v>
      </c>
      <c r="R350">
        <v>5260.4</v>
      </c>
      <c r="S350">
        <v>1831.74</v>
      </c>
      <c r="T350">
        <v>7007.47</v>
      </c>
      <c r="U350" t="str">
        <f>TEXT(Table1[[#This Row],[Booking_Date]],"mmm")</f>
        <v>May</v>
      </c>
      <c r="V350">
        <f>YEAR(Table1[[#This Row],[Booking_Date]])</f>
        <v>2026</v>
      </c>
      <c r="W350" t="s">
        <v>75</v>
      </c>
      <c r="X350" t="str">
        <f>IF(Table1[[#This Row],[Freight_Cost]]&gt;50000,"High","Low")</f>
        <v>High</v>
      </c>
      <c r="Y350" s="5" t="str">
        <f>IF(Table1[[#This Row],[Profit]]&gt;10000,"Good","Average")</f>
        <v>Average</v>
      </c>
      <c r="Z350" s="5" t="str" cm="1">
        <f t="array" ref="Z350">_xlfn.IFS(K350&lt;=5,"Excellent",K350&lt;=10,"Good",TRUE,"Delayed")</f>
        <v>Good</v>
      </c>
      <c r="AA350" s="5" t="str">
        <f>_xlfn.XLOOKUP(Table1[[#This Row],[Shipment_ID]],A:A,E:E)</f>
        <v>ONE</v>
      </c>
      <c r="AB350" s="5">
        <f t="shared" si="5"/>
        <v>7007.47</v>
      </c>
    </row>
    <row r="351" spans="1:28">
      <c r="A351" t="s">
        <v>539</v>
      </c>
      <c r="B351" s="1">
        <v>45342</v>
      </c>
      <c r="C351" t="s">
        <v>115</v>
      </c>
      <c r="D351" t="s">
        <v>41</v>
      </c>
      <c r="E351" t="s">
        <v>57</v>
      </c>
      <c r="F351" t="s">
        <v>58</v>
      </c>
      <c r="G351" t="s">
        <v>43</v>
      </c>
      <c r="H351">
        <v>17.61</v>
      </c>
      <c r="I351">
        <v>423</v>
      </c>
      <c r="J351">
        <v>86.12</v>
      </c>
      <c r="K351">
        <v>3</v>
      </c>
      <c r="L351" t="s">
        <v>44</v>
      </c>
      <c r="M351" t="s">
        <v>35</v>
      </c>
      <c r="N351">
        <v>47259.4</v>
      </c>
      <c r="O351" t="s">
        <v>93</v>
      </c>
      <c r="P351" t="s">
        <v>70</v>
      </c>
      <c r="Q351">
        <v>87.49</v>
      </c>
      <c r="R351">
        <v>1550.4</v>
      </c>
      <c r="S351">
        <v>1560.53</v>
      </c>
      <c r="T351">
        <v>6841.52</v>
      </c>
      <c r="U351" t="str">
        <f>TEXT(Table1[[#This Row],[Booking_Date]],"mmm")</f>
        <v>Feb</v>
      </c>
      <c r="V351">
        <f>YEAR(Table1[[#This Row],[Booking_Date]])</f>
        <v>2024</v>
      </c>
      <c r="W351" t="s">
        <v>38</v>
      </c>
      <c r="X351" t="str">
        <f>IF(Table1[[#This Row],[Freight_Cost]]&gt;50000,"High","Low")</f>
        <v>Low</v>
      </c>
      <c r="Y351" s="5" t="str">
        <f>IF(Table1[[#This Row],[Profit]]&gt;10000,"Good","Average")</f>
        <v>Average</v>
      </c>
      <c r="Z351" s="5" t="str" cm="1">
        <f t="array" ref="Z351">_xlfn.IFS(K351&lt;=5,"Excellent",K351&lt;=10,"Good",TRUE,"Delayed")</f>
        <v>Excellent</v>
      </c>
      <c r="AA351" s="5" t="str">
        <f>_xlfn.XLOOKUP(Table1[[#This Row],[Shipment_ID]],A:A,E:E)</f>
        <v>Evergreen</v>
      </c>
      <c r="AB351" s="5">
        <f t="shared" si="5"/>
        <v>6841.52</v>
      </c>
    </row>
    <row r="352" spans="1:28">
      <c r="A352" t="s">
        <v>540</v>
      </c>
      <c r="B352" s="1">
        <v>45542</v>
      </c>
      <c r="C352" t="s">
        <v>89</v>
      </c>
      <c r="D352" t="s">
        <v>30</v>
      </c>
      <c r="E352" t="s">
        <v>57</v>
      </c>
      <c r="F352" t="s">
        <v>58</v>
      </c>
      <c r="G352" t="s">
        <v>67</v>
      </c>
      <c r="H352">
        <v>13.25</v>
      </c>
      <c r="I352">
        <v>1804</v>
      </c>
      <c r="J352">
        <v>87.01</v>
      </c>
      <c r="K352">
        <v>6</v>
      </c>
      <c r="L352" t="s">
        <v>68</v>
      </c>
      <c r="M352" t="s">
        <v>60</v>
      </c>
      <c r="N352">
        <v>58514.2</v>
      </c>
      <c r="O352" t="s">
        <v>156</v>
      </c>
      <c r="P352" t="s">
        <v>54</v>
      </c>
      <c r="Q352">
        <v>83.6</v>
      </c>
      <c r="R352">
        <v>4138</v>
      </c>
      <c r="S352">
        <v>2100.88</v>
      </c>
      <c r="T352">
        <v>7048.76</v>
      </c>
      <c r="U352" t="str">
        <f>TEXT(Table1[[#This Row],[Booking_Date]],"mmm")</f>
        <v>Sep</v>
      </c>
      <c r="V352">
        <f>YEAR(Table1[[#This Row],[Booking_Date]])</f>
        <v>2024</v>
      </c>
      <c r="W352" t="s">
        <v>48</v>
      </c>
      <c r="X352" t="str">
        <f>IF(Table1[[#This Row],[Freight_Cost]]&gt;50000,"High","Low")</f>
        <v>High</v>
      </c>
      <c r="Y352" s="5" t="str">
        <f>IF(Table1[[#This Row],[Profit]]&gt;10000,"Good","Average")</f>
        <v>Average</v>
      </c>
      <c r="Z352" s="5" t="str" cm="1">
        <f t="array" ref="Z352">_xlfn.IFS(K352&lt;=5,"Excellent",K352&lt;=10,"Good",TRUE,"Delayed")</f>
        <v>Good</v>
      </c>
      <c r="AA352" s="5" t="str">
        <f>_xlfn.XLOOKUP(Table1[[#This Row],[Shipment_ID]],A:A,E:E)</f>
        <v>Evergreen</v>
      </c>
      <c r="AB352" s="5">
        <f t="shared" si="5"/>
        <v>7048.76</v>
      </c>
    </row>
    <row r="353" spans="1:28">
      <c r="A353" t="s">
        <v>541</v>
      </c>
      <c r="B353" s="1">
        <v>45402</v>
      </c>
      <c r="C353" t="s">
        <v>29</v>
      </c>
      <c r="D353" t="s">
        <v>82</v>
      </c>
      <c r="E353" t="s">
        <v>57</v>
      </c>
      <c r="F353" t="s">
        <v>32</v>
      </c>
      <c r="G353" t="s">
        <v>33</v>
      </c>
      <c r="H353">
        <v>15.11</v>
      </c>
      <c r="I353">
        <v>2633</v>
      </c>
      <c r="J353">
        <v>86.95</v>
      </c>
      <c r="K353">
        <v>8</v>
      </c>
      <c r="L353" t="s">
        <v>44</v>
      </c>
      <c r="M353" t="s">
        <v>45</v>
      </c>
      <c r="N353">
        <v>57129</v>
      </c>
      <c r="O353" t="s">
        <v>172</v>
      </c>
      <c r="P353" t="s">
        <v>74</v>
      </c>
      <c r="Q353">
        <v>86.67</v>
      </c>
      <c r="R353">
        <v>5870.4</v>
      </c>
      <c r="S353">
        <v>4823.1899999999996</v>
      </c>
      <c r="T353">
        <v>10226.17</v>
      </c>
      <c r="U353" t="str">
        <f>TEXT(Table1[[#This Row],[Booking_Date]],"mmm")</f>
        <v>Apr</v>
      </c>
      <c r="V353">
        <f>YEAR(Table1[[#This Row],[Booking_Date]])</f>
        <v>2024</v>
      </c>
      <c r="W353" t="s">
        <v>75</v>
      </c>
      <c r="X353" t="str">
        <f>IF(Table1[[#This Row],[Freight_Cost]]&gt;50000,"High","Low")</f>
        <v>High</v>
      </c>
      <c r="Y353" s="5" t="str">
        <f>IF(Table1[[#This Row],[Profit]]&gt;10000,"Good","Average")</f>
        <v>Good</v>
      </c>
      <c r="Z353" s="5" t="str" cm="1">
        <f t="array" ref="Z353">_xlfn.IFS(K353&lt;=5,"Excellent",K353&lt;=10,"Good",TRUE,"Delayed")</f>
        <v>Good</v>
      </c>
      <c r="AA353" s="5" t="str">
        <f>_xlfn.XLOOKUP(Table1[[#This Row],[Shipment_ID]],A:A,E:E)</f>
        <v>Evergreen</v>
      </c>
      <c r="AB353" s="5">
        <f t="shared" si="5"/>
        <v>10226.17</v>
      </c>
    </row>
    <row r="354" spans="1:28">
      <c r="A354" t="s">
        <v>542</v>
      </c>
      <c r="B354" s="1">
        <v>45691</v>
      </c>
      <c r="C354" t="s">
        <v>64</v>
      </c>
      <c r="D354" t="s">
        <v>82</v>
      </c>
      <c r="E354" t="s">
        <v>102</v>
      </c>
      <c r="F354" t="s">
        <v>58</v>
      </c>
      <c r="G354" t="s">
        <v>33</v>
      </c>
      <c r="H354">
        <v>12.09</v>
      </c>
      <c r="I354">
        <v>2746</v>
      </c>
      <c r="J354">
        <v>96.76</v>
      </c>
      <c r="K354">
        <v>6</v>
      </c>
      <c r="L354" t="s">
        <v>68</v>
      </c>
      <c r="M354" t="s">
        <v>35</v>
      </c>
      <c r="N354">
        <v>73944.2</v>
      </c>
      <c r="O354" t="s">
        <v>507</v>
      </c>
      <c r="P354" t="s">
        <v>74</v>
      </c>
      <c r="Q354">
        <v>85.67</v>
      </c>
      <c r="R354">
        <v>5975.6</v>
      </c>
      <c r="S354">
        <v>1853.69</v>
      </c>
      <c r="T354">
        <v>7903.84</v>
      </c>
      <c r="U354" t="str">
        <f>TEXT(Table1[[#This Row],[Booking_Date]],"mmm")</f>
        <v>Feb</v>
      </c>
      <c r="V354">
        <f>YEAR(Table1[[#This Row],[Booking_Date]])</f>
        <v>2025</v>
      </c>
      <c r="W354" t="s">
        <v>38</v>
      </c>
      <c r="X354" t="str">
        <f>IF(Table1[[#This Row],[Freight_Cost]]&gt;50000,"High","Low")</f>
        <v>High</v>
      </c>
      <c r="Y354" s="5" t="str">
        <f>IF(Table1[[#This Row],[Profit]]&gt;10000,"Good","Average")</f>
        <v>Average</v>
      </c>
      <c r="Z354" s="5" t="str" cm="1">
        <f t="array" ref="Z354">_xlfn.IFS(K354&lt;=5,"Excellent",K354&lt;=10,"Good",TRUE,"Delayed")</f>
        <v>Good</v>
      </c>
      <c r="AA354" s="5" t="str">
        <f>_xlfn.XLOOKUP(Table1[[#This Row],[Shipment_ID]],A:A,E:E)</f>
        <v>Maersk</v>
      </c>
      <c r="AB354" s="5">
        <f t="shared" si="5"/>
        <v>7903.84</v>
      </c>
    </row>
    <row r="355" spans="1:28">
      <c r="A355" t="s">
        <v>543</v>
      </c>
      <c r="B355" s="1">
        <v>46073</v>
      </c>
      <c r="C355" t="s">
        <v>121</v>
      </c>
      <c r="D355" t="s">
        <v>56</v>
      </c>
      <c r="E355" t="s">
        <v>99</v>
      </c>
      <c r="F355" t="s">
        <v>58</v>
      </c>
      <c r="G355" t="s">
        <v>67</v>
      </c>
      <c r="H355">
        <v>23.53</v>
      </c>
      <c r="I355">
        <v>1429</v>
      </c>
      <c r="J355">
        <v>92.05</v>
      </c>
      <c r="K355">
        <v>5</v>
      </c>
      <c r="L355" t="s">
        <v>34</v>
      </c>
      <c r="M355" t="s">
        <v>60</v>
      </c>
      <c r="N355">
        <v>66371</v>
      </c>
      <c r="O355" t="s">
        <v>531</v>
      </c>
      <c r="P355" t="s">
        <v>74</v>
      </c>
      <c r="Q355">
        <v>88.73</v>
      </c>
      <c r="R355">
        <v>3799.2</v>
      </c>
      <c r="S355">
        <v>2659.64</v>
      </c>
      <c r="T355">
        <v>6470.79</v>
      </c>
      <c r="U355" t="str">
        <f>TEXT(Table1[[#This Row],[Booking_Date]],"mmm")</f>
        <v>Feb</v>
      </c>
      <c r="V355">
        <f>YEAR(Table1[[#This Row],[Booking_Date]])</f>
        <v>2026</v>
      </c>
      <c r="W355" t="s">
        <v>38</v>
      </c>
      <c r="X355" t="str">
        <f>IF(Table1[[#This Row],[Freight_Cost]]&gt;50000,"High","Low")</f>
        <v>High</v>
      </c>
      <c r="Y355" s="5" t="str">
        <f>IF(Table1[[#This Row],[Profit]]&gt;10000,"Good","Average")</f>
        <v>Average</v>
      </c>
      <c r="Z355" s="5" t="str" cm="1">
        <f t="array" ref="Z355">_xlfn.IFS(K355&lt;=5,"Excellent",K355&lt;=10,"Good",TRUE,"Delayed")</f>
        <v>Excellent</v>
      </c>
      <c r="AA355" s="5" t="str">
        <f>_xlfn.XLOOKUP(Table1[[#This Row],[Shipment_ID]],A:A,E:E)</f>
        <v>ONE</v>
      </c>
      <c r="AB355" s="5">
        <f t="shared" si="5"/>
        <v>6470.79</v>
      </c>
    </row>
    <row r="356" spans="1:28">
      <c r="A356" t="s">
        <v>544</v>
      </c>
      <c r="B356" s="1">
        <v>46107</v>
      </c>
      <c r="C356" t="s">
        <v>115</v>
      </c>
      <c r="D356" t="s">
        <v>51</v>
      </c>
      <c r="E356" t="s">
        <v>57</v>
      </c>
      <c r="F356" t="s">
        <v>58</v>
      </c>
      <c r="G356" t="s">
        <v>33</v>
      </c>
      <c r="H356">
        <v>21.95</v>
      </c>
      <c r="I356">
        <v>317</v>
      </c>
      <c r="J356">
        <v>101.09</v>
      </c>
      <c r="K356">
        <v>2</v>
      </c>
      <c r="L356" t="s">
        <v>44</v>
      </c>
      <c r="M356" t="s">
        <v>45</v>
      </c>
      <c r="N356">
        <v>49189.8</v>
      </c>
      <c r="O356" t="s">
        <v>358</v>
      </c>
      <c r="P356" t="s">
        <v>37</v>
      </c>
      <c r="Q356">
        <v>81.78</v>
      </c>
      <c r="R356">
        <v>1512</v>
      </c>
      <c r="S356">
        <v>3689.44</v>
      </c>
      <c r="T356">
        <v>6620.69</v>
      </c>
      <c r="U356" t="str">
        <f>TEXT(Table1[[#This Row],[Booking_Date]],"mmm")</f>
        <v>Mar</v>
      </c>
      <c r="V356">
        <f>YEAR(Table1[[#This Row],[Booking_Date]])</f>
        <v>2026</v>
      </c>
      <c r="W356" t="s">
        <v>38</v>
      </c>
      <c r="X356" t="str">
        <f>IF(Table1[[#This Row],[Freight_Cost]]&gt;50000,"High","Low")</f>
        <v>Low</v>
      </c>
      <c r="Y356" s="5" t="str">
        <f>IF(Table1[[#This Row],[Profit]]&gt;10000,"Good","Average")</f>
        <v>Average</v>
      </c>
      <c r="Z356" s="5" t="str" cm="1">
        <f t="array" ref="Z356">_xlfn.IFS(K356&lt;=5,"Excellent",K356&lt;=10,"Good",TRUE,"Delayed")</f>
        <v>Excellent</v>
      </c>
      <c r="AA356" s="5" t="str">
        <f>_xlfn.XLOOKUP(Table1[[#This Row],[Shipment_ID]],A:A,E:E)</f>
        <v>Evergreen</v>
      </c>
      <c r="AB356" s="5">
        <f t="shared" si="5"/>
        <v>6620.69</v>
      </c>
    </row>
    <row r="357" spans="1:28">
      <c r="A357" t="s">
        <v>545</v>
      </c>
      <c r="B357" s="1">
        <v>46159</v>
      </c>
      <c r="C357" t="s">
        <v>64</v>
      </c>
      <c r="D357" t="s">
        <v>56</v>
      </c>
      <c r="E357" t="s">
        <v>83</v>
      </c>
      <c r="F357" t="s">
        <v>32</v>
      </c>
      <c r="G357" t="s">
        <v>84</v>
      </c>
      <c r="H357">
        <v>21.71</v>
      </c>
      <c r="I357">
        <v>604</v>
      </c>
      <c r="J357">
        <v>86.41</v>
      </c>
      <c r="K357">
        <v>3</v>
      </c>
      <c r="L357" t="s">
        <v>34</v>
      </c>
      <c r="M357" t="s">
        <v>35</v>
      </c>
      <c r="N357">
        <v>46156.2</v>
      </c>
      <c r="O357" t="s">
        <v>135</v>
      </c>
      <c r="P357" t="s">
        <v>74</v>
      </c>
      <c r="Q357">
        <v>84.61</v>
      </c>
      <c r="R357">
        <v>2076.4</v>
      </c>
      <c r="S357">
        <v>4961.62</v>
      </c>
      <c r="T357">
        <v>6071.4</v>
      </c>
      <c r="U357" t="str">
        <f>TEXT(Table1[[#This Row],[Booking_Date]],"mmm")</f>
        <v>May</v>
      </c>
      <c r="V357">
        <f>YEAR(Table1[[#This Row],[Booking_Date]])</f>
        <v>2026</v>
      </c>
      <c r="W357" t="s">
        <v>75</v>
      </c>
      <c r="X357" t="str">
        <f>IF(Table1[[#This Row],[Freight_Cost]]&gt;50000,"High","Low")</f>
        <v>Low</v>
      </c>
      <c r="Y357" s="5" t="str">
        <f>IF(Table1[[#This Row],[Profit]]&gt;10000,"Good","Average")</f>
        <v>Average</v>
      </c>
      <c r="Z357" s="5" t="str" cm="1">
        <f t="array" ref="Z357">_xlfn.IFS(K357&lt;=5,"Excellent",K357&lt;=10,"Good",TRUE,"Delayed")</f>
        <v>Excellent</v>
      </c>
      <c r="AA357" s="5" t="str">
        <f>_xlfn.XLOOKUP(Table1[[#This Row],[Shipment_ID]],A:A,E:E)</f>
        <v>MSC</v>
      </c>
      <c r="AB357" s="5">
        <f t="shared" si="5"/>
        <v>6071.4</v>
      </c>
    </row>
    <row r="358" spans="1:28">
      <c r="A358" t="s">
        <v>546</v>
      </c>
      <c r="B358" s="1">
        <v>45668</v>
      </c>
      <c r="C358" t="s">
        <v>89</v>
      </c>
      <c r="D358" t="s">
        <v>82</v>
      </c>
      <c r="E358" t="s">
        <v>102</v>
      </c>
      <c r="F358" t="s">
        <v>58</v>
      </c>
      <c r="G358" t="s">
        <v>84</v>
      </c>
      <c r="H358">
        <v>13.94</v>
      </c>
      <c r="I358">
        <v>2664</v>
      </c>
      <c r="J358">
        <v>103.37</v>
      </c>
      <c r="K358">
        <v>7</v>
      </c>
      <c r="L358" t="s">
        <v>44</v>
      </c>
      <c r="M358" t="s">
        <v>35</v>
      </c>
      <c r="N358">
        <v>72918.399999999994</v>
      </c>
      <c r="O358" t="s">
        <v>268</v>
      </c>
      <c r="P358" t="s">
        <v>78</v>
      </c>
      <c r="Q358">
        <v>85.15</v>
      </c>
      <c r="R358">
        <v>5885.6</v>
      </c>
      <c r="S358">
        <v>2127.46</v>
      </c>
      <c r="T358">
        <v>10936.59</v>
      </c>
      <c r="U358" t="str">
        <f>TEXT(Table1[[#This Row],[Booking_Date]],"mmm")</f>
        <v>Jan</v>
      </c>
      <c r="V358">
        <f>YEAR(Table1[[#This Row],[Booking_Date]])</f>
        <v>2025</v>
      </c>
      <c r="W358" t="s">
        <v>38</v>
      </c>
      <c r="X358" t="str">
        <f>IF(Table1[[#This Row],[Freight_Cost]]&gt;50000,"High","Low")</f>
        <v>High</v>
      </c>
      <c r="Y358" s="5" t="str">
        <f>IF(Table1[[#This Row],[Profit]]&gt;10000,"Good","Average")</f>
        <v>Good</v>
      </c>
      <c r="Z358" s="5" t="str" cm="1">
        <f t="array" ref="Z358">_xlfn.IFS(K358&lt;=5,"Excellent",K358&lt;=10,"Good",TRUE,"Delayed")</f>
        <v>Good</v>
      </c>
      <c r="AA358" s="5" t="str">
        <f>_xlfn.XLOOKUP(Table1[[#This Row],[Shipment_ID]],A:A,E:E)</f>
        <v>Maersk</v>
      </c>
      <c r="AB358" s="5">
        <f t="shared" si="5"/>
        <v>10936.59</v>
      </c>
    </row>
    <row r="359" spans="1:28">
      <c r="A359" t="s">
        <v>547</v>
      </c>
      <c r="B359" s="1">
        <v>45677</v>
      </c>
      <c r="C359" t="s">
        <v>50</v>
      </c>
      <c r="D359" t="s">
        <v>108</v>
      </c>
      <c r="E359" t="s">
        <v>57</v>
      </c>
      <c r="F359" t="s">
        <v>58</v>
      </c>
      <c r="G359" t="s">
        <v>59</v>
      </c>
      <c r="H359">
        <v>12.67</v>
      </c>
      <c r="I359">
        <v>705</v>
      </c>
      <c r="J359">
        <v>91.02</v>
      </c>
      <c r="K359">
        <v>2</v>
      </c>
      <c r="L359" t="s">
        <v>68</v>
      </c>
      <c r="M359" t="s">
        <v>60</v>
      </c>
      <c r="N359">
        <v>45285.4</v>
      </c>
      <c r="O359" t="s">
        <v>100</v>
      </c>
      <c r="P359" t="s">
        <v>78</v>
      </c>
      <c r="Q359">
        <v>88.24</v>
      </c>
      <c r="R359">
        <v>1916.8</v>
      </c>
      <c r="S359">
        <v>4770.82</v>
      </c>
      <c r="T359">
        <v>7151.05</v>
      </c>
      <c r="U359" t="str">
        <f>TEXT(Table1[[#This Row],[Booking_Date]],"mmm")</f>
        <v>Jan</v>
      </c>
      <c r="V359">
        <f>YEAR(Table1[[#This Row],[Booking_Date]])</f>
        <v>2025</v>
      </c>
      <c r="W359" t="s">
        <v>38</v>
      </c>
      <c r="X359" t="str">
        <f>IF(Table1[[#This Row],[Freight_Cost]]&gt;50000,"High","Low")</f>
        <v>Low</v>
      </c>
      <c r="Y359" s="5" t="str">
        <f>IF(Table1[[#This Row],[Profit]]&gt;10000,"Good","Average")</f>
        <v>Average</v>
      </c>
      <c r="Z359" s="5" t="str" cm="1">
        <f t="array" ref="Z359">_xlfn.IFS(K359&lt;=5,"Excellent",K359&lt;=10,"Good",TRUE,"Delayed")</f>
        <v>Excellent</v>
      </c>
      <c r="AA359" s="5" t="str">
        <f>_xlfn.XLOOKUP(Table1[[#This Row],[Shipment_ID]],A:A,E:E)</f>
        <v>Evergreen</v>
      </c>
      <c r="AB359" s="5">
        <f t="shared" si="5"/>
        <v>7151.05</v>
      </c>
    </row>
    <row r="360" spans="1:28">
      <c r="A360" t="s">
        <v>548</v>
      </c>
      <c r="B360" s="1">
        <v>45537</v>
      </c>
      <c r="C360" t="s">
        <v>89</v>
      </c>
      <c r="D360" t="s">
        <v>82</v>
      </c>
      <c r="E360" t="s">
        <v>31</v>
      </c>
      <c r="F360" t="s">
        <v>58</v>
      </c>
      <c r="G360" t="s">
        <v>33</v>
      </c>
      <c r="H360">
        <v>27.61</v>
      </c>
      <c r="I360">
        <v>550</v>
      </c>
      <c r="J360">
        <v>94.43</v>
      </c>
      <c r="K360">
        <v>3</v>
      </c>
      <c r="L360" t="s">
        <v>44</v>
      </c>
      <c r="M360" t="s">
        <v>35</v>
      </c>
      <c r="N360">
        <v>58780.6</v>
      </c>
      <c r="O360" t="s">
        <v>91</v>
      </c>
      <c r="P360" t="s">
        <v>37</v>
      </c>
      <c r="Q360">
        <v>86.31</v>
      </c>
      <c r="R360">
        <v>2204.4</v>
      </c>
      <c r="S360">
        <v>4856.1899999999996</v>
      </c>
      <c r="T360">
        <v>5216.93</v>
      </c>
      <c r="U360" t="str">
        <f>TEXT(Table1[[#This Row],[Booking_Date]],"mmm")</f>
        <v>Sep</v>
      </c>
      <c r="V360">
        <f>YEAR(Table1[[#This Row],[Booking_Date]])</f>
        <v>2024</v>
      </c>
      <c r="W360" t="s">
        <v>48</v>
      </c>
      <c r="X360" t="str">
        <f>IF(Table1[[#This Row],[Freight_Cost]]&gt;50000,"High","Low")</f>
        <v>High</v>
      </c>
      <c r="Y360" s="5" t="str">
        <f>IF(Table1[[#This Row],[Profit]]&gt;10000,"Good","Average")</f>
        <v>Average</v>
      </c>
      <c r="Z360" s="5" t="str" cm="1">
        <f t="array" ref="Z360">_xlfn.IFS(K360&lt;=5,"Excellent",K360&lt;=10,"Good",TRUE,"Delayed")</f>
        <v>Excellent</v>
      </c>
      <c r="AA360" s="5" t="str">
        <f>_xlfn.XLOOKUP(Table1[[#This Row],[Shipment_ID]],A:A,E:E)</f>
        <v>Hapag-Lloyd</v>
      </c>
      <c r="AB360" s="5">
        <f t="shared" si="5"/>
        <v>5216.93</v>
      </c>
    </row>
    <row r="361" spans="1:28">
      <c r="A361" t="s">
        <v>549</v>
      </c>
      <c r="B361" s="1">
        <v>45618</v>
      </c>
      <c r="C361" t="s">
        <v>50</v>
      </c>
      <c r="D361" t="s">
        <v>82</v>
      </c>
      <c r="E361" t="s">
        <v>57</v>
      </c>
      <c r="F361" t="s">
        <v>58</v>
      </c>
      <c r="G361" t="s">
        <v>90</v>
      </c>
      <c r="H361">
        <v>16.010000000000002</v>
      </c>
      <c r="I361">
        <v>1721</v>
      </c>
      <c r="J361">
        <v>97.73</v>
      </c>
      <c r="K361">
        <v>6</v>
      </c>
      <c r="L361" t="s">
        <v>44</v>
      </c>
      <c r="M361" t="s">
        <v>45</v>
      </c>
      <c r="N361">
        <v>60288.6</v>
      </c>
      <c r="O361" t="s">
        <v>366</v>
      </c>
      <c r="P361" t="s">
        <v>78</v>
      </c>
      <c r="Q361">
        <v>87.64</v>
      </c>
      <c r="R361">
        <v>4082.4</v>
      </c>
      <c r="S361">
        <v>2064.5</v>
      </c>
      <c r="T361">
        <v>8374.26</v>
      </c>
      <c r="U361" t="str">
        <f>TEXT(Table1[[#This Row],[Booking_Date]],"mmm")</f>
        <v>Nov</v>
      </c>
      <c r="V361">
        <f>YEAR(Table1[[#This Row],[Booking_Date]])</f>
        <v>2024</v>
      </c>
      <c r="W361" t="s">
        <v>104</v>
      </c>
      <c r="X361" t="str">
        <f>IF(Table1[[#This Row],[Freight_Cost]]&gt;50000,"High","Low")</f>
        <v>High</v>
      </c>
      <c r="Y361" s="5" t="str">
        <f>IF(Table1[[#This Row],[Profit]]&gt;10000,"Good","Average")</f>
        <v>Average</v>
      </c>
      <c r="Z361" s="5" t="str" cm="1">
        <f t="array" ref="Z361">_xlfn.IFS(K361&lt;=5,"Excellent",K361&lt;=10,"Good",TRUE,"Delayed")</f>
        <v>Good</v>
      </c>
      <c r="AA361" s="5" t="str">
        <f>_xlfn.XLOOKUP(Table1[[#This Row],[Shipment_ID]],A:A,E:E)</f>
        <v>Evergreen</v>
      </c>
      <c r="AB361" s="5">
        <f t="shared" si="5"/>
        <v>8374.26</v>
      </c>
    </row>
    <row r="362" spans="1:28">
      <c r="A362" t="s">
        <v>550</v>
      </c>
      <c r="B362" s="1">
        <v>45922</v>
      </c>
      <c r="C362" t="s">
        <v>121</v>
      </c>
      <c r="D362" t="s">
        <v>41</v>
      </c>
      <c r="E362" t="s">
        <v>66</v>
      </c>
      <c r="F362" t="s">
        <v>32</v>
      </c>
      <c r="G362" t="s">
        <v>90</v>
      </c>
      <c r="H362">
        <v>16.45</v>
      </c>
      <c r="I362">
        <v>2152</v>
      </c>
      <c r="J362">
        <v>98.96</v>
      </c>
      <c r="K362">
        <v>5</v>
      </c>
      <c r="L362" t="s">
        <v>68</v>
      </c>
      <c r="M362" t="s">
        <v>45</v>
      </c>
      <c r="N362">
        <v>56504.2</v>
      </c>
      <c r="O362" t="s">
        <v>165</v>
      </c>
      <c r="P362" t="s">
        <v>37</v>
      </c>
      <c r="Q362">
        <v>87.94</v>
      </c>
      <c r="R362">
        <v>4962</v>
      </c>
      <c r="S362">
        <v>1643.3</v>
      </c>
      <c r="T362">
        <v>8849.7900000000009</v>
      </c>
      <c r="U362" t="str">
        <f>TEXT(Table1[[#This Row],[Booking_Date]],"mmm")</f>
        <v>Sep</v>
      </c>
      <c r="V362">
        <f>YEAR(Table1[[#This Row],[Booking_Date]])</f>
        <v>2025</v>
      </c>
      <c r="W362" t="s">
        <v>48</v>
      </c>
      <c r="X362" t="str">
        <f>IF(Table1[[#This Row],[Freight_Cost]]&gt;50000,"High","Low")</f>
        <v>High</v>
      </c>
      <c r="Y362" s="5" t="str">
        <f>IF(Table1[[#This Row],[Profit]]&gt;10000,"Good","Average")</f>
        <v>Average</v>
      </c>
      <c r="Z362" s="5" t="str" cm="1">
        <f t="array" ref="Z362">_xlfn.IFS(K362&lt;=5,"Excellent",K362&lt;=10,"Good",TRUE,"Delayed")</f>
        <v>Excellent</v>
      </c>
      <c r="AA362" s="5" t="str">
        <f>_xlfn.XLOOKUP(Table1[[#This Row],[Shipment_ID]],A:A,E:E)</f>
        <v>COSCO</v>
      </c>
      <c r="AB362" s="5">
        <f t="shared" si="5"/>
        <v>8849.7900000000009</v>
      </c>
    </row>
    <row r="363" spans="1:28">
      <c r="A363" t="s">
        <v>551</v>
      </c>
      <c r="B363" s="1">
        <v>45799</v>
      </c>
      <c r="C363" t="s">
        <v>64</v>
      </c>
      <c r="D363" t="s">
        <v>72</v>
      </c>
      <c r="E363" t="s">
        <v>99</v>
      </c>
      <c r="F363" t="s">
        <v>32</v>
      </c>
      <c r="G363" t="s">
        <v>43</v>
      </c>
      <c r="H363">
        <v>17.86</v>
      </c>
      <c r="I363">
        <v>2649</v>
      </c>
      <c r="J363">
        <v>85.85</v>
      </c>
      <c r="K363">
        <v>6</v>
      </c>
      <c r="L363" t="s">
        <v>68</v>
      </c>
      <c r="M363" t="s">
        <v>60</v>
      </c>
      <c r="N363">
        <v>60664</v>
      </c>
      <c r="O363" t="s">
        <v>85</v>
      </c>
      <c r="P363" t="s">
        <v>78</v>
      </c>
      <c r="Q363">
        <v>82.44</v>
      </c>
      <c r="R363">
        <v>6012.4</v>
      </c>
      <c r="S363">
        <v>1676.55</v>
      </c>
      <c r="T363">
        <v>8367.58</v>
      </c>
      <c r="U363" t="str">
        <f>TEXT(Table1[[#This Row],[Booking_Date]],"mmm")</f>
        <v>May</v>
      </c>
      <c r="V363">
        <f>YEAR(Table1[[#This Row],[Booking_Date]])</f>
        <v>2025</v>
      </c>
      <c r="W363" t="s">
        <v>75</v>
      </c>
      <c r="X363" t="str">
        <f>IF(Table1[[#This Row],[Freight_Cost]]&gt;50000,"High","Low")</f>
        <v>High</v>
      </c>
      <c r="Y363" s="5" t="str">
        <f>IF(Table1[[#This Row],[Profit]]&gt;10000,"Good","Average")</f>
        <v>Average</v>
      </c>
      <c r="Z363" s="5" t="str" cm="1">
        <f t="array" ref="Z363">_xlfn.IFS(K363&lt;=5,"Excellent",K363&lt;=10,"Good",TRUE,"Delayed")</f>
        <v>Good</v>
      </c>
      <c r="AA363" s="5" t="str">
        <f>_xlfn.XLOOKUP(Table1[[#This Row],[Shipment_ID]],A:A,E:E)</f>
        <v>ONE</v>
      </c>
      <c r="AB363" s="5">
        <f t="shared" si="5"/>
        <v>8367.58</v>
      </c>
    </row>
    <row r="364" spans="1:28">
      <c r="A364" t="s">
        <v>552</v>
      </c>
      <c r="B364" s="1">
        <v>45587</v>
      </c>
      <c r="C364" t="s">
        <v>121</v>
      </c>
      <c r="D364" t="s">
        <v>51</v>
      </c>
      <c r="E364" t="s">
        <v>42</v>
      </c>
      <c r="F364" t="s">
        <v>32</v>
      </c>
      <c r="G364" t="s">
        <v>52</v>
      </c>
      <c r="H364">
        <v>10.68</v>
      </c>
      <c r="I364">
        <v>1273</v>
      </c>
      <c r="J364">
        <v>103.92</v>
      </c>
      <c r="K364">
        <v>4</v>
      </c>
      <c r="L364" t="s">
        <v>68</v>
      </c>
      <c r="M364" t="s">
        <v>60</v>
      </c>
      <c r="N364">
        <v>39858.400000000001</v>
      </c>
      <c r="O364" t="s">
        <v>69</v>
      </c>
      <c r="P364" t="s">
        <v>74</v>
      </c>
      <c r="Q364">
        <v>87.48</v>
      </c>
      <c r="R364">
        <v>2973.2</v>
      </c>
      <c r="S364">
        <v>2795.64</v>
      </c>
      <c r="T364">
        <v>3719.31</v>
      </c>
      <c r="U364" t="str">
        <f>TEXT(Table1[[#This Row],[Booking_Date]],"mmm")</f>
        <v>Oct</v>
      </c>
      <c r="V364">
        <f>YEAR(Table1[[#This Row],[Booking_Date]])</f>
        <v>2024</v>
      </c>
      <c r="W364" t="s">
        <v>104</v>
      </c>
      <c r="X364" t="str">
        <f>IF(Table1[[#This Row],[Freight_Cost]]&gt;50000,"High","Low")</f>
        <v>Low</v>
      </c>
      <c r="Y364" s="5" t="str">
        <f>IF(Table1[[#This Row],[Profit]]&gt;10000,"Good","Average")</f>
        <v>Average</v>
      </c>
      <c r="Z364" s="5" t="str" cm="1">
        <f t="array" ref="Z364">_xlfn.IFS(K364&lt;=5,"Excellent",K364&lt;=10,"Good",TRUE,"Delayed")</f>
        <v>Excellent</v>
      </c>
      <c r="AA364" s="5" t="str">
        <f>_xlfn.XLOOKUP(Table1[[#This Row],[Shipment_ID]],A:A,E:E)</f>
        <v>CMA CGM</v>
      </c>
      <c r="AB364" s="5">
        <f t="shared" si="5"/>
        <v>3719.31</v>
      </c>
    </row>
    <row r="365" spans="1:28">
      <c r="A365" t="s">
        <v>553</v>
      </c>
      <c r="B365" s="1">
        <v>45374</v>
      </c>
      <c r="C365" t="s">
        <v>115</v>
      </c>
      <c r="D365" t="s">
        <v>72</v>
      </c>
      <c r="E365" t="s">
        <v>42</v>
      </c>
      <c r="F365" t="s">
        <v>32</v>
      </c>
      <c r="G365" t="s">
        <v>90</v>
      </c>
      <c r="H365">
        <v>19.04</v>
      </c>
      <c r="I365">
        <v>2377</v>
      </c>
      <c r="J365">
        <v>92.8</v>
      </c>
      <c r="K365">
        <v>5</v>
      </c>
      <c r="L365" t="s">
        <v>44</v>
      </c>
      <c r="M365" t="s">
        <v>60</v>
      </c>
      <c r="N365">
        <v>56796</v>
      </c>
      <c r="O365" t="s">
        <v>137</v>
      </c>
      <c r="P365" t="s">
        <v>70</v>
      </c>
      <c r="Q365">
        <v>85.9</v>
      </c>
      <c r="R365">
        <v>5515.6</v>
      </c>
      <c r="S365">
        <v>4516.24</v>
      </c>
      <c r="T365">
        <v>7326.79</v>
      </c>
      <c r="U365" t="str">
        <f>TEXT(Table1[[#This Row],[Booking_Date]],"mmm")</f>
        <v>Mar</v>
      </c>
      <c r="V365">
        <f>YEAR(Table1[[#This Row],[Booking_Date]])</f>
        <v>2024</v>
      </c>
      <c r="W365" t="s">
        <v>38</v>
      </c>
      <c r="X365" t="str">
        <f>IF(Table1[[#This Row],[Freight_Cost]]&gt;50000,"High","Low")</f>
        <v>High</v>
      </c>
      <c r="Y365" s="5" t="str">
        <f>IF(Table1[[#This Row],[Profit]]&gt;10000,"Good","Average")</f>
        <v>Average</v>
      </c>
      <c r="Z365" s="5" t="str" cm="1">
        <f t="array" ref="Z365">_xlfn.IFS(K365&lt;=5,"Excellent",K365&lt;=10,"Good",TRUE,"Delayed")</f>
        <v>Excellent</v>
      </c>
      <c r="AA365" s="5" t="str">
        <f>_xlfn.XLOOKUP(Table1[[#This Row],[Shipment_ID]],A:A,E:E)</f>
        <v>CMA CGM</v>
      </c>
      <c r="AB365" s="5">
        <f t="shared" si="5"/>
        <v>7326.79</v>
      </c>
    </row>
    <row r="366" spans="1:28">
      <c r="A366" t="s">
        <v>554</v>
      </c>
      <c r="B366" s="1">
        <v>45761</v>
      </c>
      <c r="C366" t="s">
        <v>40</v>
      </c>
      <c r="D366" t="s">
        <v>30</v>
      </c>
      <c r="E366" t="s">
        <v>99</v>
      </c>
      <c r="F366" t="s">
        <v>58</v>
      </c>
      <c r="G366" t="s">
        <v>90</v>
      </c>
      <c r="H366">
        <v>10.52</v>
      </c>
      <c r="I366">
        <v>1753</v>
      </c>
      <c r="J366">
        <v>102.18</v>
      </c>
      <c r="K366">
        <v>4</v>
      </c>
      <c r="L366" t="s">
        <v>34</v>
      </c>
      <c r="M366" t="s">
        <v>35</v>
      </c>
      <c r="N366">
        <v>63765.599999999999</v>
      </c>
      <c r="O366" t="s">
        <v>118</v>
      </c>
      <c r="P366" t="s">
        <v>78</v>
      </c>
      <c r="Q366">
        <v>83.93</v>
      </c>
      <c r="R366">
        <v>3926.8</v>
      </c>
      <c r="S366">
        <v>1950.15</v>
      </c>
      <c r="T366">
        <v>8547.48</v>
      </c>
      <c r="U366" t="str">
        <f>TEXT(Table1[[#This Row],[Booking_Date]],"mmm")</f>
        <v>Apr</v>
      </c>
      <c r="V366">
        <f>YEAR(Table1[[#This Row],[Booking_Date]])</f>
        <v>2025</v>
      </c>
      <c r="W366" t="s">
        <v>75</v>
      </c>
      <c r="X366" t="str">
        <f>IF(Table1[[#This Row],[Freight_Cost]]&gt;50000,"High","Low")</f>
        <v>High</v>
      </c>
      <c r="Y366" s="5" t="str">
        <f>IF(Table1[[#This Row],[Profit]]&gt;10000,"Good","Average")</f>
        <v>Average</v>
      </c>
      <c r="Z366" s="5" t="str" cm="1">
        <f t="array" ref="Z366">_xlfn.IFS(K366&lt;=5,"Excellent",K366&lt;=10,"Good",TRUE,"Delayed")</f>
        <v>Excellent</v>
      </c>
      <c r="AA366" s="5" t="str">
        <f>_xlfn.XLOOKUP(Table1[[#This Row],[Shipment_ID]],A:A,E:E)</f>
        <v>ONE</v>
      </c>
      <c r="AB366" s="5">
        <f t="shared" si="5"/>
        <v>8547.48</v>
      </c>
    </row>
    <row r="367" spans="1:28">
      <c r="A367" t="s">
        <v>555</v>
      </c>
      <c r="B367" s="1">
        <v>45328</v>
      </c>
      <c r="C367" t="s">
        <v>115</v>
      </c>
      <c r="D367" t="s">
        <v>51</v>
      </c>
      <c r="E367" t="s">
        <v>83</v>
      </c>
      <c r="F367" t="s">
        <v>32</v>
      </c>
      <c r="G367" t="s">
        <v>84</v>
      </c>
      <c r="H367">
        <v>11.49</v>
      </c>
      <c r="I367">
        <v>1024</v>
      </c>
      <c r="J367">
        <v>89.49</v>
      </c>
      <c r="K367">
        <v>2</v>
      </c>
      <c r="L367" t="s">
        <v>44</v>
      </c>
      <c r="M367" t="s">
        <v>35</v>
      </c>
      <c r="N367">
        <v>37367.800000000003</v>
      </c>
      <c r="O367" t="s">
        <v>207</v>
      </c>
      <c r="P367" t="s">
        <v>54</v>
      </c>
      <c r="Q367">
        <v>86.78</v>
      </c>
      <c r="R367">
        <v>2507.6</v>
      </c>
      <c r="S367">
        <v>4046.32</v>
      </c>
      <c r="T367">
        <v>4270.55</v>
      </c>
      <c r="U367" t="str">
        <f>TEXT(Table1[[#This Row],[Booking_Date]],"mmm")</f>
        <v>Feb</v>
      </c>
      <c r="V367">
        <f>YEAR(Table1[[#This Row],[Booking_Date]])</f>
        <v>2024</v>
      </c>
      <c r="W367" t="s">
        <v>38</v>
      </c>
      <c r="X367" t="str">
        <f>IF(Table1[[#This Row],[Freight_Cost]]&gt;50000,"High","Low")</f>
        <v>Low</v>
      </c>
      <c r="Y367" s="5" t="str">
        <f>IF(Table1[[#This Row],[Profit]]&gt;10000,"Good","Average")</f>
        <v>Average</v>
      </c>
      <c r="Z367" s="5" t="str" cm="1">
        <f t="array" ref="Z367">_xlfn.IFS(K367&lt;=5,"Excellent",K367&lt;=10,"Good",TRUE,"Delayed")</f>
        <v>Excellent</v>
      </c>
      <c r="AA367" s="5" t="str">
        <f>_xlfn.XLOOKUP(Table1[[#This Row],[Shipment_ID]],A:A,E:E)</f>
        <v>MSC</v>
      </c>
      <c r="AB367" s="5">
        <f t="shared" si="5"/>
        <v>4270.55</v>
      </c>
    </row>
    <row r="368" spans="1:28">
      <c r="A368" t="s">
        <v>556</v>
      </c>
      <c r="B368" s="1">
        <v>45997</v>
      </c>
      <c r="C368" t="s">
        <v>29</v>
      </c>
      <c r="D368" t="s">
        <v>30</v>
      </c>
      <c r="E368" t="s">
        <v>31</v>
      </c>
      <c r="F368" t="s">
        <v>32</v>
      </c>
      <c r="G368" t="s">
        <v>59</v>
      </c>
      <c r="H368">
        <v>16.32</v>
      </c>
      <c r="I368">
        <v>1706</v>
      </c>
      <c r="J368">
        <v>93.93</v>
      </c>
      <c r="K368">
        <v>5</v>
      </c>
      <c r="L368" t="s">
        <v>34</v>
      </c>
      <c r="M368" t="s">
        <v>35</v>
      </c>
      <c r="N368">
        <v>55431.6</v>
      </c>
      <c r="O368" t="s">
        <v>432</v>
      </c>
      <c r="P368" t="s">
        <v>37</v>
      </c>
      <c r="Q368">
        <v>87.95</v>
      </c>
      <c r="R368">
        <v>4064.8</v>
      </c>
      <c r="S368">
        <v>1606.11</v>
      </c>
      <c r="T368">
        <v>6633.09</v>
      </c>
      <c r="U368" t="str">
        <f>TEXT(Table1[[#This Row],[Booking_Date]],"mmm")</f>
        <v>Dec</v>
      </c>
      <c r="V368">
        <f>YEAR(Table1[[#This Row],[Booking_Date]])</f>
        <v>2025</v>
      </c>
      <c r="W368" t="s">
        <v>104</v>
      </c>
      <c r="X368" t="str">
        <f>IF(Table1[[#This Row],[Freight_Cost]]&gt;50000,"High","Low")</f>
        <v>High</v>
      </c>
      <c r="Y368" s="5" t="str">
        <f>IF(Table1[[#This Row],[Profit]]&gt;10000,"Good","Average")</f>
        <v>Average</v>
      </c>
      <c r="Z368" s="5" t="str" cm="1">
        <f t="array" ref="Z368">_xlfn.IFS(K368&lt;=5,"Excellent",K368&lt;=10,"Good",TRUE,"Delayed")</f>
        <v>Excellent</v>
      </c>
      <c r="AA368" s="5" t="str">
        <f>_xlfn.XLOOKUP(Table1[[#This Row],[Shipment_ID]],A:A,E:E)</f>
        <v>Hapag-Lloyd</v>
      </c>
      <c r="AB368" s="5">
        <f t="shared" si="5"/>
        <v>6633.09</v>
      </c>
    </row>
    <row r="369" spans="1:28">
      <c r="A369" t="s">
        <v>557</v>
      </c>
      <c r="B369" s="1">
        <v>45763</v>
      </c>
      <c r="C369" t="s">
        <v>64</v>
      </c>
      <c r="D369" t="s">
        <v>41</v>
      </c>
      <c r="E369" t="s">
        <v>31</v>
      </c>
      <c r="F369" t="s">
        <v>58</v>
      </c>
      <c r="G369" t="s">
        <v>43</v>
      </c>
      <c r="H369">
        <v>19.97</v>
      </c>
      <c r="I369">
        <v>1676</v>
      </c>
      <c r="J369">
        <v>85.89</v>
      </c>
      <c r="K369">
        <v>6</v>
      </c>
      <c r="L369" t="s">
        <v>68</v>
      </c>
      <c r="M369" t="s">
        <v>35</v>
      </c>
      <c r="N369">
        <v>66891.8</v>
      </c>
      <c r="O369" t="s">
        <v>343</v>
      </c>
      <c r="P369" t="s">
        <v>70</v>
      </c>
      <c r="Q369">
        <v>81.77</v>
      </c>
      <c r="R369">
        <v>4150.8</v>
      </c>
      <c r="S369">
        <v>2850.54</v>
      </c>
      <c r="T369">
        <v>9232.8799999999992</v>
      </c>
      <c r="U369" t="str">
        <f>TEXT(Table1[[#This Row],[Booking_Date]],"mmm")</f>
        <v>Apr</v>
      </c>
      <c r="V369">
        <f>YEAR(Table1[[#This Row],[Booking_Date]])</f>
        <v>2025</v>
      </c>
      <c r="W369" t="s">
        <v>75</v>
      </c>
      <c r="X369" t="str">
        <f>IF(Table1[[#This Row],[Freight_Cost]]&gt;50000,"High","Low")</f>
        <v>High</v>
      </c>
      <c r="Y369" s="5" t="str">
        <f>IF(Table1[[#This Row],[Profit]]&gt;10000,"Good","Average")</f>
        <v>Average</v>
      </c>
      <c r="Z369" s="5" t="str" cm="1">
        <f t="array" ref="Z369">_xlfn.IFS(K369&lt;=5,"Excellent",K369&lt;=10,"Good",TRUE,"Delayed")</f>
        <v>Good</v>
      </c>
      <c r="AA369" s="5" t="str">
        <f>_xlfn.XLOOKUP(Table1[[#This Row],[Shipment_ID]],A:A,E:E)</f>
        <v>Hapag-Lloyd</v>
      </c>
      <c r="AB369" s="5">
        <f t="shared" si="5"/>
        <v>9232.8799999999992</v>
      </c>
    </row>
    <row r="370" spans="1:28">
      <c r="A370" t="s">
        <v>558</v>
      </c>
      <c r="B370" s="1">
        <v>45419</v>
      </c>
      <c r="C370" t="s">
        <v>121</v>
      </c>
      <c r="D370" t="s">
        <v>30</v>
      </c>
      <c r="E370" t="s">
        <v>42</v>
      </c>
      <c r="F370" t="s">
        <v>32</v>
      </c>
      <c r="G370" t="s">
        <v>67</v>
      </c>
      <c r="H370">
        <v>14.97</v>
      </c>
      <c r="I370">
        <v>1090</v>
      </c>
      <c r="J370">
        <v>93.45</v>
      </c>
      <c r="K370">
        <v>2</v>
      </c>
      <c r="L370" t="s">
        <v>68</v>
      </c>
      <c r="M370" t="s">
        <v>60</v>
      </c>
      <c r="N370">
        <v>40267</v>
      </c>
      <c r="O370" t="s">
        <v>216</v>
      </c>
      <c r="P370" t="s">
        <v>70</v>
      </c>
      <c r="Q370">
        <v>84.24</v>
      </c>
      <c r="R370">
        <v>2778.8</v>
      </c>
      <c r="S370">
        <v>1979.85</v>
      </c>
      <c r="T370">
        <v>4937.7299999999996</v>
      </c>
      <c r="U370" t="str">
        <f>TEXT(Table1[[#This Row],[Booking_Date]],"mmm")</f>
        <v>May</v>
      </c>
      <c r="V370">
        <f>YEAR(Table1[[#This Row],[Booking_Date]])</f>
        <v>2024</v>
      </c>
      <c r="W370" t="s">
        <v>75</v>
      </c>
      <c r="X370" t="str">
        <f>IF(Table1[[#This Row],[Freight_Cost]]&gt;50000,"High","Low")</f>
        <v>Low</v>
      </c>
      <c r="Y370" s="5" t="str">
        <f>IF(Table1[[#This Row],[Profit]]&gt;10000,"Good","Average")</f>
        <v>Average</v>
      </c>
      <c r="Z370" s="5" t="str" cm="1">
        <f t="array" ref="Z370">_xlfn.IFS(K370&lt;=5,"Excellent",K370&lt;=10,"Good",TRUE,"Delayed")</f>
        <v>Excellent</v>
      </c>
      <c r="AA370" s="5" t="str">
        <f>_xlfn.XLOOKUP(Table1[[#This Row],[Shipment_ID]],A:A,E:E)</f>
        <v>CMA CGM</v>
      </c>
      <c r="AB370" s="5">
        <f t="shared" si="5"/>
        <v>4937.7299999999996</v>
      </c>
    </row>
    <row r="371" spans="1:28">
      <c r="A371" t="s">
        <v>559</v>
      </c>
      <c r="B371" s="1">
        <v>45841</v>
      </c>
      <c r="C371" t="s">
        <v>64</v>
      </c>
      <c r="D371" t="s">
        <v>30</v>
      </c>
      <c r="E371" t="s">
        <v>42</v>
      </c>
      <c r="F371" t="s">
        <v>58</v>
      </c>
      <c r="G371" t="s">
        <v>33</v>
      </c>
      <c r="H371">
        <v>15.49</v>
      </c>
      <c r="I371">
        <v>2083</v>
      </c>
      <c r="J371">
        <v>89.89</v>
      </c>
      <c r="K371">
        <v>7</v>
      </c>
      <c r="L371" t="s">
        <v>44</v>
      </c>
      <c r="M371" t="s">
        <v>60</v>
      </c>
      <c r="N371">
        <v>61723.8</v>
      </c>
      <c r="O371" t="s">
        <v>402</v>
      </c>
      <c r="P371" t="s">
        <v>78</v>
      </c>
      <c r="Q371">
        <v>83.7</v>
      </c>
      <c r="R371">
        <v>4785.6000000000004</v>
      </c>
      <c r="S371">
        <v>3290.83</v>
      </c>
      <c r="T371">
        <v>5989.26</v>
      </c>
      <c r="U371" t="str">
        <f>TEXT(Table1[[#This Row],[Booking_Date]],"mmm")</f>
        <v>Jul</v>
      </c>
      <c r="V371">
        <f>YEAR(Table1[[#This Row],[Booking_Date]])</f>
        <v>2025</v>
      </c>
      <c r="W371" t="s">
        <v>48</v>
      </c>
      <c r="X371" t="str">
        <f>IF(Table1[[#This Row],[Freight_Cost]]&gt;50000,"High","Low")</f>
        <v>High</v>
      </c>
      <c r="Y371" s="5" t="str">
        <f>IF(Table1[[#This Row],[Profit]]&gt;10000,"Good","Average")</f>
        <v>Average</v>
      </c>
      <c r="Z371" s="5" t="str" cm="1">
        <f t="array" ref="Z371">_xlfn.IFS(K371&lt;=5,"Excellent",K371&lt;=10,"Good",TRUE,"Delayed")</f>
        <v>Good</v>
      </c>
      <c r="AA371" s="5" t="str">
        <f>_xlfn.XLOOKUP(Table1[[#This Row],[Shipment_ID]],A:A,E:E)</f>
        <v>CMA CGM</v>
      </c>
      <c r="AB371" s="5">
        <f t="shared" si="5"/>
        <v>5989.26</v>
      </c>
    </row>
    <row r="372" spans="1:28">
      <c r="A372" t="s">
        <v>560</v>
      </c>
      <c r="B372" s="1">
        <v>45988</v>
      </c>
      <c r="C372" t="s">
        <v>29</v>
      </c>
      <c r="D372" t="s">
        <v>56</v>
      </c>
      <c r="E372" t="s">
        <v>83</v>
      </c>
      <c r="F372" t="s">
        <v>58</v>
      </c>
      <c r="G372" t="s">
        <v>43</v>
      </c>
      <c r="H372">
        <v>18.079999999999998</v>
      </c>
      <c r="I372">
        <v>1354</v>
      </c>
      <c r="J372">
        <v>100.18</v>
      </c>
      <c r="K372">
        <v>5</v>
      </c>
      <c r="L372" t="s">
        <v>44</v>
      </c>
      <c r="M372" t="s">
        <v>35</v>
      </c>
      <c r="N372">
        <v>60541.599999999999</v>
      </c>
      <c r="O372" t="s">
        <v>277</v>
      </c>
      <c r="P372" t="s">
        <v>54</v>
      </c>
      <c r="Q372">
        <v>88.28</v>
      </c>
      <c r="R372">
        <v>3431.2</v>
      </c>
      <c r="S372">
        <v>2205.5300000000002</v>
      </c>
      <c r="T372">
        <v>10510.78</v>
      </c>
      <c r="U372" t="str">
        <f>TEXT(Table1[[#This Row],[Booking_Date]],"mmm")</f>
        <v>Nov</v>
      </c>
      <c r="V372">
        <f>YEAR(Table1[[#This Row],[Booking_Date]])</f>
        <v>2025</v>
      </c>
      <c r="W372" t="s">
        <v>104</v>
      </c>
      <c r="X372" t="str">
        <f>IF(Table1[[#This Row],[Freight_Cost]]&gt;50000,"High","Low")</f>
        <v>High</v>
      </c>
      <c r="Y372" s="5" t="str">
        <f>IF(Table1[[#This Row],[Profit]]&gt;10000,"Good","Average")</f>
        <v>Good</v>
      </c>
      <c r="Z372" s="5" t="str" cm="1">
        <f t="array" ref="Z372">_xlfn.IFS(K372&lt;=5,"Excellent",K372&lt;=10,"Good",TRUE,"Delayed")</f>
        <v>Excellent</v>
      </c>
      <c r="AA372" s="5" t="str">
        <f>_xlfn.XLOOKUP(Table1[[#This Row],[Shipment_ID]],A:A,E:E)</f>
        <v>MSC</v>
      </c>
      <c r="AB372" s="5">
        <f t="shared" si="5"/>
        <v>10510.78</v>
      </c>
    </row>
    <row r="373" spans="1:28">
      <c r="A373" t="s">
        <v>561</v>
      </c>
      <c r="B373" s="1">
        <v>46080</v>
      </c>
      <c r="C373" t="s">
        <v>121</v>
      </c>
      <c r="D373" t="s">
        <v>72</v>
      </c>
      <c r="E373" t="s">
        <v>66</v>
      </c>
      <c r="F373" t="s">
        <v>58</v>
      </c>
      <c r="G373" t="s">
        <v>43</v>
      </c>
      <c r="H373">
        <v>27.72</v>
      </c>
      <c r="I373">
        <v>1313</v>
      </c>
      <c r="J373">
        <v>103.88</v>
      </c>
      <c r="K373">
        <v>5</v>
      </c>
      <c r="L373" t="s">
        <v>68</v>
      </c>
      <c r="M373" t="s">
        <v>35</v>
      </c>
      <c r="N373">
        <v>71669.600000000006</v>
      </c>
      <c r="O373" t="s">
        <v>126</v>
      </c>
      <c r="P373" t="s">
        <v>74</v>
      </c>
      <c r="Q373">
        <v>87.83</v>
      </c>
      <c r="R373">
        <v>3734.8</v>
      </c>
      <c r="S373">
        <v>1697.42</v>
      </c>
      <c r="T373">
        <v>5798.69</v>
      </c>
      <c r="U373" t="str">
        <f>TEXT(Table1[[#This Row],[Booking_Date]],"mmm")</f>
        <v>Feb</v>
      </c>
      <c r="V373">
        <f>YEAR(Table1[[#This Row],[Booking_Date]])</f>
        <v>2026</v>
      </c>
      <c r="W373" t="s">
        <v>38</v>
      </c>
      <c r="X373" t="str">
        <f>IF(Table1[[#This Row],[Freight_Cost]]&gt;50000,"High","Low")</f>
        <v>High</v>
      </c>
      <c r="Y373" s="5" t="str">
        <f>IF(Table1[[#This Row],[Profit]]&gt;10000,"Good","Average")</f>
        <v>Average</v>
      </c>
      <c r="Z373" s="5" t="str" cm="1">
        <f t="array" ref="Z373">_xlfn.IFS(K373&lt;=5,"Excellent",K373&lt;=10,"Good",TRUE,"Delayed")</f>
        <v>Excellent</v>
      </c>
      <c r="AA373" s="5" t="str">
        <f>_xlfn.XLOOKUP(Table1[[#This Row],[Shipment_ID]],A:A,E:E)</f>
        <v>COSCO</v>
      </c>
      <c r="AB373" s="5">
        <f t="shared" si="5"/>
        <v>5798.69</v>
      </c>
    </row>
    <row r="374" spans="1:28">
      <c r="A374" t="s">
        <v>562</v>
      </c>
      <c r="B374" s="1">
        <v>45405</v>
      </c>
      <c r="C374" t="s">
        <v>64</v>
      </c>
      <c r="D374" t="s">
        <v>65</v>
      </c>
      <c r="E374" t="s">
        <v>83</v>
      </c>
      <c r="F374" t="s">
        <v>32</v>
      </c>
      <c r="G374" t="s">
        <v>84</v>
      </c>
      <c r="H374">
        <v>11.65</v>
      </c>
      <c r="I374">
        <v>1193</v>
      </c>
      <c r="J374">
        <v>98.63</v>
      </c>
      <c r="K374">
        <v>2</v>
      </c>
      <c r="L374" t="s">
        <v>44</v>
      </c>
      <c r="M374" t="s">
        <v>60</v>
      </c>
      <c r="N374">
        <v>36636.6</v>
      </c>
      <c r="O374" t="s">
        <v>228</v>
      </c>
      <c r="P374" t="s">
        <v>47</v>
      </c>
      <c r="Q374">
        <v>81.709999999999994</v>
      </c>
      <c r="R374">
        <v>2852</v>
      </c>
      <c r="S374">
        <v>1803.91</v>
      </c>
      <c r="T374">
        <v>5041.53</v>
      </c>
      <c r="U374" t="str">
        <f>TEXT(Table1[[#This Row],[Booking_Date]],"mmm")</f>
        <v>Apr</v>
      </c>
      <c r="V374">
        <f>YEAR(Table1[[#This Row],[Booking_Date]])</f>
        <v>2024</v>
      </c>
      <c r="W374" t="s">
        <v>75</v>
      </c>
      <c r="X374" t="str">
        <f>IF(Table1[[#This Row],[Freight_Cost]]&gt;50000,"High","Low")</f>
        <v>Low</v>
      </c>
      <c r="Y374" s="5" t="str">
        <f>IF(Table1[[#This Row],[Profit]]&gt;10000,"Good","Average")</f>
        <v>Average</v>
      </c>
      <c r="Z374" s="5" t="str" cm="1">
        <f t="array" ref="Z374">_xlfn.IFS(K374&lt;=5,"Excellent",K374&lt;=10,"Good",TRUE,"Delayed")</f>
        <v>Excellent</v>
      </c>
      <c r="AA374" s="5" t="str">
        <f>_xlfn.XLOOKUP(Table1[[#This Row],[Shipment_ID]],A:A,E:E)</f>
        <v>MSC</v>
      </c>
      <c r="AB374" s="5">
        <f t="shared" si="5"/>
        <v>5041.53</v>
      </c>
    </row>
    <row r="375" spans="1:28">
      <c r="A375" t="s">
        <v>563</v>
      </c>
      <c r="B375" s="1">
        <v>45968</v>
      </c>
      <c r="C375" t="s">
        <v>50</v>
      </c>
      <c r="D375" t="s">
        <v>108</v>
      </c>
      <c r="E375" t="s">
        <v>83</v>
      </c>
      <c r="F375" t="s">
        <v>32</v>
      </c>
      <c r="G375" t="s">
        <v>90</v>
      </c>
      <c r="H375">
        <v>13.12</v>
      </c>
      <c r="I375">
        <v>2759</v>
      </c>
      <c r="J375">
        <v>98.4</v>
      </c>
      <c r="K375">
        <v>7</v>
      </c>
      <c r="L375" t="s">
        <v>44</v>
      </c>
      <c r="M375" t="s">
        <v>35</v>
      </c>
      <c r="N375">
        <v>60724</v>
      </c>
      <c r="O375" t="s">
        <v>564</v>
      </c>
      <c r="P375" t="s">
        <v>37</v>
      </c>
      <c r="Q375">
        <v>85.08</v>
      </c>
      <c r="R375">
        <v>6042.8</v>
      </c>
      <c r="S375">
        <v>2811.98</v>
      </c>
      <c r="T375">
        <v>5451.48</v>
      </c>
      <c r="U375" t="str">
        <f>TEXT(Table1[[#This Row],[Booking_Date]],"mmm")</f>
        <v>Nov</v>
      </c>
      <c r="V375">
        <f>YEAR(Table1[[#This Row],[Booking_Date]])</f>
        <v>2025</v>
      </c>
      <c r="W375" t="s">
        <v>104</v>
      </c>
      <c r="X375" t="str">
        <f>IF(Table1[[#This Row],[Freight_Cost]]&gt;50000,"High","Low")</f>
        <v>High</v>
      </c>
      <c r="Y375" s="5" t="str">
        <f>IF(Table1[[#This Row],[Profit]]&gt;10000,"Good","Average")</f>
        <v>Average</v>
      </c>
      <c r="Z375" s="5" t="str" cm="1">
        <f t="array" ref="Z375">_xlfn.IFS(K375&lt;=5,"Excellent",K375&lt;=10,"Good",TRUE,"Delayed")</f>
        <v>Good</v>
      </c>
      <c r="AA375" s="5" t="str">
        <f>_xlfn.XLOOKUP(Table1[[#This Row],[Shipment_ID]],A:A,E:E)</f>
        <v>MSC</v>
      </c>
      <c r="AB375" s="5">
        <f t="shared" si="5"/>
        <v>5451.48</v>
      </c>
    </row>
    <row r="376" spans="1:28">
      <c r="A376" t="s">
        <v>565</v>
      </c>
      <c r="B376" s="1">
        <v>45347</v>
      </c>
      <c r="C376" t="s">
        <v>121</v>
      </c>
      <c r="D376" t="s">
        <v>30</v>
      </c>
      <c r="E376" t="s">
        <v>31</v>
      </c>
      <c r="F376" t="s">
        <v>58</v>
      </c>
      <c r="G376" t="s">
        <v>90</v>
      </c>
      <c r="H376">
        <v>18.100000000000001</v>
      </c>
      <c r="I376">
        <v>2315</v>
      </c>
      <c r="J376">
        <v>85.58</v>
      </c>
      <c r="K376">
        <v>5</v>
      </c>
      <c r="L376" t="s">
        <v>68</v>
      </c>
      <c r="M376" t="s">
        <v>60</v>
      </c>
      <c r="N376">
        <v>68839.600000000006</v>
      </c>
      <c r="O376" t="s">
        <v>135</v>
      </c>
      <c r="P376" t="s">
        <v>54</v>
      </c>
      <c r="Q376">
        <v>87.9</v>
      </c>
      <c r="R376">
        <v>5354</v>
      </c>
      <c r="S376">
        <v>4968.97</v>
      </c>
      <c r="T376">
        <v>6218.79</v>
      </c>
      <c r="U376" t="str">
        <f>TEXT(Table1[[#This Row],[Booking_Date]],"mmm")</f>
        <v>Feb</v>
      </c>
      <c r="V376">
        <f>YEAR(Table1[[#This Row],[Booking_Date]])</f>
        <v>2024</v>
      </c>
      <c r="W376" t="s">
        <v>38</v>
      </c>
      <c r="X376" t="str">
        <f>IF(Table1[[#This Row],[Freight_Cost]]&gt;50000,"High","Low")</f>
        <v>High</v>
      </c>
      <c r="Y376" s="5" t="str">
        <f>IF(Table1[[#This Row],[Profit]]&gt;10000,"Good","Average")</f>
        <v>Average</v>
      </c>
      <c r="Z376" s="5" t="str" cm="1">
        <f t="array" ref="Z376">_xlfn.IFS(K376&lt;=5,"Excellent",K376&lt;=10,"Good",TRUE,"Delayed")</f>
        <v>Excellent</v>
      </c>
      <c r="AA376" s="5" t="str">
        <f>_xlfn.XLOOKUP(Table1[[#This Row],[Shipment_ID]],A:A,E:E)</f>
        <v>Hapag-Lloyd</v>
      </c>
      <c r="AB376" s="5">
        <f t="shared" si="5"/>
        <v>6218.79</v>
      </c>
    </row>
    <row r="377" spans="1:28">
      <c r="A377" t="s">
        <v>566</v>
      </c>
      <c r="B377" s="1">
        <v>45946</v>
      </c>
      <c r="C377" t="s">
        <v>121</v>
      </c>
      <c r="D377" t="s">
        <v>51</v>
      </c>
      <c r="E377" t="s">
        <v>99</v>
      </c>
      <c r="F377" t="s">
        <v>58</v>
      </c>
      <c r="G377" t="s">
        <v>33</v>
      </c>
      <c r="H377">
        <v>24.93</v>
      </c>
      <c r="I377">
        <v>1064</v>
      </c>
      <c r="J377">
        <v>88.5</v>
      </c>
      <c r="K377">
        <v>3</v>
      </c>
      <c r="L377" t="s">
        <v>44</v>
      </c>
      <c r="M377" t="s">
        <v>60</v>
      </c>
      <c r="N377">
        <v>57825</v>
      </c>
      <c r="O377" t="s">
        <v>148</v>
      </c>
      <c r="P377" t="s">
        <v>74</v>
      </c>
      <c r="Q377">
        <v>81.099999999999994</v>
      </c>
      <c r="R377">
        <v>3125.2</v>
      </c>
      <c r="S377">
        <v>3903.47</v>
      </c>
      <c r="T377">
        <v>5815.37</v>
      </c>
      <c r="U377" t="str">
        <f>TEXT(Table1[[#This Row],[Booking_Date]],"mmm")</f>
        <v>Oct</v>
      </c>
      <c r="V377">
        <f>YEAR(Table1[[#This Row],[Booking_Date]])</f>
        <v>2025</v>
      </c>
      <c r="W377" t="s">
        <v>104</v>
      </c>
      <c r="X377" t="str">
        <f>IF(Table1[[#This Row],[Freight_Cost]]&gt;50000,"High","Low")</f>
        <v>High</v>
      </c>
      <c r="Y377" s="5" t="str">
        <f>IF(Table1[[#This Row],[Profit]]&gt;10000,"Good","Average")</f>
        <v>Average</v>
      </c>
      <c r="Z377" s="5" t="str" cm="1">
        <f t="array" ref="Z377">_xlfn.IFS(K377&lt;=5,"Excellent",K377&lt;=10,"Good",TRUE,"Delayed")</f>
        <v>Excellent</v>
      </c>
      <c r="AA377" s="5" t="str">
        <f>_xlfn.XLOOKUP(Table1[[#This Row],[Shipment_ID]],A:A,E:E)</f>
        <v>ONE</v>
      </c>
      <c r="AB377" s="5">
        <f t="shared" si="5"/>
        <v>5815.37</v>
      </c>
    </row>
    <row r="378" spans="1:28">
      <c r="A378" t="s">
        <v>567</v>
      </c>
      <c r="B378" s="1">
        <v>45955</v>
      </c>
      <c r="C378" t="s">
        <v>64</v>
      </c>
      <c r="D378" t="s">
        <v>72</v>
      </c>
      <c r="E378" t="s">
        <v>57</v>
      </c>
      <c r="F378" t="s">
        <v>58</v>
      </c>
      <c r="G378" t="s">
        <v>59</v>
      </c>
      <c r="H378">
        <v>17.66</v>
      </c>
      <c r="I378">
        <v>1718</v>
      </c>
      <c r="J378">
        <v>87.66</v>
      </c>
      <c r="K378">
        <v>5</v>
      </c>
      <c r="L378" t="s">
        <v>34</v>
      </c>
      <c r="M378" t="s">
        <v>60</v>
      </c>
      <c r="N378">
        <v>64029.2</v>
      </c>
      <c r="O378" t="s">
        <v>432</v>
      </c>
      <c r="P378" t="s">
        <v>78</v>
      </c>
      <c r="Q378">
        <v>88.09</v>
      </c>
      <c r="R378">
        <v>4142.3999999999996</v>
      </c>
      <c r="S378">
        <v>3344.52</v>
      </c>
      <c r="T378">
        <v>7103.15</v>
      </c>
      <c r="U378" t="str">
        <f>TEXT(Table1[[#This Row],[Booking_Date]],"mmm")</f>
        <v>Oct</v>
      </c>
      <c r="V378">
        <f>YEAR(Table1[[#This Row],[Booking_Date]])</f>
        <v>2025</v>
      </c>
      <c r="W378" t="s">
        <v>104</v>
      </c>
      <c r="X378" t="str">
        <f>IF(Table1[[#This Row],[Freight_Cost]]&gt;50000,"High","Low")</f>
        <v>High</v>
      </c>
      <c r="Y378" s="5" t="str">
        <f>IF(Table1[[#This Row],[Profit]]&gt;10000,"Good","Average")</f>
        <v>Average</v>
      </c>
      <c r="Z378" s="5" t="str" cm="1">
        <f t="array" ref="Z378">_xlfn.IFS(K378&lt;=5,"Excellent",K378&lt;=10,"Good",TRUE,"Delayed")</f>
        <v>Excellent</v>
      </c>
      <c r="AA378" s="5" t="str">
        <f>_xlfn.XLOOKUP(Table1[[#This Row],[Shipment_ID]],A:A,E:E)</f>
        <v>Evergreen</v>
      </c>
      <c r="AB378" s="5">
        <f t="shared" si="5"/>
        <v>7103.15</v>
      </c>
    </row>
    <row r="379" spans="1:28">
      <c r="A379" t="s">
        <v>568</v>
      </c>
      <c r="B379" s="1">
        <v>45592</v>
      </c>
      <c r="C379" t="s">
        <v>89</v>
      </c>
      <c r="D379" t="s">
        <v>51</v>
      </c>
      <c r="E379" t="s">
        <v>102</v>
      </c>
      <c r="F379" t="s">
        <v>58</v>
      </c>
      <c r="G379" t="s">
        <v>84</v>
      </c>
      <c r="H379">
        <v>25.91</v>
      </c>
      <c r="I379">
        <v>1585</v>
      </c>
      <c r="J379">
        <v>89.18</v>
      </c>
      <c r="K379">
        <v>3</v>
      </c>
      <c r="L379" t="s">
        <v>68</v>
      </c>
      <c r="M379" t="s">
        <v>35</v>
      </c>
      <c r="N379">
        <v>71540.600000000006</v>
      </c>
      <c r="O379" t="s">
        <v>531</v>
      </c>
      <c r="P379" t="s">
        <v>70</v>
      </c>
      <c r="Q379">
        <v>83.34</v>
      </c>
      <c r="R379">
        <v>4206.3999999999996</v>
      </c>
      <c r="S379">
        <v>2356.9899999999998</v>
      </c>
      <c r="T379">
        <v>11686.2</v>
      </c>
      <c r="U379" t="str">
        <f>TEXT(Table1[[#This Row],[Booking_Date]],"mmm")</f>
        <v>Oct</v>
      </c>
      <c r="V379">
        <f>YEAR(Table1[[#This Row],[Booking_Date]])</f>
        <v>2024</v>
      </c>
      <c r="W379" t="s">
        <v>104</v>
      </c>
      <c r="X379" t="str">
        <f>IF(Table1[[#This Row],[Freight_Cost]]&gt;50000,"High","Low")</f>
        <v>High</v>
      </c>
      <c r="Y379" s="5" t="str">
        <f>IF(Table1[[#This Row],[Profit]]&gt;10000,"Good","Average")</f>
        <v>Good</v>
      </c>
      <c r="Z379" s="5" t="str" cm="1">
        <f t="array" ref="Z379">_xlfn.IFS(K379&lt;=5,"Excellent",K379&lt;=10,"Good",TRUE,"Delayed")</f>
        <v>Excellent</v>
      </c>
      <c r="AA379" s="5" t="str">
        <f>_xlfn.XLOOKUP(Table1[[#This Row],[Shipment_ID]],A:A,E:E)</f>
        <v>Maersk</v>
      </c>
      <c r="AB379" s="5">
        <f t="shared" si="5"/>
        <v>11686.2</v>
      </c>
    </row>
    <row r="380" spans="1:28">
      <c r="A380" t="s">
        <v>569</v>
      </c>
      <c r="B380" s="1">
        <v>45470</v>
      </c>
      <c r="C380" t="s">
        <v>89</v>
      </c>
      <c r="D380" t="s">
        <v>51</v>
      </c>
      <c r="E380" t="s">
        <v>83</v>
      </c>
      <c r="F380" t="s">
        <v>58</v>
      </c>
      <c r="G380" t="s">
        <v>67</v>
      </c>
      <c r="H380">
        <v>19.57</v>
      </c>
      <c r="I380">
        <v>1924</v>
      </c>
      <c r="J380">
        <v>104.47</v>
      </c>
      <c r="K380">
        <v>4</v>
      </c>
      <c r="L380" t="s">
        <v>68</v>
      </c>
      <c r="M380" t="s">
        <v>60</v>
      </c>
      <c r="N380">
        <v>67737.399999999994</v>
      </c>
      <c r="O380" t="s">
        <v>163</v>
      </c>
      <c r="P380" t="s">
        <v>62</v>
      </c>
      <c r="Q380">
        <v>84.7</v>
      </c>
      <c r="R380">
        <v>4630.8</v>
      </c>
      <c r="S380">
        <v>1910.09</v>
      </c>
      <c r="T380">
        <v>8733.85</v>
      </c>
      <c r="U380" t="str">
        <f>TEXT(Table1[[#This Row],[Booking_Date]],"mmm")</f>
        <v>Jun</v>
      </c>
      <c r="V380">
        <f>YEAR(Table1[[#This Row],[Booking_Date]])</f>
        <v>2024</v>
      </c>
      <c r="W380" t="s">
        <v>75</v>
      </c>
      <c r="X380" t="str">
        <f>IF(Table1[[#This Row],[Freight_Cost]]&gt;50000,"High","Low")</f>
        <v>High</v>
      </c>
      <c r="Y380" s="5" t="str">
        <f>IF(Table1[[#This Row],[Profit]]&gt;10000,"Good","Average")</f>
        <v>Average</v>
      </c>
      <c r="Z380" s="5" t="str" cm="1">
        <f t="array" ref="Z380">_xlfn.IFS(K380&lt;=5,"Excellent",K380&lt;=10,"Good",TRUE,"Delayed")</f>
        <v>Excellent</v>
      </c>
      <c r="AA380" s="5" t="str">
        <f>_xlfn.XLOOKUP(Table1[[#This Row],[Shipment_ID]],A:A,E:E)</f>
        <v>MSC</v>
      </c>
      <c r="AB380" s="5">
        <f t="shared" si="5"/>
        <v>8733.85</v>
      </c>
    </row>
    <row r="381" spans="1:28">
      <c r="A381" t="s">
        <v>570</v>
      </c>
      <c r="B381" s="1">
        <v>45491</v>
      </c>
      <c r="C381" t="s">
        <v>89</v>
      </c>
      <c r="D381" t="s">
        <v>56</v>
      </c>
      <c r="E381" t="s">
        <v>83</v>
      </c>
      <c r="F381" t="s">
        <v>32</v>
      </c>
      <c r="G381" t="s">
        <v>67</v>
      </c>
      <c r="H381">
        <v>11.71</v>
      </c>
      <c r="I381">
        <v>1607</v>
      </c>
      <c r="J381">
        <v>93.78</v>
      </c>
      <c r="K381">
        <v>5</v>
      </c>
      <c r="L381" t="s">
        <v>34</v>
      </c>
      <c r="M381" t="s">
        <v>45</v>
      </c>
      <c r="N381">
        <v>47576.6</v>
      </c>
      <c r="O381" t="s">
        <v>479</v>
      </c>
      <c r="P381" t="s">
        <v>54</v>
      </c>
      <c r="Q381">
        <v>88.04</v>
      </c>
      <c r="R381">
        <v>3682.4</v>
      </c>
      <c r="S381">
        <v>3105.66</v>
      </c>
      <c r="T381">
        <v>7178.8</v>
      </c>
      <c r="U381" t="str">
        <f>TEXT(Table1[[#This Row],[Booking_Date]],"mmm")</f>
        <v>Jul</v>
      </c>
      <c r="V381">
        <f>YEAR(Table1[[#This Row],[Booking_Date]])</f>
        <v>2024</v>
      </c>
      <c r="W381" t="s">
        <v>48</v>
      </c>
      <c r="X381" t="str">
        <f>IF(Table1[[#This Row],[Freight_Cost]]&gt;50000,"High","Low")</f>
        <v>Low</v>
      </c>
      <c r="Y381" s="5" t="str">
        <f>IF(Table1[[#This Row],[Profit]]&gt;10000,"Good","Average")</f>
        <v>Average</v>
      </c>
      <c r="Z381" s="5" t="str" cm="1">
        <f t="array" ref="Z381">_xlfn.IFS(K381&lt;=5,"Excellent",K381&lt;=10,"Good",TRUE,"Delayed")</f>
        <v>Excellent</v>
      </c>
      <c r="AA381" s="5" t="str">
        <f>_xlfn.XLOOKUP(Table1[[#This Row],[Shipment_ID]],A:A,E:E)</f>
        <v>MSC</v>
      </c>
      <c r="AB381" s="5">
        <f t="shared" si="5"/>
        <v>7178.8</v>
      </c>
    </row>
    <row r="382" spans="1:28">
      <c r="A382" t="s">
        <v>571</v>
      </c>
      <c r="B382" s="1">
        <v>45447</v>
      </c>
      <c r="C382" t="s">
        <v>115</v>
      </c>
      <c r="D382" t="s">
        <v>41</v>
      </c>
      <c r="E382" t="s">
        <v>57</v>
      </c>
      <c r="F382" t="s">
        <v>32</v>
      </c>
      <c r="G382" t="s">
        <v>90</v>
      </c>
      <c r="H382">
        <v>19.62</v>
      </c>
      <c r="I382">
        <v>850</v>
      </c>
      <c r="J382">
        <v>97.82</v>
      </c>
      <c r="K382">
        <v>4</v>
      </c>
      <c r="L382" t="s">
        <v>68</v>
      </c>
      <c r="M382" t="s">
        <v>45</v>
      </c>
      <c r="N382">
        <v>43596.4</v>
      </c>
      <c r="O382" t="s">
        <v>277</v>
      </c>
      <c r="P382" t="s">
        <v>37</v>
      </c>
      <c r="Q382">
        <v>85</v>
      </c>
      <c r="R382">
        <v>2484.8000000000002</v>
      </c>
      <c r="S382">
        <v>4724.3100000000004</v>
      </c>
      <c r="T382">
        <v>7352.05</v>
      </c>
      <c r="U382" t="str">
        <f>TEXT(Table1[[#This Row],[Booking_Date]],"mmm")</f>
        <v>Jun</v>
      </c>
      <c r="V382">
        <f>YEAR(Table1[[#This Row],[Booking_Date]])</f>
        <v>2024</v>
      </c>
      <c r="W382" t="s">
        <v>75</v>
      </c>
      <c r="X382" t="str">
        <f>IF(Table1[[#This Row],[Freight_Cost]]&gt;50000,"High","Low")</f>
        <v>Low</v>
      </c>
      <c r="Y382" s="5" t="str">
        <f>IF(Table1[[#This Row],[Profit]]&gt;10000,"Good","Average")</f>
        <v>Average</v>
      </c>
      <c r="Z382" s="5" t="str" cm="1">
        <f t="array" ref="Z382">_xlfn.IFS(K382&lt;=5,"Excellent",K382&lt;=10,"Good",TRUE,"Delayed")</f>
        <v>Excellent</v>
      </c>
      <c r="AA382" s="5" t="str">
        <f>_xlfn.XLOOKUP(Table1[[#This Row],[Shipment_ID]],A:A,E:E)</f>
        <v>Evergreen</v>
      </c>
      <c r="AB382" s="5">
        <f t="shared" si="5"/>
        <v>7352.05</v>
      </c>
    </row>
    <row r="383" spans="1:28">
      <c r="A383" t="s">
        <v>572</v>
      </c>
      <c r="B383" s="1">
        <v>45417</v>
      </c>
      <c r="C383" t="s">
        <v>115</v>
      </c>
      <c r="D383" t="s">
        <v>108</v>
      </c>
      <c r="E383" t="s">
        <v>102</v>
      </c>
      <c r="F383" t="s">
        <v>32</v>
      </c>
      <c r="G383" t="s">
        <v>59</v>
      </c>
      <c r="H383">
        <v>12.65</v>
      </c>
      <c r="I383">
        <v>1770</v>
      </c>
      <c r="J383">
        <v>100.76</v>
      </c>
      <c r="K383">
        <v>4</v>
      </c>
      <c r="L383" t="s">
        <v>68</v>
      </c>
      <c r="M383" t="s">
        <v>35</v>
      </c>
      <c r="N383">
        <v>51216.2</v>
      </c>
      <c r="O383" t="s">
        <v>124</v>
      </c>
      <c r="P383" t="s">
        <v>54</v>
      </c>
      <c r="Q383">
        <v>88.78</v>
      </c>
      <c r="R383">
        <v>4046</v>
      </c>
      <c r="S383">
        <v>2648.69</v>
      </c>
      <c r="T383">
        <v>4891.43</v>
      </c>
      <c r="U383" t="str">
        <f>TEXT(Table1[[#This Row],[Booking_Date]],"mmm")</f>
        <v>May</v>
      </c>
      <c r="V383">
        <f>YEAR(Table1[[#This Row],[Booking_Date]])</f>
        <v>2024</v>
      </c>
      <c r="W383" t="s">
        <v>75</v>
      </c>
      <c r="X383" t="str">
        <f>IF(Table1[[#This Row],[Freight_Cost]]&gt;50000,"High","Low")</f>
        <v>High</v>
      </c>
      <c r="Y383" s="5" t="str">
        <f>IF(Table1[[#This Row],[Profit]]&gt;10000,"Good","Average")</f>
        <v>Average</v>
      </c>
      <c r="Z383" s="5" t="str" cm="1">
        <f t="array" ref="Z383">_xlfn.IFS(K383&lt;=5,"Excellent",K383&lt;=10,"Good",TRUE,"Delayed")</f>
        <v>Excellent</v>
      </c>
      <c r="AA383" s="5" t="str">
        <f>_xlfn.XLOOKUP(Table1[[#This Row],[Shipment_ID]],A:A,E:E)</f>
        <v>Maersk</v>
      </c>
      <c r="AB383" s="5">
        <f t="shared" si="5"/>
        <v>4891.43</v>
      </c>
    </row>
    <row r="384" spans="1:28">
      <c r="A384" t="s">
        <v>573</v>
      </c>
      <c r="B384" s="1">
        <v>45988</v>
      </c>
      <c r="C384" t="s">
        <v>64</v>
      </c>
      <c r="D384" t="s">
        <v>56</v>
      </c>
      <c r="E384" t="s">
        <v>66</v>
      </c>
      <c r="F384" t="s">
        <v>58</v>
      </c>
      <c r="G384" t="s">
        <v>84</v>
      </c>
      <c r="H384">
        <v>11.23</v>
      </c>
      <c r="I384">
        <v>432</v>
      </c>
      <c r="J384">
        <v>88.13</v>
      </c>
      <c r="K384">
        <v>3</v>
      </c>
      <c r="L384" t="s">
        <v>44</v>
      </c>
      <c r="M384" t="s">
        <v>45</v>
      </c>
      <c r="N384">
        <v>39366.6</v>
      </c>
      <c r="O384" t="s">
        <v>146</v>
      </c>
      <c r="P384" t="s">
        <v>70</v>
      </c>
      <c r="Q384">
        <v>87.36</v>
      </c>
      <c r="R384">
        <v>1313.2</v>
      </c>
      <c r="S384">
        <v>3498.84</v>
      </c>
      <c r="T384">
        <v>3263.56</v>
      </c>
      <c r="U384" t="str">
        <f>TEXT(Table1[[#This Row],[Booking_Date]],"mmm")</f>
        <v>Nov</v>
      </c>
      <c r="V384">
        <f>YEAR(Table1[[#This Row],[Booking_Date]])</f>
        <v>2025</v>
      </c>
      <c r="W384" t="s">
        <v>104</v>
      </c>
      <c r="X384" t="str">
        <f>IF(Table1[[#This Row],[Freight_Cost]]&gt;50000,"High","Low")</f>
        <v>Low</v>
      </c>
      <c r="Y384" s="5" t="str">
        <f>IF(Table1[[#This Row],[Profit]]&gt;10000,"Good","Average")</f>
        <v>Average</v>
      </c>
      <c r="Z384" s="5" t="str" cm="1">
        <f t="array" ref="Z384">_xlfn.IFS(K384&lt;=5,"Excellent",K384&lt;=10,"Good",TRUE,"Delayed")</f>
        <v>Excellent</v>
      </c>
      <c r="AA384" s="5" t="str">
        <f>_xlfn.XLOOKUP(Table1[[#This Row],[Shipment_ID]],A:A,E:E)</f>
        <v>COSCO</v>
      </c>
      <c r="AB384" s="5">
        <f t="shared" si="5"/>
        <v>3263.56</v>
      </c>
    </row>
    <row r="385" spans="1:28">
      <c r="A385" t="s">
        <v>574</v>
      </c>
      <c r="B385" s="1">
        <v>45357</v>
      </c>
      <c r="C385" t="s">
        <v>29</v>
      </c>
      <c r="D385" t="s">
        <v>56</v>
      </c>
      <c r="E385" t="s">
        <v>57</v>
      </c>
      <c r="F385" t="s">
        <v>58</v>
      </c>
      <c r="G385" t="s">
        <v>52</v>
      </c>
      <c r="H385">
        <v>10.48</v>
      </c>
      <c r="I385">
        <v>2479</v>
      </c>
      <c r="J385">
        <v>91.71</v>
      </c>
      <c r="K385">
        <v>8</v>
      </c>
      <c r="L385" t="s">
        <v>68</v>
      </c>
      <c r="M385" t="s">
        <v>60</v>
      </c>
      <c r="N385">
        <v>64685.2</v>
      </c>
      <c r="O385" t="s">
        <v>283</v>
      </c>
      <c r="P385" t="s">
        <v>37</v>
      </c>
      <c r="Q385">
        <v>87.95</v>
      </c>
      <c r="R385">
        <v>5377.2</v>
      </c>
      <c r="S385">
        <v>2048.41</v>
      </c>
      <c r="T385">
        <v>10427.459999999999</v>
      </c>
      <c r="U385" t="str">
        <f>TEXT(Table1[[#This Row],[Booking_Date]],"mmm")</f>
        <v>Mar</v>
      </c>
      <c r="V385">
        <f>YEAR(Table1[[#This Row],[Booking_Date]])</f>
        <v>2024</v>
      </c>
      <c r="W385" t="s">
        <v>38</v>
      </c>
      <c r="X385" t="str">
        <f>IF(Table1[[#This Row],[Freight_Cost]]&gt;50000,"High","Low")</f>
        <v>High</v>
      </c>
      <c r="Y385" s="5" t="str">
        <f>IF(Table1[[#This Row],[Profit]]&gt;10000,"Good","Average")</f>
        <v>Good</v>
      </c>
      <c r="Z385" s="5" t="str" cm="1">
        <f t="array" ref="Z385">_xlfn.IFS(K385&lt;=5,"Excellent",K385&lt;=10,"Good",TRUE,"Delayed")</f>
        <v>Good</v>
      </c>
      <c r="AA385" s="5" t="str">
        <f>_xlfn.XLOOKUP(Table1[[#This Row],[Shipment_ID]],A:A,E:E)</f>
        <v>Evergreen</v>
      </c>
      <c r="AB385" s="5">
        <f t="shared" si="5"/>
        <v>10427.459999999999</v>
      </c>
    </row>
    <row r="386" spans="1:28">
      <c r="A386" t="s">
        <v>575</v>
      </c>
      <c r="B386" s="1">
        <v>45596</v>
      </c>
      <c r="C386" t="s">
        <v>64</v>
      </c>
      <c r="D386" t="s">
        <v>41</v>
      </c>
      <c r="E386" t="s">
        <v>66</v>
      </c>
      <c r="F386" t="s">
        <v>58</v>
      </c>
      <c r="G386" t="s">
        <v>67</v>
      </c>
      <c r="H386">
        <v>24.63</v>
      </c>
      <c r="I386">
        <v>1357</v>
      </c>
      <c r="J386">
        <v>90.33</v>
      </c>
      <c r="K386">
        <v>5</v>
      </c>
      <c r="L386" t="s">
        <v>34</v>
      </c>
      <c r="M386" t="s">
        <v>60</v>
      </c>
      <c r="N386">
        <v>66290.600000000006</v>
      </c>
      <c r="O386" t="s">
        <v>91</v>
      </c>
      <c r="P386" t="s">
        <v>78</v>
      </c>
      <c r="Q386">
        <v>85.55</v>
      </c>
      <c r="R386">
        <v>3699.2</v>
      </c>
      <c r="S386">
        <v>4789.95</v>
      </c>
      <c r="T386">
        <v>5613.92</v>
      </c>
      <c r="U386" t="str">
        <f>TEXT(Table1[[#This Row],[Booking_Date]],"mmm")</f>
        <v>Oct</v>
      </c>
      <c r="V386">
        <f>YEAR(Table1[[#This Row],[Booking_Date]])</f>
        <v>2024</v>
      </c>
      <c r="W386" t="s">
        <v>104</v>
      </c>
      <c r="X386" t="str">
        <f>IF(Table1[[#This Row],[Freight_Cost]]&gt;50000,"High","Low")</f>
        <v>High</v>
      </c>
      <c r="Y386" s="5" t="str">
        <f>IF(Table1[[#This Row],[Profit]]&gt;10000,"Good","Average")</f>
        <v>Average</v>
      </c>
      <c r="Z386" s="5" t="str" cm="1">
        <f t="array" ref="Z386">_xlfn.IFS(K386&lt;=5,"Excellent",K386&lt;=10,"Good",TRUE,"Delayed")</f>
        <v>Excellent</v>
      </c>
      <c r="AA386" s="5" t="str">
        <f>_xlfn.XLOOKUP(Table1[[#This Row],[Shipment_ID]],A:A,E:E)</f>
        <v>COSCO</v>
      </c>
      <c r="AB386" s="5">
        <f t="shared" ref="AB386:AB449" si="6">INDEX(T:T,MATCH(A386,A:A,0))</f>
        <v>5613.92</v>
      </c>
    </row>
    <row r="387" spans="1:28">
      <c r="A387" t="s">
        <v>576</v>
      </c>
      <c r="B387" s="1">
        <v>45960</v>
      </c>
      <c r="C387" t="s">
        <v>50</v>
      </c>
      <c r="D387" t="s">
        <v>41</v>
      </c>
      <c r="E387" t="s">
        <v>102</v>
      </c>
      <c r="F387" t="s">
        <v>32</v>
      </c>
      <c r="G387" t="s">
        <v>67</v>
      </c>
      <c r="H387">
        <v>25.64</v>
      </c>
      <c r="I387">
        <v>2252</v>
      </c>
      <c r="J387">
        <v>91.87</v>
      </c>
      <c r="K387">
        <v>7</v>
      </c>
      <c r="L387" t="s">
        <v>68</v>
      </c>
      <c r="M387" t="s">
        <v>60</v>
      </c>
      <c r="N387">
        <v>63624.4</v>
      </c>
      <c r="O387" t="s">
        <v>95</v>
      </c>
      <c r="P387" t="s">
        <v>70</v>
      </c>
      <c r="Q387">
        <v>82.17</v>
      </c>
      <c r="R387">
        <v>5529.6</v>
      </c>
      <c r="S387">
        <v>4419.76</v>
      </c>
      <c r="T387">
        <v>7996.07</v>
      </c>
      <c r="U387" t="str">
        <f>TEXT(Table1[[#This Row],[Booking_Date]],"mmm")</f>
        <v>Oct</v>
      </c>
      <c r="V387">
        <f>YEAR(Table1[[#This Row],[Booking_Date]])</f>
        <v>2025</v>
      </c>
      <c r="W387" t="s">
        <v>104</v>
      </c>
      <c r="X387" t="str">
        <f>IF(Table1[[#This Row],[Freight_Cost]]&gt;50000,"High","Low")</f>
        <v>High</v>
      </c>
      <c r="Y387" s="5" t="str">
        <f>IF(Table1[[#This Row],[Profit]]&gt;10000,"Good","Average")</f>
        <v>Average</v>
      </c>
      <c r="Z387" s="5" t="str" cm="1">
        <f t="array" ref="Z387">_xlfn.IFS(K387&lt;=5,"Excellent",K387&lt;=10,"Good",TRUE,"Delayed")</f>
        <v>Good</v>
      </c>
      <c r="AA387" s="5" t="str">
        <f>_xlfn.XLOOKUP(Table1[[#This Row],[Shipment_ID]],A:A,E:E)</f>
        <v>Maersk</v>
      </c>
      <c r="AB387" s="5">
        <f t="shared" si="6"/>
        <v>7996.07</v>
      </c>
    </row>
    <row r="388" spans="1:28">
      <c r="A388" t="s">
        <v>577</v>
      </c>
      <c r="B388" s="1">
        <v>45572</v>
      </c>
      <c r="C388" t="s">
        <v>121</v>
      </c>
      <c r="D388" t="s">
        <v>41</v>
      </c>
      <c r="E388" t="s">
        <v>31</v>
      </c>
      <c r="F388" t="s">
        <v>32</v>
      </c>
      <c r="G388" t="s">
        <v>67</v>
      </c>
      <c r="H388">
        <v>11.46</v>
      </c>
      <c r="I388">
        <v>1889</v>
      </c>
      <c r="J388">
        <v>85.84</v>
      </c>
      <c r="K388">
        <v>5</v>
      </c>
      <c r="L388" t="s">
        <v>68</v>
      </c>
      <c r="M388" t="s">
        <v>45</v>
      </c>
      <c r="N388">
        <v>47282.8</v>
      </c>
      <c r="O388" t="s">
        <v>175</v>
      </c>
      <c r="P388" t="s">
        <v>47</v>
      </c>
      <c r="Q388">
        <v>85.29</v>
      </c>
      <c r="R388">
        <v>4236.3999999999996</v>
      </c>
      <c r="S388">
        <v>1973.88</v>
      </c>
      <c r="T388">
        <v>4013.15</v>
      </c>
      <c r="U388" t="str">
        <f>TEXT(Table1[[#This Row],[Booking_Date]],"mmm")</f>
        <v>Oct</v>
      </c>
      <c r="V388">
        <f>YEAR(Table1[[#This Row],[Booking_Date]])</f>
        <v>2024</v>
      </c>
      <c r="W388" t="s">
        <v>104</v>
      </c>
      <c r="X388" t="str">
        <f>IF(Table1[[#This Row],[Freight_Cost]]&gt;50000,"High","Low")</f>
        <v>Low</v>
      </c>
      <c r="Y388" s="5" t="str">
        <f>IF(Table1[[#This Row],[Profit]]&gt;10000,"Good","Average")</f>
        <v>Average</v>
      </c>
      <c r="Z388" s="5" t="str" cm="1">
        <f t="array" ref="Z388">_xlfn.IFS(K388&lt;=5,"Excellent",K388&lt;=10,"Good",TRUE,"Delayed")</f>
        <v>Excellent</v>
      </c>
      <c r="AA388" s="5" t="str">
        <f>_xlfn.XLOOKUP(Table1[[#This Row],[Shipment_ID]],A:A,E:E)</f>
        <v>Hapag-Lloyd</v>
      </c>
      <c r="AB388" s="5">
        <f t="shared" si="6"/>
        <v>4013.15</v>
      </c>
    </row>
    <row r="389" spans="1:28">
      <c r="A389" t="s">
        <v>578</v>
      </c>
      <c r="B389" s="1">
        <v>45906</v>
      </c>
      <c r="C389" t="s">
        <v>50</v>
      </c>
      <c r="D389" t="s">
        <v>56</v>
      </c>
      <c r="E389" t="s">
        <v>66</v>
      </c>
      <c r="F389" t="s">
        <v>32</v>
      </c>
      <c r="G389" t="s">
        <v>52</v>
      </c>
      <c r="H389">
        <v>18.32</v>
      </c>
      <c r="I389">
        <v>1437</v>
      </c>
      <c r="J389">
        <v>97.72</v>
      </c>
      <c r="K389">
        <v>4</v>
      </c>
      <c r="L389" t="s">
        <v>34</v>
      </c>
      <c r="M389" t="s">
        <v>35</v>
      </c>
      <c r="N389">
        <v>54458.400000000001</v>
      </c>
      <c r="O389" t="s">
        <v>324</v>
      </c>
      <c r="P389" t="s">
        <v>74</v>
      </c>
      <c r="Q389">
        <v>88.5</v>
      </c>
      <c r="R389">
        <v>3606.8</v>
      </c>
      <c r="S389">
        <v>4513.47</v>
      </c>
      <c r="T389">
        <v>6634.17</v>
      </c>
      <c r="U389" t="str">
        <f>TEXT(Table1[[#This Row],[Booking_Date]],"mmm")</f>
        <v>Sep</v>
      </c>
      <c r="V389">
        <f>YEAR(Table1[[#This Row],[Booking_Date]])</f>
        <v>2025</v>
      </c>
      <c r="W389" t="s">
        <v>48</v>
      </c>
      <c r="X389" t="str">
        <f>IF(Table1[[#This Row],[Freight_Cost]]&gt;50000,"High","Low")</f>
        <v>High</v>
      </c>
      <c r="Y389" s="5" t="str">
        <f>IF(Table1[[#This Row],[Profit]]&gt;10000,"Good","Average")</f>
        <v>Average</v>
      </c>
      <c r="Z389" s="5" t="str" cm="1">
        <f t="array" ref="Z389">_xlfn.IFS(K389&lt;=5,"Excellent",K389&lt;=10,"Good",TRUE,"Delayed")</f>
        <v>Excellent</v>
      </c>
      <c r="AA389" s="5" t="str">
        <f>_xlfn.XLOOKUP(Table1[[#This Row],[Shipment_ID]],A:A,E:E)</f>
        <v>COSCO</v>
      </c>
      <c r="AB389" s="5">
        <f t="shared" si="6"/>
        <v>6634.17</v>
      </c>
    </row>
    <row r="390" spans="1:28">
      <c r="A390" t="s">
        <v>579</v>
      </c>
      <c r="B390" s="1">
        <v>45460</v>
      </c>
      <c r="C390" t="s">
        <v>40</v>
      </c>
      <c r="D390" t="s">
        <v>82</v>
      </c>
      <c r="E390" t="s">
        <v>31</v>
      </c>
      <c r="F390" t="s">
        <v>58</v>
      </c>
      <c r="G390" t="s">
        <v>43</v>
      </c>
      <c r="H390">
        <v>26.06</v>
      </c>
      <c r="I390">
        <v>2756</v>
      </c>
      <c r="J390">
        <v>85.44</v>
      </c>
      <c r="K390">
        <v>7</v>
      </c>
      <c r="L390" t="s">
        <v>34</v>
      </c>
      <c r="M390" t="s">
        <v>35</v>
      </c>
      <c r="N390">
        <v>87778.8</v>
      </c>
      <c r="O390" t="s">
        <v>91</v>
      </c>
      <c r="P390" t="s">
        <v>74</v>
      </c>
      <c r="Q390">
        <v>84.01</v>
      </c>
      <c r="R390">
        <v>6554.4</v>
      </c>
      <c r="S390">
        <v>2300.2199999999998</v>
      </c>
      <c r="T390">
        <v>9903.7000000000007</v>
      </c>
      <c r="U390" t="str">
        <f>TEXT(Table1[[#This Row],[Booking_Date]],"mmm")</f>
        <v>Jun</v>
      </c>
      <c r="V390">
        <f>YEAR(Table1[[#This Row],[Booking_Date]])</f>
        <v>2024</v>
      </c>
      <c r="W390" t="s">
        <v>75</v>
      </c>
      <c r="X390" t="str">
        <f>IF(Table1[[#This Row],[Freight_Cost]]&gt;50000,"High","Low")</f>
        <v>High</v>
      </c>
      <c r="Y390" s="5" t="str">
        <f>IF(Table1[[#This Row],[Profit]]&gt;10000,"Good","Average")</f>
        <v>Average</v>
      </c>
      <c r="Z390" s="5" t="str" cm="1">
        <f t="array" ref="Z390">_xlfn.IFS(K390&lt;=5,"Excellent",K390&lt;=10,"Good",TRUE,"Delayed")</f>
        <v>Good</v>
      </c>
      <c r="AA390" s="5" t="str">
        <f>_xlfn.XLOOKUP(Table1[[#This Row],[Shipment_ID]],A:A,E:E)</f>
        <v>Hapag-Lloyd</v>
      </c>
      <c r="AB390" s="5">
        <f t="shared" si="6"/>
        <v>9903.7000000000007</v>
      </c>
    </row>
    <row r="391" spans="1:28">
      <c r="A391" t="s">
        <v>580</v>
      </c>
      <c r="B391" s="1">
        <v>45335</v>
      </c>
      <c r="C391" t="s">
        <v>50</v>
      </c>
      <c r="D391" t="s">
        <v>65</v>
      </c>
      <c r="E391" t="s">
        <v>42</v>
      </c>
      <c r="F391" t="s">
        <v>32</v>
      </c>
      <c r="G391" t="s">
        <v>90</v>
      </c>
      <c r="H391">
        <v>27.02</v>
      </c>
      <c r="I391">
        <v>1516</v>
      </c>
      <c r="J391">
        <v>91.25</v>
      </c>
      <c r="K391">
        <v>3</v>
      </c>
      <c r="L391" t="s">
        <v>68</v>
      </c>
      <c r="M391" t="s">
        <v>60</v>
      </c>
      <c r="N391">
        <v>55960</v>
      </c>
      <c r="O391" t="s">
        <v>93</v>
      </c>
      <c r="P391" t="s">
        <v>70</v>
      </c>
      <c r="Q391">
        <v>88.29</v>
      </c>
      <c r="R391">
        <v>4112.8</v>
      </c>
      <c r="S391">
        <v>3839.46</v>
      </c>
      <c r="T391">
        <v>8629.0400000000009</v>
      </c>
      <c r="U391" t="str">
        <f>TEXT(Table1[[#This Row],[Booking_Date]],"mmm")</f>
        <v>Feb</v>
      </c>
      <c r="V391">
        <f>YEAR(Table1[[#This Row],[Booking_Date]])</f>
        <v>2024</v>
      </c>
      <c r="W391" t="s">
        <v>38</v>
      </c>
      <c r="X391" t="str">
        <f>IF(Table1[[#This Row],[Freight_Cost]]&gt;50000,"High","Low")</f>
        <v>High</v>
      </c>
      <c r="Y391" s="5" t="str">
        <f>IF(Table1[[#This Row],[Profit]]&gt;10000,"Good","Average")</f>
        <v>Average</v>
      </c>
      <c r="Z391" s="5" t="str" cm="1">
        <f t="array" ref="Z391">_xlfn.IFS(K391&lt;=5,"Excellent",K391&lt;=10,"Good",TRUE,"Delayed")</f>
        <v>Excellent</v>
      </c>
      <c r="AA391" s="5" t="str">
        <f>_xlfn.XLOOKUP(Table1[[#This Row],[Shipment_ID]],A:A,E:E)</f>
        <v>CMA CGM</v>
      </c>
      <c r="AB391" s="5">
        <f t="shared" si="6"/>
        <v>8629.0400000000009</v>
      </c>
    </row>
    <row r="392" spans="1:28">
      <c r="A392" t="s">
        <v>581</v>
      </c>
      <c r="B392" s="1">
        <v>45548</v>
      </c>
      <c r="C392" t="s">
        <v>115</v>
      </c>
      <c r="D392" t="s">
        <v>56</v>
      </c>
      <c r="E392" t="s">
        <v>42</v>
      </c>
      <c r="F392" t="s">
        <v>58</v>
      </c>
      <c r="G392" t="s">
        <v>52</v>
      </c>
      <c r="H392">
        <v>27.09</v>
      </c>
      <c r="I392">
        <v>1805</v>
      </c>
      <c r="J392">
        <v>88.42</v>
      </c>
      <c r="K392">
        <v>6</v>
      </c>
      <c r="L392" t="s">
        <v>34</v>
      </c>
      <c r="M392" t="s">
        <v>35</v>
      </c>
      <c r="N392">
        <v>77651.399999999994</v>
      </c>
      <c r="O392" t="s">
        <v>141</v>
      </c>
      <c r="P392" t="s">
        <v>62</v>
      </c>
      <c r="Q392">
        <v>83.3</v>
      </c>
      <c r="R392">
        <v>4693.6000000000004</v>
      </c>
      <c r="S392">
        <v>2513.73</v>
      </c>
      <c r="T392">
        <v>9043.4699999999993</v>
      </c>
      <c r="U392" t="str">
        <f>TEXT(Table1[[#This Row],[Booking_Date]],"mmm")</f>
        <v>Sep</v>
      </c>
      <c r="V392">
        <f>YEAR(Table1[[#This Row],[Booking_Date]])</f>
        <v>2024</v>
      </c>
      <c r="W392" t="s">
        <v>48</v>
      </c>
      <c r="X392" t="str">
        <f>IF(Table1[[#This Row],[Freight_Cost]]&gt;50000,"High","Low")</f>
        <v>High</v>
      </c>
      <c r="Y392" s="5" t="str">
        <f>IF(Table1[[#This Row],[Profit]]&gt;10000,"Good","Average")</f>
        <v>Average</v>
      </c>
      <c r="Z392" s="5" t="str" cm="1">
        <f t="array" ref="Z392">_xlfn.IFS(K392&lt;=5,"Excellent",K392&lt;=10,"Good",TRUE,"Delayed")</f>
        <v>Good</v>
      </c>
      <c r="AA392" s="5" t="str">
        <f>_xlfn.XLOOKUP(Table1[[#This Row],[Shipment_ID]],A:A,E:E)</f>
        <v>CMA CGM</v>
      </c>
      <c r="AB392" s="5">
        <f t="shared" si="6"/>
        <v>9043.4699999999993</v>
      </c>
    </row>
    <row r="393" spans="1:28">
      <c r="A393" t="s">
        <v>582</v>
      </c>
      <c r="B393" s="1">
        <v>46106</v>
      </c>
      <c r="C393" t="s">
        <v>115</v>
      </c>
      <c r="D393" t="s">
        <v>56</v>
      </c>
      <c r="E393" t="s">
        <v>42</v>
      </c>
      <c r="F393" t="s">
        <v>32</v>
      </c>
      <c r="G393" t="s">
        <v>67</v>
      </c>
      <c r="H393">
        <v>23.71</v>
      </c>
      <c r="I393">
        <v>945</v>
      </c>
      <c r="J393">
        <v>96.38</v>
      </c>
      <c r="K393">
        <v>4</v>
      </c>
      <c r="L393" t="s">
        <v>34</v>
      </c>
      <c r="M393" t="s">
        <v>60</v>
      </c>
      <c r="N393">
        <v>49244.6</v>
      </c>
      <c r="O393" t="s">
        <v>328</v>
      </c>
      <c r="P393" t="s">
        <v>54</v>
      </c>
      <c r="Q393">
        <v>83.12</v>
      </c>
      <c r="R393">
        <v>2838.4</v>
      </c>
      <c r="S393">
        <v>3034.25</v>
      </c>
      <c r="T393">
        <v>5282.82</v>
      </c>
      <c r="U393" t="str">
        <f>TEXT(Table1[[#This Row],[Booking_Date]],"mmm")</f>
        <v>Mar</v>
      </c>
      <c r="V393">
        <f>YEAR(Table1[[#This Row],[Booking_Date]])</f>
        <v>2026</v>
      </c>
      <c r="W393" t="s">
        <v>38</v>
      </c>
      <c r="X393" t="str">
        <f>IF(Table1[[#This Row],[Freight_Cost]]&gt;50000,"High","Low")</f>
        <v>Low</v>
      </c>
      <c r="Y393" s="5" t="str">
        <f>IF(Table1[[#This Row],[Profit]]&gt;10000,"Good","Average")</f>
        <v>Average</v>
      </c>
      <c r="Z393" s="5" t="str" cm="1">
        <f t="array" ref="Z393">_xlfn.IFS(K393&lt;=5,"Excellent",K393&lt;=10,"Good",TRUE,"Delayed")</f>
        <v>Excellent</v>
      </c>
      <c r="AA393" s="5" t="str">
        <f>_xlfn.XLOOKUP(Table1[[#This Row],[Shipment_ID]],A:A,E:E)</f>
        <v>CMA CGM</v>
      </c>
      <c r="AB393" s="5">
        <f t="shared" si="6"/>
        <v>5282.82</v>
      </c>
    </row>
    <row r="394" spans="1:28">
      <c r="A394" t="s">
        <v>583</v>
      </c>
      <c r="B394" s="1">
        <v>46068</v>
      </c>
      <c r="C394" t="s">
        <v>50</v>
      </c>
      <c r="D394" t="s">
        <v>82</v>
      </c>
      <c r="E394" t="s">
        <v>57</v>
      </c>
      <c r="F394" t="s">
        <v>32</v>
      </c>
      <c r="G394" t="s">
        <v>90</v>
      </c>
      <c r="H394">
        <v>26.12</v>
      </c>
      <c r="I394">
        <v>815</v>
      </c>
      <c r="J394">
        <v>104.02</v>
      </c>
      <c r="K394">
        <v>2</v>
      </c>
      <c r="L394" t="s">
        <v>34</v>
      </c>
      <c r="M394" t="s">
        <v>45</v>
      </c>
      <c r="N394">
        <v>52270.400000000001</v>
      </c>
      <c r="O394" t="s">
        <v>358</v>
      </c>
      <c r="P394" t="s">
        <v>62</v>
      </c>
      <c r="Q394">
        <v>84.71</v>
      </c>
      <c r="R394">
        <v>2674.8</v>
      </c>
      <c r="S394">
        <v>4692.2</v>
      </c>
      <c r="T394">
        <v>4869.43</v>
      </c>
      <c r="U394" t="str">
        <f>TEXT(Table1[[#This Row],[Booking_Date]],"mmm")</f>
        <v>Feb</v>
      </c>
      <c r="V394">
        <f>YEAR(Table1[[#This Row],[Booking_Date]])</f>
        <v>2026</v>
      </c>
      <c r="W394" t="s">
        <v>38</v>
      </c>
      <c r="X394" t="str">
        <f>IF(Table1[[#This Row],[Freight_Cost]]&gt;50000,"High","Low")</f>
        <v>High</v>
      </c>
      <c r="Y394" s="5" t="str">
        <f>IF(Table1[[#This Row],[Profit]]&gt;10000,"Good","Average")</f>
        <v>Average</v>
      </c>
      <c r="Z394" s="5" t="str" cm="1">
        <f t="array" ref="Z394">_xlfn.IFS(K394&lt;=5,"Excellent",K394&lt;=10,"Good",TRUE,"Delayed")</f>
        <v>Excellent</v>
      </c>
      <c r="AA394" s="5" t="str">
        <f>_xlfn.XLOOKUP(Table1[[#This Row],[Shipment_ID]],A:A,E:E)</f>
        <v>Evergreen</v>
      </c>
      <c r="AB394" s="5">
        <f t="shared" si="6"/>
        <v>4869.43</v>
      </c>
    </row>
    <row r="395" spans="1:28">
      <c r="A395" t="s">
        <v>584</v>
      </c>
      <c r="B395" s="1">
        <v>45995</v>
      </c>
      <c r="C395" t="s">
        <v>50</v>
      </c>
      <c r="D395" t="s">
        <v>41</v>
      </c>
      <c r="E395" t="s">
        <v>57</v>
      </c>
      <c r="F395" t="s">
        <v>32</v>
      </c>
      <c r="G395" t="s">
        <v>67</v>
      </c>
      <c r="H395">
        <v>14.42</v>
      </c>
      <c r="I395">
        <v>991</v>
      </c>
      <c r="J395">
        <v>90.01</v>
      </c>
      <c r="K395">
        <v>3</v>
      </c>
      <c r="L395" t="s">
        <v>68</v>
      </c>
      <c r="M395" t="s">
        <v>60</v>
      </c>
      <c r="N395">
        <v>38171.199999999997</v>
      </c>
      <c r="O395" t="s">
        <v>146</v>
      </c>
      <c r="P395" t="s">
        <v>54</v>
      </c>
      <c r="Q395">
        <v>88.72</v>
      </c>
      <c r="R395">
        <v>2558.8000000000002</v>
      </c>
      <c r="S395">
        <v>3368.99</v>
      </c>
      <c r="T395">
        <v>4853.49</v>
      </c>
      <c r="U395" t="str">
        <f>TEXT(Table1[[#This Row],[Booking_Date]],"mmm")</f>
        <v>Dec</v>
      </c>
      <c r="V395">
        <f>YEAR(Table1[[#This Row],[Booking_Date]])</f>
        <v>2025</v>
      </c>
      <c r="W395" t="s">
        <v>104</v>
      </c>
      <c r="X395" t="str">
        <f>IF(Table1[[#This Row],[Freight_Cost]]&gt;50000,"High","Low")</f>
        <v>Low</v>
      </c>
      <c r="Y395" s="5" t="str">
        <f>IF(Table1[[#This Row],[Profit]]&gt;10000,"Good","Average")</f>
        <v>Average</v>
      </c>
      <c r="Z395" s="5" t="str" cm="1">
        <f t="array" ref="Z395">_xlfn.IFS(K395&lt;=5,"Excellent",K395&lt;=10,"Good",TRUE,"Delayed")</f>
        <v>Excellent</v>
      </c>
      <c r="AA395" s="5" t="str">
        <f>_xlfn.XLOOKUP(Table1[[#This Row],[Shipment_ID]],A:A,E:E)</f>
        <v>Evergreen</v>
      </c>
      <c r="AB395" s="5">
        <f t="shared" si="6"/>
        <v>4853.49</v>
      </c>
    </row>
    <row r="396" spans="1:28">
      <c r="A396" t="s">
        <v>585</v>
      </c>
      <c r="B396" s="1">
        <v>45928</v>
      </c>
      <c r="C396" t="s">
        <v>121</v>
      </c>
      <c r="D396" t="s">
        <v>51</v>
      </c>
      <c r="E396" t="s">
        <v>31</v>
      </c>
      <c r="F396" t="s">
        <v>32</v>
      </c>
      <c r="G396" t="s">
        <v>52</v>
      </c>
      <c r="H396">
        <v>22.35</v>
      </c>
      <c r="I396">
        <v>2415</v>
      </c>
      <c r="J396">
        <v>87.97</v>
      </c>
      <c r="K396">
        <v>8</v>
      </c>
      <c r="L396" t="s">
        <v>34</v>
      </c>
      <c r="M396" t="s">
        <v>60</v>
      </c>
      <c r="N396">
        <v>64651.4</v>
      </c>
      <c r="O396" t="s">
        <v>461</v>
      </c>
      <c r="P396" t="s">
        <v>78</v>
      </c>
      <c r="Q396">
        <v>83.61</v>
      </c>
      <c r="R396">
        <v>5724</v>
      </c>
      <c r="S396">
        <v>1860.39</v>
      </c>
      <c r="T396">
        <v>9517.1200000000008</v>
      </c>
      <c r="U396" t="str">
        <f>TEXT(Table1[[#This Row],[Booking_Date]],"mmm")</f>
        <v>Sep</v>
      </c>
      <c r="V396">
        <f>YEAR(Table1[[#This Row],[Booking_Date]])</f>
        <v>2025</v>
      </c>
      <c r="W396" t="s">
        <v>48</v>
      </c>
      <c r="X396" t="str">
        <f>IF(Table1[[#This Row],[Freight_Cost]]&gt;50000,"High","Low")</f>
        <v>High</v>
      </c>
      <c r="Y396" s="5" t="str">
        <f>IF(Table1[[#This Row],[Profit]]&gt;10000,"Good","Average")</f>
        <v>Average</v>
      </c>
      <c r="Z396" s="5" t="str" cm="1">
        <f t="array" ref="Z396">_xlfn.IFS(K396&lt;=5,"Excellent",K396&lt;=10,"Good",TRUE,"Delayed")</f>
        <v>Good</v>
      </c>
      <c r="AA396" s="5" t="str">
        <f>_xlfn.XLOOKUP(Table1[[#This Row],[Shipment_ID]],A:A,E:E)</f>
        <v>Hapag-Lloyd</v>
      </c>
      <c r="AB396" s="5">
        <f t="shared" si="6"/>
        <v>9517.1200000000008</v>
      </c>
    </row>
    <row r="397" spans="1:28">
      <c r="A397" t="s">
        <v>586</v>
      </c>
      <c r="B397" s="1">
        <v>45417</v>
      </c>
      <c r="C397" t="s">
        <v>40</v>
      </c>
      <c r="D397" t="s">
        <v>82</v>
      </c>
      <c r="E397" t="s">
        <v>99</v>
      </c>
      <c r="F397" t="s">
        <v>32</v>
      </c>
      <c r="G397" t="s">
        <v>33</v>
      </c>
      <c r="H397">
        <v>14.89</v>
      </c>
      <c r="I397">
        <v>1252</v>
      </c>
      <c r="J397">
        <v>104.56</v>
      </c>
      <c r="K397">
        <v>3</v>
      </c>
      <c r="L397" t="s">
        <v>68</v>
      </c>
      <c r="M397" t="s">
        <v>35</v>
      </c>
      <c r="N397">
        <v>47472.2</v>
      </c>
      <c r="O397" t="s">
        <v>103</v>
      </c>
      <c r="P397" t="s">
        <v>70</v>
      </c>
      <c r="Q397">
        <v>83.49</v>
      </c>
      <c r="R397">
        <v>3099.6</v>
      </c>
      <c r="S397">
        <v>1957.65</v>
      </c>
      <c r="T397">
        <v>6794.42</v>
      </c>
      <c r="U397" t="str">
        <f>TEXT(Table1[[#This Row],[Booking_Date]],"mmm")</f>
        <v>May</v>
      </c>
      <c r="V397">
        <f>YEAR(Table1[[#This Row],[Booking_Date]])</f>
        <v>2024</v>
      </c>
      <c r="W397" t="s">
        <v>75</v>
      </c>
      <c r="X397" t="str">
        <f>IF(Table1[[#This Row],[Freight_Cost]]&gt;50000,"High","Low")</f>
        <v>Low</v>
      </c>
      <c r="Y397" s="5" t="str">
        <f>IF(Table1[[#This Row],[Profit]]&gt;10000,"Good","Average")</f>
        <v>Average</v>
      </c>
      <c r="Z397" s="5" t="str" cm="1">
        <f t="array" ref="Z397">_xlfn.IFS(K397&lt;=5,"Excellent",K397&lt;=10,"Good",TRUE,"Delayed")</f>
        <v>Excellent</v>
      </c>
      <c r="AA397" s="5" t="str">
        <f>_xlfn.XLOOKUP(Table1[[#This Row],[Shipment_ID]],A:A,E:E)</f>
        <v>ONE</v>
      </c>
      <c r="AB397" s="5">
        <f t="shared" si="6"/>
        <v>6794.42</v>
      </c>
    </row>
    <row r="398" spans="1:28">
      <c r="A398" t="s">
        <v>587</v>
      </c>
      <c r="B398" s="1">
        <v>45395</v>
      </c>
      <c r="C398" t="s">
        <v>29</v>
      </c>
      <c r="D398" t="s">
        <v>65</v>
      </c>
      <c r="E398" t="s">
        <v>31</v>
      </c>
      <c r="F398" t="s">
        <v>58</v>
      </c>
      <c r="G398" t="s">
        <v>33</v>
      </c>
      <c r="H398">
        <v>24.97</v>
      </c>
      <c r="I398">
        <v>869</v>
      </c>
      <c r="J398">
        <v>97.69</v>
      </c>
      <c r="K398">
        <v>3</v>
      </c>
      <c r="L398" t="s">
        <v>44</v>
      </c>
      <c r="M398" t="s">
        <v>35</v>
      </c>
      <c r="N398">
        <v>60623.8</v>
      </c>
      <c r="O398" t="s">
        <v>128</v>
      </c>
      <c r="P398" t="s">
        <v>54</v>
      </c>
      <c r="Q398">
        <v>86.57</v>
      </c>
      <c r="R398">
        <v>2736.8</v>
      </c>
      <c r="S398">
        <v>4731.07</v>
      </c>
      <c r="T398">
        <v>10591.19</v>
      </c>
      <c r="U398" t="str">
        <f>TEXT(Table1[[#This Row],[Booking_Date]],"mmm")</f>
        <v>Apr</v>
      </c>
      <c r="V398">
        <f>YEAR(Table1[[#This Row],[Booking_Date]])</f>
        <v>2024</v>
      </c>
      <c r="W398" t="s">
        <v>75</v>
      </c>
      <c r="X398" t="str">
        <f>IF(Table1[[#This Row],[Freight_Cost]]&gt;50000,"High","Low")</f>
        <v>High</v>
      </c>
      <c r="Y398" s="5" t="str">
        <f>IF(Table1[[#This Row],[Profit]]&gt;10000,"Good","Average")</f>
        <v>Good</v>
      </c>
      <c r="Z398" s="5" t="str" cm="1">
        <f t="array" ref="Z398">_xlfn.IFS(K398&lt;=5,"Excellent",K398&lt;=10,"Good",TRUE,"Delayed")</f>
        <v>Excellent</v>
      </c>
      <c r="AA398" s="5" t="str">
        <f>_xlfn.XLOOKUP(Table1[[#This Row],[Shipment_ID]],A:A,E:E)</f>
        <v>Hapag-Lloyd</v>
      </c>
      <c r="AB398" s="5">
        <f t="shared" si="6"/>
        <v>10591.19</v>
      </c>
    </row>
    <row r="399" spans="1:28">
      <c r="A399" t="s">
        <v>588</v>
      </c>
      <c r="B399" s="1">
        <v>46065</v>
      </c>
      <c r="C399" t="s">
        <v>50</v>
      </c>
      <c r="D399" t="s">
        <v>72</v>
      </c>
      <c r="E399" t="s">
        <v>83</v>
      </c>
      <c r="F399" t="s">
        <v>58</v>
      </c>
      <c r="G399" t="s">
        <v>59</v>
      </c>
      <c r="H399">
        <v>12.76</v>
      </c>
      <c r="I399">
        <v>1921</v>
      </c>
      <c r="J399">
        <v>103.06</v>
      </c>
      <c r="K399">
        <v>4</v>
      </c>
      <c r="L399" t="s">
        <v>68</v>
      </c>
      <c r="M399" t="s">
        <v>60</v>
      </c>
      <c r="N399">
        <v>61403.199999999997</v>
      </c>
      <c r="O399" t="s">
        <v>172</v>
      </c>
      <c r="P399" t="s">
        <v>78</v>
      </c>
      <c r="Q399">
        <v>85.01</v>
      </c>
      <c r="R399">
        <v>4352.3999999999996</v>
      </c>
      <c r="S399">
        <v>4431.8999999999996</v>
      </c>
      <c r="T399">
        <v>5234.8500000000004</v>
      </c>
      <c r="U399" t="str">
        <f>TEXT(Table1[[#This Row],[Booking_Date]],"mmm")</f>
        <v>Feb</v>
      </c>
      <c r="V399">
        <f>YEAR(Table1[[#This Row],[Booking_Date]])</f>
        <v>2026</v>
      </c>
      <c r="W399" t="s">
        <v>38</v>
      </c>
      <c r="X399" t="str">
        <f>IF(Table1[[#This Row],[Freight_Cost]]&gt;50000,"High","Low")</f>
        <v>High</v>
      </c>
      <c r="Y399" s="5" t="str">
        <f>IF(Table1[[#This Row],[Profit]]&gt;10000,"Good","Average")</f>
        <v>Average</v>
      </c>
      <c r="Z399" s="5" t="str" cm="1">
        <f t="array" ref="Z399">_xlfn.IFS(K399&lt;=5,"Excellent",K399&lt;=10,"Good",TRUE,"Delayed")</f>
        <v>Excellent</v>
      </c>
      <c r="AA399" s="5" t="str">
        <f>_xlfn.XLOOKUP(Table1[[#This Row],[Shipment_ID]],A:A,E:E)</f>
        <v>MSC</v>
      </c>
      <c r="AB399" s="5">
        <f t="shared" si="6"/>
        <v>5234.8500000000004</v>
      </c>
    </row>
    <row r="400" spans="1:28">
      <c r="A400" t="s">
        <v>589</v>
      </c>
      <c r="B400" s="1">
        <v>45599</v>
      </c>
      <c r="C400" t="s">
        <v>29</v>
      </c>
      <c r="D400" t="s">
        <v>72</v>
      </c>
      <c r="E400" t="s">
        <v>42</v>
      </c>
      <c r="F400" t="s">
        <v>58</v>
      </c>
      <c r="G400" t="s">
        <v>52</v>
      </c>
      <c r="H400">
        <v>15.27</v>
      </c>
      <c r="I400">
        <v>2195</v>
      </c>
      <c r="J400">
        <v>100.54</v>
      </c>
      <c r="K400">
        <v>7</v>
      </c>
      <c r="L400" t="s">
        <v>34</v>
      </c>
      <c r="M400" t="s">
        <v>35</v>
      </c>
      <c r="N400">
        <v>73147.8</v>
      </c>
      <c r="O400" t="s">
        <v>507</v>
      </c>
      <c r="P400" t="s">
        <v>78</v>
      </c>
      <c r="Q400">
        <v>84.08</v>
      </c>
      <c r="R400">
        <v>5000.8</v>
      </c>
      <c r="S400">
        <v>4170.62</v>
      </c>
      <c r="T400">
        <v>11152.88</v>
      </c>
      <c r="U400" t="str">
        <f>TEXT(Table1[[#This Row],[Booking_Date]],"mmm")</f>
        <v>Nov</v>
      </c>
      <c r="V400">
        <f>YEAR(Table1[[#This Row],[Booking_Date]])</f>
        <v>2024</v>
      </c>
      <c r="W400" t="s">
        <v>104</v>
      </c>
      <c r="X400" t="str">
        <f>IF(Table1[[#This Row],[Freight_Cost]]&gt;50000,"High","Low")</f>
        <v>High</v>
      </c>
      <c r="Y400" s="5" t="str">
        <f>IF(Table1[[#This Row],[Profit]]&gt;10000,"Good","Average")</f>
        <v>Good</v>
      </c>
      <c r="Z400" s="5" t="str" cm="1">
        <f t="array" ref="Z400">_xlfn.IFS(K400&lt;=5,"Excellent",K400&lt;=10,"Good",TRUE,"Delayed")</f>
        <v>Good</v>
      </c>
      <c r="AA400" s="5" t="str">
        <f>_xlfn.XLOOKUP(Table1[[#This Row],[Shipment_ID]],A:A,E:E)</f>
        <v>CMA CGM</v>
      </c>
      <c r="AB400" s="5">
        <f t="shared" si="6"/>
        <v>11152.88</v>
      </c>
    </row>
    <row r="401" spans="1:28">
      <c r="A401" t="s">
        <v>590</v>
      </c>
      <c r="B401" s="1">
        <v>45421</v>
      </c>
      <c r="C401" t="s">
        <v>121</v>
      </c>
      <c r="D401" t="s">
        <v>108</v>
      </c>
      <c r="E401" t="s">
        <v>99</v>
      </c>
      <c r="F401" t="s">
        <v>32</v>
      </c>
      <c r="G401" t="s">
        <v>43</v>
      </c>
      <c r="H401">
        <v>12.68</v>
      </c>
      <c r="I401">
        <v>2726</v>
      </c>
      <c r="J401">
        <v>87.71</v>
      </c>
      <c r="K401">
        <v>6</v>
      </c>
      <c r="L401" t="s">
        <v>34</v>
      </c>
      <c r="M401" t="s">
        <v>60</v>
      </c>
      <c r="N401">
        <v>59649.2</v>
      </c>
      <c r="O401" t="s">
        <v>262</v>
      </c>
      <c r="P401" t="s">
        <v>62</v>
      </c>
      <c r="Q401">
        <v>85.46</v>
      </c>
      <c r="R401">
        <v>5959.2</v>
      </c>
      <c r="S401">
        <v>3417.79</v>
      </c>
      <c r="T401">
        <v>7985.73</v>
      </c>
      <c r="U401" t="str">
        <f>TEXT(Table1[[#This Row],[Booking_Date]],"mmm")</f>
        <v>May</v>
      </c>
      <c r="V401">
        <f>YEAR(Table1[[#This Row],[Booking_Date]])</f>
        <v>2024</v>
      </c>
      <c r="W401" t="s">
        <v>75</v>
      </c>
      <c r="X401" t="str">
        <f>IF(Table1[[#This Row],[Freight_Cost]]&gt;50000,"High","Low")</f>
        <v>High</v>
      </c>
      <c r="Y401" s="5" t="str">
        <f>IF(Table1[[#This Row],[Profit]]&gt;10000,"Good","Average")</f>
        <v>Average</v>
      </c>
      <c r="Z401" s="5" t="str" cm="1">
        <f t="array" ref="Z401">_xlfn.IFS(K401&lt;=5,"Excellent",K401&lt;=10,"Good",TRUE,"Delayed")</f>
        <v>Good</v>
      </c>
      <c r="AA401" s="5" t="str">
        <f>_xlfn.XLOOKUP(Table1[[#This Row],[Shipment_ID]],A:A,E:E)</f>
        <v>ONE</v>
      </c>
      <c r="AB401" s="5">
        <f t="shared" si="6"/>
        <v>7985.73</v>
      </c>
    </row>
    <row r="402" spans="1:28">
      <c r="A402" t="s">
        <v>591</v>
      </c>
      <c r="B402" s="1">
        <v>45384</v>
      </c>
      <c r="C402" t="s">
        <v>29</v>
      </c>
      <c r="D402" t="s">
        <v>72</v>
      </c>
      <c r="E402" t="s">
        <v>99</v>
      </c>
      <c r="F402" t="s">
        <v>32</v>
      </c>
      <c r="G402" t="s">
        <v>52</v>
      </c>
      <c r="H402">
        <v>25.97</v>
      </c>
      <c r="I402">
        <v>1585</v>
      </c>
      <c r="J402">
        <v>104.52</v>
      </c>
      <c r="K402">
        <v>4</v>
      </c>
      <c r="L402" t="s">
        <v>34</v>
      </c>
      <c r="M402" t="s">
        <v>35</v>
      </c>
      <c r="N402">
        <v>63935.4</v>
      </c>
      <c r="O402" t="s">
        <v>240</v>
      </c>
      <c r="P402" t="s">
        <v>47</v>
      </c>
      <c r="Q402">
        <v>82.72</v>
      </c>
      <c r="R402">
        <v>4208.8</v>
      </c>
      <c r="S402">
        <v>4308.3599999999997</v>
      </c>
      <c r="T402">
        <v>5560.67</v>
      </c>
      <c r="U402" t="str">
        <f>TEXT(Table1[[#This Row],[Booking_Date]],"mmm")</f>
        <v>Apr</v>
      </c>
      <c r="V402">
        <f>YEAR(Table1[[#This Row],[Booking_Date]])</f>
        <v>2024</v>
      </c>
      <c r="W402" t="s">
        <v>75</v>
      </c>
      <c r="X402" t="str">
        <f>IF(Table1[[#This Row],[Freight_Cost]]&gt;50000,"High","Low")</f>
        <v>High</v>
      </c>
      <c r="Y402" s="5" t="str">
        <f>IF(Table1[[#This Row],[Profit]]&gt;10000,"Good","Average")</f>
        <v>Average</v>
      </c>
      <c r="Z402" s="5" t="str" cm="1">
        <f t="array" ref="Z402">_xlfn.IFS(K402&lt;=5,"Excellent",K402&lt;=10,"Good",TRUE,"Delayed")</f>
        <v>Excellent</v>
      </c>
      <c r="AA402" s="5" t="str">
        <f>_xlfn.XLOOKUP(Table1[[#This Row],[Shipment_ID]],A:A,E:E)</f>
        <v>ONE</v>
      </c>
      <c r="AB402" s="5">
        <f t="shared" si="6"/>
        <v>5560.67</v>
      </c>
    </row>
    <row r="403" spans="1:28">
      <c r="A403" t="s">
        <v>592</v>
      </c>
      <c r="B403" s="1">
        <v>45976</v>
      </c>
      <c r="C403" t="s">
        <v>89</v>
      </c>
      <c r="D403" t="s">
        <v>82</v>
      </c>
      <c r="E403" t="s">
        <v>102</v>
      </c>
      <c r="F403" t="s">
        <v>32</v>
      </c>
      <c r="G403" t="s">
        <v>84</v>
      </c>
      <c r="H403">
        <v>17.34</v>
      </c>
      <c r="I403">
        <v>1895</v>
      </c>
      <c r="J403">
        <v>103.38</v>
      </c>
      <c r="K403">
        <v>4</v>
      </c>
      <c r="L403" t="s">
        <v>34</v>
      </c>
      <c r="M403" t="s">
        <v>60</v>
      </c>
      <c r="N403">
        <v>55751.6</v>
      </c>
      <c r="O403" t="s">
        <v>593</v>
      </c>
      <c r="P403" t="s">
        <v>62</v>
      </c>
      <c r="Q403">
        <v>85.51</v>
      </c>
      <c r="R403">
        <v>4483.6000000000004</v>
      </c>
      <c r="S403">
        <v>4131.18</v>
      </c>
      <c r="T403">
        <v>7970.26</v>
      </c>
      <c r="U403" t="str">
        <f>TEXT(Table1[[#This Row],[Booking_Date]],"mmm")</f>
        <v>Nov</v>
      </c>
      <c r="V403">
        <f>YEAR(Table1[[#This Row],[Booking_Date]])</f>
        <v>2025</v>
      </c>
      <c r="W403" t="s">
        <v>104</v>
      </c>
      <c r="X403" t="str">
        <f>IF(Table1[[#This Row],[Freight_Cost]]&gt;50000,"High","Low")</f>
        <v>High</v>
      </c>
      <c r="Y403" s="5" t="str">
        <f>IF(Table1[[#This Row],[Profit]]&gt;10000,"Good","Average")</f>
        <v>Average</v>
      </c>
      <c r="Z403" s="5" t="str" cm="1">
        <f t="array" ref="Z403">_xlfn.IFS(K403&lt;=5,"Excellent",K403&lt;=10,"Good",TRUE,"Delayed")</f>
        <v>Excellent</v>
      </c>
      <c r="AA403" s="5" t="str">
        <f>_xlfn.XLOOKUP(Table1[[#This Row],[Shipment_ID]],A:A,E:E)</f>
        <v>Maersk</v>
      </c>
      <c r="AB403" s="5">
        <f t="shared" si="6"/>
        <v>7970.26</v>
      </c>
    </row>
    <row r="404" spans="1:28">
      <c r="A404" t="s">
        <v>594</v>
      </c>
      <c r="B404" s="1">
        <v>46159</v>
      </c>
      <c r="C404" t="s">
        <v>115</v>
      </c>
      <c r="D404" t="s">
        <v>41</v>
      </c>
      <c r="E404" t="s">
        <v>57</v>
      </c>
      <c r="F404" t="s">
        <v>32</v>
      </c>
      <c r="G404" t="s">
        <v>52</v>
      </c>
      <c r="H404">
        <v>15.31</v>
      </c>
      <c r="I404">
        <v>998</v>
      </c>
      <c r="J404">
        <v>104.7</v>
      </c>
      <c r="K404">
        <v>3</v>
      </c>
      <c r="L404" t="s">
        <v>68</v>
      </c>
      <c r="M404" t="s">
        <v>35</v>
      </c>
      <c r="N404">
        <v>44819</v>
      </c>
      <c r="O404" t="s">
        <v>432</v>
      </c>
      <c r="P404" t="s">
        <v>54</v>
      </c>
      <c r="Q404">
        <v>86.65</v>
      </c>
      <c r="R404">
        <v>2608.4</v>
      </c>
      <c r="S404">
        <v>2982.24</v>
      </c>
      <c r="T404">
        <v>5775.48</v>
      </c>
      <c r="U404" t="str">
        <f>TEXT(Table1[[#This Row],[Booking_Date]],"mmm")</f>
        <v>May</v>
      </c>
      <c r="V404">
        <f>YEAR(Table1[[#This Row],[Booking_Date]])</f>
        <v>2026</v>
      </c>
      <c r="W404" t="s">
        <v>75</v>
      </c>
      <c r="X404" t="str">
        <f>IF(Table1[[#This Row],[Freight_Cost]]&gt;50000,"High","Low")</f>
        <v>Low</v>
      </c>
      <c r="Y404" s="5" t="str">
        <f>IF(Table1[[#This Row],[Profit]]&gt;10000,"Good","Average")</f>
        <v>Average</v>
      </c>
      <c r="Z404" s="5" t="str" cm="1">
        <f t="array" ref="Z404">_xlfn.IFS(K404&lt;=5,"Excellent",K404&lt;=10,"Good",TRUE,"Delayed")</f>
        <v>Excellent</v>
      </c>
      <c r="AA404" s="5" t="str">
        <f>_xlfn.XLOOKUP(Table1[[#This Row],[Shipment_ID]],A:A,E:E)</f>
        <v>Evergreen</v>
      </c>
      <c r="AB404" s="5">
        <f t="shared" si="6"/>
        <v>5775.48</v>
      </c>
    </row>
    <row r="405" spans="1:28">
      <c r="A405" t="s">
        <v>595</v>
      </c>
      <c r="B405" s="1">
        <v>45823</v>
      </c>
      <c r="C405" t="s">
        <v>89</v>
      </c>
      <c r="D405" t="s">
        <v>72</v>
      </c>
      <c r="E405" t="s">
        <v>102</v>
      </c>
      <c r="F405" t="s">
        <v>32</v>
      </c>
      <c r="G405" t="s">
        <v>59</v>
      </c>
      <c r="H405">
        <v>17.14</v>
      </c>
      <c r="I405">
        <v>1635</v>
      </c>
      <c r="J405">
        <v>101.27</v>
      </c>
      <c r="K405">
        <v>4</v>
      </c>
      <c r="L405" t="s">
        <v>68</v>
      </c>
      <c r="M405" t="s">
        <v>35</v>
      </c>
      <c r="N405">
        <v>53698.400000000001</v>
      </c>
      <c r="O405" t="s">
        <v>254</v>
      </c>
      <c r="P405" t="s">
        <v>54</v>
      </c>
      <c r="Q405">
        <v>81.83</v>
      </c>
      <c r="R405">
        <v>3955.6</v>
      </c>
      <c r="S405">
        <v>1768.81</v>
      </c>
      <c r="T405">
        <v>9115.61</v>
      </c>
      <c r="U405" t="str">
        <f>TEXT(Table1[[#This Row],[Booking_Date]],"mmm")</f>
        <v>Jun</v>
      </c>
      <c r="V405">
        <f>YEAR(Table1[[#This Row],[Booking_Date]])</f>
        <v>2025</v>
      </c>
      <c r="W405" t="s">
        <v>75</v>
      </c>
      <c r="X405" t="str">
        <f>IF(Table1[[#This Row],[Freight_Cost]]&gt;50000,"High","Low")</f>
        <v>High</v>
      </c>
      <c r="Y405" s="5" t="str">
        <f>IF(Table1[[#This Row],[Profit]]&gt;10000,"Good","Average")</f>
        <v>Average</v>
      </c>
      <c r="Z405" s="5" t="str" cm="1">
        <f t="array" ref="Z405">_xlfn.IFS(K405&lt;=5,"Excellent",K405&lt;=10,"Good",TRUE,"Delayed")</f>
        <v>Excellent</v>
      </c>
      <c r="AA405" s="5" t="str">
        <f>_xlfn.XLOOKUP(Table1[[#This Row],[Shipment_ID]],A:A,E:E)</f>
        <v>Maersk</v>
      </c>
      <c r="AB405" s="5">
        <f t="shared" si="6"/>
        <v>9115.61</v>
      </c>
    </row>
    <row r="406" spans="1:28">
      <c r="A406" t="s">
        <v>596</v>
      </c>
      <c r="B406" s="1">
        <v>45682</v>
      </c>
      <c r="C406" t="s">
        <v>40</v>
      </c>
      <c r="D406" t="s">
        <v>65</v>
      </c>
      <c r="E406" t="s">
        <v>42</v>
      </c>
      <c r="F406" t="s">
        <v>58</v>
      </c>
      <c r="G406" t="s">
        <v>43</v>
      </c>
      <c r="H406">
        <v>15.33</v>
      </c>
      <c r="I406">
        <v>1185</v>
      </c>
      <c r="J406">
        <v>97.96</v>
      </c>
      <c r="K406">
        <v>4</v>
      </c>
      <c r="L406" t="s">
        <v>34</v>
      </c>
      <c r="M406" t="s">
        <v>60</v>
      </c>
      <c r="N406">
        <v>56772.2</v>
      </c>
      <c r="O406" t="s">
        <v>163</v>
      </c>
      <c r="P406" t="s">
        <v>62</v>
      </c>
      <c r="Q406">
        <v>86.03</v>
      </c>
      <c r="R406">
        <v>2983.2</v>
      </c>
      <c r="S406">
        <v>2451.4899999999998</v>
      </c>
      <c r="T406">
        <v>4772.5</v>
      </c>
      <c r="U406" t="str">
        <f>TEXT(Table1[[#This Row],[Booking_Date]],"mmm")</f>
        <v>Jan</v>
      </c>
      <c r="V406">
        <f>YEAR(Table1[[#This Row],[Booking_Date]])</f>
        <v>2025</v>
      </c>
      <c r="W406" t="s">
        <v>38</v>
      </c>
      <c r="X406" t="str">
        <f>IF(Table1[[#This Row],[Freight_Cost]]&gt;50000,"High","Low")</f>
        <v>High</v>
      </c>
      <c r="Y406" s="5" t="str">
        <f>IF(Table1[[#This Row],[Profit]]&gt;10000,"Good","Average")</f>
        <v>Average</v>
      </c>
      <c r="Z406" s="5" t="str" cm="1">
        <f t="array" ref="Z406">_xlfn.IFS(K406&lt;=5,"Excellent",K406&lt;=10,"Good",TRUE,"Delayed")</f>
        <v>Excellent</v>
      </c>
      <c r="AA406" s="5" t="str">
        <f>_xlfn.XLOOKUP(Table1[[#This Row],[Shipment_ID]],A:A,E:E)</f>
        <v>CMA CGM</v>
      </c>
      <c r="AB406" s="5">
        <f t="shared" si="6"/>
        <v>4772.5</v>
      </c>
    </row>
    <row r="407" spans="1:28">
      <c r="A407" t="s">
        <v>597</v>
      </c>
      <c r="B407" s="1">
        <v>45800</v>
      </c>
      <c r="C407" t="s">
        <v>29</v>
      </c>
      <c r="D407" t="s">
        <v>56</v>
      </c>
      <c r="E407" t="s">
        <v>99</v>
      </c>
      <c r="F407" t="s">
        <v>58</v>
      </c>
      <c r="G407" t="s">
        <v>52</v>
      </c>
      <c r="H407">
        <v>16.71</v>
      </c>
      <c r="I407">
        <v>1708</v>
      </c>
      <c r="J407">
        <v>101.62</v>
      </c>
      <c r="K407">
        <v>5</v>
      </c>
      <c r="L407" t="s">
        <v>34</v>
      </c>
      <c r="M407" t="s">
        <v>60</v>
      </c>
      <c r="N407">
        <v>64729.4</v>
      </c>
      <c r="O407" t="s">
        <v>598</v>
      </c>
      <c r="P407" t="s">
        <v>62</v>
      </c>
      <c r="Q407">
        <v>86.65</v>
      </c>
      <c r="R407">
        <v>4084.4</v>
      </c>
      <c r="S407">
        <v>2396.83</v>
      </c>
      <c r="T407">
        <v>5650.48</v>
      </c>
      <c r="U407" t="str">
        <f>TEXT(Table1[[#This Row],[Booking_Date]],"mmm")</f>
        <v>May</v>
      </c>
      <c r="V407">
        <f>YEAR(Table1[[#This Row],[Booking_Date]])</f>
        <v>2025</v>
      </c>
      <c r="W407" t="s">
        <v>75</v>
      </c>
      <c r="X407" t="str">
        <f>IF(Table1[[#This Row],[Freight_Cost]]&gt;50000,"High","Low")</f>
        <v>High</v>
      </c>
      <c r="Y407" s="5" t="str">
        <f>IF(Table1[[#This Row],[Profit]]&gt;10000,"Good","Average")</f>
        <v>Average</v>
      </c>
      <c r="Z407" s="5" t="str" cm="1">
        <f t="array" ref="Z407">_xlfn.IFS(K407&lt;=5,"Excellent",K407&lt;=10,"Good",TRUE,"Delayed")</f>
        <v>Excellent</v>
      </c>
      <c r="AA407" s="5" t="str">
        <f>_xlfn.XLOOKUP(Table1[[#This Row],[Shipment_ID]],A:A,E:E)</f>
        <v>ONE</v>
      </c>
      <c r="AB407" s="5">
        <f t="shared" si="6"/>
        <v>5650.48</v>
      </c>
    </row>
    <row r="408" spans="1:28">
      <c r="A408" t="s">
        <v>599</v>
      </c>
      <c r="B408" s="1">
        <v>45537</v>
      </c>
      <c r="C408" t="s">
        <v>50</v>
      </c>
      <c r="D408" t="s">
        <v>56</v>
      </c>
      <c r="E408" t="s">
        <v>57</v>
      </c>
      <c r="F408" t="s">
        <v>32</v>
      </c>
      <c r="G408" t="s">
        <v>33</v>
      </c>
      <c r="H408">
        <v>24.86</v>
      </c>
      <c r="I408">
        <v>1869</v>
      </c>
      <c r="J408">
        <v>102.65</v>
      </c>
      <c r="K408">
        <v>5</v>
      </c>
      <c r="L408" t="s">
        <v>68</v>
      </c>
      <c r="M408" t="s">
        <v>35</v>
      </c>
      <c r="N408">
        <v>63620</v>
      </c>
      <c r="O408" t="s">
        <v>425</v>
      </c>
      <c r="P408" t="s">
        <v>54</v>
      </c>
      <c r="Q408">
        <v>81.48</v>
      </c>
      <c r="R408">
        <v>4732.3999999999996</v>
      </c>
      <c r="S408">
        <v>4391.3900000000003</v>
      </c>
      <c r="T408">
        <v>7408.71</v>
      </c>
      <c r="U408" t="str">
        <f>TEXT(Table1[[#This Row],[Booking_Date]],"mmm")</f>
        <v>Sep</v>
      </c>
      <c r="V408">
        <f>YEAR(Table1[[#This Row],[Booking_Date]])</f>
        <v>2024</v>
      </c>
      <c r="W408" t="s">
        <v>48</v>
      </c>
      <c r="X408" t="str">
        <f>IF(Table1[[#This Row],[Freight_Cost]]&gt;50000,"High","Low")</f>
        <v>High</v>
      </c>
      <c r="Y408" s="5" t="str">
        <f>IF(Table1[[#This Row],[Profit]]&gt;10000,"Good","Average")</f>
        <v>Average</v>
      </c>
      <c r="Z408" s="5" t="str" cm="1">
        <f t="array" ref="Z408">_xlfn.IFS(K408&lt;=5,"Excellent",K408&lt;=10,"Good",TRUE,"Delayed")</f>
        <v>Excellent</v>
      </c>
      <c r="AA408" s="5" t="str">
        <f>_xlfn.XLOOKUP(Table1[[#This Row],[Shipment_ID]],A:A,E:E)</f>
        <v>Evergreen</v>
      </c>
      <c r="AB408" s="5">
        <f t="shared" si="6"/>
        <v>7408.71</v>
      </c>
    </row>
    <row r="409" spans="1:28">
      <c r="A409" t="s">
        <v>600</v>
      </c>
      <c r="B409" s="1">
        <v>45520</v>
      </c>
      <c r="C409" t="s">
        <v>115</v>
      </c>
      <c r="D409" t="s">
        <v>30</v>
      </c>
      <c r="E409" t="s">
        <v>99</v>
      </c>
      <c r="F409" t="s">
        <v>32</v>
      </c>
      <c r="G409" t="s">
        <v>84</v>
      </c>
      <c r="H409">
        <v>13.4</v>
      </c>
      <c r="I409">
        <v>2257</v>
      </c>
      <c r="J409">
        <v>92.93</v>
      </c>
      <c r="K409">
        <v>6</v>
      </c>
      <c r="L409" t="s">
        <v>34</v>
      </c>
      <c r="M409" t="s">
        <v>60</v>
      </c>
      <c r="N409">
        <v>55295.6</v>
      </c>
      <c r="O409" t="s">
        <v>224</v>
      </c>
      <c r="P409" t="s">
        <v>70</v>
      </c>
      <c r="Q409">
        <v>81.73</v>
      </c>
      <c r="R409">
        <v>5050</v>
      </c>
      <c r="S409">
        <v>3928.47</v>
      </c>
      <c r="T409">
        <v>8130.69</v>
      </c>
      <c r="U409" t="str">
        <f>TEXT(Table1[[#This Row],[Booking_Date]],"mmm")</f>
        <v>Aug</v>
      </c>
      <c r="V409">
        <f>YEAR(Table1[[#This Row],[Booking_Date]])</f>
        <v>2024</v>
      </c>
      <c r="W409" t="s">
        <v>48</v>
      </c>
      <c r="X409" t="str">
        <f>IF(Table1[[#This Row],[Freight_Cost]]&gt;50000,"High","Low")</f>
        <v>High</v>
      </c>
      <c r="Y409" s="5" t="str">
        <f>IF(Table1[[#This Row],[Profit]]&gt;10000,"Good","Average")</f>
        <v>Average</v>
      </c>
      <c r="Z409" s="5" t="str" cm="1">
        <f t="array" ref="Z409">_xlfn.IFS(K409&lt;=5,"Excellent",K409&lt;=10,"Good",TRUE,"Delayed")</f>
        <v>Good</v>
      </c>
      <c r="AA409" s="5" t="str">
        <f>_xlfn.XLOOKUP(Table1[[#This Row],[Shipment_ID]],A:A,E:E)</f>
        <v>ONE</v>
      </c>
      <c r="AB409" s="5">
        <f t="shared" si="6"/>
        <v>8130.69</v>
      </c>
    </row>
    <row r="410" spans="1:28">
      <c r="A410" t="s">
        <v>601</v>
      </c>
      <c r="B410" s="1">
        <v>46169</v>
      </c>
      <c r="C410" t="s">
        <v>89</v>
      </c>
      <c r="D410" t="s">
        <v>65</v>
      </c>
      <c r="E410" t="s">
        <v>99</v>
      </c>
      <c r="F410" t="s">
        <v>58</v>
      </c>
      <c r="G410" t="s">
        <v>33</v>
      </c>
      <c r="H410">
        <v>27.67</v>
      </c>
      <c r="I410">
        <v>507</v>
      </c>
      <c r="J410">
        <v>95.72</v>
      </c>
      <c r="K410">
        <v>2</v>
      </c>
      <c r="L410" t="s">
        <v>34</v>
      </c>
      <c r="M410" t="s">
        <v>45</v>
      </c>
      <c r="N410">
        <v>60973.4</v>
      </c>
      <c r="O410" t="s">
        <v>228</v>
      </c>
      <c r="P410" t="s">
        <v>37</v>
      </c>
      <c r="Q410">
        <v>83.29</v>
      </c>
      <c r="R410">
        <v>2120.8000000000002</v>
      </c>
      <c r="S410">
        <v>1549.94</v>
      </c>
      <c r="T410">
        <v>10091.450000000001</v>
      </c>
      <c r="U410" t="str">
        <f>TEXT(Table1[[#This Row],[Booking_Date]],"mmm")</f>
        <v>May</v>
      </c>
      <c r="V410">
        <f>YEAR(Table1[[#This Row],[Booking_Date]])</f>
        <v>2026</v>
      </c>
      <c r="W410" t="s">
        <v>75</v>
      </c>
      <c r="X410" t="str">
        <f>IF(Table1[[#This Row],[Freight_Cost]]&gt;50000,"High","Low")</f>
        <v>High</v>
      </c>
      <c r="Y410" s="5" t="str">
        <f>IF(Table1[[#This Row],[Profit]]&gt;10000,"Good","Average")</f>
        <v>Good</v>
      </c>
      <c r="Z410" s="5" t="str" cm="1">
        <f t="array" ref="Z410">_xlfn.IFS(K410&lt;=5,"Excellent",K410&lt;=10,"Good",TRUE,"Delayed")</f>
        <v>Excellent</v>
      </c>
      <c r="AA410" s="5" t="str">
        <f>_xlfn.XLOOKUP(Table1[[#This Row],[Shipment_ID]],A:A,E:E)</f>
        <v>ONE</v>
      </c>
      <c r="AB410" s="5">
        <f t="shared" si="6"/>
        <v>10091.450000000001</v>
      </c>
    </row>
    <row r="411" spans="1:28">
      <c r="A411" t="s">
        <v>602</v>
      </c>
      <c r="B411" s="1">
        <v>45523</v>
      </c>
      <c r="C411" t="s">
        <v>115</v>
      </c>
      <c r="D411" t="s">
        <v>108</v>
      </c>
      <c r="E411" t="s">
        <v>102</v>
      </c>
      <c r="F411" t="s">
        <v>32</v>
      </c>
      <c r="G411" t="s">
        <v>43</v>
      </c>
      <c r="H411">
        <v>19.36</v>
      </c>
      <c r="I411">
        <v>473</v>
      </c>
      <c r="J411">
        <v>102.03</v>
      </c>
      <c r="K411">
        <v>2</v>
      </c>
      <c r="L411" t="s">
        <v>68</v>
      </c>
      <c r="M411" t="s">
        <v>45</v>
      </c>
      <c r="N411">
        <v>39343.599999999999</v>
      </c>
      <c r="O411" t="s">
        <v>97</v>
      </c>
      <c r="P411" t="s">
        <v>54</v>
      </c>
      <c r="Q411">
        <v>87.1</v>
      </c>
      <c r="R411">
        <v>1720.4</v>
      </c>
      <c r="S411">
        <v>2639.42</v>
      </c>
      <c r="T411">
        <v>4142.8</v>
      </c>
      <c r="U411" t="str">
        <f>TEXT(Table1[[#This Row],[Booking_Date]],"mmm")</f>
        <v>Aug</v>
      </c>
      <c r="V411">
        <f>YEAR(Table1[[#This Row],[Booking_Date]])</f>
        <v>2024</v>
      </c>
      <c r="W411" t="s">
        <v>48</v>
      </c>
      <c r="X411" t="str">
        <f>IF(Table1[[#This Row],[Freight_Cost]]&gt;50000,"High","Low")</f>
        <v>Low</v>
      </c>
      <c r="Y411" s="5" t="str">
        <f>IF(Table1[[#This Row],[Profit]]&gt;10000,"Good","Average")</f>
        <v>Average</v>
      </c>
      <c r="Z411" s="5" t="str" cm="1">
        <f t="array" ref="Z411">_xlfn.IFS(K411&lt;=5,"Excellent",K411&lt;=10,"Good",TRUE,"Delayed")</f>
        <v>Excellent</v>
      </c>
      <c r="AA411" s="5" t="str">
        <f>_xlfn.XLOOKUP(Table1[[#This Row],[Shipment_ID]],A:A,E:E)</f>
        <v>Maersk</v>
      </c>
      <c r="AB411" s="5">
        <f t="shared" si="6"/>
        <v>4142.8</v>
      </c>
    </row>
    <row r="412" spans="1:28">
      <c r="A412" t="s">
        <v>603</v>
      </c>
      <c r="B412" s="1">
        <v>45601</v>
      </c>
      <c r="C412" t="s">
        <v>115</v>
      </c>
      <c r="D412" t="s">
        <v>108</v>
      </c>
      <c r="E412" t="s">
        <v>99</v>
      </c>
      <c r="F412" t="s">
        <v>58</v>
      </c>
      <c r="G412" t="s">
        <v>90</v>
      </c>
      <c r="H412">
        <v>26.88</v>
      </c>
      <c r="I412">
        <v>1186</v>
      </c>
      <c r="J412">
        <v>90.47</v>
      </c>
      <c r="K412">
        <v>2</v>
      </c>
      <c r="L412" t="s">
        <v>44</v>
      </c>
      <c r="M412" t="s">
        <v>60</v>
      </c>
      <c r="N412">
        <v>61280.4</v>
      </c>
      <c r="O412" t="s">
        <v>143</v>
      </c>
      <c r="P412" t="s">
        <v>54</v>
      </c>
      <c r="Q412">
        <v>87.27</v>
      </c>
      <c r="R412">
        <v>3447.2</v>
      </c>
      <c r="S412">
        <v>2962.38</v>
      </c>
      <c r="T412">
        <v>5094.7700000000004</v>
      </c>
      <c r="U412" t="str">
        <f>TEXT(Table1[[#This Row],[Booking_Date]],"mmm")</f>
        <v>Nov</v>
      </c>
      <c r="V412">
        <f>YEAR(Table1[[#This Row],[Booking_Date]])</f>
        <v>2024</v>
      </c>
      <c r="W412" t="s">
        <v>104</v>
      </c>
      <c r="X412" t="str">
        <f>IF(Table1[[#This Row],[Freight_Cost]]&gt;50000,"High","Low")</f>
        <v>High</v>
      </c>
      <c r="Y412" s="5" t="str">
        <f>IF(Table1[[#This Row],[Profit]]&gt;10000,"Good","Average")</f>
        <v>Average</v>
      </c>
      <c r="Z412" s="5" t="str" cm="1">
        <f t="array" ref="Z412">_xlfn.IFS(K412&lt;=5,"Excellent",K412&lt;=10,"Good",TRUE,"Delayed")</f>
        <v>Excellent</v>
      </c>
      <c r="AA412" s="5" t="str">
        <f>_xlfn.XLOOKUP(Table1[[#This Row],[Shipment_ID]],A:A,E:E)</f>
        <v>ONE</v>
      </c>
      <c r="AB412" s="5">
        <f t="shared" si="6"/>
        <v>5094.7700000000004</v>
      </c>
    </row>
    <row r="413" spans="1:28">
      <c r="A413" t="s">
        <v>604</v>
      </c>
      <c r="B413" s="1">
        <v>46082</v>
      </c>
      <c r="C413" t="s">
        <v>121</v>
      </c>
      <c r="D413" t="s">
        <v>41</v>
      </c>
      <c r="E413" t="s">
        <v>42</v>
      </c>
      <c r="F413" t="s">
        <v>32</v>
      </c>
      <c r="G413" t="s">
        <v>59</v>
      </c>
      <c r="H413">
        <v>23.58</v>
      </c>
      <c r="I413">
        <v>2535</v>
      </c>
      <c r="J413">
        <v>102.43</v>
      </c>
      <c r="K413">
        <v>7</v>
      </c>
      <c r="L413" t="s">
        <v>44</v>
      </c>
      <c r="M413" t="s">
        <v>45</v>
      </c>
      <c r="N413">
        <v>65433.599999999999</v>
      </c>
      <c r="O413" t="s">
        <v>106</v>
      </c>
      <c r="P413" t="s">
        <v>47</v>
      </c>
      <c r="Q413">
        <v>85.85</v>
      </c>
      <c r="R413">
        <v>6013.2</v>
      </c>
      <c r="S413">
        <v>4576.01</v>
      </c>
      <c r="T413">
        <v>5889.08</v>
      </c>
      <c r="U413" t="str">
        <f>TEXT(Table1[[#This Row],[Booking_Date]],"mmm")</f>
        <v>Mar</v>
      </c>
      <c r="V413">
        <f>YEAR(Table1[[#This Row],[Booking_Date]])</f>
        <v>2026</v>
      </c>
      <c r="W413" t="s">
        <v>38</v>
      </c>
      <c r="X413" t="str">
        <f>IF(Table1[[#This Row],[Freight_Cost]]&gt;50000,"High","Low")</f>
        <v>High</v>
      </c>
      <c r="Y413" s="5" t="str">
        <f>IF(Table1[[#This Row],[Profit]]&gt;10000,"Good","Average")</f>
        <v>Average</v>
      </c>
      <c r="Z413" s="5" t="str" cm="1">
        <f t="array" ref="Z413">_xlfn.IFS(K413&lt;=5,"Excellent",K413&lt;=10,"Good",TRUE,"Delayed")</f>
        <v>Good</v>
      </c>
      <c r="AA413" s="5" t="str">
        <f>_xlfn.XLOOKUP(Table1[[#This Row],[Shipment_ID]],A:A,E:E)</f>
        <v>CMA CGM</v>
      </c>
      <c r="AB413" s="5">
        <f t="shared" si="6"/>
        <v>5889.08</v>
      </c>
    </row>
    <row r="414" spans="1:28">
      <c r="A414" t="s">
        <v>605</v>
      </c>
      <c r="B414" s="1">
        <v>45630</v>
      </c>
      <c r="C414" t="s">
        <v>29</v>
      </c>
      <c r="D414" t="s">
        <v>65</v>
      </c>
      <c r="E414" t="s">
        <v>31</v>
      </c>
      <c r="F414" t="s">
        <v>58</v>
      </c>
      <c r="G414" t="s">
        <v>84</v>
      </c>
      <c r="H414">
        <v>27.47</v>
      </c>
      <c r="I414">
        <v>420</v>
      </c>
      <c r="J414">
        <v>94.8</v>
      </c>
      <c r="K414">
        <v>3</v>
      </c>
      <c r="L414" t="s">
        <v>68</v>
      </c>
      <c r="M414" t="s">
        <v>60</v>
      </c>
      <c r="N414">
        <v>55639</v>
      </c>
      <c r="O414" t="s">
        <v>204</v>
      </c>
      <c r="P414" t="s">
        <v>70</v>
      </c>
      <c r="Q414">
        <v>86.91</v>
      </c>
      <c r="R414">
        <v>1938.8</v>
      </c>
      <c r="S414">
        <v>3467.04</v>
      </c>
      <c r="T414">
        <v>5628.7</v>
      </c>
      <c r="U414" t="str">
        <f>TEXT(Table1[[#This Row],[Booking_Date]],"mmm")</f>
        <v>Dec</v>
      </c>
      <c r="V414">
        <f>YEAR(Table1[[#This Row],[Booking_Date]])</f>
        <v>2024</v>
      </c>
      <c r="W414" t="s">
        <v>104</v>
      </c>
      <c r="X414" t="str">
        <f>IF(Table1[[#This Row],[Freight_Cost]]&gt;50000,"High","Low")</f>
        <v>High</v>
      </c>
      <c r="Y414" s="5" t="str">
        <f>IF(Table1[[#This Row],[Profit]]&gt;10000,"Good","Average")</f>
        <v>Average</v>
      </c>
      <c r="Z414" s="5" t="str" cm="1">
        <f t="array" ref="Z414">_xlfn.IFS(K414&lt;=5,"Excellent",K414&lt;=10,"Good",TRUE,"Delayed")</f>
        <v>Excellent</v>
      </c>
      <c r="AA414" s="5" t="str">
        <f>_xlfn.XLOOKUP(Table1[[#This Row],[Shipment_ID]],A:A,E:E)</f>
        <v>Hapag-Lloyd</v>
      </c>
      <c r="AB414" s="5">
        <f t="shared" si="6"/>
        <v>5628.7</v>
      </c>
    </row>
    <row r="415" spans="1:28">
      <c r="A415" t="s">
        <v>606</v>
      </c>
      <c r="B415" s="1">
        <v>45434</v>
      </c>
      <c r="C415" t="s">
        <v>40</v>
      </c>
      <c r="D415" t="s">
        <v>82</v>
      </c>
      <c r="E415" t="s">
        <v>83</v>
      </c>
      <c r="F415" t="s">
        <v>32</v>
      </c>
      <c r="G415" t="s">
        <v>67</v>
      </c>
      <c r="H415">
        <v>21.42</v>
      </c>
      <c r="I415">
        <v>630</v>
      </c>
      <c r="J415">
        <v>104.06</v>
      </c>
      <c r="K415">
        <v>3</v>
      </c>
      <c r="L415" t="s">
        <v>44</v>
      </c>
      <c r="M415" t="s">
        <v>45</v>
      </c>
      <c r="N415">
        <v>40825.199999999997</v>
      </c>
      <c r="O415" t="s">
        <v>292</v>
      </c>
      <c r="P415" t="s">
        <v>78</v>
      </c>
      <c r="Q415">
        <v>83.21</v>
      </c>
      <c r="R415">
        <v>2116.8000000000002</v>
      </c>
      <c r="S415">
        <v>3024.06</v>
      </c>
      <c r="T415">
        <v>4540.09</v>
      </c>
      <c r="U415" t="str">
        <f>TEXT(Table1[[#This Row],[Booking_Date]],"mmm")</f>
        <v>May</v>
      </c>
      <c r="V415">
        <f>YEAR(Table1[[#This Row],[Booking_Date]])</f>
        <v>2024</v>
      </c>
      <c r="W415" t="s">
        <v>75</v>
      </c>
      <c r="X415" t="str">
        <f>IF(Table1[[#This Row],[Freight_Cost]]&gt;50000,"High","Low")</f>
        <v>Low</v>
      </c>
      <c r="Y415" s="5" t="str">
        <f>IF(Table1[[#This Row],[Profit]]&gt;10000,"Good","Average")</f>
        <v>Average</v>
      </c>
      <c r="Z415" s="5" t="str" cm="1">
        <f t="array" ref="Z415">_xlfn.IFS(K415&lt;=5,"Excellent",K415&lt;=10,"Good",TRUE,"Delayed")</f>
        <v>Excellent</v>
      </c>
      <c r="AA415" s="5" t="str">
        <f>_xlfn.XLOOKUP(Table1[[#This Row],[Shipment_ID]],A:A,E:E)</f>
        <v>MSC</v>
      </c>
      <c r="AB415" s="5">
        <f t="shared" si="6"/>
        <v>4540.09</v>
      </c>
    </row>
    <row r="416" spans="1:28">
      <c r="A416" t="s">
        <v>607</v>
      </c>
      <c r="B416" s="1">
        <v>46167</v>
      </c>
      <c r="C416" t="s">
        <v>64</v>
      </c>
      <c r="D416" t="s">
        <v>72</v>
      </c>
      <c r="E416" t="s">
        <v>57</v>
      </c>
      <c r="F416" t="s">
        <v>32</v>
      </c>
      <c r="G416" t="s">
        <v>67</v>
      </c>
      <c r="H416">
        <v>11.82</v>
      </c>
      <c r="I416">
        <v>1968</v>
      </c>
      <c r="J416">
        <v>104.47</v>
      </c>
      <c r="K416">
        <v>6</v>
      </c>
      <c r="L416" t="s">
        <v>44</v>
      </c>
      <c r="M416" t="s">
        <v>35</v>
      </c>
      <c r="N416">
        <v>50790.400000000001</v>
      </c>
      <c r="O416" t="s">
        <v>336</v>
      </c>
      <c r="P416" t="s">
        <v>47</v>
      </c>
      <c r="Q416">
        <v>83.76</v>
      </c>
      <c r="R416">
        <v>4408.8</v>
      </c>
      <c r="S416">
        <v>3774.33</v>
      </c>
      <c r="T416">
        <v>5393.53</v>
      </c>
      <c r="U416" t="str">
        <f>TEXT(Table1[[#This Row],[Booking_Date]],"mmm")</f>
        <v>May</v>
      </c>
      <c r="V416">
        <f>YEAR(Table1[[#This Row],[Booking_Date]])</f>
        <v>2026</v>
      </c>
      <c r="W416" t="s">
        <v>75</v>
      </c>
      <c r="X416" t="str">
        <f>IF(Table1[[#This Row],[Freight_Cost]]&gt;50000,"High","Low")</f>
        <v>High</v>
      </c>
      <c r="Y416" s="5" t="str">
        <f>IF(Table1[[#This Row],[Profit]]&gt;10000,"Good","Average")</f>
        <v>Average</v>
      </c>
      <c r="Z416" s="5" t="str" cm="1">
        <f t="array" ref="Z416">_xlfn.IFS(K416&lt;=5,"Excellent",K416&lt;=10,"Good",TRUE,"Delayed")</f>
        <v>Good</v>
      </c>
      <c r="AA416" s="5" t="str">
        <f>_xlfn.XLOOKUP(Table1[[#This Row],[Shipment_ID]],A:A,E:E)</f>
        <v>Evergreen</v>
      </c>
      <c r="AB416" s="5">
        <f t="shared" si="6"/>
        <v>5393.53</v>
      </c>
    </row>
    <row r="417" spans="1:28">
      <c r="A417" t="s">
        <v>608</v>
      </c>
      <c r="B417" s="1">
        <v>45452</v>
      </c>
      <c r="C417" t="s">
        <v>50</v>
      </c>
      <c r="D417" t="s">
        <v>65</v>
      </c>
      <c r="E417" t="s">
        <v>57</v>
      </c>
      <c r="F417" t="s">
        <v>58</v>
      </c>
      <c r="G417" t="s">
        <v>33</v>
      </c>
      <c r="H417">
        <v>26.53</v>
      </c>
      <c r="I417">
        <v>1919</v>
      </c>
      <c r="J417">
        <v>94.47</v>
      </c>
      <c r="K417">
        <v>6</v>
      </c>
      <c r="L417" t="s">
        <v>44</v>
      </c>
      <c r="M417" t="s">
        <v>35</v>
      </c>
      <c r="N417">
        <v>74241.399999999994</v>
      </c>
      <c r="O417" t="s">
        <v>248</v>
      </c>
      <c r="P417" t="s">
        <v>37</v>
      </c>
      <c r="Q417">
        <v>82.81</v>
      </c>
      <c r="R417">
        <v>4899.2</v>
      </c>
      <c r="S417">
        <v>1927.42</v>
      </c>
      <c r="T417">
        <v>11808.49</v>
      </c>
      <c r="U417" t="str">
        <f>TEXT(Table1[[#This Row],[Booking_Date]],"mmm")</f>
        <v>Jun</v>
      </c>
      <c r="V417">
        <f>YEAR(Table1[[#This Row],[Booking_Date]])</f>
        <v>2024</v>
      </c>
      <c r="W417" t="s">
        <v>75</v>
      </c>
      <c r="X417" t="str">
        <f>IF(Table1[[#This Row],[Freight_Cost]]&gt;50000,"High","Low")</f>
        <v>High</v>
      </c>
      <c r="Y417" s="5" t="str">
        <f>IF(Table1[[#This Row],[Profit]]&gt;10000,"Good","Average")</f>
        <v>Good</v>
      </c>
      <c r="Z417" s="5" t="str" cm="1">
        <f t="array" ref="Z417">_xlfn.IFS(K417&lt;=5,"Excellent",K417&lt;=10,"Good",TRUE,"Delayed")</f>
        <v>Good</v>
      </c>
      <c r="AA417" s="5" t="str">
        <f>_xlfn.XLOOKUP(Table1[[#This Row],[Shipment_ID]],A:A,E:E)</f>
        <v>Evergreen</v>
      </c>
      <c r="AB417" s="5">
        <f t="shared" si="6"/>
        <v>11808.49</v>
      </c>
    </row>
    <row r="418" spans="1:28">
      <c r="A418" t="s">
        <v>609</v>
      </c>
      <c r="B418" s="1">
        <v>46081</v>
      </c>
      <c r="C418" t="s">
        <v>40</v>
      </c>
      <c r="D418" t="s">
        <v>30</v>
      </c>
      <c r="E418" t="s">
        <v>99</v>
      </c>
      <c r="F418" t="s">
        <v>58</v>
      </c>
      <c r="G418" t="s">
        <v>33</v>
      </c>
      <c r="H418">
        <v>27.93</v>
      </c>
      <c r="I418">
        <v>2583</v>
      </c>
      <c r="J418">
        <v>104.52</v>
      </c>
      <c r="K418">
        <v>8</v>
      </c>
      <c r="L418" t="s">
        <v>34</v>
      </c>
      <c r="M418" t="s">
        <v>60</v>
      </c>
      <c r="N418">
        <v>85675.4</v>
      </c>
      <c r="O418" t="s">
        <v>307</v>
      </c>
      <c r="P418" t="s">
        <v>70</v>
      </c>
      <c r="Q418">
        <v>82.37</v>
      </c>
      <c r="R418">
        <v>6283.2</v>
      </c>
      <c r="S418">
        <v>4175.97</v>
      </c>
      <c r="T418">
        <v>10906.93</v>
      </c>
      <c r="U418" t="str">
        <f>TEXT(Table1[[#This Row],[Booking_Date]],"mmm")</f>
        <v>Feb</v>
      </c>
      <c r="V418">
        <f>YEAR(Table1[[#This Row],[Booking_Date]])</f>
        <v>2026</v>
      </c>
      <c r="W418" t="s">
        <v>38</v>
      </c>
      <c r="X418" t="str">
        <f>IF(Table1[[#This Row],[Freight_Cost]]&gt;50000,"High","Low")</f>
        <v>High</v>
      </c>
      <c r="Y418" s="5" t="str">
        <f>IF(Table1[[#This Row],[Profit]]&gt;10000,"Good","Average")</f>
        <v>Good</v>
      </c>
      <c r="Z418" s="5" t="str" cm="1">
        <f t="array" ref="Z418">_xlfn.IFS(K418&lt;=5,"Excellent",K418&lt;=10,"Good",TRUE,"Delayed")</f>
        <v>Good</v>
      </c>
      <c r="AA418" s="5" t="str">
        <f>_xlfn.XLOOKUP(Table1[[#This Row],[Shipment_ID]],A:A,E:E)</f>
        <v>ONE</v>
      </c>
      <c r="AB418" s="5">
        <f t="shared" si="6"/>
        <v>10906.93</v>
      </c>
    </row>
    <row r="419" spans="1:28">
      <c r="A419" t="s">
        <v>610</v>
      </c>
      <c r="B419" s="1">
        <v>45738</v>
      </c>
      <c r="C419" t="s">
        <v>29</v>
      </c>
      <c r="D419" t="s">
        <v>72</v>
      </c>
      <c r="E419" t="s">
        <v>31</v>
      </c>
      <c r="F419" t="s">
        <v>58</v>
      </c>
      <c r="G419" t="s">
        <v>67</v>
      </c>
      <c r="H419">
        <v>16.829999999999998</v>
      </c>
      <c r="I419">
        <v>335</v>
      </c>
      <c r="J419">
        <v>104.95</v>
      </c>
      <c r="K419">
        <v>2</v>
      </c>
      <c r="L419" t="s">
        <v>44</v>
      </c>
      <c r="M419" t="s">
        <v>45</v>
      </c>
      <c r="N419">
        <v>45261</v>
      </c>
      <c r="O419" t="s">
        <v>514</v>
      </c>
      <c r="P419" t="s">
        <v>47</v>
      </c>
      <c r="Q419">
        <v>85.51</v>
      </c>
      <c r="R419">
        <v>1343.2</v>
      </c>
      <c r="S419">
        <v>3298.09</v>
      </c>
      <c r="T419">
        <v>5352.85</v>
      </c>
      <c r="U419" t="str">
        <f>TEXT(Table1[[#This Row],[Booking_Date]],"mmm")</f>
        <v>Mar</v>
      </c>
      <c r="V419">
        <f>YEAR(Table1[[#This Row],[Booking_Date]])</f>
        <v>2025</v>
      </c>
      <c r="W419" t="s">
        <v>38</v>
      </c>
      <c r="X419" t="str">
        <f>IF(Table1[[#This Row],[Freight_Cost]]&gt;50000,"High","Low")</f>
        <v>Low</v>
      </c>
      <c r="Y419" s="5" t="str">
        <f>IF(Table1[[#This Row],[Profit]]&gt;10000,"Good","Average")</f>
        <v>Average</v>
      </c>
      <c r="Z419" s="5" t="str" cm="1">
        <f t="array" ref="Z419">_xlfn.IFS(K419&lt;=5,"Excellent",K419&lt;=10,"Good",TRUE,"Delayed")</f>
        <v>Excellent</v>
      </c>
      <c r="AA419" s="5" t="str">
        <f>_xlfn.XLOOKUP(Table1[[#This Row],[Shipment_ID]],A:A,E:E)</f>
        <v>Hapag-Lloyd</v>
      </c>
      <c r="AB419" s="5">
        <f t="shared" si="6"/>
        <v>5352.85</v>
      </c>
    </row>
    <row r="420" spans="1:28">
      <c r="A420" t="s">
        <v>611</v>
      </c>
      <c r="B420" s="1">
        <v>45567</v>
      </c>
      <c r="C420" t="s">
        <v>115</v>
      </c>
      <c r="D420" t="s">
        <v>41</v>
      </c>
      <c r="E420" t="s">
        <v>83</v>
      </c>
      <c r="F420" t="s">
        <v>58</v>
      </c>
      <c r="G420" t="s">
        <v>43</v>
      </c>
      <c r="H420">
        <v>26.67</v>
      </c>
      <c r="I420">
        <v>307</v>
      </c>
      <c r="J420">
        <v>102.96</v>
      </c>
      <c r="K420">
        <v>2</v>
      </c>
      <c r="L420" t="s">
        <v>68</v>
      </c>
      <c r="M420" t="s">
        <v>45</v>
      </c>
      <c r="N420">
        <v>56042.2</v>
      </c>
      <c r="O420" t="s">
        <v>137</v>
      </c>
      <c r="P420" t="s">
        <v>74</v>
      </c>
      <c r="Q420">
        <v>88.41</v>
      </c>
      <c r="R420">
        <v>1680.8</v>
      </c>
      <c r="S420">
        <v>2827.87</v>
      </c>
      <c r="T420">
        <v>5940.55</v>
      </c>
      <c r="U420" t="str">
        <f>TEXT(Table1[[#This Row],[Booking_Date]],"mmm")</f>
        <v>Oct</v>
      </c>
      <c r="V420">
        <f>YEAR(Table1[[#This Row],[Booking_Date]])</f>
        <v>2024</v>
      </c>
      <c r="W420" t="s">
        <v>104</v>
      </c>
      <c r="X420" t="str">
        <f>IF(Table1[[#This Row],[Freight_Cost]]&gt;50000,"High","Low")</f>
        <v>High</v>
      </c>
      <c r="Y420" s="5" t="str">
        <f>IF(Table1[[#This Row],[Profit]]&gt;10000,"Good","Average")</f>
        <v>Average</v>
      </c>
      <c r="Z420" s="5" t="str" cm="1">
        <f t="array" ref="Z420">_xlfn.IFS(K420&lt;=5,"Excellent",K420&lt;=10,"Good",TRUE,"Delayed")</f>
        <v>Excellent</v>
      </c>
      <c r="AA420" s="5" t="str">
        <f>_xlfn.XLOOKUP(Table1[[#This Row],[Shipment_ID]],A:A,E:E)</f>
        <v>MSC</v>
      </c>
      <c r="AB420" s="5">
        <f t="shared" si="6"/>
        <v>5940.55</v>
      </c>
    </row>
    <row r="421" spans="1:28">
      <c r="A421" t="s">
        <v>612</v>
      </c>
      <c r="B421" s="1">
        <v>46070</v>
      </c>
      <c r="C421" t="s">
        <v>40</v>
      </c>
      <c r="D421" t="s">
        <v>108</v>
      </c>
      <c r="E421" t="s">
        <v>83</v>
      </c>
      <c r="F421" t="s">
        <v>32</v>
      </c>
      <c r="G421" t="s">
        <v>90</v>
      </c>
      <c r="H421">
        <v>11.62</v>
      </c>
      <c r="I421">
        <v>1868</v>
      </c>
      <c r="J421">
        <v>96.98</v>
      </c>
      <c r="K421">
        <v>6</v>
      </c>
      <c r="L421" t="s">
        <v>34</v>
      </c>
      <c r="M421" t="s">
        <v>60</v>
      </c>
      <c r="N421">
        <v>49511.6</v>
      </c>
      <c r="O421" t="s">
        <v>175</v>
      </c>
      <c r="P421" t="s">
        <v>54</v>
      </c>
      <c r="Q421">
        <v>83.08</v>
      </c>
      <c r="R421">
        <v>4200.8</v>
      </c>
      <c r="S421">
        <v>1625.31</v>
      </c>
      <c r="T421">
        <v>8069.54</v>
      </c>
      <c r="U421" t="str">
        <f>TEXT(Table1[[#This Row],[Booking_Date]],"mmm")</f>
        <v>Feb</v>
      </c>
      <c r="V421">
        <f>YEAR(Table1[[#This Row],[Booking_Date]])</f>
        <v>2026</v>
      </c>
      <c r="W421" t="s">
        <v>38</v>
      </c>
      <c r="X421" t="str">
        <f>IF(Table1[[#This Row],[Freight_Cost]]&gt;50000,"High","Low")</f>
        <v>Low</v>
      </c>
      <c r="Y421" s="5" t="str">
        <f>IF(Table1[[#This Row],[Profit]]&gt;10000,"Good","Average")</f>
        <v>Average</v>
      </c>
      <c r="Z421" s="5" t="str" cm="1">
        <f t="array" ref="Z421">_xlfn.IFS(K421&lt;=5,"Excellent",K421&lt;=10,"Good",TRUE,"Delayed")</f>
        <v>Good</v>
      </c>
      <c r="AA421" s="5" t="str">
        <f>_xlfn.XLOOKUP(Table1[[#This Row],[Shipment_ID]],A:A,E:E)</f>
        <v>MSC</v>
      </c>
      <c r="AB421" s="5">
        <f t="shared" si="6"/>
        <v>8069.54</v>
      </c>
    </row>
    <row r="422" spans="1:28">
      <c r="A422" t="s">
        <v>613</v>
      </c>
      <c r="B422" s="1">
        <v>45967</v>
      </c>
      <c r="C422" t="s">
        <v>50</v>
      </c>
      <c r="D422" t="s">
        <v>51</v>
      </c>
      <c r="E422" t="s">
        <v>31</v>
      </c>
      <c r="F422" t="s">
        <v>58</v>
      </c>
      <c r="G422" t="s">
        <v>43</v>
      </c>
      <c r="H422">
        <v>17.09</v>
      </c>
      <c r="I422">
        <v>2521</v>
      </c>
      <c r="J422">
        <v>100.29</v>
      </c>
      <c r="K422">
        <v>8</v>
      </c>
      <c r="L422" t="s">
        <v>34</v>
      </c>
      <c r="M422" t="s">
        <v>35</v>
      </c>
      <c r="N422">
        <v>78667.8</v>
      </c>
      <c r="O422" t="s">
        <v>178</v>
      </c>
      <c r="P422" t="s">
        <v>62</v>
      </c>
      <c r="Q422">
        <v>83.03</v>
      </c>
      <c r="R422">
        <v>5725.6</v>
      </c>
      <c r="S422">
        <v>1857.54</v>
      </c>
      <c r="T422">
        <v>13210.84</v>
      </c>
      <c r="U422" t="str">
        <f>TEXT(Table1[[#This Row],[Booking_Date]],"mmm")</f>
        <v>Nov</v>
      </c>
      <c r="V422">
        <f>YEAR(Table1[[#This Row],[Booking_Date]])</f>
        <v>2025</v>
      </c>
      <c r="W422" t="s">
        <v>104</v>
      </c>
      <c r="X422" t="str">
        <f>IF(Table1[[#This Row],[Freight_Cost]]&gt;50000,"High","Low")</f>
        <v>High</v>
      </c>
      <c r="Y422" s="5" t="str">
        <f>IF(Table1[[#This Row],[Profit]]&gt;10000,"Good","Average")</f>
        <v>Good</v>
      </c>
      <c r="Z422" s="5" t="str" cm="1">
        <f t="array" ref="Z422">_xlfn.IFS(K422&lt;=5,"Excellent",K422&lt;=10,"Good",TRUE,"Delayed")</f>
        <v>Good</v>
      </c>
      <c r="AA422" s="5" t="str">
        <f>_xlfn.XLOOKUP(Table1[[#This Row],[Shipment_ID]],A:A,E:E)</f>
        <v>Hapag-Lloyd</v>
      </c>
      <c r="AB422" s="5">
        <f t="shared" si="6"/>
        <v>13210.84</v>
      </c>
    </row>
    <row r="423" spans="1:28">
      <c r="A423" t="s">
        <v>614</v>
      </c>
      <c r="B423" s="1">
        <v>45901</v>
      </c>
      <c r="C423" t="s">
        <v>121</v>
      </c>
      <c r="D423" t="s">
        <v>51</v>
      </c>
      <c r="E423" t="s">
        <v>31</v>
      </c>
      <c r="F423" t="s">
        <v>32</v>
      </c>
      <c r="G423" t="s">
        <v>67</v>
      </c>
      <c r="H423">
        <v>24.56</v>
      </c>
      <c r="I423">
        <v>2340</v>
      </c>
      <c r="J423">
        <v>86.58</v>
      </c>
      <c r="K423">
        <v>7</v>
      </c>
      <c r="L423" t="s">
        <v>68</v>
      </c>
      <c r="M423" t="s">
        <v>35</v>
      </c>
      <c r="N423">
        <v>67073.600000000006</v>
      </c>
      <c r="O423" t="s">
        <v>95</v>
      </c>
      <c r="P423" t="s">
        <v>74</v>
      </c>
      <c r="Q423">
        <v>86.66</v>
      </c>
      <c r="R423">
        <v>5662.4</v>
      </c>
      <c r="S423">
        <v>1928.36</v>
      </c>
      <c r="T423">
        <v>7178.88</v>
      </c>
      <c r="U423" t="str">
        <f>TEXT(Table1[[#This Row],[Booking_Date]],"mmm")</f>
        <v>Sep</v>
      </c>
      <c r="V423">
        <f>YEAR(Table1[[#This Row],[Booking_Date]])</f>
        <v>2025</v>
      </c>
      <c r="W423" t="s">
        <v>48</v>
      </c>
      <c r="X423" t="str">
        <f>IF(Table1[[#This Row],[Freight_Cost]]&gt;50000,"High","Low")</f>
        <v>High</v>
      </c>
      <c r="Y423" s="5" t="str">
        <f>IF(Table1[[#This Row],[Profit]]&gt;10000,"Good","Average")</f>
        <v>Average</v>
      </c>
      <c r="Z423" s="5" t="str" cm="1">
        <f t="array" ref="Z423">_xlfn.IFS(K423&lt;=5,"Excellent",K423&lt;=10,"Good",TRUE,"Delayed")</f>
        <v>Good</v>
      </c>
      <c r="AA423" s="5" t="str">
        <f>_xlfn.XLOOKUP(Table1[[#This Row],[Shipment_ID]],A:A,E:E)</f>
        <v>Hapag-Lloyd</v>
      </c>
      <c r="AB423" s="5">
        <f t="shared" si="6"/>
        <v>7178.88</v>
      </c>
    </row>
    <row r="424" spans="1:28">
      <c r="A424" t="s">
        <v>615</v>
      </c>
      <c r="B424" s="1">
        <v>46003</v>
      </c>
      <c r="C424" t="s">
        <v>29</v>
      </c>
      <c r="D424" t="s">
        <v>65</v>
      </c>
      <c r="E424" t="s">
        <v>66</v>
      </c>
      <c r="F424" t="s">
        <v>58</v>
      </c>
      <c r="G424" t="s">
        <v>90</v>
      </c>
      <c r="H424">
        <v>25.01</v>
      </c>
      <c r="I424">
        <v>1741</v>
      </c>
      <c r="J424">
        <v>104.85</v>
      </c>
      <c r="K424">
        <v>6</v>
      </c>
      <c r="L424" t="s">
        <v>44</v>
      </c>
      <c r="M424" t="s">
        <v>45</v>
      </c>
      <c r="N424">
        <v>69483</v>
      </c>
      <c r="O424" t="s">
        <v>450</v>
      </c>
      <c r="P424" t="s">
        <v>47</v>
      </c>
      <c r="Q424">
        <v>86.37</v>
      </c>
      <c r="R424">
        <v>4482.3999999999996</v>
      </c>
      <c r="S424">
        <v>3779.09</v>
      </c>
      <c r="T424">
        <v>8992.58</v>
      </c>
      <c r="U424" t="str">
        <f>TEXT(Table1[[#This Row],[Booking_Date]],"mmm")</f>
        <v>Dec</v>
      </c>
      <c r="V424">
        <f>YEAR(Table1[[#This Row],[Booking_Date]])</f>
        <v>2025</v>
      </c>
      <c r="W424" t="s">
        <v>104</v>
      </c>
      <c r="X424" t="str">
        <f>IF(Table1[[#This Row],[Freight_Cost]]&gt;50000,"High","Low")</f>
        <v>High</v>
      </c>
      <c r="Y424" s="5" t="str">
        <f>IF(Table1[[#This Row],[Profit]]&gt;10000,"Good","Average")</f>
        <v>Average</v>
      </c>
      <c r="Z424" s="5" t="str" cm="1">
        <f t="array" ref="Z424">_xlfn.IFS(K424&lt;=5,"Excellent",K424&lt;=10,"Good",TRUE,"Delayed")</f>
        <v>Good</v>
      </c>
      <c r="AA424" s="5" t="str">
        <f>_xlfn.XLOOKUP(Table1[[#This Row],[Shipment_ID]],A:A,E:E)</f>
        <v>COSCO</v>
      </c>
      <c r="AB424" s="5">
        <f t="shared" si="6"/>
        <v>8992.58</v>
      </c>
    </row>
    <row r="425" spans="1:28">
      <c r="A425" t="s">
        <v>616</v>
      </c>
      <c r="B425" s="1">
        <v>46132</v>
      </c>
      <c r="C425" t="s">
        <v>64</v>
      </c>
      <c r="D425" t="s">
        <v>51</v>
      </c>
      <c r="E425" t="s">
        <v>31</v>
      </c>
      <c r="F425" t="s">
        <v>32</v>
      </c>
      <c r="G425" t="s">
        <v>90</v>
      </c>
      <c r="H425">
        <v>17.16</v>
      </c>
      <c r="I425">
        <v>2119</v>
      </c>
      <c r="J425">
        <v>98.69</v>
      </c>
      <c r="K425">
        <v>7</v>
      </c>
      <c r="L425" t="s">
        <v>44</v>
      </c>
      <c r="M425" t="s">
        <v>45</v>
      </c>
      <c r="N425">
        <v>54214.8</v>
      </c>
      <c r="O425" t="s">
        <v>95</v>
      </c>
      <c r="P425" t="s">
        <v>47</v>
      </c>
      <c r="Q425">
        <v>82.81</v>
      </c>
      <c r="R425">
        <v>4924.3999999999996</v>
      </c>
      <c r="S425">
        <v>2605.5700000000002</v>
      </c>
      <c r="T425">
        <v>4855.83</v>
      </c>
      <c r="U425" t="str">
        <f>TEXT(Table1[[#This Row],[Booking_Date]],"mmm")</f>
        <v>Apr</v>
      </c>
      <c r="V425">
        <f>YEAR(Table1[[#This Row],[Booking_Date]])</f>
        <v>2026</v>
      </c>
      <c r="W425" t="s">
        <v>75</v>
      </c>
      <c r="X425" t="str">
        <f>IF(Table1[[#This Row],[Freight_Cost]]&gt;50000,"High","Low")</f>
        <v>High</v>
      </c>
      <c r="Y425" s="5" t="str">
        <f>IF(Table1[[#This Row],[Profit]]&gt;10000,"Good","Average")</f>
        <v>Average</v>
      </c>
      <c r="Z425" s="5" t="str" cm="1">
        <f t="array" ref="Z425">_xlfn.IFS(K425&lt;=5,"Excellent",K425&lt;=10,"Good",TRUE,"Delayed")</f>
        <v>Good</v>
      </c>
      <c r="AA425" s="5" t="str">
        <f>_xlfn.XLOOKUP(Table1[[#This Row],[Shipment_ID]],A:A,E:E)</f>
        <v>Hapag-Lloyd</v>
      </c>
      <c r="AB425" s="5">
        <f t="shared" si="6"/>
        <v>4855.83</v>
      </c>
    </row>
    <row r="426" spans="1:28">
      <c r="A426" t="s">
        <v>617</v>
      </c>
      <c r="B426" s="1">
        <v>45388</v>
      </c>
      <c r="C426" t="s">
        <v>29</v>
      </c>
      <c r="D426" t="s">
        <v>51</v>
      </c>
      <c r="E426" t="s">
        <v>102</v>
      </c>
      <c r="F426" t="s">
        <v>58</v>
      </c>
      <c r="G426" t="s">
        <v>90</v>
      </c>
      <c r="H426">
        <v>16.66</v>
      </c>
      <c r="I426">
        <v>1080</v>
      </c>
      <c r="J426">
        <v>90.72</v>
      </c>
      <c r="K426">
        <v>2</v>
      </c>
      <c r="L426" t="s">
        <v>34</v>
      </c>
      <c r="M426" t="s">
        <v>35</v>
      </c>
      <c r="N426">
        <v>59840.4</v>
      </c>
      <c r="O426" t="s">
        <v>165</v>
      </c>
      <c r="P426" t="s">
        <v>54</v>
      </c>
      <c r="Q426">
        <v>84.6</v>
      </c>
      <c r="R426">
        <v>2826.4</v>
      </c>
      <c r="S426">
        <v>4341.57</v>
      </c>
      <c r="T426">
        <v>8239.84</v>
      </c>
      <c r="U426" t="str">
        <f>TEXT(Table1[[#This Row],[Booking_Date]],"mmm")</f>
        <v>Apr</v>
      </c>
      <c r="V426">
        <f>YEAR(Table1[[#This Row],[Booking_Date]])</f>
        <v>2024</v>
      </c>
      <c r="W426" t="s">
        <v>75</v>
      </c>
      <c r="X426" t="str">
        <f>IF(Table1[[#This Row],[Freight_Cost]]&gt;50000,"High","Low")</f>
        <v>High</v>
      </c>
      <c r="Y426" s="5" t="str">
        <f>IF(Table1[[#This Row],[Profit]]&gt;10000,"Good","Average")</f>
        <v>Average</v>
      </c>
      <c r="Z426" s="5" t="str" cm="1">
        <f t="array" ref="Z426">_xlfn.IFS(K426&lt;=5,"Excellent",K426&lt;=10,"Good",TRUE,"Delayed")</f>
        <v>Excellent</v>
      </c>
      <c r="AA426" s="5" t="str">
        <f>_xlfn.XLOOKUP(Table1[[#This Row],[Shipment_ID]],A:A,E:E)</f>
        <v>Maersk</v>
      </c>
      <c r="AB426" s="5">
        <f t="shared" si="6"/>
        <v>8239.84</v>
      </c>
    </row>
    <row r="427" spans="1:28">
      <c r="A427" t="s">
        <v>618</v>
      </c>
      <c r="B427" s="1">
        <v>46097</v>
      </c>
      <c r="C427" t="s">
        <v>50</v>
      </c>
      <c r="D427" t="s">
        <v>65</v>
      </c>
      <c r="E427" t="s">
        <v>31</v>
      </c>
      <c r="F427" t="s">
        <v>58</v>
      </c>
      <c r="G427" t="s">
        <v>43</v>
      </c>
      <c r="H427">
        <v>18.12</v>
      </c>
      <c r="I427">
        <v>2448</v>
      </c>
      <c r="J427">
        <v>94.97</v>
      </c>
      <c r="K427">
        <v>7</v>
      </c>
      <c r="L427" t="s">
        <v>34</v>
      </c>
      <c r="M427" t="s">
        <v>35</v>
      </c>
      <c r="N427">
        <v>78080.399999999994</v>
      </c>
      <c r="O427" t="s">
        <v>172</v>
      </c>
      <c r="P427" t="s">
        <v>74</v>
      </c>
      <c r="Q427">
        <v>82.02</v>
      </c>
      <c r="R427">
        <v>5620.8</v>
      </c>
      <c r="S427">
        <v>4602.95</v>
      </c>
      <c r="T427">
        <v>10619.06</v>
      </c>
      <c r="U427" t="str">
        <f>TEXT(Table1[[#This Row],[Booking_Date]],"mmm")</f>
        <v>Mar</v>
      </c>
      <c r="V427">
        <f>YEAR(Table1[[#This Row],[Booking_Date]])</f>
        <v>2026</v>
      </c>
      <c r="W427" t="s">
        <v>38</v>
      </c>
      <c r="X427" t="str">
        <f>IF(Table1[[#This Row],[Freight_Cost]]&gt;50000,"High","Low")</f>
        <v>High</v>
      </c>
      <c r="Y427" s="5" t="str">
        <f>IF(Table1[[#This Row],[Profit]]&gt;10000,"Good","Average")</f>
        <v>Good</v>
      </c>
      <c r="Z427" s="5" t="str" cm="1">
        <f t="array" ref="Z427">_xlfn.IFS(K427&lt;=5,"Excellent",K427&lt;=10,"Good",TRUE,"Delayed")</f>
        <v>Good</v>
      </c>
      <c r="AA427" s="5" t="str">
        <f>_xlfn.XLOOKUP(Table1[[#This Row],[Shipment_ID]],A:A,E:E)</f>
        <v>Hapag-Lloyd</v>
      </c>
      <c r="AB427" s="5">
        <f t="shared" si="6"/>
        <v>10619.06</v>
      </c>
    </row>
    <row r="428" spans="1:28">
      <c r="A428" t="s">
        <v>619</v>
      </c>
      <c r="B428" s="1">
        <v>45895</v>
      </c>
      <c r="C428" t="s">
        <v>50</v>
      </c>
      <c r="D428" t="s">
        <v>41</v>
      </c>
      <c r="E428" t="s">
        <v>83</v>
      </c>
      <c r="F428" t="s">
        <v>32</v>
      </c>
      <c r="G428" t="s">
        <v>67</v>
      </c>
      <c r="H428">
        <v>20.54</v>
      </c>
      <c r="I428">
        <v>2778</v>
      </c>
      <c r="J428">
        <v>94.49</v>
      </c>
      <c r="K428">
        <v>8</v>
      </c>
      <c r="L428" t="s">
        <v>68</v>
      </c>
      <c r="M428" t="s">
        <v>35</v>
      </c>
      <c r="N428">
        <v>69660.800000000003</v>
      </c>
      <c r="O428" t="s">
        <v>195</v>
      </c>
      <c r="P428" t="s">
        <v>74</v>
      </c>
      <c r="Q428">
        <v>81.52</v>
      </c>
      <c r="R428">
        <v>6377.6</v>
      </c>
      <c r="S428">
        <v>4780.6000000000004</v>
      </c>
      <c r="T428">
        <v>5659.69</v>
      </c>
      <c r="U428" t="str">
        <f>TEXT(Table1[[#This Row],[Booking_Date]],"mmm")</f>
        <v>Aug</v>
      </c>
      <c r="V428">
        <f>YEAR(Table1[[#This Row],[Booking_Date]])</f>
        <v>2025</v>
      </c>
      <c r="W428" t="s">
        <v>48</v>
      </c>
      <c r="X428" t="str">
        <f>IF(Table1[[#This Row],[Freight_Cost]]&gt;50000,"High","Low")</f>
        <v>High</v>
      </c>
      <c r="Y428" s="5" t="str">
        <f>IF(Table1[[#This Row],[Profit]]&gt;10000,"Good","Average")</f>
        <v>Average</v>
      </c>
      <c r="Z428" s="5" t="str" cm="1">
        <f t="array" ref="Z428">_xlfn.IFS(K428&lt;=5,"Excellent",K428&lt;=10,"Good",TRUE,"Delayed")</f>
        <v>Good</v>
      </c>
      <c r="AA428" s="5" t="str">
        <f>_xlfn.XLOOKUP(Table1[[#This Row],[Shipment_ID]],A:A,E:E)</f>
        <v>MSC</v>
      </c>
      <c r="AB428" s="5">
        <f t="shared" si="6"/>
        <v>5659.69</v>
      </c>
    </row>
    <row r="429" spans="1:28">
      <c r="A429" t="s">
        <v>620</v>
      </c>
      <c r="B429" s="1">
        <v>45697</v>
      </c>
      <c r="C429" t="s">
        <v>40</v>
      </c>
      <c r="D429" t="s">
        <v>72</v>
      </c>
      <c r="E429" t="s">
        <v>99</v>
      </c>
      <c r="F429" t="s">
        <v>58</v>
      </c>
      <c r="G429" t="s">
        <v>52</v>
      </c>
      <c r="H429">
        <v>10.28</v>
      </c>
      <c r="I429">
        <v>667</v>
      </c>
      <c r="J429">
        <v>94.37</v>
      </c>
      <c r="K429">
        <v>2</v>
      </c>
      <c r="L429" t="s">
        <v>34</v>
      </c>
      <c r="M429" t="s">
        <v>45</v>
      </c>
      <c r="N429">
        <v>47080.4</v>
      </c>
      <c r="O429" t="s">
        <v>207</v>
      </c>
      <c r="P429" t="s">
        <v>70</v>
      </c>
      <c r="Q429">
        <v>84.73</v>
      </c>
      <c r="R429">
        <v>1745.2</v>
      </c>
      <c r="S429">
        <v>2540.44</v>
      </c>
      <c r="T429">
        <v>5959.72</v>
      </c>
      <c r="U429" t="str">
        <f>TEXT(Table1[[#This Row],[Booking_Date]],"mmm")</f>
        <v>Feb</v>
      </c>
      <c r="V429">
        <f>YEAR(Table1[[#This Row],[Booking_Date]])</f>
        <v>2025</v>
      </c>
      <c r="W429" t="s">
        <v>38</v>
      </c>
      <c r="X429" t="str">
        <f>IF(Table1[[#This Row],[Freight_Cost]]&gt;50000,"High","Low")</f>
        <v>Low</v>
      </c>
      <c r="Y429" s="5" t="str">
        <f>IF(Table1[[#This Row],[Profit]]&gt;10000,"Good","Average")</f>
        <v>Average</v>
      </c>
      <c r="Z429" s="5" t="str" cm="1">
        <f t="array" ref="Z429">_xlfn.IFS(K429&lt;=5,"Excellent",K429&lt;=10,"Good",TRUE,"Delayed")</f>
        <v>Excellent</v>
      </c>
      <c r="AA429" s="5" t="str">
        <f>_xlfn.XLOOKUP(Table1[[#This Row],[Shipment_ID]],A:A,E:E)</f>
        <v>ONE</v>
      </c>
      <c r="AB429" s="5">
        <f t="shared" si="6"/>
        <v>5959.72</v>
      </c>
    </row>
    <row r="430" spans="1:28">
      <c r="A430" t="s">
        <v>621</v>
      </c>
      <c r="B430" s="1">
        <v>45945</v>
      </c>
      <c r="C430" t="s">
        <v>115</v>
      </c>
      <c r="D430" t="s">
        <v>65</v>
      </c>
      <c r="E430" t="s">
        <v>99</v>
      </c>
      <c r="F430" t="s">
        <v>58</v>
      </c>
      <c r="G430" t="s">
        <v>59</v>
      </c>
      <c r="H430">
        <v>15.9</v>
      </c>
      <c r="I430">
        <v>1719</v>
      </c>
      <c r="J430">
        <v>101.56</v>
      </c>
      <c r="K430">
        <v>5</v>
      </c>
      <c r="L430" t="s">
        <v>34</v>
      </c>
      <c r="M430" t="s">
        <v>45</v>
      </c>
      <c r="N430">
        <v>65625.2</v>
      </c>
      <c r="O430" t="s">
        <v>341</v>
      </c>
      <c r="P430" t="s">
        <v>62</v>
      </c>
      <c r="Q430">
        <v>88.59</v>
      </c>
      <c r="R430">
        <v>4074</v>
      </c>
      <c r="S430">
        <v>2841.18</v>
      </c>
      <c r="T430">
        <v>9091.43</v>
      </c>
      <c r="U430" t="str">
        <f>TEXT(Table1[[#This Row],[Booking_Date]],"mmm")</f>
        <v>Oct</v>
      </c>
      <c r="V430">
        <f>YEAR(Table1[[#This Row],[Booking_Date]])</f>
        <v>2025</v>
      </c>
      <c r="W430" t="s">
        <v>104</v>
      </c>
      <c r="X430" t="str">
        <f>IF(Table1[[#This Row],[Freight_Cost]]&gt;50000,"High","Low")</f>
        <v>High</v>
      </c>
      <c r="Y430" s="5" t="str">
        <f>IF(Table1[[#This Row],[Profit]]&gt;10000,"Good","Average")</f>
        <v>Average</v>
      </c>
      <c r="Z430" s="5" t="str" cm="1">
        <f t="array" ref="Z430">_xlfn.IFS(K430&lt;=5,"Excellent",K430&lt;=10,"Good",TRUE,"Delayed")</f>
        <v>Excellent</v>
      </c>
      <c r="AA430" s="5" t="str">
        <f>_xlfn.XLOOKUP(Table1[[#This Row],[Shipment_ID]],A:A,E:E)</f>
        <v>ONE</v>
      </c>
      <c r="AB430" s="5">
        <f t="shared" si="6"/>
        <v>9091.43</v>
      </c>
    </row>
    <row r="431" spans="1:28">
      <c r="A431" t="s">
        <v>622</v>
      </c>
      <c r="B431" s="1">
        <v>46177</v>
      </c>
      <c r="C431" t="s">
        <v>115</v>
      </c>
      <c r="D431" t="s">
        <v>56</v>
      </c>
      <c r="E431" t="s">
        <v>31</v>
      </c>
      <c r="F431" t="s">
        <v>32</v>
      </c>
      <c r="G431" t="s">
        <v>33</v>
      </c>
      <c r="H431">
        <v>20.010000000000002</v>
      </c>
      <c r="I431">
        <v>1427</v>
      </c>
      <c r="J431">
        <v>96.82</v>
      </c>
      <c r="K431">
        <v>5</v>
      </c>
      <c r="L431" t="s">
        <v>44</v>
      </c>
      <c r="M431" t="s">
        <v>45</v>
      </c>
      <c r="N431">
        <v>48251.4</v>
      </c>
      <c r="O431" t="s">
        <v>175</v>
      </c>
      <c r="P431" t="s">
        <v>54</v>
      </c>
      <c r="Q431">
        <v>82.61</v>
      </c>
      <c r="R431">
        <v>3654.4</v>
      </c>
      <c r="S431">
        <v>3279.26</v>
      </c>
      <c r="T431">
        <v>7304.75</v>
      </c>
      <c r="U431" t="str">
        <f>TEXT(Table1[[#This Row],[Booking_Date]],"mmm")</f>
        <v>Jun</v>
      </c>
      <c r="V431">
        <f>YEAR(Table1[[#This Row],[Booking_Date]])</f>
        <v>2026</v>
      </c>
      <c r="W431" t="s">
        <v>75</v>
      </c>
      <c r="X431" t="str">
        <f>IF(Table1[[#This Row],[Freight_Cost]]&gt;50000,"High","Low")</f>
        <v>Low</v>
      </c>
      <c r="Y431" s="5" t="str">
        <f>IF(Table1[[#This Row],[Profit]]&gt;10000,"Good","Average")</f>
        <v>Average</v>
      </c>
      <c r="Z431" s="5" t="str" cm="1">
        <f t="array" ref="Z431">_xlfn.IFS(K431&lt;=5,"Excellent",K431&lt;=10,"Good",TRUE,"Delayed")</f>
        <v>Excellent</v>
      </c>
      <c r="AA431" s="5" t="str">
        <f>_xlfn.XLOOKUP(Table1[[#This Row],[Shipment_ID]],A:A,E:E)</f>
        <v>Hapag-Lloyd</v>
      </c>
      <c r="AB431" s="5">
        <f t="shared" si="6"/>
        <v>7304.75</v>
      </c>
    </row>
    <row r="432" spans="1:28">
      <c r="A432" t="s">
        <v>623</v>
      </c>
      <c r="B432" s="1">
        <v>46031</v>
      </c>
      <c r="C432" t="s">
        <v>29</v>
      </c>
      <c r="D432" t="s">
        <v>41</v>
      </c>
      <c r="E432" t="s">
        <v>66</v>
      </c>
      <c r="F432" t="s">
        <v>32</v>
      </c>
      <c r="G432" t="s">
        <v>33</v>
      </c>
      <c r="H432">
        <v>24.92</v>
      </c>
      <c r="I432">
        <v>2553</v>
      </c>
      <c r="J432">
        <v>102.45</v>
      </c>
      <c r="K432">
        <v>7</v>
      </c>
      <c r="L432" t="s">
        <v>44</v>
      </c>
      <c r="M432" t="s">
        <v>35</v>
      </c>
      <c r="N432">
        <v>69358</v>
      </c>
      <c r="O432" t="s">
        <v>341</v>
      </c>
      <c r="P432" t="s">
        <v>70</v>
      </c>
      <c r="Q432">
        <v>84.13</v>
      </c>
      <c r="R432">
        <v>6102.8</v>
      </c>
      <c r="S432">
        <v>3317.34</v>
      </c>
      <c r="T432">
        <v>12142.55</v>
      </c>
      <c r="U432" t="str">
        <f>TEXT(Table1[[#This Row],[Booking_Date]],"mmm")</f>
        <v>Jan</v>
      </c>
      <c r="V432">
        <f>YEAR(Table1[[#This Row],[Booking_Date]])</f>
        <v>2026</v>
      </c>
      <c r="W432" t="s">
        <v>38</v>
      </c>
      <c r="X432" t="str">
        <f>IF(Table1[[#This Row],[Freight_Cost]]&gt;50000,"High","Low")</f>
        <v>High</v>
      </c>
      <c r="Y432" s="5" t="str">
        <f>IF(Table1[[#This Row],[Profit]]&gt;10000,"Good","Average")</f>
        <v>Good</v>
      </c>
      <c r="Z432" s="5" t="str" cm="1">
        <f t="array" ref="Z432">_xlfn.IFS(K432&lt;=5,"Excellent",K432&lt;=10,"Good",TRUE,"Delayed")</f>
        <v>Good</v>
      </c>
      <c r="AA432" s="5" t="str">
        <f>_xlfn.XLOOKUP(Table1[[#This Row],[Shipment_ID]],A:A,E:E)</f>
        <v>COSCO</v>
      </c>
      <c r="AB432" s="5">
        <f t="shared" si="6"/>
        <v>12142.55</v>
      </c>
    </row>
    <row r="433" spans="1:28">
      <c r="A433" t="s">
        <v>624</v>
      </c>
      <c r="B433" s="1">
        <v>45798</v>
      </c>
      <c r="C433" t="s">
        <v>121</v>
      </c>
      <c r="D433" t="s">
        <v>51</v>
      </c>
      <c r="E433" t="s">
        <v>83</v>
      </c>
      <c r="F433" t="s">
        <v>58</v>
      </c>
      <c r="G433" t="s">
        <v>33</v>
      </c>
      <c r="H433">
        <v>19.100000000000001</v>
      </c>
      <c r="I433">
        <v>1707</v>
      </c>
      <c r="J433">
        <v>89.13</v>
      </c>
      <c r="K433">
        <v>5</v>
      </c>
      <c r="L433" t="s">
        <v>34</v>
      </c>
      <c r="M433" t="s">
        <v>45</v>
      </c>
      <c r="N433">
        <v>66869.600000000006</v>
      </c>
      <c r="O433" t="s">
        <v>354</v>
      </c>
      <c r="P433" t="s">
        <v>74</v>
      </c>
      <c r="Q433">
        <v>83.21</v>
      </c>
      <c r="R433">
        <v>4178</v>
      </c>
      <c r="S433">
        <v>2851.2</v>
      </c>
      <c r="T433">
        <v>6815.03</v>
      </c>
      <c r="U433" t="str">
        <f>TEXT(Table1[[#This Row],[Booking_Date]],"mmm")</f>
        <v>May</v>
      </c>
      <c r="V433">
        <f>YEAR(Table1[[#This Row],[Booking_Date]])</f>
        <v>2025</v>
      </c>
      <c r="W433" t="s">
        <v>75</v>
      </c>
      <c r="X433" t="str">
        <f>IF(Table1[[#This Row],[Freight_Cost]]&gt;50000,"High","Low")</f>
        <v>High</v>
      </c>
      <c r="Y433" s="5" t="str">
        <f>IF(Table1[[#This Row],[Profit]]&gt;10000,"Good","Average")</f>
        <v>Average</v>
      </c>
      <c r="Z433" s="5" t="str" cm="1">
        <f t="array" ref="Z433">_xlfn.IFS(K433&lt;=5,"Excellent",K433&lt;=10,"Good",TRUE,"Delayed")</f>
        <v>Excellent</v>
      </c>
      <c r="AA433" s="5" t="str">
        <f>_xlfn.XLOOKUP(Table1[[#This Row],[Shipment_ID]],A:A,E:E)</f>
        <v>MSC</v>
      </c>
      <c r="AB433" s="5">
        <f t="shared" si="6"/>
        <v>6815.03</v>
      </c>
    </row>
    <row r="434" spans="1:28">
      <c r="A434" t="s">
        <v>625</v>
      </c>
      <c r="B434" s="1">
        <v>45457</v>
      </c>
      <c r="C434" t="s">
        <v>50</v>
      </c>
      <c r="D434" t="s">
        <v>56</v>
      </c>
      <c r="E434" t="s">
        <v>83</v>
      </c>
      <c r="F434" t="s">
        <v>32</v>
      </c>
      <c r="G434" t="s">
        <v>59</v>
      </c>
      <c r="H434">
        <v>17.52</v>
      </c>
      <c r="I434">
        <v>792</v>
      </c>
      <c r="J434">
        <v>93.57</v>
      </c>
      <c r="K434">
        <v>3</v>
      </c>
      <c r="L434" t="s">
        <v>68</v>
      </c>
      <c r="M434" t="s">
        <v>35</v>
      </c>
      <c r="N434">
        <v>43000.4</v>
      </c>
      <c r="O434" t="s">
        <v>211</v>
      </c>
      <c r="P434" t="s">
        <v>74</v>
      </c>
      <c r="Q434">
        <v>81.72</v>
      </c>
      <c r="R434">
        <v>2284.8000000000002</v>
      </c>
      <c r="S434">
        <v>3877.37</v>
      </c>
      <c r="T434">
        <v>3832.75</v>
      </c>
      <c r="U434" t="str">
        <f>TEXT(Table1[[#This Row],[Booking_Date]],"mmm")</f>
        <v>Jun</v>
      </c>
      <c r="V434">
        <f>YEAR(Table1[[#This Row],[Booking_Date]])</f>
        <v>2024</v>
      </c>
      <c r="W434" t="s">
        <v>75</v>
      </c>
      <c r="X434" t="str">
        <f>IF(Table1[[#This Row],[Freight_Cost]]&gt;50000,"High","Low")</f>
        <v>Low</v>
      </c>
      <c r="Y434" s="5" t="str">
        <f>IF(Table1[[#This Row],[Profit]]&gt;10000,"Good","Average")</f>
        <v>Average</v>
      </c>
      <c r="Z434" s="5" t="str" cm="1">
        <f t="array" ref="Z434">_xlfn.IFS(K434&lt;=5,"Excellent",K434&lt;=10,"Good",TRUE,"Delayed")</f>
        <v>Excellent</v>
      </c>
      <c r="AA434" s="5" t="str">
        <f>_xlfn.XLOOKUP(Table1[[#This Row],[Shipment_ID]],A:A,E:E)</f>
        <v>MSC</v>
      </c>
      <c r="AB434" s="5">
        <f t="shared" si="6"/>
        <v>3832.75</v>
      </c>
    </row>
    <row r="435" spans="1:28">
      <c r="A435" t="s">
        <v>626</v>
      </c>
      <c r="B435" s="1">
        <v>45538</v>
      </c>
      <c r="C435" t="s">
        <v>121</v>
      </c>
      <c r="D435" t="s">
        <v>41</v>
      </c>
      <c r="E435" t="s">
        <v>42</v>
      </c>
      <c r="F435" t="s">
        <v>58</v>
      </c>
      <c r="G435" t="s">
        <v>33</v>
      </c>
      <c r="H435">
        <v>16.72</v>
      </c>
      <c r="I435">
        <v>2139</v>
      </c>
      <c r="J435">
        <v>104.32</v>
      </c>
      <c r="K435">
        <v>7</v>
      </c>
      <c r="L435" t="s">
        <v>44</v>
      </c>
      <c r="M435" t="s">
        <v>35</v>
      </c>
      <c r="N435">
        <v>69234.399999999994</v>
      </c>
      <c r="O435" t="s">
        <v>87</v>
      </c>
      <c r="P435" t="s">
        <v>47</v>
      </c>
      <c r="Q435">
        <v>84.73</v>
      </c>
      <c r="R435">
        <v>4946.8</v>
      </c>
      <c r="S435">
        <v>2035.77</v>
      </c>
      <c r="T435">
        <v>6681</v>
      </c>
      <c r="U435" t="str">
        <f>TEXT(Table1[[#This Row],[Booking_Date]],"mmm")</f>
        <v>Sep</v>
      </c>
      <c r="V435">
        <f>YEAR(Table1[[#This Row],[Booking_Date]])</f>
        <v>2024</v>
      </c>
      <c r="W435" t="s">
        <v>48</v>
      </c>
      <c r="X435" t="str">
        <f>IF(Table1[[#This Row],[Freight_Cost]]&gt;50000,"High","Low")</f>
        <v>High</v>
      </c>
      <c r="Y435" s="5" t="str">
        <f>IF(Table1[[#This Row],[Profit]]&gt;10000,"Good","Average")</f>
        <v>Average</v>
      </c>
      <c r="Z435" s="5" t="str" cm="1">
        <f t="array" ref="Z435">_xlfn.IFS(K435&lt;=5,"Excellent",K435&lt;=10,"Good",TRUE,"Delayed")</f>
        <v>Good</v>
      </c>
      <c r="AA435" s="5" t="str">
        <f>_xlfn.XLOOKUP(Table1[[#This Row],[Shipment_ID]],A:A,E:E)</f>
        <v>CMA CGM</v>
      </c>
      <c r="AB435" s="5">
        <f t="shared" si="6"/>
        <v>6681</v>
      </c>
    </row>
    <row r="436" spans="1:28">
      <c r="A436" t="s">
        <v>627</v>
      </c>
      <c r="B436" s="1">
        <v>46092</v>
      </c>
      <c r="C436" t="s">
        <v>115</v>
      </c>
      <c r="D436" t="s">
        <v>72</v>
      </c>
      <c r="E436" t="s">
        <v>83</v>
      </c>
      <c r="F436" t="s">
        <v>58</v>
      </c>
      <c r="G436" t="s">
        <v>43</v>
      </c>
      <c r="H436">
        <v>14.78</v>
      </c>
      <c r="I436">
        <v>1421</v>
      </c>
      <c r="J436">
        <v>87.21</v>
      </c>
      <c r="K436">
        <v>4</v>
      </c>
      <c r="L436" t="s">
        <v>44</v>
      </c>
      <c r="M436" t="s">
        <v>45</v>
      </c>
      <c r="N436">
        <v>54319.199999999997</v>
      </c>
      <c r="O436" t="s">
        <v>425</v>
      </c>
      <c r="P436" t="s">
        <v>70</v>
      </c>
      <c r="Q436">
        <v>85.84</v>
      </c>
      <c r="R436">
        <v>3433.2</v>
      </c>
      <c r="S436">
        <v>3158.58</v>
      </c>
      <c r="T436">
        <v>5521.78</v>
      </c>
      <c r="U436" t="str">
        <f>TEXT(Table1[[#This Row],[Booking_Date]],"mmm")</f>
        <v>Mar</v>
      </c>
      <c r="V436">
        <f>YEAR(Table1[[#This Row],[Booking_Date]])</f>
        <v>2026</v>
      </c>
      <c r="W436" t="s">
        <v>38</v>
      </c>
      <c r="X436" t="str">
        <f>IF(Table1[[#This Row],[Freight_Cost]]&gt;50000,"High","Low")</f>
        <v>High</v>
      </c>
      <c r="Y436" s="5" t="str">
        <f>IF(Table1[[#This Row],[Profit]]&gt;10000,"Good","Average")</f>
        <v>Average</v>
      </c>
      <c r="Z436" s="5" t="str" cm="1">
        <f t="array" ref="Z436">_xlfn.IFS(K436&lt;=5,"Excellent",K436&lt;=10,"Good",TRUE,"Delayed")</f>
        <v>Excellent</v>
      </c>
      <c r="AA436" s="5" t="str">
        <f>_xlfn.XLOOKUP(Table1[[#This Row],[Shipment_ID]],A:A,E:E)</f>
        <v>MSC</v>
      </c>
      <c r="AB436" s="5">
        <f t="shared" si="6"/>
        <v>5521.78</v>
      </c>
    </row>
    <row r="437" spans="1:28">
      <c r="A437" t="s">
        <v>628</v>
      </c>
      <c r="B437" s="1">
        <v>46083</v>
      </c>
      <c r="C437" t="s">
        <v>115</v>
      </c>
      <c r="D437" t="s">
        <v>41</v>
      </c>
      <c r="E437" t="s">
        <v>99</v>
      </c>
      <c r="F437" t="s">
        <v>32</v>
      </c>
      <c r="G437" t="s">
        <v>59</v>
      </c>
      <c r="H437">
        <v>25.62</v>
      </c>
      <c r="I437">
        <v>2271</v>
      </c>
      <c r="J437">
        <v>93.06</v>
      </c>
      <c r="K437">
        <v>5</v>
      </c>
      <c r="L437" t="s">
        <v>68</v>
      </c>
      <c r="M437" t="s">
        <v>45</v>
      </c>
      <c r="N437">
        <v>65477.2</v>
      </c>
      <c r="O437" t="s">
        <v>158</v>
      </c>
      <c r="P437" t="s">
        <v>37</v>
      </c>
      <c r="Q437">
        <v>84.37</v>
      </c>
      <c r="R437">
        <v>5566.8</v>
      </c>
      <c r="S437">
        <v>4860.53</v>
      </c>
      <c r="T437">
        <v>9361.24</v>
      </c>
      <c r="U437" t="str">
        <f>TEXT(Table1[[#This Row],[Booking_Date]],"mmm")</f>
        <v>Mar</v>
      </c>
      <c r="V437">
        <f>YEAR(Table1[[#This Row],[Booking_Date]])</f>
        <v>2026</v>
      </c>
      <c r="W437" t="s">
        <v>38</v>
      </c>
      <c r="X437" t="str">
        <f>IF(Table1[[#This Row],[Freight_Cost]]&gt;50000,"High","Low")</f>
        <v>High</v>
      </c>
      <c r="Y437" s="5" t="str">
        <f>IF(Table1[[#This Row],[Profit]]&gt;10000,"Good","Average")</f>
        <v>Average</v>
      </c>
      <c r="Z437" s="5" t="str" cm="1">
        <f t="array" ref="Z437">_xlfn.IFS(K437&lt;=5,"Excellent",K437&lt;=10,"Good",TRUE,"Delayed")</f>
        <v>Excellent</v>
      </c>
      <c r="AA437" s="5" t="str">
        <f>_xlfn.XLOOKUP(Table1[[#This Row],[Shipment_ID]],A:A,E:E)</f>
        <v>ONE</v>
      </c>
      <c r="AB437" s="5">
        <f t="shared" si="6"/>
        <v>9361.24</v>
      </c>
    </row>
    <row r="438" spans="1:28">
      <c r="A438" t="s">
        <v>629</v>
      </c>
      <c r="B438" s="1">
        <v>45435</v>
      </c>
      <c r="C438" t="s">
        <v>89</v>
      </c>
      <c r="D438" t="s">
        <v>82</v>
      </c>
      <c r="E438" t="s">
        <v>99</v>
      </c>
      <c r="F438" t="s">
        <v>58</v>
      </c>
      <c r="G438" t="s">
        <v>59</v>
      </c>
      <c r="H438">
        <v>16.89</v>
      </c>
      <c r="I438">
        <v>1124</v>
      </c>
      <c r="J438">
        <v>88.77</v>
      </c>
      <c r="K438">
        <v>4</v>
      </c>
      <c r="L438" t="s">
        <v>68</v>
      </c>
      <c r="M438" t="s">
        <v>45</v>
      </c>
      <c r="N438">
        <v>55341.4</v>
      </c>
      <c r="O438" t="s">
        <v>354</v>
      </c>
      <c r="P438" t="s">
        <v>37</v>
      </c>
      <c r="Q438">
        <v>88.3</v>
      </c>
      <c r="R438">
        <v>2923.6</v>
      </c>
      <c r="S438">
        <v>1808.53</v>
      </c>
      <c r="T438">
        <v>4436.18</v>
      </c>
      <c r="U438" t="str">
        <f>TEXT(Table1[[#This Row],[Booking_Date]],"mmm")</f>
        <v>May</v>
      </c>
      <c r="V438">
        <f>YEAR(Table1[[#This Row],[Booking_Date]])</f>
        <v>2024</v>
      </c>
      <c r="W438" t="s">
        <v>75</v>
      </c>
      <c r="X438" t="str">
        <f>IF(Table1[[#This Row],[Freight_Cost]]&gt;50000,"High","Low")</f>
        <v>High</v>
      </c>
      <c r="Y438" s="5" t="str">
        <f>IF(Table1[[#This Row],[Profit]]&gt;10000,"Good","Average")</f>
        <v>Average</v>
      </c>
      <c r="Z438" s="5" t="str" cm="1">
        <f t="array" ref="Z438">_xlfn.IFS(K438&lt;=5,"Excellent",K438&lt;=10,"Good",TRUE,"Delayed")</f>
        <v>Excellent</v>
      </c>
      <c r="AA438" s="5" t="str">
        <f>_xlfn.XLOOKUP(Table1[[#This Row],[Shipment_ID]],A:A,E:E)</f>
        <v>ONE</v>
      </c>
      <c r="AB438" s="5">
        <f t="shared" si="6"/>
        <v>4436.18</v>
      </c>
    </row>
    <row r="439" spans="1:28">
      <c r="A439" t="s">
        <v>630</v>
      </c>
      <c r="B439" s="1">
        <v>45642</v>
      </c>
      <c r="C439" t="s">
        <v>50</v>
      </c>
      <c r="D439" t="s">
        <v>72</v>
      </c>
      <c r="E439" t="s">
        <v>99</v>
      </c>
      <c r="F439" t="s">
        <v>58</v>
      </c>
      <c r="G439" t="s">
        <v>43</v>
      </c>
      <c r="H439">
        <v>27.25</v>
      </c>
      <c r="I439">
        <v>1862</v>
      </c>
      <c r="J439">
        <v>90.42</v>
      </c>
      <c r="K439">
        <v>4</v>
      </c>
      <c r="L439" t="s">
        <v>34</v>
      </c>
      <c r="M439" t="s">
        <v>35</v>
      </c>
      <c r="N439">
        <v>78719.399999999994</v>
      </c>
      <c r="O439" t="s">
        <v>175</v>
      </c>
      <c r="P439" t="s">
        <v>37</v>
      </c>
      <c r="Q439">
        <v>88.8</v>
      </c>
      <c r="R439">
        <v>4814</v>
      </c>
      <c r="S439">
        <v>4879.58</v>
      </c>
      <c r="T439">
        <v>9230.0300000000007</v>
      </c>
      <c r="U439" t="str">
        <f>TEXT(Table1[[#This Row],[Booking_Date]],"mmm")</f>
        <v>Dec</v>
      </c>
      <c r="V439">
        <f>YEAR(Table1[[#This Row],[Booking_Date]])</f>
        <v>2024</v>
      </c>
      <c r="W439" t="s">
        <v>104</v>
      </c>
      <c r="X439" t="str">
        <f>IF(Table1[[#This Row],[Freight_Cost]]&gt;50000,"High","Low")</f>
        <v>High</v>
      </c>
      <c r="Y439" s="5" t="str">
        <f>IF(Table1[[#This Row],[Profit]]&gt;10000,"Good","Average")</f>
        <v>Average</v>
      </c>
      <c r="Z439" s="5" t="str" cm="1">
        <f t="array" ref="Z439">_xlfn.IFS(K439&lt;=5,"Excellent",K439&lt;=10,"Good",TRUE,"Delayed")</f>
        <v>Excellent</v>
      </c>
      <c r="AA439" s="5" t="str">
        <f>_xlfn.XLOOKUP(Table1[[#This Row],[Shipment_ID]],A:A,E:E)</f>
        <v>ONE</v>
      </c>
      <c r="AB439" s="5">
        <f t="shared" si="6"/>
        <v>9230.0300000000007</v>
      </c>
    </row>
    <row r="440" spans="1:28">
      <c r="A440" t="s">
        <v>631</v>
      </c>
      <c r="B440" s="1">
        <v>45936</v>
      </c>
      <c r="C440" t="s">
        <v>121</v>
      </c>
      <c r="D440" t="s">
        <v>108</v>
      </c>
      <c r="E440" t="s">
        <v>99</v>
      </c>
      <c r="F440" t="s">
        <v>58</v>
      </c>
      <c r="G440" t="s">
        <v>84</v>
      </c>
      <c r="H440">
        <v>26.4</v>
      </c>
      <c r="I440">
        <v>2217</v>
      </c>
      <c r="J440">
        <v>91.83</v>
      </c>
      <c r="K440">
        <v>7</v>
      </c>
      <c r="L440" t="s">
        <v>44</v>
      </c>
      <c r="M440" t="s">
        <v>60</v>
      </c>
      <c r="N440">
        <v>73383.600000000006</v>
      </c>
      <c r="O440" t="s">
        <v>77</v>
      </c>
      <c r="P440" t="s">
        <v>62</v>
      </c>
      <c r="Q440">
        <v>84.34</v>
      </c>
      <c r="R440">
        <v>5490</v>
      </c>
      <c r="S440">
        <v>2779.78</v>
      </c>
      <c r="T440">
        <v>5950.43</v>
      </c>
      <c r="U440" t="str">
        <f>TEXT(Table1[[#This Row],[Booking_Date]],"mmm")</f>
        <v>Oct</v>
      </c>
      <c r="V440">
        <f>YEAR(Table1[[#This Row],[Booking_Date]])</f>
        <v>2025</v>
      </c>
      <c r="W440" t="s">
        <v>104</v>
      </c>
      <c r="X440" t="str">
        <f>IF(Table1[[#This Row],[Freight_Cost]]&gt;50000,"High","Low")</f>
        <v>High</v>
      </c>
      <c r="Y440" s="5" t="str">
        <f>IF(Table1[[#This Row],[Profit]]&gt;10000,"Good","Average")</f>
        <v>Average</v>
      </c>
      <c r="Z440" s="5" t="str" cm="1">
        <f t="array" ref="Z440">_xlfn.IFS(K440&lt;=5,"Excellent",K440&lt;=10,"Good",TRUE,"Delayed")</f>
        <v>Good</v>
      </c>
      <c r="AA440" s="5" t="str">
        <f>_xlfn.XLOOKUP(Table1[[#This Row],[Shipment_ID]],A:A,E:E)</f>
        <v>ONE</v>
      </c>
      <c r="AB440" s="5">
        <f t="shared" si="6"/>
        <v>5950.43</v>
      </c>
    </row>
    <row r="441" spans="1:28">
      <c r="A441" t="s">
        <v>632</v>
      </c>
      <c r="B441" s="1">
        <v>45488</v>
      </c>
      <c r="C441" t="s">
        <v>64</v>
      </c>
      <c r="D441" t="s">
        <v>82</v>
      </c>
      <c r="E441" t="s">
        <v>83</v>
      </c>
      <c r="F441" t="s">
        <v>58</v>
      </c>
      <c r="G441" t="s">
        <v>43</v>
      </c>
      <c r="H441">
        <v>27.57</v>
      </c>
      <c r="I441">
        <v>1330</v>
      </c>
      <c r="J441">
        <v>100.57</v>
      </c>
      <c r="K441">
        <v>5</v>
      </c>
      <c r="L441" t="s">
        <v>34</v>
      </c>
      <c r="M441" t="s">
        <v>35</v>
      </c>
      <c r="N441">
        <v>73841.399999999994</v>
      </c>
      <c r="O441" t="s">
        <v>111</v>
      </c>
      <c r="P441" t="s">
        <v>78</v>
      </c>
      <c r="Q441">
        <v>81.22</v>
      </c>
      <c r="R441">
        <v>3762.8</v>
      </c>
      <c r="S441">
        <v>1560.89</v>
      </c>
      <c r="T441">
        <v>8028.43</v>
      </c>
      <c r="U441" t="str">
        <f>TEXT(Table1[[#This Row],[Booking_Date]],"mmm")</f>
        <v>Jul</v>
      </c>
      <c r="V441">
        <f>YEAR(Table1[[#This Row],[Booking_Date]])</f>
        <v>2024</v>
      </c>
      <c r="W441" t="s">
        <v>48</v>
      </c>
      <c r="X441" t="str">
        <f>IF(Table1[[#This Row],[Freight_Cost]]&gt;50000,"High","Low")</f>
        <v>High</v>
      </c>
      <c r="Y441" s="5" t="str">
        <f>IF(Table1[[#This Row],[Profit]]&gt;10000,"Good","Average")</f>
        <v>Average</v>
      </c>
      <c r="Z441" s="5" t="str" cm="1">
        <f t="array" ref="Z441">_xlfn.IFS(K441&lt;=5,"Excellent",K441&lt;=10,"Good",TRUE,"Delayed")</f>
        <v>Excellent</v>
      </c>
      <c r="AA441" s="5" t="str">
        <f>_xlfn.XLOOKUP(Table1[[#This Row],[Shipment_ID]],A:A,E:E)</f>
        <v>MSC</v>
      </c>
      <c r="AB441" s="5">
        <f t="shared" si="6"/>
        <v>8028.43</v>
      </c>
    </row>
    <row r="442" spans="1:28">
      <c r="A442" t="s">
        <v>633</v>
      </c>
      <c r="B442" s="1">
        <v>45614</v>
      </c>
      <c r="C442" t="s">
        <v>121</v>
      </c>
      <c r="D442" t="s">
        <v>65</v>
      </c>
      <c r="E442" t="s">
        <v>99</v>
      </c>
      <c r="F442" t="s">
        <v>58</v>
      </c>
      <c r="G442" t="s">
        <v>43</v>
      </c>
      <c r="H442">
        <v>12.38</v>
      </c>
      <c r="I442">
        <v>1865</v>
      </c>
      <c r="J442">
        <v>89.92</v>
      </c>
      <c r="K442">
        <v>4</v>
      </c>
      <c r="L442" t="s">
        <v>68</v>
      </c>
      <c r="M442" t="s">
        <v>60</v>
      </c>
      <c r="N442">
        <v>58812.4</v>
      </c>
      <c r="O442" t="s">
        <v>178</v>
      </c>
      <c r="P442" t="s">
        <v>37</v>
      </c>
      <c r="Q442">
        <v>84.99</v>
      </c>
      <c r="R442">
        <v>4225.2</v>
      </c>
      <c r="S442">
        <v>2749.1</v>
      </c>
      <c r="T442">
        <v>9732.75</v>
      </c>
      <c r="U442" t="str">
        <f>TEXT(Table1[[#This Row],[Booking_Date]],"mmm")</f>
        <v>Nov</v>
      </c>
      <c r="V442">
        <f>YEAR(Table1[[#This Row],[Booking_Date]])</f>
        <v>2024</v>
      </c>
      <c r="W442" t="s">
        <v>104</v>
      </c>
      <c r="X442" t="str">
        <f>IF(Table1[[#This Row],[Freight_Cost]]&gt;50000,"High","Low")</f>
        <v>High</v>
      </c>
      <c r="Y442" s="5" t="str">
        <f>IF(Table1[[#This Row],[Profit]]&gt;10000,"Good","Average")</f>
        <v>Average</v>
      </c>
      <c r="Z442" s="5" t="str" cm="1">
        <f t="array" ref="Z442">_xlfn.IFS(K442&lt;=5,"Excellent",K442&lt;=10,"Good",TRUE,"Delayed")</f>
        <v>Excellent</v>
      </c>
      <c r="AA442" s="5" t="str">
        <f>_xlfn.XLOOKUP(Table1[[#This Row],[Shipment_ID]],A:A,E:E)</f>
        <v>ONE</v>
      </c>
      <c r="AB442" s="5">
        <f t="shared" si="6"/>
        <v>9732.75</v>
      </c>
    </row>
    <row r="443" spans="1:28">
      <c r="A443" t="s">
        <v>634</v>
      </c>
      <c r="B443" s="1">
        <v>45834</v>
      </c>
      <c r="C443" t="s">
        <v>50</v>
      </c>
      <c r="D443" t="s">
        <v>56</v>
      </c>
      <c r="E443" t="s">
        <v>99</v>
      </c>
      <c r="F443" t="s">
        <v>58</v>
      </c>
      <c r="G443" t="s">
        <v>84</v>
      </c>
      <c r="H443">
        <v>23.52</v>
      </c>
      <c r="I443">
        <v>651</v>
      </c>
      <c r="J443">
        <v>103.23</v>
      </c>
      <c r="K443">
        <v>3</v>
      </c>
      <c r="L443" t="s">
        <v>34</v>
      </c>
      <c r="M443" t="s">
        <v>60</v>
      </c>
      <c r="N443">
        <v>58367.6</v>
      </c>
      <c r="O443" t="s">
        <v>150</v>
      </c>
      <c r="P443" t="s">
        <v>54</v>
      </c>
      <c r="Q443">
        <v>84.34</v>
      </c>
      <c r="R443">
        <v>2242.8000000000002</v>
      </c>
      <c r="S443">
        <v>3999.19</v>
      </c>
      <c r="T443">
        <v>9937.7099999999991</v>
      </c>
      <c r="U443" t="str">
        <f>TEXT(Table1[[#This Row],[Booking_Date]],"mmm")</f>
        <v>Jun</v>
      </c>
      <c r="V443">
        <f>YEAR(Table1[[#This Row],[Booking_Date]])</f>
        <v>2025</v>
      </c>
      <c r="W443" t="s">
        <v>75</v>
      </c>
      <c r="X443" t="str">
        <f>IF(Table1[[#This Row],[Freight_Cost]]&gt;50000,"High","Low")</f>
        <v>High</v>
      </c>
      <c r="Y443" s="5" t="str">
        <f>IF(Table1[[#This Row],[Profit]]&gt;10000,"Good","Average")</f>
        <v>Average</v>
      </c>
      <c r="Z443" s="5" t="str" cm="1">
        <f t="array" ref="Z443">_xlfn.IFS(K443&lt;=5,"Excellent",K443&lt;=10,"Good",TRUE,"Delayed")</f>
        <v>Excellent</v>
      </c>
      <c r="AA443" s="5" t="str">
        <f>_xlfn.XLOOKUP(Table1[[#This Row],[Shipment_ID]],A:A,E:E)</f>
        <v>ONE</v>
      </c>
      <c r="AB443" s="5">
        <f t="shared" si="6"/>
        <v>9937.7099999999991</v>
      </c>
    </row>
    <row r="444" spans="1:28">
      <c r="A444" t="s">
        <v>635</v>
      </c>
      <c r="B444" s="1">
        <v>45791</v>
      </c>
      <c r="C444" t="s">
        <v>29</v>
      </c>
      <c r="D444" t="s">
        <v>108</v>
      </c>
      <c r="E444" t="s">
        <v>83</v>
      </c>
      <c r="F444" t="s">
        <v>32</v>
      </c>
      <c r="G444" t="s">
        <v>67</v>
      </c>
      <c r="H444">
        <v>23.85</v>
      </c>
      <c r="I444">
        <v>1304</v>
      </c>
      <c r="J444">
        <v>95.42</v>
      </c>
      <c r="K444">
        <v>4</v>
      </c>
      <c r="L444" t="s">
        <v>44</v>
      </c>
      <c r="M444" t="s">
        <v>60</v>
      </c>
      <c r="N444">
        <v>48563.4</v>
      </c>
      <c r="O444" t="s">
        <v>436</v>
      </c>
      <c r="P444" t="s">
        <v>47</v>
      </c>
      <c r="Q444">
        <v>83.49</v>
      </c>
      <c r="R444">
        <v>3562</v>
      </c>
      <c r="S444">
        <v>2688.67</v>
      </c>
      <c r="T444">
        <v>6990.68</v>
      </c>
      <c r="U444" t="str">
        <f>TEXT(Table1[[#This Row],[Booking_Date]],"mmm")</f>
        <v>May</v>
      </c>
      <c r="V444">
        <f>YEAR(Table1[[#This Row],[Booking_Date]])</f>
        <v>2025</v>
      </c>
      <c r="W444" t="s">
        <v>75</v>
      </c>
      <c r="X444" t="str">
        <f>IF(Table1[[#This Row],[Freight_Cost]]&gt;50000,"High","Low")</f>
        <v>Low</v>
      </c>
      <c r="Y444" s="5" t="str">
        <f>IF(Table1[[#This Row],[Profit]]&gt;10000,"Good","Average")</f>
        <v>Average</v>
      </c>
      <c r="Z444" s="5" t="str" cm="1">
        <f t="array" ref="Z444">_xlfn.IFS(K444&lt;=5,"Excellent",K444&lt;=10,"Good",TRUE,"Delayed")</f>
        <v>Excellent</v>
      </c>
      <c r="AA444" s="5" t="str">
        <f>_xlfn.XLOOKUP(Table1[[#This Row],[Shipment_ID]],A:A,E:E)</f>
        <v>MSC</v>
      </c>
      <c r="AB444" s="5">
        <f t="shared" si="6"/>
        <v>6990.68</v>
      </c>
    </row>
    <row r="445" spans="1:28">
      <c r="A445" t="s">
        <v>636</v>
      </c>
      <c r="B445" s="1">
        <v>45950</v>
      </c>
      <c r="C445" t="s">
        <v>29</v>
      </c>
      <c r="D445" t="s">
        <v>51</v>
      </c>
      <c r="E445" t="s">
        <v>83</v>
      </c>
      <c r="F445" t="s">
        <v>32</v>
      </c>
      <c r="G445" t="s">
        <v>52</v>
      </c>
      <c r="H445">
        <v>26.15</v>
      </c>
      <c r="I445">
        <v>534</v>
      </c>
      <c r="J445">
        <v>104.36</v>
      </c>
      <c r="K445">
        <v>2</v>
      </c>
      <c r="L445" t="s">
        <v>68</v>
      </c>
      <c r="M445" t="s">
        <v>35</v>
      </c>
      <c r="N445">
        <v>48966.2</v>
      </c>
      <c r="O445" t="s">
        <v>182</v>
      </c>
      <c r="P445" t="s">
        <v>37</v>
      </c>
      <c r="Q445">
        <v>86.57</v>
      </c>
      <c r="R445">
        <v>2114</v>
      </c>
      <c r="S445">
        <v>2983.46</v>
      </c>
      <c r="T445">
        <v>6831.88</v>
      </c>
      <c r="U445" t="str">
        <f>TEXT(Table1[[#This Row],[Booking_Date]],"mmm")</f>
        <v>Oct</v>
      </c>
      <c r="V445">
        <f>YEAR(Table1[[#This Row],[Booking_Date]])</f>
        <v>2025</v>
      </c>
      <c r="W445" t="s">
        <v>104</v>
      </c>
      <c r="X445" t="str">
        <f>IF(Table1[[#This Row],[Freight_Cost]]&gt;50000,"High","Low")</f>
        <v>Low</v>
      </c>
      <c r="Y445" s="5" t="str">
        <f>IF(Table1[[#This Row],[Profit]]&gt;10000,"Good","Average")</f>
        <v>Average</v>
      </c>
      <c r="Z445" s="5" t="str" cm="1">
        <f t="array" ref="Z445">_xlfn.IFS(K445&lt;=5,"Excellent",K445&lt;=10,"Good",TRUE,"Delayed")</f>
        <v>Excellent</v>
      </c>
      <c r="AA445" s="5" t="str">
        <f>_xlfn.XLOOKUP(Table1[[#This Row],[Shipment_ID]],A:A,E:E)</f>
        <v>MSC</v>
      </c>
      <c r="AB445" s="5">
        <f t="shared" si="6"/>
        <v>6831.88</v>
      </c>
    </row>
    <row r="446" spans="1:28">
      <c r="A446" t="s">
        <v>637</v>
      </c>
      <c r="B446" s="1">
        <v>45588</v>
      </c>
      <c r="C446" t="s">
        <v>50</v>
      </c>
      <c r="D446" t="s">
        <v>56</v>
      </c>
      <c r="E446" t="s">
        <v>42</v>
      </c>
      <c r="F446" t="s">
        <v>32</v>
      </c>
      <c r="G446" t="s">
        <v>90</v>
      </c>
      <c r="H446">
        <v>15.67</v>
      </c>
      <c r="I446">
        <v>2482</v>
      </c>
      <c r="J446">
        <v>86.57</v>
      </c>
      <c r="K446">
        <v>8</v>
      </c>
      <c r="L446" t="s">
        <v>68</v>
      </c>
      <c r="M446" t="s">
        <v>60</v>
      </c>
      <c r="N446">
        <v>56775.4</v>
      </c>
      <c r="O446" t="s">
        <v>343</v>
      </c>
      <c r="P446" t="s">
        <v>62</v>
      </c>
      <c r="Q446">
        <v>82.73</v>
      </c>
      <c r="R446">
        <v>5590.8</v>
      </c>
      <c r="S446">
        <v>3580.82</v>
      </c>
      <c r="T446">
        <v>4909.91</v>
      </c>
      <c r="U446" t="str">
        <f>TEXT(Table1[[#This Row],[Booking_Date]],"mmm")</f>
        <v>Oct</v>
      </c>
      <c r="V446">
        <f>YEAR(Table1[[#This Row],[Booking_Date]])</f>
        <v>2024</v>
      </c>
      <c r="W446" t="s">
        <v>104</v>
      </c>
      <c r="X446" t="str">
        <f>IF(Table1[[#This Row],[Freight_Cost]]&gt;50000,"High","Low")</f>
        <v>High</v>
      </c>
      <c r="Y446" s="5" t="str">
        <f>IF(Table1[[#This Row],[Profit]]&gt;10000,"Good","Average")</f>
        <v>Average</v>
      </c>
      <c r="Z446" s="5" t="str" cm="1">
        <f t="array" ref="Z446">_xlfn.IFS(K446&lt;=5,"Excellent",K446&lt;=10,"Good",TRUE,"Delayed")</f>
        <v>Good</v>
      </c>
      <c r="AA446" s="5" t="str">
        <f>_xlfn.XLOOKUP(Table1[[#This Row],[Shipment_ID]],A:A,E:E)</f>
        <v>CMA CGM</v>
      </c>
      <c r="AB446" s="5">
        <f t="shared" si="6"/>
        <v>4909.91</v>
      </c>
    </row>
    <row r="447" spans="1:28">
      <c r="A447" t="s">
        <v>638</v>
      </c>
      <c r="B447" s="1">
        <v>46192</v>
      </c>
      <c r="C447" t="s">
        <v>64</v>
      </c>
      <c r="D447" t="s">
        <v>41</v>
      </c>
      <c r="E447" t="s">
        <v>42</v>
      </c>
      <c r="F447" t="s">
        <v>58</v>
      </c>
      <c r="G447" t="s">
        <v>43</v>
      </c>
      <c r="H447">
        <v>17.670000000000002</v>
      </c>
      <c r="I447">
        <v>1995</v>
      </c>
      <c r="J447">
        <v>90.05</v>
      </c>
      <c r="K447">
        <v>6</v>
      </c>
      <c r="L447" t="s">
        <v>44</v>
      </c>
      <c r="M447" t="s">
        <v>35</v>
      </c>
      <c r="N447">
        <v>66649</v>
      </c>
      <c r="O447" t="s">
        <v>200</v>
      </c>
      <c r="P447" t="s">
        <v>47</v>
      </c>
      <c r="Q447">
        <v>87.86</v>
      </c>
      <c r="R447">
        <v>4696.8</v>
      </c>
      <c r="S447">
        <v>1508.83</v>
      </c>
      <c r="T447">
        <v>9231.75</v>
      </c>
      <c r="U447" t="str">
        <f>TEXT(Table1[[#This Row],[Booking_Date]],"mmm")</f>
        <v>Jun</v>
      </c>
      <c r="V447">
        <f>YEAR(Table1[[#This Row],[Booking_Date]])</f>
        <v>2026</v>
      </c>
      <c r="W447" t="s">
        <v>75</v>
      </c>
      <c r="X447" t="str">
        <f>IF(Table1[[#This Row],[Freight_Cost]]&gt;50000,"High","Low")</f>
        <v>High</v>
      </c>
      <c r="Y447" s="5" t="str">
        <f>IF(Table1[[#This Row],[Profit]]&gt;10000,"Good","Average")</f>
        <v>Average</v>
      </c>
      <c r="Z447" s="5" t="str" cm="1">
        <f t="array" ref="Z447">_xlfn.IFS(K447&lt;=5,"Excellent",K447&lt;=10,"Good",TRUE,"Delayed")</f>
        <v>Good</v>
      </c>
      <c r="AA447" s="5" t="str">
        <f>_xlfn.XLOOKUP(Table1[[#This Row],[Shipment_ID]],A:A,E:E)</f>
        <v>CMA CGM</v>
      </c>
      <c r="AB447" s="5">
        <f t="shared" si="6"/>
        <v>9231.75</v>
      </c>
    </row>
    <row r="448" spans="1:28">
      <c r="A448" t="s">
        <v>639</v>
      </c>
      <c r="B448" s="1">
        <v>46023</v>
      </c>
      <c r="C448" t="s">
        <v>121</v>
      </c>
      <c r="D448" t="s">
        <v>51</v>
      </c>
      <c r="E448" t="s">
        <v>83</v>
      </c>
      <c r="F448" t="s">
        <v>58</v>
      </c>
      <c r="G448" t="s">
        <v>59</v>
      </c>
      <c r="H448">
        <v>12.61</v>
      </c>
      <c r="I448">
        <v>1892</v>
      </c>
      <c r="J448">
        <v>90.29</v>
      </c>
      <c r="K448">
        <v>4</v>
      </c>
      <c r="L448" t="s">
        <v>34</v>
      </c>
      <c r="M448" t="s">
        <v>60</v>
      </c>
      <c r="N448">
        <v>61887.8</v>
      </c>
      <c r="O448" t="s">
        <v>126</v>
      </c>
      <c r="P448" t="s">
        <v>37</v>
      </c>
      <c r="Q448">
        <v>83.56</v>
      </c>
      <c r="R448">
        <v>4288.3999999999996</v>
      </c>
      <c r="S448">
        <v>4660.3599999999997</v>
      </c>
      <c r="T448">
        <v>10891.35</v>
      </c>
      <c r="U448" t="str">
        <f>TEXT(Table1[[#This Row],[Booking_Date]],"mmm")</f>
        <v>Jan</v>
      </c>
      <c r="V448">
        <f>YEAR(Table1[[#This Row],[Booking_Date]])</f>
        <v>2026</v>
      </c>
      <c r="W448" t="s">
        <v>38</v>
      </c>
      <c r="X448" t="str">
        <f>IF(Table1[[#This Row],[Freight_Cost]]&gt;50000,"High","Low")</f>
        <v>High</v>
      </c>
      <c r="Y448" s="5" t="str">
        <f>IF(Table1[[#This Row],[Profit]]&gt;10000,"Good","Average")</f>
        <v>Good</v>
      </c>
      <c r="Z448" s="5" t="str" cm="1">
        <f t="array" ref="Z448">_xlfn.IFS(K448&lt;=5,"Excellent",K448&lt;=10,"Good",TRUE,"Delayed")</f>
        <v>Excellent</v>
      </c>
      <c r="AA448" s="5" t="str">
        <f>_xlfn.XLOOKUP(Table1[[#This Row],[Shipment_ID]],A:A,E:E)</f>
        <v>MSC</v>
      </c>
      <c r="AB448" s="5">
        <f t="shared" si="6"/>
        <v>10891.35</v>
      </c>
    </row>
    <row r="449" spans="1:28">
      <c r="A449" t="s">
        <v>640</v>
      </c>
      <c r="B449" s="1">
        <v>45744</v>
      </c>
      <c r="C449" t="s">
        <v>89</v>
      </c>
      <c r="D449" t="s">
        <v>65</v>
      </c>
      <c r="E449" t="s">
        <v>102</v>
      </c>
      <c r="F449" t="s">
        <v>32</v>
      </c>
      <c r="G449" t="s">
        <v>33</v>
      </c>
      <c r="H449">
        <v>12.78</v>
      </c>
      <c r="I449">
        <v>532</v>
      </c>
      <c r="J449">
        <v>102.61</v>
      </c>
      <c r="K449">
        <v>2</v>
      </c>
      <c r="L449" t="s">
        <v>44</v>
      </c>
      <c r="M449" t="s">
        <v>35</v>
      </c>
      <c r="N449">
        <v>34199.199999999997</v>
      </c>
      <c r="O449" t="s">
        <v>126</v>
      </c>
      <c r="P449" t="s">
        <v>78</v>
      </c>
      <c r="Q449">
        <v>86.47</v>
      </c>
      <c r="R449">
        <v>1575.2</v>
      </c>
      <c r="S449">
        <v>4770.55</v>
      </c>
      <c r="T449">
        <v>3480.28</v>
      </c>
      <c r="U449" t="str">
        <f>TEXT(Table1[[#This Row],[Booking_Date]],"mmm")</f>
        <v>Mar</v>
      </c>
      <c r="V449">
        <f>YEAR(Table1[[#This Row],[Booking_Date]])</f>
        <v>2025</v>
      </c>
      <c r="W449" t="s">
        <v>38</v>
      </c>
      <c r="X449" t="str">
        <f>IF(Table1[[#This Row],[Freight_Cost]]&gt;50000,"High","Low")</f>
        <v>Low</v>
      </c>
      <c r="Y449" s="5" t="str">
        <f>IF(Table1[[#This Row],[Profit]]&gt;10000,"Good","Average")</f>
        <v>Average</v>
      </c>
      <c r="Z449" s="5" t="str" cm="1">
        <f t="array" ref="Z449">_xlfn.IFS(K449&lt;=5,"Excellent",K449&lt;=10,"Good",TRUE,"Delayed")</f>
        <v>Excellent</v>
      </c>
      <c r="AA449" s="5" t="str">
        <f>_xlfn.XLOOKUP(Table1[[#This Row],[Shipment_ID]],A:A,E:E)</f>
        <v>Maersk</v>
      </c>
      <c r="AB449" s="5">
        <f t="shared" si="6"/>
        <v>3480.28</v>
      </c>
    </row>
    <row r="450" spans="1:28">
      <c r="A450" t="s">
        <v>641</v>
      </c>
      <c r="B450" s="1">
        <v>45914</v>
      </c>
      <c r="C450" t="s">
        <v>121</v>
      </c>
      <c r="D450" t="s">
        <v>56</v>
      </c>
      <c r="E450" t="s">
        <v>42</v>
      </c>
      <c r="F450" t="s">
        <v>32</v>
      </c>
      <c r="G450" t="s">
        <v>33</v>
      </c>
      <c r="H450">
        <v>13.76</v>
      </c>
      <c r="I450">
        <v>949</v>
      </c>
      <c r="J450">
        <v>93.83</v>
      </c>
      <c r="K450">
        <v>2</v>
      </c>
      <c r="L450" t="s">
        <v>34</v>
      </c>
      <c r="M450" t="s">
        <v>35</v>
      </c>
      <c r="N450">
        <v>44031.6</v>
      </c>
      <c r="O450" t="s">
        <v>240</v>
      </c>
      <c r="P450" t="s">
        <v>78</v>
      </c>
      <c r="Q450">
        <v>84.98</v>
      </c>
      <c r="R450">
        <v>2448.4</v>
      </c>
      <c r="S450">
        <v>4234.59</v>
      </c>
      <c r="T450">
        <v>6479.53</v>
      </c>
      <c r="U450" t="str">
        <f>TEXT(Table1[[#This Row],[Booking_Date]],"mmm")</f>
        <v>Sep</v>
      </c>
      <c r="V450">
        <f>YEAR(Table1[[#This Row],[Booking_Date]])</f>
        <v>2025</v>
      </c>
      <c r="W450" t="s">
        <v>48</v>
      </c>
      <c r="X450" t="str">
        <f>IF(Table1[[#This Row],[Freight_Cost]]&gt;50000,"High","Low")</f>
        <v>Low</v>
      </c>
      <c r="Y450" s="5" t="str">
        <f>IF(Table1[[#This Row],[Profit]]&gt;10000,"Good","Average")</f>
        <v>Average</v>
      </c>
      <c r="Z450" s="5" t="str" cm="1">
        <f t="array" ref="Z450">_xlfn.IFS(K450&lt;=5,"Excellent",K450&lt;=10,"Good",TRUE,"Delayed")</f>
        <v>Excellent</v>
      </c>
      <c r="AA450" s="5" t="str">
        <f>_xlfn.XLOOKUP(Table1[[#This Row],[Shipment_ID]],A:A,E:E)</f>
        <v>CMA CGM</v>
      </c>
      <c r="AB450" s="5">
        <f t="shared" ref="AB450:AB513" si="7">INDEX(T:T,MATCH(A450,A:A,0))</f>
        <v>6479.53</v>
      </c>
    </row>
    <row r="451" spans="1:28">
      <c r="A451" t="s">
        <v>642</v>
      </c>
      <c r="B451" s="1">
        <v>46101</v>
      </c>
      <c r="C451" t="s">
        <v>89</v>
      </c>
      <c r="D451" t="s">
        <v>108</v>
      </c>
      <c r="E451" t="s">
        <v>102</v>
      </c>
      <c r="F451" t="s">
        <v>32</v>
      </c>
      <c r="G451" t="s">
        <v>84</v>
      </c>
      <c r="H451">
        <v>22.39</v>
      </c>
      <c r="I451">
        <v>787</v>
      </c>
      <c r="J451">
        <v>90.76</v>
      </c>
      <c r="K451">
        <v>2</v>
      </c>
      <c r="L451" t="s">
        <v>44</v>
      </c>
      <c r="M451" t="s">
        <v>35</v>
      </c>
      <c r="N451">
        <v>44486.2</v>
      </c>
      <c r="O451" t="s">
        <v>395</v>
      </c>
      <c r="P451" t="s">
        <v>70</v>
      </c>
      <c r="Q451">
        <v>87.83</v>
      </c>
      <c r="R451">
        <v>2469.6</v>
      </c>
      <c r="S451">
        <v>1987.37</v>
      </c>
      <c r="T451">
        <v>5712.28</v>
      </c>
      <c r="U451" t="str">
        <f>TEXT(Table1[[#This Row],[Booking_Date]],"mmm")</f>
        <v>Mar</v>
      </c>
      <c r="V451">
        <f>YEAR(Table1[[#This Row],[Booking_Date]])</f>
        <v>2026</v>
      </c>
      <c r="W451" t="s">
        <v>38</v>
      </c>
      <c r="X451" t="str">
        <f>IF(Table1[[#This Row],[Freight_Cost]]&gt;50000,"High","Low")</f>
        <v>Low</v>
      </c>
      <c r="Y451" s="5" t="str">
        <f>IF(Table1[[#This Row],[Profit]]&gt;10000,"Good","Average")</f>
        <v>Average</v>
      </c>
      <c r="Z451" s="5" t="str" cm="1">
        <f t="array" ref="Z451">_xlfn.IFS(K451&lt;=5,"Excellent",K451&lt;=10,"Good",TRUE,"Delayed")</f>
        <v>Excellent</v>
      </c>
      <c r="AA451" s="5" t="str">
        <f>_xlfn.XLOOKUP(Table1[[#This Row],[Shipment_ID]],A:A,E:E)</f>
        <v>Maersk</v>
      </c>
      <c r="AB451" s="5">
        <f t="shared" si="7"/>
        <v>5712.28</v>
      </c>
    </row>
    <row r="452" spans="1:28">
      <c r="A452" t="s">
        <v>643</v>
      </c>
      <c r="B452" s="1">
        <v>45848</v>
      </c>
      <c r="C452" t="s">
        <v>115</v>
      </c>
      <c r="D452" t="s">
        <v>108</v>
      </c>
      <c r="E452" t="s">
        <v>83</v>
      </c>
      <c r="F452" t="s">
        <v>32</v>
      </c>
      <c r="G452" t="s">
        <v>59</v>
      </c>
      <c r="H452">
        <v>11.08</v>
      </c>
      <c r="I452">
        <v>2656</v>
      </c>
      <c r="J452">
        <v>95.35</v>
      </c>
      <c r="K452">
        <v>7</v>
      </c>
      <c r="L452" t="s">
        <v>34</v>
      </c>
      <c r="M452" t="s">
        <v>35</v>
      </c>
      <c r="N452">
        <v>62286</v>
      </c>
      <c r="O452" t="s">
        <v>204</v>
      </c>
      <c r="P452" t="s">
        <v>70</v>
      </c>
      <c r="Q452">
        <v>86.96</v>
      </c>
      <c r="R452">
        <v>5755.2</v>
      </c>
      <c r="S452">
        <v>4759.63</v>
      </c>
      <c r="T452">
        <v>5493.4</v>
      </c>
      <c r="U452" t="str">
        <f>TEXT(Table1[[#This Row],[Booking_Date]],"mmm")</f>
        <v>Jul</v>
      </c>
      <c r="V452">
        <f>YEAR(Table1[[#This Row],[Booking_Date]])</f>
        <v>2025</v>
      </c>
      <c r="W452" t="s">
        <v>48</v>
      </c>
      <c r="X452" t="str">
        <f>IF(Table1[[#This Row],[Freight_Cost]]&gt;50000,"High","Low")</f>
        <v>High</v>
      </c>
      <c r="Y452" s="5" t="str">
        <f>IF(Table1[[#This Row],[Profit]]&gt;10000,"Good","Average")</f>
        <v>Average</v>
      </c>
      <c r="Z452" s="5" t="str" cm="1">
        <f t="array" ref="Z452">_xlfn.IFS(K452&lt;=5,"Excellent",K452&lt;=10,"Good",TRUE,"Delayed")</f>
        <v>Good</v>
      </c>
      <c r="AA452" s="5" t="str">
        <f>_xlfn.XLOOKUP(Table1[[#This Row],[Shipment_ID]],A:A,E:E)</f>
        <v>MSC</v>
      </c>
      <c r="AB452" s="5">
        <f t="shared" si="7"/>
        <v>5493.4</v>
      </c>
    </row>
    <row r="453" spans="1:28">
      <c r="A453" t="s">
        <v>644</v>
      </c>
      <c r="B453" s="1">
        <v>45748</v>
      </c>
      <c r="C453" t="s">
        <v>64</v>
      </c>
      <c r="D453" t="s">
        <v>82</v>
      </c>
      <c r="E453" t="s">
        <v>99</v>
      </c>
      <c r="F453" t="s">
        <v>58</v>
      </c>
      <c r="G453" t="s">
        <v>67</v>
      </c>
      <c r="H453">
        <v>24.04</v>
      </c>
      <c r="I453">
        <v>472</v>
      </c>
      <c r="J453">
        <v>95.95</v>
      </c>
      <c r="K453">
        <v>2</v>
      </c>
      <c r="L453" t="s">
        <v>44</v>
      </c>
      <c r="M453" t="s">
        <v>35</v>
      </c>
      <c r="N453">
        <v>54814</v>
      </c>
      <c r="O453" t="s">
        <v>200</v>
      </c>
      <c r="P453" t="s">
        <v>47</v>
      </c>
      <c r="Q453">
        <v>87.84</v>
      </c>
      <c r="R453">
        <v>1905.6</v>
      </c>
      <c r="S453">
        <v>3227.92</v>
      </c>
      <c r="T453">
        <v>8134.48</v>
      </c>
      <c r="U453" t="str">
        <f>TEXT(Table1[[#This Row],[Booking_Date]],"mmm")</f>
        <v>Apr</v>
      </c>
      <c r="V453">
        <f>YEAR(Table1[[#This Row],[Booking_Date]])</f>
        <v>2025</v>
      </c>
      <c r="W453" t="s">
        <v>75</v>
      </c>
      <c r="X453" t="str">
        <f>IF(Table1[[#This Row],[Freight_Cost]]&gt;50000,"High","Low")</f>
        <v>High</v>
      </c>
      <c r="Y453" s="5" t="str">
        <f>IF(Table1[[#This Row],[Profit]]&gt;10000,"Good","Average")</f>
        <v>Average</v>
      </c>
      <c r="Z453" s="5" t="str" cm="1">
        <f t="array" ref="Z453">_xlfn.IFS(K453&lt;=5,"Excellent",K453&lt;=10,"Good",TRUE,"Delayed")</f>
        <v>Excellent</v>
      </c>
      <c r="AA453" s="5" t="str">
        <f>_xlfn.XLOOKUP(Table1[[#This Row],[Shipment_ID]],A:A,E:E)</f>
        <v>ONE</v>
      </c>
      <c r="AB453" s="5">
        <f t="shared" si="7"/>
        <v>8134.48</v>
      </c>
    </row>
    <row r="454" spans="1:28">
      <c r="A454" t="s">
        <v>645</v>
      </c>
      <c r="B454" s="1">
        <v>45770</v>
      </c>
      <c r="C454" t="s">
        <v>115</v>
      </c>
      <c r="D454" t="s">
        <v>108</v>
      </c>
      <c r="E454" t="s">
        <v>57</v>
      </c>
      <c r="F454" t="s">
        <v>58</v>
      </c>
      <c r="G454" t="s">
        <v>59</v>
      </c>
      <c r="H454">
        <v>26.93</v>
      </c>
      <c r="I454">
        <v>2135</v>
      </c>
      <c r="J454">
        <v>92.31</v>
      </c>
      <c r="K454">
        <v>7</v>
      </c>
      <c r="L454" t="s">
        <v>34</v>
      </c>
      <c r="M454" t="s">
        <v>45</v>
      </c>
      <c r="N454">
        <v>79434.2</v>
      </c>
      <c r="O454" t="s">
        <v>259</v>
      </c>
      <c r="P454" t="s">
        <v>37</v>
      </c>
      <c r="Q454">
        <v>88.72</v>
      </c>
      <c r="R454">
        <v>5347.2</v>
      </c>
      <c r="S454">
        <v>2930.02</v>
      </c>
      <c r="T454">
        <v>13272.69</v>
      </c>
      <c r="U454" t="str">
        <f>TEXT(Table1[[#This Row],[Booking_Date]],"mmm")</f>
        <v>Apr</v>
      </c>
      <c r="V454">
        <f>YEAR(Table1[[#This Row],[Booking_Date]])</f>
        <v>2025</v>
      </c>
      <c r="W454" t="s">
        <v>75</v>
      </c>
      <c r="X454" t="str">
        <f>IF(Table1[[#This Row],[Freight_Cost]]&gt;50000,"High","Low")</f>
        <v>High</v>
      </c>
      <c r="Y454" s="5" t="str">
        <f>IF(Table1[[#This Row],[Profit]]&gt;10000,"Good","Average")</f>
        <v>Good</v>
      </c>
      <c r="Z454" s="5" t="str" cm="1">
        <f t="array" ref="Z454">_xlfn.IFS(K454&lt;=5,"Excellent",K454&lt;=10,"Good",TRUE,"Delayed")</f>
        <v>Good</v>
      </c>
      <c r="AA454" s="5" t="str">
        <f>_xlfn.XLOOKUP(Table1[[#This Row],[Shipment_ID]],A:A,E:E)</f>
        <v>Evergreen</v>
      </c>
      <c r="AB454" s="5">
        <f t="shared" si="7"/>
        <v>13272.69</v>
      </c>
    </row>
    <row r="455" spans="1:28">
      <c r="A455" t="s">
        <v>646</v>
      </c>
      <c r="B455" s="1">
        <v>45506</v>
      </c>
      <c r="C455" t="s">
        <v>121</v>
      </c>
      <c r="D455" t="s">
        <v>41</v>
      </c>
      <c r="E455" t="s">
        <v>83</v>
      </c>
      <c r="F455" t="s">
        <v>58</v>
      </c>
      <c r="G455" t="s">
        <v>43</v>
      </c>
      <c r="H455">
        <v>10.14</v>
      </c>
      <c r="I455">
        <v>565</v>
      </c>
      <c r="J455">
        <v>88.49</v>
      </c>
      <c r="K455">
        <v>2</v>
      </c>
      <c r="L455" t="s">
        <v>44</v>
      </c>
      <c r="M455" t="s">
        <v>60</v>
      </c>
      <c r="N455">
        <v>38524.800000000003</v>
      </c>
      <c r="O455" t="s">
        <v>219</v>
      </c>
      <c r="P455" t="s">
        <v>74</v>
      </c>
      <c r="Q455">
        <v>83.78</v>
      </c>
      <c r="R455">
        <v>1535.6</v>
      </c>
      <c r="S455">
        <v>2812</v>
      </c>
      <c r="T455">
        <v>6062.31</v>
      </c>
      <c r="U455" t="str">
        <f>TEXT(Table1[[#This Row],[Booking_Date]],"mmm")</f>
        <v>Aug</v>
      </c>
      <c r="V455">
        <f>YEAR(Table1[[#This Row],[Booking_Date]])</f>
        <v>2024</v>
      </c>
      <c r="W455" t="s">
        <v>48</v>
      </c>
      <c r="X455" t="str">
        <f>IF(Table1[[#This Row],[Freight_Cost]]&gt;50000,"High","Low")</f>
        <v>Low</v>
      </c>
      <c r="Y455" s="5" t="str">
        <f>IF(Table1[[#This Row],[Profit]]&gt;10000,"Good","Average")</f>
        <v>Average</v>
      </c>
      <c r="Z455" s="5" t="str" cm="1">
        <f t="array" ref="Z455">_xlfn.IFS(K455&lt;=5,"Excellent",K455&lt;=10,"Good",TRUE,"Delayed")</f>
        <v>Excellent</v>
      </c>
      <c r="AA455" s="5" t="str">
        <f>_xlfn.XLOOKUP(Table1[[#This Row],[Shipment_ID]],A:A,E:E)</f>
        <v>MSC</v>
      </c>
      <c r="AB455" s="5">
        <f t="shared" si="7"/>
        <v>6062.31</v>
      </c>
    </row>
    <row r="456" spans="1:28">
      <c r="A456" t="s">
        <v>647</v>
      </c>
      <c r="B456" s="1">
        <v>45724</v>
      </c>
      <c r="C456" t="s">
        <v>64</v>
      </c>
      <c r="D456" t="s">
        <v>108</v>
      </c>
      <c r="E456" t="s">
        <v>102</v>
      </c>
      <c r="F456" t="s">
        <v>32</v>
      </c>
      <c r="G456" t="s">
        <v>59</v>
      </c>
      <c r="H456">
        <v>18.739999999999998</v>
      </c>
      <c r="I456">
        <v>996</v>
      </c>
      <c r="J456">
        <v>92.02</v>
      </c>
      <c r="K456">
        <v>3</v>
      </c>
      <c r="L456" t="s">
        <v>68</v>
      </c>
      <c r="M456" t="s">
        <v>45</v>
      </c>
      <c r="N456">
        <v>43860.4</v>
      </c>
      <c r="O456" t="s">
        <v>69</v>
      </c>
      <c r="P456" t="s">
        <v>74</v>
      </c>
      <c r="Q456">
        <v>82.79</v>
      </c>
      <c r="R456">
        <v>2741.6</v>
      </c>
      <c r="S456">
        <v>2887.74</v>
      </c>
      <c r="T456">
        <v>5620.36</v>
      </c>
      <c r="U456" t="str">
        <f>TEXT(Table1[[#This Row],[Booking_Date]],"mmm")</f>
        <v>Mar</v>
      </c>
      <c r="V456">
        <f>YEAR(Table1[[#This Row],[Booking_Date]])</f>
        <v>2025</v>
      </c>
      <c r="W456" t="s">
        <v>38</v>
      </c>
      <c r="X456" t="str">
        <f>IF(Table1[[#This Row],[Freight_Cost]]&gt;50000,"High","Low")</f>
        <v>Low</v>
      </c>
      <c r="Y456" s="5" t="str">
        <f>IF(Table1[[#This Row],[Profit]]&gt;10000,"Good","Average")</f>
        <v>Average</v>
      </c>
      <c r="Z456" s="5" t="str" cm="1">
        <f t="array" ref="Z456">_xlfn.IFS(K456&lt;=5,"Excellent",K456&lt;=10,"Good",TRUE,"Delayed")</f>
        <v>Excellent</v>
      </c>
      <c r="AA456" s="5" t="str">
        <f>_xlfn.XLOOKUP(Table1[[#This Row],[Shipment_ID]],A:A,E:E)</f>
        <v>Maersk</v>
      </c>
      <c r="AB456" s="5">
        <f t="shared" si="7"/>
        <v>5620.36</v>
      </c>
    </row>
    <row r="457" spans="1:28">
      <c r="A457" t="s">
        <v>648</v>
      </c>
      <c r="B457" s="1">
        <v>45830</v>
      </c>
      <c r="C457" t="s">
        <v>121</v>
      </c>
      <c r="D457" t="s">
        <v>82</v>
      </c>
      <c r="E457" t="s">
        <v>102</v>
      </c>
      <c r="F457" t="s">
        <v>32</v>
      </c>
      <c r="G457" t="s">
        <v>59</v>
      </c>
      <c r="H457">
        <v>20.440000000000001</v>
      </c>
      <c r="I457">
        <v>1529</v>
      </c>
      <c r="J457">
        <v>101.64</v>
      </c>
      <c r="K457">
        <v>4</v>
      </c>
      <c r="L457" t="s">
        <v>68</v>
      </c>
      <c r="M457" t="s">
        <v>35</v>
      </c>
      <c r="N457">
        <v>55440.800000000003</v>
      </c>
      <c r="O457" t="s">
        <v>358</v>
      </c>
      <c r="P457" t="s">
        <v>47</v>
      </c>
      <c r="Q457">
        <v>88.99</v>
      </c>
      <c r="R457">
        <v>3875.6</v>
      </c>
      <c r="S457">
        <v>3443.35</v>
      </c>
      <c r="T457">
        <v>9710.61</v>
      </c>
      <c r="U457" t="str">
        <f>TEXT(Table1[[#This Row],[Booking_Date]],"mmm")</f>
        <v>Jun</v>
      </c>
      <c r="V457">
        <f>YEAR(Table1[[#This Row],[Booking_Date]])</f>
        <v>2025</v>
      </c>
      <c r="W457" t="s">
        <v>75</v>
      </c>
      <c r="X457" t="str">
        <f>IF(Table1[[#This Row],[Freight_Cost]]&gt;50000,"High","Low")</f>
        <v>High</v>
      </c>
      <c r="Y457" s="5" t="str">
        <f>IF(Table1[[#This Row],[Profit]]&gt;10000,"Good","Average")</f>
        <v>Average</v>
      </c>
      <c r="Z457" s="5" t="str" cm="1">
        <f t="array" ref="Z457">_xlfn.IFS(K457&lt;=5,"Excellent",K457&lt;=10,"Good",TRUE,"Delayed")</f>
        <v>Excellent</v>
      </c>
      <c r="AA457" s="5" t="str">
        <f>_xlfn.XLOOKUP(Table1[[#This Row],[Shipment_ID]],A:A,E:E)</f>
        <v>Maersk</v>
      </c>
      <c r="AB457" s="5">
        <f t="shared" si="7"/>
        <v>9710.61</v>
      </c>
    </row>
    <row r="458" spans="1:28">
      <c r="A458" t="s">
        <v>649</v>
      </c>
      <c r="B458" s="1">
        <v>45992</v>
      </c>
      <c r="C458" t="s">
        <v>50</v>
      </c>
      <c r="D458" t="s">
        <v>108</v>
      </c>
      <c r="E458" t="s">
        <v>102</v>
      </c>
      <c r="F458" t="s">
        <v>58</v>
      </c>
      <c r="G458" t="s">
        <v>33</v>
      </c>
      <c r="H458">
        <v>20.7</v>
      </c>
      <c r="I458">
        <v>2079</v>
      </c>
      <c r="J458">
        <v>103.82</v>
      </c>
      <c r="K458">
        <v>6</v>
      </c>
      <c r="L458" t="s">
        <v>68</v>
      </c>
      <c r="M458" t="s">
        <v>35</v>
      </c>
      <c r="N458">
        <v>74536.399999999994</v>
      </c>
      <c r="O458" t="s">
        <v>139</v>
      </c>
      <c r="P458" t="s">
        <v>74</v>
      </c>
      <c r="Q458">
        <v>83.79</v>
      </c>
      <c r="R458">
        <v>4986</v>
      </c>
      <c r="S458">
        <v>3950.18</v>
      </c>
      <c r="T458">
        <v>11524.44</v>
      </c>
      <c r="U458" t="str">
        <f>TEXT(Table1[[#This Row],[Booking_Date]],"mmm")</f>
        <v>Dec</v>
      </c>
      <c r="V458">
        <f>YEAR(Table1[[#This Row],[Booking_Date]])</f>
        <v>2025</v>
      </c>
      <c r="W458" t="s">
        <v>104</v>
      </c>
      <c r="X458" t="str">
        <f>IF(Table1[[#This Row],[Freight_Cost]]&gt;50000,"High","Low")</f>
        <v>High</v>
      </c>
      <c r="Y458" s="5" t="str">
        <f>IF(Table1[[#This Row],[Profit]]&gt;10000,"Good","Average")</f>
        <v>Good</v>
      </c>
      <c r="Z458" s="5" t="str" cm="1">
        <f t="array" ref="Z458">_xlfn.IFS(K458&lt;=5,"Excellent",K458&lt;=10,"Good",TRUE,"Delayed")</f>
        <v>Good</v>
      </c>
      <c r="AA458" s="5" t="str">
        <f>_xlfn.XLOOKUP(Table1[[#This Row],[Shipment_ID]],A:A,E:E)</f>
        <v>Maersk</v>
      </c>
      <c r="AB458" s="5">
        <f t="shared" si="7"/>
        <v>11524.44</v>
      </c>
    </row>
    <row r="459" spans="1:28">
      <c r="A459" t="s">
        <v>650</v>
      </c>
      <c r="B459" s="1">
        <v>45576</v>
      </c>
      <c r="C459" t="s">
        <v>29</v>
      </c>
      <c r="D459" t="s">
        <v>56</v>
      </c>
      <c r="E459" t="s">
        <v>42</v>
      </c>
      <c r="F459" t="s">
        <v>58</v>
      </c>
      <c r="G459" t="s">
        <v>90</v>
      </c>
      <c r="H459">
        <v>18.11</v>
      </c>
      <c r="I459">
        <v>2637</v>
      </c>
      <c r="J459">
        <v>102.33</v>
      </c>
      <c r="K459">
        <v>6</v>
      </c>
      <c r="L459" t="s">
        <v>34</v>
      </c>
      <c r="M459" t="s">
        <v>35</v>
      </c>
      <c r="N459">
        <v>81222.600000000006</v>
      </c>
      <c r="O459" t="s">
        <v>304</v>
      </c>
      <c r="P459" t="s">
        <v>54</v>
      </c>
      <c r="Q459">
        <v>85.44</v>
      </c>
      <c r="R459">
        <v>5998.4</v>
      </c>
      <c r="S459">
        <v>3884.31</v>
      </c>
      <c r="T459">
        <v>9450.1299999999992</v>
      </c>
      <c r="U459" t="str">
        <f>TEXT(Table1[[#This Row],[Booking_Date]],"mmm")</f>
        <v>Oct</v>
      </c>
      <c r="V459">
        <f>YEAR(Table1[[#This Row],[Booking_Date]])</f>
        <v>2024</v>
      </c>
      <c r="W459" t="s">
        <v>104</v>
      </c>
      <c r="X459" t="str">
        <f>IF(Table1[[#This Row],[Freight_Cost]]&gt;50000,"High","Low")</f>
        <v>High</v>
      </c>
      <c r="Y459" s="5" t="str">
        <f>IF(Table1[[#This Row],[Profit]]&gt;10000,"Good","Average")</f>
        <v>Average</v>
      </c>
      <c r="Z459" s="5" t="str" cm="1">
        <f t="array" ref="Z459">_xlfn.IFS(K459&lt;=5,"Excellent",K459&lt;=10,"Good",TRUE,"Delayed")</f>
        <v>Good</v>
      </c>
      <c r="AA459" s="5" t="str">
        <f>_xlfn.XLOOKUP(Table1[[#This Row],[Shipment_ID]],A:A,E:E)</f>
        <v>CMA CGM</v>
      </c>
      <c r="AB459" s="5">
        <f t="shared" si="7"/>
        <v>9450.1299999999992</v>
      </c>
    </row>
    <row r="460" spans="1:28">
      <c r="A460" t="s">
        <v>651</v>
      </c>
      <c r="B460" s="1">
        <v>45420</v>
      </c>
      <c r="C460" t="s">
        <v>115</v>
      </c>
      <c r="D460" t="s">
        <v>56</v>
      </c>
      <c r="E460" t="s">
        <v>99</v>
      </c>
      <c r="F460" t="s">
        <v>58</v>
      </c>
      <c r="G460" t="s">
        <v>33</v>
      </c>
      <c r="H460">
        <v>22.61</v>
      </c>
      <c r="I460">
        <v>2169</v>
      </c>
      <c r="J460">
        <v>85.66</v>
      </c>
      <c r="K460">
        <v>5</v>
      </c>
      <c r="L460" t="s">
        <v>34</v>
      </c>
      <c r="M460" t="s">
        <v>45</v>
      </c>
      <c r="N460">
        <v>75156.2</v>
      </c>
      <c r="O460" t="s">
        <v>122</v>
      </c>
      <c r="P460" t="s">
        <v>62</v>
      </c>
      <c r="Q460">
        <v>88.11</v>
      </c>
      <c r="R460">
        <v>5242.3999999999996</v>
      </c>
      <c r="S460">
        <v>3820.91</v>
      </c>
      <c r="T460">
        <v>9903.7099999999991</v>
      </c>
      <c r="U460" t="str">
        <f>TEXT(Table1[[#This Row],[Booking_Date]],"mmm")</f>
        <v>May</v>
      </c>
      <c r="V460">
        <f>YEAR(Table1[[#This Row],[Booking_Date]])</f>
        <v>2024</v>
      </c>
      <c r="W460" t="s">
        <v>75</v>
      </c>
      <c r="X460" t="str">
        <f>IF(Table1[[#This Row],[Freight_Cost]]&gt;50000,"High","Low")</f>
        <v>High</v>
      </c>
      <c r="Y460" s="5" t="str">
        <f>IF(Table1[[#This Row],[Profit]]&gt;10000,"Good","Average")</f>
        <v>Average</v>
      </c>
      <c r="Z460" s="5" t="str" cm="1">
        <f t="array" ref="Z460">_xlfn.IFS(K460&lt;=5,"Excellent",K460&lt;=10,"Good",TRUE,"Delayed")</f>
        <v>Excellent</v>
      </c>
      <c r="AA460" s="5" t="str">
        <f>_xlfn.XLOOKUP(Table1[[#This Row],[Shipment_ID]],A:A,E:E)</f>
        <v>ONE</v>
      </c>
      <c r="AB460" s="5">
        <f t="shared" si="7"/>
        <v>9903.7099999999991</v>
      </c>
    </row>
    <row r="461" spans="1:28">
      <c r="A461" t="s">
        <v>652</v>
      </c>
      <c r="B461" s="1">
        <v>46105</v>
      </c>
      <c r="C461" t="s">
        <v>50</v>
      </c>
      <c r="D461" t="s">
        <v>41</v>
      </c>
      <c r="E461" t="s">
        <v>83</v>
      </c>
      <c r="F461" t="s">
        <v>58</v>
      </c>
      <c r="G461" t="s">
        <v>90</v>
      </c>
      <c r="H461">
        <v>14.96</v>
      </c>
      <c r="I461">
        <v>1915</v>
      </c>
      <c r="J461">
        <v>101.92</v>
      </c>
      <c r="K461">
        <v>6</v>
      </c>
      <c r="L461" t="s">
        <v>68</v>
      </c>
      <c r="M461" t="s">
        <v>35</v>
      </c>
      <c r="N461">
        <v>67174.399999999994</v>
      </c>
      <c r="O461" t="s">
        <v>178</v>
      </c>
      <c r="P461" t="s">
        <v>47</v>
      </c>
      <c r="Q461">
        <v>86.47</v>
      </c>
      <c r="R461">
        <v>4428.3999999999996</v>
      </c>
      <c r="S461">
        <v>3161.51</v>
      </c>
      <c r="T461">
        <v>6980.63</v>
      </c>
      <c r="U461" t="str">
        <f>TEXT(Table1[[#This Row],[Booking_Date]],"mmm")</f>
        <v>Mar</v>
      </c>
      <c r="V461">
        <f>YEAR(Table1[[#This Row],[Booking_Date]])</f>
        <v>2026</v>
      </c>
      <c r="W461" t="s">
        <v>38</v>
      </c>
      <c r="X461" t="str">
        <f>IF(Table1[[#This Row],[Freight_Cost]]&gt;50000,"High","Low")</f>
        <v>High</v>
      </c>
      <c r="Y461" s="5" t="str">
        <f>IF(Table1[[#This Row],[Profit]]&gt;10000,"Good","Average")</f>
        <v>Average</v>
      </c>
      <c r="Z461" s="5" t="str" cm="1">
        <f t="array" ref="Z461">_xlfn.IFS(K461&lt;=5,"Excellent",K461&lt;=10,"Good",TRUE,"Delayed")</f>
        <v>Good</v>
      </c>
      <c r="AA461" s="5" t="str">
        <f>_xlfn.XLOOKUP(Table1[[#This Row],[Shipment_ID]],A:A,E:E)</f>
        <v>MSC</v>
      </c>
      <c r="AB461" s="5">
        <f t="shared" si="7"/>
        <v>6980.63</v>
      </c>
    </row>
    <row r="462" spans="1:28">
      <c r="A462" t="s">
        <v>653</v>
      </c>
      <c r="B462" s="1">
        <v>45898</v>
      </c>
      <c r="C462" t="s">
        <v>115</v>
      </c>
      <c r="D462" t="s">
        <v>41</v>
      </c>
      <c r="E462" t="s">
        <v>57</v>
      </c>
      <c r="F462" t="s">
        <v>58</v>
      </c>
      <c r="G462" t="s">
        <v>33</v>
      </c>
      <c r="H462">
        <v>24.8</v>
      </c>
      <c r="I462">
        <v>2219</v>
      </c>
      <c r="J462">
        <v>99.59</v>
      </c>
      <c r="K462">
        <v>5</v>
      </c>
      <c r="L462" t="s">
        <v>68</v>
      </c>
      <c r="M462" t="s">
        <v>45</v>
      </c>
      <c r="N462">
        <v>76898.8</v>
      </c>
      <c r="O462" t="s">
        <v>304</v>
      </c>
      <c r="P462" t="s">
        <v>37</v>
      </c>
      <c r="Q462">
        <v>84.86</v>
      </c>
      <c r="R462">
        <v>5430</v>
      </c>
      <c r="S462">
        <v>2256.48</v>
      </c>
      <c r="T462">
        <v>9118.75</v>
      </c>
      <c r="U462" t="str">
        <f>TEXT(Table1[[#This Row],[Booking_Date]],"mmm")</f>
        <v>Aug</v>
      </c>
      <c r="V462">
        <f>YEAR(Table1[[#This Row],[Booking_Date]])</f>
        <v>2025</v>
      </c>
      <c r="W462" t="s">
        <v>48</v>
      </c>
      <c r="X462" t="str">
        <f>IF(Table1[[#This Row],[Freight_Cost]]&gt;50000,"High","Low")</f>
        <v>High</v>
      </c>
      <c r="Y462" s="5" t="str">
        <f>IF(Table1[[#This Row],[Profit]]&gt;10000,"Good","Average")</f>
        <v>Average</v>
      </c>
      <c r="Z462" s="5" t="str" cm="1">
        <f t="array" ref="Z462">_xlfn.IFS(K462&lt;=5,"Excellent",K462&lt;=10,"Good",TRUE,"Delayed")</f>
        <v>Excellent</v>
      </c>
      <c r="AA462" s="5" t="str">
        <f>_xlfn.XLOOKUP(Table1[[#This Row],[Shipment_ID]],A:A,E:E)</f>
        <v>Evergreen</v>
      </c>
      <c r="AB462" s="5">
        <f t="shared" si="7"/>
        <v>9118.75</v>
      </c>
    </row>
    <row r="463" spans="1:28">
      <c r="A463" t="s">
        <v>654</v>
      </c>
      <c r="B463" s="1">
        <v>45410</v>
      </c>
      <c r="C463" t="s">
        <v>29</v>
      </c>
      <c r="D463" t="s">
        <v>56</v>
      </c>
      <c r="E463" t="s">
        <v>31</v>
      </c>
      <c r="F463" t="s">
        <v>32</v>
      </c>
      <c r="G463" t="s">
        <v>43</v>
      </c>
      <c r="H463">
        <v>13.82</v>
      </c>
      <c r="I463">
        <v>2191</v>
      </c>
      <c r="J463">
        <v>86.62</v>
      </c>
      <c r="K463">
        <v>7</v>
      </c>
      <c r="L463" t="s">
        <v>44</v>
      </c>
      <c r="M463" t="s">
        <v>45</v>
      </c>
      <c r="N463">
        <v>50624.4</v>
      </c>
      <c r="O463" t="s">
        <v>292</v>
      </c>
      <c r="P463" t="s">
        <v>37</v>
      </c>
      <c r="Q463">
        <v>87.05</v>
      </c>
      <c r="R463">
        <v>4934.8</v>
      </c>
      <c r="S463">
        <v>2211.65</v>
      </c>
      <c r="T463">
        <v>4100.96</v>
      </c>
      <c r="U463" t="str">
        <f>TEXT(Table1[[#This Row],[Booking_Date]],"mmm")</f>
        <v>Apr</v>
      </c>
      <c r="V463">
        <f>YEAR(Table1[[#This Row],[Booking_Date]])</f>
        <v>2024</v>
      </c>
      <c r="W463" t="s">
        <v>75</v>
      </c>
      <c r="X463" t="str">
        <f>IF(Table1[[#This Row],[Freight_Cost]]&gt;50000,"High","Low")</f>
        <v>High</v>
      </c>
      <c r="Y463" s="5" t="str">
        <f>IF(Table1[[#This Row],[Profit]]&gt;10000,"Good","Average")</f>
        <v>Average</v>
      </c>
      <c r="Z463" s="5" t="str" cm="1">
        <f t="array" ref="Z463">_xlfn.IFS(K463&lt;=5,"Excellent",K463&lt;=10,"Good",TRUE,"Delayed")</f>
        <v>Good</v>
      </c>
      <c r="AA463" s="5" t="str">
        <f>_xlfn.XLOOKUP(Table1[[#This Row],[Shipment_ID]],A:A,E:E)</f>
        <v>Hapag-Lloyd</v>
      </c>
      <c r="AB463" s="5">
        <f t="shared" si="7"/>
        <v>4100.96</v>
      </c>
    </row>
    <row r="464" spans="1:28">
      <c r="A464" t="s">
        <v>655</v>
      </c>
      <c r="B464" s="1">
        <v>45612</v>
      </c>
      <c r="C464" t="s">
        <v>40</v>
      </c>
      <c r="D464" t="s">
        <v>108</v>
      </c>
      <c r="E464" t="s">
        <v>66</v>
      </c>
      <c r="F464" t="s">
        <v>58</v>
      </c>
      <c r="G464" t="s">
        <v>52</v>
      </c>
      <c r="H464">
        <v>21.3</v>
      </c>
      <c r="I464">
        <v>900</v>
      </c>
      <c r="J464">
        <v>89.11</v>
      </c>
      <c r="K464">
        <v>3</v>
      </c>
      <c r="L464" t="s">
        <v>44</v>
      </c>
      <c r="M464" t="s">
        <v>45</v>
      </c>
      <c r="N464">
        <v>54163.199999999997</v>
      </c>
      <c r="O464" t="s">
        <v>137</v>
      </c>
      <c r="P464" t="s">
        <v>70</v>
      </c>
      <c r="Q464">
        <v>83.03</v>
      </c>
      <c r="R464">
        <v>2652</v>
      </c>
      <c r="S464">
        <v>3754.46</v>
      </c>
      <c r="T464">
        <v>6183.18</v>
      </c>
      <c r="U464" t="str">
        <f>TEXT(Table1[[#This Row],[Booking_Date]],"mmm")</f>
        <v>Nov</v>
      </c>
      <c r="V464">
        <f>YEAR(Table1[[#This Row],[Booking_Date]])</f>
        <v>2024</v>
      </c>
      <c r="W464" t="s">
        <v>104</v>
      </c>
      <c r="X464" t="str">
        <f>IF(Table1[[#This Row],[Freight_Cost]]&gt;50000,"High","Low")</f>
        <v>High</v>
      </c>
      <c r="Y464" s="5" t="str">
        <f>IF(Table1[[#This Row],[Profit]]&gt;10000,"Good","Average")</f>
        <v>Average</v>
      </c>
      <c r="Z464" s="5" t="str" cm="1">
        <f t="array" ref="Z464">_xlfn.IFS(K464&lt;=5,"Excellent",K464&lt;=10,"Good",TRUE,"Delayed")</f>
        <v>Excellent</v>
      </c>
      <c r="AA464" s="5" t="str">
        <f>_xlfn.XLOOKUP(Table1[[#This Row],[Shipment_ID]],A:A,E:E)</f>
        <v>COSCO</v>
      </c>
      <c r="AB464" s="5">
        <f t="shared" si="7"/>
        <v>6183.18</v>
      </c>
    </row>
    <row r="465" spans="1:28">
      <c r="A465" t="s">
        <v>656</v>
      </c>
      <c r="B465" s="1">
        <v>45982</v>
      </c>
      <c r="C465" t="s">
        <v>89</v>
      </c>
      <c r="D465" t="s">
        <v>82</v>
      </c>
      <c r="E465" t="s">
        <v>83</v>
      </c>
      <c r="F465" t="s">
        <v>32</v>
      </c>
      <c r="G465" t="s">
        <v>90</v>
      </c>
      <c r="H465">
        <v>26.85</v>
      </c>
      <c r="I465">
        <v>1493</v>
      </c>
      <c r="J465">
        <v>91.05</v>
      </c>
      <c r="K465">
        <v>3</v>
      </c>
      <c r="L465" t="s">
        <v>34</v>
      </c>
      <c r="M465" t="s">
        <v>45</v>
      </c>
      <c r="N465">
        <v>59507</v>
      </c>
      <c r="O465" t="s">
        <v>425</v>
      </c>
      <c r="P465" t="s">
        <v>47</v>
      </c>
      <c r="Q465">
        <v>87.91</v>
      </c>
      <c r="R465">
        <v>4060</v>
      </c>
      <c r="S465">
        <v>1654.56</v>
      </c>
      <c r="T465">
        <v>9609.91</v>
      </c>
      <c r="U465" t="str">
        <f>TEXT(Table1[[#This Row],[Booking_Date]],"mmm")</f>
        <v>Nov</v>
      </c>
      <c r="V465">
        <f>YEAR(Table1[[#This Row],[Booking_Date]])</f>
        <v>2025</v>
      </c>
      <c r="W465" t="s">
        <v>104</v>
      </c>
      <c r="X465" t="str">
        <f>IF(Table1[[#This Row],[Freight_Cost]]&gt;50000,"High","Low")</f>
        <v>High</v>
      </c>
      <c r="Y465" s="5" t="str">
        <f>IF(Table1[[#This Row],[Profit]]&gt;10000,"Good","Average")</f>
        <v>Average</v>
      </c>
      <c r="Z465" s="5" t="str" cm="1">
        <f t="array" ref="Z465">_xlfn.IFS(K465&lt;=5,"Excellent",K465&lt;=10,"Good",TRUE,"Delayed")</f>
        <v>Excellent</v>
      </c>
      <c r="AA465" s="5" t="str">
        <f>_xlfn.XLOOKUP(Table1[[#This Row],[Shipment_ID]],A:A,E:E)</f>
        <v>MSC</v>
      </c>
      <c r="AB465" s="5">
        <f t="shared" si="7"/>
        <v>9609.91</v>
      </c>
    </row>
    <row r="466" spans="1:28">
      <c r="A466" t="s">
        <v>657</v>
      </c>
      <c r="B466" s="1">
        <v>45864</v>
      </c>
      <c r="C466" t="s">
        <v>40</v>
      </c>
      <c r="D466" t="s">
        <v>108</v>
      </c>
      <c r="E466" t="s">
        <v>83</v>
      </c>
      <c r="F466" t="s">
        <v>58</v>
      </c>
      <c r="G466" t="s">
        <v>67</v>
      </c>
      <c r="H466">
        <v>10.91</v>
      </c>
      <c r="I466">
        <v>1868</v>
      </c>
      <c r="J466">
        <v>98.12</v>
      </c>
      <c r="K466">
        <v>4</v>
      </c>
      <c r="L466" t="s">
        <v>34</v>
      </c>
      <c r="M466" t="s">
        <v>45</v>
      </c>
      <c r="N466">
        <v>62509.4</v>
      </c>
      <c r="O466" t="s">
        <v>402</v>
      </c>
      <c r="P466" t="s">
        <v>70</v>
      </c>
      <c r="Q466">
        <v>87.21</v>
      </c>
      <c r="R466">
        <v>4172.3999999999996</v>
      </c>
      <c r="S466">
        <v>4921.8100000000004</v>
      </c>
      <c r="T466">
        <v>8659.8799999999992</v>
      </c>
      <c r="U466" t="str">
        <f>TEXT(Table1[[#This Row],[Booking_Date]],"mmm")</f>
        <v>Jul</v>
      </c>
      <c r="V466">
        <f>YEAR(Table1[[#This Row],[Booking_Date]])</f>
        <v>2025</v>
      </c>
      <c r="W466" t="s">
        <v>48</v>
      </c>
      <c r="X466" t="str">
        <f>IF(Table1[[#This Row],[Freight_Cost]]&gt;50000,"High","Low")</f>
        <v>High</v>
      </c>
      <c r="Y466" s="5" t="str">
        <f>IF(Table1[[#This Row],[Profit]]&gt;10000,"Good","Average")</f>
        <v>Average</v>
      </c>
      <c r="Z466" s="5" t="str" cm="1">
        <f t="array" ref="Z466">_xlfn.IFS(K466&lt;=5,"Excellent",K466&lt;=10,"Good",TRUE,"Delayed")</f>
        <v>Excellent</v>
      </c>
      <c r="AA466" s="5" t="str">
        <f>_xlfn.XLOOKUP(Table1[[#This Row],[Shipment_ID]],A:A,E:E)</f>
        <v>MSC</v>
      </c>
      <c r="AB466" s="5">
        <f t="shared" si="7"/>
        <v>8659.8799999999992</v>
      </c>
    </row>
    <row r="467" spans="1:28">
      <c r="A467" t="s">
        <v>658</v>
      </c>
      <c r="B467" s="1">
        <v>45801</v>
      </c>
      <c r="C467" t="s">
        <v>121</v>
      </c>
      <c r="D467" t="s">
        <v>65</v>
      </c>
      <c r="E467" t="s">
        <v>102</v>
      </c>
      <c r="F467" t="s">
        <v>58</v>
      </c>
      <c r="G467" t="s">
        <v>90</v>
      </c>
      <c r="H467">
        <v>17.02</v>
      </c>
      <c r="I467">
        <v>496</v>
      </c>
      <c r="J467">
        <v>91.42</v>
      </c>
      <c r="K467">
        <v>2</v>
      </c>
      <c r="L467" t="s">
        <v>68</v>
      </c>
      <c r="M467" t="s">
        <v>35</v>
      </c>
      <c r="N467">
        <v>50740.4</v>
      </c>
      <c r="O467" t="s">
        <v>139</v>
      </c>
      <c r="P467" t="s">
        <v>54</v>
      </c>
      <c r="Q467">
        <v>82.81</v>
      </c>
      <c r="R467">
        <v>1672.8</v>
      </c>
      <c r="S467">
        <v>4572.7</v>
      </c>
      <c r="T467">
        <v>8837.86</v>
      </c>
      <c r="U467" t="str">
        <f>TEXT(Table1[[#This Row],[Booking_Date]],"mmm")</f>
        <v>May</v>
      </c>
      <c r="V467">
        <f>YEAR(Table1[[#This Row],[Booking_Date]])</f>
        <v>2025</v>
      </c>
      <c r="W467" t="s">
        <v>75</v>
      </c>
      <c r="X467" t="str">
        <f>IF(Table1[[#This Row],[Freight_Cost]]&gt;50000,"High","Low")</f>
        <v>High</v>
      </c>
      <c r="Y467" s="5" t="str">
        <f>IF(Table1[[#This Row],[Profit]]&gt;10000,"Good","Average")</f>
        <v>Average</v>
      </c>
      <c r="Z467" s="5" t="str" cm="1">
        <f t="array" ref="Z467">_xlfn.IFS(K467&lt;=5,"Excellent",K467&lt;=10,"Good",TRUE,"Delayed")</f>
        <v>Excellent</v>
      </c>
      <c r="AA467" s="5" t="str">
        <f>_xlfn.XLOOKUP(Table1[[#This Row],[Shipment_ID]],A:A,E:E)</f>
        <v>Maersk</v>
      </c>
      <c r="AB467" s="5">
        <f t="shared" si="7"/>
        <v>8837.86</v>
      </c>
    </row>
    <row r="468" spans="1:28">
      <c r="A468" t="s">
        <v>659</v>
      </c>
      <c r="B468" s="1">
        <v>45358</v>
      </c>
      <c r="C468" t="s">
        <v>50</v>
      </c>
      <c r="D468" t="s">
        <v>51</v>
      </c>
      <c r="E468" t="s">
        <v>66</v>
      </c>
      <c r="F468" t="s">
        <v>58</v>
      </c>
      <c r="G468" t="s">
        <v>33</v>
      </c>
      <c r="H468">
        <v>27.8</v>
      </c>
      <c r="I468">
        <v>2678</v>
      </c>
      <c r="J468">
        <v>87.57</v>
      </c>
      <c r="K468">
        <v>7</v>
      </c>
      <c r="L468" t="s">
        <v>44</v>
      </c>
      <c r="M468" t="s">
        <v>60</v>
      </c>
      <c r="N468">
        <v>79664.399999999994</v>
      </c>
      <c r="O468" t="s">
        <v>514</v>
      </c>
      <c r="P468" t="s">
        <v>70</v>
      </c>
      <c r="Q468">
        <v>84.29</v>
      </c>
      <c r="R468">
        <v>6468</v>
      </c>
      <c r="S468">
        <v>4543.1000000000004</v>
      </c>
      <c r="T468">
        <v>7816.57</v>
      </c>
      <c r="U468" t="str">
        <f>TEXT(Table1[[#This Row],[Booking_Date]],"mmm")</f>
        <v>Mar</v>
      </c>
      <c r="V468">
        <f>YEAR(Table1[[#This Row],[Booking_Date]])</f>
        <v>2024</v>
      </c>
      <c r="W468" t="s">
        <v>38</v>
      </c>
      <c r="X468" t="str">
        <f>IF(Table1[[#This Row],[Freight_Cost]]&gt;50000,"High","Low")</f>
        <v>High</v>
      </c>
      <c r="Y468" s="5" t="str">
        <f>IF(Table1[[#This Row],[Profit]]&gt;10000,"Good","Average")</f>
        <v>Average</v>
      </c>
      <c r="Z468" s="5" t="str" cm="1">
        <f t="array" ref="Z468">_xlfn.IFS(K468&lt;=5,"Excellent",K468&lt;=10,"Good",TRUE,"Delayed")</f>
        <v>Good</v>
      </c>
      <c r="AA468" s="5" t="str">
        <f>_xlfn.XLOOKUP(Table1[[#This Row],[Shipment_ID]],A:A,E:E)</f>
        <v>COSCO</v>
      </c>
      <c r="AB468" s="5">
        <f t="shared" si="7"/>
        <v>7816.57</v>
      </c>
    </row>
    <row r="469" spans="1:28">
      <c r="A469" t="s">
        <v>660</v>
      </c>
      <c r="B469" s="1">
        <v>46020</v>
      </c>
      <c r="C469" t="s">
        <v>50</v>
      </c>
      <c r="D469" t="s">
        <v>72</v>
      </c>
      <c r="E469" t="s">
        <v>66</v>
      </c>
      <c r="F469" t="s">
        <v>32</v>
      </c>
      <c r="G469" t="s">
        <v>59</v>
      </c>
      <c r="H469">
        <v>22.1</v>
      </c>
      <c r="I469">
        <v>535</v>
      </c>
      <c r="J469">
        <v>93.12</v>
      </c>
      <c r="K469">
        <v>2</v>
      </c>
      <c r="L469" t="s">
        <v>34</v>
      </c>
      <c r="M469" t="s">
        <v>35</v>
      </c>
      <c r="N469">
        <v>46484.4</v>
      </c>
      <c r="O469" t="s">
        <v>95</v>
      </c>
      <c r="P469" t="s">
        <v>78</v>
      </c>
      <c r="Q469">
        <v>83.91</v>
      </c>
      <c r="R469">
        <v>1954</v>
      </c>
      <c r="S469">
        <v>4636.83</v>
      </c>
      <c r="T469">
        <v>5649.28</v>
      </c>
      <c r="U469" t="str">
        <f>TEXT(Table1[[#This Row],[Booking_Date]],"mmm")</f>
        <v>Dec</v>
      </c>
      <c r="V469">
        <f>YEAR(Table1[[#This Row],[Booking_Date]])</f>
        <v>2025</v>
      </c>
      <c r="W469" t="s">
        <v>104</v>
      </c>
      <c r="X469" t="str">
        <f>IF(Table1[[#This Row],[Freight_Cost]]&gt;50000,"High","Low")</f>
        <v>Low</v>
      </c>
      <c r="Y469" s="5" t="str">
        <f>IF(Table1[[#This Row],[Profit]]&gt;10000,"Good","Average")</f>
        <v>Average</v>
      </c>
      <c r="Z469" s="5" t="str" cm="1">
        <f t="array" ref="Z469">_xlfn.IFS(K469&lt;=5,"Excellent",K469&lt;=10,"Good",TRUE,"Delayed")</f>
        <v>Excellent</v>
      </c>
      <c r="AA469" s="5" t="str">
        <f>_xlfn.XLOOKUP(Table1[[#This Row],[Shipment_ID]],A:A,E:E)</f>
        <v>COSCO</v>
      </c>
      <c r="AB469" s="5">
        <f t="shared" si="7"/>
        <v>5649.28</v>
      </c>
    </row>
    <row r="470" spans="1:28">
      <c r="A470" t="s">
        <v>661</v>
      </c>
      <c r="B470" s="1">
        <v>45309</v>
      </c>
      <c r="C470" t="s">
        <v>89</v>
      </c>
      <c r="D470" t="s">
        <v>82</v>
      </c>
      <c r="E470" t="s">
        <v>66</v>
      </c>
      <c r="F470" t="s">
        <v>32</v>
      </c>
      <c r="G470" t="s">
        <v>59</v>
      </c>
      <c r="H470">
        <v>11.82</v>
      </c>
      <c r="I470">
        <v>2053</v>
      </c>
      <c r="J470">
        <v>91.61</v>
      </c>
      <c r="K470">
        <v>6</v>
      </c>
      <c r="L470" t="s">
        <v>68</v>
      </c>
      <c r="M470" t="s">
        <v>60</v>
      </c>
      <c r="N470">
        <v>48767.199999999997</v>
      </c>
      <c r="O470" t="s">
        <v>432</v>
      </c>
      <c r="P470" t="s">
        <v>70</v>
      </c>
      <c r="Q470">
        <v>81.739999999999995</v>
      </c>
      <c r="R470">
        <v>4578.8</v>
      </c>
      <c r="S470">
        <v>1714.36</v>
      </c>
      <c r="T470">
        <v>5982.73</v>
      </c>
      <c r="U470" t="str">
        <f>TEXT(Table1[[#This Row],[Booking_Date]],"mmm")</f>
        <v>Jan</v>
      </c>
      <c r="V470">
        <f>YEAR(Table1[[#This Row],[Booking_Date]])</f>
        <v>2024</v>
      </c>
      <c r="W470" t="s">
        <v>38</v>
      </c>
      <c r="X470" t="str">
        <f>IF(Table1[[#This Row],[Freight_Cost]]&gt;50000,"High","Low")</f>
        <v>Low</v>
      </c>
      <c r="Y470" s="5" t="str">
        <f>IF(Table1[[#This Row],[Profit]]&gt;10000,"Good","Average")</f>
        <v>Average</v>
      </c>
      <c r="Z470" s="5" t="str" cm="1">
        <f t="array" ref="Z470">_xlfn.IFS(K470&lt;=5,"Excellent",K470&lt;=10,"Good",TRUE,"Delayed")</f>
        <v>Good</v>
      </c>
      <c r="AA470" s="5" t="str">
        <f>_xlfn.XLOOKUP(Table1[[#This Row],[Shipment_ID]],A:A,E:E)</f>
        <v>COSCO</v>
      </c>
      <c r="AB470" s="5">
        <f t="shared" si="7"/>
        <v>5982.73</v>
      </c>
    </row>
    <row r="471" spans="1:28">
      <c r="A471" t="s">
        <v>662</v>
      </c>
      <c r="B471" s="1">
        <v>45991</v>
      </c>
      <c r="C471" t="s">
        <v>121</v>
      </c>
      <c r="D471" t="s">
        <v>41</v>
      </c>
      <c r="E471" t="s">
        <v>66</v>
      </c>
      <c r="F471" t="s">
        <v>58</v>
      </c>
      <c r="G471" t="s">
        <v>43</v>
      </c>
      <c r="H471">
        <v>25.4</v>
      </c>
      <c r="I471">
        <v>1404</v>
      </c>
      <c r="J471">
        <v>89.73</v>
      </c>
      <c r="K471">
        <v>5</v>
      </c>
      <c r="L471" t="s">
        <v>34</v>
      </c>
      <c r="M471" t="s">
        <v>35</v>
      </c>
      <c r="N471">
        <v>71475.600000000006</v>
      </c>
      <c r="O471" t="s">
        <v>135</v>
      </c>
      <c r="P471" t="s">
        <v>78</v>
      </c>
      <c r="Q471">
        <v>85</v>
      </c>
      <c r="R471">
        <v>3824</v>
      </c>
      <c r="S471">
        <v>3768.98</v>
      </c>
      <c r="T471">
        <v>9060.0400000000009</v>
      </c>
      <c r="U471" t="str">
        <f>TEXT(Table1[[#This Row],[Booking_Date]],"mmm")</f>
        <v>Nov</v>
      </c>
      <c r="V471">
        <f>YEAR(Table1[[#This Row],[Booking_Date]])</f>
        <v>2025</v>
      </c>
      <c r="W471" t="s">
        <v>104</v>
      </c>
      <c r="X471" t="str">
        <f>IF(Table1[[#This Row],[Freight_Cost]]&gt;50000,"High","Low")</f>
        <v>High</v>
      </c>
      <c r="Y471" s="5" t="str">
        <f>IF(Table1[[#This Row],[Profit]]&gt;10000,"Good","Average")</f>
        <v>Average</v>
      </c>
      <c r="Z471" s="5" t="str" cm="1">
        <f t="array" ref="Z471">_xlfn.IFS(K471&lt;=5,"Excellent",K471&lt;=10,"Good",TRUE,"Delayed")</f>
        <v>Excellent</v>
      </c>
      <c r="AA471" s="5" t="str">
        <f>_xlfn.XLOOKUP(Table1[[#This Row],[Shipment_ID]],A:A,E:E)</f>
        <v>COSCO</v>
      </c>
      <c r="AB471" s="5">
        <f t="shared" si="7"/>
        <v>9060.0400000000009</v>
      </c>
    </row>
    <row r="472" spans="1:28">
      <c r="A472" t="s">
        <v>663</v>
      </c>
      <c r="B472" s="1">
        <v>45941</v>
      </c>
      <c r="C472" t="s">
        <v>121</v>
      </c>
      <c r="D472" t="s">
        <v>30</v>
      </c>
      <c r="E472" t="s">
        <v>66</v>
      </c>
      <c r="F472" t="s">
        <v>58</v>
      </c>
      <c r="G472" t="s">
        <v>33</v>
      </c>
      <c r="H472">
        <v>18.04</v>
      </c>
      <c r="I472">
        <v>648</v>
      </c>
      <c r="J472">
        <v>104.75</v>
      </c>
      <c r="K472">
        <v>2</v>
      </c>
      <c r="L472" t="s">
        <v>44</v>
      </c>
      <c r="M472" t="s">
        <v>35</v>
      </c>
      <c r="N472">
        <v>52582</v>
      </c>
      <c r="O472" t="s">
        <v>87</v>
      </c>
      <c r="P472" t="s">
        <v>74</v>
      </c>
      <c r="Q472">
        <v>84.36</v>
      </c>
      <c r="R472">
        <v>2017.6</v>
      </c>
      <c r="S472">
        <v>4746.03</v>
      </c>
      <c r="T472">
        <v>8127.41</v>
      </c>
      <c r="U472" t="str">
        <f>TEXT(Table1[[#This Row],[Booking_Date]],"mmm")</f>
        <v>Oct</v>
      </c>
      <c r="V472">
        <f>YEAR(Table1[[#This Row],[Booking_Date]])</f>
        <v>2025</v>
      </c>
      <c r="W472" t="s">
        <v>104</v>
      </c>
      <c r="X472" t="str">
        <f>IF(Table1[[#This Row],[Freight_Cost]]&gt;50000,"High","Low")</f>
        <v>High</v>
      </c>
      <c r="Y472" s="5" t="str">
        <f>IF(Table1[[#This Row],[Profit]]&gt;10000,"Good","Average")</f>
        <v>Average</v>
      </c>
      <c r="Z472" s="5" t="str" cm="1">
        <f t="array" ref="Z472">_xlfn.IFS(K472&lt;=5,"Excellent",K472&lt;=10,"Good",TRUE,"Delayed")</f>
        <v>Excellent</v>
      </c>
      <c r="AA472" s="5" t="str">
        <f>_xlfn.XLOOKUP(Table1[[#This Row],[Shipment_ID]],A:A,E:E)</f>
        <v>COSCO</v>
      </c>
      <c r="AB472" s="5">
        <f t="shared" si="7"/>
        <v>8127.41</v>
      </c>
    </row>
    <row r="473" spans="1:28">
      <c r="A473" t="s">
        <v>664</v>
      </c>
      <c r="B473" s="1">
        <v>45734</v>
      </c>
      <c r="C473" t="s">
        <v>29</v>
      </c>
      <c r="D473" t="s">
        <v>108</v>
      </c>
      <c r="E473" t="s">
        <v>57</v>
      </c>
      <c r="F473" t="s">
        <v>58</v>
      </c>
      <c r="G473" t="s">
        <v>90</v>
      </c>
      <c r="H473">
        <v>23.6</v>
      </c>
      <c r="I473">
        <v>2150</v>
      </c>
      <c r="J473">
        <v>93.74</v>
      </c>
      <c r="K473">
        <v>6</v>
      </c>
      <c r="L473" t="s">
        <v>44</v>
      </c>
      <c r="M473" t="s">
        <v>60</v>
      </c>
      <c r="N473">
        <v>70288.800000000003</v>
      </c>
      <c r="O473" t="s">
        <v>195</v>
      </c>
      <c r="P473" t="s">
        <v>54</v>
      </c>
      <c r="Q473">
        <v>86.54</v>
      </c>
      <c r="R473">
        <v>5244</v>
      </c>
      <c r="S473">
        <v>3913.29</v>
      </c>
      <c r="T473">
        <v>9948.91</v>
      </c>
      <c r="U473" t="str">
        <f>TEXT(Table1[[#This Row],[Booking_Date]],"mmm")</f>
        <v>Mar</v>
      </c>
      <c r="V473">
        <f>YEAR(Table1[[#This Row],[Booking_Date]])</f>
        <v>2025</v>
      </c>
      <c r="W473" t="s">
        <v>38</v>
      </c>
      <c r="X473" t="str">
        <f>IF(Table1[[#This Row],[Freight_Cost]]&gt;50000,"High","Low")</f>
        <v>High</v>
      </c>
      <c r="Y473" s="5" t="str">
        <f>IF(Table1[[#This Row],[Profit]]&gt;10000,"Good","Average")</f>
        <v>Average</v>
      </c>
      <c r="Z473" s="5" t="str" cm="1">
        <f t="array" ref="Z473">_xlfn.IFS(K473&lt;=5,"Excellent",K473&lt;=10,"Good",TRUE,"Delayed")</f>
        <v>Good</v>
      </c>
      <c r="AA473" s="5" t="str">
        <f>_xlfn.XLOOKUP(Table1[[#This Row],[Shipment_ID]],A:A,E:E)</f>
        <v>Evergreen</v>
      </c>
      <c r="AB473" s="5">
        <f t="shared" si="7"/>
        <v>9948.91</v>
      </c>
    </row>
    <row r="474" spans="1:28">
      <c r="A474" t="s">
        <v>665</v>
      </c>
      <c r="B474" s="1">
        <v>46043</v>
      </c>
      <c r="C474" t="s">
        <v>40</v>
      </c>
      <c r="D474" t="s">
        <v>30</v>
      </c>
      <c r="E474" t="s">
        <v>99</v>
      </c>
      <c r="F474" t="s">
        <v>58</v>
      </c>
      <c r="G474" t="s">
        <v>84</v>
      </c>
      <c r="H474">
        <v>10.19</v>
      </c>
      <c r="I474">
        <v>2232</v>
      </c>
      <c r="J474">
        <v>92.97</v>
      </c>
      <c r="K474">
        <v>7</v>
      </c>
      <c r="L474" t="s">
        <v>68</v>
      </c>
      <c r="M474" t="s">
        <v>35</v>
      </c>
      <c r="N474">
        <v>65611.399999999994</v>
      </c>
      <c r="O474" t="s">
        <v>416</v>
      </c>
      <c r="P474" t="s">
        <v>62</v>
      </c>
      <c r="Q474">
        <v>85.64</v>
      </c>
      <c r="R474">
        <v>4871.6000000000004</v>
      </c>
      <c r="S474">
        <v>2088.5300000000002</v>
      </c>
      <c r="T474">
        <v>5942.8</v>
      </c>
      <c r="U474" t="str">
        <f>TEXT(Table1[[#This Row],[Booking_Date]],"mmm")</f>
        <v>Jan</v>
      </c>
      <c r="V474">
        <f>YEAR(Table1[[#This Row],[Booking_Date]])</f>
        <v>2026</v>
      </c>
      <c r="W474" t="s">
        <v>38</v>
      </c>
      <c r="X474" t="str">
        <f>IF(Table1[[#This Row],[Freight_Cost]]&gt;50000,"High","Low")</f>
        <v>High</v>
      </c>
      <c r="Y474" s="5" t="str">
        <f>IF(Table1[[#This Row],[Profit]]&gt;10000,"Good","Average")</f>
        <v>Average</v>
      </c>
      <c r="Z474" s="5" t="str" cm="1">
        <f t="array" ref="Z474">_xlfn.IFS(K474&lt;=5,"Excellent",K474&lt;=10,"Good",TRUE,"Delayed")</f>
        <v>Good</v>
      </c>
      <c r="AA474" s="5" t="str">
        <f>_xlfn.XLOOKUP(Table1[[#This Row],[Shipment_ID]],A:A,E:E)</f>
        <v>ONE</v>
      </c>
      <c r="AB474" s="5">
        <f t="shared" si="7"/>
        <v>5942.8</v>
      </c>
    </row>
    <row r="475" spans="1:28">
      <c r="A475" t="s">
        <v>666</v>
      </c>
      <c r="B475" s="1">
        <v>45636</v>
      </c>
      <c r="C475" t="s">
        <v>40</v>
      </c>
      <c r="D475" t="s">
        <v>51</v>
      </c>
      <c r="E475" t="s">
        <v>66</v>
      </c>
      <c r="F475" t="s">
        <v>32</v>
      </c>
      <c r="G475" t="s">
        <v>67</v>
      </c>
      <c r="H475">
        <v>15.49</v>
      </c>
      <c r="I475">
        <v>986</v>
      </c>
      <c r="J475">
        <v>103.48</v>
      </c>
      <c r="K475">
        <v>2</v>
      </c>
      <c r="L475" t="s">
        <v>44</v>
      </c>
      <c r="M475" t="s">
        <v>60</v>
      </c>
      <c r="N475">
        <v>38190.6</v>
      </c>
      <c r="O475" t="s">
        <v>118</v>
      </c>
      <c r="P475" t="s">
        <v>54</v>
      </c>
      <c r="Q475">
        <v>81.84</v>
      </c>
      <c r="R475">
        <v>2591.6</v>
      </c>
      <c r="S475">
        <v>4226.91</v>
      </c>
      <c r="T475">
        <v>3531.97</v>
      </c>
      <c r="U475" t="str">
        <f>TEXT(Table1[[#This Row],[Booking_Date]],"mmm")</f>
        <v>Dec</v>
      </c>
      <c r="V475">
        <f>YEAR(Table1[[#This Row],[Booking_Date]])</f>
        <v>2024</v>
      </c>
      <c r="W475" t="s">
        <v>104</v>
      </c>
      <c r="X475" t="str">
        <f>IF(Table1[[#This Row],[Freight_Cost]]&gt;50000,"High","Low")</f>
        <v>Low</v>
      </c>
      <c r="Y475" s="5" t="str">
        <f>IF(Table1[[#This Row],[Profit]]&gt;10000,"Good","Average")</f>
        <v>Average</v>
      </c>
      <c r="Z475" s="5" t="str" cm="1">
        <f t="array" ref="Z475">_xlfn.IFS(K475&lt;=5,"Excellent",K475&lt;=10,"Good",TRUE,"Delayed")</f>
        <v>Excellent</v>
      </c>
      <c r="AA475" s="5" t="str">
        <f>_xlfn.XLOOKUP(Table1[[#This Row],[Shipment_ID]],A:A,E:E)</f>
        <v>COSCO</v>
      </c>
      <c r="AB475" s="5">
        <f t="shared" si="7"/>
        <v>3531.97</v>
      </c>
    </row>
    <row r="476" spans="1:28">
      <c r="A476" t="s">
        <v>667</v>
      </c>
      <c r="B476" s="1">
        <v>45779</v>
      </c>
      <c r="C476" t="s">
        <v>115</v>
      </c>
      <c r="D476" t="s">
        <v>51</v>
      </c>
      <c r="E476" t="s">
        <v>42</v>
      </c>
      <c r="F476" t="s">
        <v>32</v>
      </c>
      <c r="G476" t="s">
        <v>59</v>
      </c>
      <c r="H476">
        <v>22.34</v>
      </c>
      <c r="I476">
        <v>1198</v>
      </c>
      <c r="J476">
        <v>99.16</v>
      </c>
      <c r="K476">
        <v>2</v>
      </c>
      <c r="L476" t="s">
        <v>44</v>
      </c>
      <c r="M476" t="s">
        <v>35</v>
      </c>
      <c r="N476">
        <v>50381.2</v>
      </c>
      <c r="O476" t="s">
        <v>150</v>
      </c>
      <c r="P476" t="s">
        <v>47</v>
      </c>
      <c r="Q476">
        <v>85.87</v>
      </c>
      <c r="R476">
        <v>3289.6</v>
      </c>
      <c r="S476">
        <v>3917.19</v>
      </c>
      <c r="T476">
        <v>5891.08</v>
      </c>
      <c r="U476" t="str">
        <f>TEXT(Table1[[#This Row],[Booking_Date]],"mmm")</f>
        <v>May</v>
      </c>
      <c r="V476">
        <f>YEAR(Table1[[#This Row],[Booking_Date]])</f>
        <v>2025</v>
      </c>
      <c r="W476" t="s">
        <v>75</v>
      </c>
      <c r="X476" t="str">
        <f>IF(Table1[[#This Row],[Freight_Cost]]&gt;50000,"High","Low")</f>
        <v>High</v>
      </c>
      <c r="Y476" s="5" t="str">
        <f>IF(Table1[[#This Row],[Profit]]&gt;10000,"Good","Average")</f>
        <v>Average</v>
      </c>
      <c r="Z476" s="5" t="str" cm="1">
        <f t="array" ref="Z476">_xlfn.IFS(K476&lt;=5,"Excellent",K476&lt;=10,"Good",TRUE,"Delayed")</f>
        <v>Excellent</v>
      </c>
      <c r="AA476" s="5" t="str">
        <f>_xlfn.XLOOKUP(Table1[[#This Row],[Shipment_ID]],A:A,E:E)</f>
        <v>CMA CGM</v>
      </c>
      <c r="AB476" s="5">
        <f t="shared" si="7"/>
        <v>5891.08</v>
      </c>
    </row>
    <row r="477" spans="1:28">
      <c r="A477" t="s">
        <v>668</v>
      </c>
      <c r="B477" s="1">
        <v>45928</v>
      </c>
      <c r="C477" t="s">
        <v>64</v>
      </c>
      <c r="D477" t="s">
        <v>65</v>
      </c>
      <c r="E477" t="s">
        <v>102</v>
      </c>
      <c r="F477" t="s">
        <v>58</v>
      </c>
      <c r="G477" t="s">
        <v>90</v>
      </c>
      <c r="H477">
        <v>27.29</v>
      </c>
      <c r="I477">
        <v>690</v>
      </c>
      <c r="J477">
        <v>102.19</v>
      </c>
      <c r="K477">
        <v>2</v>
      </c>
      <c r="L477" t="s">
        <v>34</v>
      </c>
      <c r="M477" t="s">
        <v>60</v>
      </c>
      <c r="N477">
        <v>62103.8</v>
      </c>
      <c r="O477" t="s">
        <v>436</v>
      </c>
      <c r="P477" t="s">
        <v>47</v>
      </c>
      <c r="Q477">
        <v>88.48</v>
      </c>
      <c r="R477">
        <v>2471.6</v>
      </c>
      <c r="S477">
        <v>4865.04</v>
      </c>
      <c r="T477">
        <v>6006.42</v>
      </c>
      <c r="U477" t="str">
        <f>TEXT(Table1[[#This Row],[Booking_Date]],"mmm")</f>
        <v>Sep</v>
      </c>
      <c r="V477">
        <f>YEAR(Table1[[#This Row],[Booking_Date]])</f>
        <v>2025</v>
      </c>
      <c r="W477" t="s">
        <v>48</v>
      </c>
      <c r="X477" t="str">
        <f>IF(Table1[[#This Row],[Freight_Cost]]&gt;50000,"High","Low")</f>
        <v>High</v>
      </c>
      <c r="Y477" s="5" t="str">
        <f>IF(Table1[[#This Row],[Profit]]&gt;10000,"Good","Average")</f>
        <v>Average</v>
      </c>
      <c r="Z477" s="5" t="str" cm="1">
        <f t="array" ref="Z477">_xlfn.IFS(K477&lt;=5,"Excellent",K477&lt;=10,"Good",TRUE,"Delayed")</f>
        <v>Excellent</v>
      </c>
      <c r="AA477" s="5" t="str">
        <f>_xlfn.XLOOKUP(Table1[[#This Row],[Shipment_ID]],A:A,E:E)</f>
        <v>Maersk</v>
      </c>
      <c r="AB477" s="5">
        <f t="shared" si="7"/>
        <v>6006.42</v>
      </c>
    </row>
    <row r="478" spans="1:28">
      <c r="A478" t="s">
        <v>669</v>
      </c>
      <c r="B478" s="1">
        <v>45648</v>
      </c>
      <c r="C478" t="s">
        <v>89</v>
      </c>
      <c r="D478" t="s">
        <v>56</v>
      </c>
      <c r="E478" t="s">
        <v>83</v>
      </c>
      <c r="F478" t="s">
        <v>58</v>
      </c>
      <c r="G478" t="s">
        <v>59</v>
      </c>
      <c r="H478">
        <v>20.28</v>
      </c>
      <c r="I478">
        <v>565</v>
      </c>
      <c r="J478">
        <v>88.83</v>
      </c>
      <c r="K478">
        <v>2</v>
      </c>
      <c r="L478" t="s">
        <v>34</v>
      </c>
      <c r="M478" t="s">
        <v>45</v>
      </c>
      <c r="N478">
        <v>54191.6</v>
      </c>
      <c r="O478" t="s">
        <v>248</v>
      </c>
      <c r="P478" t="s">
        <v>54</v>
      </c>
      <c r="Q478">
        <v>87.14</v>
      </c>
      <c r="R478">
        <v>1941.2</v>
      </c>
      <c r="S478">
        <v>3390</v>
      </c>
      <c r="T478">
        <v>7330.19</v>
      </c>
      <c r="U478" t="str">
        <f>TEXT(Table1[[#This Row],[Booking_Date]],"mmm")</f>
        <v>Dec</v>
      </c>
      <c r="V478">
        <f>YEAR(Table1[[#This Row],[Booking_Date]])</f>
        <v>2024</v>
      </c>
      <c r="W478" t="s">
        <v>104</v>
      </c>
      <c r="X478" t="str">
        <f>IF(Table1[[#This Row],[Freight_Cost]]&gt;50000,"High","Low")</f>
        <v>High</v>
      </c>
      <c r="Y478" s="5" t="str">
        <f>IF(Table1[[#This Row],[Profit]]&gt;10000,"Good","Average")</f>
        <v>Average</v>
      </c>
      <c r="Z478" s="5" t="str" cm="1">
        <f t="array" ref="Z478">_xlfn.IFS(K478&lt;=5,"Excellent",K478&lt;=10,"Good",TRUE,"Delayed")</f>
        <v>Excellent</v>
      </c>
      <c r="AA478" s="5" t="str">
        <f>_xlfn.XLOOKUP(Table1[[#This Row],[Shipment_ID]],A:A,E:E)</f>
        <v>MSC</v>
      </c>
      <c r="AB478" s="5">
        <f t="shared" si="7"/>
        <v>7330.19</v>
      </c>
    </row>
    <row r="479" spans="1:28">
      <c r="A479" t="s">
        <v>670</v>
      </c>
      <c r="B479" s="1">
        <v>45498</v>
      </c>
      <c r="C479" t="s">
        <v>40</v>
      </c>
      <c r="D479" t="s">
        <v>82</v>
      </c>
      <c r="E479" t="s">
        <v>31</v>
      </c>
      <c r="F479" t="s">
        <v>58</v>
      </c>
      <c r="G479" t="s">
        <v>43</v>
      </c>
      <c r="H479">
        <v>20.29</v>
      </c>
      <c r="I479">
        <v>2750</v>
      </c>
      <c r="J479">
        <v>87.57</v>
      </c>
      <c r="K479">
        <v>7</v>
      </c>
      <c r="L479" t="s">
        <v>44</v>
      </c>
      <c r="M479" t="s">
        <v>45</v>
      </c>
      <c r="N479">
        <v>75269.399999999994</v>
      </c>
      <c r="O479" t="s">
        <v>527</v>
      </c>
      <c r="P479" t="s">
        <v>37</v>
      </c>
      <c r="Q479">
        <v>83.24</v>
      </c>
      <c r="R479">
        <v>6311.6</v>
      </c>
      <c r="S479">
        <v>4235.91</v>
      </c>
      <c r="T479">
        <v>7102.04</v>
      </c>
      <c r="U479" t="str">
        <f>TEXT(Table1[[#This Row],[Booking_Date]],"mmm")</f>
        <v>Jul</v>
      </c>
      <c r="V479">
        <f>YEAR(Table1[[#This Row],[Booking_Date]])</f>
        <v>2024</v>
      </c>
      <c r="W479" t="s">
        <v>48</v>
      </c>
      <c r="X479" t="str">
        <f>IF(Table1[[#This Row],[Freight_Cost]]&gt;50000,"High","Low")</f>
        <v>High</v>
      </c>
      <c r="Y479" s="5" t="str">
        <f>IF(Table1[[#This Row],[Profit]]&gt;10000,"Good","Average")</f>
        <v>Average</v>
      </c>
      <c r="Z479" s="5" t="str" cm="1">
        <f t="array" ref="Z479">_xlfn.IFS(K479&lt;=5,"Excellent",K479&lt;=10,"Good",TRUE,"Delayed")</f>
        <v>Good</v>
      </c>
      <c r="AA479" s="5" t="str">
        <f>_xlfn.XLOOKUP(Table1[[#This Row],[Shipment_ID]],A:A,E:E)</f>
        <v>Hapag-Lloyd</v>
      </c>
      <c r="AB479" s="5">
        <f t="shared" si="7"/>
        <v>7102.04</v>
      </c>
    </row>
    <row r="480" spans="1:28">
      <c r="A480" t="s">
        <v>671</v>
      </c>
      <c r="B480" s="1">
        <v>45353</v>
      </c>
      <c r="C480" t="s">
        <v>40</v>
      </c>
      <c r="D480" t="s">
        <v>56</v>
      </c>
      <c r="E480" t="s">
        <v>42</v>
      </c>
      <c r="F480" t="s">
        <v>32</v>
      </c>
      <c r="G480" t="s">
        <v>67</v>
      </c>
      <c r="H480">
        <v>19.64</v>
      </c>
      <c r="I480">
        <v>1358</v>
      </c>
      <c r="J480">
        <v>93.12</v>
      </c>
      <c r="K480">
        <v>4</v>
      </c>
      <c r="L480" t="s">
        <v>44</v>
      </c>
      <c r="M480" t="s">
        <v>45</v>
      </c>
      <c r="N480">
        <v>46646.400000000001</v>
      </c>
      <c r="O480" t="s">
        <v>259</v>
      </c>
      <c r="P480" t="s">
        <v>54</v>
      </c>
      <c r="Q480">
        <v>86.14</v>
      </c>
      <c r="R480">
        <v>3501.6</v>
      </c>
      <c r="S480">
        <v>2674.44</v>
      </c>
      <c r="T480">
        <v>6614.05</v>
      </c>
      <c r="U480" t="str">
        <f>TEXT(Table1[[#This Row],[Booking_Date]],"mmm")</f>
        <v>Mar</v>
      </c>
      <c r="V480">
        <f>YEAR(Table1[[#This Row],[Booking_Date]])</f>
        <v>2024</v>
      </c>
      <c r="W480" t="s">
        <v>38</v>
      </c>
      <c r="X480" t="str">
        <f>IF(Table1[[#This Row],[Freight_Cost]]&gt;50000,"High","Low")</f>
        <v>Low</v>
      </c>
      <c r="Y480" s="5" t="str">
        <f>IF(Table1[[#This Row],[Profit]]&gt;10000,"Good","Average")</f>
        <v>Average</v>
      </c>
      <c r="Z480" s="5" t="str" cm="1">
        <f t="array" ref="Z480">_xlfn.IFS(K480&lt;=5,"Excellent",K480&lt;=10,"Good",TRUE,"Delayed")</f>
        <v>Excellent</v>
      </c>
      <c r="AA480" s="5" t="str">
        <f>_xlfn.XLOOKUP(Table1[[#This Row],[Shipment_ID]],A:A,E:E)</f>
        <v>CMA CGM</v>
      </c>
      <c r="AB480" s="5">
        <f t="shared" si="7"/>
        <v>6614.05</v>
      </c>
    </row>
    <row r="481" spans="1:28">
      <c r="A481" t="s">
        <v>672</v>
      </c>
      <c r="B481" s="1">
        <v>45308</v>
      </c>
      <c r="C481" t="s">
        <v>64</v>
      </c>
      <c r="D481" t="s">
        <v>30</v>
      </c>
      <c r="E481" t="s">
        <v>66</v>
      </c>
      <c r="F481" t="s">
        <v>58</v>
      </c>
      <c r="G481" t="s">
        <v>33</v>
      </c>
      <c r="H481">
        <v>20.83</v>
      </c>
      <c r="I481">
        <v>2018</v>
      </c>
      <c r="J481">
        <v>86.99</v>
      </c>
      <c r="K481">
        <v>5</v>
      </c>
      <c r="L481" t="s">
        <v>34</v>
      </c>
      <c r="M481" t="s">
        <v>60</v>
      </c>
      <c r="N481">
        <v>70401.8</v>
      </c>
      <c r="O481" t="s">
        <v>53</v>
      </c>
      <c r="P481" t="s">
        <v>47</v>
      </c>
      <c r="Q481">
        <v>83.74</v>
      </c>
      <c r="R481">
        <v>4869.2</v>
      </c>
      <c r="S481">
        <v>1740.28</v>
      </c>
      <c r="T481">
        <v>10803.28</v>
      </c>
      <c r="U481" t="str">
        <f>TEXT(Table1[[#This Row],[Booking_Date]],"mmm")</f>
        <v>Jan</v>
      </c>
      <c r="V481">
        <f>YEAR(Table1[[#This Row],[Booking_Date]])</f>
        <v>2024</v>
      </c>
      <c r="W481" t="s">
        <v>38</v>
      </c>
      <c r="X481" t="str">
        <f>IF(Table1[[#This Row],[Freight_Cost]]&gt;50000,"High","Low")</f>
        <v>High</v>
      </c>
      <c r="Y481" s="5" t="str">
        <f>IF(Table1[[#This Row],[Profit]]&gt;10000,"Good","Average")</f>
        <v>Good</v>
      </c>
      <c r="Z481" s="5" t="str" cm="1">
        <f t="array" ref="Z481">_xlfn.IFS(K481&lt;=5,"Excellent",K481&lt;=10,"Good",TRUE,"Delayed")</f>
        <v>Excellent</v>
      </c>
      <c r="AA481" s="5" t="str">
        <f>_xlfn.XLOOKUP(Table1[[#This Row],[Shipment_ID]],A:A,E:E)</f>
        <v>COSCO</v>
      </c>
      <c r="AB481" s="5">
        <f t="shared" si="7"/>
        <v>10803.28</v>
      </c>
    </row>
    <row r="482" spans="1:28">
      <c r="A482" t="s">
        <v>673</v>
      </c>
      <c r="B482" s="1">
        <v>46187</v>
      </c>
      <c r="C482" t="s">
        <v>29</v>
      </c>
      <c r="D482" t="s">
        <v>30</v>
      </c>
      <c r="E482" t="s">
        <v>66</v>
      </c>
      <c r="F482" t="s">
        <v>32</v>
      </c>
      <c r="G482" t="s">
        <v>67</v>
      </c>
      <c r="H482">
        <v>26.68</v>
      </c>
      <c r="I482">
        <v>1451</v>
      </c>
      <c r="J482">
        <v>102.78</v>
      </c>
      <c r="K482">
        <v>3</v>
      </c>
      <c r="L482" t="s">
        <v>68</v>
      </c>
      <c r="M482" t="s">
        <v>35</v>
      </c>
      <c r="N482">
        <v>60257.599999999999</v>
      </c>
      <c r="O482" t="s">
        <v>461</v>
      </c>
      <c r="P482" t="s">
        <v>74</v>
      </c>
      <c r="Q482">
        <v>83.44</v>
      </c>
      <c r="R482">
        <v>3969.2</v>
      </c>
      <c r="S482">
        <v>4317.8599999999997</v>
      </c>
      <c r="T482">
        <v>9398.39</v>
      </c>
      <c r="U482" t="str">
        <f>TEXT(Table1[[#This Row],[Booking_Date]],"mmm")</f>
        <v>Jun</v>
      </c>
      <c r="V482">
        <f>YEAR(Table1[[#This Row],[Booking_Date]])</f>
        <v>2026</v>
      </c>
      <c r="W482" t="s">
        <v>75</v>
      </c>
      <c r="X482" t="str">
        <f>IF(Table1[[#This Row],[Freight_Cost]]&gt;50000,"High","Low")</f>
        <v>High</v>
      </c>
      <c r="Y482" s="5" t="str">
        <f>IF(Table1[[#This Row],[Profit]]&gt;10000,"Good","Average")</f>
        <v>Average</v>
      </c>
      <c r="Z482" s="5" t="str" cm="1">
        <f t="array" ref="Z482">_xlfn.IFS(K482&lt;=5,"Excellent",K482&lt;=10,"Good",TRUE,"Delayed")</f>
        <v>Excellent</v>
      </c>
      <c r="AA482" s="5" t="str">
        <f>_xlfn.XLOOKUP(Table1[[#This Row],[Shipment_ID]],A:A,E:E)</f>
        <v>COSCO</v>
      </c>
      <c r="AB482" s="5">
        <f t="shared" si="7"/>
        <v>9398.39</v>
      </c>
    </row>
    <row r="483" spans="1:28">
      <c r="A483" t="s">
        <v>674</v>
      </c>
      <c r="B483" s="1">
        <v>45769</v>
      </c>
      <c r="C483" t="s">
        <v>115</v>
      </c>
      <c r="D483" t="s">
        <v>82</v>
      </c>
      <c r="E483" t="s">
        <v>83</v>
      </c>
      <c r="F483" t="s">
        <v>32</v>
      </c>
      <c r="G483" t="s">
        <v>52</v>
      </c>
      <c r="H483">
        <v>13.26</v>
      </c>
      <c r="I483">
        <v>915</v>
      </c>
      <c r="J483">
        <v>93.16</v>
      </c>
      <c r="K483">
        <v>2</v>
      </c>
      <c r="L483" t="s">
        <v>68</v>
      </c>
      <c r="M483" t="s">
        <v>60</v>
      </c>
      <c r="N483">
        <v>36593.199999999997</v>
      </c>
      <c r="O483" t="s">
        <v>158</v>
      </c>
      <c r="P483" t="s">
        <v>47</v>
      </c>
      <c r="Q483">
        <v>88.38</v>
      </c>
      <c r="R483">
        <v>2360.4</v>
      </c>
      <c r="S483">
        <v>4252.32</v>
      </c>
      <c r="T483">
        <v>4730.1000000000004</v>
      </c>
      <c r="U483" t="str">
        <f>TEXT(Table1[[#This Row],[Booking_Date]],"mmm")</f>
        <v>Apr</v>
      </c>
      <c r="V483">
        <f>YEAR(Table1[[#This Row],[Booking_Date]])</f>
        <v>2025</v>
      </c>
      <c r="W483" t="s">
        <v>75</v>
      </c>
      <c r="X483" t="str">
        <f>IF(Table1[[#This Row],[Freight_Cost]]&gt;50000,"High","Low")</f>
        <v>Low</v>
      </c>
      <c r="Y483" s="5" t="str">
        <f>IF(Table1[[#This Row],[Profit]]&gt;10000,"Good","Average")</f>
        <v>Average</v>
      </c>
      <c r="Z483" s="5" t="str" cm="1">
        <f t="array" ref="Z483">_xlfn.IFS(K483&lt;=5,"Excellent",K483&lt;=10,"Good",TRUE,"Delayed")</f>
        <v>Excellent</v>
      </c>
      <c r="AA483" s="5" t="str">
        <f>_xlfn.XLOOKUP(Table1[[#This Row],[Shipment_ID]],A:A,E:E)</f>
        <v>MSC</v>
      </c>
      <c r="AB483" s="5">
        <f t="shared" si="7"/>
        <v>4730.1000000000004</v>
      </c>
    </row>
    <row r="484" spans="1:28">
      <c r="A484" t="s">
        <v>675</v>
      </c>
      <c r="B484" s="1">
        <v>45578</v>
      </c>
      <c r="C484" t="s">
        <v>64</v>
      </c>
      <c r="D484" t="s">
        <v>72</v>
      </c>
      <c r="E484" t="s">
        <v>57</v>
      </c>
      <c r="F484" t="s">
        <v>32</v>
      </c>
      <c r="G484" t="s">
        <v>59</v>
      </c>
      <c r="H484">
        <v>19.47</v>
      </c>
      <c r="I484">
        <v>2586</v>
      </c>
      <c r="J484">
        <v>98.03</v>
      </c>
      <c r="K484">
        <v>6</v>
      </c>
      <c r="L484" t="s">
        <v>34</v>
      </c>
      <c r="M484" t="s">
        <v>35</v>
      </c>
      <c r="N484">
        <v>69318.600000000006</v>
      </c>
      <c r="O484" t="s">
        <v>73</v>
      </c>
      <c r="P484" t="s">
        <v>54</v>
      </c>
      <c r="Q484">
        <v>84.99</v>
      </c>
      <c r="R484">
        <v>5950.8</v>
      </c>
      <c r="S484">
        <v>4292.74</v>
      </c>
      <c r="T484">
        <v>5876.99</v>
      </c>
      <c r="U484" t="str">
        <f>TEXT(Table1[[#This Row],[Booking_Date]],"mmm")</f>
        <v>Oct</v>
      </c>
      <c r="V484">
        <f>YEAR(Table1[[#This Row],[Booking_Date]])</f>
        <v>2024</v>
      </c>
      <c r="W484" t="s">
        <v>104</v>
      </c>
      <c r="X484" t="str">
        <f>IF(Table1[[#This Row],[Freight_Cost]]&gt;50000,"High","Low")</f>
        <v>High</v>
      </c>
      <c r="Y484" s="5" t="str">
        <f>IF(Table1[[#This Row],[Profit]]&gt;10000,"Good","Average")</f>
        <v>Average</v>
      </c>
      <c r="Z484" s="5" t="str" cm="1">
        <f t="array" ref="Z484">_xlfn.IFS(K484&lt;=5,"Excellent",K484&lt;=10,"Good",TRUE,"Delayed")</f>
        <v>Good</v>
      </c>
      <c r="AA484" s="5" t="str">
        <f>_xlfn.XLOOKUP(Table1[[#This Row],[Shipment_ID]],A:A,E:E)</f>
        <v>Evergreen</v>
      </c>
      <c r="AB484" s="5">
        <f t="shared" si="7"/>
        <v>5876.99</v>
      </c>
    </row>
    <row r="485" spans="1:28">
      <c r="A485" t="s">
        <v>676</v>
      </c>
      <c r="B485" s="1">
        <v>45466</v>
      </c>
      <c r="C485" t="s">
        <v>64</v>
      </c>
      <c r="D485" t="s">
        <v>30</v>
      </c>
      <c r="E485" t="s">
        <v>83</v>
      </c>
      <c r="F485" t="s">
        <v>58</v>
      </c>
      <c r="G485" t="s">
        <v>33</v>
      </c>
      <c r="H485">
        <v>16.7</v>
      </c>
      <c r="I485">
        <v>1052</v>
      </c>
      <c r="J485">
        <v>87.36</v>
      </c>
      <c r="K485">
        <v>2</v>
      </c>
      <c r="L485" t="s">
        <v>68</v>
      </c>
      <c r="M485" t="s">
        <v>35</v>
      </c>
      <c r="N485">
        <v>56637.2</v>
      </c>
      <c r="O485" t="s">
        <v>211</v>
      </c>
      <c r="P485" t="s">
        <v>74</v>
      </c>
      <c r="Q485">
        <v>88.65</v>
      </c>
      <c r="R485">
        <v>2772</v>
      </c>
      <c r="S485">
        <v>2672.6</v>
      </c>
      <c r="T485">
        <v>8656.1</v>
      </c>
      <c r="U485" t="str">
        <f>TEXT(Table1[[#This Row],[Booking_Date]],"mmm")</f>
        <v>Jun</v>
      </c>
      <c r="V485">
        <f>YEAR(Table1[[#This Row],[Booking_Date]])</f>
        <v>2024</v>
      </c>
      <c r="W485" t="s">
        <v>75</v>
      </c>
      <c r="X485" t="str">
        <f>IF(Table1[[#This Row],[Freight_Cost]]&gt;50000,"High","Low")</f>
        <v>High</v>
      </c>
      <c r="Y485" s="5" t="str">
        <f>IF(Table1[[#This Row],[Profit]]&gt;10000,"Good","Average")</f>
        <v>Average</v>
      </c>
      <c r="Z485" s="5" t="str" cm="1">
        <f t="array" ref="Z485">_xlfn.IFS(K485&lt;=5,"Excellent",K485&lt;=10,"Good",TRUE,"Delayed")</f>
        <v>Excellent</v>
      </c>
      <c r="AA485" s="5" t="str">
        <f>_xlfn.XLOOKUP(Table1[[#This Row],[Shipment_ID]],A:A,E:E)</f>
        <v>MSC</v>
      </c>
      <c r="AB485" s="5">
        <f t="shared" si="7"/>
        <v>8656.1</v>
      </c>
    </row>
    <row r="486" spans="1:28">
      <c r="A486" t="s">
        <v>677</v>
      </c>
      <c r="B486" s="1">
        <v>45850</v>
      </c>
      <c r="C486" t="s">
        <v>115</v>
      </c>
      <c r="D486" t="s">
        <v>30</v>
      </c>
      <c r="E486" t="s">
        <v>42</v>
      </c>
      <c r="F486" t="s">
        <v>58</v>
      </c>
      <c r="G486" t="s">
        <v>59</v>
      </c>
      <c r="H486">
        <v>27.46</v>
      </c>
      <c r="I486">
        <v>790</v>
      </c>
      <c r="J486">
        <v>101.33</v>
      </c>
      <c r="K486">
        <v>3</v>
      </c>
      <c r="L486" t="s">
        <v>68</v>
      </c>
      <c r="M486" t="s">
        <v>35</v>
      </c>
      <c r="N486">
        <v>64853.599999999999</v>
      </c>
      <c r="O486" t="s">
        <v>248</v>
      </c>
      <c r="P486" t="s">
        <v>70</v>
      </c>
      <c r="Q486">
        <v>88.7</v>
      </c>
      <c r="R486">
        <v>2678.4</v>
      </c>
      <c r="S486">
        <v>4058.73</v>
      </c>
      <c r="T486">
        <v>10734.22</v>
      </c>
      <c r="U486" t="str">
        <f>TEXT(Table1[[#This Row],[Booking_Date]],"mmm")</f>
        <v>Jul</v>
      </c>
      <c r="V486">
        <f>YEAR(Table1[[#This Row],[Booking_Date]])</f>
        <v>2025</v>
      </c>
      <c r="W486" t="s">
        <v>48</v>
      </c>
      <c r="X486" t="str">
        <f>IF(Table1[[#This Row],[Freight_Cost]]&gt;50000,"High","Low")</f>
        <v>High</v>
      </c>
      <c r="Y486" s="5" t="str">
        <f>IF(Table1[[#This Row],[Profit]]&gt;10000,"Good","Average")</f>
        <v>Good</v>
      </c>
      <c r="Z486" s="5" t="str" cm="1">
        <f t="array" ref="Z486">_xlfn.IFS(K486&lt;=5,"Excellent",K486&lt;=10,"Good",TRUE,"Delayed")</f>
        <v>Excellent</v>
      </c>
      <c r="AA486" s="5" t="str">
        <f>_xlfn.XLOOKUP(Table1[[#This Row],[Shipment_ID]],A:A,E:E)</f>
        <v>CMA CGM</v>
      </c>
      <c r="AB486" s="5">
        <f t="shared" si="7"/>
        <v>10734.22</v>
      </c>
    </row>
    <row r="487" spans="1:28">
      <c r="A487" t="s">
        <v>678</v>
      </c>
      <c r="B487" s="1">
        <v>45582</v>
      </c>
      <c r="C487" t="s">
        <v>121</v>
      </c>
      <c r="D487" t="s">
        <v>51</v>
      </c>
      <c r="E487" t="s">
        <v>83</v>
      </c>
      <c r="F487" t="s">
        <v>58</v>
      </c>
      <c r="G487" t="s">
        <v>84</v>
      </c>
      <c r="H487">
        <v>13.2</v>
      </c>
      <c r="I487">
        <v>1946</v>
      </c>
      <c r="J487">
        <v>96.41</v>
      </c>
      <c r="K487">
        <v>5</v>
      </c>
      <c r="L487" t="s">
        <v>44</v>
      </c>
      <c r="M487" t="s">
        <v>35</v>
      </c>
      <c r="N487">
        <v>62801.2</v>
      </c>
      <c r="O487" t="s">
        <v>126</v>
      </c>
      <c r="P487" t="s">
        <v>70</v>
      </c>
      <c r="Q487">
        <v>87.9</v>
      </c>
      <c r="R487">
        <v>4420</v>
      </c>
      <c r="S487">
        <v>2153.48</v>
      </c>
      <c r="T487">
        <v>6103.9</v>
      </c>
      <c r="U487" t="str">
        <f>TEXT(Table1[[#This Row],[Booking_Date]],"mmm")</f>
        <v>Oct</v>
      </c>
      <c r="V487">
        <f>YEAR(Table1[[#This Row],[Booking_Date]])</f>
        <v>2024</v>
      </c>
      <c r="W487" t="s">
        <v>104</v>
      </c>
      <c r="X487" t="str">
        <f>IF(Table1[[#This Row],[Freight_Cost]]&gt;50000,"High","Low")</f>
        <v>High</v>
      </c>
      <c r="Y487" s="5" t="str">
        <f>IF(Table1[[#This Row],[Profit]]&gt;10000,"Good","Average")</f>
        <v>Average</v>
      </c>
      <c r="Z487" s="5" t="str" cm="1">
        <f t="array" ref="Z487">_xlfn.IFS(K487&lt;=5,"Excellent",K487&lt;=10,"Good",TRUE,"Delayed")</f>
        <v>Excellent</v>
      </c>
      <c r="AA487" s="5" t="str">
        <f>_xlfn.XLOOKUP(Table1[[#This Row],[Shipment_ID]],A:A,E:E)</f>
        <v>MSC</v>
      </c>
      <c r="AB487" s="5">
        <f t="shared" si="7"/>
        <v>6103.9</v>
      </c>
    </row>
    <row r="488" spans="1:28">
      <c r="A488" t="s">
        <v>679</v>
      </c>
      <c r="B488" s="1">
        <v>45388</v>
      </c>
      <c r="C488" t="s">
        <v>89</v>
      </c>
      <c r="D488" t="s">
        <v>82</v>
      </c>
      <c r="E488" t="s">
        <v>99</v>
      </c>
      <c r="F488" t="s">
        <v>58</v>
      </c>
      <c r="G488" t="s">
        <v>59</v>
      </c>
      <c r="H488">
        <v>15.5</v>
      </c>
      <c r="I488">
        <v>744</v>
      </c>
      <c r="J488">
        <v>103.49</v>
      </c>
      <c r="K488">
        <v>2</v>
      </c>
      <c r="L488" t="s">
        <v>34</v>
      </c>
      <c r="M488" t="s">
        <v>35</v>
      </c>
      <c r="N488">
        <v>56296.800000000003</v>
      </c>
      <c r="O488" t="s">
        <v>564</v>
      </c>
      <c r="P488" t="s">
        <v>74</v>
      </c>
      <c r="Q488">
        <v>88.71</v>
      </c>
      <c r="R488">
        <v>2108</v>
      </c>
      <c r="S488">
        <v>2938.6</v>
      </c>
      <c r="T488">
        <v>5646.05</v>
      </c>
      <c r="U488" t="str">
        <f>TEXT(Table1[[#This Row],[Booking_Date]],"mmm")</f>
        <v>Apr</v>
      </c>
      <c r="V488">
        <f>YEAR(Table1[[#This Row],[Booking_Date]])</f>
        <v>2024</v>
      </c>
      <c r="W488" t="s">
        <v>75</v>
      </c>
      <c r="X488" t="str">
        <f>IF(Table1[[#This Row],[Freight_Cost]]&gt;50000,"High","Low")</f>
        <v>High</v>
      </c>
      <c r="Y488" s="5" t="str">
        <f>IF(Table1[[#This Row],[Profit]]&gt;10000,"Good","Average")</f>
        <v>Average</v>
      </c>
      <c r="Z488" s="5" t="str" cm="1">
        <f t="array" ref="Z488">_xlfn.IFS(K488&lt;=5,"Excellent",K488&lt;=10,"Good",TRUE,"Delayed")</f>
        <v>Excellent</v>
      </c>
      <c r="AA488" s="5" t="str">
        <f>_xlfn.XLOOKUP(Table1[[#This Row],[Shipment_ID]],A:A,E:E)</f>
        <v>ONE</v>
      </c>
      <c r="AB488" s="5">
        <f t="shared" si="7"/>
        <v>5646.05</v>
      </c>
    </row>
    <row r="489" spans="1:28">
      <c r="A489" t="s">
        <v>680</v>
      </c>
      <c r="B489" s="1">
        <v>46030</v>
      </c>
      <c r="C489" t="s">
        <v>115</v>
      </c>
      <c r="D489" t="s">
        <v>30</v>
      </c>
      <c r="E489" t="s">
        <v>57</v>
      </c>
      <c r="F489" t="s">
        <v>58</v>
      </c>
      <c r="G489" t="s">
        <v>43</v>
      </c>
      <c r="H489">
        <v>16.16</v>
      </c>
      <c r="I489">
        <v>1863</v>
      </c>
      <c r="J489">
        <v>101.1</v>
      </c>
      <c r="K489">
        <v>6</v>
      </c>
      <c r="L489" t="s">
        <v>44</v>
      </c>
      <c r="M489" t="s">
        <v>60</v>
      </c>
      <c r="N489">
        <v>61032</v>
      </c>
      <c r="O489" t="s">
        <v>598</v>
      </c>
      <c r="P489" t="s">
        <v>37</v>
      </c>
      <c r="Q489">
        <v>84.95</v>
      </c>
      <c r="R489">
        <v>4372.3999999999996</v>
      </c>
      <c r="S489">
        <v>1849.97</v>
      </c>
      <c r="T489">
        <v>5208.12</v>
      </c>
      <c r="U489" t="str">
        <f>TEXT(Table1[[#This Row],[Booking_Date]],"mmm")</f>
        <v>Jan</v>
      </c>
      <c r="V489">
        <f>YEAR(Table1[[#This Row],[Booking_Date]])</f>
        <v>2026</v>
      </c>
      <c r="W489" t="s">
        <v>38</v>
      </c>
      <c r="X489" t="str">
        <f>IF(Table1[[#This Row],[Freight_Cost]]&gt;50000,"High","Low")</f>
        <v>High</v>
      </c>
      <c r="Y489" s="5" t="str">
        <f>IF(Table1[[#This Row],[Profit]]&gt;10000,"Good","Average")</f>
        <v>Average</v>
      </c>
      <c r="Z489" s="5" t="str" cm="1">
        <f t="array" ref="Z489">_xlfn.IFS(K489&lt;=5,"Excellent",K489&lt;=10,"Good",TRUE,"Delayed")</f>
        <v>Good</v>
      </c>
      <c r="AA489" s="5" t="str">
        <f>_xlfn.XLOOKUP(Table1[[#This Row],[Shipment_ID]],A:A,E:E)</f>
        <v>Evergreen</v>
      </c>
      <c r="AB489" s="5">
        <f t="shared" si="7"/>
        <v>5208.12</v>
      </c>
    </row>
    <row r="490" spans="1:28">
      <c r="A490" t="s">
        <v>681</v>
      </c>
      <c r="B490" s="1">
        <v>45676</v>
      </c>
      <c r="C490" t="s">
        <v>121</v>
      </c>
      <c r="D490" t="s">
        <v>108</v>
      </c>
      <c r="E490" t="s">
        <v>42</v>
      </c>
      <c r="F490" t="s">
        <v>58</v>
      </c>
      <c r="G490" t="s">
        <v>59</v>
      </c>
      <c r="H490">
        <v>15.69</v>
      </c>
      <c r="I490">
        <v>2185</v>
      </c>
      <c r="J490">
        <v>87.72</v>
      </c>
      <c r="K490">
        <v>7</v>
      </c>
      <c r="L490" t="s">
        <v>44</v>
      </c>
      <c r="M490" t="s">
        <v>35</v>
      </c>
      <c r="N490">
        <v>66867.399999999994</v>
      </c>
      <c r="O490" t="s">
        <v>207</v>
      </c>
      <c r="P490" t="s">
        <v>70</v>
      </c>
      <c r="Q490">
        <v>83.65</v>
      </c>
      <c r="R490">
        <v>4997.6000000000004</v>
      </c>
      <c r="S490">
        <v>1949.14</v>
      </c>
      <c r="T490">
        <v>11378.95</v>
      </c>
      <c r="U490" t="str">
        <f>TEXT(Table1[[#This Row],[Booking_Date]],"mmm")</f>
        <v>Jan</v>
      </c>
      <c r="V490">
        <f>YEAR(Table1[[#This Row],[Booking_Date]])</f>
        <v>2025</v>
      </c>
      <c r="W490" t="s">
        <v>38</v>
      </c>
      <c r="X490" t="str">
        <f>IF(Table1[[#This Row],[Freight_Cost]]&gt;50000,"High","Low")</f>
        <v>High</v>
      </c>
      <c r="Y490" s="5" t="str">
        <f>IF(Table1[[#This Row],[Profit]]&gt;10000,"Good","Average")</f>
        <v>Good</v>
      </c>
      <c r="Z490" s="5" t="str" cm="1">
        <f t="array" ref="Z490">_xlfn.IFS(K490&lt;=5,"Excellent",K490&lt;=10,"Good",TRUE,"Delayed")</f>
        <v>Good</v>
      </c>
      <c r="AA490" s="5" t="str">
        <f>_xlfn.XLOOKUP(Table1[[#This Row],[Shipment_ID]],A:A,E:E)</f>
        <v>CMA CGM</v>
      </c>
      <c r="AB490" s="5">
        <f t="shared" si="7"/>
        <v>11378.95</v>
      </c>
    </row>
    <row r="491" spans="1:28">
      <c r="A491" t="s">
        <v>682</v>
      </c>
      <c r="B491" s="1">
        <v>45572</v>
      </c>
      <c r="C491" t="s">
        <v>29</v>
      </c>
      <c r="D491" t="s">
        <v>41</v>
      </c>
      <c r="E491" t="s">
        <v>83</v>
      </c>
      <c r="F491" t="s">
        <v>32</v>
      </c>
      <c r="G491" t="s">
        <v>67</v>
      </c>
      <c r="H491">
        <v>22.7</v>
      </c>
      <c r="I491">
        <v>2349</v>
      </c>
      <c r="J491">
        <v>102.34</v>
      </c>
      <c r="K491">
        <v>5</v>
      </c>
      <c r="L491" t="s">
        <v>34</v>
      </c>
      <c r="M491" t="s">
        <v>60</v>
      </c>
      <c r="N491">
        <v>65898.8</v>
      </c>
      <c r="O491" t="s">
        <v>287</v>
      </c>
      <c r="P491" t="s">
        <v>62</v>
      </c>
      <c r="Q491">
        <v>87.71</v>
      </c>
      <c r="R491">
        <v>5606</v>
      </c>
      <c r="S491">
        <v>3056.12</v>
      </c>
      <c r="T491">
        <v>9751.7999999999993</v>
      </c>
      <c r="U491" t="str">
        <f>TEXT(Table1[[#This Row],[Booking_Date]],"mmm")</f>
        <v>Oct</v>
      </c>
      <c r="V491">
        <f>YEAR(Table1[[#This Row],[Booking_Date]])</f>
        <v>2024</v>
      </c>
      <c r="W491" t="s">
        <v>104</v>
      </c>
      <c r="X491" t="str">
        <f>IF(Table1[[#This Row],[Freight_Cost]]&gt;50000,"High","Low")</f>
        <v>High</v>
      </c>
      <c r="Y491" s="5" t="str">
        <f>IF(Table1[[#This Row],[Profit]]&gt;10000,"Good","Average")</f>
        <v>Average</v>
      </c>
      <c r="Z491" s="5" t="str" cm="1">
        <f t="array" ref="Z491">_xlfn.IFS(K491&lt;=5,"Excellent",K491&lt;=10,"Good",TRUE,"Delayed")</f>
        <v>Excellent</v>
      </c>
      <c r="AA491" s="5" t="str">
        <f>_xlfn.XLOOKUP(Table1[[#This Row],[Shipment_ID]],A:A,E:E)</f>
        <v>MSC</v>
      </c>
      <c r="AB491" s="5">
        <f t="shared" si="7"/>
        <v>9751.7999999999993</v>
      </c>
    </row>
    <row r="492" spans="1:28">
      <c r="A492" t="s">
        <v>683</v>
      </c>
      <c r="B492" s="1">
        <v>45586</v>
      </c>
      <c r="C492" t="s">
        <v>50</v>
      </c>
      <c r="D492" t="s">
        <v>41</v>
      </c>
      <c r="E492" t="s">
        <v>42</v>
      </c>
      <c r="F492" t="s">
        <v>32</v>
      </c>
      <c r="G492" t="s">
        <v>84</v>
      </c>
      <c r="H492">
        <v>15.86</v>
      </c>
      <c r="I492">
        <v>964</v>
      </c>
      <c r="J492">
        <v>91.48</v>
      </c>
      <c r="K492">
        <v>3</v>
      </c>
      <c r="L492" t="s">
        <v>44</v>
      </c>
      <c r="M492" t="s">
        <v>60</v>
      </c>
      <c r="N492">
        <v>36819.599999999999</v>
      </c>
      <c r="O492" t="s">
        <v>395</v>
      </c>
      <c r="P492" t="s">
        <v>37</v>
      </c>
      <c r="Q492">
        <v>88.57</v>
      </c>
      <c r="R492">
        <v>2562.4</v>
      </c>
      <c r="S492">
        <v>4743.04</v>
      </c>
      <c r="T492">
        <v>3849.75</v>
      </c>
      <c r="U492" t="str">
        <f>TEXT(Table1[[#This Row],[Booking_Date]],"mmm")</f>
        <v>Oct</v>
      </c>
      <c r="V492">
        <f>YEAR(Table1[[#This Row],[Booking_Date]])</f>
        <v>2024</v>
      </c>
      <c r="W492" t="s">
        <v>104</v>
      </c>
      <c r="X492" t="str">
        <f>IF(Table1[[#This Row],[Freight_Cost]]&gt;50000,"High","Low")</f>
        <v>Low</v>
      </c>
      <c r="Y492" s="5" t="str">
        <f>IF(Table1[[#This Row],[Profit]]&gt;10000,"Good","Average")</f>
        <v>Average</v>
      </c>
      <c r="Z492" s="5" t="str" cm="1">
        <f t="array" ref="Z492">_xlfn.IFS(K492&lt;=5,"Excellent",K492&lt;=10,"Good",TRUE,"Delayed")</f>
        <v>Excellent</v>
      </c>
      <c r="AA492" s="5" t="str">
        <f>_xlfn.XLOOKUP(Table1[[#This Row],[Shipment_ID]],A:A,E:E)</f>
        <v>CMA CGM</v>
      </c>
      <c r="AB492" s="5">
        <f t="shared" si="7"/>
        <v>3849.75</v>
      </c>
    </row>
    <row r="493" spans="1:28">
      <c r="A493" t="s">
        <v>684</v>
      </c>
      <c r="B493" s="1">
        <v>45314</v>
      </c>
      <c r="C493" t="s">
        <v>115</v>
      </c>
      <c r="D493" t="s">
        <v>72</v>
      </c>
      <c r="E493" t="s">
        <v>83</v>
      </c>
      <c r="F493" t="s">
        <v>58</v>
      </c>
      <c r="G493" t="s">
        <v>52</v>
      </c>
      <c r="H493">
        <v>19.23</v>
      </c>
      <c r="I493">
        <v>1009</v>
      </c>
      <c r="J493">
        <v>99.21</v>
      </c>
      <c r="K493">
        <v>2</v>
      </c>
      <c r="L493" t="s">
        <v>68</v>
      </c>
      <c r="M493" t="s">
        <v>45</v>
      </c>
      <c r="N493">
        <v>57320.2</v>
      </c>
      <c r="O493" t="s">
        <v>564</v>
      </c>
      <c r="P493" t="s">
        <v>78</v>
      </c>
      <c r="Q493">
        <v>86.58</v>
      </c>
      <c r="R493">
        <v>2787.2</v>
      </c>
      <c r="S493">
        <v>4040.91</v>
      </c>
      <c r="T493">
        <v>10174.950000000001</v>
      </c>
      <c r="U493" t="str">
        <f>TEXT(Table1[[#This Row],[Booking_Date]],"mmm")</f>
        <v>Jan</v>
      </c>
      <c r="V493">
        <f>YEAR(Table1[[#This Row],[Booking_Date]])</f>
        <v>2024</v>
      </c>
      <c r="W493" t="s">
        <v>38</v>
      </c>
      <c r="X493" t="str">
        <f>IF(Table1[[#This Row],[Freight_Cost]]&gt;50000,"High","Low")</f>
        <v>High</v>
      </c>
      <c r="Y493" s="5" t="str">
        <f>IF(Table1[[#This Row],[Profit]]&gt;10000,"Good","Average")</f>
        <v>Good</v>
      </c>
      <c r="Z493" s="5" t="str" cm="1">
        <f t="array" ref="Z493">_xlfn.IFS(K493&lt;=5,"Excellent",K493&lt;=10,"Good",TRUE,"Delayed")</f>
        <v>Excellent</v>
      </c>
      <c r="AA493" s="5" t="str">
        <f>_xlfn.XLOOKUP(Table1[[#This Row],[Shipment_ID]],A:A,E:E)</f>
        <v>MSC</v>
      </c>
      <c r="AB493" s="5">
        <f t="shared" si="7"/>
        <v>10174.950000000001</v>
      </c>
    </row>
    <row r="494" spans="1:28">
      <c r="A494" t="s">
        <v>685</v>
      </c>
      <c r="B494" s="1">
        <v>46158</v>
      </c>
      <c r="C494" t="s">
        <v>40</v>
      </c>
      <c r="D494" t="s">
        <v>30</v>
      </c>
      <c r="E494" t="s">
        <v>83</v>
      </c>
      <c r="F494" t="s">
        <v>32</v>
      </c>
      <c r="G494" t="s">
        <v>67</v>
      </c>
      <c r="H494">
        <v>11</v>
      </c>
      <c r="I494">
        <v>1603</v>
      </c>
      <c r="J494">
        <v>94.18</v>
      </c>
      <c r="K494">
        <v>5</v>
      </c>
      <c r="L494" t="s">
        <v>44</v>
      </c>
      <c r="M494" t="s">
        <v>45</v>
      </c>
      <c r="N494">
        <v>41937.599999999999</v>
      </c>
      <c r="O494" t="s">
        <v>686</v>
      </c>
      <c r="P494" t="s">
        <v>62</v>
      </c>
      <c r="Q494">
        <v>84.94</v>
      </c>
      <c r="R494">
        <v>3646</v>
      </c>
      <c r="S494">
        <v>3364.92</v>
      </c>
      <c r="T494">
        <v>5130.2700000000004</v>
      </c>
      <c r="U494" t="str">
        <f>TEXT(Table1[[#This Row],[Booking_Date]],"mmm")</f>
        <v>May</v>
      </c>
      <c r="V494">
        <f>YEAR(Table1[[#This Row],[Booking_Date]])</f>
        <v>2026</v>
      </c>
      <c r="W494" t="s">
        <v>75</v>
      </c>
      <c r="X494" t="str">
        <f>IF(Table1[[#This Row],[Freight_Cost]]&gt;50000,"High","Low")</f>
        <v>Low</v>
      </c>
      <c r="Y494" s="5" t="str">
        <f>IF(Table1[[#This Row],[Profit]]&gt;10000,"Good","Average")</f>
        <v>Average</v>
      </c>
      <c r="Z494" s="5" t="str" cm="1">
        <f t="array" ref="Z494">_xlfn.IFS(K494&lt;=5,"Excellent",K494&lt;=10,"Good",TRUE,"Delayed")</f>
        <v>Excellent</v>
      </c>
      <c r="AA494" s="5" t="str">
        <f>_xlfn.XLOOKUP(Table1[[#This Row],[Shipment_ID]],A:A,E:E)</f>
        <v>MSC</v>
      </c>
      <c r="AB494" s="5">
        <f t="shared" si="7"/>
        <v>5130.2700000000004</v>
      </c>
    </row>
    <row r="495" spans="1:28">
      <c r="A495" t="s">
        <v>687</v>
      </c>
      <c r="B495" s="1">
        <v>46187</v>
      </c>
      <c r="C495" t="s">
        <v>40</v>
      </c>
      <c r="D495" t="s">
        <v>56</v>
      </c>
      <c r="E495" t="s">
        <v>42</v>
      </c>
      <c r="F495" t="s">
        <v>58</v>
      </c>
      <c r="G495" t="s">
        <v>43</v>
      </c>
      <c r="H495">
        <v>17.52</v>
      </c>
      <c r="I495">
        <v>803</v>
      </c>
      <c r="J495">
        <v>88.31</v>
      </c>
      <c r="K495">
        <v>2</v>
      </c>
      <c r="L495" t="s">
        <v>34</v>
      </c>
      <c r="M495" t="s">
        <v>45</v>
      </c>
      <c r="N495">
        <v>54501.2</v>
      </c>
      <c r="O495" t="s">
        <v>354</v>
      </c>
      <c r="P495" t="s">
        <v>74</v>
      </c>
      <c r="Q495">
        <v>88.26</v>
      </c>
      <c r="R495">
        <v>2306.8000000000002</v>
      </c>
      <c r="S495">
        <v>3051.81</v>
      </c>
      <c r="T495">
        <v>4610.4799999999996</v>
      </c>
      <c r="U495" t="str">
        <f>TEXT(Table1[[#This Row],[Booking_Date]],"mmm")</f>
        <v>Jun</v>
      </c>
      <c r="V495">
        <f>YEAR(Table1[[#This Row],[Booking_Date]])</f>
        <v>2026</v>
      </c>
      <c r="W495" t="s">
        <v>75</v>
      </c>
      <c r="X495" t="str">
        <f>IF(Table1[[#This Row],[Freight_Cost]]&gt;50000,"High","Low")</f>
        <v>High</v>
      </c>
      <c r="Y495" s="5" t="str">
        <f>IF(Table1[[#This Row],[Profit]]&gt;10000,"Good","Average")</f>
        <v>Average</v>
      </c>
      <c r="Z495" s="5" t="str" cm="1">
        <f t="array" ref="Z495">_xlfn.IFS(K495&lt;=5,"Excellent",K495&lt;=10,"Good",TRUE,"Delayed")</f>
        <v>Excellent</v>
      </c>
      <c r="AA495" s="5" t="str">
        <f>_xlfn.XLOOKUP(Table1[[#This Row],[Shipment_ID]],A:A,E:E)</f>
        <v>CMA CGM</v>
      </c>
      <c r="AB495" s="5">
        <f t="shared" si="7"/>
        <v>4610.4799999999996</v>
      </c>
    </row>
    <row r="496" spans="1:28">
      <c r="A496" t="s">
        <v>688</v>
      </c>
      <c r="B496" s="1">
        <v>45944</v>
      </c>
      <c r="C496" t="s">
        <v>50</v>
      </c>
      <c r="D496" t="s">
        <v>65</v>
      </c>
      <c r="E496" t="s">
        <v>83</v>
      </c>
      <c r="F496" t="s">
        <v>32</v>
      </c>
      <c r="G496" t="s">
        <v>52</v>
      </c>
      <c r="H496">
        <v>18.440000000000001</v>
      </c>
      <c r="I496">
        <v>691</v>
      </c>
      <c r="J496">
        <v>97.66</v>
      </c>
      <c r="K496">
        <v>3</v>
      </c>
      <c r="L496" t="s">
        <v>34</v>
      </c>
      <c r="M496" t="s">
        <v>60</v>
      </c>
      <c r="N496">
        <v>41607.199999999997</v>
      </c>
      <c r="O496" t="s">
        <v>109</v>
      </c>
      <c r="P496" t="s">
        <v>70</v>
      </c>
      <c r="Q496">
        <v>81.83</v>
      </c>
      <c r="R496">
        <v>2119.6</v>
      </c>
      <c r="S496">
        <v>4006.89</v>
      </c>
      <c r="T496">
        <v>6578.99</v>
      </c>
      <c r="U496" t="str">
        <f>TEXT(Table1[[#This Row],[Booking_Date]],"mmm")</f>
        <v>Oct</v>
      </c>
      <c r="V496">
        <f>YEAR(Table1[[#This Row],[Booking_Date]])</f>
        <v>2025</v>
      </c>
      <c r="W496" t="s">
        <v>104</v>
      </c>
      <c r="X496" t="str">
        <f>IF(Table1[[#This Row],[Freight_Cost]]&gt;50000,"High","Low")</f>
        <v>Low</v>
      </c>
      <c r="Y496" s="5" t="str">
        <f>IF(Table1[[#This Row],[Profit]]&gt;10000,"Good","Average")</f>
        <v>Average</v>
      </c>
      <c r="Z496" s="5" t="str" cm="1">
        <f t="array" ref="Z496">_xlfn.IFS(K496&lt;=5,"Excellent",K496&lt;=10,"Good",TRUE,"Delayed")</f>
        <v>Excellent</v>
      </c>
      <c r="AA496" s="5" t="str">
        <f>_xlfn.XLOOKUP(Table1[[#This Row],[Shipment_ID]],A:A,E:E)</f>
        <v>MSC</v>
      </c>
      <c r="AB496" s="5">
        <f t="shared" si="7"/>
        <v>6578.99</v>
      </c>
    </row>
    <row r="497" spans="1:28">
      <c r="A497" t="s">
        <v>689</v>
      </c>
      <c r="B497" s="1">
        <v>46087</v>
      </c>
      <c r="C497" t="s">
        <v>115</v>
      </c>
      <c r="D497" t="s">
        <v>108</v>
      </c>
      <c r="E497" t="s">
        <v>57</v>
      </c>
      <c r="F497" t="s">
        <v>32</v>
      </c>
      <c r="G497" t="s">
        <v>33</v>
      </c>
      <c r="H497">
        <v>12.39</v>
      </c>
      <c r="I497">
        <v>1604</v>
      </c>
      <c r="J497">
        <v>91.56</v>
      </c>
      <c r="K497">
        <v>4</v>
      </c>
      <c r="L497" t="s">
        <v>44</v>
      </c>
      <c r="M497" t="s">
        <v>45</v>
      </c>
      <c r="N497">
        <v>42886.2</v>
      </c>
      <c r="O497" t="s">
        <v>402</v>
      </c>
      <c r="P497" t="s">
        <v>74</v>
      </c>
      <c r="Q497">
        <v>81.819999999999993</v>
      </c>
      <c r="R497">
        <v>3703.6</v>
      </c>
      <c r="S497">
        <v>4691.78</v>
      </c>
      <c r="T497">
        <v>3912.95</v>
      </c>
      <c r="U497" t="str">
        <f>TEXT(Table1[[#This Row],[Booking_Date]],"mmm")</f>
        <v>Mar</v>
      </c>
      <c r="V497">
        <f>YEAR(Table1[[#This Row],[Booking_Date]])</f>
        <v>2026</v>
      </c>
      <c r="W497" t="s">
        <v>38</v>
      </c>
      <c r="X497" t="str">
        <f>IF(Table1[[#This Row],[Freight_Cost]]&gt;50000,"High","Low")</f>
        <v>Low</v>
      </c>
      <c r="Y497" s="5" t="str">
        <f>IF(Table1[[#This Row],[Profit]]&gt;10000,"Good","Average")</f>
        <v>Average</v>
      </c>
      <c r="Z497" s="5" t="str" cm="1">
        <f t="array" ref="Z497">_xlfn.IFS(K497&lt;=5,"Excellent",K497&lt;=10,"Good",TRUE,"Delayed")</f>
        <v>Excellent</v>
      </c>
      <c r="AA497" s="5" t="str">
        <f>_xlfn.XLOOKUP(Table1[[#This Row],[Shipment_ID]],A:A,E:E)</f>
        <v>Evergreen</v>
      </c>
      <c r="AB497" s="5">
        <f t="shared" si="7"/>
        <v>3912.95</v>
      </c>
    </row>
    <row r="498" spans="1:28">
      <c r="A498" t="s">
        <v>690</v>
      </c>
      <c r="B498" s="1">
        <v>46114</v>
      </c>
      <c r="C498" t="s">
        <v>121</v>
      </c>
      <c r="D498" t="s">
        <v>41</v>
      </c>
      <c r="E498" t="s">
        <v>99</v>
      </c>
      <c r="F498" t="s">
        <v>58</v>
      </c>
      <c r="G498" t="s">
        <v>59</v>
      </c>
      <c r="H498">
        <v>21.02</v>
      </c>
      <c r="I498">
        <v>2788</v>
      </c>
      <c r="J498">
        <v>92.01</v>
      </c>
      <c r="K498">
        <v>7</v>
      </c>
      <c r="L498" t="s">
        <v>68</v>
      </c>
      <c r="M498" t="s">
        <v>35</v>
      </c>
      <c r="N498">
        <v>81915.199999999997</v>
      </c>
      <c r="O498" t="s">
        <v>178</v>
      </c>
      <c r="P498" t="s">
        <v>70</v>
      </c>
      <c r="Q498">
        <v>83.66</v>
      </c>
      <c r="R498">
        <v>6416.8</v>
      </c>
      <c r="S498">
        <v>3638.39</v>
      </c>
      <c r="T498">
        <v>10322.15</v>
      </c>
      <c r="U498" t="str">
        <f>TEXT(Table1[[#This Row],[Booking_Date]],"mmm")</f>
        <v>Apr</v>
      </c>
      <c r="V498">
        <f>YEAR(Table1[[#This Row],[Booking_Date]])</f>
        <v>2026</v>
      </c>
      <c r="W498" t="s">
        <v>75</v>
      </c>
      <c r="X498" t="str">
        <f>IF(Table1[[#This Row],[Freight_Cost]]&gt;50000,"High","Low")</f>
        <v>High</v>
      </c>
      <c r="Y498" s="5" t="str">
        <f>IF(Table1[[#This Row],[Profit]]&gt;10000,"Good","Average")</f>
        <v>Good</v>
      </c>
      <c r="Z498" s="5" t="str" cm="1">
        <f t="array" ref="Z498">_xlfn.IFS(K498&lt;=5,"Excellent",K498&lt;=10,"Good",TRUE,"Delayed")</f>
        <v>Good</v>
      </c>
      <c r="AA498" s="5" t="str">
        <f>_xlfn.XLOOKUP(Table1[[#This Row],[Shipment_ID]],A:A,E:E)</f>
        <v>ONE</v>
      </c>
      <c r="AB498" s="5">
        <f t="shared" si="7"/>
        <v>10322.15</v>
      </c>
    </row>
    <row r="499" spans="1:28">
      <c r="A499" t="s">
        <v>691</v>
      </c>
      <c r="B499" s="1">
        <v>45343</v>
      </c>
      <c r="C499" t="s">
        <v>115</v>
      </c>
      <c r="D499" t="s">
        <v>65</v>
      </c>
      <c r="E499" t="s">
        <v>66</v>
      </c>
      <c r="F499" t="s">
        <v>58</v>
      </c>
      <c r="G499" t="s">
        <v>33</v>
      </c>
      <c r="H499">
        <v>13.24</v>
      </c>
      <c r="I499">
        <v>1440</v>
      </c>
      <c r="J499">
        <v>86.28</v>
      </c>
      <c r="K499">
        <v>4</v>
      </c>
      <c r="L499" t="s">
        <v>68</v>
      </c>
      <c r="M499" t="s">
        <v>45</v>
      </c>
      <c r="N499">
        <v>55549.599999999999</v>
      </c>
      <c r="O499" t="s">
        <v>77</v>
      </c>
      <c r="P499" t="s">
        <v>74</v>
      </c>
      <c r="Q499">
        <v>88.88</v>
      </c>
      <c r="R499">
        <v>3409.6</v>
      </c>
      <c r="S499">
        <v>2570.83</v>
      </c>
      <c r="T499">
        <v>5812.5</v>
      </c>
      <c r="U499" t="str">
        <f>TEXT(Table1[[#This Row],[Booking_Date]],"mmm")</f>
        <v>Feb</v>
      </c>
      <c r="V499">
        <f>YEAR(Table1[[#This Row],[Booking_Date]])</f>
        <v>2024</v>
      </c>
      <c r="W499" t="s">
        <v>38</v>
      </c>
      <c r="X499" t="str">
        <f>IF(Table1[[#This Row],[Freight_Cost]]&gt;50000,"High","Low")</f>
        <v>High</v>
      </c>
      <c r="Y499" s="5" t="str">
        <f>IF(Table1[[#This Row],[Profit]]&gt;10000,"Good","Average")</f>
        <v>Average</v>
      </c>
      <c r="Z499" s="5" t="str" cm="1">
        <f t="array" ref="Z499">_xlfn.IFS(K499&lt;=5,"Excellent",K499&lt;=10,"Good",TRUE,"Delayed")</f>
        <v>Excellent</v>
      </c>
      <c r="AA499" s="5" t="str">
        <f>_xlfn.XLOOKUP(Table1[[#This Row],[Shipment_ID]],A:A,E:E)</f>
        <v>COSCO</v>
      </c>
      <c r="AB499" s="5">
        <f t="shared" si="7"/>
        <v>5812.5</v>
      </c>
    </row>
    <row r="500" spans="1:28">
      <c r="A500" t="s">
        <v>692</v>
      </c>
      <c r="B500" s="1">
        <v>45814</v>
      </c>
      <c r="C500" t="s">
        <v>115</v>
      </c>
      <c r="D500" t="s">
        <v>82</v>
      </c>
      <c r="E500" t="s">
        <v>66</v>
      </c>
      <c r="F500" t="s">
        <v>32</v>
      </c>
      <c r="G500" t="s">
        <v>43</v>
      </c>
      <c r="H500">
        <v>14.41</v>
      </c>
      <c r="I500">
        <v>744</v>
      </c>
      <c r="J500">
        <v>99.35</v>
      </c>
      <c r="K500">
        <v>2</v>
      </c>
      <c r="L500" t="s">
        <v>34</v>
      </c>
      <c r="M500" t="s">
        <v>45</v>
      </c>
      <c r="N500">
        <v>40319</v>
      </c>
      <c r="O500" t="s">
        <v>341</v>
      </c>
      <c r="P500" t="s">
        <v>62</v>
      </c>
      <c r="Q500">
        <v>85.09</v>
      </c>
      <c r="R500">
        <v>2064.4</v>
      </c>
      <c r="S500">
        <v>2380.9699999999998</v>
      </c>
      <c r="T500">
        <v>4763.07</v>
      </c>
      <c r="U500" t="str">
        <f>TEXT(Table1[[#This Row],[Booking_Date]],"mmm")</f>
        <v>Jun</v>
      </c>
      <c r="V500">
        <f>YEAR(Table1[[#This Row],[Booking_Date]])</f>
        <v>2025</v>
      </c>
      <c r="W500" t="s">
        <v>75</v>
      </c>
      <c r="X500" t="str">
        <f>IF(Table1[[#This Row],[Freight_Cost]]&gt;50000,"High","Low")</f>
        <v>Low</v>
      </c>
      <c r="Y500" s="5" t="str">
        <f>IF(Table1[[#This Row],[Profit]]&gt;10000,"Good","Average")</f>
        <v>Average</v>
      </c>
      <c r="Z500" s="5" t="str" cm="1">
        <f t="array" ref="Z500">_xlfn.IFS(K500&lt;=5,"Excellent",K500&lt;=10,"Good",TRUE,"Delayed")</f>
        <v>Excellent</v>
      </c>
      <c r="AA500" s="5" t="str">
        <f>_xlfn.XLOOKUP(Table1[[#This Row],[Shipment_ID]],A:A,E:E)</f>
        <v>COSCO</v>
      </c>
      <c r="AB500" s="5">
        <f t="shared" si="7"/>
        <v>4763.07</v>
      </c>
    </row>
    <row r="501" spans="1:28">
      <c r="A501" t="s">
        <v>693</v>
      </c>
      <c r="B501" s="1">
        <v>46044</v>
      </c>
      <c r="C501" t="s">
        <v>40</v>
      </c>
      <c r="D501" t="s">
        <v>72</v>
      </c>
      <c r="E501" t="s">
        <v>66</v>
      </c>
      <c r="F501" t="s">
        <v>58</v>
      </c>
      <c r="G501" t="s">
        <v>90</v>
      </c>
      <c r="H501">
        <v>22.22</v>
      </c>
      <c r="I501">
        <v>2463</v>
      </c>
      <c r="J501">
        <v>88.92</v>
      </c>
      <c r="K501">
        <v>8</v>
      </c>
      <c r="L501" t="s">
        <v>68</v>
      </c>
      <c r="M501" t="s">
        <v>45</v>
      </c>
      <c r="N501">
        <v>76224.399999999994</v>
      </c>
      <c r="O501" t="s">
        <v>354</v>
      </c>
      <c r="P501" t="s">
        <v>78</v>
      </c>
      <c r="Q501">
        <v>85.71</v>
      </c>
      <c r="R501">
        <v>5814.8</v>
      </c>
      <c r="S501">
        <v>4398.46</v>
      </c>
      <c r="T501">
        <v>9393.66</v>
      </c>
      <c r="U501" t="str">
        <f>TEXT(Table1[[#This Row],[Booking_Date]],"mmm")</f>
        <v>Jan</v>
      </c>
      <c r="V501">
        <f>YEAR(Table1[[#This Row],[Booking_Date]])</f>
        <v>2026</v>
      </c>
      <c r="W501" t="s">
        <v>38</v>
      </c>
      <c r="X501" t="str">
        <f>IF(Table1[[#This Row],[Freight_Cost]]&gt;50000,"High","Low")</f>
        <v>High</v>
      </c>
      <c r="Y501" s="5" t="str">
        <f>IF(Table1[[#This Row],[Profit]]&gt;10000,"Good","Average")</f>
        <v>Average</v>
      </c>
      <c r="Z501" s="5" t="str" cm="1">
        <f t="array" ref="Z501">_xlfn.IFS(K501&lt;=5,"Excellent",K501&lt;=10,"Good",TRUE,"Delayed")</f>
        <v>Good</v>
      </c>
      <c r="AA501" s="5" t="str">
        <f>_xlfn.XLOOKUP(Table1[[#This Row],[Shipment_ID]],A:A,E:E)</f>
        <v>COSCO</v>
      </c>
      <c r="AB501" s="5">
        <f t="shared" si="7"/>
        <v>9393.66</v>
      </c>
    </row>
    <row r="502" spans="1:28">
      <c r="A502" t="s">
        <v>694</v>
      </c>
      <c r="B502" s="1">
        <v>45904</v>
      </c>
      <c r="C502" t="s">
        <v>115</v>
      </c>
      <c r="D502" t="s">
        <v>82</v>
      </c>
      <c r="E502" t="s">
        <v>31</v>
      </c>
      <c r="F502" t="s">
        <v>58</v>
      </c>
      <c r="G502" t="s">
        <v>33</v>
      </c>
      <c r="H502">
        <v>13.51</v>
      </c>
      <c r="I502">
        <v>1116</v>
      </c>
      <c r="J502">
        <v>89.72</v>
      </c>
      <c r="K502">
        <v>3</v>
      </c>
      <c r="L502" t="s">
        <v>34</v>
      </c>
      <c r="M502" t="s">
        <v>35</v>
      </c>
      <c r="N502">
        <v>57317.4</v>
      </c>
      <c r="O502" t="s">
        <v>338</v>
      </c>
      <c r="P502" t="s">
        <v>78</v>
      </c>
      <c r="Q502">
        <v>87</v>
      </c>
      <c r="R502">
        <v>2772.4</v>
      </c>
      <c r="S502">
        <v>4803.79</v>
      </c>
      <c r="T502">
        <v>8745.15</v>
      </c>
      <c r="U502" t="str">
        <f>TEXT(Table1[[#This Row],[Booking_Date]],"mmm")</f>
        <v>Sep</v>
      </c>
      <c r="V502">
        <f>YEAR(Table1[[#This Row],[Booking_Date]])</f>
        <v>2025</v>
      </c>
      <c r="W502" t="s">
        <v>48</v>
      </c>
      <c r="X502" t="str">
        <f>IF(Table1[[#This Row],[Freight_Cost]]&gt;50000,"High","Low")</f>
        <v>High</v>
      </c>
      <c r="Y502" s="5" t="str">
        <f>IF(Table1[[#This Row],[Profit]]&gt;10000,"Good","Average")</f>
        <v>Average</v>
      </c>
      <c r="Z502" s="5" t="str" cm="1">
        <f t="array" ref="Z502">_xlfn.IFS(K502&lt;=5,"Excellent",K502&lt;=10,"Good",TRUE,"Delayed")</f>
        <v>Excellent</v>
      </c>
      <c r="AA502" s="5" t="str">
        <f>_xlfn.XLOOKUP(Table1[[#This Row],[Shipment_ID]],A:A,E:E)</f>
        <v>Hapag-Lloyd</v>
      </c>
      <c r="AB502" s="5">
        <f t="shared" si="7"/>
        <v>8745.15</v>
      </c>
    </row>
    <row r="503" spans="1:28">
      <c r="A503" t="s">
        <v>695</v>
      </c>
      <c r="B503" s="1">
        <v>45409</v>
      </c>
      <c r="C503" t="s">
        <v>121</v>
      </c>
      <c r="D503" t="s">
        <v>108</v>
      </c>
      <c r="E503" t="s">
        <v>42</v>
      </c>
      <c r="F503" t="s">
        <v>58</v>
      </c>
      <c r="G503" t="s">
        <v>52</v>
      </c>
      <c r="H503">
        <v>12.88</v>
      </c>
      <c r="I503">
        <v>2152</v>
      </c>
      <c r="J503">
        <v>104.97</v>
      </c>
      <c r="K503">
        <v>6</v>
      </c>
      <c r="L503" t="s">
        <v>44</v>
      </c>
      <c r="M503" t="s">
        <v>60</v>
      </c>
      <c r="N503">
        <v>62012.4</v>
      </c>
      <c r="O503" t="s">
        <v>228</v>
      </c>
      <c r="P503" t="s">
        <v>37</v>
      </c>
      <c r="Q503">
        <v>84.47</v>
      </c>
      <c r="R503">
        <v>4819.2</v>
      </c>
      <c r="S503">
        <v>2812.64</v>
      </c>
      <c r="T503">
        <v>5426.01</v>
      </c>
      <c r="U503" t="str">
        <f>TEXT(Table1[[#This Row],[Booking_Date]],"mmm")</f>
        <v>Apr</v>
      </c>
      <c r="V503">
        <f>YEAR(Table1[[#This Row],[Booking_Date]])</f>
        <v>2024</v>
      </c>
      <c r="W503" t="s">
        <v>75</v>
      </c>
      <c r="X503" t="str">
        <f>IF(Table1[[#This Row],[Freight_Cost]]&gt;50000,"High","Low")</f>
        <v>High</v>
      </c>
      <c r="Y503" s="5" t="str">
        <f>IF(Table1[[#This Row],[Profit]]&gt;10000,"Good","Average")</f>
        <v>Average</v>
      </c>
      <c r="Z503" s="5" t="str" cm="1">
        <f t="array" ref="Z503">_xlfn.IFS(K503&lt;=5,"Excellent",K503&lt;=10,"Good",TRUE,"Delayed")</f>
        <v>Good</v>
      </c>
      <c r="AA503" s="5" t="str">
        <f>_xlfn.XLOOKUP(Table1[[#This Row],[Shipment_ID]],A:A,E:E)</f>
        <v>CMA CGM</v>
      </c>
      <c r="AB503" s="5">
        <f t="shared" si="7"/>
        <v>5426.01</v>
      </c>
    </row>
    <row r="504" spans="1:28">
      <c r="A504" t="s">
        <v>696</v>
      </c>
      <c r="B504" s="1">
        <v>46088</v>
      </c>
      <c r="C504" t="s">
        <v>40</v>
      </c>
      <c r="D504" t="s">
        <v>108</v>
      </c>
      <c r="E504" t="s">
        <v>42</v>
      </c>
      <c r="F504" t="s">
        <v>58</v>
      </c>
      <c r="G504" t="s">
        <v>43</v>
      </c>
      <c r="H504">
        <v>10.06</v>
      </c>
      <c r="I504">
        <v>446</v>
      </c>
      <c r="J504">
        <v>86.29</v>
      </c>
      <c r="K504">
        <v>2</v>
      </c>
      <c r="L504" t="s">
        <v>44</v>
      </c>
      <c r="M504" t="s">
        <v>35</v>
      </c>
      <c r="N504">
        <v>40760.800000000003</v>
      </c>
      <c r="O504" t="s">
        <v>168</v>
      </c>
      <c r="P504" t="s">
        <v>70</v>
      </c>
      <c r="Q504">
        <v>87.55</v>
      </c>
      <c r="R504">
        <v>1294.4000000000001</v>
      </c>
      <c r="S504">
        <v>4538.62</v>
      </c>
      <c r="T504">
        <v>6499.26</v>
      </c>
      <c r="U504" t="str">
        <f>TEXT(Table1[[#This Row],[Booking_Date]],"mmm")</f>
        <v>Mar</v>
      </c>
      <c r="V504">
        <f>YEAR(Table1[[#This Row],[Booking_Date]])</f>
        <v>2026</v>
      </c>
      <c r="W504" t="s">
        <v>38</v>
      </c>
      <c r="X504" t="str">
        <f>IF(Table1[[#This Row],[Freight_Cost]]&gt;50000,"High","Low")</f>
        <v>Low</v>
      </c>
      <c r="Y504" s="5" t="str">
        <f>IF(Table1[[#This Row],[Profit]]&gt;10000,"Good","Average")</f>
        <v>Average</v>
      </c>
      <c r="Z504" s="5" t="str" cm="1">
        <f t="array" ref="Z504">_xlfn.IFS(K504&lt;=5,"Excellent",K504&lt;=10,"Good",TRUE,"Delayed")</f>
        <v>Excellent</v>
      </c>
      <c r="AA504" s="5" t="str">
        <f>_xlfn.XLOOKUP(Table1[[#This Row],[Shipment_ID]],A:A,E:E)</f>
        <v>CMA CGM</v>
      </c>
      <c r="AB504" s="5">
        <f t="shared" si="7"/>
        <v>6499.26</v>
      </c>
    </row>
    <row r="505" spans="1:28">
      <c r="A505" t="s">
        <v>697</v>
      </c>
      <c r="B505" s="1">
        <v>45734</v>
      </c>
      <c r="C505" t="s">
        <v>64</v>
      </c>
      <c r="D505" t="s">
        <v>51</v>
      </c>
      <c r="E505" t="s">
        <v>102</v>
      </c>
      <c r="F505" t="s">
        <v>32</v>
      </c>
      <c r="G505" t="s">
        <v>67</v>
      </c>
      <c r="H505">
        <v>11.46</v>
      </c>
      <c r="I505">
        <v>2081</v>
      </c>
      <c r="J505">
        <v>100.87</v>
      </c>
      <c r="K505">
        <v>6</v>
      </c>
      <c r="L505" t="s">
        <v>68</v>
      </c>
      <c r="M505" t="s">
        <v>35</v>
      </c>
      <c r="N505">
        <v>53890.400000000001</v>
      </c>
      <c r="O505" t="s">
        <v>287</v>
      </c>
      <c r="P505" t="s">
        <v>47</v>
      </c>
      <c r="Q505">
        <v>87.01</v>
      </c>
      <c r="R505">
        <v>4620.3999999999996</v>
      </c>
      <c r="S505">
        <v>1901.78</v>
      </c>
      <c r="T505">
        <v>6046.51</v>
      </c>
      <c r="U505" t="str">
        <f>TEXT(Table1[[#This Row],[Booking_Date]],"mmm")</f>
        <v>Mar</v>
      </c>
      <c r="V505">
        <f>YEAR(Table1[[#This Row],[Booking_Date]])</f>
        <v>2025</v>
      </c>
      <c r="W505" t="s">
        <v>38</v>
      </c>
      <c r="X505" t="str">
        <f>IF(Table1[[#This Row],[Freight_Cost]]&gt;50000,"High","Low")</f>
        <v>High</v>
      </c>
      <c r="Y505" s="5" t="str">
        <f>IF(Table1[[#This Row],[Profit]]&gt;10000,"Good","Average")</f>
        <v>Average</v>
      </c>
      <c r="Z505" s="5" t="str" cm="1">
        <f t="array" ref="Z505">_xlfn.IFS(K505&lt;=5,"Excellent",K505&lt;=10,"Good",TRUE,"Delayed")</f>
        <v>Good</v>
      </c>
      <c r="AA505" s="5" t="str">
        <f>_xlfn.XLOOKUP(Table1[[#This Row],[Shipment_ID]],A:A,E:E)</f>
        <v>Maersk</v>
      </c>
      <c r="AB505" s="5">
        <f t="shared" si="7"/>
        <v>6046.51</v>
      </c>
    </row>
    <row r="506" spans="1:28">
      <c r="A506" t="s">
        <v>698</v>
      </c>
      <c r="B506" s="1">
        <v>45757</v>
      </c>
      <c r="C506" t="s">
        <v>121</v>
      </c>
      <c r="D506" t="s">
        <v>51</v>
      </c>
      <c r="E506" t="s">
        <v>57</v>
      </c>
      <c r="F506" t="s">
        <v>32</v>
      </c>
      <c r="G506" t="s">
        <v>59</v>
      </c>
      <c r="H506">
        <v>18.309999999999999</v>
      </c>
      <c r="I506">
        <v>1799</v>
      </c>
      <c r="J506">
        <v>92.26</v>
      </c>
      <c r="K506">
        <v>6</v>
      </c>
      <c r="L506" t="s">
        <v>34</v>
      </c>
      <c r="M506" t="s">
        <v>35</v>
      </c>
      <c r="N506">
        <v>58138.2</v>
      </c>
      <c r="O506" t="s">
        <v>85</v>
      </c>
      <c r="P506" t="s">
        <v>62</v>
      </c>
      <c r="Q506">
        <v>84.59</v>
      </c>
      <c r="R506">
        <v>4330.3999999999996</v>
      </c>
      <c r="S506">
        <v>3324.79</v>
      </c>
      <c r="T506">
        <v>9947.36</v>
      </c>
      <c r="U506" t="str">
        <f>TEXT(Table1[[#This Row],[Booking_Date]],"mmm")</f>
        <v>Apr</v>
      </c>
      <c r="V506">
        <f>YEAR(Table1[[#This Row],[Booking_Date]])</f>
        <v>2025</v>
      </c>
      <c r="W506" t="s">
        <v>75</v>
      </c>
      <c r="X506" t="str">
        <f>IF(Table1[[#This Row],[Freight_Cost]]&gt;50000,"High","Low")</f>
        <v>High</v>
      </c>
      <c r="Y506" s="5" t="str">
        <f>IF(Table1[[#This Row],[Profit]]&gt;10000,"Good","Average")</f>
        <v>Average</v>
      </c>
      <c r="Z506" s="5" t="str" cm="1">
        <f t="array" ref="Z506">_xlfn.IFS(K506&lt;=5,"Excellent",K506&lt;=10,"Good",TRUE,"Delayed")</f>
        <v>Good</v>
      </c>
      <c r="AA506" s="5" t="str">
        <f>_xlfn.XLOOKUP(Table1[[#This Row],[Shipment_ID]],A:A,E:E)</f>
        <v>Evergreen</v>
      </c>
      <c r="AB506" s="5">
        <f t="shared" si="7"/>
        <v>9947.36</v>
      </c>
    </row>
    <row r="507" spans="1:28">
      <c r="A507" t="s">
        <v>699</v>
      </c>
      <c r="B507" s="1">
        <v>45536</v>
      </c>
      <c r="C507" t="s">
        <v>64</v>
      </c>
      <c r="D507" t="s">
        <v>108</v>
      </c>
      <c r="E507" t="s">
        <v>102</v>
      </c>
      <c r="F507" t="s">
        <v>32</v>
      </c>
      <c r="G507" t="s">
        <v>43</v>
      </c>
      <c r="H507">
        <v>27.68</v>
      </c>
      <c r="I507">
        <v>2750</v>
      </c>
      <c r="J507">
        <v>94.33</v>
      </c>
      <c r="K507">
        <v>7</v>
      </c>
      <c r="L507" t="s">
        <v>68</v>
      </c>
      <c r="M507" t="s">
        <v>35</v>
      </c>
      <c r="N507">
        <v>75731.600000000006</v>
      </c>
      <c r="O507" t="s">
        <v>254</v>
      </c>
      <c r="P507" t="s">
        <v>78</v>
      </c>
      <c r="Q507">
        <v>82.5</v>
      </c>
      <c r="R507">
        <v>6607.2</v>
      </c>
      <c r="S507">
        <v>4975.32</v>
      </c>
      <c r="T507">
        <v>11719.98</v>
      </c>
      <c r="U507" t="str">
        <f>TEXT(Table1[[#This Row],[Booking_Date]],"mmm")</f>
        <v>Sep</v>
      </c>
      <c r="V507">
        <f>YEAR(Table1[[#This Row],[Booking_Date]])</f>
        <v>2024</v>
      </c>
      <c r="W507" t="s">
        <v>48</v>
      </c>
      <c r="X507" t="str">
        <f>IF(Table1[[#This Row],[Freight_Cost]]&gt;50000,"High","Low")</f>
        <v>High</v>
      </c>
      <c r="Y507" s="5" t="str">
        <f>IF(Table1[[#This Row],[Profit]]&gt;10000,"Good","Average")</f>
        <v>Good</v>
      </c>
      <c r="Z507" s="5" t="str" cm="1">
        <f t="array" ref="Z507">_xlfn.IFS(K507&lt;=5,"Excellent",K507&lt;=10,"Good",TRUE,"Delayed")</f>
        <v>Good</v>
      </c>
      <c r="AA507" s="5" t="str">
        <f>_xlfn.XLOOKUP(Table1[[#This Row],[Shipment_ID]],A:A,E:E)</f>
        <v>Maersk</v>
      </c>
      <c r="AB507" s="5">
        <f t="shared" si="7"/>
        <v>11719.98</v>
      </c>
    </row>
    <row r="508" spans="1:28">
      <c r="A508" t="s">
        <v>700</v>
      </c>
      <c r="B508" s="1">
        <v>45315</v>
      </c>
      <c r="C508" t="s">
        <v>64</v>
      </c>
      <c r="D508" t="s">
        <v>72</v>
      </c>
      <c r="E508" t="s">
        <v>83</v>
      </c>
      <c r="F508" t="s">
        <v>58</v>
      </c>
      <c r="G508" t="s">
        <v>84</v>
      </c>
      <c r="H508">
        <v>23.23</v>
      </c>
      <c r="I508">
        <v>1105</v>
      </c>
      <c r="J508">
        <v>91.4</v>
      </c>
      <c r="K508">
        <v>2</v>
      </c>
      <c r="L508" t="s">
        <v>68</v>
      </c>
      <c r="M508" t="s">
        <v>35</v>
      </c>
      <c r="N508">
        <v>63635</v>
      </c>
      <c r="O508" t="s">
        <v>124</v>
      </c>
      <c r="P508" t="s">
        <v>78</v>
      </c>
      <c r="Q508">
        <v>84.31</v>
      </c>
      <c r="R508">
        <v>3139.2</v>
      </c>
      <c r="S508">
        <v>4061.1</v>
      </c>
      <c r="T508">
        <v>7007.61</v>
      </c>
      <c r="U508" t="str">
        <f>TEXT(Table1[[#This Row],[Booking_Date]],"mmm")</f>
        <v>Jan</v>
      </c>
      <c r="V508">
        <f>YEAR(Table1[[#This Row],[Booking_Date]])</f>
        <v>2024</v>
      </c>
      <c r="W508" t="s">
        <v>38</v>
      </c>
      <c r="X508" t="str">
        <f>IF(Table1[[#This Row],[Freight_Cost]]&gt;50000,"High","Low")</f>
        <v>High</v>
      </c>
      <c r="Y508" s="5" t="str">
        <f>IF(Table1[[#This Row],[Profit]]&gt;10000,"Good","Average")</f>
        <v>Average</v>
      </c>
      <c r="Z508" s="5" t="str" cm="1">
        <f t="array" ref="Z508">_xlfn.IFS(K508&lt;=5,"Excellent",K508&lt;=10,"Good",TRUE,"Delayed")</f>
        <v>Excellent</v>
      </c>
      <c r="AA508" s="5" t="str">
        <f>_xlfn.XLOOKUP(Table1[[#This Row],[Shipment_ID]],A:A,E:E)</f>
        <v>MSC</v>
      </c>
      <c r="AB508" s="5">
        <f t="shared" si="7"/>
        <v>7007.61</v>
      </c>
    </row>
    <row r="509" spans="1:28">
      <c r="A509" t="s">
        <v>701</v>
      </c>
      <c r="B509" s="1">
        <v>45921</v>
      </c>
      <c r="C509" t="s">
        <v>121</v>
      </c>
      <c r="D509" t="s">
        <v>51</v>
      </c>
      <c r="E509" t="s">
        <v>99</v>
      </c>
      <c r="F509" t="s">
        <v>32</v>
      </c>
      <c r="G509" t="s">
        <v>59</v>
      </c>
      <c r="H509">
        <v>24.31</v>
      </c>
      <c r="I509">
        <v>1815</v>
      </c>
      <c r="J509">
        <v>95.18</v>
      </c>
      <c r="K509">
        <v>5</v>
      </c>
      <c r="L509" t="s">
        <v>34</v>
      </c>
      <c r="M509" t="s">
        <v>60</v>
      </c>
      <c r="N509">
        <v>60080.6</v>
      </c>
      <c r="O509" t="s">
        <v>354</v>
      </c>
      <c r="P509" t="s">
        <v>62</v>
      </c>
      <c r="Q509">
        <v>83.95</v>
      </c>
      <c r="R509">
        <v>4602.3999999999996</v>
      </c>
      <c r="S509">
        <v>3696.57</v>
      </c>
      <c r="T509">
        <v>8701.34</v>
      </c>
      <c r="U509" t="str">
        <f>TEXT(Table1[[#This Row],[Booking_Date]],"mmm")</f>
        <v>Sep</v>
      </c>
      <c r="V509">
        <f>YEAR(Table1[[#This Row],[Booking_Date]])</f>
        <v>2025</v>
      </c>
      <c r="W509" t="s">
        <v>48</v>
      </c>
      <c r="X509" t="str">
        <f>IF(Table1[[#This Row],[Freight_Cost]]&gt;50000,"High","Low")</f>
        <v>High</v>
      </c>
      <c r="Y509" s="5" t="str">
        <f>IF(Table1[[#This Row],[Profit]]&gt;10000,"Good","Average")</f>
        <v>Average</v>
      </c>
      <c r="Z509" s="5" t="str" cm="1">
        <f t="array" ref="Z509">_xlfn.IFS(K509&lt;=5,"Excellent",K509&lt;=10,"Good",TRUE,"Delayed")</f>
        <v>Excellent</v>
      </c>
      <c r="AA509" s="5" t="str">
        <f>_xlfn.XLOOKUP(Table1[[#This Row],[Shipment_ID]],A:A,E:E)</f>
        <v>ONE</v>
      </c>
      <c r="AB509" s="5">
        <f t="shared" si="7"/>
        <v>8701.34</v>
      </c>
    </row>
    <row r="510" spans="1:28">
      <c r="A510" t="s">
        <v>702</v>
      </c>
      <c r="B510" s="1">
        <v>46130</v>
      </c>
      <c r="C510" t="s">
        <v>50</v>
      </c>
      <c r="D510" t="s">
        <v>51</v>
      </c>
      <c r="E510" t="s">
        <v>66</v>
      </c>
      <c r="F510" t="s">
        <v>32</v>
      </c>
      <c r="G510" t="s">
        <v>43</v>
      </c>
      <c r="H510">
        <v>10.69</v>
      </c>
      <c r="I510">
        <v>489</v>
      </c>
      <c r="J510">
        <v>104.19</v>
      </c>
      <c r="K510">
        <v>2</v>
      </c>
      <c r="L510" t="s">
        <v>68</v>
      </c>
      <c r="M510" t="s">
        <v>35</v>
      </c>
      <c r="N510">
        <v>34491.800000000003</v>
      </c>
      <c r="O510" t="s">
        <v>139</v>
      </c>
      <c r="P510" t="s">
        <v>62</v>
      </c>
      <c r="Q510">
        <v>85.82</v>
      </c>
      <c r="R510">
        <v>1405.6</v>
      </c>
      <c r="S510">
        <v>3029.41</v>
      </c>
      <c r="T510">
        <v>2930.43</v>
      </c>
      <c r="U510" t="str">
        <f>TEXT(Table1[[#This Row],[Booking_Date]],"mmm")</f>
        <v>Apr</v>
      </c>
      <c r="V510">
        <f>YEAR(Table1[[#This Row],[Booking_Date]])</f>
        <v>2026</v>
      </c>
      <c r="W510" t="s">
        <v>75</v>
      </c>
      <c r="X510" t="str">
        <f>IF(Table1[[#This Row],[Freight_Cost]]&gt;50000,"High","Low")</f>
        <v>Low</v>
      </c>
      <c r="Y510" s="5" t="str">
        <f>IF(Table1[[#This Row],[Profit]]&gt;10000,"Good","Average")</f>
        <v>Average</v>
      </c>
      <c r="Z510" s="5" t="str" cm="1">
        <f t="array" ref="Z510">_xlfn.IFS(K510&lt;=5,"Excellent",K510&lt;=10,"Good",TRUE,"Delayed")</f>
        <v>Excellent</v>
      </c>
      <c r="AA510" s="5" t="str">
        <f>_xlfn.XLOOKUP(Table1[[#This Row],[Shipment_ID]],A:A,E:E)</f>
        <v>COSCO</v>
      </c>
      <c r="AB510" s="5">
        <f t="shared" si="7"/>
        <v>2930.43</v>
      </c>
    </row>
    <row r="511" spans="1:28">
      <c r="A511" t="s">
        <v>703</v>
      </c>
      <c r="B511" s="1">
        <v>45896</v>
      </c>
      <c r="C511" t="s">
        <v>89</v>
      </c>
      <c r="D511" t="s">
        <v>108</v>
      </c>
      <c r="E511" t="s">
        <v>66</v>
      </c>
      <c r="F511" t="s">
        <v>58</v>
      </c>
      <c r="G511" t="s">
        <v>33</v>
      </c>
      <c r="H511">
        <v>10.44</v>
      </c>
      <c r="I511">
        <v>1571</v>
      </c>
      <c r="J511">
        <v>103.29</v>
      </c>
      <c r="K511">
        <v>5</v>
      </c>
      <c r="L511" t="s">
        <v>44</v>
      </c>
      <c r="M511" t="s">
        <v>45</v>
      </c>
      <c r="N511">
        <v>54142.8</v>
      </c>
      <c r="O511" t="s">
        <v>283</v>
      </c>
      <c r="P511" t="s">
        <v>78</v>
      </c>
      <c r="Q511">
        <v>86.72</v>
      </c>
      <c r="R511">
        <v>3559.6</v>
      </c>
      <c r="S511">
        <v>1854.26</v>
      </c>
      <c r="T511">
        <v>4621.09</v>
      </c>
      <c r="U511" t="str">
        <f>TEXT(Table1[[#This Row],[Booking_Date]],"mmm")</f>
        <v>Aug</v>
      </c>
      <c r="V511">
        <f>YEAR(Table1[[#This Row],[Booking_Date]])</f>
        <v>2025</v>
      </c>
      <c r="W511" t="s">
        <v>48</v>
      </c>
      <c r="X511" t="str">
        <f>IF(Table1[[#This Row],[Freight_Cost]]&gt;50000,"High","Low")</f>
        <v>High</v>
      </c>
      <c r="Y511" s="5" t="str">
        <f>IF(Table1[[#This Row],[Profit]]&gt;10000,"Good","Average")</f>
        <v>Average</v>
      </c>
      <c r="Z511" s="5" t="str" cm="1">
        <f t="array" ref="Z511">_xlfn.IFS(K511&lt;=5,"Excellent",K511&lt;=10,"Good",TRUE,"Delayed")</f>
        <v>Excellent</v>
      </c>
      <c r="AA511" s="5" t="str">
        <f>_xlfn.XLOOKUP(Table1[[#This Row],[Shipment_ID]],A:A,E:E)</f>
        <v>COSCO</v>
      </c>
      <c r="AB511" s="5">
        <f t="shared" si="7"/>
        <v>4621.09</v>
      </c>
    </row>
    <row r="512" spans="1:28">
      <c r="A512" t="s">
        <v>704</v>
      </c>
      <c r="B512" s="1">
        <v>45693</v>
      </c>
      <c r="C512" t="s">
        <v>50</v>
      </c>
      <c r="D512" t="s">
        <v>82</v>
      </c>
      <c r="E512" t="s">
        <v>57</v>
      </c>
      <c r="F512" t="s">
        <v>58</v>
      </c>
      <c r="G512" t="s">
        <v>67</v>
      </c>
      <c r="H512">
        <v>17.2</v>
      </c>
      <c r="I512">
        <v>2060</v>
      </c>
      <c r="J512">
        <v>103.4</v>
      </c>
      <c r="K512">
        <v>6</v>
      </c>
      <c r="L512" t="s">
        <v>68</v>
      </c>
      <c r="M512" t="s">
        <v>60</v>
      </c>
      <c r="N512">
        <v>67108</v>
      </c>
      <c r="O512" t="s">
        <v>272</v>
      </c>
      <c r="P512" t="s">
        <v>78</v>
      </c>
      <c r="Q512">
        <v>84.71</v>
      </c>
      <c r="R512">
        <v>4808</v>
      </c>
      <c r="S512">
        <v>1568.68</v>
      </c>
      <c r="T512">
        <v>5949.06</v>
      </c>
      <c r="U512" t="str">
        <f>TEXT(Table1[[#This Row],[Booking_Date]],"mmm")</f>
        <v>Feb</v>
      </c>
      <c r="V512">
        <f>YEAR(Table1[[#This Row],[Booking_Date]])</f>
        <v>2025</v>
      </c>
      <c r="W512" t="s">
        <v>38</v>
      </c>
      <c r="X512" t="str">
        <f>IF(Table1[[#This Row],[Freight_Cost]]&gt;50000,"High","Low")</f>
        <v>High</v>
      </c>
      <c r="Y512" s="5" t="str">
        <f>IF(Table1[[#This Row],[Profit]]&gt;10000,"Good","Average")</f>
        <v>Average</v>
      </c>
      <c r="Z512" s="5" t="str" cm="1">
        <f t="array" ref="Z512">_xlfn.IFS(K512&lt;=5,"Excellent",K512&lt;=10,"Good",TRUE,"Delayed")</f>
        <v>Good</v>
      </c>
      <c r="AA512" s="5" t="str">
        <f>_xlfn.XLOOKUP(Table1[[#This Row],[Shipment_ID]],A:A,E:E)</f>
        <v>Evergreen</v>
      </c>
      <c r="AB512" s="5">
        <f t="shared" si="7"/>
        <v>5949.06</v>
      </c>
    </row>
    <row r="513" spans="1:28">
      <c r="A513" t="s">
        <v>705</v>
      </c>
      <c r="B513" s="1">
        <v>45784</v>
      </c>
      <c r="C513" t="s">
        <v>115</v>
      </c>
      <c r="D513" t="s">
        <v>72</v>
      </c>
      <c r="E513" t="s">
        <v>66</v>
      </c>
      <c r="F513" t="s">
        <v>32</v>
      </c>
      <c r="G513" t="s">
        <v>33</v>
      </c>
      <c r="H513">
        <v>11.36</v>
      </c>
      <c r="I513">
        <v>1498</v>
      </c>
      <c r="J513">
        <v>104.23</v>
      </c>
      <c r="K513">
        <v>5</v>
      </c>
      <c r="L513" t="s">
        <v>44</v>
      </c>
      <c r="M513" t="s">
        <v>60</v>
      </c>
      <c r="N513">
        <v>40707.599999999999</v>
      </c>
      <c r="O513" t="s">
        <v>256</v>
      </c>
      <c r="P513" t="s">
        <v>37</v>
      </c>
      <c r="Q513">
        <v>81.59</v>
      </c>
      <c r="R513">
        <v>3450.4</v>
      </c>
      <c r="S513">
        <v>4289.49</v>
      </c>
      <c r="T513">
        <v>5088.4399999999996</v>
      </c>
      <c r="U513" t="str">
        <f>TEXT(Table1[[#This Row],[Booking_Date]],"mmm")</f>
        <v>May</v>
      </c>
      <c r="V513">
        <f>YEAR(Table1[[#This Row],[Booking_Date]])</f>
        <v>2025</v>
      </c>
      <c r="W513" t="s">
        <v>75</v>
      </c>
      <c r="X513" t="str">
        <f>IF(Table1[[#This Row],[Freight_Cost]]&gt;50000,"High","Low")</f>
        <v>Low</v>
      </c>
      <c r="Y513" s="5" t="str">
        <f>IF(Table1[[#This Row],[Profit]]&gt;10000,"Good","Average")</f>
        <v>Average</v>
      </c>
      <c r="Z513" s="5" t="str" cm="1">
        <f t="array" ref="Z513">_xlfn.IFS(K513&lt;=5,"Excellent",K513&lt;=10,"Good",TRUE,"Delayed")</f>
        <v>Excellent</v>
      </c>
      <c r="AA513" s="5" t="str">
        <f>_xlfn.XLOOKUP(Table1[[#This Row],[Shipment_ID]],A:A,E:E)</f>
        <v>COSCO</v>
      </c>
      <c r="AB513" s="5">
        <f t="shared" si="7"/>
        <v>5088.4399999999996</v>
      </c>
    </row>
    <row r="514" spans="1:28">
      <c r="A514" t="s">
        <v>706</v>
      </c>
      <c r="B514" s="1">
        <v>45814</v>
      </c>
      <c r="C514" t="s">
        <v>40</v>
      </c>
      <c r="D514" t="s">
        <v>72</v>
      </c>
      <c r="E514" t="s">
        <v>66</v>
      </c>
      <c r="F514" t="s">
        <v>58</v>
      </c>
      <c r="G514" t="s">
        <v>67</v>
      </c>
      <c r="H514">
        <v>19.97</v>
      </c>
      <c r="I514">
        <v>2144</v>
      </c>
      <c r="J514">
        <v>89.39</v>
      </c>
      <c r="K514">
        <v>5</v>
      </c>
      <c r="L514" t="s">
        <v>44</v>
      </c>
      <c r="M514" t="s">
        <v>60</v>
      </c>
      <c r="N514">
        <v>66427.8</v>
      </c>
      <c r="O514" t="s">
        <v>395</v>
      </c>
      <c r="P514" t="s">
        <v>37</v>
      </c>
      <c r="Q514">
        <v>83.64</v>
      </c>
      <c r="R514">
        <v>5086.8</v>
      </c>
      <c r="S514">
        <v>4292.53</v>
      </c>
      <c r="T514">
        <v>7455.22</v>
      </c>
      <c r="U514" t="str">
        <f>TEXT(Table1[[#This Row],[Booking_Date]],"mmm")</f>
        <v>Jun</v>
      </c>
      <c r="V514">
        <f>YEAR(Table1[[#This Row],[Booking_Date]])</f>
        <v>2025</v>
      </c>
      <c r="W514" t="s">
        <v>75</v>
      </c>
      <c r="X514" t="str">
        <f>IF(Table1[[#This Row],[Freight_Cost]]&gt;50000,"High","Low")</f>
        <v>High</v>
      </c>
      <c r="Y514" s="5" t="str">
        <f>IF(Table1[[#This Row],[Profit]]&gt;10000,"Good","Average")</f>
        <v>Average</v>
      </c>
      <c r="Z514" s="5" t="str" cm="1">
        <f t="array" ref="Z514">_xlfn.IFS(K514&lt;=5,"Excellent",K514&lt;=10,"Good",TRUE,"Delayed")</f>
        <v>Excellent</v>
      </c>
      <c r="AA514" s="5" t="str">
        <f>_xlfn.XLOOKUP(Table1[[#This Row],[Shipment_ID]],A:A,E:E)</f>
        <v>COSCO</v>
      </c>
      <c r="AB514" s="5">
        <f t="shared" ref="AB514:AB577" si="8">INDEX(T:T,MATCH(A514,A:A,0))</f>
        <v>7455.22</v>
      </c>
    </row>
    <row r="515" spans="1:28">
      <c r="A515" t="s">
        <v>707</v>
      </c>
      <c r="B515" s="1">
        <v>45381</v>
      </c>
      <c r="C515" t="s">
        <v>50</v>
      </c>
      <c r="D515" t="s">
        <v>56</v>
      </c>
      <c r="E515" t="s">
        <v>66</v>
      </c>
      <c r="F515" t="s">
        <v>58</v>
      </c>
      <c r="G515" t="s">
        <v>67</v>
      </c>
      <c r="H515">
        <v>25.26</v>
      </c>
      <c r="I515">
        <v>2743</v>
      </c>
      <c r="J515">
        <v>85.09</v>
      </c>
      <c r="K515">
        <v>7</v>
      </c>
      <c r="L515" t="s">
        <v>68</v>
      </c>
      <c r="M515" t="s">
        <v>45</v>
      </c>
      <c r="N515">
        <v>81860.800000000003</v>
      </c>
      <c r="O515" t="s">
        <v>80</v>
      </c>
      <c r="P515" t="s">
        <v>54</v>
      </c>
      <c r="Q515">
        <v>84.47</v>
      </c>
      <c r="R515">
        <v>6496.4</v>
      </c>
      <c r="S515">
        <v>4753.1099999999997</v>
      </c>
      <c r="T515">
        <v>9348.9500000000007</v>
      </c>
      <c r="U515" t="str">
        <f>TEXT(Table1[[#This Row],[Booking_Date]],"mmm")</f>
        <v>Mar</v>
      </c>
      <c r="V515">
        <f>YEAR(Table1[[#This Row],[Booking_Date]])</f>
        <v>2024</v>
      </c>
      <c r="W515" t="s">
        <v>38</v>
      </c>
      <c r="X515" t="str">
        <f>IF(Table1[[#This Row],[Freight_Cost]]&gt;50000,"High","Low")</f>
        <v>High</v>
      </c>
      <c r="Y515" s="5" t="str">
        <f>IF(Table1[[#This Row],[Profit]]&gt;10000,"Good","Average")</f>
        <v>Average</v>
      </c>
      <c r="Z515" s="5" t="str" cm="1">
        <f t="array" ref="Z515">_xlfn.IFS(K515&lt;=5,"Excellent",K515&lt;=10,"Good",TRUE,"Delayed")</f>
        <v>Good</v>
      </c>
      <c r="AA515" s="5" t="str">
        <f>_xlfn.XLOOKUP(Table1[[#This Row],[Shipment_ID]],A:A,E:E)</f>
        <v>COSCO</v>
      </c>
      <c r="AB515" s="5">
        <f t="shared" si="8"/>
        <v>9348.9500000000007</v>
      </c>
    </row>
    <row r="516" spans="1:28">
      <c r="A516" t="s">
        <v>708</v>
      </c>
      <c r="B516" s="1">
        <v>45331</v>
      </c>
      <c r="C516" t="s">
        <v>29</v>
      </c>
      <c r="D516" t="s">
        <v>41</v>
      </c>
      <c r="E516" t="s">
        <v>66</v>
      </c>
      <c r="F516" t="s">
        <v>32</v>
      </c>
      <c r="G516" t="s">
        <v>67</v>
      </c>
      <c r="H516">
        <v>15.99</v>
      </c>
      <c r="I516">
        <v>460</v>
      </c>
      <c r="J516">
        <v>102.87</v>
      </c>
      <c r="K516">
        <v>3</v>
      </c>
      <c r="L516" t="s">
        <v>34</v>
      </c>
      <c r="M516" t="s">
        <v>45</v>
      </c>
      <c r="N516">
        <v>38755.4</v>
      </c>
      <c r="O516" t="s">
        <v>93</v>
      </c>
      <c r="P516" t="s">
        <v>70</v>
      </c>
      <c r="Q516">
        <v>82.12</v>
      </c>
      <c r="R516">
        <v>1559.6</v>
      </c>
      <c r="S516">
        <v>4071.2</v>
      </c>
      <c r="T516">
        <v>6773.91</v>
      </c>
      <c r="U516" t="str">
        <f>TEXT(Table1[[#This Row],[Booking_Date]],"mmm")</f>
        <v>Feb</v>
      </c>
      <c r="V516">
        <f>YEAR(Table1[[#This Row],[Booking_Date]])</f>
        <v>2024</v>
      </c>
      <c r="W516" t="s">
        <v>38</v>
      </c>
      <c r="X516" t="str">
        <f>IF(Table1[[#This Row],[Freight_Cost]]&gt;50000,"High","Low")</f>
        <v>Low</v>
      </c>
      <c r="Y516" s="5" t="str">
        <f>IF(Table1[[#This Row],[Profit]]&gt;10000,"Good","Average")</f>
        <v>Average</v>
      </c>
      <c r="Z516" s="5" t="str" cm="1">
        <f t="array" ref="Z516">_xlfn.IFS(K516&lt;=5,"Excellent",K516&lt;=10,"Good",TRUE,"Delayed")</f>
        <v>Excellent</v>
      </c>
      <c r="AA516" s="5" t="str">
        <f>_xlfn.XLOOKUP(Table1[[#This Row],[Shipment_ID]],A:A,E:E)</f>
        <v>COSCO</v>
      </c>
      <c r="AB516" s="5">
        <f t="shared" si="8"/>
        <v>6773.91</v>
      </c>
    </row>
    <row r="517" spans="1:28">
      <c r="A517" t="s">
        <v>709</v>
      </c>
      <c r="B517" s="1">
        <v>45838</v>
      </c>
      <c r="C517" t="s">
        <v>40</v>
      </c>
      <c r="D517" t="s">
        <v>72</v>
      </c>
      <c r="E517" t="s">
        <v>42</v>
      </c>
      <c r="F517" t="s">
        <v>58</v>
      </c>
      <c r="G517" t="s">
        <v>67</v>
      </c>
      <c r="H517">
        <v>18.989999999999998</v>
      </c>
      <c r="I517">
        <v>2152</v>
      </c>
      <c r="J517">
        <v>101.79</v>
      </c>
      <c r="K517">
        <v>7</v>
      </c>
      <c r="L517" t="s">
        <v>34</v>
      </c>
      <c r="M517" t="s">
        <v>35</v>
      </c>
      <c r="N517">
        <v>76129.8</v>
      </c>
      <c r="O517" t="s">
        <v>518</v>
      </c>
      <c r="P517" t="s">
        <v>54</v>
      </c>
      <c r="Q517">
        <v>81.45</v>
      </c>
      <c r="R517">
        <v>5063.6000000000004</v>
      </c>
      <c r="S517">
        <v>3352.08</v>
      </c>
      <c r="T517">
        <v>6986.68</v>
      </c>
      <c r="U517" t="str">
        <f>TEXT(Table1[[#This Row],[Booking_Date]],"mmm")</f>
        <v>Jun</v>
      </c>
      <c r="V517">
        <f>YEAR(Table1[[#This Row],[Booking_Date]])</f>
        <v>2025</v>
      </c>
      <c r="W517" t="s">
        <v>75</v>
      </c>
      <c r="X517" t="str">
        <f>IF(Table1[[#This Row],[Freight_Cost]]&gt;50000,"High","Low")</f>
        <v>High</v>
      </c>
      <c r="Y517" s="5" t="str">
        <f>IF(Table1[[#This Row],[Profit]]&gt;10000,"Good","Average")</f>
        <v>Average</v>
      </c>
      <c r="Z517" s="5" t="str" cm="1">
        <f t="array" ref="Z517">_xlfn.IFS(K517&lt;=5,"Excellent",K517&lt;=10,"Good",TRUE,"Delayed")</f>
        <v>Good</v>
      </c>
      <c r="AA517" s="5" t="str">
        <f>_xlfn.XLOOKUP(Table1[[#This Row],[Shipment_ID]],A:A,E:E)</f>
        <v>CMA CGM</v>
      </c>
      <c r="AB517" s="5">
        <f t="shared" si="8"/>
        <v>6986.68</v>
      </c>
    </row>
    <row r="518" spans="1:28">
      <c r="A518" t="s">
        <v>710</v>
      </c>
      <c r="B518" s="1">
        <v>45945</v>
      </c>
      <c r="C518" t="s">
        <v>29</v>
      </c>
      <c r="D518" t="s">
        <v>30</v>
      </c>
      <c r="E518" t="s">
        <v>31</v>
      </c>
      <c r="F518" t="s">
        <v>58</v>
      </c>
      <c r="G518" t="s">
        <v>67</v>
      </c>
      <c r="H518">
        <v>25.24</v>
      </c>
      <c r="I518">
        <v>2405</v>
      </c>
      <c r="J518">
        <v>101.73</v>
      </c>
      <c r="K518">
        <v>6</v>
      </c>
      <c r="L518" t="s">
        <v>44</v>
      </c>
      <c r="M518" t="s">
        <v>45</v>
      </c>
      <c r="N518">
        <v>77283.600000000006</v>
      </c>
      <c r="O518" t="s">
        <v>341</v>
      </c>
      <c r="P518" t="s">
        <v>62</v>
      </c>
      <c r="Q518">
        <v>86.67</v>
      </c>
      <c r="R518">
        <v>5819.6</v>
      </c>
      <c r="S518">
        <v>2664.96</v>
      </c>
      <c r="T518">
        <v>9180.74</v>
      </c>
      <c r="U518" t="str">
        <f>TEXT(Table1[[#This Row],[Booking_Date]],"mmm")</f>
        <v>Oct</v>
      </c>
      <c r="V518">
        <f>YEAR(Table1[[#This Row],[Booking_Date]])</f>
        <v>2025</v>
      </c>
      <c r="W518" t="s">
        <v>104</v>
      </c>
      <c r="X518" t="str">
        <f>IF(Table1[[#This Row],[Freight_Cost]]&gt;50000,"High","Low")</f>
        <v>High</v>
      </c>
      <c r="Y518" s="5" t="str">
        <f>IF(Table1[[#This Row],[Profit]]&gt;10000,"Good","Average")</f>
        <v>Average</v>
      </c>
      <c r="Z518" s="5" t="str" cm="1">
        <f t="array" ref="Z518">_xlfn.IFS(K518&lt;=5,"Excellent",K518&lt;=10,"Good",TRUE,"Delayed")</f>
        <v>Good</v>
      </c>
      <c r="AA518" s="5" t="str">
        <f>_xlfn.XLOOKUP(Table1[[#This Row],[Shipment_ID]],A:A,E:E)</f>
        <v>Hapag-Lloyd</v>
      </c>
      <c r="AB518" s="5">
        <f t="shared" si="8"/>
        <v>9180.74</v>
      </c>
    </row>
    <row r="519" spans="1:28">
      <c r="A519" t="s">
        <v>711</v>
      </c>
      <c r="B519" s="1">
        <v>45502</v>
      </c>
      <c r="C519" t="s">
        <v>121</v>
      </c>
      <c r="D519" t="s">
        <v>108</v>
      </c>
      <c r="E519" t="s">
        <v>83</v>
      </c>
      <c r="F519" t="s">
        <v>32</v>
      </c>
      <c r="G519" t="s">
        <v>67</v>
      </c>
      <c r="H519">
        <v>18.37</v>
      </c>
      <c r="I519">
        <v>366</v>
      </c>
      <c r="J519">
        <v>87.36</v>
      </c>
      <c r="K519">
        <v>2</v>
      </c>
      <c r="L519" t="s">
        <v>34</v>
      </c>
      <c r="M519" t="s">
        <v>60</v>
      </c>
      <c r="N519">
        <v>36408.199999999997</v>
      </c>
      <c r="O519" t="s">
        <v>518</v>
      </c>
      <c r="P519" t="s">
        <v>37</v>
      </c>
      <c r="Q519">
        <v>87.35</v>
      </c>
      <c r="R519">
        <v>1466.8</v>
      </c>
      <c r="S519">
        <v>2728.19</v>
      </c>
      <c r="T519">
        <v>6008.52</v>
      </c>
      <c r="U519" t="str">
        <f>TEXT(Table1[[#This Row],[Booking_Date]],"mmm")</f>
        <v>Jul</v>
      </c>
      <c r="V519">
        <f>YEAR(Table1[[#This Row],[Booking_Date]])</f>
        <v>2024</v>
      </c>
      <c r="W519" t="s">
        <v>48</v>
      </c>
      <c r="X519" t="str">
        <f>IF(Table1[[#This Row],[Freight_Cost]]&gt;50000,"High","Low")</f>
        <v>Low</v>
      </c>
      <c r="Y519" s="5" t="str">
        <f>IF(Table1[[#This Row],[Profit]]&gt;10000,"Good","Average")</f>
        <v>Average</v>
      </c>
      <c r="Z519" s="5" t="str" cm="1">
        <f t="array" ref="Z519">_xlfn.IFS(K519&lt;=5,"Excellent",K519&lt;=10,"Good",TRUE,"Delayed")</f>
        <v>Excellent</v>
      </c>
      <c r="AA519" s="5" t="str">
        <f>_xlfn.XLOOKUP(Table1[[#This Row],[Shipment_ID]],A:A,E:E)</f>
        <v>MSC</v>
      </c>
      <c r="AB519" s="5">
        <f t="shared" si="8"/>
        <v>6008.52</v>
      </c>
    </row>
    <row r="520" spans="1:28">
      <c r="A520" t="s">
        <v>712</v>
      </c>
      <c r="B520" s="1">
        <v>45601</v>
      </c>
      <c r="C520" t="s">
        <v>121</v>
      </c>
      <c r="D520" t="s">
        <v>30</v>
      </c>
      <c r="E520" t="s">
        <v>31</v>
      </c>
      <c r="F520" t="s">
        <v>58</v>
      </c>
      <c r="G520" t="s">
        <v>59</v>
      </c>
      <c r="H520">
        <v>21.96</v>
      </c>
      <c r="I520">
        <v>306</v>
      </c>
      <c r="J520">
        <v>89.55</v>
      </c>
      <c r="K520">
        <v>2</v>
      </c>
      <c r="L520" t="s">
        <v>34</v>
      </c>
      <c r="M520" t="s">
        <v>35</v>
      </c>
      <c r="N520">
        <v>55182</v>
      </c>
      <c r="O520" t="s">
        <v>216</v>
      </c>
      <c r="P520" t="s">
        <v>78</v>
      </c>
      <c r="Q520">
        <v>87.6</v>
      </c>
      <c r="R520">
        <v>1490.4</v>
      </c>
      <c r="S520">
        <v>1865.34</v>
      </c>
      <c r="T520">
        <v>8781.09</v>
      </c>
      <c r="U520" t="str">
        <f>TEXT(Table1[[#This Row],[Booking_Date]],"mmm")</f>
        <v>Nov</v>
      </c>
      <c r="V520">
        <f>YEAR(Table1[[#This Row],[Booking_Date]])</f>
        <v>2024</v>
      </c>
      <c r="W520" t="s">
        <v>104</v>
      </c>
      <c r="X520" t="str">
        <f>IF(Table1[[#This Row],[Freight_Cost]]&gt;50000,"High","Low")</f>
        <v>High</v>
      </c>
      <c r="Y520" s="5" t="str">
        <f>IF(Table1[[#This Row],[Profit]]&gt;10000,"Good","Average")</f>
        <v>Average</v>
      </c>
      <c r="Z520" s="5" t="str" cm="1">
        <f t="array" ref="Z520">_xlfn.IFS(K520&lt;=5,"Excellent",K520&lt;=10,"Good",TRUE,"Delayed")</f>
        <v>Excellent</v>
      </c>
      <c r="AA520" s="5" t="str">
        <f>_xlfn.XLOOKUP(Table1[[#This Row],[Shipment_ID]],A:A,E:E)</f>
        <v>Hapag-Lloyd</v>
      </c>
      <c r="AB520" s="5">
        <f t="shared" si="8"/>
        <v>8781.09</v>
      </c>
    </row>
    <row r="521" spans="1:28">
      <c r="A521" t="s">
        <v>713</v>
      </c>
      <c r="B521" s="1">
        <v>45515</v>
      </c>
      <c r="C521" t="s">
        <v>121</v>
      </c>
      <c r="D521" t="s">
        <v>56</v>
      </c>
      <c r="E521" t="s">
        <v>102</v>
      </c>
      <c r="F521" t="s">
        <v>32</v>
      </c>
      <c r="G521" t="s">
        <v>90</v>
      </c>
      <c r="H521">
        <v>24.98</v>
      </c>
      <c r="I521">
        <v>2240</v>
      </c>
      <c r="J521">
        <v>93.6</v>
      </c>
      <c r="K521">
        <v>5</v>
      </c>
      <c r="L521" t="s">
        <v>34</v>
      </c>
      <c r="M521" t="s">
        <v>45</v>
      </c>
      <c r="N521">
        <v>67094</v>
      </c>
      <c r="O521" t="s">
        <v>133</v>
      </c>
      <c r="P521" t="s">
        <v>78</v>
      </c>
      <c r="Q521">
        <v>84.92</v>
      </c>
      <c r="R521">
        <v>5479.2</v>
      </c>
      <c r="S521">
        <v>2819.46</v>
      </c>
      <c r="T521">
        <v>9471.9500000000007</v>
      </c>
      <c r="U521" t="str">
        <f>TEXT(Table1[[#This Row],[Booking_Date]],"mmm")</f>
        <v>Aug</v>
      </c>
      <c r="V521">
        <f>YEAR(Table1[[#This Row],[Booking_Date]])</f>
        <v>2024</v>
      </c>
      <c r="W521" t="s">
        <v>48</v>
      </c>
      <c r="X521" t="str">
        <f>IF(Table1[[#This Row],[Freight_Cost]]&gt;50000,"High","Low")</f>
        <v>High</v>
      </c>
      <c r="Y521" s="5" t="str">
        <f>IF(Table1[[#This Row],[Profit]]&gt;10000,"Good","Average")</f>
        <v>Average</v>
      </c>
      <c r="Z521" s="5" t="str" cm="1">
        <f t="array" ref="Z521">_xlfn.IFS(K521&lt;=5,"Excellent",K521&lt;=10,"Good",TRUE,"Delayed")</f>
        <v>Excellent</v>
      </c>
      <c r="AA521" s="5" t="str">
        <f>_xlfn.XLOOKUP(Table1[[#This Row],[Shipment_ID]],A:A,E:E)</f>
        <v>Maersk</v>
      </c>
      <c r="AB521" s="5">
        <f t="shared" si="8"/>
        <v>9471.9500000000007</v>
      </c>
    </row>
    <row r="522" spans="1:28">
      <c r="A522" t="s">
        <v>714</v>
      </c>
      <c r="B522" s="1">
        <v>45419</v>
      </c>
      <c r="C522" t="s">
        <v>89</v>
      </c>
      <c r="D522" t="s">
        <v>56</v>
      </c>
      <c r="E522" t="s">
        <v>57</v>
      </c>
      <c r="F522" t="s">
        <v>32</v>
      </c>
      <c r="G522" t="s">
        <v>84</v>
      </c>
      <c r="H522">
        <v>22.02</v>
      </c>
      <c r="I522">
        <v>1317</v>
      </c>
      <c r="J522">
        <v>89.45</v>
      </c>
      <c r="K522">
        <v>4</v>
      </c>
      <c r="L522" t="s">
        <v>68</v>
      </c>
      <c r="M522" t="s">
        <v>35</v>
      </c>
      <c r="N522">
        <v>52856</v>
      </c>
      <c r="O522" t="s">
        <v>156</v>
      </c>
      <c r="P522" t="s">
        <v>78</v>
      </c>
      <c r="Q522">
        <v>82.07</v>
      </c>
      <c r="R522">
        <v>3514.8</v>
      </c>
      <c r="S522">
        <v>4596.71</v>
      </c>
      <c r="T522">
        <v>6691.72</v>
      </c>
      <c r="U522" t="str">
        <f>TEXT(Table1[[#This Row],[Booking_Date]],"mmm")</f>
        <v>May</v>
      </c>
      <c r="V522">
        <f>YEAR(Table1[[#This Row],[Booking_Date]])</f>
        <v>2024</v>
      </c>
      <c r="W522" t="s">
        <v>75</v>
      </c>
      <c r="X522" t="str">
        <f>IF(Table1[[#This Row],[Freight_Cost]]&gt;50000,"High","Low")</f>
        <v>High</v>
      </c>
      <c r="Y522" s="5" t="str">
        <f>IF(Table1[[#This Row],[Profit]]&gt;10000,"Good","Average")</f>
        <v>Average</v>
      </c>
      <c r="Z522" s="5" t="str" cm="1">
        <f t="array" ref="Z522">_xlfn.IFS(K522&lt;=5,"Excellent",K522&lt;=10,"Good",TRUE,"Delayed")</f>
        <v>Excellent</v>
      </c>
      <c r="AA522" s="5" t="str">
        <f>_xlfn.XLOOKUP(Table1[[#This Row],[Shipment_ID]],A:A,E:E)</f>
        <v>Evergreen</v>
      </c>
      <c r="AB522" s="5">
        <f t="shared" si="8"/>
        <v>6691.72</v>
      </c>
    </row>
    <row r="523" spans="1:28">
      <c r="A523" t="s">
        <v>715</v>
      </c>
      <c r="B523" s="1">
        <v>46136</v>
      </c>
      <c r="C523" t="s">
        <v>89</v>
      </c>
      <c r="D523" t="s">
        <v>108</v>
      </c>
      <c r="E523" t="s">
        <v>83</v>
      </c>
      <c r="F523" t="s">
        <v>58</v>
      </c>
      <c r="G523" t="s">
        <v>84</v>
      </c>
      <c r="H523">
        <v>11.73</v>
      </c>
      <c r="I523">
        <v>1029</v>
      </c>
      <c r="J523">
        <v>97.14</v>
      </c>
      <c r="K523">
        <v>4</v>
      </c>
      <c r="L523" t="s">
        <v>34</v>
      </c>
      <c r="M523" t="s">
        <v>45</v>
      </c>
      <c r="N523">
        <v>53061.8</v>
      </c>
      <c r="O523" t="s">
        <v>518</v>
      </c>
      <c r="P523" t="s">
        <v>54</v>
      </c>
      <c r="Q523">
        <v>83.66</v>
      </c>
      <c r="R523">
        <v>2527.1999999999998</v>
      </c>
      <c r="S523">
        <v>3889.99</v>
      </c>
      <c r="T523">
        <v>7945.8</v>
      </c>
      <c r="U523" t="str">
        <f>TEXT(Table1[[#This Row],[Booking_Date]],"mmm")</f>
        <v>Apr</v>
      </c>
      <c r="V523">
        <f>YEAR(Table1[[#This Row],[Booking_Date]])</f>
        <v>2026</v>
      </c>
      <c r="W523" t="s">
        <v>75</v>
      </c>
      <c r="X523" t="str">
        <f>IF(Table1[[#This Row],[Freight_Cost]]&gt;50000,"High","Low")</f>
        <v>High</v>
      </c>
      <c r="Y523" s="5" t="str">
        <f>IF(Table1[[#This Row],[Profit]]&gt;10000,"Good","Average")</f>
        <v>Average</v>
      </c>
      <c r="Z523" s="5" t="str" cm="1">
        <f t="array" ref="Z523">_xlfn.IFS(K523&lt;=5,"Excellent",K523&lt;=10,"Good",TRUE,"Delayed")</f>
        <v>Excellent</v>
      </c>
      <c r="AA523" s="5" t="str">
        <f>_xlfn.XLOOKUP(Table1[[#This Row],[Shipment_ID]],A:A,E:E)</f>
        <v>MSC</v>
      </c>
      <c r="AB523" s="5">
        <f t="shared" si="8"/>
        <v>7945.8</v>
      </c>
    </row>
    <row r="524" spans="1:28">
      <c r="A524" t="s">
        <v>716</v>
      </c>
      <c r="B524" s="1">
        <v>45405</v>
      </c>
      <c r="C524" t="s">
        <v>40</v>
      </c>
      <c r="D524" t="s">
        <v>30</v>
      </c>
      <c r="E524" t="s">
        <v>102</v>
      </c>
      <c r="F524" t="s">
        <v>32</v>
      </c>
      <c r="G524" t="s">
        <v>84</v>
      </c>
      <c r="H524">
        <v>17.12</v>
      </c>
      <c r="I524">
        <v>1214</v>
      </c>
      <c r="J524">
        <v>99.86</v>
      </c>
      <c r="K524">
        <v>3</v>
      </c>
      <c r="L524" t="s">
        <v>44</v>
      </c>
      <c r="M524" t="s">
        <v>45</v>
      </c>
      <c r="N524">
        <v>43459.199999999997</v>
      </c>
      <c r="O524" t="s">
        <v>80</v>
      </c>
      <c r="P524" t="s">
        <v>54</v>
      </c>
      <c r="Q524">
        <v>86.6</v>
      </c>
      <c r="R524">
        <v>3112.8</v>
      </c>
      <c r="S524">
        <v>3548.08</v>
      </c>
      <c r="T524">
        <v>6780.41</v>
      </c>
      <c r="U524" t="str">
        <f>TEXT(Table1[[#This Row],[Booking_Date]],"mmm")</f>
        <v>Apr</v>
      </c>
      <c r="V524">
        <f>YEAR(Table1[[#This Row],[Booking_Date]])</f>
        <v>2024</v>
      </c>
      <c r="W524" t="s">
        <v>75</v>
      </c>
      <c r="X524" t="str">
        <f>IF(Table1[[#This Row],[Freight_Cost]]&gt;50000,"High","Low")</f>
        <v>Low</v>
      </c>
      <c r="Y524" s="5" t="str">
        <f>IF(Table1[[#This Row],[Profit]]&gt;10000,"Good","Average")</f>
        <v>Average</v>
      </c>
      <c r="Z524" s="5" t="str" cm="1">
        <f t="array" ref="Z524">_xlfn.IFS(K524&lt;=5,"Excellent",K524&lt;=10,"Good",TRUE,"Delayed")</f>
        <v>Excellent</v>
      </c>
      <c r="AA524" s="5" t="str">
        <f>_xlfn.XLOOKUP(Table1[[#This Row],[Shipment_ID]],A:A,E:E)</f>
        <v>Maersk</v>
      </c>
      <c r="AB524" s="5">
        <f t="shared" si="8"/>
        <v>6780.41</v>
      </c>
    </row>
    <row r="525" spans="1:28">
      <c r="A525" t="s">
        <v>717</v>
      </c>
      <c r="B525" s="1">
        <v>46022</v>
      </c>
      <c r="C525" t="s">
        <v>50</v>
      </c>
      <c r="D525" t="s">
        <v>41</v>
      </c>
      <c r="E525" t="s">
        <v>102</v>
      </c>
      <c r="F525" t="s">
        <v>32</v>
      </c>
      <c r="G525" t="s">
        <v>90</v>
      </c>
      <c r="H525">
        <v>20.03</v>
      </c>
      <c r="I525">
        <v>597</v>
      </c>
      <c r="J525">
        <v>102.8</v>
      </c>
      <c r="K525">
        <v>3</v>
      </c>
      <c r="L525" t="s">
        <v>68</v>
      </c>
      <c r="M525" t="s">
        <v>45</v>
      </c>
      <c r="N525">
        <v>41527</v>
      </c>
      <c r="O525" t="s">
        <v>228</v>
      </c>
      <c r="P525" t="s">
        <v>78</v>
      </c>
      <c r="Q525">
        <v>87.17</v>
      </c>
      <c r="R525">
        <v>1995.2</v>
      </c>
      <c r="S525">
        <v>4525.41</v>
      </c>
      <c r="T525">
        <v>7442.91</v>
      </c>
      <c r="U525" t="str">
        <f>TEXT(Table1[[#This Row],[Booking_Date]],"mmm")</f>
        <v>Dec</v>
      </c>
      <c r="V525">
        <f>YEAR(Table1[[#This Row],[Booking_Date]])</f>
        <v>2025</v>
      </c>
      <c r="W525" t="s">
        <v>104</v>
      </c>
      <c r="X525" t="str">
        <f>IF(Table1[[#This Row],[Freight_Cost]]&gt;50000,"High","Low")</f>
        <v>Low</v>
      </c>
      <c r="Y525" s="5" t="str">
        <f>IF(Table1[[#This Row],[Profit]]&gt;10000,"Good","Average")</f>
        <v>Average</v>
      </c>
      <c r="Z525" s="5" t="str" cm="1">
        <f t="array" ref="Z525">_xlfn.IFS(K525&lt;=5,"Excellent",K525&lt;=10,"Good",TRUE,"Delayed")</f>
        <v>Excellent</v>
      </c>
      <c r="AA525" s="5" t="str">
        <f>_xlfn.XLOOKUP(Table1[[#This Row],[Shipment_ID]],A:A,E:E)</f>
        <v>Maersk</v>
      </c>
      <c r="AB525" s="5">
        <f t="shared" si="8"/>
        <v>7442.91</v>
      </c>
    </row>
    <row r="526" spans="1:28">
      <c r="A526" t="s">
        <v>718</v>
      </c>
      <c r="B526" s="1">
        <v>45452</v>
      </c>
      <c r="C526" t="s">
        <v>50</v>
      </c>
      <c r="D526" t="s">
        <v>108</v>
      </c>
      <c r="E526" t="s">
        <v>42</v>
      </c>
      <c r="F526" t="s">
        <v>32</v>
      </c>
      <c r="G526" t="s">
        <v>67</v>
      </c>
      <c r="H526">
        <v>24.73</v>
      </c>
      <c r="I526">
        <v>2234</v>
      </c>
      <c r="J526">
        <v>98.09</v>
      </c>
      <c r="K526">
        <v>5</v>
      </c>
      <c r="L526" t="s">
        <v>68</v>
      </c>
      <c r="M526" t="s">
        <v>60</v>
      </c>
      <c r="N526">
        <v>63335.8</v>
      </c>
      <c r="O526" t="s">
        <v>262</v>
      </c>
      <c r="P526" t="s">
        <v>54</v>
      </c>
      <c r="Q526">
        <v>84.9</v>
      </c>
      <c r="R526">
        <v>5457.2</v>
      </c>
      <c r="S526">
        <v>4079.69</v>
      </c>
      <c r="T526">
        <v>7302.76</v>
      </c>
      <c r="U526" t="str">
        <f>TEXT(Table1[[#This Row],[Booking_Date]],"mmm")</f>
        <v>Jun</v>
      </c>
      <c r="V526">
        <f>YEAR(Table1[[#This Row],[Booking_Date]])</f>
        <v>2024</v>
      </c>
      <c r="W526" t="s">
        <v>75</v>
      </c>
      <c r="X526" t="str">
        <f>IF(Table1[[#This Row],[Freight_Cost]]&gt;50000,"High","Low")</f>
        <v>High</v>
      </c>
      <c r="Y526" s="5" t="str">
        <f>IF(Table1[[#This Row],[Profit]]&gt;10000,"Good","Average")</f>
        <v>Average</v>
      </c>
      <c r="Z526" s="5" t="str" cm="1">
        <f t="array" ref="Z526">_xlfn.IFS(K526&lt;=5,"Excellent",K526&lt;=10,"Good",TRUE,"Delayed")</f>
        <v>Excellent</v>
      </c>
      <c r="AA526" s="5" t="str">
        <f>_xlfn.XLOOKUP(Table1[[#This Row],[Shipment_ID]],A:A,E:E)</f>
        <v>CMA CGM</v>
      </c>
      <c r="AB526" s="5">
        <f t="shared" si="8"/>
        <v>7302.76</v>
      </c>
    </row>
    <row r="527" spans="1:28">
      <c r="A527" t="s">
        <v>719</v>
      </c>
      <c r="B527" s="1">
        <v>45846</v>
      </c>
      <c r="C527" t="s">
        <v>29</v>
      </c>
      <c r="D527" t="s">
        <v>82</v>
      </c>
      <c r="E527" t="s">
        <v>31</v>
      </c>
      <c r="F527" t="s">
        <v>32</v>
      </c>
      <c r="G527" t="s">
        <v>90</v>
      </c>
      <c r="H527">
        <v>14.48</v>
      </c>
      <c r="I527">
        <v>1061</v>
      </c>
      <c r="J527">
        <v>104.09</v>
      </c>
      <c r="K527">
        <v>3</v>
      </c>
      <c r="L527" t="s">
        <v>44</v>
      </c>
      <c r="M527" t="s">
        <v>45</v>
      </c>
      <c r="N527">
        <v>39754.800000000003</v>
      </c>
      <c r="O527" t="s">
        <v>518</v>
      </c>
      <c r="P527" t="s">
        <v>78</v>
      </c>
      <c r="Q527">
        <v>87.12</v>
      </c>
      <c r="R527">
        <v>2701.2</v>
      </c>
      <c r="S527">
        <v>1531.25</v>
      </c>
      <c r="T527">
        <v>3579.25</v>
      </c>
      <c r="U527" t="str">
        <f>TEXT(Table1[[#This Row],[Booking_Date]],"mmm")</f>
        <v>Jul</v>
      </c>
      <c r="V527">
        <f>YEAR(Table1[[#This Row],[Booking_Date]])</f>
        <v>2025</v>
      </c>
      <c r="W527" t="s">
        <v>48</v>
      </c>
      <c r="X527" t="str">
        <f>IF(Table1[[#This Row],[Freight_Cost]]&gt;50000,"High","Low")</f>
        <v>Low</v>
      </c>
      <c r="Y527" s="5" t="str">
        <f>IF(Table1[[#This Row],[Profit]]&gt;10000,"Good","Average")</f>
        <v>Average</v>
      </c>
      <c r="Z527" s="5" t="str" cm="1">
        <f t="array" ref="Z527">_xlfn.IFS(K527&lt;=5,"Excellent",K527&lt;=10,"Good",TRUE,"Delayed")</f>
        <v>Excellent</v>
      </c>
      <c r="AA527" s="5" t="str">
        <f>_xlfn.XLOOKUP(Table1[[#This Row],[Shipment_ID]],A:A,E:E)</f>
        <v>Hapag-Lloyd</v>
      </c>
      <c r="AB527" s="5">
        <f t="shared" si="8"/>
        <v>3579.25</v>
      </c>
    </row>
    <row r="528" spans="1:28">
      <c r="A528" t="s">
        <v>720</v>
      </c>
      <c r="B528" s="1">
        <v>45856</v>
      </c>
      <c r="C528" t="s">
        <v>89</v>
      </c>
      <c r="D528" t="s">
        <v>72</v>
      </c>
      <c r="E528" t="s">
        <v>66</v>
      </c>
      <c r="F528" t="s">
        <v>32</v>
      </c>
      <c r="G528" t="s">
        <v>84</v>
      </c>
      <c r="H528">
        <v>13.54</v>
      </c>
      <c r="I528">
        <v>515</v>
      </c>
      <c r="J528">
        <v>103.98</v>
      </c>
      <c r="K528">
        <v>2</v>
      </c>
      <c r="L528" t="s">
        <v>44</v>
      </c>
      <c r="M528" t="s">
        <v>35</v>
      </c>
      <c r="N528">
        <v>34843.599999999999</v>
      </c>
      <c r="O528" t="s">
        <v>277</v>
      </c>
      <c r="P528" t="s">
        <v>78</v>
      </c>
      <c r="Q528">
        <v>83.02</v>
      </c>
      <c r="R528">
        <v>1571.6</v>
      </c>
      <c r="S528">
        <v>1839.16</v>
      </c>
      <c r="T528">
        <v>4463.95</v>
      </c>
      <c r="U528" t="str">
        <f>TEXT(Table1[[#This Row],[Booking_Date]],"mmm")</f>
        <v>Jul</v>
      </c>
      <c r="V528">
        <f>YEAR(Table1[[#This Row],[Booking_Date]])</f>
        <v>2025</v>
      </c>
      <c r="W528" t="s">
        <v>48</v>
      </c>
      <c r="X528" t="str">
        <f>IF(Table1[[#This Row],[Freight_Cost]]&gt;50000,"High","Low")</f>
        <v>Low</v>
      </c>
      <c r="Y528" s="5" t="str">
        <f>IF(Table1[[#This Row],[Profit]]&gt;10000,"Good","Average")</f>
        <v>Average</v>
      </c>
      <c r="Z528" s="5" t="str" cm="1">
        <f t="array" ref="Z528">_xlfn.IFS(K528&lt;=5,"Excellent",K528&lt;=10,"Good",TRUE,"Delayed")</f>
        <v>Excellent</v>
      </c>
      <c r="AA528" s="5" t="str">
        <f>_xlfn.XLOOKUP(Table1[[#This Row],[Shipment_ID]],A:A,E:E)</f>
        <v>COSCO</v>
      </c>
      <c r="AB528" s="5">
        <f t="shared" si="8"/>
        <v>4463.95</v>
      </c>
    </row>
    <row r="529" spans="1:28">
      <c r="A529" t="s">
        <v>721</v>
      </c>
      <c r="B529" s="1">
        <v>45484</v>
      </c>
      <c r="C529" t="s">
        <v>29</v>
      </c>
      <c r="D529" t="s">
        <v>108</v>
      </c>
      <c r="E529" t="s">
        <v>66</v>
      </c>
      <c r="F529" t="s">
        <v>32</v>
      </c>
      <c r="G529" t="s">
        <v>84</v>
      </c>
      <c r="H529">
        <v>26.85</v>
      </c>
      <c r="I529">
        <v>1856</v>
      </c>
      <c r="J529">
        <v>94.52</v>
      </c>
      <c r="K529">
        <v>5</v>
      </c>
      <c r="L529" t="s">
        <v>44</v>
      </c>
      <c r="M529" t="s">
        <v>60</v>
      </c>
      <c r="N529">
        <v>57779.4</v>
      </c>
      <c r="O529" t="s">
        <v>283</v>
      </c>
      <c r="P529" t="s">
        <v>54</v>
      </c>
      <c r="Q529">
        <v>85.77</v>
      </c>
      <c r="R529">
        <v>4786</v>
      </c>
      <c r="S529">
        <v>1604.74</v>
      </c>
      <c r="T529">
        <v>8404.9699999999993</v>
      </c>
      <c r="U529" t="str">
        <f>TEXT(Table1[[#This Row],[Booking_Date]],"mmm")</f>
        <v>Jul</v>
      </c>
      <c r="V529">
        <f>YEAR(Table1[[#This Row],[Booking_Date]])</f>
        <v>2024</v>
      </c>
      <c r="W529" t="s">
        <v>48</v>
      </c>
      <c r="X529" t="str">
        <f>IF(Table1[[#This Row],[Freight_Cost]]&gt;50000,"High","Low")</f>
        <v>High</v>
      </c>
      <c r="Y529" s="5" t="str">
        <f>IF(Table1[[#This Row],[Profit]]&gt;10000,"Good","Average")</f>
        <v>Average</v>
      </c>
      <c r="Z529" s="5" t="str" cm="1">
        <f t="array" ref="Z529">_xlfn.IFS(K529&lt;=5,"Excellent",K529&lt;=10,"Good",TRUE,"Delayed")</f>
        <v>Excellent</v>
      </c>
      <c r="AA529" s="5" t="str">
        <f>_xlfn.XLOOKUP(Table1[[#This Row],[Shipment_ID]],A:A,E:E)</f>
        <v>COSCO</v>
      </c>
      <c r="AB529" s="5">
        <f t="shared" si="8"/>
        <v>8404.9699999999993</v>
      </c>
    </row>
    <row r="530" spans="1:28">
      <c r="A530" t="s">
        <v>722</v>
      </c>
      <c r="B530" s="1">
        <v>45837</v>
      </c>
      <c r="C530" t="s">
        <v>40</v>
      </c>
      <c r="D530" t="s">
        <v>56</v>
      </c>
      <c r="E530" t="s">
        <v>57</v>
      </c>
      <c r="F530" t="s">
        <v>32</v>
      </c>
      <c r="G530" t="s">
        <v>67</v>
      </c>
      <c r="H530">
        <v>26.28</v>
      </c>
      <c r="I530">
        <v>2629</v>
      </c>
      <c r="J530">
        <v>85.79</v>
      </c>
      <c r="K530">
        <v>8</v>
      </c>
      <c r="L530" t="s">
        <v>44</v>
      </c>
      <c r="M530" t="s">
        <v>60</v>
      </c>
      <c r="N530">
        <v>65494.8</v>
      </c>
      <c r="O530" t="s">
        <v>358</v>
      </c>
      <c r="P530" t="s">
        <v>54</v>
      </c>
      <c r="Q530">
        <v>81.45</v>
      </c>
      <c r="R530">
        <v>6309.2</v>
      </c>
      <c r="S530">
        <v>4570.6400000000003</v>
      </c>
      <c r="T530">
        <v>8823.86</v>
      </c>
      <c r="U530" t="str">
        <f>TEXT(Table1[[#This Row],[Booking_Date]],"mmm")</f>
        <v>Jun</v>
      </c>
      <c r="V530">
        <f>YEAR(Table1[[#This Row],[Booking_Date]])</f>
        <v>2025</v>
      </c>
      <c r="W530" t="s">
        <v>75</v>
      </c>
      <c r="X530" t="str">
        <f>IF(Table1[[#This Row],[Freight_Cost]]&gt;50000,"High","Low")</f>
        <v>High</v>
      </c>
      <c r="Y530" s="5" t="str">
        <f>IF(Table1[[#This Row],[Profit]]&gt;10000,"Good","Average")</f>
        <v>Average</v>
      </c>
      <c r="Z530" s="5" t="str" cm="1">
        <f t="array" ref="Z530">_xlfn.IFS(K530&lt;=5,"Excellent",K530&lt;=10,"Good",TRUE,"Delayed")</f>
        <v>Good</v>
      </c>
      <c r="AA530" s="5" t="str">
        <f>_xlfn.XLOOKUP(Table1[[#This Row],[Shipment_ID]],A:A,E:E)</f>
        <v>Evergreen</v>
      </c>
      <c r="AB530" s="5">
        <f t="shared" si="8"/>
        <v>8823.86</v>
      </c>
    </row>
    <row r="531" spans="1:28">
      <c r="A531" t="s">
        <v>723</v>
      </c>
      <c r="B531" s="1">
        <v>46037</v>
      </c>
      <c r="C531" t="s">
        <v>64</v>
      </c>
      <c r="D531" t="s">
        <v>51</v>
      </c>
      <c r="E531" t="s">
        <v>102</v>
      </c>
      <c r="F531" t="s">
        <v>58</v>
      </c>
      <c r="G531" t="s">
        <v>43</v>
      </c>
      <c r="H531">
        <v>21.49</v>
      </c>
      <c r="I531">
        <v>2517</v>
      </c>
      <c r="J531">
        <v>85.87</v>
      </c>
      <c r="K531">
        <v>6</v>
      </c>
      <c r="L531" t="s">
        <v>44</v>
      </c>
      <c r="M531" t="s">
        <v>45</v>
      </c>
      <c r="N531">
        <v>73349.399999999994</v>
      </c>
      <c r="O531" t="s">
        <v>262</v>
      </c>
      <c r="P531" t="s">
        <v>74</v>
      </c>
      <c r="Q531">
        <v>88.23</v>
      </c>
      <c r="R531">
        <v>5893.6</v>
      </c>
      <c r="S531">
        <v>2052.1799999999998</v>
      </c>
      <c r="T531">
        <v>7004.58</v>
      </c>
      <c r="U531" t="str">
        <f>TEXT(Table1[[#This Row],[Booking_Date]],"mmm")</f>
        <v>Jan</v>
      </c>
      <c r="V531">
        <f>YEAR(Table1[[#This Row],[Booking_Date]])</f>
        <v>2026</v>
      </c>
      <c r="W531" t="s">
        <v>38</v>
      </c>
      <c r="X531" t="str">
        <f>IF(Table1[[#This Row],[Freight_Cost]]&gt;50000,"High","Low")</f>
        <v>High</v>
      </c>
      <c r="Y531" s="5" t="str">
        <f>IF(Table1[[#This Row],[Profit]]&gt;10000,"Good","Average")</f>
        <v>Average</v>
      </c>
      <c r="Z531" s="5" t="str" cm="1">
        <f t="array" ref="Z531">_xlfn.IFS(K531&lt;=5,"Excellent",K531&lt;=10,"Good",TRUE,"Delayed")</f>
        <v>Good</v>
      </c>
      <c r="AA531" s="5" t="str">
        <f>_xlfn.XLOOKUP(Table1[[#This Row],[Shipment_ID]],A:A,E:E)</f>
        <v>Maersk</v>
      </c>
      <c r="AB531" s="5">
        <f t="shared" si="8"/>
        <v>7004.58</v>
      </c>
    </row>
    <row r="532" spans="1:28">
      <c r="A532" t="s">
        <v>724</v>
      </c>
      <c r="B532" s="1">
        <v>45550</v>
      </c>
      <c r="C532" t="s">
        <v>29</v>
      </c>
      <c r="D532" t="s">
        <v>56</v>
      </c>
      <c r="E532" t="s">
        <v>57</v>
      </c>
      <c r="F532" t="s">
        <v>32</v>
      </c>
      <c r="G532" t="s">
        <v>90</v>
      </c>
      <c r="H532">
        <v>10.97</v>
      </c>
      <c r="I532">
        <v>312</v>
      </c>
      <c r="J532">
        <v>100.26</v>
      </c>
      <c r="K532">
        <v>2</v>
      </c>
      <c r="L532" t="s">
        <v>68</v>
      </c>
      <c r="M532" t="s">
        <v>35</v>
      </c>
      <c r="N532">
        <v>32148.2</v>
      </c>
      <c r="O532" t="s">
        <v>156</v>
      </c>
      <c r="P532" t="s">
        <v>74</v>
      </c>
      <c r="Q532">
        <v>82.37</v>
      </c>
      <c r="R532">
        <v>1062.8</v>
      </c>
      <c r="S532">
        <v>3832.39</v>
      </c>
      <c r="T532">
        <v>2976.97</v>
      </c>
      <c r="U532" t="str">
        <f>TEXT(Table1[[#This Row],[Booking_Date]],"mmm")</f>
        <v>Sep</v>
      </c>
      <c r="V532">
        <f>YEAR(Table1[[#This Row],[Booking_Date]])</f>
        <v>2024</v>
      </c>
      <c r="W532" t="s">
        <v>48</v>
      </c>
      <c r="X532" t="str">
        <f>IF(Table1[[#This Row],[Freight_Cost]]&gt;50000,"High","Low")</f>
        <v>Low</v>
      </c>
      <c r="Y532" s="5" t="str">
        <f>IF(Table1[[#This Row],[Profit]]&gt;10000,"Good","Average")</f>
        <v>Average</v>
      </c>
      <c r="Z532" s="5" t="str" cm="1">
        <f t="array" ref="Z532">_xlfn.IFS(K532&lt;=5,"Excellent",K532&lt;=10,"Good",TRUE,"Delayed")</f>
        <v>Excellent</v>
      </c>
      <c r="AA532" s="5" t="str">
        <f>_xlfn.XLOOKUP(Table1[[#This Row],[Shipment_ID]],A:A,E:E)</f>
        <v>Evergreen</v>
      </c>
      <c r="AB532" s="5">
        <f t="shared" si="8"/>
        <v>2976.97</v>
      </c>
    </row>
    <row r="533" spans="1:28">
      <c r="A533" t="s">
        <v>725</v>
      </c>
      <c r="B533" s="1">
        <v>45372</v>
      </c>
      <c r="C533" t="s">
        <v>64</v>
      </c>
      <c r="D533" t="s">
        <v>30</v>
      </c>
      <c r="E533" t="s">
        <v>66</v>
      </c>
      <c r="F533" t="s">
        <v>58</v>
      </c>
      <c r="G533" t="s">
        <v>84</v>
      </c>
      <c r="H533">
        <v>26.25</v>
      </c>
      <c r="I533">
        <v>2023</v>
      </c>
      <c r="J533">
        <v>99.38</v>
      </c>
      <c r="K533">
        <v>6</v>
      </c>
      <c r="L533" t="s">
        <v>68</v>
      </c>
      <c r="M533" t="s">
        <v>60</v>
      </c>
      <c r="N533">
        <v>74326.600000000006</v>
      </c>
      <c r="O533" t="s">
        <v>100</v>
      </c>
      <c r="P533" t="s">
        <v>54</v>
      </c>
      <c r="Q533">
        <v>83.44</v>
      </c>
      <c r="R533">
        <v>5096</v>
      </c>
      <c r="S533">
        <v>3712.02</v>
      </c>
      <c r="T533">
        <v>7725.28</v>
      </c>
      <c r="U533" t="str">
        <f>TEXT(Table1[[#This Row],[Booking_Date]],"mmm")</f>
        <v>Mar</v>
      </c>
      <c r="V533">
        <f>YEAR(Table1[[#This Row],[Booking_Date]])</f>
        <v>2024</v>
      </c>
      <c r="W533" t="s">
        <v>38</v>
      </c>
      <c r="X533" t="str">
        <f>IF(Table1[[#This Row],[Freight_Cost]]&gt;50000,"High","Low")</f>
        <v>High</v>
      </c>
      <c r="Y533" s="5" t="str">
        <f>IF(Table1[[#This Row],[Profit]]&gt;10000,"Good","Average")</f>
        <v>Average</v>
      </c>
      <c r="Z533" s="5" t="str" cm="1">
        <f t="array" ref="Z533">_xlfn.IFS(K533&lt;=5,"Excellent",K533&lt;=10,"Good",TRUE,"Delayed")</f>
        <v>Good</v>
      </c>
      <c r="AA533" s="5" t="str">
        <f>_xlfn.XLOOKUP(Table1[[#This Row],[Shipment_ID]],A:A,E:E)</f>
        <v>COSCO</v>
      </c>
      <c r="AB533" s="5">
        <f t="shared" si="8"/>
        <v>7725.28</v>
      </c>
    </row>
    <row r="534" spans="1:28">
      <c r="A534" t="s">
        <v>726</v>
      </c>
      <c r="B534" s="1">
        <v>45514</v>
      </c>
      <c r="C534" t="s">
        <v>64</v>
      </c>
      <c r="D534" t="s">
        <v>56</v>
      </c>
      <c r="E534" t="s">
        <v>42</v>
      </c>
      <c r="F534" t="s">
        <v>32</v>
      </c>
      <c r="G534" t="s">
        <v>52</v>
      </c>
      <c r="H534">
        <v>24.38</v>
      </c>
      <c r="I534">
        <v>1828</v>
      </c>
      <c r="J534">
        <v>102.89</v>
      </c>
      <c r="K534">
        <v>6</v>
      </c>
      <c r="L534" t="s">
        <v>68</v>
      </c>
      <c r="M534" t="s">
        <v>45</v>
      </c>
      <c r="N534">
        <v>60224.800000000003</v>
      </c>
      <c r="O534" t="s">
        <v>232</v>
      </c>
      <c r="P534" t="s">
        <v>74</v>
      </c>
      <c r="Q534">
        <v>86</v>
      </c>
      <c r="R534">
        <v>4631.2</v>
      </c>
      <c r="S534">
        <v>2920.63</v>
      </c>
      <c r="T534">
        <v>6651.61</v>
      </c>
      <c r="U534" t="str">
        <f>TEXT(Table1[[#This Row],[Booking_Date]],"mmm")</f>
        <v>Aug</v>
      </c>
      <c r="V534">
        <f>YEAR(Table1[[#This Row],[Booking_Date]])</f>
        <v>2024</v>
      </c>
      <c r="W534" t="s">
        <v>48</v>
      </c>
      <c r="X534" t="str">
        <f>IF(Table1[[#This Row],[Freight_Cost]]&gt;50000,"High","Low")</f>
        <v>High</v>
      </c>
      <c r="Y534" s="5" t="str">
        <f>IF(Table1[[#This Row],[Profit]]&gt;10000,"Good","Average")</f>
        <v>Average</v>
      </c>
      <c r="Z534" s="5" t="str" cm="1">
        <f t="array" ref="Z534">_xlfn.IFS(K534&lt;=5,"Excellent",K534&lt;=10,"Good",TRUE,"Delayed")</f>
        <v>Good</v>
      </c>
      <c r="AA534" s="5" t="str">
        <f>_xlfn.XLOOKUP(Table1[[#This Row],[Shipment_ID]],A:A,E:E)</f>
        <v>CMA CGM</v>
      </c>
      <c r="AB534" s="5">
        <f t="shared" si="8"/>
        <v>6651.61</v>
      </c>
    </row>
    <row r="535" spans="1:28">
      <c r="A535" t="s">
        <v>727</v>
      </c>
      <c r="B535" s="1">
        <v>45430</v>
      </c>
      <c r="C535" t="s">
        <v>50</v>
      </c>
      <c r="D535" t="s">
        <v>51</v>
      </c>
      <c r="E535" t="s">
        <v>42</v>
      </c>
      <c r="F535" t="s">
        <v>58</v>
      </c>
      <c r="G535" t="s">
        <v>84</v>
      </c>
      <c r="H535">
        <v>11.19</v>
      </c>
      <c r="I535">
        <v>1898</v>
      </c>
      <c r="J535">
        <v>97.44</v>
      </c>
      <c r="K535">
        <v>4</v>
      </c>
      <c r="L535" t="s">
        <v>68</v>
      </c>
      <c r="M535" t="s">
        <v>35</v>
      </c>
      <c r="N535">
        <v>63039.8</v>
      </c>
      <c r="O535" t="s">
        <v>531</v>
      </c>
      <c r="P535" t="s">
        <v>78</v>
      </c>
      <c r="Q535">
        <v>82.94</v>
      </c>
      <c r="R535">
        <v>4243.6000000000004</v>
      </c>
      <c r="S535">
        <v>4413.76</v>
      </c>
      <c r="T535">
        <v>6718.77</v>
      </c>
      <c r="U535" t="str">
        <f>TEXT(Table1[[#This Row],[Booking_Date]],"mmm")</f>
        <v>May</v>
      </c>
      <c r="V535">
        <f>YEAR(Table1[[#This Row],[Booking_Date]])</f>
        <v>2024</v>
      </c>
      <c r="W535" t="s">
        <v>75</v>
      </c>
      <c r="X535" t="str">
        <f>IF(Table1[[#This Row],[Freight_Cost]]&gt;50000,"High","Low")</f>
        <v>High</v>
      </c>
      <c r="Y535" s="5" t="str">
        <f>IF(Table1[[#This Row],[Profit]]&gt;10000,"Good","Average")</f>
        <v>Average</v>
      </c>
      <c r="Z535" s="5" t="str" cm="1">
        <f t="array" ref="Z535">_xlfn.IFS(K535&lt;=5,"Excellent",K535&lt;=10,"Good",TRUE,"Delayed")</f>
        <v>Excellent</v>
      </c>
      <c r="AA535" s="5" t="str">
        <f>_xlfn.XLOOKUP(Table1[[#This Row],[Shipment_ID]],A:A,E:E)</f>
        <v>CMA CGM</v>
      </c>
      <c r="AB535" s="5">
        <f t="shared" si="8"/>
        <v>6718.77</v>
      </c>
    </row>
    <row r="536" spans="1:28">
      <c r="A536" t="s">
        <v>728</v>
      </c>
      <c r="B536" s="1">
        <v>45564</v>
      </c>
      <c r="C536" t="s">
        <v>64</v>
      </c>
      <c r="D536" t="s">
        <v>72</v>
      </c>
      <c r="E536" t="s">
        <v>99</v>
      </c>
      <c r="F536" t="s">
        <v>58</v>
      </c>
      <c r="G536" t="s">
        <v>43</v>
      </c>
      <c r="H536">
        <v>17.29</v>
      </c>
      <c r="I536">
        <v>300</v>
      </c>
      <c r="J536">
        <v>85.9</v>
      </c>
      <c r="K536">
        <v>2</v>
      </c>
      <c r="L536" t="s">
        <v>68</v>
      </c>
      <c r="M536" t="s">
        <v>45</v>
      </c>
      <c r="N536">
        <v>45469</v>
      </c>
      <c r="O536" t="s">
        <v>514</v>
      </c>
      <c r="P536" t="s">
        <v>62</v>
      </c>
      <c r="Q536">
        <v>82.79</v>
      </c>
      <c r="R536">
        <v>1291.5999999999999</v>
      </c>
      <c r="S536">
        <v>3440.51</v>
      </c>
      <c r="T536">
        <v>7570.12</v>
      </c>
      <c r="U536" t="str">
        <f>TEXT(Table1[[#This Row],[Booking_Date]],"mmm")</f>
        <v>Sep</v>
      </c>
      <c r="V536">
        <f>YEAR(Table1[[#This Row],[Booking_Date]])</f>
        <v>2024</v>
      </c>
      <c r="W536" t="s">
        <v>48</v>
      </c>
      <c r="X536" t="str">
        <f>IF(Table1[[#This Row],[Freight_Cost]]&gt;50000,"High","Low")</f>
        <v>Low</v>
      </c>
      <c r="Y536" s="5" t="str">
        <f>IF(Table1[[#This Row],[Profit]]&gt;10000,"Good","Average")</f>
        <v>Average</v>
      </c>
      <c r="Z536" s="5" t="str" cm="1">
        <f t="array" ref="Z536">_xlfn.IFS(K536&lt;=5,"Excellent",K536&lt;=10,"Good",TRUE,"Delayed")</f>
        <v>Excellent</v>
      </c>
      <c r="AA536" s="5" t="str">
        <f>_xlfn.XLOOKUP(Table1[[#This Row],[Shipment_ID]],A:A,E:E)</f>
        <v>ONE</v>
      </c>
      <c r="AB536" s="5">
        <f t="shared" si="8"/>
        <v>7570.12</v>
      </c>
    </row>
    <row r="537" spans="1:28">
      <c r="A537" t="s">
        <v>729</v>
      </c>
      <c r="B537" s="1">
        <v>45568</v>
      </c>
      <c r="C537" t="s">
        <v>29</v>
      </c>
      <c r="D537" t="s">
        <v>41</v>
      </c>
      <c r="E537" t="s">
        <v>99</v>
      </c>
      <c r="F537" t="s">
        <v>32</v>
      </c>
      <c r="G537" t="s">
        <v>59</v>
      </c>
      <c r="H537">
        <v>26.78</v>
      </c>
      <c r="I537">
        <v>1739</v>
      </c>
      <c r="J537">
        <v>89.29</v>
      </c>
      <c r="K537">
        <v>6</v>
      </c>
      <c r="L537" t="s">
        <v>68</v>
      </c>
      <c r="M537" t="s">
        <v>60</v>
      </c>
      <c r="N537">
        <v>58184.800000000003</v>
      </c>
      <c r="O537" t="s">
        <v>97</v>
      </c>
      <c r="P537" t="s">
        <v>62</v>
      </c>
      <c r="Q537">
        <v>87.97</v>
      </c>
      <c r="R537">
        <v>4549.2</v>
      </c>
      <c r="S537">
        <v>1779.13</v>
      </c>
      <c r="T537">
        <v>9562.2800000000007</v>
      </c>
      <c r="U537" t="str">
        <f>TEXT(Table1[[#This Row],[Booking_Date]],"mmm")</f>
        <v>Oct</v>
      </c>
      <c r="V537">
        <f>YEAR(Table1[[#This Row],[Booking_Date]])</f>
        <v>2024</v>
      </c>
      <c r="W537" t="s">
        <v>104</v>
      </c>
      <c r="X537" t="str">
        <f>IF(Table1[[#This Row],[Freight_Cost]]&gt;50000,"High","Low")</f>
        <v>High</v>
      </c>
      <c r="Y537" s="5" t="str">
        <f>IF(Table1[[#This Row],[Profit]]&gt;10000,"Good","Average")</f>
        <v>Average</v>
      </c>
      <c r="Z537" s="5" t="str" cm="1">
        <f t="array" ref="Z537">_xlfn.IFS(K537&lt;=5,"Excellent",K537&lt;=10,"Good",TRUE,"Delayed")</f>
        <v>Good</v>
      </c>
      <c r="AA537" s="5" t="str">
        <f>_xlfn.XLOOKUP(Table1[[#This Row],[Shipment_ID]],A:A,E:E)</f>
        <v>ONE</v>
      </c>
      <c r="AB537" s="5">
        <f t="shared" si="8"/>
        <v>9562.2800000000007</v>
      </c>
    </row>
    <row r="538" spans="1:28">
      <c r="A538" t="s">
        <v>730</v>
      </c>
      <c r="B538" s="1">
        <v>45394</v>
      </c>
      <c r="C538" t="s">
        <v>115</v>
      </c>
      <c r="D538" t="s">
        <v>41</v>
      </c>
      <c r="E538" t="s">
        <v>102</v>
      </c>
      <c r="F538" t="s">
        <v>58</v>
      </c>
      <c r="G538" t="s">
        <v>52</v>
      </c>
      <c r="H538">
        <v>13.66</v>
      </c>
      <c r="I538">
        <v>668</v>
      </c>
      <c r="J538">
        <v>89.14</v>
      </c>
      <c r="K538">
        <v>2</v>
      </c>
      <c r="L538" t="s">
        <v>34</v>
      </c>
      <c r="M538" t="s">
        <v>35</v>
      </c>
      <c r="N538">
        <v>52006.8</v>
      </c>
      <c r="O538" t="s">
        <v>46</v>
      </c>
      <c r="P538" t="s">
        <v>54</v>
      </c>
      <c r="Q538">
        <v>81.7</v>
      </c>
      <c r="R538">
        <v>1882.4</v>
      </c>
      <c r="S538">
        <v>3835.32</v>
      </c>
      <c r="T538">
        <v>4580.92</v>
      </c>
      <c r="U538" t="str">
        <f>TEXT(Table1[[#This Row],[Booking_Date]],"mmm")</f>
        <v>Apr</v>
      </c>
      <c r="V538">
        <f>YEAR(Table1[[#This Row],[Booking_Date]])</f>
        <v>2024</v>
      </c>
      <c r="W538" t="s">
        <v>75</v>
      </c>
      <c r="X538" t="str">
        <f>IF(Table1[[#This Row],[Freight_Cost]]&gt;50000,"High","Low")</f>
        <v>High</v>
      </c>
      <c r="Y538" s="5" t="str">
        <f>IF(Table1[[#This Row],[Profit]]&gt;10000,"Good","Average")</f>
        <v>Average</v>
      </c>
      <c r="Z538" s="5" t="str" cm="1">
        <f t="array" ref="Z538">_xlfn.IFS(K538&lt;=5,"Excellent",K538&lt;=10,"Good",TRUE,"Delayed")</f>
        <v>Excellent</v>
      </c>
      <c r="AA538" s="5" t="str">
        <f>_xlfn.XLOOKUP(Table1[[#This Row],[Shipment_ID]],A:A,E:E)</f>
        <v>Maersk</v>
      </c>
      <c r="AB538" s="5">
        <f t="shared" si="8"/>
        <v>4580.92</v>
      </c>
    </row>
    <row r="539" spans="1:28">
      <c r="A539" t="s">
        <v>731</v>
      </c>
      <c r="B539" s="1">
        <v>45304</v>
      </c>
      <c r="C539" t="s">
        <v>64</v>
      </c>
      <c r="D539" t="s">
        <v>51</v>
      </c>
      <c r="E539" t="s">
        <v>83</v>
      </c>
      <c r="F539" t="s">
        <v>58</v>
      </c>
      <c r="G539" t="s">
        <v>52</v>
      </c>
      <c r="H539">
        <v>13.72</v>
      </c>
      <c r="I539">
        <v>1740</v>
      </c>
      <c r="J539">
        <v>86.6</v>
      </c>
      <c r="K539">
        <v>5</v>
      </c>
      <c r="L539" t="s">
        <v>68</v>
      </c>
      <c r="M539" t="s">
        <v>45</v>
      </c>
      <c r="N539">
        <v>59620</v>
      </c>
      <c r="O539" t="s">
        <v>686</v>
      </c>
      <c r="P539" t="s">
        <v>37</v>
      </c>
      <c r="Q539">
        <v>86.59</v>
      </c>
      <c r="R539">
        <v>4028.8</v>
      </c>
      <c r="S539">
        <v>2856.85</v>
      </c>
      <c r="T539">
        <v>7022.27</v>
      </c>
      <c r="U539" t="str">
        <f>TEXT(Table1[[#This Row],[Booking_Date]],"mmm")</f>
        <v>Jan</v>
      </c>
      <c r="V539">
        <f>YEAR(Table1[[#This Row],[Booking_Date]])</f>
        <v>2024</v>
      </c>
      <c r="W539" t="s">
        <v>38</v>
      </c>
      <c r="X539" t="str">
        <f>IF(Table1[[#This Row],[Freight_Cost]]&gt;50000,"High","Low")</f>
        <v>High</v>
      </c>
      <c r="Y539" s="5" t="str">
        <f>IF(Table1[[#This Row],[Profit]]&gt;10000,"Good","Average")</f>
        <v>Average</v>
      </c>
      <c r="Z539" s="5" t="str" cm="1">
        <f t="array" ref="Z539">_xlfn.IFS(K539&lt;=5,"Excellent",K539&lt;=10,"Good",TRUE,"Delayed")</f>
        <v>Excellent</v>
      </c>
      <c r="AA539" s="5" t="str">
        <f>_xlfn.XLOOKUP(Table1[[#This Row],[Shipment_ID]],A:A,E:E)</f>
        <v>MSC</v>
      </c>
      <c r="AB539" s="5">
        <f t="shared" si="8"/>
        <v>7022.27</v>
      </c>
    </row>
    <row r="540" spans="1:28">
      <c r="A540" t="s">
        <v>732</v>
      </c>
      <c r="B540" s="1">
        <v>45494</v>
      </c>
      <c r="C540" t="s">
        <v>50</v>
      </c>
      <c r="D540" t="s">
        <v>72</v>
      </c>
      <c r="E540" t="s">
        <v>102</v>
      </c>
      <c r="F540" t="s">
        <v>58</v>
      </c>
      <c r="G540" t="s">
        <v>67</v>
      </c>
      <c r="H540">
        <v>26.82</v>
      </c>
      <c r="I540">
        <v>1865</v>
      </c>
      <c r="J540">
        <v>104.76</v>
      </c>
      <c r="K540">
        <v>4</v>
      </c>
      <c r="L540" t="s">
        <v>34</v>
      </c>
      <c r="M540" t="s">
        <v>45</v>
      </c>
      <c r="N540">
        <v>77589.2</v>
      </c>
      <c r="O540" t="s">
        <v>395</v>
      </c>
      <c r="P540" t="s">
        <v>70</v>
      </c>
      <c r="Q540">
        <v>83.05</v>
      </c>
      <c r="R540">
        <v>4802.8</v>
      </c>
      <c r="S540">
        <v>2465.34</v>
      </c>
      <c r="T540">
        <v>6288.28</v>
      </c>
      <c r="U540" t="str">
        <f>TEXT(Table1[[#This Row],[Booking_Date]],"mmm")</f>
        <v>Jul</v>
      </c>
      <c r="V540">
        <f>YEAR(Table1[[#This Row],[Booking_Date]])</f>
        <v>2024</v>
      </c>
      <c r="W540" t="s">
        <v>48</v>
      </c>
      <c r="X540" t="str">
        <f>IF(Table1[[#This Row],[Freight_Cost]]&gt;50000,"High","Low")</f>
        <v>High</v>
      </c>
      <c r="Y540" s="5" t="str">
        <f>IF(Table1[[#This Row],[Profit]]&gt;10000,"Good","Average")</f>
        <v>Average</v>
      </c>
      <c r="Z540" s="5" t="str" cm="1">
        <f t="array" ref="Z540">_xlfn.IFS(K540&lt;=5,"Excellent",K540&lt;=10,"Good",TRUE,"Delayed")</f>
        <v>Excellent</v>
      </c>
      <c r="AA540" s="5" t="str">
        <f>_xlfn.XLOOKUP(Table1[[#This Row],[Shipment_ID]],A:A,E:E)</f>
        <v>Maersk</v>
      </c>
      <c r="AB540" s="5">
        <f t="shared" si="8"/>
        <v>6288.28</v>
      </c>
    </row>
    <row r="541" spans="1:28">
      <c r="A541" t="s">
        <v>733</v>
      </c>
      <c r="B541" s="1">
        <v>46168</v>
      </c>
      <c r="C541" t="s">
        <v>121</v>
      </c>
      <c r="D541" t="s">
        <v>108</v>
      </c>
      <c r="E541" t="s">
        <v>66</v>
      </c>
      <c r="F541" t="s">
        <v>58</v>
      </c>
      <c r="G541" t="s">
        <v>67</v>
      </c>
      <c r="H541">
        <v>13.63</v>
      </c>
      <c r="I541">
        <v>2514</v>
      </c>
      <c r="J541">
        <v>96.35</v>
      </c>
      <c r="K541">
        <v>6</v>
      </c>
      <c r="L541" t="s">
        <v>68</v>
      </c>
      <c r="M541" t="s">
        <v>60</v>
      </c>
      <c r="N541">
        <v>68497</v>
      </c>
      <c r="O541" t="s">
        <v>219</v>
      </c>
      <c r="P541" t="s">
        <v>62</v>
      </c>
      <c r="Q541">
        <v>82.2</v>
      </c>
      <c r="R541">
        <v>5573.2</v>
      </c>
      <c r="S541">
        <v>2322.64</v>
      </c>
      <c r="T541">
        <v>12087.89</v>
      </c>
      <c r="U541" t="str">
        <f>TEXT(Table1[[#This Row],[Booking_Date]],"mmm")</f>
        <v>May</v>
      </c>
      <c r="V541">
        <f>YEAR(Table1[[#This Row],[Booking_Date]])</f>
        <v>2026</v>
      </c>
      <c r="W541" t="s">
        <v>75</v>
      </c>
      <c r="X541" t="str">
        <f>IF(Table1[[#This Row],[Freight_Cost]]&gt;50000,"High","Low")</f>
        <v>High</v>
      </c>
      <c r="Y541" s="5" t="str">
        <f>IF(Table1[[#This Row],[Profit]]&gt;10000,"Good","Average")</f>
        <v>Good</v>
      </c>
      <c r="Z541" s="5" t="str" cm="1">
        <f t="array" ref="Z541">_xlfn.IFS(K541&lt;=5,"Excellent",K541&lt;=10,"Good",TRUE,"Delayed")</f>
        <v>Good</v>
      </c>
      <c r="AA541" s="5" t="str">
        <f>_xlfn.XLOOKUP(Table1[[#This Row],[Shipment_ID]],A:A,E:E)</f>
        <v>COSCO</v>
      </c>
      <c r="AB541" s="5">
        <f t="shared" si="8"/>
        <v>12087.89</v>
      </c>
    </row>
    <row r="542" spans="1:28">
      <c r="A542" t="s">
        <v>734</v>
      </c>
      <c r="B542" s="1">
        <v>46039</v>
      </c>
      <c r="C542" t="s">
        <v>50</v>
      </c>
      <c r="D542" t="s">
        <v>56</v>
      </c>
      <c r="E542" t="s">
        <v>57</v>
      </c>
      <c r="F542" t="s">
        <v>32</v>
      </c>
      <c r="G542" t="s">
        <v>43</v>
      </c>
      <c r="H542">
        <v>26.85</v>
      </c>
      <c r="I542">
        <v>1490</v>
      </c>
      <c r="J542">
        <v>91.54</v>
      </c>
      <c r="K542">
        <v>5</v>
      </c>
      <c r="L542" t="s">
        <v>68</v>
      </c>
      <c r="M542" t="s">
        <v>45</v>
      </c>
      <c r="N542">
        <v>57029.8</v>
      </c>
      <c r="O542" t="s">
        <v>464</v>
      </c>
      <c r="P542" t="s">
        <v>70</v>
      </c>
      <c r="Q542">
        <v>87.42</v>
      </c>
      <c r="R542">
        <v>4054</v>
      </c>
      <c r="S542">
        <v>3302.44</v>
      </c>
      <c r="T542">
        <v>7893.95</v>
      </c>
      <c r="U542" t="str">
        <f>TEXT(Table1[[#This Row],[Booking_Date]],"mmm")</f>
        <v>Jan</v>
      </c>
      <c r="V542">
        <f>YEAR(Table1[[#This Row],[Booking_Date]])</f>
        <v>2026</v>
      </c>
      <c r="W542" t="s">
        <v>38</v>
      </c>
      <c r="X542" t="str">
        <f>IF(Table1[[#This Row],[Freight_Cost]]&gt;50000,"High","Low")</f>
        <v>High</v>
      </c>
      <c r="Y542" s="5" t="str">
        <f>IF(Table1[[#This Row],[Profit]]&gt;10000,"Good","Average")</f>
        <v>Average</v>
      </c>
      <c r="Z542" s="5" t="str" cm="1">
        <f t="array" ref="Z542">_xlfn.IFS(K542&lt;=5,"Excellent",K542&lt;=10,"Good",TRUE,"Delayed")</f>
        <v>Excellent</v>
      </c>
      <c r="AA542" s="5" t="str">
        <f>_xlfn.XLOOKUP(Table1[[#This Row],[Shipment_ID]],A:A,E:E)</f>
        <v>Evergreen</v>
      </c>
      <c r="AB542" s="5">
        <f t="shared" si="8"/>
        <v>7893.95</v>
      </c>
    </row>
    <row r="543" spans="1:28">
      <c r="A543" t="s">
        <v>735</v>
      </c>
      <c r="B543" s="1">
        <v>46029</v>
      </c>
      <c r="C543" t="s">
        <v>29</v>
      </c>
      <c r="D543" t="s">
        <v>56</v>
      </c>
      <c r="E543" t="s">
        <v>102</v>
      </c>
      <c r="F543" t="s">
        <v>32</v>
      </c>
      <c r="G543" t="s">
        <v>33</v>
      </c>
      <c r="H543">
        <v>17.440000000000001</v>
      </c>
      <c r="I543">
        <v>1408</v>
      </c>
      <c r="J543">
        <v>90.72</v>
      </c>
      <c r="K543">
        <v>4</v>
      </c>
      <c r="L543" t="s">
        <v>44</v>
      </c>
      <c r="M543" t="s">
        <v>45</v>
      </c>
      <c r="N543">
        <v>44978.400000000001</v>
      </c>
      <c r="O543" t="s">
        <v>148</v>
      </c>
      <c r="P543" t="s">
        <v>62</v>
      </c>
      <c r="Q543">
        <v>85.51</v>
      </c>
      <c r="R543">
        <v>3513.6</v>
      </c>
      <c r="S543">
        <v>4494.1400000000003</v>
      </c>
      <c r="T543">
        <v>4156.37</v>
      </c>
      <c r="U543" t="str">
        <f>TEXT(Table1[[#This Row],[Booking_Date]],"mmm")</f>
        <v>Jan</v>
      </c>
      <c r="V543">
        <f>YEAR(Table1[[#This Row],[Booking_Date]])</f>
        <v>2026</v>
      </c>
      <c r="W543" t="s">
        <v>38</v>
      </c>
      <c r="X543" t="str">
        <f>IF(Table1[[#This Row],[Freight_Cost]]&gt;50000,"High","Low")</f>
        <v>Low</v>
      </c>
      <c r="Y543" s="5" t="str">
        <f>IF(Table1[[#This Row],[Profit]]&gt;10000,"Good","Average")</f>
        <v>Average</v>
      </c>
      <c r="Z543" s="5" t="str" cm="1">
        <f t="array" ref="Z543">_xlfn.IFS(K543&lt;=5,"Excellent",K543&lt;=10,"Good",TRUE,"Delayed")</f>
        <v>Excellent</v>
      </c>
      <c r="AA543" s="5" t="str">
        <f>_xlfn.XLOOKUP(Table1[[#This Row],[Shipment_ID]],A:A,E:E)</f>
        <v>Maersk</v>
      </c>
      <c r="AB543" s="5">
        <f t="shared" si="8"/>
        <v>4156.37</v>
      </c>
    </row>
    <row r="544" spans="1:28">
      <c r="A544" t="s">
        <v>736</v>
      </c>
      <c r="B544" s="1">
        <v>45500</v>
      </c>
      <c r="C544" t="s">
        <v>40</v>
      </c>
      <c r="D544" t="s">
        <v>30</v>
      </c>
      <c r="E544" t="s">
        <v>31</v>
      </c>
      <c r="F544" t="s">
        <v>58</v>
      </c>
      <c r="G544" t="s">
        <v>59</v>
      </c>
      <c r="H544">
        <v>12.75</v>
      </c>
      <c r="I544">
        <v>1831</v>
      </c>
      <c r="J544">
        <v>88.5</v>
      </c>
      <c r="K544">
        <v>4</v>
      </c>
      <c r="L544" t="s">
        <v>68</v>
      </c>
      <c r="M544" t="s">
        <v>60</v>
      </c>
      <c r="N544">
        <v>58567</v>
      </c>
      <c r="O544" t="s">
        <v>100</v>
      </c>
      <c r="P544" t="s">
        <v>70</v>
      </c>
      <c r="Q544">
        <v>87.58</v>
      </c>
      <c r="R544">
        <v>4172</v>
      </c>
      <c r="S544">
        <v>1844.18</v>
      </c>
      <c r="T544">
        <v>4873.6099999999997</v>
      </c>
      <c r="U544" t="str">
        <f>TEXT(Table1[[#This Row],[Booking_Date]],"mmm")</f>
        <v>Jul</v>
      </c>
      <c r="V544">
        <f>YEAR(Table1[[#This Row],[Booking_Date]])</f>
        <v>2024</v>
      </c>
      <c r="W544" t="s">
        <v>48</v>
      </c>
      <c r="X544" t="str">
        <f>IF(Table1[[#This Row],[Freight_Cost]]&gt;50000,"High","Low")</f>
        <v>High</v>
      </c>
      <c r="Y544" s="5" t="str">
        <f>IF(Table1[[#This Row],[Profit]]&gt;10000,"Good","Average")</f>
        <v>Average</v>
      </c>
      <c r="Z544" s="5" t="str" cm="1">
        <f t="array" ref="Z544">_xlfn.IFS(K544&lt;=5,"Excellent",K544&lt;=10,"Good",TRUE,"Delayed")</f>
        <v>Excellent</v>
      </c>
      <c r="AA544" s="5" t="str">
        <f>_xlfn.XLOOKUP(Table1[[#This Row],[Shipment_ID]],A:A,E:E)</f>
        <v>Hapag-Lloyd</v>
      </c>
      <c r="AB544" s="5">
        <f t="shared" si="8"/>
        <v>4873.6099999999997</v>
      </c>
    </row>
    <row r="545" spans="1:28">
      <c r="A545" t="s">
        <v>737</v>
      </c>
      <c r="B545" s="1">
        <v>45784</v>
      </c>
      <c r="C545" t="s">
        <v>29</v>
      </c>
      <c r="D545" t="s">
        <v>82</v>
      </c>
      <c r="E545" t="s">
        <v>99</v>
      </c>
      <c r="F545" t="s">
        <v>58</v>
      </c>
      <c r="G545" t="s">
        <v>84</v>
      </c>
      <c r="H545">
        <v>14.08</v>
      </c>
      <c r="I545">
        <v>1951</v>
      </c>
      <c r="J545">
        <v>85.5</v>
      </c>
      <c r="K545">
        <v>6</v>
      </c>
      <c r="L545" t="s">
        <v>34</v>
      </c>
      <c r="M545" t="s">
        <v>60</v>
      </c>
      <c r="N545">
        <v>63344</v>
      </c>
      <c r="O545" t="s">
        <v>228</v>
      </c>
      <c r="P545" t="s">
        <v>70</v>
      </c>
      <c r="Q545">
        <v>86.46</v>
      </c>
      <c r="R545">
        <v>4465.2</v>
      </c>
      <c r="S545">
        <v>4541.24</v>
      </c>
      <c r="T545">
        <v>7735.06</v>
      </c>
      <c r="U545" t="str">
        <f>TEXT(Table1[[#This Row],[Booking_Date]],"mmm")</f>
        <v>May</v>
      </c>
      <c r="V545">
        <f>YEAR(Table1[[#This Row],[Booking_Date]])</f>
        <v>2025</v>
      </c>
      <c r="W545" t="s">
        <v>75</v>
      </c>
      <c r="X545" t="str">
        <f>IF(Table1[[#This Row],[Freight_Cost]]&gt;50000,"High","Low")</f>
        <v>High</v>
      </c>
      <c r="Y545" s="5" t="str">
        <f>IF(Table1[[#This Row],[Profit]]&gt;10000,"Good","Average")</f>
        <v>Average</v>
      </c>
      <c r="Z545" s="5" t="str" cm="1">
        <f t="array" ref="Z545">_xlfn.IFS(K545&lt;=5,"Excellent",K545&lt;=10,"Good",TRUE,"Delayed")</f>
        <v>Good</v>
      </c>
      <c r="AA545" s="5" t="str">
        <f>_xlfn.XLOOKUP(Table1[[#This Row],[Shipment_ID]],A:A,E:E)</f>
        <v>ONE</v>
      </c>
      <c r="AB545" s="5">
        <f t="shared" si="8"/>
        <v>7735.06</v>
      </c>
    </row>
    <row r="546" spans="1:28">
      <c r="A546" t="s">
        <v>738</v>
      </c>
      <c r="B546" s="1">
        <v>45344</v>
      </c>
      <c r="C546" t="s">
        <v>121</v>
      </c>
      <c r="D546" t="s">
        <v>65</v>
      </c>
      <c r="E546" t="s">
        <v>66</v>
      </c>
      <c r="F546" t="s">
        <v>32</v>
      </c>
      <c r="G546" t="s">
        <v>59</v>
      </c>
      <c r="H546">
        <v>16.86</v>
      </c>
      <c r="I546">
        <v>1923</v>
      </c>
      <c r="J546">
        <v>101.15</v>
      </c>
      <c r="K546">
        <v>4</v>
      </c>
      <c r="L546" t="s">
        <v>68</v>
      </c>
      <c r="M546" t="s">
        <v>35</v>
      </c>
      <c r="N546">
        <v>56888</v>
      </c>
      <c r="O546" t="s">
        <v>161</v>
      </c>
      <c r="P546" t="s">
        <v>74</v>
      </c>
      <c r="Q546">
        <v>83.43</v>
      </c>
      <c r="R546">
        <v>4520.3999999999996</v>
      </c>
      <c r="S546">
        <v>4342.87</v>
      </c>
      <c r="T546">
        <v>9377.64</v>
      </c>
      <c r="U546" t="str">
        <f>TEXT(Table1[[#This Row],[Booking_Date]],"mmm")</f>
        <v>Feb</v>
      </c>
      <c r="V546">
        <f>YEAR(Table1[[#This Row],[Booking_Date]])</f>
        <v>2024</v>
      </c>
      <c r="W546" t="s">
        <v>38</v>
      </c>
      <c r="X546" t="str">
        <f>IF(Table1[[#This Row],[Freight_Cost]]&gt;50000,"High","Low")</f>
        <v>High</v>
      </c>
      <c r="Y546" s="5" t="str">
        <f>IF(Table1[[#This Row],[Profit]]&gt;10000,"Good","Average")</f>
        <v>Average</v>
      </c>
      <c r="Z546" s="5" t="str" cm="1">
        <f t="array" ref="Z546">_xlfn.IFS(K546&lt;=5,"Excellent",K546&lt;=10,"Good",TRUE,"Delayed")</f>
        <v>Excellent</v>
      </c>
      <c r="AA546" s="5" t="str">
        <f>_xlfn.XLOOKUP(Table1[[#This Row],[Shipment_ID]],A:A,E:E)</f>
        <v>COSCO</v>
      </c>
      <c r="AB546" s="5">
        <f t="shared" si="8"/>
        <v>9377.64</v>
      </c>
    </row>
    <row r="547" spans="1:28">
      <c r="A547" t="s">
        <v>739</v>
      </c>
      <c r="B547" s="1">
        <v>46009</v>
      </c>
      <c r="C547" t="s">
        <v>64</v>
      </c>
      <c r="D547" t="s">
        <v>72</v>
      </c>
      <c r="E547" t="s">
        <v>83</v>
      </c>
      <c r="F547" t="s">
        <v>32</v>
      </c>
      <c r="G547" t="s">
        <v>59</v>
      </c>
      <c r="H547">
        <v>23.31</v>
      </c>
      <c r="I547">
        <v>1736</v>
      </c>
      <c r="J547">
        <v>86.04</v>
      </c>
      <c r="K547">
        <v>4</v>
      </c>
      <c r="L547" t="s">
        <v>34</v>
      </c>
      <c r="M547" t="s">
        <v>35</v>
      </c>
      <c r="N547">
        <v>61135.8</v>
      </c>
      <c r="O547" t="s">
        <v>395</v>
      </c>
      <c r="P547" t="s">
        <v>54</v>
      </c>
      <c r="Q547">
        <v>86.94</v>
      </c>
      <c r="R547">
        <v>4404.3999999999996</v>
      </c>
      <c r="S547">
        <v>3383.6</v>
      </c>
      <c r="T547">
        <v>10400.290000000001</v>
      </c>
      <c r="U547" t="str">
        <f>TEXT(Table1[[#This Row],[Booking_Date]],"mmm")</f>
        <v>Dec</v>
      </c>
      <c r="V547">
        <f>YEAR(Table1[[#This Row],[Booking_Date]])</f>
        <v>2025</v>
      </c>
      <c r="W547" t="s">
        <v>104</v>
      </c>
      <c r="X547" t="str">
        <f>IF(Table1[[#This Row],[Freight_Cost]]&gt;50000,"High","Low")</f>
        <v>High</v>
      </c>
      <c r="Y547" s="5" t="str">
        <f>IF(Table1[[#This Row],[Profit]]&gt;10000,"Good","Average")</f>
        <v>Good</v>
      </c>
      <c r="Z547" s="5" t="str" cm="1">
        <f t="array" ref="Z547">_xlfn.IFS(K547&lt;=5,"Excellent",K547&lt;=10,"Good",TRUE,"Delayed")</f>
        <v>Excellent</v>
      </c>
      <c r="AA547" s="5" t="str">
        <f>_xlfn.XLOOKUP(Table1[[#This Row],[Shipment_ID]],A:A,E:E)</f>
        <v>MSC</v>
      </c>
      <c r="AB547" s="5">
        <f t="shared" si="8"/>
        <v>10400.290000000001</v>
      </c>
    </row>
    <row r="548" spans="1:28">
      <c r="A548" t="s">
        <v>740</v>
      </c>
      <c r="B548" s="1">
        <v>45750</v>
      </c>
      <c r="C548" t="s">
        <v>121</v>
      </c>
      <c r="D548" t="s">
        <v>51</v>
      </c>
      <c r="E548" t="s">
        <v>83</v>
      </c>
      <c r="F548" t="s">
        <v>32</v>
      </c>
      <c r="G548" t="s">
        <v>43</v>
      </c>
      <c r="H548">
        <v>26.71</v>
      </c>
      <c r="I548">
        <v>1331</v>
      </c>
      <c r="J548">
        <v>92.45</v>
      </c>
      <c r="K548">
        <v>5</v>
      </c>
      <c r="L548" t="s">
        <v>68</v>
      </c>
      <c r="M548" t="s">
        <v>45</v>
      </c>
      <c r="N548">
        <v>55105</v>
      </c>
      <c r="O548" t="s">
        <v>368</v>
      </c>
      <c r="P548" t="s">
        <v>54</v>
      </c>
      <c r="Q548">
        <v>86.45</v>
      </c>
      <c r="R548">
        <v>3730.4</v>
      </c>
      <c r="S548">
        <v>4648.2</v>
      </c>
      <c r="T548">
        <v>8182.85</v>
      </c>
      <c r="U548" t="str">
        <f>TEXT(Table1[[#This Row],[Booking_Date]],"mmm")</f>
        <v>Apr</v>
      </c>
      <c r="V548">
        <f>YEAR(Table1[[#This Row],[Booking_Date]])</f>
        <v>2025</v>
      </c>
      <c r="W548" t="s">
        <v>75</v>
      </c>
      <c r="X548" t="str">
        <f>IF(Table1[[#This Row],[Freight_Cost]]&gt;50000,"High","Low")</f>
        <v>High</v>
      </c>
      <c r="Y548" s="5" t="str">
        <f>IF(Table1[[#This Row],[Profit]]&gt;10000,"Good","Average")</f>
        <v>Average</v>
      </c>
      <c r="Z548" s="5" t="str" cm="1">
        <f t="array" ref="Z548">_xlfn.IFS(K548&lt;=5,"Excellent",K548&lt;=10,"Good",TRUE,"Delayed")</f>
        <v>Excellent</v>
      </c>
      <c r="AA548" s="5" t="str">
        <f>_xlfn.XLOOKUP(Table1[[#This Row],[Shipment_ID]],A:A,E:E)</f>
        <v>MSC</v>
      </c>
      <c r="AB548" s="5">
        <f t="shared" si="8"/>
        <v>8182.85</v>
      </c>
    </row>
    <row r="549" spans="1:28">
      <c r="A549" t="s">
        <v>741</v>
      </c>
      <c r="B549" s="1">
        <v>45520</v>
      </c>
      <c r="C549" t="s">
        <v>29</v>
      </c>
      <c r="D549" t="s">
        <v>30</v>
      </c>
      <c r="E549" t="s">
        <v>66</v>
      </c>
      <c r="F549" t="s">
        <v>32</v>
      </c>
      <c r="G549" t="s">
        <v>84</v>
      </c>
      <c r="H549">
        <v>25.89</v>
      </c>
      <c r="I549">
        <v>1597</v>
      </c>
      <c r="J549">
        <v>88.83</v>
      </c>
      <c r="K549">
        <v>5</v>
      </c>
      <c r="L549" t="s">
        <v>34</v>
      </c>
      <c r="M549" t="s">
        <v>45</v>
      </c>
      <c r="N549">
        <v>59624.6</v>
      </c>
      <c r="O549" t="s">
        <v>207</v>
      </c>
      <c r="P549" t="s">
        <v>78</v>
      </c>
      <c r="Q549">
        <v>85.18</v>
      </c>
      <c r="R549">
        <v>4229.6000000000004</v>
      </c>
      <c r="S549">
        <v>4551.46</v>
      </c>
      <c r="T549">
        <v>8099.01</v>
      </c>
      <c r="U549" t="str">
        <f>TEXT(Table1[[#This Row],[Booking_Date]],"mmm")</f>
        <v>Aug</v>
      </c>
      <c r="V549">
        <f>YEAR(Table1[[#This Row],[Booking_Date]])</f>
        <v>2024</v>
      </c>
      <c r="W549" t="s">
        <v>48</v>
      </c>
      <c r="X549" t="str">
        <f>IF(Table1[[#This Row],[Freight_Cost]]&gt;50000,"High","Low")</f>
        <v>High</v>
      </c>
      <c r="Y549" s="5" t="str">
        <f>IF(Table1[[#This Row],[Profit]]&gt;10000,"Good","Average")</f>
        <v>Average</v>
      </c>
      <c r="Z549" s="5" t="str" cm="1">
        <f t="array" ref="Z549">_xlfn.IFS(K549&lt;=5,"Excellent",K549&lt;=10,"Good",TRUE,"Delayed")</f>
        <v>Excellent</v>
      </c>
      <c r="AA549" s="5" t="str">
        <f>_xlfn.XLOOKUP(Table1[[#This Row],[Shipment_ID]],A:A,E:E)</f>
        <v>COSCO</v>
      </c>
      <c r="AB549" s="5">
        <f t="shared" si="8"/>
        <v>8099.01</v>
      </c>
    </row>
    <row r="550" spans="1:28">
      <c r="A550" t="s">
        <v>742</v>
      </c>
      <c r="B550" s="1">
        <v>45362</v>
      </c>
      <c r="C550" t="s">
        <v>29</v>
      </c>
      <c r="D550" t="s">
        <v>41</v>
      </c>
      <c r="E550" t="s">
        <v>42</v>
      </c>
      <c r="F550" t="s">
        <v>58</v>
      </c>
      <c r="G550" t="s">
        <v>59</v>
      </c>
      <c r="H550">
        <v>21.7</v>
      </c>
      <c r="I550">
        <v>738</v>
      </c>
      <c r="J550">
        <v>103.32</v>
      </c>
      <c r="K550">
        <v>2</v>
      </c>
      <c r="L550" t="s">
        <v>68</v>
      </c>
      <c r="M550" t="s">
        <v>60</v>
      </c>
      <c r="N550">
        <v>55284.4</v>
      </c>
      <c r="O550" t="s">
        <v>304</v>
      </c>
      <c r="P550" t="s">
        <v>74</v>
      </c>
      <c r="Q550">
        <v>82.86</v>
      </c>
      <c r="R550">
        <v>2344</v>
      </c>
      <c r="S550">
        <v>3675.7</v>
      </c>
      <c r="T550">
        <v>7215.54</v>
      </c>
      <c r="U550" t="str">
        <f>TEXT(Table1[[#This Row],[Booking_Date]],"mmm")</f>
        <v>Mar</v>
      </c>
      <c r="V550">
        <f>YEAR(Table1[[#This Row],[Booking_Date]])</f>
        <v>2024</v>
      </c>
      <c r="W550" t="s">
        <v>38</v>
      </c>
      <c r="X550" t="str">
        <f>IF(Table1[[#This Row],[Freight_Cost]]&gt;50000,"High","Low")</f>
        <v>High</v>
      </c>
      <c r="Y550" s="5" t="str">
        <f>IF(Table1[[#This Row],[Profit]]&gt;10000,"Good","Average")</f>
        <v>Average</v>
      </c>
      <c r="Z550" s="5" t="str" cm="1">
        <f t="array" ref="Z550">_xlfn.IFS(K550&lt;=5,"Excellent",K550&lt;=10,"Good",TRUE,"Delayed")</f>
        <v>Excellent</v>
      </c>
      <c r="AA550" s="5" t="str">
        <f>_xlfn.XLOOKUP(Table1[[#This Row],[Shipment_ID]],A:A,E:E)</f>
        <v>CMA CGM</v>
      </c>
      <c r="AB550" s="5">
        <f t="shared" si="8"/>
        <v>7215.54</v>
      </c>
    </row>
    <row r="551" spans="1:28">
      <c r="A551" t="s">
        <v>743</v>
      </c>
      <c r="B551" s="1">
        <v>46142</v>
      </c>
      <c r="C551" t="s">
        <v>29</v>
      </c>
      <c r="D551" t="s">
        <v>51</v>
      </c>
      <c r="E551" t="s">
        <v>57</v>
      </c>
      <c r="F551" t="s">
        <v>32</v>
      </c>
      <c r="G551" t="s">
        <v>84</v>
      </c>
      <c r="H551">
        <v>26.73</v>
      </c>
      <c r="I551">
        <v>2698</v>
      </c>
      <c r="J551">
        <v>92.71</v>
      </c>
      <c r="K551">
        <v>7</v>
      </c>
      <c r="L551" t="s">
        <v>68</v>
      </c>
      <c r="M551" t="s">
        <v>35</v>
      </c>
      <c r="N551">
        <v>74058.2</v>
      </c>
      <c r="O551" t="s">
        <v>686</v>
      </c>
      <c r="P551" t="s">
        <v>62</v>
      </c>
      <c r="Q551">
        <v>82.79</v>
      </c>
      <c r="R551">
        <v>6465.2</v>
      </c>
      <c r="S551">
        <v>1868.55</v>
      </c>
      <c r="T551">
        <v>11683.22</v>
      </c>
      <c r="U551" t="str">
        <f>TEXT(Table1[[#This Row],[Booking_Date]],"mmm")</f>
        <v>Apr</v>
      </c>
      <c r="V551">
        <f>YEAR(Table1[[#This Row],[Booking_Date]])</f>
        <v>2026</v>
      </c>
      <c r="W551" t="s">
        <v>75</v>
      </c>
      <c r="X551" t="str">
        <f>IF(Table1[[#This Row],[Freight_Cost]]&gt;50000,"High","Low")</f>
        <v>High</v>
      </c>
      <c r="Y551" s="5" t="str">
        <f>IF(Table1[[#This Row],[Profit]]&gt;10000,"Good","Average")</f>
        <v>Good</v>
      </c>
      <c r="Z551" s="5" t="str" cm="1">
        <f t="array" ref="Z551">_xlfn.IFS(K551&lt;=5,"Excellent",K551&lt;=10,"Good",TRUE,"Delayed")</f>
        <v>Good</v>
      </c>
      <c r="AA551" s="5" t="str">
        <f>_xlfn.XLOOKUP(Table1[[#This Row],[Shipment_ID]],A:A,E:E)</f>
        <v>Evergreen</v>
      </c>
      <c r="AB551" s="5">
        <f t="shared" si="8"/>
        <v>11683.22</v>
      </c>
    </row>
    <row r="552" spans="1:28">
      <c r="A552" t="s">
        <v>744</v>
      </c>
      <c r="B552" s="1">
        <v>45654</v>
      </c>
      <c r="C552" t="s">
        <v>89</v>
      </c>
      <c r="D552" t="s">
        <v>41</v>
      </c>
      <c r="E552" t="s">
        <v>31</v>
      </c>
      <c r="F552" t="s">
        <v>58</v>
      </c>
      <c r="G552" t="s">
        <v>59</v>
      </c>
      <c r="H552">
        <v>27.97</v>
      </c>
      <c r="I552">
        <v>1600</v>
      </c>
      <c r="J552">
        <v>104.9</v>
      </c>
      <c r="K552">
        <v>6</v>
      </c>
      <c r="L552" t="s">
        <v>44</v>
      </c>
      <c r="M552" t="s">
        <v>45</v>
      </c>
      <c r="N552">
        <v>70461</v>
      </c>
      <c r="O552" t="s">
        <v>175</v>
      </c>
      <c r="P552" t="s">
        <v>37</v>
      </c>
      <c r="Q552">
        <v>81.77</v>
      </c>
      <c r="R552">
        <v>4318.8</v>
      </c>
      <c r="S552">
        <v>2473.88</v>
      </c>
      <c r="T552">
        <v>10040</v>
      </c>
      <c r="U552" t="str">
        <f>TEXT(Table1[[#This Row],[Booking_Date]],"mmm")</f>
        <v>Dec</v>
      </c>
      <c r="V552">
        <f>YEAR(Table1[[#This Row],[Booking_Date]])</f>
        <v>2024</v>
      </c>
      <c r="W552" t="s">
        <v>104</v>
      </c>
      <c r="X552" t="str">
        <f>IF(Table1[[#This Row],[Freight_Cost]]&gt;50000,"High","Low")</f>
        <v>High</v>
      </c>
      <c r="Y552" s="5" t="str">
        <f>IF(Table1[[#This Row],[Profit]]&gt;10000,"Good","Average")</f>
        <v>Good</v>
      </c>
      <c r="Z552" s="5" t="str" cm="1">
        <f t="array" ref="Z552">_xlfn.IFS(K552&lt;=5,"Excellent",K552&lt;=10,"Good",TRUE,"Delayed")</f>
        <v>Good</v>
      </c>
      <c r="AA552" s="5" t="str">
        <f>_xlfn.XLOOKUP(Table1[[#This Row],[Shipment_ID]],A:A,E:E)</f>
        <v>Hapag-Lloyd</v>
      </c>
      <c r="AB552" s="5">
        <f t="shared" si="8"/>
        <v>10040</v>
      </c>
    </row>
    <row r="553" spans="1:28">
      <c r="A553" t="s">
        <v>745</v>
      </c>
      <c r="B553" s="1">
        <v>45341</v>
      </c>
      <c r="C553" t="s">
        <v>29</v>
      </c>
      <c r="D553" t="s">
        <v>65</v>
      </c>
      <c r="E553" t="s">
        <v>83</v>
      </c>
      <c r="F553" t="s">
        <v>32</v>
      </c>
      <c r="G553" t="s">
        <v>67</v>
      </c>
      <c r="H553">
        <v>12.4</v>
      </c>
      <c r="I553">
        <v>743</v>
      </c>
      <c r="J553">
        <v>97.99</v>
      </c>
      <c r="K553">
        <v>2</v>
      </c>
      <c r="L553" t="s">
        <v>44</v>
      </c>
      <c r="M553" t="s">
        <v>60</v>
      </c>
      <c r="N553">
        <v>31834.799999999999</v>
      </c>
      <c r="O553" t="s">
        <v>432</v>
      </c>
      <c r="P553" t="s">
        <v>47</v>
      </c>
      <c r="Q553">
        <v>81.08</v>
      </c>
      <c r="R553">
        <v>1982</v>
      </c>
      <c r="S553">
        <v>2490.83</v>
      </c>
      <c r="T553">
        <v>4614.58</v>
      </c>
      <c r="U553" t="str">
        <f>TEXT(Table1[[#This Row],[Booking_Date]],"mmm")</f>
        <v>Feb</v>
      </c>
      <c r="V553">
        <f>YEAR(Table1[[#This Row],[Booking_Date]])</f>
        <v>2024</v>
      </c>
      <c r="W553" t="s">
        <v>38</v>
      </c>
      <c r="X553" t="str">
        <f>IF(Table1[[#This Row],[Freight_Cost]]&gt;50000,"High","Low")</f>
        <v>Low</v>
      </c>
      <c r="Y553" s="5" t="str">
        <f>IF(Table1[[#This Row],[Profit]]&gt;10000,"Good","Average")</f>
        <v>Average</v>
      </c>
      <c r="Z553" s="5" t="str" cm="1">
        <f t="array" ref="Z553">_xlfn.IFS(K553&lt;=5,"Excellent",K553&lt;=10,"Good",TRUE,"Delayed")</f>
        <v>Excellent</v>
      </c>
      <c r="AA553" s="5" t="str">
        <f>_xlfn.XLOOKUP(Table1[[#This Row],[Shipment_ID]],A:A,E:E)</f>
        <v>MSC</v>
      </c>
      <c r="AB553" s="5">
        <f t="shared" si="8"/>
        <v>4614.58</v>
      </c>
    </row>
    <row r="554" spans="1:28">
      <c r="A554" t="s">
        <v>746</v>
      </c>
      <c r="B554" s="1">
        <v>45385</v>
      </c>
      <c r="C554" t="s">
        <v>115</v>
      </c>
      <c r="D554" t="s">
        <v>108</v>
      </c>
      <c r="E554" t="s">
        <v>83</v>
      </c>
      <c r="F554" t="s">
        <v>58</v>
      </c>
      <c r="G554" t="s">
        <v>33</v>
      </c>
      <c r="H554">
        <v>14.59</v>
      </c>
      <c r="I554">
        <v>526</v>
      </c>
      <c r="J554">
        <v>96.22</v>
      </c>
      <c r="K554">
        <v>2</v>
      </c>
      <c r="L554" t="s">
        <v>34</v>
      </c>
      <c r="M554" t="s">
        <v>60</v>
      </c>
      <c r="N554">
        <v>47989.4</v>
      </c>
      <c r="O554" t="s">
        <v>93</v>
      </c>
      <c r="P554" t="s">
        <v>78</v>
      </c>
      <c r="Q554">
        <v>82.29</v>
      </c>
      <c r="R554">
        <v>1635.6</v>
      </c>
      <c r="S554">
        <v>3369.34</v>
      </c>
      <c r="T554">
        <v>8384.36</v>
      </c>
      <c r="U554" t="str">
        <f>TEXT(Table1[[#This Row],[Booking_Date]],"mmm")</f>
        <v>Apr</v>
      </c>
      <c r="V554">
        <f>YEAR(Table1[[#This Row],[Booking_Date]])</f>
        <v>2024</v>
      </c>
      <c r="W554" t="s">
        <v>75</v>
      </c>
      <c r="X554" t="str">
        <f>IF(Table1[[#This Row],[Freight_Cost]]&gt;50000,"High","Low")</f>
        <v>Low</v>
      </c>
      <c r="Y554" s="5" t="str">
        <f>IF(Table1[[#This Row],[Profit]]&gt;10000,"Good","Average")</f>
        <v>Average</v>
      </c>
      <c r="Z554" s="5" t="str" cm="1">
        <f t="array" ref="Z554">_xlfn.IFS(K554&lt;=5,"Excellent",K554&lt;=10,"Good",TRUE,"Delayed")</f>
        <v>Excellent</v>
      </c>
      <c r="AA554" s="5" t="str">
        <f>_xlfn.XLOOKUP(Table1[[#This Row],[Shipment_ID]],A:A,E:E)</f>
        <v>MSC</v>
      </c>
      <c r="AB554" s="5">
        <f t="shared" si="8"/>
        <v>8384.36</v>
      </c>
    </row>
    <row r="555" spans="1:28">
      <c r="A555" t="s">
        <v>747</v>
      </c>
      <c r="B555" s="1">
        <v>45858</v>
      </c>
      <c r="C555" t="s">
        <v>121</v>
      </c>
      <c r="D555" t="s">
        <v>108</v>
      </c>
      <c r="E555" t="s">
        <v>57</v>
      </c>
      <c r="F555" t="s">
        <v>58</v>
      </c>
      <c r="G555" t="s">
        <v>90</v>
      </c>
      <c r="H555">
        <v>10</v>
      </c>
      <c r="I555">
        <v>2284</v>
      </c>
      <c r="J555">
        <v>91.61</v>
      </c>
      <c r="K555">
        <v>5</v>
      </c>
      <c r="L555" t="s">
        <v>44</v>
      </c>
      <c r="M555" t="s">
        <v>45</v>
      </c>
      <c r="N555">
        <v>60901.2</v>
      </c>
      <c r="O555" t="s">
        <v>360</v>
      </c>
      <c r="P555" t="s">
        <v>74</v>
      </c>
      <c r="Q555">
        <v>88.72</v>
      </c>
      <c r="R555">
        <v>4968</v>
      </c>
      <c r="S555">
        <v>4354.25</v>
      </c>
      <c r="T555">
        <v>10760.24</v>
      </c>
      <c r="U555" t="str">
        <f>TEXT(Table1[[#This Row],[Booking_Date]],"mmm")</f>
        <v>Jul</v>
      </c>
      <c r="V555">
        <f>YEAR(Table1[[#This Row],[Booking_Date]])</f>
        <v>2025</v>
      </c>
      <c r="W555" t="s">
        <v>48</v>
      </c>
      <c r="X555" t="str">
        <f>IF(Table1[[#This Row],[Freight_Cost]]&gt;50000,"High","Low")</f>
        <v>High</v>
      </c>
      <c r="Y555" s="5" t="str">
        <f>IF(Table1[[#This Row],[Profit]]&gt;10000,"Good","Average")</f>
        <v>Good</v>
      </c>
      <c r="Z555" s="5" t="str" cm="1">
        <f t="array" ref="Z555">_xlfn.IFS(K555&lt;=5,"Excellent",K555&lt;=10,"Good",TRUE,"Delayed")</f>
        <v>Excellent</v>
      </c>
      <c r="AA555" s="5" t="str">
        <f>_xlfn.XLOOKUP(Table1[[#This Row],[Shipment_ID]],A:A,E:E)</f>
        <v>Evergreen</v>
      </c>
      <c r="AB555" s="5">
        <f t="shared" si="8"/>
        <v>10760.24</v>
      </c>
    </row>
    <row r="556" spans="1:28">
      <c r="A556" t="s">
        <v>748</v>
      </c>
      <c r="B556" s="1">
        <v>45320</v>
      </c>
      <c r="C556" t="s">
        <v>115</v>
      </c>
      <c r="D556" t="s">
        <v>65</v>
      </c>
      <c r="E556" t="s">
        <v>31</v>
      </c>
      <c r="F556" t="s">
        <v>32</v>
      </c>
      <c r="G556" t="s">
        <v>43</v>
      </c>
      <c r="H556">
        <v>15.79</v>
      </c>
      <c r="I556">
        <v>1665</v>
      </c>
      <c r="J556">
        <v>87.81</v>
      </c>
      <c r="K556">
        <v>5</v>
      </c>
      <c r="L556" t="s">
        <v>44</v>
      </c>
      <c r="M556" t="s">
        <v>35</v>
      </c>
      <c r="N556">
        <v>48728.2</v>
      </c>
      <c r="O556" t="s">
        <v>158</v>
      </c>
      <c r="P556" t="s">
        <v>78</v>
      </c>
      <c r="Q556">
        <v>85.05</v>
      </c>
      <c r="R556">
        <v>3961.6</v>
      </c>
      <c r="S556">
        <v>3281.55</v>
      </c>
      <c r="T556">
        <v>8445.49</v>
      </c>
      <c r="U556" t="str">
        <f>TEXT(Table1[[#This Row],[Booking_Date]],"mmm")</f>
        <v>Jan</v>
      </c>
      <c r="V556">
        <f>YEAR(Table1[[#This Row],[Booking_Date]])</f>
        <v>2024</v>
      </c>
      <c r="W556" t="s">
        <v>38</v>
      </c>
      <c r="X556" t="str">
        <f>IF(Table1[[#This Row],[Freight_Cost]]&gt;50000,"High","Low")</f>
        <v>Low</v>
      </c>
      <c r="Y556" s="5" t="str">
        <f>IF(Table1[[#This Row],[Profit]]&gt;10000,"Good","Average")</f>
        <v>Average</v>
      </c>
      <c r="Z556" s="5" t="str" cm="1">
        <f t="array" ref="Z556">_xlfn.IFS(K556&lt;=5,"Excellent",K556&lt;=10,"Good",TRUE,"Delayed")</f>
        <v>Excellent</v>
      </c>
      <c r="AA556" s="5" t="str">
        <f>_xlfn.XLOOKUP(Table1[[#This Row],[Shipment_ID]],A:A,E:E)</f>
        <v>Hapag-Lloyd</v>
      </c>
      <c r="AB556" s="5">
        <f t="shared" si="8"/>
        <v>8445.49</v>
      </c>
    </row>
    <row r="557" spans="1:28">
      <c r="A557" t="s">
        <v>749</v>
      </c>
      <c r="B557" s="1">
        <v>46044</v>
      </c>
      <c r="C557" t="s">
        <v>29</v>
      </c>
      <c r="D557" t="s">
        <v>72</v>
      </c>
      <c r="E557" t="s">
        <v>57</v>
      </c>
      <c r="F557" t="s">
        <v>32</v>
      </c>
      <c r="G557" t="s">
        <v>33</v>
      </c>
      <c r="H557">
        <v>21.64</v>
      </c>
      <c r="I557">
        <v>1754</v>
      </c>
      <c r="J557">
        <v>85.54</v>
      </c>
      <c r="K557">
        <v>4</v>
      </c>
      <c r="L557" t="s">
        <v>68</v>
      </c>
      <c r="M557" t="s">
        <v>35</v>
      </c>
      <c r="N557">
        <v>57288.800000000003</v>
      </c>
      <c r="O557" t="s">
        <v>338</v>
      </c>
      <c r="P557" t="s">
        <v>37</v>
      </c>
      <c r="Q557">
        <v>88.76</v>
      </c>
      <c r="R557">
        <v>4373.6000000000004</v>
      </c>
      <c r="S557">
        <v>1547.14</v>
      </c>
      <c r="T557">
        <v>6232.38</v>
      </c>
      <c r="U557" t="str">
        <f>TEXT(Table1[[#This Row],[Booking_Date]],"mmm")</f>
        <v>Jan</v>
      </c>
      <c r="V557">
        <f>YEAR(Table1[[#This Row],[Booking_Date]])</f>
        <v>2026</v>
      </c>
      <c r="W557" t="s">
        <v>38</v>
      </c>
      <c r="X557" t="str">
        <f>IF(Table1[[#This Row],[Freight_Cost]]&gt;50000,"High","Low")</f>
        <v>High</v>
      </c>
      <c r="Y557" s="5" t="str">
        <f>IF(Table1[[#This Row],[Profit]]&gt;10000,"Good","Average")</f>
        <v>Average</v>
      </c>
      <c r="Z557" s="5" t="str" cm="1">
        <f t="array" ref="Z557">_xlfn.IFS(K557&lt;=5,"Excellent",K557&lt;=10,"Good",TRUE,"Delayed")</f>
        <v>Excellent</v>
      </c>
      <c r="AA557" s="5" t="str">
        <f>_xlfn.XLOOKUP(Table1[[#This Row],[Shipment_ID]],A:A,E:E)</f>
        <v>Evergreen</v>
      </c>
      <c r="AB557" s="5">
        <f t="shared" si="8"/>
        <v>6232.38</v>
      </c>
    </row>
    <row r="558" spans="1:28">
      <c r="A558" t="s">
        <v>750</v>
      </c>
      <c r="B558" s="1">
        <v>45893</v>
      </c>
      <c r="C558" t="s">
        <v>64</v>
      </c>
      <c r="D558" t="s">
        <v>108</v>
      </c>
      <c r="E558" t="s">
        <v>57</v>
      </c>
      <c r="F558" t="s">
        <v>58</v>
      </c>
      <c r="G558" t="s">
        <v>67</v>
      </c>
      <c r="H558">
        <v>19.260000000000002</v>
      </c>
      <c r="I558">
        <v>1823</v>
      </c>
      <c r="J558">
        <v>92.6</v>
      </c>
      <c r="K558">
        <v>4</v>
      </c>
      <c r="L558" t="s">
        <v>44</v>
      </c>
      <c r="M558" t="s">
        <v>60</v>
      </c>
      <c r="N558">
        <v>62322</v>
      </c>
      <c r="O558" t="s">
        <v>518</v>
      </c>
      <c r="P558" t="s">
        <v>54</v>
      </c>
      <c r="Q558">
        <v>85.76</v>
      </c>
      <c r="R558">
        <v>4416.3999999999996</v>
      </c>
      <c r="S558">
        <v>2347.7800000000002</v>
      </c>
      <c r="T558">
        <v>9189.0499999999993</v>
      </c>
      <c r="U558" t="str">
        <f>TEXT(Table1[[#This Row],[Booking_Date]],"mmm")</f>
        <v>Aug</v>
      </c>
      <c r="V558">
        <f>YEAR(Table1[[#This Row],[Booking_Date]])</f>
        <v>2025</v>
      </c>
      <c r="W558" t="s">
        <v>48</v>
      </c>
      <c r="X558" t="str">
        <f>IF(Table1[[#This Row],[Freight_Cost]]&gt;50000,"High","Low")</f>
        <v>High</v>
      </c>
      <c r="Y558" s="5" t="str">
        <f>IF(Table1[[#This Row],[Profit]]&gt;10000,"Good","Average")</f>
        <v>Average</v>
      </c>
      <c r="Z558" s="5" t="str" cm="1">
        <f t="array" ref="Z558">_xlfn.IFS(K558&lt;=5,"Excellent",K558&lt;=10,"Good",TRUE,"Delayed")</f>
        <v>Excellent</v>
      </c>
      <c r="AA558" s="5" t="str">
        <f>_xlfn.XLOOKUP(Table1[[#This Row],[Shipment_ID]],A:A,E:E)</f>
        <v>Evergreen</v>
      </c>
      <c r="AB558" s="5">
        <f t="shared" si="8"/>
        <v>9189.0499999999993</v>
      </c>
    </row>
    <row r="559" spans="1:28">
      <c r="A559" t="s">
        <v>751</v>
      </c>
      <c r="B559" s="1">
        <v>45431</v>
      </c>
      <c r="C559" t="s">
        <v>50</v>
      </c>
      <c r="D559" t="s">
        <v>108</v>
      </c>
      <c r="E559" t="s">
        <v>42</v>
      </c>
      <c r="F559" t="s">
        <v>58</v>
      </c>
      <c r="G559" t="s">
        <v>59</v>
      </c>
      <c r="H559">
        <v>22.68</v>
      </c>
      <c r="I559">
        <v>2341</v>
      </c>
      <c r="J559">
        <v>104.46</v>
      </c>
      <c r="K559">
        <v>7</v>
      </c>
      <c r="L559" t="s">
        <v>68</v>
      </c>
      <c r="M559" t="s">
        <v>35</v>
      </c>
      <c r="N559">
        <v>79539.199999999997</v>
      </c>
      <c r="O559" t="s">
        <v>170</v>
      </c>
      <c r="P559" t="s">
        <v>62</v>
      </c>
      <c r="Q559">
        <v>81.58</v>
      </c>
      <c r="R559">
        <v>5589.2</v>
      </c>
      <c r="S559">
        <v>2958.66</v>
      </c>
      <c r="T559">
        <v>6507.06</v>
      </c>
      <c r="U559" t="str">
        <f>TEXT(Table1[[#This Row],[Booking_Date]],"mmm")</f>
        <v>May</v>
      </c>
      <c r="V559">
        <f>YEAR(Table1[[#This Row],[Booking_Date]])</f>
        <v>2024</v>
      </c>
      <c r="W559" t="s">
        <v>75</v>
      </c>
      <c r="X559" t="str">
        <f>IF(Table1[[#This Row],[Freight_Cost]]&gt;50000,"High","Low")</f>
        <v>High</v>
      </c>
      <c r="Y559" s="5" t="str">
        <f>IF(Table1[[#This Row],[Profit]]&gt;10000,"Good","Average")</f>
        <v>Average</v>
      </c>
      <c r="Z559" s="5" t="str" cm="1">
        <f t="array" ref="Z559">_xlfn.IFS(K559&lt;=5,"Excellent",K559&lt;=10,"Good",TRUE,"Delayed")</f>
        <v>Good</v>
      </c>
      <c r="AA559" s="5" t="str">
        <f>_xlfn.XLOOKUP(Table1[[#This Row],[Shipment_ID]],A:A,E:E)</f>
        <v>CMA CGM</v>
      </c>
      <c r="AB559" s="5">
        <f t="shared" si="8"/>
        <v>6507.06</v>
      </c>
    </row>
    <row r="560" spans="1:28">
      <c r="A560" t="s">
        <v>752</v>
      </c>
      <c r="B560" s="1">
        <v>46063</v>
      </c>
      <c r="C560" t="s">
        <v>89</v>
      </c>
      <c r="D560" t="s">
        <v>108</v>
      </c>
      <c r="E560" t="s">
        <v>42</v>
      </c>
      <c r="F560" t="s">
        <v>32</v>
      </c>
      <c r="G560" t="s">
        <v>33</v>
      </c>
      <c r="H560">
        <v>20.5</v>
      </c>
      <c r="I560">
        <v>809</v>
      </c>
      <c r="J560">
        <v>102.67</v>
      </c>
      <c r="K560">
        <v>2</v>
      </c>
      <c r="L560" t="s">
        <v>68</v>
      </c>
      <c r="M560" t="s">
        <v>35</v>
      </c>
      <c r="N560">
        <v>46978.400000000001</v>
      </c>
      <c r="O560" t="s">
        <v>527</v>
      </c>
      <c r="P560" t="s">
        <v>37</v>
      </c>
      <c r="Q560">
        <v>87.67</v>
      </c>
      <c r="R560">
        <v>2438</v>
      </c>
      <c r="S560">
        <v>4422.45</v>
      </c>
      <c r="T560">
        <v>7373.48</v>
      </c>
      <c r="U560" t="str">
        <f>TEXT(Table1[[#This Row],[Booking_Date]],"mmm")</f>
        <v>Feb</v>
      </c>
      <c r="V560">
        <f>YEAR(Table1[[#This Row],[Booking_Date]])</f>
        <v>2026</v>
      </c>
      <c r="W560" t="s">
        <v>38</v>
      </c>
      <c r="X560" t="str">
        <f>IF(Table1[[#This Row],[Freight_Cost]]&gt;50000,"High","Low")</f>
        <v>Low</v>
      </c>
      <c r="Y560" s="5" t="str">
        <f>IF(Table1[[#This Row],[Profit]]&gt;10000,"Good","Average")</f>
        <v>Average</v>
      </c>
      <c r="Z560" s="5" t="str" cm="1">
        <f t="array" ref="Z560">_xlfn.IFS(K560&lt;=5,"Excellent",K560&lt;=10,"Good",TRUE,"Delayed")</f>
        <v>Excellent</v>
      </c>
      <c r="AA560" s="5" t="str">
        <f>_xlfn.XLOOKUP(Table1[[#This Row],[Shipment_ID]],A:A,E:E)</f>
        <v>CMA CGM</v>
      </c>
      <c r="AB560" s="5">
        <f t="shared" si="8"/>
        <v>7373.48</v>
      </c>
    </row>
    <row r="561" spans="1:28">
      <c r="A561" t="s">
        <v>753</v>
      </c>
      <c r="B561" s="1">
        <v>46131</v>
      </c>
      <c r="C561" t="s">
        <v>121</v>
      </c>
      <c r="D561" t="s">
        <v>51</v>
      </c>
      <c r="E561" t="s">
        <v>83</v>
      </c>
      <c r="F561" t="s">
        <v>58</v>
      </c>
      <c r="G561" t="s">
        <v>67</v>
      </c>
      <c r="H561">
        <v>19.04</v>
      </c>
      <c r="I561">
        <v>1978</v>
      </c>
      <c r="J561">
        <v>102.36</v>
      </c>
      <c r="K561">
        <v>4</v>
      </c>
      <c r="L561" t="s">
        <v>34</v>
      </c>
      <c r="M561" t="s">
        <v>45</v>
      </c>
      <c r="N561">
        <v>71655.199999999997</v>
      </c>
      <c r="O561" t="s">
        <v>97</v>
      </c>
      <c r="P561" t="s">
        <v>62</v>
      </c>
      <c r="Q561">
        <v>88.15</v>
      </c>
      <c r="R561">
        <v>4717.6000000000004</v>
      </c>
      <c r="S561">
        <v>2497.9899999999998</v>
      </c>
      <c r="T561">
        <v>8145.67</v>
      </c>
      <c r="U561" t="str">
        <f>TEXT(Table1[[#This Row],[Booking_Date]],"mmm")</f>
        <v>Apr</v>
      </c>
      <c r="V561">
        <f>YEAR(Table1[[#This Row],[Booking_Date]])</f>
        <v>2026</v>
      </c>
      <c r="W561" t="s">
        <v>75</v>
      </c>
      <c r="X561" t="str">
        <f>IF(Table1[[#This Row],[Freight_Cost]]&gt;50000,"High","Low")</f>
        <v>High</v>
      </c>
      <c r="Y561" s="5" t="str">
        <f>IF(Table1[[#This Row],[Profit]]&gt;10000,"Good","Average")</f>
        <v>Average</v>
      </c>
      <c r="Z561" s="5" t="str" cm="1">
        <f t="array" ref="Z561">_xlfn.IFS(K561&lt;=5,"Excellent",K561&lt;=10,"Good",TRUE,"Delayed")</f>
        <v>Excellent</v>
      </c>
      <c r="AA561" s="5" t="str">
        <f>_xlfn.XLOOKUP(Table1[[#This Row],[Shipment_ID]],A:A,E:E)</f>
        <v>MSC</v>
      </c>
      <c r="AB561" s="5">
        <f t="shared" si="8"/>
        <v>8145.67</v>
      </c>
    </row>
    <row r="562" spans="1:28">
      <c r="A562" t="s">
        <v>754</v>
      </c>
      <c r="B562" s="1">
        <v>46102</v>
      </c>
      <c r="C562" t="s">
        <v>89</v>
      </c>
      <c r="D562" t="s">
        <v>108</v>
      </c>
      <c r="E562" t="s">
        <v>42</v>
      </c>
      <c r="F562" t="s">
        <v>32</v>
      </c>
      <c r="G562" t="s">
        <v>67</v>
      </c>
      <c r="H562">
        <v>27.98</v>
      </c>
      <c r="I562">
        <v>335</v>
      </c>
      <c r="J562">
        <v>102.36</v>
      </c>
      <c r="K562">
        <v>2</v>
      </c>
      <c r="L562" t="s">
        <v>44</v>
      </c>
      <c r="M562" t="s">
        <v>35</v>
      </c>
      <c r="N562">
        <v>45485.2</v>
      </c>
      <c r="O562" t="s">
        <v>152</v>
      </c>
      <c r="P562" t="s">
        <v>78</v>
      </c>
      <c r="Q562">
        <v>83.77</v>
      </c>
      <c r="R562">
        <v>1789.2</v>
      </c>
      <c r="S562">
        <v>1610</v>
      </c>
      <c r="T562">
        <v>5843.95</v>
      </c>
      <c r="U562" t="str">
        <f>TEXT(Table1[[#This Row],[Booking_Date]],"mmm")</f>
        <v>Mar</v>
      </c>
      <c r="V562">
        <f>YEAR(Table1[[#This Row],[Booking_Date]])</f>
        <v>2026</v>
      </c>
      <c r="W562" t="s">
        <v>38</v>
      </c>
      <c r="X562" t="str">
        <f>IF(Table1[[#This Row],[Freight_Cost]]&gt;50000,"High","Low")</f>
        <v>Low</v>
      </c>
      <c r="Y562" s="5" t="str">
        <f>IF(Table1[[#This Row],[Profit]]&gt;10000,"Good","Average")</f>
        <v>Average</v>
      </c>
      <c r="Z562" s="5" t="str" cm="1">
        <f t="array" ref="Z562">_xlfn.IFS(K562&lt;=5,"Excellent",K562&lt;=10,"Good",TRUE,"Delayed")</f>
        <v>Excellent</v>
      </c>
      <c r="AA562" s="5" t="str">
        <f>_xlfn.XLOOKUP(Table1[[#This Row],[Shipment_ID]],A:A,E:E)</f>
        <v>CMA CGM</v>
      </c>
      <c r="AB562" s="5">
        <f t="shared" si="8"/>
        <v>5843.95</v>
      </c>
    </row>
    <row r="563" spans="1:28">
      <c r="A563" t="s">
        <v>755</v>
      </c>
      <c r="B563" s="1">
        <v>45485</v>
      </c>
      <c r="C563" t="s">
        <v>29</v>
      </c>
      <c r="D563" t="s">
        <v>72</v>
      </c>
      <c r="E563" t="s">
        <v>42</v>
      </c>
      <c r="F563" t="s">
        <v>32</v>
      </c>
      <c r="G563" t="s">
        <v>67</v>
      </c>
      <c r="H563">
        <v>21.29</v>
      </c>
      <c r="I563">
        <v>1624</v>
      </c>
      <c r="J563">
        <v>97.06</v>
      </c>
      <c r="K563">
        <v>5</v>
      </c>
      <c r="L563" t="s">
        <v>34</v>
      </c>
      <c r="M563" t="s">
        <v>60</v>
      </c>
      <c r="N563">
        <v>55296.2</v>
      </c>
      <c r="O563" t="s">
        <v>189</v>
      </c>
      <c r="P563" t="s">
        <v>70</v>
      </c>
      <c r="Q563">
        <v>86.77</v>
      </c>
      <c r="R563">
        <v>4099.6000000000004</v>
      </c>
      <c r="S563">
        <v>3038.45</v>
      </c>
      <c r="T563">
        <v>6266.74</v>
      </c>
      <c r="U563" t="str">
        <f>TEXT(Table1[[#This Row],[Booking_Date]],"mmm")</f>
        <v>Jul</v>
      </c>
      <c r="V563">
        <f>YEAR(Table1[[#This Row],[Booking_Date]])</f>
        <v>2024</v>
      </c>
      <c r="W563" t="s">
        <v>48</v>
      </c>
      <c r="X563" t="str">
        <f>IF(Table1[[#This Row],[Freight_Cost]]&gt;50000,"High","Low")</f>
        <v>High</v>
      </c>
      <c r="Y563" s="5" t="str">
        <f>IF(Table1[[#This Row],[Profit]]&gt;10000,"Good","Average")</f>
        <v>Average</v>
      </c>
      <c r="Z563" s="5" t="str" cm="1">
        <f t="array" ref="Z563">_xlfn.IFS(K563&lt;=5,"Excellent",K563&lt;=10,"Good",TRUE,"Delayed")</f>
        <v>Excellent</v>
      </c>
      <c r="AA563" s="5" t="str">
        <f>_xlfn.XLOOKUP(Table1[[#This Row],[Shipment_ID]],A:A,E:E)</f>
        <v>CMA CGM</v>
      </c>
      <c r="AB563" s="5">
        <f t="shared" si="8"/>
        <v>6266.74</v>
      </c>
    </row>
    <row r="564" spans="1:28">
      <c r="A564" t="s">
        <v>756</v>
      </c>
      <c r="B564" s="1">
        <v>45503</v>
      </c>
      <c r="C564" t="s">
        <v>121</v>
      </c>
      <c r="D564" t="s">
        <v>51</v>
      </c>
      <c r="E564" t="s">
        <v>57</v>
      </c>
      <c r="F564" t="s">
        <v>32</v>
      </c>
      <c r="G564" t="s">
        <v>59</v>
      </c>
      <c r="H564">
        <v>19.25</v>
      </c>
      <c r="I564">
        <v>2085</v>
      </c>
      <c r="J564">
        <v>99.03</v>
      </c>
      <c r="K564">
        <v>7</v>
      </c>
      <c r="L564" t="s">
        <v>34</v>
      </c>
      <c r="M564" t="s">
        <v>45</v>
      </c>
      <c r="N564">
        <v>60728.6</v>
      </c>
      <c r="O564" t="s">
        <v>507</v>
      </c>
      <c r="P564" t="s">
        <v>62</v>
      </c>
      <c r="Q564">
        <v>83.5</v>
      </c>
      <c r="R564">
        <v>4940</v>
      </c>
      <c r="S564">
        <v>2504</v>
      </c>
      <c r="T564">
        <v>10516.42</v>
      </c>
      <c r="U564" t="str">
        <f>TEXT(Table1[[#This Row],[Booking_Date]],"mmm")</f>
        <v>Jul</v>
      </c>
      <c r="V564">
        <f>YEAR(Table1[[#This Row],[Booking_Date]])</f>
        <v>2024</v>
      </c>
      <c r="W564" t="s">
        <v>48</v>
      </c>
      <c r="X564" t="str">
        <f>IF(Table1[[#This Row],[Freight_Cost]]&gt;50000,"High","Low")</f>
        <v>High</v>
      </c>
      <c r="Y564" s="5" t="str">
        <f>IF(Table1[[#This Row],[Profit]]&gt;10000,"Good","Average")</f>
        <v>Good</v>
      </c>
      <c r="Z564" s="5" t="str" cm="1">
        <f t="array" ref="Z564">_xlfn.IFS(K564&lt;=5,"Excellent",K564&lt;=10,"Good",TRUE,"Delayed")</f>
        <v>Good</v>
      </c>
      <c r="AA564" s="5" t="str">
        <f>_xlfn.XLOOKUP(Table1[[#This Row],[Shipment_ID]],A:A,E:E)</f>
        <v>Evergreen</v>
      </c>
      <c r="AB564" s="5">
        <f t="shared" si="8"/>
        <v>10516.42</v>
      </c>
    </row>
    <row r="565" spans="1:28">
      <c r="A565" t="s">
        <v>757</v>
      </c>
      <c r="B565" s="1">
        <v>46129</v>
      </c>
      <c r="C565" t="s">
        <v>115</v>
      </c>
      <c r="D565" t="s">
        <v>30</v>
      </c>
      <c r="E565" t="s">
        <v>66</v>
      </c>
      <c r="F565" t="s">
        <v>32</v>
      </c>
      <c r="G565" t="s">
        <v>59</v>
      </c>
      <c r="H565">
        <v>17.37</v>
      </c>
      <c r="I565">
        <v>1845</v>
      </c>
      <c r="J565">
        <v>87.56</v>
      </c>
      <c r="K565">
        <v>4</v>
      </c>
      <c r="L565" t="s">
        <v>34</v>
      </c>
      <c r="M565" t="s">
        <v>60</v>
      </c>
      <c r="N565">
        <v>53280.2</v>
      </c>
      <c r="O565" t="s">
        <v>598</v>
      </c>
      <c r="P565" t="s">
        <v>47</v>
      </c>
      <c r="Q565">
        <v>85.9</v>
      </c>
      <c r="R565">
        <v>4384.8</v>
      </c>
      <c r="S565">
        <v>3052.26</v>
      </c>
      <c r="T565">
        <v>7644.05</v>
      </c>
      <c r="U565" t="str">
        <f>TEXT(Table1[[#This Row],[Booking_Date]],"mmm")</f>
        <v>Apr</v>
      </c>
      <c r="V565">
        <f>YEAR(Table1[[#This Row],[Booking_Date]])</f>
        <v>2026</v>
      </c>
      <c r="W565" t="s">
        <v>75</v>
      </c>
      <c r="X565" t="str">
        <f>IF(Table1[[#This Row],[Freight_Cost]]&gt;50000,"High","Low")</f>
        <v>High</v>
      </c>
      <c r="Y565" s="5" t="str">
        <f>IF(Table1[[#This Row],[Profit]]&gt;10000,"Good","Average")</f>
        <v>Average</v>
      </c>
      <c r="Z565" s="5" t="str" cm="1">
        <f t="array" ref="Z565">_xlfn.IFS(K565&lt;=5,"Excellent",K565&lt;=10,"Good",TRUE,"Delayed")</f>
        <v>Excellent</v>
      </c>
      <c r="AA565" s="5" t="str">
        <f>_xlfn.XLOOKUP(Table1[[#This Row],[Shipment_ID]],A:A,E:E)</f>
        <v>COSCO</v>
      </c>
      <c r="AB565" s="5">
        <f t="shared" si="8"/>
        <v>7644.05</v>
      </c>
    </row>
    <row r="566" spans="1:28">
      <c r="A566" t="s">
        <v>758</v>
      </c>
      <c r="B566" s="1">
        <v>46034</v>
      </c>
      <c r="C566" t="s">
        <v>64</v>
      </c>
      <c r="D566" t="s">
        <v>56</v>
      </c>
      <c r="E566" t="s">
        <v>99</v>
      </c>
      <c r="F566" t="s">
        <v>58</v>
      </c>
      <c r="G566" t="s">
        <v>33</v>
      </c>
      <c r="H566">
        <v>20.53</v>
      </c>
      <c r="I566">
        <v>677</v>
      </c>
      <c r="J566">
        <v>97.57</v>
      </c>
      <c r="K566">
        <v>2</v>
      </c>
      <c r="L566" t="s">
        <v>68</v>
      </c>
      <c r="M566" t="s">
        <v>35</v>
      </c>
      <c r="N566">
        <v>56809.4</v>
      </c>
      <c r="O566" t="s">
        <v>146</v>
      </c>
      <c r="P566" t="s">
        <v>62</v>
      </c>
      <c r="Q566">
        <v>85.58</v>
      </c>
      <c r="R566">
        <v>2175.1999999999998</v>
      </c>
      <c r="S566">
        <v>2163.15</v>
      </c>
      <c r="T566">
        <v>7713.65</v>
      </c>
      <c r="U566" t="str">
        <f>TEXT(Table1[[#This Row],[Booking_Date]],"mmm")</f>
        <v>Jan</v>
      </c>
      <c r="V566">
        <f>YEAR(Table1[[#This Row],[Booking_Date]])</f>
        <v>2026</v>
      </c>
      <c r="W566" t="s">
        <v>38</v>
      </c>
      <c r="X566" t="str">
        <f>IF(Table1[[#This Row],[Freight_Cost]]&gt;50000,"High","Low")</f>
        <v>High</v>
      </c>
      <c r="Y566" s="5" t="str">
        <f>IF(Table1[[#This Row],[Profit]]&gt;10000,"Good","Average")</f>
        <v>Average</v>
      </c>
      <c r="Z566" s="5" t="str" cm="1">
        <f t="array" ref="Z566">_xlfn.IFS(K566&lt;=5,"Excellent",K566&lt;=10,"Good",TRUE,"Delayed")</f>
        <v>Excellent</v>
      </c>
      <c r="AA566" s="5" t="str">
        <f>_xlfn.XLOOKUP(Table1[[#This Row],[Shipment_ID]],A:A,E:E)</f>
        <v>ONE</v>
      </c>
      <c r="AB566" s="5">
        <f t="shared" si="8"/>
        <v>7713.65</v>
      </c>
    </row>
    <row r="567" spans="1:28">
      <c r="A567" t="s">
        <v>759</v>
      </c>
      <c r="B567" s="1">
        <v>45702</v>
      </c>
      <c r="C567" t="s">
        <v>115</v>
      </c>
      <c r="D567" t="s">
        <v>108</v>
      </c>
      <c r="E567" t="s">
        <v>57</v>
      </c>
      <c r="F567" t="s">
        <v>32</v>
      </c>
      <c r="G567" t="s">
        <v>52</v>
      </c>
      <c r="H567">
        <v>15.14</v>
      </c>
      <c r="I567">
        <v>447</v>
      </c>
      <c r="J567">
        <v>104.76</v>
      </c>
      <c r="K567">
        <v>2</v>
      </c>
      <c r="L567" t="s">
        <v>68</v>
      </c>
      <c r="M567" t="s">
        <v>35</v>
      </c>
      <c r="N567">
        <v>38061.199999999997</v>
      </c>
      <c r="O567" t="s">
        <v>686</v>
      </c>
      <c r="P567" t="s">
        <v>62</v>
      </c>
      <c r="Q567">
        <v>84.77</v>
      </c>
      <c r="R567">
        <v>1499.6</v>
      </c>
      <c r="S567">
        <v>4654.1899999999996</v>
      </c>
      <c r="T567">
        <v>5106.7</v>
      </c>
      <c r="U567" t="str">
        <f>TEXT(Table1[[#This Row],[Booking_Date]],"mmm")</f>
        <v>Feb</v>
      </c>
      <c r="V567">
        <f>YEAR(Table1[[#This Row],[Booking_Date]])</f>
        <v>2025</v>
      </c>
      <c r="W567" t="s">
        <v>38</v>
      </c>
      <c r="X567" t="str">
        <f>IF(Table1[[#This Row],[Freight_Cost]]&gt;50000,"High","Low")</f>
        <v>Low</v>
      </c>
      <c r="Y567" s="5" t="str">
        <f>IF(Table1[[#This Row],[Profit]]&gt;10000,"Good","Average")</f>
        <v>Average</v>
      </c>
      <c r="Z567" s="5" t="str" cm="1">
        <f t="array" ref="Z567">_xlfn.IFS(K567&lt;=5,"Excellent",K567&lt;=10,"Good",TRUE,"Delayed")</f>
        <v>Excellent</v>
      </c>
      <c r="AA567" s="5" t="str">
        <f>_xlfn.XLOOKUP(Table1[[#This Row],[Shipment_ID]],A:A,E:E)</f>
        <v>Evergreen</v>
      </c>
      <c r="AB567" s="5">
        <f t="shared" si="8"/>
        <v>5106.7</v>
      </c>
    </row>
    <row r="568" spans="1:28">
      <c r="A568" t="s">
        <v>760</v>
      </c>
      <c r="B568" s="1">
        <v>45799</v>
      </c>
      <c r="C568" t="s">
        <v>64</v>
      </c>
      <c r="D568" t="s">
        <v>41</v>
      </c>
      <c r="E568" t="s">
        <v>57</v>
      </c>
      <c r="F568" t="s">
        <v>58</v>
      </c>
      <c r="G568" t="s">
        <v>52</v>
      </c>
      <c r="H568">
        <v>16.920000000000002</v>
      </c>
      <c r="I568">
        <v>1775</v>
      </c>
      <c r="J568">
        <v>103.98</v>
      </c>
      <c r="K568">
        <v>4</v>
      </c>
      <c r="L568" t="s">
        <v>34</v>
      </c>
      <c r="M568" t="s">
        <v>60</v>
      </c>
      <c r="N568">
        <v>66005.600000000006</v>
      </c>
      <c r="O568" t="s">
        <v>535</v>
      </c>
      <c r="P568" t="s">
        <v>78</v>
      </c>
      <c r="Q568">
        <v>88.4</v>
      </c>
      <c r="R568">
        <v>4226.8</v>
      </c>
      <c r="S568">
        <v>3493.94</v>
      </c>
      <c r="T568">
        <v>7906.15</v>
      </c>
      <c r="U568" t="str">
        <f>TEXT(Table1[[#This Row],[Booking_Date]],"mmm")</f>
        <v>May</v>
      </c>
      <c r="V568">
        <f>YEAR(Table1[[#This Row],[Booking_Date]])</f>
        <v>2025</v>
      </c>
      <c r="W568" t="s">
        <v>75</v>
      </c>
      <c r="X568" t="str">
        <f>IF(Table1[[#This Row],[Freight_Cost]]&gt;50000,"High","Low")</f>
        <v>High</v>
      </c>
      <c r="Y568" s="5" t="str">
        <f>IF(Table1[[#This Row],[Profit]]&gt;10000,"Good","Average")</f>
        <v>Average</v>
      </c>
      <c r="Z568" s="5" t="str" cm="1">
        <f t="array" ref="Z568">_xlfn.IFS(K568&lt;=5,"Excellent",K568&lt;=10,"Good",TRUE,"Delayed")</f>
        <v>Excellent</v>
      </c>
      <c r="AA568" s="5" t="str">
        <f>_xlfn.XLOOKUP(Table1[[#This Row],[Shipment_ID]],A:A,E:E)</f>
        <v>Evergreen</v>
      </c>
      <c r="AB568" s="5">
        <f t="shared" si="8"/>
        <v>7906.15</v>
      </c>
    </row>
    <row r="569" spans="1:28">
      <c r="A569" t="s">
        <v>761</v>
      </c>
      <c r="B569" s="1">
        <v>45761</v>
      </c>
      <c r="C569" t="s">
        <v>50</v>
      </c>
      <c r="D569" t="s">
        <v>65</v>
      </c>
      <c r="E569" t="s">
        <v>66</v>
      </c>
      <c r="F569" t="s">
        <v>32</v>
      </c>
      <c r="G569" t="s">
        <v>33</v>
      </c>
      <c r="H569">
        <v>24.28</v>
      </c>
      <c r="I569">
        <v>448</v>
      </c>
      <c r="J569">
        <v>90.75</v>
      </c>
      <c r="K569">
        <v>2</v>
      </c>
      <c r="L569" t="s">
        <v>34</v>
      </c>
      <c r="M569" t="s">
        <v>35</v>
      </c>
      <c r="N569">
        <v>47118</v>
      </c>
      <c r="O569" t="s">
        <v>172</v>
      </c>
      <c r="P569" t="s">
        <v>47</v>
      </c>
      <c r="Q569">
        <v>86.85</v>
      </c>
      <c r="R569">
        <v>1867.2</v>
      </c>
      <c r="S569">
        <v>2704.75</v>
      </c>
      <c r="T569">
        <v>8339.17</v>
      </c>
      <c r="U569" t="str">
        <f>TEXT(Table1[[#This Row],[Booking_Date]],"mmm")</f>
        <v>Apr</v>
      </c>
      <c r="V569">
        <f>YEAR(Table1[[#This Row],[Booking_Date]])</f>
        <v>2025</v>
      </c>
      <c r="W569" t="s">
        <v>75</v>
      </c>
      <c r="X569" t="str">
        <f>IF(Table1[[#This Row],[Freight_Cost]]&gt;50000,"High","Low")</f>
        <v>Low</v>
      </c>
      <c r="Y569" s="5" t="str">
        <f>IF(Table1[[#This Row],[Profit]]&gt;10000,"Good","Average")</f>
        <v>Average</v>
      </c>
      <c r="Z569" s="5" t="str" cm="1">
        <f t="array" ref="Z569">_xlfn.IFS(K569&lt;=5,"Excellent",K569&lt;=10,"Good",TRUE,"Delayed")</f>
        <v>Excellent</v>
      </c>
      <c r="AA569" s="5" t="str">
        <f>_xlfn.XLOOKUP(Table1[[#This Row],[Shipment_ID]],A:A,E:E)</f>
        <v>COSCO</v>
      </c>
      <c r="AB569" s="5">
        <f t="shared" si="8"/>
        <v>8339.17</v>
      </c>
    </row>
    <row r="570" spans="1:28">
      <c r="A570" t="s">
        <v>762</v>
      </c>
      <c r="B570" s="1">
        <v>45972</v>
      </c>
      <c r="C570" t="s">
        <v>115</v>
      </c>
      <c r="D570" t="s">
        <v>56</v>
      </c>
      <c r="E570" t="s">
        <v>31</v>
      </c>
      <c r="F570" t="s">
        <v>58</v>
      </c>
      <c r="G570" t="s">
        <v>90</v>
      </c>
      <c r="H570">
        <v>25.21</v>
      </c>
      <c r="I570">
        <v>1374</v>
      </c>
      <c r="J570">
        <v>86.16</v>
      </c>
      <c r="K570">
        <v>5</v>
      </c>
      <c r="L570" t="s">
        <v>68</v>
      </c>
      <c r="M570" t="s">
        <v>45</v>
      </c>
      <c r="N570">
        <v>65516.2</v>
      </c>
      <c r="O570" t="s">
        <v>197</v>
      </c>
      <c r="P570" t="s">
        <v>37</v>
      </c>
      <c r="Q570">
        <v>87.71</v>
      </c>
      <c r="R570">
        <v>3756.4</v>
      </c>
      <c r="S570">
        <v>1536.3</v>
      </c>
      <c r="T570">
        <v>6895.36</v>
      </c>
      <c r="U570" t="str">
        <f>TEXT(Table1[[#This Row],[Booking_Date]],"mmm")</f>
        <v>Nov</v>
      </c>
      <c r="V570">
        <f>YEAR(Table1[[#This Row],[Booking_Date]])</f>
        <v>2025</v>
      </c>
      <c r="W570" t="s">
        <v>104</v>
      </c>
      <c r="X570" t="str">
        <f>IF(Table1[[#This Row],[Freight_Cost]]&gt;50000,"High","Low")</f>
        <v>High</v>
      </c>
      <c r="Y570" s="5" t="str">
        <f>IF(Table1[[#This Row],[Profit]]&gt;10000,"Good","Average")</f>
        <v>Average</v>
      </c>
      <c r="Z570" s="5" t="str" cm="1">
        <f t="array" ref="Z570">_xlfn.IFS(K570&lt;=5,"Excellent",K570&lt;=10,"Good",TRUE,"Delayed")</f>
        <v>Excellent</v>
      </c>
      <c r="AA570" s="5" t="str">
        <f>_xlfn.XLOOKUP(Table1[[#This Row],[Shipment_ID]],A:A,E:E)</f>
        <v>Hapag-Lloyd</v>
      </c>
      <c r="AB570" s="5">
        <f t="shared" si="8"/>
        <v>6895.36</v>
      </c>
    </row>
    <row r="571" spans="1:28">
      <c r="A571" t="s">
        <v>763</v>
      </c>
      <c r="B571" s="1">
        <v>45951</v>
      </c>
      <c r="C571" t="s">
        <v>29</v>
      </c>
      <c r="D571" t="s">
        <v>72</v>
      </c>
      <c r="E571" t="s">
        <v>66</v>
      </c>
      <c r="F571" t="s">
        <v>32</v>
      </c>
      <c r="G571" t="s">
        <v>59</v>
      </c>
      <c r="H571">
        <v>18.89</v>
      </c>
      <c r="I571">
        <v>406</v>
      </c>
      <c r="J571">
        <v>90.36</v>
      </c>
      <c r="K571">
        <v>2</v>
      </c>
      <c r="L571" t="s">
        <v>34</v>
      </c>
      <c r="M571" t="s">
        <v>45</v>
      </c>
      <c r="N571">
        <v>39216.199999999997</v>
      </c>
      <c r="O571" t="s">
        <v>128</v>
      </c>
      <c r="P571" t="s">
        <v>78</v>
      </c>
      <c r="Q571">
        <v>86.6</v>
      </c>
      <c r="R571">
        <v>1567.6</v>
      </c>
      <c r="S571">
        <v>1551.61</v>
      </c>
      <c r="T571">
        <v>3682.02</v>
      </c>
      <c r="U571" t="str">
        <f>TEXT(Table1[[#This Row],[Booking_Date]],"mmm")</f>
        <v>Oct</v>
      </c>
      <c r="V571">
        <f>YEAR(Table1[[#This Row],[Booking_Date]])</f>
        <v>2025</v>
      </c>
      <c r="W571" t="s">
        <v>104</v>
      </c>
      <c r="X571" t="str">
        <f>IF(Table1[[#This Row],[Freight_Cost]]&gt;50000,"High","Low")</f>
        <v>Low</v>
      </c>
      <c r="Y571" s="5" t="str">
        <f>IF(Table1[[#This Row],[Profit]]&gt;10000,"Good","Average")</f>
        <v>Average</v>
      </c>
      <c r="Z571" s="5" t="str" cm="1">
        <f t="array" ref="Z571">_xlfn.IFS(K571&lt;=5,"Excellent",K571&lt;=10,"Good",TRUE,"Delayed")</f>
        <v>Excellent</v>
      </c>
      <c r="AA571" s="5" t="str">
        <f>_xlfn.XLOOKUP(Table1[[#This Row],[Shipment_ID]],A:A,E:E)</f>
        <v>COSCO</v>
      </c>
      <c r="AB571" s="5">
        <f t="shared" si="8"/>
        <v>3682.02</v>
      </c>
    </row>
    <row r="572" spans="1:28">
      <c r="A572" t="s">
        <v>764</v>
      </c>
      <c r="B572" s="1">
        <v>45718</v>
      </c>
      <c r="C572" t="s">
        <v>115</v>
      </c>
      <c r="D572" t="s">
        <v>108</v>
      </c>
      <c r="E572" t="s">
        <v>57</v>
      </c>
      <c r="F572" t="s">
        <v>32</v>
      </c>
      <c r="G572" t="s">
        <v>52</v>
      </c>
      <c r="H572">
        <v>16.38</v>
      </c>
      <c r="I572">
        <v>1480</v>
      </c>
      <c r="J572">
        <v>93.63</v>
      </c>
      <c r="K572">
        <v>3</v>
      </c>
      <c r="L572" t="s">
        <v>44</v>
      </c>
      <c r="M572" t="s">
        <v>60</v>
      </c>
      <c r="N572">
        <v>43737.599999999999</v>
      </c>
      <c r="O572" t="s">
        <v>483</v>
      </c>
      <c r="P572" t="s">
        <v>37</v>
      </c>
      <c r="Q572">
        <v>82.19</v>
      </c>
      <c r="R572">
        <v>3615.2</v>
      </c>
      <c r="S572">
        <v>2815.34</v>
      </c>
      <c r="T572">
        <v>4979.1899999999996</v>
      </c>
      <c r="U572" t="str">
        <f>TEXT(Table1[[#This Row],[Booking_Date]],"mmm")</f>
        <v>Mar</v>
      </c>
      <c r="V572">
        <f>YEAR(Table1[[#This Row],[Booking_Date]])</f>
        <v>2025</v>
      </c>
      <c r="W572" t="s">
        <v>38</v>
      </c>
      <c r="X572" t="str">
        <f>IF(Table1[[#This Row],[Freight_Cost]]&gt;50000,"High","Low")</f>
        <v>Low</v>
      </c>
      <c r="Y572" s="5" t="str">
        <f>IF(Table1[[#This Row],[Profit]]&gt;10000,"Good","Average")</f>
        <v>Average</v>
      </c>
      <c r="Z572" s="5" t="str" cm="1">
        <f t="array" ref="Z572">_xlfn.IFS(K572&lt;=5,"Excellent",K572&lt;=10,"Good",TRUE,"Delayed")</f>
        <v>Excellent</v>
      </c>
      <c r="AA572" s="5" t="str">
        <f>_xlfn.XLOOKUP(Table1[[#This Row],[Shipment_ID]],A:A,E:E)</f>
        <v>Evergreen</v>
      </c>
      <c r="AB572" s="5">
        <f t="shared" si="8"/>
        <v>4979.1899999999996</v>
      </c>
    </row>
    <row r="573" spans="1:28">
      <c r="A573" t="s">
        <v>765</v>
      </c>
      <c r="B573" s="1">
        <v>45459</v>
      </c>
      <c r="C573" t="s">
        <v>115</v>
      </c>
      <c r="D573" t="s">
        <v>72</v>
      </c>
      <c r="E573" t="s">
        <v>99</v>
      </c>
      <c r="F573" t="s">
        <v>58</v>
      </c>
      <c r="G573" t="s">
        <v>33</v>
      </c>
      <c r="H573">
        <v>24.34</v>
      </c>
      <c r="I573">
        <v>2019</v>
      </c>
      <c r="J573">
        <v>92.6</v>
      </c>
      <c r="K573">
        <v>6</v>
      </c>
      <c r="L573" t="s">
        <v>68</v>
      </c>
      <c r="M573" t="s">
        <v>35</v>
      </c>
      <c r="N573">
        <v>75746</v>
      </c>
      <c r="O573" t="s">
        <v>137</v>
      </c>
      <c r="P573" t="s">
        <v>78</v>
      </c>
      <c r="Q573">
        <v>87.82</v>
      </c>
      <c r="R573">
        <v>5011.6000000000004</v>
      </c>
      <c r="S573">
        <v>4402.03</v>
      </c>
      <c r="T573">
        <v>7360.99</v>
      </c>
      <c r="U573" t="str">
        <f>TEXT(Table1[[#This Row],[Booking_Date]],"mmm")</f>
        <v>Jun</v>
      </c>
      <c r="V573">
        <f>YEAR(Table1[[#This Row],[Booking_Date]])</f>
        <v>2024</v>
      </c>
      <c r="W573" t="s">
        <v>75</v>
      </c>
      <c r="X573" t="str">
        <f>IF(Table1[[#This Row],[Freight_Cost]]&gt;50000,"High","Low")</f>
        <v>High</v>
      </c>
      <c r="Y573" s="5" t="str">
        <f>IF(Table1[[#This Row],[Profit]]&gt;10000,"Good","Average")</f>
        <v>Average</v>
      </c>
      <c r="Z573" s="5" t="str" cm="1">
        <f t="array" ref="Z573">_xlfn.IFS(K573&lt;=5,"Excellent",K573&lt;=10,"Good",TRUE,"Delayed")</f>
        <v>Good</v>
      </c>
      <c r="AA573" s="5" t="str">
        <f>_xlfn.XLOOKUP(Table1[[#This Row],[Shipment_ID]],A:A,E:E)</f>
        <v>ONE</v>
      </c>
      <c r="AB573" s="5">
        <f t="shared" si="8"/>
        <v>7360.99</v>
      </c>
    </row>
    <row r="574" spans="1:28">
      <c r="A574" t="s">
        <v>766</v>
      </c>
      <c r="B574" s="1">
        <v>45559</v>
      </c>
      <c r="C574" t="s">
        <v>89</v>
      </c>
      <c r="D574" t="s">
        <v>56</v>
      </c>
      <c r="E574" t="s">
        <v>66</v>
      </c>
      <c r="F574" t="s">
        <v>32</v>
      </c>
      <c r="G574" t="s">
        <v>43</v>
      </c>
      <c r="H574">
        <v>27.59</v>
      </c>
      <c r="I574">
        <v>2168</v>
      </c>
      <c r="J574">
        <v>97.92</v>
      </c>
      <c r="K574">
        <v>5</v>
      </c>
      <c r="L574" t="s">
        <v>68</v>
      </c>
      <c r="M574" t="s">
        <v>35</v>
      </c>
      <c r="N574">
        <v>69097.399999999994</v>
      </c>
      <c r="O574" t="s">
        <v>366</v>
      </c>
      <c r="P574" t="s">
        <v>74</v>
      </c>
      <c r="Q574">
        <v>86.12</v>
      </c>
      <c r="R574">
        <v>5439.6</v>
      </c>
      <c r="S574">
        <v>2238.02</v>
      </c>
      <c r="T574">
        <v>11449.75</v>
      </c>
      <c r="U574" t="str">
        <f>TEXT(Table1[[#This Row],[Booking_Date]],"mmm")</f>
        <v>Sep</v>
      </c>
      <c r="V574">
        <f>YEAR(Table1[[#This Row],[Booking_Date]])</f>
        <v>2024</v>
      </c>
      <c r="W574" t="s">
        <v>48</v>
      </c>
      <c r="X574" t="str">
        <f>IF(Table1[[#This Row],[Freight_Cost]]&gt;50000,"High","Low")</f>
        <v>High</v>
      </c>
      <c r="Y574" s="5" t="str">
        <f>IF(Table1[[#This Row],[Profit]]&gt;10000,"Good","Average")</f>
        <v>Good</v>
      </c>
      <c r="Z574" s="5" t="str" cm="1">
        <f t="array" ref="Z574">_xlfn.IFS(K574&lt;=5,"Excellent",K574&lt;=10,"Good",TRUE,"Delayed")</f>
        <v>Excellent</v>
      </c>
      <c r="AA574" s="5" t="str">
        <f>_xlfn.XLOOKUP(Table1[[#This Row],[Shipment_ID]],A:A,E:E)</f>
        <v>COSCO</v>
      </c>
      <c r="AB574" s="5">
        <f t="shared" si="8"/>
        <v>11449.75</v>
      </c>
    </row>
    <row r="575" spans="1:28">
      <c r="A575" t="s">
        <v>767</v>
      </c>
      <c r="B575" s="1">
        <v>45969</v>
      </c>
      <c r="C575" t="s">
        <v>89</v>
      </c>
      <c r="D575" t="s">
        <v>56</v>
      </c>
      <c r="E575" t="s">
        <v>42</v>
      </c>
      <c r="F575" t="s">
        <v>58</v>
      </c>
      <c r="G575" t="s">
        <v>33</v>
      </c>
      <c r="H575">
        <v>14.9</v>
      </c>
      <c r="I575">
        <v>2446</v>
      </c>
      <c r="J575">
        <v>94.7</v>
      </c>
      <c r="K575">
        <v>7</v>
      </c>
      <c r="L575" t="s">
        <v>44</v>
      </c>
      <c r="M575" t="s">
        <v>35</v>
      </c>
      <c r="N575">
        <v>70126</v>
      </c>
      <c r="O575" t="s">
        <v>91</v>
      </c>
      <c r="P575" t="s">
        <v>70</v>
      </c>
      <c r="Q575">
        <v>88.24</v>
      </c>
      <c r="R575">
        <v>5488</v>
      </c>
      <c r="S575">
        <v>2445.58</v>
      </c>
      <c r="T575">
        <v>8803.2800000000007</v>
      </c>
      <c r="U575" t="str">
        <f>TEXT(Table1[[#This Row],[Booking_Date]],"mmm")</f>
        <v>Nov</v>
      </c>
      <c r="V575">
        <f>YEAR(Table1[[#This Row],[Booking_Date]])</f>
        <v>2025</v>
      </c>
      <c r="W575" t="s">
        <v>104</v>
      </c>
      <c r="X575" t="str">
        <f>IF(Table1[[#This Row],[Freight_Cost]]&gt;50000,"High","Low")</f>
        <v>High</v>
      </c>
      <c r="Y575" s="5" t="str">
        <f>IF(Table1[[#This Row],[Profit]]&gt;10000,"Good","Average")</f>
        <v>Average</v>
      </c>
      <c r="Z575" s="5" t="str" cm="1">
        <f t="array" ref="Z575">_xlfn.IFS(K575&lt;=5,"Excellent",K575&lt;=10,"Good",TRUE,"Delayed")</f>
        <v>Good</v>
      </c>
      <c r="AA575" s="5" t="str">
        <f>_xlfn.XLOOKUP(Table1[[#This Row],[Shipment_ID]],A:A,E:E)</f>
        <v>CMA CGM</v>
      </c>
      <c r="AB575" s="5">
        <f t="shared" si="8"/>
        <v>8803.2800000000007</v>
      </c>
    </row>
    <row r="576" spans="1:28">
      <c r="A576" t="s">
        <v>768</v>
      </c>
      <c r="B576" s="1">
        <v>45404</v>
      </c>
      <c r="C576" t="s">
        <v>40</v>
      </c>
      <c r="D576" t="s">
        <v>82</v>
      </c>
      <c r="E576" t="s">
        <v>102</v>
      </c>
      <c r="F576" t="s">
        <v>32</v>
      </c>
      <c r="G576" t="s">
        <v>59</v>
      </c>
      <c r="H576">
        <v>23.03</v>
      </c>
      <c r="I576">
        <v>2106</v>
      </c>
      <c r="J576">
        <v>89.89</v>
      </c>
      <c r="K576">
        <v>6</v>
      </c>
      <c r="L576" t="s">
        <v>34</v>
      </c>
      <c r="M576" t="s">
        <v>45</v>
      </c>
      <c r="N576">
        <v>63285.8</v>
      </c>
      <c r="O576" t="s">
        <v>410</v>
      </c>
      <c r="P576" t="s">
        <v>37</v>
      </c>
      <c r="Q576">
        <v>85.94</v>
      </c>
      <c r="R576">
        <v>5133.2</v>
      </c>
      <c r="S576">
        <v>3612.59</v>
      </c>
      <c r="T576">
        <v>10152.75</v>
      </c>
      <c r="U576" t="str">
        <f>TEXT(Table1[[#This Row],[Booking_Date]],"mmm")</f>
        <v>Apr</v>
      </c>
      <c r="V576">
        <f>YEAR(Table1[[#This Row],[Booking_Date]])</f>
        <v>2024</v>
      </c>
      <c r="W576" t="s">
        <v>75</v>
      </c>
      <c r="X576" t="str">
        <f>IF(Table1[[#This Row],[Freight_Cost]]&gt;50000,"High","Low")</f>
        <v>High</v>
      </c>
      <c r="Y576" s="5" t="str">
        <f>IF(Table1[[#This Row],[Profit]]&gt;10000,"Good","Average")</f>
        <v>Good</v>
      </c>
      <c r="Z576" s="5" t="str" cm="1">
        <f t="array" ref="Z576">_xlfn.IFS(K576&lt;=5,"Excellent",K576&lt;=10,"Good",TRUE,"Delayed")</f>
        <v>Good</v>
      </c>
      <c r="AA576" s="5" t="str">
        <f>_xlfn.XLOOKUP(Table1[[#This Row],[Shipment_ID]],A:A,E:E)</f>
        <v>Maersk</v>
      </c>
      <c r="AB576" s="5">
        <f t="shared" si="8"/>
        <v>10152.75</v>
      </c>
    </row>
    <row r="577" spans="1:28">
      <c r="A577" t="s">
        <v>769</v>
      </c>
      <c r="B577" s="1">
        <v>45556</v>
      </c>
      <c r="C577" t="s">
        <v>115</v>
      </c>
      <c r="D577" t="s">
        <v>56</v>
      </c>
      <c r="E577" t="s">
        <v>99</v>
      </c>
      <c r="F577" t="s">
        <v>32</v>
      </c>
      <c r="G577" t="s">
        <v>52</v>
      </c>
      <c r="H577">
        <v>12.9</v>
      </c>
      <c r="I577">
        <v>804</v>
      </c>
      <c r="J577">
        <v>96.94</v>
      </c>
      <c r="K577">
        <v>3</v>
      </c>
      <c r="L577" t="s">
        <v>44</v>
      </c>
      <c r="M577" t="s">
        <v>35</v>
      </c>
      <c r="N577">
        <v>36890.800000000003</v>
      </c>
      <c r="O577" t="s">
        <v>103</v>
      </c>
      <c r="P577" t="s">
        <v>62</v>
      </c>
      <c r="Q577">
        <v>88.21</v>
      </c>
      <c r="R577">
        <v>2124</v>
      </c>
      <c r="S577">
        <v>4747.58</v>
      </c>
      <c r="T577">
        <v>6156.35</v>
      </c>
      <c r="U577" t="str">
        <f>TEXT(Table1[[#This Row],[Booking_Date]],"mmm")</f>
        <v>Sep</v>
      </c>
      <c r="V577">
        <f>YEAR(Table1[[#This Row],[Booking_Date]])</f>
        <v>2024</v>
      </c>
      <c r="W577" t="s">
        <v>48</v>
      </c>
      <c r="X577" t="str">
        <f>IF(Table1[[#This Row],[Freight_Cost]]&gt;50000,"High","Low")</f>
        <v>Low</v>
      </c>
      <c r="Y577" s="5" t="str">
        <f>IF(Table1[[#This Row],[Profit]]&gt;10000,"Good","Average")</f>
        <v>Average</v>
      </c>
      <c r="Z577" s="5" t="str" cm="1">
        <f t="array" ref="Z577">_xlfn.IFS(K577&lt;=5,"Excellent",K577&lt;=10,"Good",TRUE,"Delayed")</f>
        <v>Excellent</v>
      </c>
      <c r="AA577" s="5" t="str">
        <f>_xlfn.XLOOKUP(Table1[[#This Row],[Shipment_ID]],A:A,E:E)</f>
        <v>ONE</v>
      </c>
      <c r="AB577" s="5">
        <f t="shared" si="8"/>
        <v>6156.35</v>
      </c>
    </row>
    <row r="578" spans="1:28">
      <c r="A578" t="s">
        <v>770</v>
      </c>
      <c r="B578" s="1">
        <v>46074</v>
      </c>
      <c r="C578" t="s">
        <v>89</v>
      </c>
      <c r="D578" t="s">
        <v>108</v>
      </c>
      <c r="E578" t="s">
        <v>99</v>
      </c>
      <c r="F578" t="s">
        <v>58</v>
      </c>
      <c r="G578" t="s">
        <v>43</v>
      </c>
      <c r="H578">
        <v>17.809999999999999</v>
      </c>
      <c r="I578">
        <v>644</v>
      </c>
      <c r="J578">
        <v>86.9</v>
      </c>
      <c r="K578">
        <v>2</v>
      </c>
      <c r="L578" t="s">
        <v>34</v>
      </c>
      <c r="M578" t="s">
        <v>35</v>
      </c>
      <c r="N578">
        <v>55185</v>
      </c>
      <c r="O578" t="s">
        <v>178</v>
      </c>
      <c r="P578" t="s">
        <v>62</v>
      </c>
      <c r="Q578">
        <v>87.72</v>
      </c>
      <c r="R578">
        <v>2000.4</v>
      </c>
      <c r="S578">
        <v>2683.53</v>
      </c>
      <c r="T578">
        <v>5348.15</v>
      </c>
      <c r="U578" t="str">
        <f>TEXT(Table1[[#This Row],[Booking_Date]],"mmm")</f>
        <v>Feb</v>
      </c>
      <c r="V578">
        <f>YEAR(Table1[[#This Row],[Booking_Date]])</f>
        <v>2026</v>
      </c>
      <c r="W578" t="s">
        <v>38</v>
      </c>
      <c r="X578" t="str">
        <f>IF(Table1[[#This Row],[Freight_Cost]]&gt;50000,"High","Low")</f>
        <v>High</v>
      </c>
      <c r="Y578" s="5" t="str">
        <f>IF(Table1[[#This Row],[Profit]]&gt;10000,"Good","Average")</f>
        <v>Average</v>
      </c>
      <c r="Z578" s="5" t="str" cm="1">
        <f t="array" ref="Z578">_xlfn.IFS(K578&lt;=5,"Excellent",K578&lt;=10,"Good",TRUE,"Delayed")</f>
        <v>Excellent</v>
      </c>
      <c r="AA578" s="5" t="str">
        <f>_xlfn.XLOOKUP(Table1[[#This Row],[Shipment_ID]],A:A,E:E)</f>
        <v>ONE</v>
      </c>
      <c r="AB578" s="5">
        <f t="shared" ref="AB578:AB641" si="9">INDEX(T:T,MATCH(A578,A:A,0))</f>
        <v>5348.15</v>
      </c>
    </row>
    <row r="579" spans="1:28">
      <c r="A579" t="s">
        <v>771</v>
      </c>
      <c r="B579" s="1">
        <v>45969</v>
      </c>
      <c r="C579" t="s">
        <v>89</v>
      </c>
      <c r="D579" t="s">
        <v>30</v>
      </c>
      <c r="E579" t="s">
        <v>99</v>
      </c>
      <c r="F579" t="s">
        <v>58</v>
      </c>
      <c r="G579" t="s">
        <v>33</v>
      </c>
      <c r="H579">
        <v>26.16</v>
      </c>
      <c r="I579">
        <v>569</v>
      </c>
      <c r="J579">
        <v>103.68</v>
      </c>
      <c r="K579">
        <v>3</v>
      </c>
      <c r="L579" t="s">
        <v>34</v>
      </c>
      <c r="M579" t="s">
        <v>60</v>
      </c>
      <c r="N579">
        <v>59813.599999999999</v>
      </c>
      <c r="O579" t="s">
        <v>191</v>
      </c>
      <c r="P579" t="s">
        <v>78</v>
      </c>
      <c r="Q579">
        <v>81.069999999999993</v>
      </c>
      <c r="R579">
        <v>2184.4</v>
      </c>
      <c r="S579">
        <v>4216.26</v>
      </c>
      <c r="T579">
        <v>10225.35</v>
      </c>
      <c r="U579" t="str">
        <f>TEXT(Table1[[#This Row],[Booking_Date]],"mmm")</f>
        <v>Nov</v>
      </c>
      <c r="V579">
        <f>YEAR(Table1[[#This Row],[Booking_Date]])</f>
        <v>2025</v>
      </c>
      <c r="W579" t="s">
        <v>104</v>
      </c>
      <c r="X579" t="str">
        <f>IF(Table1[[#This Row],[Freight_Cost]]&gt;50000,"High","Low")</f>
        <v>High</v>
      </c>
      <c r="Y579" s="5" t="str">
        <f>IF(Table1[[#This Row],[Profit]]&gt;10000,"Good","Average")</f>
        <v>Good</v>
      </c>
      <c r="Z579" s="5" t="str" cm="1">
        <f t="array" ref="Z579">_xlfn.IFS(K579&lt;=5,"Excellent",K579&lt;=10,"Good",TRUE,"Delayed")</f>
        <v>Excellent</v>
      </c>
      <c r="AA579" s="5" t="str">
        <f>_xlfn.XLOOKUP(Table1[[#This Row],[Shipment_ID]],A:A,E:E)</f>
        <v>ONE</v>
      </c>
      <c r="AB579" s="5">
        <f t="shared" si="9"/>
        <v>10225.35</v>
      </c>
    </row>
    <row r="580" spans="1:28">
      <c r="A580" t="s">
        <v>772</v>
      </c>
      <c r="B580" s="1">
        <v>45623</v>
      </c>
      <c r="C580" t="s">
        <v>50</v>
      </c>
      <c r="D580" t="s">
        <v>51</v>
      </c>
      <c r="E580" t="s">
        <v>42</v>
      </c>
      <c r="F580" t="s">
        <v>58</v>
      </c>
      <c r="G580" t="s">
        <v>33</v>
      </c>
      <c r="H580">
        <v>17.79</v>
      </c>
      <c r="I580">
        <v>1843</v>
      </c>
      <c r="J580">
        <v>87.24</v>
      </c>
      <c r="K580">
        <v>6</v>
      </c>
      <c r="L580" t="s">
        <v>34</v>
      </c>
      <c r="M580" t="s">
        <v>45</v>
      </c>
      <c r="N580">
        <v>67095.8</v>
      </c>
      <c r="O580" t="s">
        <v>564</v>
      </c>
      <c r="P580" t="s">
        <v>74</v>
      </c>
      <c r="Q580">
        <v>85.14</v>
      </c>
      <c r="R580">
        <v>4397.6000000000004</v>
      </c>
      <c r="S580">
        <v>4705.3999999999996</v>
      </c>
      <c r="T580">
        <v>5928.51</v>
      </c>
      <c r="U580" t="str">
        <f>TEXT(Table1[[#This Row],[Booking_Date]],"mmm")</f>
        <v>Nov</v>
      </c>
      <c r="V580">
        <f>YEAR(Table1[[#This Row],[Booking_Date]])</f>
        <v>2024</v>
      </c>
      <c r="W580" t="s">
        <v>104</v>
      </c>
      <c r="X580" t="str">
        <f>IF(Table1[[#This Row],[Freight_Cost]]&gt;50000,"High","Low")</f>
        <v>High</v>
      </c>
      <c r="Y580" s="5" t="str">
        <f>IF(Table1[[#This Row],[Profit]]&gt;10000,"Good","Average")</f>
        <v>Average</v>
      </c>
      <c r="Z580" s="5" t="str" cm="1">
        <f t="array" ref="Z580">_xlfn.IFS(K580&lt;=5,"Excellent",K580&lt;=10,"Good",TRUE,"Delayed")</f>
        <v>Good</v>
      </c>
      <c r="AA580" s="5" t="str">
        <f>_xlfn.XLOOKUP(Table1[[#This Row],[Shipment_ID]],A:A,E:E)</f>
        <v>CMA CGM</v>
      </c>
      <c r="AB580" s="5">
        <f t="shared" si="9"/>
        <v>5928.51</v>
      </c>
    </row>
    <row r="581" spans="1:28">
      <c r="A581" t="s">
        <v>773</v>
      </c>
      <c r="B581" s="1">
        <v>45559</v>
      </c>
      <c r="C581" t="s">
        <v>64</v>
      </c>
      <c r="D581" t="s">
        <v>56</v>
      </c>
      <c r="E581" t="s">
        <v>57</v>
      </c>
      <c r="F581" t="s">
        <v>32</v>
      </c>
      <c r="G581" t="s">
        <v>43</v>
      </c>
      <c r="H581">
        <v>20.99</v>
      </c>
      <c r="I581">
        <v>935</v>
      </c>
      <c r="J581">
        <v>91.47</v>
      </c>
      <c r="K581">
        <v>4</v>
      </c>
      <c r="L581" t="s">
        <v>44</v>
      </c>
      <c r="M581" t="s">
        <v>35</v>
      </c>
      <c r="N581">
        <v>45087.4</v>
      </c>
      <c r="O581" t="s">
        <v>36</v>
      </c>
      <c r="P581" t="s">
        <v>74</v>
      </c>
      <c r="Q581">
        <v>88.01</v>
      </c>
      <c r="R581">
        <v>2709.6</v>
      </c>
      <c r="S581">
        <v>2289.06</v>
      </c>
      <c r="T581">
        <v>7831.48</v>
      </c>
      <c r="U581" t="str">
        <f>TEXT(Table1[[#This Row],[Booking_Date]],"mmm")</f>
        <v>Sep</v>
      </c>
      <c r="V581">
        <f>YEAR(Table1[[#This Row],[Booking_Date]])</f>
        <v>2024</v>
      </c>
      <c r="W581" t="s">
        <v>48</v>
      </c>
      <c r="X581" t="str">
        <f>IF(Table1[[#This Row],[Freight_Cost]]&gt;50000,"High","Low")</f>
        <v>Low</v>
      </c>
      <c r="Y581" s="5" t="str">
        <f>IF(Table1[[#This Row],[Profit]]&gt;10000,"Good","Average")</f>
        <v>Average</v>
      </c>
      <c r="Z581" s="5" t="str" cm="1">
        <f t="array" ref="Z581">_xlfn.IFS(K581&lt;=5,"Excellent",K581&lt;=10,"Good",TRUE,"Delayed")</f>
        <v>Excellent</v>
      </c>
      <c r="AA581" s="5" t="str">
        <f>_xlfn.XLOOKUP(Table1[[#This Row],[Shipment_ID]],A:A,E:E)</f>
        <v>Evergreen</v>
      </c>
      <c r="AB581" s="5">
        <f t="shared" si="9"/>
        <v>7831.48</v>
      </c>
    </row>
    <row r="582" spans="1:28">
      <c r="A582" t="s">
        <v>774</v>
      </c>
      <c r="B582" s="1">
        <v>45960</v>
      </c>
      <c r="C582" t="s">
        <v>29</v>
      </c>
      <c r="D582" t="s">
        <v>30</v>
      </c>
      <c r="E582" t="s">
        <v>31</v>
      </c>
      <c r="F582" t="s">
        <v>58</v>
      </c>
      <c r="G582" t="s">
        <v>59</v>
      </c>
      <c r="H582">
        <v>15.92</v>
      </c>
      <c r="I582">
        <v>2091</v>
      </c>
      <c r="J582">
        <v>87.87</v>
      </c>
      <c r="K582">
        <v>7</v>
      </c>
      <c r="L582" t="s">
        <v>68</v>
      </c>
      <c r="M582" t="s">
        <v>35</v>
      </c>
      <c r="N582">
        <v>68464.399999999994</v>
      </c>
      <c r="O582" t="s">
        <v>126</v>
      </c>
      <c r="P582" t="s">
        <v>74</v>
      </c>
      <c r="Q582">
        <v>83.06</v>
      </c>
      <c r="R582">
        <v>4818.8</v>
      </c>
      <c r="S582">
        <v>3589.02</v>
      </c>
      <c r="T582">
        <v>10356.31</v>
      </c>
      <c r="U582" t="str">
        <f>TEXT(Table1[[#This Row],[Booking_Date]],"mmm")</f>
        <v>Oct</v>
      </c>
      <c r="V582">
        <f>YEAR(Table1[[#This Row],[Booking_Date]])</f>
        <v>2025</v>
      </c>
      <c r="W582" t="s">
        <v>104</v>
      </c>
      <c r="X582" t="str">
        <f>IF(Table1[[#This Row],[Freight_Cost]]&gt;50000,"High","Low")</f>
        <v>High</v>
      </c>
      <c r="Y582" s="5" t="str">
        <f>IF(Table1[[#This Row],[Profit]]&gt;10000,"Good","Average")</f>
        <v>Good</v>
      </c>
      <c r="Z582" s="5" t="str" cm="1">
        <f t="array" ref="Z582">_xlfn.IFS(K582&lt;=5,"Excellent",K582&lt;=10,"Good",TRUE,"Delayed")</f>
        <v>Good</v>
      </c>
      <c r="AA582" s="5" t="str">
        <f>_xlfn.XLOOKUP(Table1[[#This Row],[Shipment_ID]],A:A,E:E)</f>
        <v>Hapag-Lloyd</v>
      </c>
      <c r="AB582" s="5">
        <f t="shared" si="9"/>
        <v>10356.31</v>
      </c>
    </row>
    <row r="583" spans="1:28">
      <c r="A583" t="s">
        <v>775</v>
      </c>
      <c r="B583" s="1">
        <v>45646</v>
      </c>
      <c r="C583" t="s">
        <v>50</v>
      </c>
      <c r="D583" t="s">
        <v>41</v>
      </c>
      <c r="E583" t="s">
        <v>99</v>
      </c>
      <c r="F583" t="s">
        <v>58</v>
      </c>
      <c r="G583" t="s">
        <v>43</v>
      </c>
      <c r="H583">
        <v>20.74</v>
      </c>
      <c r="I583">
        <v>588</v>
      </c>
      <c r="J583">
        <v>100.36</v>
      </c>
      <c r="K583">
        <v>2</v>
      </c>
      <c r="L583" t="s">
        <v>68</v>
      </c>
      <c r="M583" t="s">
        <v>45</v>
      </c>
      <c r="N583">
        <v>53765.2</v>
      </c>
      <c r="O583" t="s">
        <v>204</v>
      </c>
      <c r="P583" t="s">
        <v>47</v>
      </c>
      <c r="Q583">
        <v>88.38</v>
      </c>
      <c r="R583">
        <v>2005.6</v>
      </c>
      <c r="S583">
        <v>2097.16</v>
      </c>
      <c r="T583">
        <v>7162.88</v>
      </c>
      <c r="U583" t="str">
        <f>TEXT(Table1[[#This Row],[Booking_Date]],"mmm")</f>
        <v>Dec</v>
      </c>
      <c r="V583">
        <f>YEAR(Table1[[#This Row],[Booking_Date]])</f>
        <v>2024</v>
      </c>
      <c r="W583" t="s">
        <v>104</v>
      </c>
      <c r="X583" t="str">
        <f>IF(Table1[[#This Row],[Freight_Cost]]&gt;50000,"High","Low")</f>
        <v>High</v>
      </c>
      <c r="Y583" s="5" t="str">
        <f>IF(Table1[[#This Row],[Profit]]&gt;10000,"Good","Average")</f>
        <v>Average</v>
      </c>
      <c r="Z583" s="5" t="str" cm="1">
        <f t="array" ref="Z583">_xlfn.IFS(K583&lt;=5,"Excellent",K583&lt;=10,"Good",TRUE,"Delayed")</f>
        <v>Excellent</v>
      </c>
      <c r="AA583" s="5" t="str">
        <f>_xlfn.XLOOKUP(Table1[[#This Row],[Shipment_ID]],A:A,E:E)</f>
        <v>ONE</v>
      </c>
      <c r="AB583" s="5">
        <f t="shared" si="9"/>
        <v>7162.88</v>
      </c>
    </row>
    <row r="584" spans="1:28">
      <c r="A584" t="s">
        <v>776</v>
      </c>
      <c r="B584" s="1">
        <v>45375</v>
      </c>
      <c r="C584" t="s">
        <v>64</v>
      </c>
      <c r="D584" t="s">
        <v>108</v>
      </c>
      <c r="E584" t="s">
        <v>57</v>
      </c>
      <c r="F584" t="s">
        <v>58</v>
      </c>
      <c r="G584" t="s">
        <v>59</v>
      </c>
      <c r="H584">
        <v>20.53</v>
      </c>
      <c r="I584">
        <v>469</v>
      </c>
      <c r="J584">
        <v>100.07</v>
      </c>
      <c r="K584">
        <v>3</v>
      </c>
      <c r="L584" t="s">
        <v>34</v>
      </c>
      <c r="M584" t="s">
        <v>45</v>
      </c>
      <c r="N584">
        <v>54613.4</v>
      </c>
      <c r="O584" t="s">
        <v>122</v>
      </c>
      <c r="P584" t="s">
        <v>70</v>
      </c>
      <c r="Q584">
        <v>83.2</v>
      </c>
      <c r="R584">
        <v>1759.2</v>
      </c>
      <c r="S584">
        <v>3086.73</v>
      </c>
      <c r="T584">
        <v>8820.3799999999992</v>
      </c>
      <c r="U584" t="str">
        <f>TEXT(Table1[[#This Row],[Booking_Date]],"mmm")</f>
        <v>Mar</v>
      </c>
      <c r="V584">
        <f>YEAR(Table1[[#This Row],[Booking_Date]])</f>
        <v>2024</v>
      </c>
      <c r="W584" t="s">
        <v>38</v>
      </c>
      <c r="X584" t="str">
        <f>IF(Table1[[#This Row],[Freight_Cost]]&gt;50000,"High","Low")</f>
        <v>High</v>
      </c>
      <c r="Y584" s="5" t="str">
        <f>IF(Table1[[#This Row],[Profit]]&gt;10000,"Good","Average")</f>
        <v>Average</v>
      </c>
      <c r="Z584" s="5" t="str" cm="1">
        <f t="array" ref="Z584">_xlfn.IFS(K584&lt;=5,"Excellent",K584&lt;=10,"Good",TRUE,"Delayed")</f>
        <v>Excellent</v>
      </c>
      <c r="AA584" s="5" t="str">
        <f>_xlfn.XLOOKUP(Table1[[#This Row],[Shipment_ID]],A:A,E:E)</f>
        <v>Evergreen</v>
      </c>
      <c r="AB584" s="5">
        <f t="shared" si="9"/>
        <v>8820.3799999999992</v>
      </c>
    </row>
    <row r="585" spans="1:28">
      <c r="A585" t="s">
        <v>777</v>
      </c>
      <c r="B585" s="1">
        <v>45530</v>
      </c>
      <c r="C585" t="s">
        <v>115</v>
      </c>
      <c r="D585" t="s">
        <v>30</v>
      </c>
      <c r="E585" t="s">
        <v>57</v>
      </c>
      <c r="F585" t="s">
        <v>58</v>
      </c>
      <c r="G585" t="s">
        <v>43</v>
      </c>
      <c r="H585">
        <v>21.95</v>
      </c>
      <c r="I585">
        <v>1912</v>
      </c>
      <c r="J585">
        <v>98.8</v>
      </c>
      <c r="K585">
        <v>6</v>
      </c>
      <c r="L585" t="s">
        <v>44</v>
      </c>
      <c r="M585" t="s">
        <v>35</v>
      </c>
      <c r="N585">
        <v>70555</v>
      </c>
      <c r="O585" t="s">
        <v>395</v>
      </c>
      <c r="P585" t="s">
        <v>54</v>
      </c>
      <c r="Q585">
        <v>84</v>
      </c>
      <c r="R585">
        <v>4702</v>
      </c>
      <c r="S585">
        <v>4410.47</v>
      </c>
      <c r="T585">
        <v>11679.69</v>
      </c>
      <c r="U585" t="str">
        <f>TEXT(Table1[[#This Row],[Booking_Date]],"mmm")</f>
        <v>Aug</v>
      </c>
      <c r="V585">
        <f>YEAR(Table1[[#This Row],[Booking_Date]])</f>
        <v>2024</v>
      </c>
      <c r="W585" t="s">
        <v>48</v>
      </c>
      <c r="X585" t="str">
        <f>IF(Table1[[#This Row],[Freight_Cost]]&gt;50000,"High","Low")</f>
        <v>High</v>
      </c>
      <c r="Y585" s="5" t="str">
        <f>IF(Table1[[#This Row],[Profit]]&gt;10000,"Good","Average")</f>
        <v>Good</v>
      </c>
      <c r="Z585" s="5" t="str" cm="1">
        <f t="array" ref="Z585">_xlfn.IFS(K585&lt;=5,"Excellent",K585&lt;=10,"Good",TRUE,"Delayed")</f>
        <v>Good</v>
      </c>
      <c r="AA585" s="5" t="str">
        <f>_xlfn.XLOOKUP(Table1[[#This Row],[Shipment_ID]],A:A,E:E)</f>
        <v>Evergreen</v>
      </c>
      <c r="AB585" s="5">
        <f t="shared" si="9"/>
        <v>11679.69</v>
      </c>
    </row>
    <row r="586" spans="1:28">
      <c r="A586" t="s">
        <v>778</v>
      </c>
      <c r="B586" s="1">
        <v>46016</v>
      </c>
      <c r="C586" t="s">
        <v>50</v>
      </c>
      <c r="D586" t="s">
        <v>82</v>
      </c>
      <c r="E586" t="s">
        <v>83</v>
      </c>
      <c r="F586" t="s">
        <v>32</v>
      </c>
      <c r="G586" t="s">
        <v>52</v>
      </c>
      <c r="H586">
        <v>15.91</v>
      </c>
      <c r="I586">
        <v>2237</v>
      </c>
      <c r="J586">
        <v>87.12</v>
      </c>
      <c r="K586">
        <v>6</v>
      </c>
      <c r="L586" t="s">
        <v>44</v>
      </c>
      <c r="M586" t="s">
        <v>45</v>
      </c>
      <c r="N586">
        <v>53117.4</v>
      </c>
      <c r="O586" t="s">
        <v>106</v>
      </c>
      <c r="P586" t="s">
        <v>37</v>
      </c>
      <c r="Q586">
        <v>82.86</v>
      </c>
      <c r="R586">
        <v>5110.3999999999996</v>
      </c>
      <c r="S586">
        <v>2533.0500000000002</v>
      </c>
      <c r="T586">
        <v>8541.85</v>
      </c>
      <c r="U586" t="str">
        <f>TEXT(Table1[[#This Row],[Booking_Date]],"mmm")</f>
        <v>Dec</v>
      </c>
      <c r="V586">
        <f>YEAR(Table1[[#This Row],[Booking_Date]])</f>
        <v>2025</v>
      </c>
      <c r="W586" t="s">
        <v>104</v>
      </c>
      <c r="X586" t="str">
        <f>IF(Table1[[#This Row],[Freight_Cost]]&gt;50000,"High","Low")</f>
        <v>High</v>
      </c>
      <c r="Y586" s="5" t="str">
        <f>IF(Table1[[#This Row],[Profit]]&gt;10000,"Good","Average")</f>
        <v>Average</v>
      </c>
      <c r="Z586" s="5" t="str" cm="1">
        <f t="array" ref="Z586">_xlfn.IFS(K586&lt;=5,"Excellent",K586&lt;=10,"Good",TRUE,"Delayed")</f>
        <v>Good</v>
      </c>
      <c r="AA586" s="5" t="str">
        <f>_xlfn.XLOOKUP(Table1[[#This Row],[Shipment_ID]],A:A,E:E)</f>
        <v>MSC</v>
      </c>
      <c r="AB586" s="5">
        <f t="shared" si="9"/>
        <v>8541.85</v>
      </c>
    </row>
    <row r="587" spans="1:28">
      <c r="A587" t="s">
        <v>779</v>
      </c>
      <c r="B587" s="1">
        <v>45817</v>
      </c>
      <c r="C587" t="s">
        <v>64</v>
      </c>
      <c r="D587" t="s">
        <v>65</v>
      </c>
      <c r="E587" t="s">
        <v>99</v>
      </c>
      <c r="F587" t="s">
        <v>58</v>
      </c>
      <c r="G587" t="s">
        <v>90</v>
      </c>
      <c r="H587">
        <v>15.96</v>
      </c>
      <c r="I587">
        <v>2427</v>
      </c>
      <c r="J587">
        <v>87.11</v>
      </c>
      <c r="K587">
        <v>6</v>
      </c>
      <c r="L587" t="s">
        <v>68</v>
      </c>
      <c r="M587" t="s">
        <v>35</v>
      </c>
      <c r="N587">
        <v>72441.2</v>
      </c>
      <c r="O587" t="s">
        <v>483</v>
      </c>
      <c r="P587" t="s">
        <v>74</v>
      </c>
      <c r="Q587">
        <v>87.25</v>
      </c>
      <c r="R587">
        <v>5492.4</v>
      </c>
      <c r="S587">
        <v>2858.08</v>
      </c>
      <c r="T587">
        <v>11464.94</v>
      </c>
      <c r="U587" t="str">
        <f>TEXT(Table1[[#This Row],[Booking_Date]],"mmm")</f>
        <v>Jun</v>
      </c>
      <c r="V587">
        <f>YEAR(Table1[[#This Row],[Booking_Date]])</f>
        <v>2025</v>
      </c>
      <c r="W587" t="s">
        <v>75</v>
      </c>
      <c r="X587" t="str">
        <f>IF(Table1[[#This Row],[Freight_Cost]]&gt;50000,"High","Low")</f>
        <v>High</v>
      </c>
      <c r="Y587" s="5" t="str">
        <f>IF(Table1[[#This Row],[Profit]]&gt;10000,"Good","Average")</f>
        <v>Good</v>
      </c>
      <c r="Z587" s="5" t="str" cm="1">
        <f t="array" ref="Z587">_xlfn.IFS(K587&lt;=5,"Excellent",K587&lt;=10,"Good",TRUE,"Delayed")</f>
        <v>Good</v>
      </c>
      <c r="AA587" s="5" t="str">
        <f>_xlfn.XLOOKUP(Table1[[#This Row],[Shipment_ID]],A:A,E:E)</f>
        <v>ONE</v>
      </c>
      <c r="AB587" s="5">
        <f t="shared" si="9"/>
        <v>11464.94</v>
      </c>
    </row>
    <row r="588" spans="1:28">
      <c r="A588" t="s">
        <v>780</v>
      </c>
      <c r="B588" s="1">
        <v>45355</v>
      </c>
      <c r="C588" t="s">
        <v>89</v>
      </c>
      <c r="D588" t="s">
        <v>65</v>
      </c>
      <c r="E588" t="s">
        <v>99</v>
      </c>
      <c r="F588" t="s">
        <v>32</v>
      </c>
      <c r="G588" t="s">
        <v>59</v>
      </c>
      <c r="H588">
        <v>26.17</v>
      </c>
      <c r="I588">
        <v>2021</v>
      </c>
      <c r="J588">
        <v>103.16</v>
      </c>
      <c r="K588">
        <v>6</v>
      </c>
      <c r="L588" t="s">
        <v>68</v>
      </c>
      <c r="M588" t="s">
        <v>45</v>
      </c>
      <c r="N588">
        <v>64184.2</v>
      </c>
      <c r="O588" t="s">
        <v>46</v>
      </c>
      <c r="P588" t="s">
        <v>74</v>
      </c>
      <c r="Q588">
        <v>83.48</v>
      </c>
      <c r="R588">
        <v>5088.8</v>
      </c>
      <c r="S588">
        <v>3668.28</v>
      </c>
      <c r="T588">
        <v>7970.52</v>
      </c>
      <c r="U588" t="str">
        <f>TEXT(Table1[[#This Row],[Booking_Date]],"mmm")</f>
        <v>Mar</v>
      </c>
      <c r="V588">
        <f>YEAR(Table1[[#This Row],[Booking_Date]])</f>
        <v>2024</v>
      </c>
      <c r="W588" t="s">
        <v>38</v>
      </c>
      <c r="X588" t="str">
        <f>IF(Table1[[#This Row],[Freight_Cost]]&gt;50000,"High","Low")</f>
        <v>High</v>
      </c>
      <c r="Y588" s="5" t="str">
        <f>IF(Table1[[#This Row],[Profit]]&gt;10000,"Good","Average")</f>
        <v>Average</v>
      </c>
      <c r="Z588" s="5" t="str" cm="1">
        <f t="array" ref="Z588">_xlfn.IFS(K588&lt;=5,"Excellent",K588&lt;=10,"Good",TRUE,"Delayed")</f>
        <v>Good</v>
      </c>
      <c r="AA588" s="5" t="str">
        <f>_xlfn.XLOOKUP(Table1[[#This Row],[Shipment_ID]],A:A,E:E)</f>
        <v>ONE</v>
      </c>
      <c r="AB588" s="5">
        <f t="shared" si="9"/>
        <v>7970.52</v>
      </c>
    </row>
    <row r="589" spans="1:28">
      <c r="A589" t="s">
        <v>781</v>
      </c>
      <c r="B589" s="1">
        <v>45697</v>
      </c>
      <c r="C589" t="s">
        <v>64</v>
      </c>
      <c r="D589" t="s">
        <v>56</v>
      </c>
      <c r="E589" t="s">
        <v>57</v>
      </c>
      <c r="F589" t="s">
        <v>58</v>
      </c>
      <c r="G589" t="s">
        <v>43</v>
      </c>
      <c r="H589">
        <v>21.71</v>
      </c>
      <c r="I589">
        <v>1874</v>
      </c>
      <c r="J589">
        <v>88.86</v>
      </c>
      <c r="K589">
        <v>5</v>
      </c>
      <c r="L589" t="s">
        <v>68</v>
      </c>
      <c r="M589" t="s">
        <v>45</v>
      </c>
      <c r="N589">
        <v>68690.2</v>
      </c>
      <c r="O589" t="s">
        <v>161</v>
      </c>
      <c r="P589" t="s">
        <v>62</v>
      </c>
      <c r="Q589">
        <v>84.07</v>
      </c>
      <c r="R589">
        <v>4616.3999999999996</v>
      </c>
      <c r="S589">
        <v>3399.22</v>
      </c>
      <c r="T589">
        <v>10797.87</v>
      </c>
      <c r="U589" t="str">
        <f>TEXT(Table1[[#This Row],[Booking_Date]],"mmm")</f>
        <v>Feb</v>
      </c>
      <c r="V589">
        <f>YEAR(Table1[[#This Row],[Booking_Date]])</f>
        <v>2025</v>
      </c>
      <c r="W589" t="s">
        <v>38</v>
      </c>
      <c r="X589" t="str">
        <f>IF(Table1[[#This Row],[Freight_Cost]]&gt;50000,"High","Low")</f>
        <v>High</v>
      </c>
      <c r="Y589" s="5" t="str">
        <f>IF(Table1[[#This Row],[Profit]]&gt;10000,"Good","Average")</f>
        <v>Good</v>
      </c>
      <c r="Z589" s="5" t="str" cm="1">
        <f t="array" ref="Z589">_xlfn.IFS(K589&lt;=5,"Excellent",K589&lt;=10,"Good",TRUE,"Delayed")</f>
        <v>Excellent</v>
      </c>
      <c r="AA589" s="5" t="str">
        <f>_xlfn.XLOOKUP(Table1[[#This Row],[Shipment_ID]],A:A,E:E)</f>
        <v>Evergreen</v>
      </c>
      <c r="AB589" s="5">
        <f t="shared" si="9"/>
        <v>10797.87</v>
      </c>
    </row>
    <row r="590" spans="1:28">
      <c r="A590" t="s">
        <v>782</v>
      </c>
      <c r="B590" s="1">
        <v>45987</v>
      </c>
      <c r="C590" t="s">
        <v>115</v>
      </c>
      <c r="D590" t="s">
        <v>108</v>
      </c>
      <c r="E590" t="s">
        <v>102</v>
      </c>
      <c r="F590" t="s">
        <v>32</v>
      </c>
      <c r="G590" t="s">
        <v>90</v>
      </c>
      <c r="H590">
        <v>19.54</v>
      </c>
      <c r="I590">
        <v>2419</v>
      </c>
      <c r="J590">
        <v>98.2</v>
      </c>
      <c r="K590">
        <v>6</v>
      </c>
      <c r="L590" t="s">
        <v>68</v>
      </c>
      <c r="M590" t="s">
        <v>60</v>
      </c>
      <c r="N590">
        <v>60898</v>
      </c>
      <c r="O590" t="s">
        <v>479</v>
      </c>
      <c r="P590" t="s">
        <v>54</v>
      </c>
      <c r="Q590">
        <v>88.44</v>
      </c>
      <c r="R590">
        <v>5619.6</v>
      </c>
      <c r="S590">
        <v>2893.56</v>
      </c>
      <c r="T590">
        <v>7556.89</v>
      </c>
      <c r="U590" t="str">
        <f>TEXT(Table1[[#This Row],[Booking_Date]],"mmm")</f>
        <v>Nov</v>
      </c>
      <c r="V590">
        <f>YEAR(Table1[[#This Row],[Booking_Date]])</f>
        <v>2025</v>
      </c>
      <c r="W590" t="s">
        <v>104</v>
      </c>
      <c r="X590" t="str">
        <f>IF(Table1[[#This Row],[Freight_Cost]]&gt;50000,"High","Low")</f>
        <v>High</v>
      </c>
      <c r="Y590" s="5" t="str">
        <f>IF(Table1[[#This Row],[Profit]]&gt;10000,"Good","Average")</f>
        <v>Average</v>
      </c>
      <c r="Z590" s="5" t="str" cm="1">
        <f t="array" ref="Z590">_xlfn.IFS(K590&lt;=5,"Excellent",K590&lt;=10,"Good",TRUE,"Delayed")</f>
        <v>Good</v>
      </c>
      <c r="AA590" s="5" t="str">
        <f>_xlfn.XLOOKUP(Table1[[#This Row],[Shipment_ID]],A:A,E:E)</f>
        <v>Maersk</v>
      </c>
      <c r="AB590" s="5">
        <f t="shared" si="9"/>
        <v>7556.89</v>
      </c>
    </row>
    <row r="591" spans="1:28">
      <c r="A591" t="s">
        <v>783</v>
      </c>
      <c r="B591" s="1">
        <v>45560</v>
      </c>
      <c r="C591" t="s">
        <v>64</v>
      </c>
      <c r="D591" t="s">
        <v>51</v>
      </c>
      <c r="E591" t="s">
        <v>102</v>
      </c>
      <c r="F591" t="s">
        <v>58</v>
      </c>
      <c r="G591" t="s">
        <v>84</v>
      </c>
      <c r="H591">
        <v>26.21</v>
      </c>
      <c r="I591">
        <v>1895</v>
      </c>
      <c r="J591">
        <v>87.62</v>
      </c>
      <c r="K591">
        <v>4</v>
      </c>
      <c r="L591" t="s">
        <v>68</v>
      </c>
      <c r="M591" t="s">
        <v>60</v>
      </c>
      <c r="N591">
        <v>71343.399999999994</v>
      </c>
      <c r="O591" t="s">
        <v>360</v>
      </c>
      <c r="P591" t="s">
        <v>37</v>
      </c>
      <c r="Q591">
        <v>86.9</v>
      </c>
      <c r="R591">
        <v>4838.3999999999996</v>
      </c>
      <c r="S591">
        <v>3863.46</v>
      </c>
      <c r="T591">
        <v>9967.09</v>
      </c>
      <c r="U591" t="str">
        <f>TEXT(Table1[[#This Row],[Booking_Date]],"mmm")</f>
        <v>Sep</v>
      </c>
      <c r="V591">
        <f>YEAR(Table1[[#This Row],[Booking_Date]])</f>
        <v>2024</v>
      </c>
      <c r="W591" t="s">
        <v>48</v>
      </c>
      <c r="X591" t="str">
        <f>IF(Table1[[#This Row],[Freight_Cost]]&gt;50000,"High","Low")</f>
        <v>High</v>
      </c>
      <c r="Y591" s="5" t="str">
        <f>IF(Table1[[#This Row],[Profit]]&gt;10000,"Good","Average")</f>
        <v>Average</v>
      </c>
      <c r="Z591" s="5" t="str" cm="1">
        <f t="array" ref="Z591">_xlfn.IFS(K591&lt;=5,"Excellent",K591&lt;=10,"Good",TRUE,"Delayed")</f>
        <v>Excellent</v>
      </c>
      <c r="AA591" s="5" t="str">
        <f>_xlfn.XLOOKUP(Table1[[#This Row],[Shipment_ID]],A:A,E:E)</f>
        <v>Maersk</v>
      </c>
      <c r="AB591" s="5">
        <f t="shared" si="9"/>
        <v>9967.09</v>
      </c>
    </row>
    <row r="592" spans="1:28">
      <c r="A592" t="s">
        <v>784</v>
      </c>
      <c r="B592" s="1">
        <v>45506</v>
      </c>
      <c r="C592" t="s">
        <v>115</v>
      </c>
      <c r="D592" t="s">
        <v>82</v>
      </c>
      <c r="E592" t="s">
        <v>99</v>
      </c>
      <c r="F592" t="s">
        <v>58</v>
      </c>
      <c r="G592" t="s">
        <v>84</v>
      </c>
      <c r="H592">
        <v>25.76</v>
      </c>
      <c r="I592">
        <v>960</v>
      </c>
      <c r="J592">
        <v>101.02</v>
      </c>
      <c r="K592">
        <v>3</v>
      </c>
      <c r="L592" t="s">
        <v>34</v>
      </c>
      <c r="M592" t="s">
        <v>35</v>
      </c>
      <c r="N592">
        <v>67826.399999999994</v>
      </c>
      <c r="O592" t="s">
        <v>73</v>
      </c>
      <c r="P592" t="s">
        <v>74</v>
      </c>
      <c r="Q592">
        <v>85.6</v>
      </c>
      <c r="R592">
        <v>2950.4</v>
      </c>
      <c r="S592">
        <v>2533.19</v>
      </c>
      <c r="T592">
        <v>7625.58</v>
      </c>
      <c r="U592" t="str">
        <f>TEXT(Table1[[#This Row],[Booking_Date]],"mmm")</f>
        <v>Aug</v>
      </c>
      <c r="V592">
        <f>YEAR(Table1[[#This Row],[Booking_Date]])</f>
        <v>2024</v>
      </c>
      <c r="W592" t="s">
        <v>48</v>
      </c>
      <c r="X592" t="str">
        <f>IF(Table1[[#This Row],[Freight_Cost]]&gt;50000,"High","Low")</f>
        <v>High</v>
      </c>
      <c r="Y592" s="5" t="str">
        <f>IF(Table1[[#This Row],[Profit]]&gt;10000,"Good","Average")</f>
        <v>Average</v>
      </c>
      <c r="Z592" s="5" t="str" cm="1">
        <f t="array" ref="Z592">_xlfn.IFS(K592&lt;=5,"Excellent",K592&lt;=10,"Good",TRUE,"Delayed")</f>
        <v>Excellent</v>
      </c>
      <c r="AA592" s="5" t="str">
        <f>_xlfn.XLOOKUP(Table1[[#This Row],[Shipment_ID]],A:A,E:E)</f>
        <v>ONE</v>
      </c>
      <c r="AB592" s="5">
        <f t="shared" si="9"/>
        <v>7625.58</v>
      </c>
    </row>
    <row r="593" spans="1:28">
      <c r="A593" t="s">
        <v>785</v>
      </c>
      <c r="B593" s="1">
        <v>45475</v>
      </c>
      <c r="C593" t="s">
        <v>50</v>
      </c>
      <c r="D593" t="s">
        <v>41</v>
      </c>
      <c r="E593" t="s">
        <v>83</v>
      </c>
      <c r="F593" t="s">
        <v>32</v>
      </c>
      <c r="G593" t="s">
        <v>84</v>
      </c>
      <c r="H593">
        <v>22.76</v>
      </c>
      <c r="I593">
        <v>840</v>
      </c>
      <c r="J593">
        <v>89.98</v>
      </c>
      <c r="K593">
        <v>3</v>
      </c>
      <c r="L593" t="s">
        <v>34</v>
      </c>
      <c r="M593" t="s">
        <v>60</v>
      </c>
      <c r="N593">
        <v>46361.599999999999</v>
      </c>
      <c r="O593" t="s">
        <v>240</v>
      </c>
      <c r="P593" t="s">
        <v>70</v>
      </c>
      <c r="Q593">
        <v>83.72</v>
      </c>
      <c r="R593">
        <v>2590.4</v>
      </c>
      <c r="S593">
        <v>2368.5500000000002</v>
      </c>
      <c r="T593">
        <v>7944.85</v>
      </c>
      <c r="U593" t="str">
        <f>TEXT(Table1[[#This Row],[Booking_Date]],"mmm")</f>
        <v>Jul</v>
      </c>
      <c r="V593">
        <f>YEAR(Table1[[#This Row],[Booking_Date]])</f>
        <v>2024</v>
      </c>
      <c r="W593" t="s">
        <v>48</v>
      </c>
      <c r="X593" t="str">
        <f>IF(Table1[[#This Row],[Freight_Cost]]&gt;50000,"High","Low")</f>
        <v>Low</v>
      </c>
      <c r="Y593" s="5" t="str">
        <f>IF(Table1[[#This Row],[Profit]]&gt;10000,"Good","Average")</f>
        <v>Average</v>
      </c>
      <c r="Z593" s="5" t="str" cm="1">
        <f t="array" ref="Z593">_xlfn.IFS(K593&lt;=5,"Excellent",K593&lt;=10,"Good",TRUE,"Delayed")</f>
        <v>Excellent</v>
      </c>
      <c r="AA593" s="5" t="str">
        <f>_xlfn.XLOOKUP(Table1[[#This Row],[Shipment_ID]],A:A,E:E)</f>
        <v>MSC</v>
      </c>
      <c r="AB593" s="5">
        <f t="shared" si="9"/>
        <v>7944.85</v>
      </c>
    </row>
    <row r="594" spans="1:28">
      <c r="A594" t="s">
        <v>786</v>
      </c>
      <c r="B594" s="1">
        <v>45992</v>
      </c>
      <c r="C594" t="s">
        <v>50</v>
      </c>
      <c r="D594" t="s">
        <v>51</v>
      </c>
      <c r="E594" t="s">
        <v>57</v>
      </c>
      <c r="F594" t="s">
        <v>58</v>
      </c>
      <c r="G594" t="s">
        <v>67</v>
      </c>
      <c r="H594">
        <v>19.61</v>
      </c>
      <c r="I594">
        <v>2617</v>
      </c>
      <c r="J594">
        <v>85.99</v>
      </c>
      <c r="K594">
        <v>8</v>
      </c>
      <c r="L594" t="s">
        <v>68</v>
      </c>
      <c r="M594" t="s">
        <v>35</v>
      </c>
      <c r="N594">
        <v>77871.8</v>
      </c>
      <c r="O594" t="s">
        <v>410</v>
      </c>
      <c r="P594" t="s">
        <v>70</v>
      </c>
      <c r="Q594">
        <v>82.91</v>
      </c>
      <c r="R594">
        <v>6018.4</v>
      </c>
      <c r="S594">
        <v>3312.38</v>
      </c>
      <c r="T594">
        <v>6412.71</v>
      </c>
      <c r="U594" t="str">
        <f>TEXT(Table1[[#This Row],[Booking_Date]],"mmm")</f>
        <v>Dec</v>
      </c>
      <c r="V594">
        <f>YEAR(Table1[[#This Row],[Booking_Date]])</f>
        <v>2025</v>
      </c>
      <c r="W594" t="s">
        <v>104</v>
      </c>
      <c r="X594" t="str">
        <f>IF(Table1[[#This Row],[Freight_Cost]]&gt;50000,"High","Low")</f>
        <v>High</v>
      </c>
      <c r="Y594" s="5" t="str">
        <f>IF(Table1[[#This Row],[Profit]]&gt;10000,"Good","Average")</f>
        <v>Average</v>
      </c>
      <c r="Z594" s="5" t="str" cm="1">
        <f t="array" ref="Z594">_xlfn.IFS(K594&lt;=5,"Excellent",K594&lt;=10,"Good",TRUE,"Delayed")</f>
        <v>Good</v>
      </c>
      <c r="AA594" s="5" t="str">
        <f>_xlfn.XLOOKUP(Table1[[#This Row],[Shipment_ID]],A:A,E:E)</f>
        <v>Evergreen</v>
      </c>
      <c r="AB594" s="5">
        <f t="shared" si="9"/>
        <v>6412.71</v>
      </c>
    </row>
    <row r="595" spans="1:28">
      <c r="A595" t="s">
        <v>787</v>
      </c>
      <c r="B595" s="1">
        <v>45696</v>
      </c>
      <c r="C595" t="s">
        <v>115</v>
      </c>
      <c r="D595" t="s">
        <v>41</v>
      </c>
      <c r="E595" t="s">
        <v>83</v>
      </c>
      <c r="F595" t="s">
        <v>58</v>
      </c>
      <c r="G595" t="s">
        <v>84</v>
      </c>
      <c r="H595">
        <v>10.62</v>
      </c>
      <c r="I595">
        <v>2682</v>
      </c>
      <c r="J595">
        <v>104.05</v>
      </c>
      <c r="K595">
        <v>6</v>
      </c>
      <c r="L595" t="s">
        <v>34</v>
      </c>
      <c r="M595" t="s">
        <v>45</v>
      </c>
      <c r="N595">
        <v>72728</v>
      </c>
      <c r="O595" t="s">
        <v>360</v>
      </c>
      <c r="P595" t="s">
        <v>78</v>
      </c>
      <c r="Q595">
        <v>87.71</v>
      </c>
      <c r="R595">
        <v>5788.8</v>
      </c>
      <c r="S595">
        <v>2643.27</v>
      </c>
      <c r="T595">
        <v>12933.04</v>
      </c>
      <c r="U595" t="str">
        <f>TEXT(Table1[[#This Row],[Booking_Date]],"mmm")</f>
        <v>Feb</v>
      </c>
      <c r="V595">
        <f>YEAR(Table1[[#This Row],[Booking_Date]])</f>
        <v>2025</v>
      </c>
      <c r="W595" t="s">
        <v>38</v>
      </c>
      <c r="X595" t="str">
        <f>IF(Table1[[#This Row],[Freight_Cost]]&gt;50000,"High","Low")</f>
        <v>High</v>
      </c>
      <c r="Y595" s="5" t="str">
        <f>IF(Table1[[#This Row],[Profit]]&gt;10000,"Good","Average")</f>
        <v>Good</v>
      </c>
      <c r="Z595" s="5" t="str" cm="1">
        <f t="array" ref="Z595">_xlfn.IFS(K595&lt;=5,"Excellent",K595&lt;=10,"Good",TRUE,"Delayed")</f>
        <v>Good</v>
      </c>
      <c r="AA595" s="5" t="str">
        <f>_xlfn.XLOOKUP(Table1[[#This Row],[Shipment_ID]],A:A,E:E)</f>
        <v>MSC</v>
      </c>
      <c r="AB595" s="5">
        <f t="shared" si="9"/>
        <v>12933.04</v>
      </c>
    </row>
    <row r="596" spans="1:28">
      <c r="A596" t="s">
        <v>788</v>
      </c>
      <c r="B596" s="1">
        <v>46189</v>
      </c>
      <c r="C596" t="s">
        <v>40</v>
      </c>
      <c r="D596" t="s">
        <v>30</v>
      </c>
      <c r="E596" t="s">
        <v>102</v>
      </c>
      <c r="F596" t="s">
        <v>32</v>
      </c>
      <c r="G596" t="s">
        <v>33</v>
      </c>
      <c r="H596">
        <v>21.04</v>
      </c>
      <c r="I596">
        <v>1960</v>
      </c>
      <c r="J596">
        <v>92.4</v>
      </c>
      <c r="K596">
        <v>4</v>
      </c>
      <c r="L596" t="s">
        <v>68</v>
      </c>
      <c r="M596" t="s">
        <v>35</v>
      </c>
      <c r="N596">
        <v>60044</v>
      </c>
      <c r="O596" t="s">
        <v>268</v>
      </c>
      <c r="P596" t="s">
        <v>47</v>
      </c>
      <c r="Q596">
        <v>84.96</v>
      </c>
      <c r="R596">
        <v>4761.6000000000004</v>
      </c>
      <c r="S596">
        <v>2515.56</v>
      </c>
      <c r="T596">
        <v>6903.83</v>
      </c>
      <c r="U596" t="str">
        <f>TEXT(Table1[[#This Row],[Booking_Date]],"mmm")</f>
        <v>Jun</v>
      </c>
      <c r="V596">
        <f>YEAR(Table1[[#This Row],[Booking_Date]])</f>
        <v>2026</v>
      </c>
      <c r="W596" t="s">
        <v>75</v>
      </c>
      <c r="X596" t="str">
        <f>IF(Table1[[#This Row],[Freight_Cost]]&gt;50000,"High","Low")</f>
        <v>High</v>
      </c>
      <c r="Y596" s="5" t="str">
        <f>IF(Table1[[#This Row],[Profit]]&gt;10000,"Good","Average")</f>
        <v>Average</v>
      </c>
      <c r="Z596" s="5" t="str" cm="1">
        <f t="array" ref="Z596">_xlfn.IFS(K596&lt;=5,"Excellent",K596&lt;=10,"Good",TRUE,"Delayed")</f>
        <v>Excellent</v>
      </c>
      <c r="AA596" s="5" t="str">
        <f>_xlfn.XLOOKUP(Table1[[#This Row],[Shipment_ID]],A:A,E:E)</f>
        <v>Maersk</v>
      </c>
      <c r="AB596" s="5">
        <f t="shared" si="9"/>
        <v>6903.83</v>
      </c>
    </row>
    <row r="597" spans="1:28">
      <c r="A597" t="s">
        <v>789</v>
      </c>
      <c r="B597" s="1">
        <v>45557</v>
      </c>
      <c r="C597" t="s">
        <v>50</v>
      </c>
      <c r="D597" t="s">
        <v>56</v>
      </c>
      <c r="E597" t="s">
        <v>57</v>
      </c>
      <c r="F597" t="s">
        <v>32</v>
      </c>
      <c r="G597" t="s">
        <v>90</v>
      </c>
      <c r="H597">
        <v>15.58</v>
      </c>
      <c r="I597">
        <v>522</v>
      </c>
      <c r="J597">
        <v>87.32</v>
      </c>
      <c r="K597">
        <v>2</v>
      </c>
      <c r="L597" t="s">
        <v>44</v>
      </c>
      <c r="M597" t="s">
        <v>60</v>
      </c>
      <c r="N597">
        <v>30764.400000000001</v>
      </c>
      <c r="O597" t="s">
        <v>328</v>
      </c>
      <c r="P597" t="s">
        <v>47</v>
      </c>
      <c r="Q597">
        <v>86.72</v>
      </c>
      <c r="R597">
        <v>1667.2</v>
      </c>
      <c r="S597">
        <v>4540.05</v>
      </c>
      <c r="T597">
        <v>3014.24</v>
      </c>
      <c r="U597" t="str">
        <f>TEXT(Table1[[#This Row],[Booking_Date]],"mmm")</f>
        <v>Sep</v>
      </c>
      <c r="V597">
        <f>YEAR(Table1[[#This Row],[Booking_Date]])</f>
        <v>2024</v>
      </c>
      <c r="W597" t="s">
        <v>48</v>
      </c>
      <c r="X597" t="str">
        <f>IF(Table1[[#This Row],[Freight_Cost]]&gt;50000,"High","Low")</f>
        <v>Low</v>
      </c>
      <c r="Y597" s="5" t="str">
        <f>IF(Table1[[#This Row],[Profit]]&gt;10000,"Good","Average")</f>
        <v>Average</v>
      </c>
      <c r="Z597" s="5" t="str" cm="1">
        <f t="array" ref="Z597">_xlfn.IFS(K597&lt;=5,"Excellent",K597&lt;=10,"Good",TRUE,"Delayed")</f>
        <v>Excellent</v>
      </c>
      <c r="AA597" s="5" t="str">
        <f>_xlfn.XLOOKUP(Table1[[#This Row],[Shipment_ID]],A:A,E:E)</f>
        <v>Evergreen</v>
      </c>
      <c r="AB597" s="5">
        <f t="shared" si="9"/>
        <v>3014.24</v>
      </c>
    </row>
    <row r="598" spans="1:28">
      <c r="A598" t="s">
        <v>790</v>
      </c>
      <c r="B598" s="1">
        <v>46052</v>
      </c>
      <c r="C598" t="s">
        <v>50</v>
      </c>
      <c r="D598" t="s">
        <v>72</v>
      </c>
      <c r="E598" t="s">
        <v>57</v>
      </c>
      <c r="F598" t="s">
        <v>58</v>
      </c>
      <c r="G598" t="s">
        <v>33</v>
      </c>
      <c r="H598">
        <v>20.47</v>
      </c>
      <c r="I598">
        <v>2712</v>
      </c>
      <c r="J598">
        <v>99.3</v>
      </c>
      <c r="K598">
        <v>6</v>
      </c>
      <c r="L598" t="s">
        <v>68</v>
      </c>
      <c r="M598" t="s">
        <v>60</v>
      </c>
      <c r="N598">
        <v>77383</v>
      </c>
      <c r="O598" t="s">
        <v>483</v>
      </c>
      <c r="P598" t="s">
        <v>54</v>
      </c>
      <c r="Q598">
        <v>85.32</v>
      </c>
      <c r="R598">
        <v>6242.8</v>
      </c>
      <c r="S598">
        <v>4027.62</v>
      </c>
      <c r="T598">
        <v>10654.45</v>
      </c>
      <c r="U598" t="str">
        <f>TEXT(Table1[[#This Row],[Booking_Date]],"mmm")</f>
        <v>Jan</v>
      </c>
      <c r="V598">
        <f>YEAR(Table1[[#This Row],[Booking_Date]])</f>
        <v>2026</v>
      </c>
      <c r="W598" t="s">
        <v>38</v>
      </c>
      <c r="X598" t="str">
        <f>IF(Table1[[#This Row],[Freight_Cost]]&gt;50000,"High","Low")</f>
        <v>High</v>
      </c>
      <c r="Y598" s="5" t="str">
        <f>IF(Table1[[#This Row],[Profit]]&gt;10000,"Good","Average")</f>
        <v>Good</v>
      </c>
      <c r="Z598" s="5" t="str" cm="1">
        <f t="array" ref="Z598">_xlfn.IFS(K598&lt;=5,"Excellent",K598&lt;=10,"Good",TRUE,"Delayed")</f>
        <v>Good</v>
      </c>
      <c r="AA598" s="5" t="str">
        <f>_xlfn.XLOOKUP(Table1[[#This Row],[Shipment_ID]],A:A,E:E)</f>
        <v>Evergreen</v>
      </c>
      <c r="AB598" s="5">
        <f t="shared" si="9"/>
        <v>10654.45</v>
      </c>
    </row>
    <row r="599" spans="1:28">
      <c r="A599" t="s">
        <v>791</v>
      </c>
      <c r="B599" s="1">
        <v>45292</v>
      </c>
      <c r="C599" t="s">
        <v>40</v>
      </c>
      <c r="D599" t="s">
        <v>41</v>
      </c>
      <c r="E599" t="s">
        <v>42</v>
      </c>
      <c r="F599" t="s">
        <v>32</v>
      </c>
      <c r="G599" t="s">
        <v>59</v>
      </c>
      <c r="H599">
        <v>21.38</v>
      </c>
      <c r="I599">
        <v>2543</v>
      </c>
      <c r="J599">
        <v>104.67</v>
      </c>
      <c r="K599">
        <v>6</v>
      </c>
      <c r="L599" t="s">
        <v>34</v>
      </c>
      <c r="M599" t="s">
        <v>35</v>
      </c>
      <c r="N599">
        <v>71318.399999999994</v>
      </c>
      <c r="O599" t="s">
        <v>792</v>
      </c>
      <c r="P599" t="s">
        <v>74</v>
      </c>
      <c r="Q599">
        <v>81.55</v>
      </c>
      <c r="R599">
        <v>5941.2</v>
      </c>
      <c r="S599">
        <v>4220.21</v>
      </c>
      <c r="T599">
        <v>11870.04</v>
      </c>
      <c r="U599" t="str">
        <f>TEXT(Table1[[#This Row],[Booking_Date]],"mmm")</f>
        <v>Jan</v>
      </c>
      <c r="V599">
        <f>YEAR(Table1[[#This Row],[Booking_Date]])</f>
        <v>2024</v>
      </c>
      <c r="W599" t="s">
        <v>38</v>
      </c>
      <c r="X599" t="str">
        <f>IF(Table1[[#This Row],[Freight_Cost]]&gt;50000,"High","Low")</f>
        <v>High</v>
      </c>
      <c r="Y599" s="5" t="str">
        <f>IF(Table1[[#This Row],[Profit]]&gt;10000,"Good","Average")</f>
        <v>Good</v>
      </c>
      <c r="Z599" s="5" t="str" cm="1">
        <f t="array" ref="Z599">_xlfn.IFS(K599&lt;=5,"Excellent",K599&lt;=10,"Good",TRUE,"Delayed")</f>
        <v>Good</v>
      </c>
      <c r="AA599" s="5" t="str">
        <f>_xlfn.XLOOKUP(Table1[[#This Row],[Shipment_ID]],A:A,E:E)</f>
        <v>CMA CGM</v>
      </c>
      <c r="AB599" s="5">
        <f t="shared" si="9"/>
        <v>11870.04</v>
      </c>
    </row>
    <row r="600" spans="1:28">
      <c r="A600" t="s">
        <v>793</v>
      </c>
      <c r="B600" s="1">
        <v>45599</v>
      </c>
      <c r="C600" t="s">
        <v>89</v>
      </c>
      <c r="D600" t="s">
        <v>82</v>
      </c>
      <c r="E600" t="s">
        <v>66</v>
      </c>
      <c r="F600" t="s">
        <v>58</v>
      </c>
      <c r="G600" t="s">
        <v>59</v>
      </c>
      <c r="H600">
        <v>17.03</v>
      </c>
      <c r="I600">
        <v>1506</v>
      </c>
      <c r="J600">
        <v>96.31</v>
      </c>
      <c r="K600">
        <v>5</v>
      </c>
      <c r="L600" t="s">
        <v>44</v>
      </c>
      <c r="M600" t="s">
        <v>60</v>
      </c>
      <c r="N600">
        <v>56956.2</v>
      </c>
      <c r="O600" t="s">
        <v>189</v>
      </c>
      <c r="P600" t="s">
        <v>74</v>
      </c>
      <c r="Q600">
        <v>82.02</v>
      </c>
      <c r="R600">
        <v>3693.2</v>
      </c>
      <c r="S600">
        <v>4041.1</v>
      </c>
      <c r="T600">
        <v>9964.2199999999993</v>
      </c>
      <c r="U600" t="str">
        <f>TEXT(Table1[[#This Row],[Booking_Date]],"mmm")</f>
        <v>Nov</v>
      </c>
      <c r="V600">
        <f>YEAR(Table1[[#This Row],[Booking_Date]])</f>
        <v>2024</v>
      </c>
      <c r="W600" t="s">
        <v>104</v>
      </c>
      <c r="X600" t="str">
        <f>IF(Table1[[#This Row],[Freight_Cost]]&gt;50000,"High","Low")</f>
        <v>High</v>
      </c>
      <c r="Y600" s="5" t="str">
        <f>IF(Table1[[#This Row],[Profit]]&gt;10000,"Good","Average")</f>
        <v>Average</v>
      </c>
      <c r="Z600" s="5" t="str" cm="1">
        <f t="array" ref="Z600">_xlfn.IFS(K600&lt;=5,"Excellent",K600&lt;=10,"Good",TRUE,"Delayed")</f>
        <v>Excellent</v>
      </c>
      <c r="AA600" s="5" t="str">
        <f>_xlfn.XLOOKUP(Table1[[#This Row],[Shipment_ID]],A:A,E:E)</f>
        <v>COSCO</v>
      </c>
      <c r="AB600" s="5">
        <f t="shared" si="9"/>
        <v>9964.2199999999993</v>
      </c>
    </row>
    <row r="601" spans="1:28">
      <c r="A601" t="s">
        <v>794</v>
      </c>
      <c r="B601" s="1">
        <v>45382</v>
      </c>
      <c r="C601" t="s">
        <v>115</v>
      </c>
      <c r="D601" t="s">
        <v>108</v>
      </c>
      <c r="E601" t="s">
        <v>31</v>
      </c>
      <c r="F601" t="s">
        <v>58</v>
      </c>
      <c r="G601" t="s">
        <v>59</v>
      </c>
      <c r="H601">
        <v>25.44</v>
      </c>
      <c r="I601">
        <v>2498</v>
      </c>
      <c r="J601">
        <v>100.28</v>
      </c>
      <c r="K601">
        <v>7</v>
      </c>
      <c r="L601" t="s">
        <v>34</v>
      </c>
      <c r="M601" t="s">
        <v>45</v>
      </c>
      <c r="N601">
        <v>83405.600000000006</v>
      </c>
      <c r="O601" t="s">
        <v>535</v>
      </c>
      <c r="P601" t="s">
        <v>70</v>
      </c>
      <c r="Q601">
        <v>85.2</v>
      </c>
      <c r="R601">
        <v>6013.6</v>
      </c>
      <c r="S601">
        <v>3182.71</v>
      </c>
      <c r="T601">
        <v>11628.6</v>
      </c>
      <c r="U601" t="str">
        <f>TEXT(Table1[[#This Row],[Booking_Date]],"mmm")</f>
        <v>Mar</v>
      </c>
      <c r="V601">
        <f>YEAR(Table1[[#This Row],[Booking_Date]])</f>
        <v>2024</v>
      </c>
      <c r="W601" t="s">
        <v>38</v>
      </c>
      <c r="X601" t="str">
        <f>IF(Table1[[#This Row],[Freight_Cost]]&gt;50000,"High","Low")</f>
        <v>High</v>
      </c>
      <c r="Y601" s="5" t="str">
        <f>IF(Table1[[#This Row],[Profit]]&gt;10000,"Good","Average")</f>
        <v>Good</v>
      </c>
      <c r="Z601" s="5" t="str" cm="1">
        <f t="array" ref="Z601">_xlfn.IFS(K601&lt;=5,"Excellent",K601&lt;=10,"Good",TRUE,"Delayed")</f>
        <v>Good</v>
      </c>
      <c r="AA601" s="5" t="str">
        <f>_xlfn.XLOOKUP(Table1[[#This Row],[Shipment_ID]],A:A,E:E)</f>
        <v>Hapag-Lloyd</v>
      </c>
      <c r="AB601" s="5">
        <f t="shared" si="9"/>
        <v>11628.6</v>
      </c>
    </row>
    <row r="602" spans="1:28">
      <c r="A602" t="s">
        <v>795</v>
      </c>
      <c r="B602" s="1">
        <v>45496</v>
      </c>
      <c r="C602" t="s">
        <v>121</v>
      </c>
      <c r="D602" t="s">
        <v>51</v>
      </c>
      <c r="E602" t="s">
        <v>83</v>
      </c>
      <c r="F602" t="s">
        <v>32</v>
      </c>
      <c r="G602" t="s">
        <v>67</v>
      </c>
      <c r="H602">
        <v>22.3</v>
      </c>
      <c r="I602">
        <v>1366</v>
      </c>
      <c r="J602">
        <v>92.12</v>
      </c>
      <c r="K602">
        <v>5</v>
      </c>
      <c r="L602" t="s">
        <v>34</v>
      </c>
      <c r="M602" t="s">
        <v>35</v>
      </c>
      <c r="N602">
        <v>56516.4</v>
      </c>
      <c r="O602" t="s">
        <v>61</v>
      </c>
      <c r="P602" t="s">
        <v>62</v>
      </c>
      <c r="Q602">
        <v>81.48</v>
      </c>
      <c r="R602">
        <v>3624</v>
      </c>
      <c r="S602">
        <v>3037.07</v>
      </c>
      <c r="T602">
        <v>9931.92</v>
      </c>
      <c r="U602" t="str">
        <f>TEXT(Table1[[#This Row],[Booking_Date]],"mmm")</f>
        <v>Jul</v>
      </c>
      <c r="V602">
        <f>YEAR(Table1[[#This Row],[Booking_Date]])</f>
        <v>2024</v>
      </c>
      <c r="W602" t="s">
        <v>48</v>
      </c>
      <c r="X602" t="str">
        <f>IF(Table1[[#This Row],[Freight_Cost]]&gt;50000,"High","Low")</f>
        <v>High</v>
      </c>
      <c r="Y602" s="5" t="str">
        <f>IF(Table1[[#This Row],[Profit]]&gt;10000,"Good","Average")</f>
        <v>Average</v>
      </c>
      <c r="Z602" s="5" t="str" cm="1">
        <f t="array" ref="Z602">_xlfn.IFS(K602&lt;=5,"Excellent",K602&lt;=10,"Good",TRUE,"Delayed")</f>
        <v>Excellent</v>
      </c>
      <c r="AA602" s="5" t="str">
        <f>_xlfn.XLOOKUP(Table1[[#This Row],[Shipment_ID]],A:A,E:E)</f>
        <v>MSC</v>
      </c>
      <c r="AB602" s="5">
        <f t="shared" si="9"/>
        <v>9931.92</v>
      </c>
    </row>
    <row r="603" spans="1:28">
      <c r="A603" t="s">
        <v>796</v>
      </c>
      <c r="B603" s="1">
        <v>46135</v>
      </c>
      <c r="C603" t="s">
        <v>89</v>
      </c>
      <c r="D603" t="s">
        <v>72</v>
      </c>
      <c r="E603" t="s">
        <v>83</v>
      </c>
      <c r="F603" t="s">
        <v>58</v>
      </c>
      <c r="G603" t="s">
        <v>33</v>
      </c>
      <c r="H603">
        <v>19.16</v>
      </c>
      <c r="I603">
        <v>1337</v>
      </c>
      <c r="J603">
        <v>93.8</v>
      </c>
      <c r="K603">
        <v>5</v>
      </c>
      <c r="L603" t="s">
        <v>68</v>
      </c>
      <c r="M603" t="s">
        <v>45</v>
      </c>
      <c r="N603">
        <v>60544</v>
      </c>
      <c r="O603" t="s">
        <v>170</v>
      </c>
      <c r="P603" t="s">
        <v>37</v>
      </c>
      <c r="Q603">
        <v>83.27</v>
      </c>
      <c r="R603">
        <v>3440.4</v>
      </c>
      <c r="S603">
        <v>4523.2700000000004</v>
      </c>
      <c r="T603">
        <v>8189.93</v>
      </c>
      <c r="U603" t="str">
        <f>TEXT(Table1[[#This Row],[Booking_Date]],"mmm")</f>
        <v>Apr</v>
      </c>
      <c r="V603">
        <f>YEAR(Table1[[#This Row],[Booking_Date]])</f>
        <v>2026</v>
      </c>
      <c r="W603" t="s">
        <v>75</v>
      </c>
      <c r="X603" t="str">
        <f>IF(Table1[[#This Row],[Freight_Cost]]&gt;50000,"High","Low")</f>
        <v>High</v>
      </c>
      <c r="Y603" s="5" t="str">
        <f>IF(Table1[[#This Row],[Profit]]&gt;10000,"Good","Average")</f>
        <v>Average</v>
      </c>
      <c r="Z603" s="5" t="str" cm="1">
        <f t="array" ref="Z603">_xlfn.IFS(K603&lt;=5,"Excellent",K603&lt;=10,"Good",TRUE,"Delayed")</f>
        <v>Excellent</v>
      </c>
      <c r="AA603" s="5" t="str">
        <f>_xlfn.XLOOKUP(Table1[[#This Row],[Shipment_ID]],A:A,E:E)</f>
        <v>MSC</v>
      </c>
      <c r="AB603" s="5">
        <f t="shared" si="9"/>
        <v>8189.93</v>
      </c>
    </row>
    <row r="604" spans="1:28">
      <c r="A604" t="s">
        <v>797</v>
      </c>
      <c r="B604" s="1">
        <v>46104</v>
      </c>
      <c r="C604" t="s">
        <v>50</v>
      </c>
      <c r="D604" t="s">
        <v>41</v>
      </c>
      <c r="E604" t="s">
        <v>99</v>
      </c>
      <c r="F604" t="s">
        <v>32</v>
      </c>
      <c r="G604" t="s">
        <v>52</v>
      </c>
      <c r="H604">
        <v>24.43</v>
      </c>
      <c r="I604">
        <v>577</v>
      </c>
      <c r="J604">
        <v>100.26</v>
      </c>
      <c r="K604">
        <v>2</v>
      </c>
      <c r="L604" t="s">
        <v>44</v>
      </c>
      <c r="M604" t="s">
        <v>45</v>
      </c>
      <c r="N604">
        <v>42442.2</v>
      </c>
      <c r="O604" t="s">
        <v>248</v>
      </c>
      <c r="P604" t="s">
        <v>37</v>
      </c>
      <c r="Q604">
        <v>85.77</v>
      </c>
      <c r="R604">
        <v>2131.1999999999998</v>
      </c>
      <c r="S604">
        <v>2808.79</v>
      </c>
      <c r="T604">
        <v>3830.39</v>
      </c>
      <c r="U604" t="str">
        <f>TEXT(Table1[[#This Row],[Booking_Date]],"mmm")</f>
        <v>Mar</v>
      </c>
      <c r="V604">
        <f>YEAR(Table1[[#This Row],[Booking_Date]])</f>
        <v>2026</v>
      </c>
      <c r="W604" t="s">
        <v>38</v>
      </c>
      <c r="X604" t="str">
        <f>IF(Table1[[#This Row],[Freight_Cost]]&gt;50000,"High","Low")</f>
        <v>Low</v>
      </c>
      <c r="Y604" s="5" t="str">
        <f>IF(Table1[[#This Row],[Profit]]&gt;10000,"Good","Average")</f>
        <v>Average</v>
      </c>
      <c r="Z604" s="5" t="str" cm="1">
        <f t="array" ref="Z604">_xlfn.IFS(K604&lt;=5,"Excellent",K604&lt;=10,"Good",TRUE,"Delayed")</f>
        <v>Excellent</v>
      </c>
      <c r="AA604" s="5" t="str">
        <f>_xlfn.XLOOKUP(Table1[[#This Row],[Shipment_ID]],A:A,E:E)</f>
        <v>ONE</v>
      </c>
      <c r="AB604" s="5">
        <f t="shared" si="9"/>
        <v>3830.39</v>
      </c>
    </row>
    <row r="605" spans="1:28">
      <c r="A605" t="s">
        <v>798</v>
      </c>
      <c r="B605" s="1">
        <v>45342</v>
      </c>
      <c r="C605" t="s">
        <v>64</v>
      </c>
      <c r="D605" t="s">
        <v>72</v>
      </c>
      <c r="E605" t="s">
        <v>83</v>
      </c>
      <c r="F605" t="s">
        <v>58</v>
      </c>
      <c r="G605" t="s">
        <v>90</v>
      </c>
      <c r="H605">
        <v>12.59</v>
      </c>
      <c r="I605">
        <v>1968</v>
      </c>
      <c r="J605">
        <v>88.95</v>
      </c>
      <c r="K605">
        <v>5</v>
      </c>
      <c r="L605" t="s">
        <v>68</v>
      </c>
      <c r="M605" t="s">
        <v>60</v>
      </c>
      <c r="N605">
        <v>60121</v>
      </c>
      <c r="O605" t="s">
        <v>461</v>
      </c>
      <c r="P605" t="s">
        <v>78</v>
      </c>
      <c r="Q605">
        <v>85.46</v>
      </c>
      <c r="R605">
        <v>4439.6000000000004</v>
      </c>
      <c r="S605">
        <v>2952.28</v>
      </c>
      <c r="T605">
        <v>8685.27</v>
      </c>
      <c r="U605" t="str">
        <f>TEXT(Table1[[#This Row],[Booking_Date]],"mmm")</f>
        <v>Feb</v>
      </c>
      <c r="V605">
        <f>YEAR(Table1[[#This Row],[Booking_Date]])</f>
        <v>2024</v>
      </c>
      <c r="W605" t="s">
        <v>38</v>
      </c>
      <c r="X605" t="str">
        <f>IF(Table1[[#This Row],[Freight_Cost]]&gt;50000,"High","Low")</f>
        <v>High</v>
      </c>
      <c r="Y605" s="5" t="str">
        <f>IF(Table1[[#This Row],[Profit]]&gt;10000,"Good","Average")</f>
        <v>Average</v>
      </c>
      <c r="Z605" s="5" t="str" cm="1">
        <f t="array" ref="Z605">_xlfn.IFS(K605&lt;=5,"Excellent",K605&lt;=10,"Good",TRUE,"Delayed")</f>
        <v>Excellent</v>
      </c>
      <c r="AA605" s="5" t="str">
        <f>_xlfn.XLOOKUP(Table1[[#This Row],[Shipment_ID]],A:A,E:E)</f>
        <v>MSC</v>
      </c>
      <c r="AB605" s="5">
        <f t="shared" si="9"/>
        <v>8685.27</v>
      </c>
    </row>
    <row r="606" spans="1:28">
      <c r="A606" t="s">
        <v>799</v>
      </c>
      <c r="B606" s="1">
        <v>45641</v>
      </c>
      <c r="C606" t="s">
        <v>50</v>
      </c>
      <c r="D606" t="s">
        <v>41</v>
      </c>
      <c r="E606" t="s">
        <v>57</v>
      </c>
      <c r="F606" t="s">
        <v>32</v>
      </c>
      <c r="G606" t="s">
        <v>52</v>
      </c>
      <c r="H606">
        <v>18.760000000000002</v>
      </c>
      <c r="I606">
        <v>927</v>
      </c>
      <c r="J606">
        <v>96.43</v>
      </c>
      <c r="K606">
        <v>2</v>
      </c>
      <c r="L606" t="s">
        <v>44</v>
      </c>
      <c r="M606" t="s">
        <v>35</v>
      </c>
      <c r="N606">
        <v>43579.6</v>
      </c>
      <c r="O606" t="s">
        <v>416</v>
      </c>
      <c r="P606" t="s">
        <v>74</v>
      </c>
      <c r="Q606">
        <v>88.46</v>
      </c>
      <c r="R606">
        <v>2604.4</v>
      </c>
      <c r="S606">
        <v>1967.79</v>
      </c>
      <c r="T606">
        <v>7263.09</v>
      </c>
      <c r="U606" t="str">
        <f>TEXT(Table1[[#This Row],[Booking_Date]],"mmm")</f>
        <v>Dec</v>
      </c>
      <c r="V606">
        <f>YEAR(Table1[[#This Row],[Booking_Date]])</f>
        <v>2024</v>
      </c>
      <c r="W606" t="s">
        <v>104</v>
      </c>
      <c r="X606" t="str">
        <f>IF(Table1[[#This Row],[Freight_Cost]]&gt;50000,"High","Low")</f>
        <v>Low</v>
      </c>
      <c r="Y606" s="5" t="str">
        <f>IF(Table1[[#This Row],[Profit]]&gt;10000,"Good","Average")</f>
        <v>Average</v>
      </c>
      <c r="Z606" s="5" t="str" cm="1">
        <f t="array" ref="Z606">_xlfn.IFS(K606&lt;=5,"Excellent",K606&lt;=10,"Good",TRUE,"Delayed")</f>
        <v>Excellent</v>
      </c>
      <c r="AA606" s="5" t="str">
        <f>_xlfn.XLOOKUP(Table1[[#This Row],[Shipment_ID]],A:A,E:E)</f>
        <v>Evergreen</v>
      </c>
      <c r="AB606" s="5">
        <f t="shared" si="9"/>
        <v>7263.09</v>
      </c>
    </row>
    <row r="607" spans="1:28">
      <c r="A607" t="s">
        <v>800</v>
      </c>
      <c r="B607" s="1">
        <v>46154</v>
      </c>
      <c r="C607" t="s">
        <v>64</v>
      </c>
      <c r="D607" t="s">
        <v>65</v>
      </c>
      <c r="E607" t="s">
        <v>83</v>
      </c>
      <c r="F607" t="s">
        <v>58</v>
      </c>
      <c r="G607" t="s">
        <v>59</v>
      </c>
      <c r="H607">
        <v>13.48</v>
      </c>
      <c r="I607">
        <v>828</v>
      </c>
      <c r="J607">
        <v>96.31</v>
      </c>
      <c r="K607">
        <v>4</v>
      </c>
      <c r="L607" t="s">
        <v>44</v>
      </c>
      <c r="M607" t="s">
        <v>35</v>
      </c>
      <c r="N607">
        <v>49625.2</v>
      </c>
      <c r="O607" t="s">
        <v>254</v>
      </c>
      <c r="P607" t="s">
        <v>47</v>
      </c>
      <c r="Q607">
        <v>88.16</v>
      </c>
      <c r="R607">
        <v>2195.1999999999998</v>
      </c>
      <c r="S607">
        <v>1935.76</v>
      </c>
      <c r="T607">
        <v>8663.68</v>
      </c>
      <c r="U607" t="str">
        <f>TEXT(Table1[[#This Row],[Booking_Date]],"mmm")</f>
        <v>May</v>
      </c>
      <c r="V607">
        <f>YEAR(Table1[[#This Row],[Booking_Date]])</f>
        <v>2026</v>
      </c>
      <c r="W607" t="s">
        <v>75</v>
      </c>
      <c r="X607" t="str">
        <f>IF(Table1[[#This Row],[Freight_Cost]]&gt;50000,"High","Low")</f>
        <v>Low</v>
      </c>
      <c r="Y607" s="5" t="str">
        <f>IF(Table1[[#This Row],[Profit]]&gt;10000,"Good","Average")</f>
        <v>Average</v>
      </c>
      <c r="Z607" s="5" t="str" cm="1">
        <f t="array" ref="Z607">_xlfn.IFS(K607&lt;=5,"Excellent",K607&lt;=10,"Good",TRUE,"Delayed")</f>
        <v>Excellent</v>
      </c>
      <c r="AA607" s="5" t="str">
        <f>_xlfn.XLOOKUP(Table1[[#This Row],[Shipment_ID]],A:A,E:E)</f>
        <v>MSC</v>
      </c>
      <c r="AB607" s="5">
        <f t="shared" si="9"/>
        <v>8663.68</v>
      </c>
    </row>
    <row r="608" spans="1:28">
      <c r="A608" t="s">
        <v>801</v>
      </c>
      <c r="B608" s="1">
        <v>45736</v>
      </c>
      <c r="C608" t="s">
        <v>29</v>
      </c>
      <c r="D608" t="s">
        <v>72</v>
      </c>
      <c r="E608" t="s">
        <v>83</v>
      </c>
      <c r="F608" t="s">
        <v>58</v>
      </c>
      <c r="G608" t="s">
        <v>67</v>
      </c>
      <c r="H608">
        <v>18.190000000000001</v>
      </c>
      <c r="I608">
        <v>1728</v>
      </c>
      <c r="J608">
        <v>104.46</v>
      </c>
      <c r="K608">
        <v>5</v>
      </c>
      <c r="L608" t="s">
        <v>34</v>
      </c>
      <c r="M608" t="s">
        <v>60</v>
      </c>
      <c r="N608">
        <v>66642.2</v>
      </c>
      <c r="O608" t="s">
        <v>103</v>
      </c>
      <c r="P608" t="s">
        <v>70</v>
      </c>
      <c r="Q608">
        <v>81.36</v>
      </c>
      <c r="R608">
        <v>4183.6000000000004</v>
      </c>
      <c r="S608">
        <v>2905.55</v>
      </c>
      <c r="T608">
        <v>8147.45</v>
      </c>
      <c r="U608" t="str">
        <f>TEXT(Table1[[#This Row],[Booking_Date]],"mmm")</f>
        <v>Mar</v>
      </c>
      <c r="V608">
        <f>YEAR(Table1[[#This Row],[Booking_Date]])</f>
        <v>2025</v>
      </c>
      <c r="W608" t="s">
        <v>38</v>
      </c>
      <c r="X608" t="str">
        <f>IF(Table1[[#This Row],[Freight_Cost]]&gt;50000,"High","Low")</f>
        <v>High</v>
      </c>
      <c r="Y608" s="5" t="str">
        <f>IF(Table1[[#This Row],[Profit]]&gt;10000,"Good","Average")</f>
        <v>Average</v>
      </c>
      <c r="Z608" s="5" t="str" cm="1">
        <f t="array" ref="Z608">_xlfn.IFS(K608&lt;=5,"Excellent",K608&lt;=10,"Good",TRUE,"Delayed")</f>
        <v>Excellent</v>
      </c>
      <c r="AA608" s="5" t="str">
        <f>_xlfn.XLOOKUP(Table1[[#This Row],[Shipment_ID]],A:A,E:E)</f>
        <v>MSC</v>
      </c>
      <c r="AB608" s="5">
        <f t="shared" si="9"/>
        <v>8147.45</v>
      </c>
    </row>
    <row r="609" spans="1:28">
      <c r="A609" t="s">
        <v>802</v>
      </c>
      <c r="B609" s="1">
        <v>45542</v>
      </c>
      <c r="C609" t="s">
        <v>40</v>
      </c>
      <c r="D609" t="s">
        <v>51</v>
      </c>
      <c r="E609" t="s">
        <v>83</v>
      </c>
      <c r="F609" t="s">
        <v>58</v>
      </c>
      <c r="G609" t="s">
        <v>84</v>
      </c>
      <c r="H609">
        <v>27.08</v>
      </c>
      <c r="I609">
        <v>1954</v>
      </c>
      <c r="J609">
        <v>87.06</v>
      </c>
      <c r="K609">
        <v>6</v>
      </c>
      <c r="L609" t="s">
        <v>44</v>
      </c>
      <c r="M609" t="s">
        <v>45</v>
      </c>
      <c r="N609">
        <v>71767.199999999997</v>
      </c>
      <c r="O609" t="s">
        <v>100</v>
      </c>
      <c r="P609" t="s">
        <v>47</v>
      </c>
      <c r="Q609">
        <v>82.94</v>
      </c>
      <c r="R609">
        <v>4991.2</v>
      </c>
      <c r="S609">
        <v>2331.79</v>
      </c>
      <c r="T609">
        <v>7689.83</v>
      </c>
      <c r="U609" t="str">
        <f>TEXT(Table1[[#This Row],[Booking_Date]],"mmm")</f>
        <v>Sep</v>
      </c>
      <c r="V609">
        <f>YEAR(Table1[[#This Row],[Booking_Date]])</f>
        <v>2024</v>
      </c>
      <c r="W609" t="s">
        <v>48</v>
      </c>
      <c r="X609" t="str">
        <f>IF(Table1[[#This Row],[Freight_Cost]]&gt;50000,"High","Low")</f>
        <v>High</v>
      </c>
      <c r="Y609" s="5" t="str">
        <f>IF(Table1[[#This Row],[Profit]]&gt;10000,"Good","Average")</f>
        <v>Average</v>
      </c>
      <c r="Z609" s="5" t="str" cm="1">
        <f t="array" ref="Z609">_xlfn.IFS(K609&lt;=5,"Excellent",K609&lt;=10,"Good",TRUE,"Delayed")</f>
        <v>Good</v>
      </c>
      <c r="AA609" s="5" t="str">
        <f>_xlfn.XLOOKUP(Table1[[#This Row],[Shipment_ID]],A:A,E:E)</f>
        <v>MSC</v>
      </c>
      <c r="AB609" s="5">
        <f t="shared" si="9"/>
        <v>7689.83</v>
      </c>
    </row>
    <row r="610" spans="1:28">
      <c r="A610" t="s">
        <v>803</v>
      </c>
      <c r="B610" s="1">
        <v>45784</v>
      </c>
      <c r="C610" t="s">
        <v>64</v>
      </c>
      <c r="D610" t="s">
        <v>72</v>
      </c>
      <c r="E610" t="s">
        <v>42</v>
      </c>
      <c r="F610" t="s">
        <v>58</v>
      </c>
      <c r="G610" t="s">
        <v>59</v>
      </c>
      <c r="H610">
        <v>16.989999999999998</v>
      </c>
      <c r="I610">
        <v>858</v>
      </c>
      <c r="J610">
        <v>89.67</v>
      </c>
      <c r="K610">
        <v>2</v>
      </c>
      <c r="L610" t="s">
        <v>68</v>
      </c>
      <c r="M610" t="s">
        <v>60</v>
      </c>
      <c r="N610">
        <v>50847.4</v>
      </c>
      <c r="O610" t="s">
        <v>109</v>
      </c>
      <c r="P610" t="s">
        <v>47</v>
      </c>
      <c r="Q610">
        <v>86.79</v>
      </c>
      <c r="R610">
        <v>2395.6</v>
      </c>
      <c r="S610">
        <v>3514.93</v>
      </c>
      <c r="T610">
        <v>7700.86</v>
      </c>
      <c r="U610" t="str">
        <f>TEXT(Table1[[#This Row],[Booking_Date]],"mmm")</f>
        <v>May</v>
      </c>
      <c r="V610">
        <f>YEAR(Table1[[#This Row],[Booking_Date]])</f>
        <v>2025</v>
      </c>
      <c r="W610" t="s">
        <v>75</v>
      </c>
      <c r="X610" t="str">
        <f>IF(Table1[[#This Row],[Freight_Cost]]&gt;50000,"High","Low")</f>
        <v>High</v>
      </c>
      <c r="Y610" s="5" t="str">
        <f>IF(Table1[[#This Row],[Profit]]&gt;10000,"Good","Average")</f>
        <v>Average</v>
      </c>
      <c r="Z610" s="5" t="str" cm="1">
        <f t="array" ref="Z610">_xlfn.IFS(K610&lt;=5,"Excellent",K610&lt;=10,"Good",TRUE,"Delayed")</f>
        <v>Excellent</v>
      </c>
      <c r="AA610" s="5" t="str">
        <f>_xlfn.XLOOKUP(Table1[[#This Row],[Shipment_ID]],A:A,E:E)</f>
        <v>CMA CGM</v>
      </c>
      <c r="AB610" s="5">
        <f t="shared" si="9"/>
        <v>7700.86</v>
      </c>
    </row>
    <row r="611" spans="1:28">
      <c r="A611" t="s">
        <v>804</v>
      </c>
      <c r="B611" s="1">
        <v>45526</v>
      </c>
      <c r="C611" t="s">
        <v>40</v>
      </c>
      <c r="D611" t="s">
        <v>108</v>
      </c>
      <c r="E611" t="s">
        <v>99</v>
      </c>
      <c r="F611" t="s">
        <v>32</v>
      </c>
      <c r="G611" t="s">
        <v>59</v>
      </c>
      <c r="H611">
        <v>25.66</v>
      </c>
      <c r="I611">
        <v>1225</v>
      </c>
      <c r="J611">
        <v>92.02</v>
      </c>
      <c r="K611">
        <v>5</v>
      </c>
      <c r="L611" t="s">
        <v>34</v>
      </c>
      <c r="M611" t="s">
        <v>35</v>
      </c>
      <c r="N611">
        <v>57836.4</v>
      </c>
      <c r="O611" t="s">
        <v>178</v>
      </c>
      <c r="P611" t="s">
        <v>47</v>
      </c>
      <c r="Q611">
        <v>87.98</v>
      </c>
      <c r="R611">
        <v>3476.4</v>
      </c>
      <c r="S611">
        <v>3940.46</v>
      </c>
      <c r="T611">
        <v>7329.02</v>
      </c>
      <c r="U611" t="str">
        <f>TEXT(Table1[[#This Row],[Booking_Date]],"mmm")</f>
        <v>Aug</v>
      </c>
      <c r="V611">
        <f>YEAR(Table1[[#This Row],[Booking_Date]])</f>
        <v>2024</v>
      </c>
      <c r="W611" t="s">
        <v>48</v>
      </c>
      <c r="X611" t="str">
        <f>IF(Table1[[#This Row],[Freight_Cost]]&gt;50000,"High","Low")</f>
        <v>High</v>
      </c>
      <c r="Y611" s="5" t="str">
        <f>IF(Table1[[#This Row],[Profit]]&gt;10000,"Good","Average")</f>
        <v>Average</v>
      </c>
      <c r="Z611" s="5" t="str" cm="1">
        <f t="array" ref="Z611">_xlfn.IFS(K611&lt;=5,"Excellent",K611&lt;=10,"Good",TRUE,"Delayed")</f>
        <v>Excellent</v>
      </c>
      <c r="AA611" s="5" t="str">
        <f>_xlfn.XLOOKUP(Table1[[#This Row],[Shipment_ID]],A:A,E:E)</f>
        <v>ONE</v>
      </c>
      <c r="AB611" s="5">
        <f t="shared" si="9"/>
        <v>7329.02</v>
      </c>
    </row>
    <row r="612" spans="1:28">
      <c r="A612" t="s">
        <v>805</v>
      </c>
      <c r="B612" s="1">
        <v>45643</v>
      </c>
      <c r="C612" t="s">
        <v>40</v>
      </c>
      <c r="D612" t="s">
        <v>108</v>
      </c>
      <c r="E612" t="s">
        <v>66</v>
      </c>
      <c r="F612" t="s">
        <v>32</v>
      </c>
      <c r="G612" t="s">
        <v>84</v>
      </c>
      <c r="H612">
        <v>25.13</v>
      </c>
      <c r="I612">
        <v>1390</v>
      </c>
      <c r="J612">
        <v>100.79</v>
      </c>
      <c r="K612">
        <v>5</v>
      </c>
      <c r="L612" t="s">
        <v>34</v>
      </c>
      <c r="M612" t="s">
        <v>45</v>
      </c>
      <c r="N612">
        <v>57891.8</v>
      </c>
      <c r="O612" t="s">
        <v>259</v>
      </c>
      <c r="P612" t="s">
        <v>47</v>
      </c>
      <c r="Q612">
        <v>82.51</v>
      </c>
      <c r="R612">
        <v>3785.2</v>
      </c>
      <c r="S612">
        <v>2794.66</v>
      </c>
      <c r="T612">
        <v>5701.88</v>
      </c>
      <c r="U612" t="str">
        <f>TEXT(Table1[[#This Row],[Booking_Date]],"mmm")</f>
        <v>Dec</v>
      </c>
      <c r="V612">
        <f>YEAR(Table1[[#This Row],[Booking_Date]])</f>
        <v>2024</v>
      </c>
      <c r="W612" t="s">
        <v>104</v>
      </c>
      <c r="X612" t="str">
        <f>IF(Table1[[#This Row],[Freight_Cost]]&gt;50000,"High","Low")</f>
        <v>High</v>
      </c>
      <c r="Y612" s="5" t="str">
        <f>IF(Table1[[#This Row],[Profit]]&gt;10000,"Good","Average")</f>
        <v>Average</v>
      </c>
      <c r="Z612" s="5" t="str" cm="1">
        <f t="array" ref="Z612">_xlfn.IFS(K612&lt;=5,"Excellent",K612&lt;=10,"Good",TRUE,"Delayed")</f>
        <v>Excellent</v>
      </c>
      <c r="AA612" s="5" t="str">
        <f>_xlfn.XLOOKUP(Table1[[#This Row],[Shipment_ID]],A:A,E:E)</f>
        <v>COSCO</v>
      </c>
      <c r="AB612" s="5">
        <f t="shared" si="9"/>
        <v>5701.88</v>
      </c>
    </row>
    <row r="613" spans="1:28">
      <c r="A613" t="s">
        <v>806</v>
      </c>
      <c r="B613" s="1">
        <v>46090</v>
      </c>
      <c r="C613" t="s">
        <v>89</v>
      </c>
      <c r="D613" t="s">
        <v>108</v>
      </c>
      <c r="E613" t="s">
        <v>99</v>
      </c>
      <c r="F613" t="s">
        <v>32</v>
      </c>
      <c r="G613" t="s">
        <v>52</v>
      </c>
      <c r="H613">
        <v>15.96</v>
      </c>
      <c r="I613">
        <v>2219</v>
      </c>
      <c r="J613">
        <v>104.21</v>
      </c>
      <c r="K613">
        <v>6</v>
      </c>
      <c r="L613" t="s">
        <v>44</v>
      </c>
      <c r="M613" t="s">
        <v>45</v>
      </c>
      <c r="N613">
        <v>54997.2</v>
      </c>
      <c r="O613" t="s">
        <v>531</v>
      </c>
      <c r="P613" t="s">
        <v>37</v>
      </c>
      <c r="Q613">
        <v>87.17</v>
      </c>
      <c r="R613">
        <v>5076.3999999999996</v>
      </c>
      <c r="S613">
        <v>3767.02</v>
      </c>
      <c r="T613">
        <v>5500.57</v>
      </c>
      <c r="U613" t="str">
        <f>TEXT(Table1[[#This Row],[Booking_Date]],"mmm")</f>
        <v>Mar</v>
      </c>
      <c r="V613">
        <f>YEAR(Table1[[#This Row],[Booking_Date]])</f>
        <v>2026</v>
      </c>
      <c r="W613" t="s">
        <v>38</v>
      </c>
      <c r="X613" t="str">
        <f>IF(Table1[[#This Row],[Freight_Cost]]&gt;50000,"High","Low")</f>
        <v>High</v>
      </c>
      <c r="Y613" s="5" t="str">
        <f>IF(Table1[[#This Row],[Profit]]&gt;10000,"Good","Average")</f>
        <v>Average</v>
      </c>
      <c r="Z613" s="5" t="str" cm="1">
        <f t="array" ref="Z613">_xlfn.IFS(K613&lt;=5,"Excellent",K613&lt;=10,"Good",TRUE,"Delayed")</f>
        <v>Good</v>
      </c>
      <c r="AA613" s="5" t="str">
        <f>_xlfn.XLOOKUP(Table1[[#This Row],[Shipment_ID]],A:A,E:E)</f>
        <v>ONE</v>
      </c>
      <c r="AB613" s="5">
        <f t="shared" si="9"/>
        <v>5500.57</v>
      </c>
    </row>
    <row r="614" spans="1:28">
      <c r="A614" t="s">
        <v>807</v>
      </c>
      <c r="B614" s="1">
        <v>45924</v>
      </c>
      <c r="C614" t="s">
        <v>50</v>
      </c>
      <c r="D614" t="s">
        <v>82</v>
      </c>
      <c r="E614" t="s">
        <v>42</v>
      </c>
      <c r="F614" t="s">
        <v>58</v>
      </c>
      <c r="G614" t="s">
        <v>43</v>
      </c>
      <c r="H614">
        <v>15.18</v>
      </c>
      <c r="I614">
        <v>2083</v>
      </c>
      <c r="J614">
        <v>104.38</v>
      </c>
      <c r="K614">
        <v>6</v>
      </c>
      <c r="L614" t="s">
        <v>44</v>
      </c>
      <c r="M614" t="s">
        <v>35</v>
      </c>
      <c r="N614">
        <v>67183.600000000006</v>
      </c>
      <c r="O614" t="s">
        <v>91</v>
      </c>
      <c r="P614" t="s">
        <v>37</v>
      </c>
      <c r="Q614">
        <v>83.79</v>
      </c>
      <c r="R614">
        <v>4773.2</v>
      </c>
      <c r="S614">
        <v>4203.1499999999996</v>
      </c>
      <c r="T614">
        <v>8681.33</v>
      </c>
      <c r="U614" t="str">
        <f>TEXT(Table1[[#This Row],[Booking_Date]],"mmm")</f>
        <v>Sep</v>
      </c>
      <c r="V614">
        <f>YEAR(Table1[[#This Row],[Booking_Date]])</f>
        <v>2025</v>
      </c>
      <c r="W614" t="s">
        <v>48</v>
      </c>
      <c r="X614" t="str">
        <f>IF(Table1[[#This Row],[Freight_Cost]]&gt;50000,"High","Low")</f>
        <v>High</v>
      </c>
      <c r="Y614" s="5" t="str">
        <f>IF(Table1[[#This Row],[Profit]]&gt;10000,"Good","Average")</f>
        <v>Average</v>
      </c>
      <c r="Z614" s="5" t="str" cm="1">
        <f t="array" ref="Z614">_xlfn.IFS(K614&lt;=5,"Excellent",K614&lt;=10,"Good",TRUE,"Delayed")</f>
        <v>Good</v>
      </c>
      <c r="AA614" s="5" t="str">
        <f>_xlfn.XLOOKUP(Table1[[#This Row],[Shipment_ID]],A:A,E:E)</f>
        <v>CMA CGM</v>
      </c>
      <c r="AB614" s="5">
        <f t="shared" si="9"/>
        <v>8681.33</v>
      </c>
    </row>
    <row r="615" spans="1:28">
      <c r="A615" t="s">
        <v>808</v>
      </c>
      <c r="B615" s="1">
        <v>45674</v>
      </c>
      <c r="C615" t="s">
        <v>40</v>
      </c>
      <c r="D615" t="s">
        <v>82</v>
      </c>
      <c r="E615" t="s">
        <v>57</v>
      </c>
      <c r="F615" t="s">
        <v>58</v>
      </c>
      <c r="G615" t="s">
        <v>84</v>
      </c>
      <c r="H615">
        <v>17.97</v>
      </c>
      <c r="I615">
        <v>1295</v>
      </c>
      <c r="J615">
        <v>85.81</v>
      </c>
      <c r="K615">
        <v>3</v>
      </c>
      <c r="L615" t="s">
        <v>68</v>
      </c>
      <c r="M615" t="s">
        <v>60</v>
      </c>
      <c r="N615">
        <v>56510.2</v>
      </c>
      <c r="O615" t="s">
        <v>103</v>
      </c>
      <c r="P615" t="s">
        <v>74</v>
      </c>
      <c r="Q615">
        <v>84.28</v>
      </c>
      <c r="R615">
        <v>3308.8</v>
      </c>
      <c r="S615">
        <v>2935.03</v>
      </c>
      <c r="T615">
        <v>6078.74</v>
      </c>
      <c r="U615" t="str">
        <f>TEXT(Table1[[#This Row],[Booking_Date]],"mmm")</f>
        <v>Jan</v>
      </c>
      <c r="V615">
        <f>YEAR(Table1[[#This Row],[Booking_Date]])</f>
        <v>2025</v>
      </c>
      <c r="W615" t="s">
        <v>38</v>
      </c>
      <c r="X615" t="str">
        <f>IF(Table1[[#This Row],[Freight_Cost]]&gt;50000,"High","Low")</f>
        <v>High</v>
      </c>
      <c r="Y615" s="5" t="str">
        <f>IF(Table1[[#This Row],[Profit]]&gt;10000,"Good","Average")</f>
        <v>Average</v>
      </c>
      <c r="Z615" s="5" t="str" cm="1">
        <f t="array" ref="Z615">_xlfn.IFS(K615&lt;=5,"Excellent",K615&lt;=10,"Good",TRUE,"Delayed")</f>
        <v>Excellent</v>
      </c>
      <c r="AA615" s="5" t="str">
        <f>_xlfn.XLOOKUP(Table1[[#This Row],[Shipment_ID]],A:A,E:E)</f>
        <v>Evergreen</v>
      </c>
      <c r="AB615" s="5">
        <f t="shared" si="9"/>
        <v>6078.74</v>
      </c>
    </row>
    <row r="616" spans="1:28">
      <c r="A616" t="s">
        <v>809</v>
      </c>
      <c r="B616" s="1">
        <v>45529</v>
      </c>
      <c r="C616" t="s">
        <v>121</v>
      </c>
      <c r="D616" t="s">
        <v>72</v>
      </c>
      <c r="E616" t="s">
        <v>99</v>
      </c>
      <c r="F616" t="s">
        <v>58</v>
      </c>
      <c r="G616" t="s">
        <v>90</v>
      </c>
      <c r="H616">
        <v>14.37</v>
      </c>
      <c r="I616">
        <v>1943</v>
      </c>
      <c r="J616">
        <v>87.69</v>
      </c>
      <c r="K616">
        <v>5</v>
      </c>
      <c r="L616" t="s">
        <v>68</v>
      </c>
      <c r="M616" t="s">
        <v>45</v>
      </c>
      <c r="N616">
        <v>62771.8</v>
      </c>
      <c r="O616" t="s">
        <v>122</v>
      </c>
      <c r="P616" t="s">
        <v>37</v>
      </c>
      <c r="Q616">
        <v>85.45</v>
      </c>
      <c r="R616">
        <v>4460.8</v>
      </c>
      <c r="S616">
        <v>2189.34</v>
      </c>
      <c r="T616">
        <v>5188.09</v>
      </c>
      <c r="U616" t="str">
        <f>TEXT(Table1[[#This Row],[Booking_Date]],"mmm")</f>
        <v>Aug</v>
      </c>
      <c r="V616">
        <f>YEAR(Table1[[#This Row],[Booking_Date]])</f>
        <v>2024</v>
      </c>
      <c r="W616" t="s">
        <v>48</v>
      </c>
      <c r="X616" t="str">
        <f>IF(Table1[[#This Row],[Freight_Cost]]&gt;50000,"High","Low")</f>
        <v>High</v>
      </c>
      <c r="Y616" s="5" t="str">
        <f>IF(Table1[[#This Row],[Profit]]&gt;10000,"Good","Average")</f>
        <v>Average</v>
      </c>
      <c r="Z616" s="5" t="str" cm="1">
        <f t="array" ref="Z616">_xlfn.IFS(K616&lt;=5,"Excellent",K616&lt;=10,"Good",TRUE,"Delayed")</f>
        <v>Excellent</v>
      </c>
      <c r="AA616" s="5" t="str">
        <f>_xlfn.XLOOKUP(Table1[[#This Row],[Shipment_ID]],A:A,E:E)</f>
        <v>ONE</v>
      </c>
      <c r="AB616" s="5">
        <f t="shared" si="9"/>
        <v>5188.09</v>
      </c>
    </row>
    <row r="617" spans="1:28">
      <c r="A617" t="s">
        <v>810</v>
      </c>
      <c r="B617" s="1">
        <v>45428</v>
      </c>
      <c r="C617" t="s">
        <v>50</v>
      </c>
      <c r="D617" t="s">
        <v>72</v>
      </c>
      <c r="E617" t="s">
        <v>83</v>
      </c>
      <c r="F617" t="s">
        <v>32</v>
      </c>
      <c r="G617" t="s">
        <v>59</v>
      </c>
      <c r="H617">
        <v>11.5</v>
      </c>
      <c r="I617">
        <v>2479</v>
      </c>
      <c r="J617">
        <v>101.45</v>
      </c>
      <c r="K617">
        <v>8</v>
      </c>
      <c r="L617" t="s">
        <v>34</v>
      </c>
      <c r="M617" t="s">
        <v>45</v>
      </c>
      <c r="N617">
        <v>58772</v>
      </c>
      <c r="O617" t="s">
        <v>184</v>
      </c>
      <c r="P617" t="s">
        <v>78</v>
      </c>
      <c r="Q617">
        <v>84.51</v>
      </c>
      <c r="R617">
        <v>5418</v>
      </c>
      <c r="S617">
        <v>3301.86</v>
      </c>
      <c r="T617">
        <v>8493.31</v>
      </c>
      <c r="U617" t="str">
        <f>TEXT(Table1[[#This Row],[Booking_Date]],"mmm")</f>
        <v>May</v>
      </c>
      <c r="V617">
        <f>YEAR(Table1[[#This Row],[Booking_Date]])</f>
        <v>2024</v>
      </c>
      <c r="W617" t="s">
        <v>75</v>
      </c>
      <c r="X617" t="str">
        <f>IF(Table1[[#This Row],[Freight_Cost]]&gt;50000,"High","Low")</f>
        <v>High</v>
      </c>
      <c r="Y617" s="5" t="str">
        <f>IF(Table1[[#This Row],[Profit]]&gt;10000,"Good","Average")</f>
        <v>Average</v>
      </c>
      <c r="Z617" s="5" t="str" cm="1">
        <f t="array" ref="Z617">_xlfn.IFS(K617&lt;=5,"Excellent",K617&lt;=10,"Good",TRUE,"Delayed")</f>
        <v>Good</v>
      </c>
      <c r="AA617" s="5" t="str">
        <f>_xlfn.XLOOKUP(Table1[[#This Row],[Shipment_ID]],A:A,E:E)</f>
        <v>MSC</v>
      </c>
      <c r="AB617" s="5">
        <f t="shared" si="9"/>
        <v>8493.31</v>
      </c>
    </row>
    <row r="618" spans="1:28">
      <c r="A618" t="s">
        <v>811</v>
      </c>
      <c r="B618" s="1">
        <v>45663</v>
      </c>
      <c r="C618" t="s">
        <v>121</v>
      </c>
      <c r="D618" t="s">
        <v>30</v>
      </c>
      <c r="E618" t="s">
        <v>57</v>
      </c>
      <c r="F618" t="s">
        <v>32</v>
      </c>
      <c r="G618" t="s">
        <v>33</v>
      </c>
      <c r="H618">
        <v>20.23</v>
      </c>
      <c r="I618">
        <v>2617</v>
      </c>
      <c r="J618">
        <v>87.27</v>
      </c>
      <c r="K618">
        <v>6</v>
      </c>
      <c r="L618" t="s">
        <v>34</v>
      </c>
      <c r="M618" t="s">
        <v>45</v>
      </c>
      <c r="N618">
        <v>66583.399999999994</v>
      </c>
      <c r="O618" t="s">
        <v>272</v>
      </c>
      <c r="P618" t="s">
        <v>47</v>
      </c>
      <c r="Q618">
        <v>85.86</v>
      </c>
      <c r="R618">
        <v>6043.2</v>
      </c>
      <c r="S618">
        <v>2413.61</v>
      </c>
      <c r="T618">
        <v>8515.1200000000008</v>
      </c>
      <c r="U618" t="str">
        <f>TEXT(Table1[[#This Row],[Booking_Date]],"mmm")</f>
        <v>Jan</v>
      </c>
      <c r="V618">
        <f>YEAR(Table1[[#This Row],[Booking_Date]])</f>
        <v>2025</v>
      </c>
      <c r="W618" t="s">
        <v>38</v>
      </c>
      <c r="X618" t="str">
        <f>IF(Table1[[#This Row],[Freight_Cost]]&gt;50000,"High","Low")</f>
        <v>High</v>
      </c>
      <c r="Y618" s="5" t="str">
        <f>IF(Table1[[#This Row],[Profit]]&gt;10000,"Good","Average")</f>
        <v>Average</v>
      </c>
      <c r="Z618" s="5" t="str" cm="1">
        <f t="array" ref="Z618">_xlfn.IFS(K618&lt;=5,"Excellent",K618&lt;=10,"Good",TRUE,"Delayed")</f>
        <v>Good</v>
      </c>
      <c r="AA618" s="5" t="str">
        <f>_xlfn.XLOOKUP(Table1[[#This Row],[Shipment_ID]],A:A,E:E)</f>
        <v>Evergreen</v>
      </c>
      <c r="AB618" s="5">
        <f t="shared" si="9"/>
        <v>8515.1200000000008</v>
      </c>
    </row>
    <row r="619" spans="1:28">
      <c r="A619" t="s">
        <v>812</v>
      </c>
      <c r="B619" s="1">
        <v>45922</v>
      </c>
      <c r="C619" t="s">
        <v>50</v>
      </c>
      <c r="D619" t="s">
        <v>51</v>
      </c>
      <c r="E619" t="s">
        <v>83</v>
      </c>
      <c r="F619" t="s">
        <v>32</v>
      </c>
      <c r="G619" t="s">
        <v>52</v>
      </c>
      <c r="H619">
        <v>17.28</v>
      </c>
      <c r="I619">
        <v>1834</v>
      </c>
      <c r="J619">
        <v>102.83</v>
      </c>
      <c r="K619">
        <v>6</v>
      </c>
      <c r="L619" t="s">
        <v>34</v>
      </c>
      <c r="M619" t="s">
        <v>60</v>
      </c>
      <c r="N619">
        <v>54899.6</v>
      </c>
      <c r="O619" t="s">
        <v>283</v>
      </c>
      <c r="P619" t="s">
        <v>78</v>
      </c>
      <c r="Q619">
        <v>88.22</v>
      </c>
      <c r="R619">
        <v>4359.2</v>
      </c>
      <c r="S619">
        <v>3595.87</v>
      </c>
      <c r="T619">
        <v>9218.33</v>
      </c>
      <c r="U619" t="str">
        <f>TEXT(Table1[[#This Row],[Booking_Date]],"mmm")</f>
        <v>Sep</v>
      </c>
      <c r="V619">
        <f>YEAR(Table1[[#This Row],[Booking_Date]])</f>
        <v>2025</v>
      </c>
      <c r="W619" t="s">
        <v>48</v>
      </c>
      <c r="X619" t="str">
        <f>IF(Table1[[#This Row],[Freight_Cost]]&gt;50000,"High","Low")</f>
        <v>High</v>
      </c>
      <c r="Y619" s="5" t="str">
        <f>IF(Table1[[#This Row],[Profit]]&gt;10000,"Good","Average")</f>
        <v>Average</v>
      </c>
      <c r="Z619" s="5" t="str" cm="1">
        <f t="array" ref="Z619">_xlfn.IFS(K619&lt;=5,"Excellent",K619&lt;=10,"Good",TRUE,"Delayed")</f>
        <v>Good</v>
      </c>
      <c r="AA619" s="5" t="str">
        <f>_xlfn.XLOOKUP(Table1[[#This Row],[Shipment_ID]],A:A,E:E)</f>
        <v>MSC</v>
      </c>
      <c r="AB619" s="5">
        <f t="shared" si="9"/>
        <v>9218.33</v>
      </c>
    </row>
    <row r="620" spans="1:28">
      <c r="A620" t="s">
        <v>813</v>
      </c>
      <c r="B620" s="1">
        <v>45730</v>
      </c>
      <c r="C620" t="s">
        <v>40</v>
      </c>
      <c r="D620" t="s">
        <v>56</v>
      </c>
      <c r="E620" t="s">
        <v>42</v>
      </c>
      <c r="F620" t="s">
        <v>32</v>
      </c>
      <c r="G620" t="s">
        <v>33</v>
      </c>
      <c r="H620">
        <v>24.56</v>
      </c>
      <c r="I620">
        <v>1362</v>
      </c>
      <c r="J620">
        <v>103.92</v>
      </c>
      <c r="K620">
        <v>3</v>
      </c>
      <c r="L620" t="s">
        <v>68</v>
      </c>
      <c r="M620" t="s">
        <v>35</v>
      </c>
      <c r="N620">
        <v>57418.400000000001</v>
      </c>
      <c r="O620" t="s">
        <v>85</v>
      </c>
      <c r="P620" t="s">
        <v>54</v>
      </c>
      <c r="Q620">
        <v>85.3</v>
      </c>
      <c r="R620">
        <v>3706.4</v>
      </c>
      <c r="S620">
        <v>2387.4499999999998</v>
      </c>
      <c r="T620">
        <v>7166.52</v>
      </c>
      <c r="U620" t="str">
        <f>TEXT(Table1[[#This Row],[Booking_Date]],"mmm")</f>
        <v>Mar</v>
      </c>
      <c r="V620">
        <f>YEAR(Table1[[#This Row],[Booking_Date]])</f>
        <v>2025</v>
      </c>
      <c r="W620" t="s">
        <v>38</v>
      </c>
      <c r="X620" t="str">
        <f>IF(Table1[[#This Row],[Freight_Cost]]&gt;50000,"High","Low")</f>
        <v>High</v>
      </c>
      <c r="Y620" s="5" t="str">
        <f>IF(Table1[[#This Row],[Profit]]&gt;10000,"Good","Average")</f>
        <v>Average</v>
      </c>
      <c r="Z620" s="5" t="str" cm="1">
        <f t="array" ref="Z620">_xlfn.IFS(K620&lt;=5,"Excellent",K620&lt;=10,"Good",TRUE,"Delayed")</f>
        <v>Excellent</v>
      </c>
      <c r="AA620" s="5" t="str">
        <f>_xlfn.XLOOKUP(Table1[[#This Row],[Shipment_ID]],A:A,E:E)</f>
        <v>CMA CGM</v>
      </c>
      <c r="AB620" s="5">
        <f t="shared" si="9"/>
        <v>7166.52</v>
      </c>
    </row>
    <row r="621" spans="1:28">
      <c r="A621" t="s">
        <v>814</v>
      </c>
      <c r="B621" s="1">
        <v>46042</v>
      </c>
      <c r="C621" t="s">
        <v>89</v>
      </c>
      <c r="D621" t="s">
        <v>65</v>
      </c>
      <c r="E621" t="s">
        <v>83</v>
      </c>
      <c r="F621" t="s">
        <v>32</v>
      </c>
      <c r="G621" t="s">
        <v>43</v>
      </c>
      <c r="H621">
        <v>27.84</v>
      </c>
      <c r="I621">
        <v>2482</v>
      </c>
      <c r="J621">
        <v>93.14</v>
      </c>
      <c r="K621">
        <v>6</v>
      </c>
      <c r="L621" t="s">
        <v>44</v>
      </c>
      <c r="M621" t="s">
        <v>45</v>
      </c>
      <c r="N621">
        <v>67516.800000000003</v>
      </c>
      <c r="O621" t="s">
        <v>146</v>
      </c>
      <c r="P621" t="s">
        <v>78</v>
      </c>
      <c r="Q621">
        <v>87.11</v>
      </c>
      <c r="R621">
        <v>6077.6</v>
      </c>
      <c r="S621">
        <v>3383.38</v>
      </c>
      <c r="T621">
        <v>9289.6299999999992</v>
      </c>
      <c r="U621" t="str">
        <f>TEXT(Table1[[#This Row],[Booking_Date]],"mmm")</f>
        <v>Jan</v>
      </c>
      <c r="V621">
        <f>YEAR(Table1[[#This Row],[Booking_Date]])</f>
        <v>2026</v>
      </c>
      <c r="W621" t="s">
        <v>38</v>
      </c>
      <c r="X621" t="str">
        <f>IF(Table1[[#This Row],[Freight_Cost]]&gt;50000,"High","Low")</f>
        <v>High</v>
      </c>
      <c r="Y621" s="5" t="str">
        <f>IF(Table1[[#This Row],[Profit]]&gt;10000,"Good","Average")</f>
        <v>Average</v>
      </c>
      <c r="Z621" s="5" t="str" cm="1">
        <f t="array" ref="Z621">_xlfn.IFS(K621&lt;=5,"Excellent",K621&lt;=10,"Good",TRUE,"Delayed")</f>
        <v>Good</v>
      </c>
      <c r="AA621" s="5" t="str">
        <f>_xlfn.XLOOKUP(Table1[[#This Row],[Shipment_ID]],A:A,E:E)</f>
        <v>MSC</v>
      </c>
      <c r="AB621" s="5">
        <f t="shared" si="9"/>
        <v>9289.6299999999992</v>
      </c>
    </row>
    <row r="622" spans="1:28">
      <c r="A622" t="s">
        <v>815</v>
      </c>
      <c r="B622" s="1">
        <v>45959</v>
      </c>
      <c r="C622" t="s">
        <v>89</v>
      </c>
      <c r="D622" t="s">
        <v>51</v>
      </c>
      <c r="E622" t="s">
        <v>99</v>
      </c>
      <c r="F622" t="s">
        <v>58</v>
      </c>
      <c r="G622" t="s">
        <v>33</v>
      </c>
      <c r="H622">
        <v>10</v>
      </c>
      <c r="I622">
        <v>400</v>
      </c>
      <c r="J622">
        <v>85.19</v>
      </c>
      <c r="K622">
        <v>3</v>
      </c>
      <c r="L622" t="s">
        <v>68</v>
      </c>
      <c r="M622" t="s">
        <v>60</v>
      </c>
      <c r="N622">
        <v>38522.800000000003</v>
      </c>
      <c r="O622" t="s">
        <v>338</v>
      </c>
      <c r="P622" t="s">
        <v>78</v>
      </c>
      <c r="Q622">
        <v>84.61</v>
      </c>
      <c r="R622">
        <v>1200</v>
      </c>
      <c r="S622">
        <v>3214.64</v>
      </c>
      <c r="T622">
        <v>6789.36</v>
      </c>
      <c r="U622" t="str">
        <f>TEXT(Table1[[#This Row],[Booking_Date]],"mmm")</f>
        <v>Oct</v>
      </c>
      <c r="V622">
        <f>YEAR(Table1[[#This Row],[Booking_Date]])</f>
        <v>2025</v>
      </c>
      <c r="W622" t="s">
        <v>104</v>
      </c>
      <c r="X622" t="str">
        <f>IF(Table1[[#This Row],[Freight_Cost]]&gt;50000,"High","Low")</f>
        <v>Low</v>
      </c>
      <c r="Y622" s="5" t="str">
        <f>IF(Table1[[#This Row],[Profit]]&gt;10000,"Good","Average")</f>
        <v>Average</v>
      </c>
      <c r="Z622" s="5" t="str" cm="1">
        <f t="array" ref="Z622">_xlfn.IFS(K622&lt;=5,"Excellent",K622&lt;=10,"Good",TRUE,"Delayed")</f>
        <v>Excellent</v>
      </c>
      <c r="AA622" s="5" t="str">
        <f>_xlfn.XLOOKUP(Table1[[#This Row],[Shipment_ID]],A:A,E:E)</f>
        <v>ONE</v>
      </c>
      <c r="AB622" s="5">
        <f t="shared" si="9"/>
        <v>6789.36</v>
      </c>
    </row>
    <row r="623" spans="1:28">
      <c r="A623" t="s">
        <v>816</v>
      </c>
      <c r="B623" s="1">
        <v>45998</v>
      </c>
      <c r="C623" t="s">
        <v>50</v>
      </c>
      <c r="D623" t="s">
        <v>30</v>
      </c>
      <c r="E623" t="s">
        <v>102</v>
      </c>
      <c r="F623" t="s">
        <v>32</v>
      </c>
      <c r="G623" t="s">
        <v>90</v>
      </c>
      <c r="H623">
        <v>20.309999999999999</v>
      </c>
      <c r="I623">
        <v>1825</v>
      </c>
      <c r="J623">
        <v>85.42</v>
      </c>
      <c r="K623">
        <v>6</v>
      </c>
      <c r="L623" t="s">
        <v>68</v>
      </c>
      <c r="M623" t="s">
        <v>45</v>
      </c>
      <c r="N623">
        <v>54429.4</v>
      </c>
      <c r="O623" t="s">
        <v>195</v>
      </c>
      <c r="P623" t="s">
        <v>74</v>
      </c>
      <c r="Q623">
        <v>81.459999999999994</v>
      </c>
      <c r="R623">
        <v>4462.3999999999996</v>
      </c>
      <c r="S623">
        <v>2107.67</v>
      </c>
      <c r="T623">
        <v>7047.97</v>
      </c>
      <c r="U623" t="str">
        <f>TEXT(Table1[[#This Row],[Booking_Date]],"mmm")</f>
        <v>Dec</v>
      </c>
      <c r="V623">
        <f>YEAR(Table1[[#This Row],[Booking_Date]])</f>
        <v>2025</v>
      </c>
      <c r="W623" t="s">
        <v>104</v>
      </c>
      <c r="X623" t="str">
        <f>IF(Table1[[#This Row],[Freight_Cost]]&gt;50000,"High","Low")</f>
        <v>High</v>
      </c>
      <c r="Y623" s="5" t="str">
        <f>IF(Table1[[#This Row],[Profit]]&gt;10000,"Good","Average")</f>
        <v>Average</v>
      </c>
      <c r="Z623" s="5" t="str" cm="1">
        <f t="array" ref="Z623">_xlfn.IFS(K623&lt;=5,"Excellent",K623&lt;=10,"Good",TRUE,"Delayed")</f>
        <v>Good</v>
      </c>
      <c r="AA623" s="5" t="str">
        <f>_xlfn.XLOOKUP(Table1[[#This Row],[Shipment_ID]],A:A,E:E)</f>
        <v>Maersk</v>
      </c>
      <c r="AB623" s="5">
        <f t="shared" si="9"/>
        <v>7047.97</v>
      </c>
    </row>
    <row r="624" spans="1:28">
      <c r="A624" t="s">
        <v>817</v>
      </c>
      <c r="B624" s="1">
        <v>45422</v>
      </c>
      <c r="C624" t="s">
        <v>29</v>
      </c>
      <c r="D624" t="s">
        <v>72</v>
      </c>
      <c r="E624" t="s">
        <v>83</v>
      </c>
      <c r="F624" t="s">
        <v>32</v>
      </c>
      <c r="G624" t="s">
        <v>33</v>
      </c>
      <c r="H624">
        <v>22.01</v>
      </c>
      <c r="I624">
        <v>2367</v>
      </c>
      <c r="J624">
        <v>94.68</v>
      </c>
      <c r="K624">
        <v>6</v>
      </c>
      <c r="L624" t="s">
        <v>44</v>
      </c>
      <c r="M624" t="s">
        <v>35</v>
      </c>
      <c r="N624">
        <v>63574.6</v>
      </c>
      <c r="O624" t="s">
        <v>358</v>
      </c>
      <c r="P624" t="s">
        <v>70</v>
      </c>
      <c r="Q624">
        <v>88.18</v>
      </c>
      <c r="R624">
        <v>5614.4</v>
      </c>
      <c r="S624">
        <v>4710.1899999999996</v>
      </c>
      <c r="T624">
        <v>6273.44</v>
      </c>
      <c r="U624" t="str">
        <f>TEXT(Table1[[#This Row],[Booking_Date]],"mmm")</f>
        <v>May</v>
      </c>
      <c r="V624">
        <f>YEAR(Table1[[#This Row],[Booking_Date]])</f>
        <v>2024</v>
      </c>
      <c r="W624" t="s">
        <v>75</v>
      </c>
      <c r="X624" t="str">
        <f>IF(Table1[[#This Row],[Freight_Cost]]&gt;50000,"High","Low")</f>
        <v>High</v>
      </c>
      <c r="Y624" s="5" t="str">
        <f>IF(Table1[[#This Row],[Profit]]&gt;10000,"Good","Average")</f>
        <v>Average</v>
      </c>
      <c r="Z624" s="5" t="str" cm="1">
        <f t="array" ref="Z624">_xlfn.IFS(K624&lt;=5,"Excellent",K624&lt;=10,"Good",TRUE,"Delayed")</f>
        <v>Good</v>
      </c>
      <c r="AA624" s="5" t="str">
        <f>_xlfn.XLOOKUP(Table1[[#This Row],[Shipment_ID]],A:A,E:E)</f>
        <v>MSC</v>
      </c>
      <c r="AB624" s="5">
        <f t="shared" si="9"/>
        <v>6273.44</v>
      </c>
    </row>
    <row r="625" spans="1:28">
      <c r="A625" t="s">
        <v>818</v>
      </c>
      <c r="B625" s="1">
        <v>45365</v>
      </c>
      <c r="C625" t="s">
        <v>50</v>
      </c>
      <c r="D625" t="s">
        <v>41</v>
      </c>
      <c r="E625" t="s">
        <v>57</v>
      </c>
      <c r="F625" t="s">
        <v>32</v>
      </c>
      <c r="G625" t="s">
        <v>59</v>
      </c>
      <c r="H625">
        <v>27.8</v>
      </c>
      <c r="I625">
        <v>2686</v>
      </c>
      <c r="J625">
        <v>103.82</v>
      </c>
      <c r="K625">
        <v>8</v>
      </c>
      <c r="L625" t="s">
        <v>68</v>
      </c>
      <c r="M625" t="s">
        <v>35</v>
      </c>
      <c r="N625">
        <v>76210.399999999994</v>
      </c>
      <c r="O625" t="s">
        <v>527</v>
      </c>
      <c r="P625" t="s">
        <v>70</v>
      </c>
      <c r="Q625">
        <v>85.96</v>
      </c>
      <c r="R625">
        <v>6484</v>
      </c>
      <c r="S625">
        <v>4006.34</v>
      </c>
      <c r="T625">
        <v>9298.36</v>
      </c>
      <c r="U625" t="str">
        <f>TEXT(Table1[[#This Row],[Booking_Date]],"mmm")</f>
        <v>Mar</v>
      </c>
      <c r="V625">
        <f>YEAR(Table1[[#This Row],[Booking_Date]])</f>
        <v>2024</v>
      </c>
      <c r="W625" t="s">
        <v>38</v>
      </c>
      <c r="X625" t="str">
        <f>IF(Table1[[#This Row],[Freight_Cost]]&gt;50000,"High","Low")</f>
        <v>High</v>
      </c>
      <c r="Y625" s="5" t="str">
        <f>IF(Table1[[#This Row],[Profit]]&gt;10000,"Good","Average")</f>
        <v>Average</v>
      </c>
      <c r="Z625" s="5" t="str" cm="1">
        <f t="array" ref="Z625">_xlfn.IFS(K625&lt;=5,"Excellent",K625&lt;=10,"Good",TRUE,"Delayed")</f>
        <v>Good</v>
      </c>
      <c r="AA625" s="5" t="str">
        <f>_xlfn.XLOOKUP(Table1[[#This Row],[Shipment_ID]],A:A,E:E)</f>
        <v>Evergreen</v>
      </c>
      <c r="AB625" s="5">
        <f t="shared" si="9"/>
        <v>9298.36</v>
      </c>
    </row>
    <row r="626" spans="1:28">
      <c r="A626" t="s">
        <v>819</v>
      </c>
      <c r="B626" s="1">
        <v>45536</v>
      </c>
      <c r="C626" t="s">
        <v>115</v>
      </c>
      <c r="D626" t="s">
        <v>56</v>
      </c>
      <c r="E626" t="s">
        <v>99</v>
      </c>
      <c r="F626" t="s">
        <v>32</v>
      </c>
      <c r="G626" t="s">
        <v>67</v>
      </c>
      <c r="H626">
        <v>21.39</v>
      </c>
      <c r="I626">
        <v>2570</v>
      </c>
      <c r="J626">
        <v>94.87</v>
      </c>
      <c r="K626">
        <v>8</v>
      </c>
      <c r="L626" t="s">
        <v>34</v>
      </c>
      <c r="M626" t="s">
        <v>45</v>
      </c>
      <c r="N626">
        <v>67975.399999999994</v>
      </c>
      <c r="O626" t="s">
        <v>211</v>
      </c>
      <c r="P626" t="s">
        <v>78</v>
      </c>
      <c r="Q626">
        <v>85.23</v>
      </c>
      <c r="R626">
        <v>5995.6</v>
      </c>
      <c r="S626">
        <v>3061.82</v>
      </c>
      <c r="T626">
        <v>9700.85</v>
      </c>
      <c r="U626" t="str">
        <f>TEXT(Table1[[#This Row],[Booking_Date]],"mmm")</f>
        <v>Sep</v>
      </c>
      <c r="V626">
        <f>YEAR(Table1[[#This Row],[Booking_Date]])</f>
        <v>2024</v>
      </c>
      <c r="W626" t="s">
        <v>48</v>
      </c>
      <c r="X626" t="str">
        <f>IF(Table1[[#This Row],[Freight_Cost]]&gt;50000,"High","Low")</f>
        <v>High</v>
      </c>
      <c r="Y626" s="5" t="str">
        <f>IF(Table1[[#This Row],[Profit]]&gt;10000,"Good","Average")</f>
        <v>Average</v>
      </c>
      <c r="Z626" s="5" t="str" cm="1">
        <f t="array" ref="Z626">_xlfn.IFS(K626&lt;=5,"Excellent",K626&lt;=10,"Good",TRUE,"Delayed")</f>
        <v>Good</v>
      </c>
      <c r="AA626" s="5" t="str">
        <f>_xlfn.XLOOKUP(Table1[[#This Row],[Shipment_ID]],A:A,E:E)</f>
        <v>ONE</v>
      </c>
      <c r="AB626" s="5">
        <f t="shared" si="9"/>
        <v>9700.85</v>
      </c>
    </row>
    <row r="627" spans="1:28">
      <c r="A627" t="s">
        <v>820</v>
      </c>
      <c r="B627" s="1">
        <v>45377</v>
      </c>
      <c r="C627" t="s">
        <v>40</v>
      </c>
      <c r="D627" t="s">
        <v>82</v>
      </c>
      <c r="E627" t="s">
        <v>31</v>
      </c>
      <c r="F627" t="s">
        <v>58</v>
      </c>
      <c r="G627" t="s">
        <v>33</v>
      </c>
      <c r="H627">
        <v>24.29</v>
      </c>
      <c r="I627">
        <v>1646</v>
      </c>
      <c r="J627">
        <v>90.25</v>
      </c>
      <c r="K627">
        <v>6</v>
      </c>
      <c r="L627" t="s">
        <v>44</v>
      </c>
      <c r="M627" t="s">
        <v>35</v>
      </c>
      <c r="N627">
        <v>68443</v>
      </c>
      <c r="O627" t="s">
        <v>256</v>
      </c>
      <c r="P627" t="s">
        <v>37</v>
      </c>
      <c r="Q627">
        <v>81.48</v>
      </c>
      <c r="R627">
        <v>4263.6000000000004</v>
      </c>
      <c r="S627">
        <v>2268.04</v>
      </c>
      <c r="T627">
        <v>5797.17</v>
      </c>
      <c r="U627" t="str">
        <f>TEXT(Table1[[#This Row],[Booking_Date]],"mmm")</f>
        <v>Mar</v>
      </c>
      <c r="V627">
        <f>YEAR(Table1[[#This Row],[Booking_Date]])</f>
        <v>2024</v>
      </c>
      <c r="W627" t="s">
        <v>38</v>
      </c>
      <c r="X627" t="str">
        <f>IF(Table1[[#This Row],[Freight_Cost]]&gt;50000,"High","Low")</f>
        <v>High</v>
      </c>
      <c r="Y627" s="5" t="str">
        <f>IF(Table1[[#This Row],[Profit]]&gt;10000,"Good","Average")</f>
        <v>Average</v>
      </c>
      <c r="Z627" s="5" t="str" cm="1">
        <f t="array" ref="Z627">_xlfn.IFS(K627&lt;=5,"Excellent",K627&lt;=10,"Good",TRUE,"Delayed")</f>
        <v>Good</v>
      </c>
      <c r="AA627" s="5" t="str">
        <f>_xlfn.XLOOKUP(Table1[[#This Row],[Shipment_ID]],A:A,E:E)</f>
        <v>Hapag-Lloyd</v>
      </c>
      <c r="AB627" s="5">
        <f t="shared" si="9"/>
        <v>5797.17</v>
      </c>
    </row>
    <row r="628" spans="1:28">
      <c r="A628" t="s">
        <v>821</v>
      </c>
      <c r="B628" s="1">
        <v>45900</v>
      </c>
      <c r="C628" t="s">
        <v>50</v>
      </c>
      <c r="D628" t="s">
        <v>82</v>
      </c>
      <c r="E628" t="s">
        <v>66</v>
      </c>
      <c r="F628" t="s">
        <v>32</v>
      </c>
      <c r="G628" t="s">
        <v>33</v>
      </c>
      <c r="H628">
        <v>21.62</v>
      </c>
      <c r="I628">
        <v>969</v>
      </c>
      <c r="J628">
        <v>92.72</v>
      </c>
      <c r="K628">
        <v>2</v>
      </c>
      <c r="L628" t="s">
        <v>68</v>
      </c>
      <c r="M628" t="s">
        <v>60</v>
      </c>
      <c r="N628">
        <v>44712.4</v>
      </c>
      <c r="O628" t="s">
        <v>598</v>
      </c>
      <c r="P628" t="s">
        <v>74</v>
      </c>
      <c r="Q628">
        <v>87</v>
      </c>
      <c r="R628">
        <v>2802.8</v>
      </c>
      <c r="S628">
        <v>1675.88</v>
      </c>
      <c r="T628">
        <v>5238.76</v>
      </c>
      <c r="U628" t="str">
        <f>TEXT(Table1[[#This Row],[Booking_Date]],"mmm")</f>
        <v>Aug</v>
      </c>
      <c r="V628">
        <f>YEAR(Table1[[#This Row],[Booking_Date]])</f>
        <v>2025</v>
      </c>
      <c r="W628" t="s">
        <v>48</v>
      </c>
      <c r="X628" t="str">
        <f>IF(Table1[[#This Row],[Freight_Cost]]&gt;50000,"High","Low")</f>
        <v>Low</v>
      </c>
      <c r="Y628" s="5" t="str">
        <f>IF(Table1[[#This Row],[Profit]]&gt;10000,"Good","Average")</f>
        <v>Average</v>
      </c>
      <c r="Z628" s="5" t="str" cm="1">
        <f t="array" ref="Z628">_xlfn.IFS(K628&lt;=5,"Excellent",K628&lt;=10,"Good",TRUE,"Delayed")</f>
        <v>Excellent</v>
      </c>
      <c r="AA628" s="5" t="str">
        <f>_xlfn.XLOOKUP(Table1[[#This Row],[Shipment_ID]],A:A,E:E)</f>
        <v>COSCO</v>
      </c>
      <c r="AB628" s="5">
        <f t="shared" si="9"/>
        <v>5238.76</v>
      </c>
    </row>
    <row r="629" spans="1:28">
      <c r="A629" t="s">
        <v>822</v>
      </c>
      <c r="B629" s="1">
        <v>45616</v>
      </c>
      <c r="C629" t="s">
        <v>89</v>
      </c>
      <c r="D629" t="s">
        <v>41</v>
      </c>
      <c r="E629" t="s">
        <v>42</v>
      </c>
      <c r="F629" t="s">
        <v>32</v>
      </c>
      <c r="G629" t="s">
        <v>43</v>
      </c>
      <c r="H629">
        <v>17.07</v>
      </c>
      <c r="I629">
        <v>1188</v>
      </c>
      <c r="J629">
        <v>85.21</v>
      </c>
      <c r="K629">
        <v>3</v>
      </c>
      <c r="L629" t="s">
        <v>34</v>
      </c>
      <c r="M629" t="s">
        <v>60</v>
      </c>
      <c r="N629">
        <v>44844.2</v>
      </c>
      <c r="O629" t="s">
        <v>232</v>
      </c>
      <c r="P629" t="s">
        <v>78</v>
      </c>
      <c r="Q629">
        <v>81.17</v>
      </c>
      <c r="R629">
        <v>3058.8</v>
      </c>
      <c r="S629">
        <v>2448.2800000000002</v>
      </c>
      <c r="T629">
        <v>4712.0600000000004</v>
      </c>
      <c r="U629" t="str">
        <f>TEXT(Table1[[#This Row],[Booking_Date]],"mmm")</f>
        <v>Nov</v>
      </c>
      <c r="V629">
        <f>YEAR(Table1[[#This Row],[Booking_Date]])</f>
        <v>2024</v>
      </c>
      <c r="W629" t="s">
        <v>104</v>
      </c>
      <c r="X629" t="str">
        <f>IF(Table1[[#This Row],[Freight_Cost]]&gt;50000,"High","Low")</f>
        <v>Low</v>
      </c>
      <c r="Y629" s="5" t="str">
        <f>IF(Table1[[#This Row],[Profit]]&gt;10000,"Good","Average")</f>
        <v>Average</v>
      </c>
      <c r="Z629" s="5" t="str" cm="1">
        <f t="array" ref="Z629">_xlfn.IFS(K629&lt;=5,"Excellent",K629&lt;=10,"Good",TRUE,"Delayed")</f>
        <v>Excellent</v>
      </c>
      <c r="AA629" s="5" t="str">
        <f>_xlfn.XLOOKUP(Table1[[#This Row],[Shipment_ID]],A:A,E:E)</f>
        <v>CMA CGM</v>
      </c>
      <c r="AB629" s="5">
        <f t="shared" si="9"/>
        <v>4712.0600000000004</v>
      </c>
    </row>
    <row r="630" spans="1:28">
      <c r="A630" t="s">
        <v>823</v>
      </c>
      <c r="B630" s="1">
        <v>46138</v>
      </c>
      <c r="C630" t="s">
        <v>64</v>
      </c>
      <c r="D630" t="s">
        <v>41</v>
      </c>
      <c r="E630" t="s">
        <v>99</v>
      </c>
      <c r="F630" t="s">
        <v>32</v>
      </c>
      <c r="G630" t="s">
        <v>43</v>
      </c>
      <c r="H630">
        <v>19.29</v>
      </c>
      <c r="I630">
        <v>2367</v>
      </c>
      <c r="J630">
        <v>95.68</v>
      </c>
      <c r="K630">
        <v>6</v>
      </c>
      <c r="L630" t="s">
        <v>34</v>
      </c>
      <c r="M630" t="s">
        <v>60</v>
      </c>
      <c r="N630">
        <v>62246.6</v>
      </c>
      <c r="O630" t="s">
        <v>402</v>
      </c>
      <c r="P630" t="s">
        <v>47</v>
      </c>
      <c r="Q630">
        <v>88.7</v>
      </c>
      <c r="R630">
        <v>5505.6</v>
      </c>
      <c r="S630">
        <v>2095.37</v>
      </c>
      <c r="T630">
        <v>7623.15</v>
      </c>
      <c r="U630" t="str">
        <f>TEXT(Table1[[#This Row],[Booking_Date]],"mmm")</f>
        <v>Apr</v>
      </c>
      <c r="V630">
        <f>YEAR(Table1[[#This Row],[Booking_Date]])</f>
        <v>2026</v>
      </c>
      <c r="W630" t="s">
        <v>75</v>
      </c>
      <c r="X630" t="str">
        <f>IF(Table1[[#This Row],[Freight_Cost]]&gt;50000,"High","Low")</f>
        <v>High</v>
      </c>
      <c r="Y630" s="5" t="str">
        <f>IF(Table1[[#This Row],[Profit]]&gt;10000,"Good","Average")</f>
        <v>Average</v>
      </c>
      <c r="Z630" s="5" t="str" cm="1">
        <f t="array" ref="Z630">_xlfn.IFS(K630&lt;=5,"Excellent",K630&lt;=10,"Good",TRUE,"Delayed")</f>
        <v>Good</v>
      </c>
      <c r="AA630" s="5" t="str">
        <f>_xlfn.XLOOKUP(Table1[[#This Row],[Shipment_ID]],A:A,E:E)</f>
        <v>ONE</v>
      </c>
      <c r="AB630" s="5">
        <f t="shared" si="9"/>
        <v>7623.15</v>
      </c>
    </row>
    <row r="631" spans="1:28">
      <c r="A631" t="s">
        <v>824</v>
      </c>
      <c r="B631" s="1">
        <v>45385</v>
      </c>
      <c r="C631" t="s">
        <v>40</v>
      </c>
      <c r="D631" t="s">
        <v>30</v>
      </c>
      <c r="E631" t="s">
        <v>57</v>
      </c>
      <c r="F631" t="s">
        <v>32</v>
      </c>
      <c r="G631" t="s">
        <v>33</v>
      </c>
      <c r="H631">
        <v>20.36</v>
      </c>
      <c r="I631">
        <v>343</v>
      </c>
      <c r="J631">
        <v>101.43</v>
      </c>
      <c r="K631">
        <v>2</v>
      </c>
      <c r="L631" t="s">
        <v>44</v>
      </c>
      <c r="M631" t="s">
        <v>60</v>
      </c>
      <c r="N631">
        <v>34611.599999999999</v>
      </c>
      <c r="O631" t="s">
        <v>124</v>
      </c>
      <c r="P631" t="s">
        <v>62</v>
      </c>
      <c r="Q631">
        <v>85.75</v>
      </c>
      <c r="R631">
        <v>1500.4</v>
      </c>
      <c r="S631">
        <v>4634.3999999999996</v>
      </c>
      <c r="T631">
        <v>4835.58</v>
      </c>
      <c r="U631" t="str">
        <f>TEXT(Table1[[#This Row],[Booking_Date]],"mmm")</f>
        <v>Apr</v>
      </c>
      <c r="V631">
        <f>YEAR(Table1[[#This Row],[Booking_Date]])</f>
        <v>2024</v>
      </c>
      <c r="W631" t="s">
        <v>75</v>
      </c>
      <c r="X631" t="str">
        <f>IF(Table1[[#This Row],[Freight_Cost]]&gt;50000,"High","Low")</f>
        <v>Low</v>
      </c>
      <c r="Y631" s="5" t="str">
        <f>IF(Table1[[#This Row],[Profit]]&gt;10000,"Good","Average")</f>
        <v>Average</v>
      </c>
      <c r="Z631" s="5" t="str" cm="1">
        <f t="array" ref="Z631">_xlfn.IFS(K631&lt;=5,"Excellent",K631&lt;=10,"Good",TRUE,"Delayed")</f>
        <v>Excellent</v>
      </c>
      <c r="AA631" s="5" t="str">
        <f>_xlfn.XLOOKUP(Table1[[#This Row],[Shipment_ID]],A:A,E:E)</f>
        <v>Evergreen</v>
      </c>
      <c r="AB631" s="5">
        <f t="shared" si="9"/>
        <v>4835.58</v>
      </c>
    </row>
    <row r="632" spans="1:28">
      <c r="A632" t="s">
        <v>825</v>
      </c>
      <c r="B632" s="1">
        <v>46047</v>
      </c>
      <c r="C632" t="s">
        <v>64</v>
      </c>
      <c r="D632" t="s">
        <v>72</v>
      </c>
      <c r="E632" t="s">
        <v>83</v>
      </c>
      <c r="F632" t="s">
        <v>32</v>
      </c>
      <c r="G632" t="s">
        <v>67</v>
      </c>
      <c r="H632">
        <v>12.67</v>
      </c>
      <c r="I632">
        <v>2361</v>
      </c>
      <c r="J632">
        <v>93.8</v>
      </c>
      <c r="K632">
        <v>5</v>
      </c>
      <c r="L632" t="s">
        <v>44</v>
      </c>
      <c r="M632" t="s">
        <v>35</v>
      </c>
      <c r="N632">
        <v>54991</v>
      </c>
      <c r="O632" t="s">
        <v>95</v>
      </c>
      <c r="P632" t="s">
        <v>54</v>
      </c>
      <c r="Q632">
        <v>88.27</v>
      </c>
      <c r="R632">
        <v>5228.8</v>
      </c>
      <c r="S632">
        <v>4421.8100000000004</v>
      </c>
      <c r="T632">
        <v>9737.14</v>
      </c>
      <c r="U632" t="str">
        <f>TEXT(Table1[[#This Row],[Booking_Date]],"mmm")</f>
        <v>Jan</v>
      </c>
      <c r="V632">
        <f>YEAR(Table1[[#This Row],[Booking_Date]])</f>
        <v>2026</v>
      </c>
      <c r="W632" t="s">
        <v>38</v>
      </c>
      <c r="X632" t="str">
        <f>IF(Table1[[#This Row],[Freight_Cost]]&gt;50000,"High","Low")</f>
        <v>High</v>
      </c>
      <c r="Y632" s="5" t="str">
        <f>IF(Table1[[#This Row],[Profit]]&gt;10000,"Good","Average")</f>
        <v>Average</v>
      </c>
      <c r="Z632" s="5" t="str" cm="1">
        <f t="array" ref="Z632">_xlfn.IFS(K632&lt;=5,"Excellent",K632&lt;=10,"Good",TRUE,"Delayed")</f>
        <v>Excellent</v>
      </c>
      <c r="AA632" s="5" t="str">
        <f>_xlfn.XLOOKUP(Table1[[#This Row],[Shipment_ID]],A:A,E:E)</f>
        <v>MSC</v>
      </c>
      <c r="AB632" s="5">
        <f t="shared" si="9"/>
        <v>9737.14</v>
      </c>
    </row>
    <row r="633" spans="1:28">
      <c r="A633" t="s">
        <v>826</v>
      </c>
      <c r="B633" s="1">
        <v>45586</v>
      </c>
      <c r="C633" t="s">
        <v>40</v>
      </c>
      <c r="D633" t="s">
        <v>51</v>
      </c>
      <c r="E633" t="s">
        <v>102</v>
      </c>
      <c r="F633" t="s">
        <v>58</v>
      </c>
      <c r="G633" t="s">
        <v>84</v>
      </c>
      <c r="H633">
        <v>10.68</v>
      </c>
      <c r="I633">
        <v>2210</v>
      </c>
      <c r="J633">
        <v>90.54</v>
      </c>
      <c r="K633">
        <v>6</v>
      </c>
      <c r="L633" t="s">
        <v>44</v>
      </c>
      <c r="M633" t="s">
        <v>60</v>
      </c>
      <c r="N633">
        <v>58996.800000000003</v>
      </c>
      <c r="O633" t="s">
        <v>126</v>
      </c>
      <c r="P633" t="s">
        <v>62</v>
      </c>
      <c r="Q633">
        <v>88.39</v>
      </c>
      <c r="R633">
        <v>4847.2</v>
      </c>
      <c r="S633">
        <v>3900.41</v>
      </c>
      <c r="T633">
        <v>7671.36</v>
      </c>
      <c r="U633" t="str">
        <f>TEXT(Table1[[#This Row],[Booking_Date]],"mmm")</f>
        <v>Oct</v>
      </c>
      <c r="V633">
        <f>YEAR(Table1[[#This Row],[Booking_Date]])</f>
        <v>2024</v>
      </c>
      <c r="W633" t="s">
        <v>104</v>
      </c>
      <c r="X633" t="str">
        <f>IF(Table1[[#This Row],[Freight_Cost]]&gt;50000,"High","Low")</f>
        <v>High</v>
      </c>
      <c r="Y633" s="5" t="str">
        <f>IF(Table1[[#This Row],[Profit]]&gt;10000,"Good","Average")</f>
        <v>Average</v>
      </c>
      <c r="Z633" s="5" t="str" cm="1">
        <f t="array" ref="Z633">_xlfn.IFS(K633&lt;=5,"Excellent",K633&lt;=10,"Good",TRUE,"Delayed")</f>
        <v>Good</v>
      </c>
      <c r="AA633" s="5" t="str">
        <f>_xlfn.XLOOKUP(Table1[[#This Row],[Shipment_ID]],A:A,E:E)</f>
        <v>Maersk</v>
      </c>
      <c r="AB633" s="5">
        <f t="shared" si="9"/>
        <v>7671.36</v>
      </c>
    </row>
    <row r="634" spans="1:28">
      <c r="A634" t="s">
        <v>827</v>
      </c>
      <c r="B634" s="1">
        <v>45522</v>
      </c>
      <c r="C634" t="s">
        <v>50</v>
      </c>
      <c r="D634" t="s">
        <v>82</v>
      </c>
      <c r="E634" t="s">
        <v>102</v>
      </c>
      <c r="F634" t="s">
        <v>32</v>
      </c>
      <c r="G634" t="s">
        <v>67</v>
      </c>
      <c r="H634">
        <v>14.85</v>
      </c>
      <c r="I634">
        <v>2712</v>
      </c>
      <c r="J634">
        <v>86.51</v>
      </c>
      <c r="K634">
        <v>7</v>
      </c>
      <c r="L634" t="s">
        <v>44</v>
      </c>
      <c r="M634" t="s">
        <v>35</v>
      </c>
      <c r="N634">
        <v>60290.2</v>
      </c>
      <c r="O634" t="s">
        <v>487</v>
      </c>
      <c r="P634" t="s">
        <v>78</v>
      </c>
      <c r="Q634">
        <v>85.94</v>
      </c>
      <c r="R634">
        <v>6018</v>
      </c>
      <c r="S634">
        <v>2255.46</v>
      </c>
      <c r="T634">
        <v>9981.16</v>
      </c>
      <c r="U634" t="str">
        <f>TEXT(Table1[[#This Row],[Booking_Date]],"mmm")</f>
        <v>Aug</v>
      </c>
      <c r="V634">
        <f>YEAR(Table1[[#This Row],[Booking_Date]])</f>
        <v>2024</v>
      </c>
      <c r="W634" t="s">
        <v>48</v>
      </c>
      <c r="X634" t="str">
        <f>IF(Table1[[#This Row],[Freight_Cost]]&gt;50000,"High","Low")</f>
        <v>High</v>
      </c>
      <c r="Y634" s="5" t="str">
        <f>IF(Table1[[#This Row],[Profit]]&gt;10000,"Good","Average")</f>
        <v>Average</v>
      </c>
      <c r="Z634" s="5" t="str" cm="1">
        <f t="array" ref="Z634">_xlfn.IFS(K634&lt;=5,"Excellent",K634&lt;=10,"Good",TRUE,"Delayed")</f>
        <v>Good</v>
      </c>
      <c r="AA634" s="5" t="str">
        <f>_xlfn.XLOOKUP(Table1[[#This Row],[Shipment_ID]],A:A,E:E)</f>
        <v>Maersk</v>
      </c>
      <c r="AB634" s="5">
        <f t="shared" si="9"/>
        <v>9981.16</v>
      </c>
    </row>
    <row r="635" spans="1:28">
      <c r="A635" t="s">
        <v>828</v>
      </c>
      <c r="B635" s="1">
        <v>46036</v>
      </c>
      <c r="C635" t="s">
        <v>89</v>
      </c>
      <c r="D635" t="s">
        <v>30</v>
      </c>
      <c r="E635" t="s">
        <v>99</v>
      </c>
      <c r="F635" t="s">
        <v>58</v>
      </c>
      <c r="G635" t="s">
        <v>90</v>
      </c>
      <c r="H635">
        <v>12.4</v>
      </c>
      <c r="I635">
        <v>349</v>
      </c>
      <c r="J635">
        <v>86.91</v>
      </c>
      <c r="K635">
        <v>2</v>
      </c>
      <c r="L635" t="s">
        <v>68</v>
      </c>
      <c r="M635" t="s">
        <v>35</v>
      </c>
      <c r="N635">
        <v>44277.2</v>
      </c>
      <c r="O635" t="s">
        <v>245</v>
      </c>
      <c r="P635" t="s">
        <v>62</v>
      </c>
      <c r="Q635">
        <v>83.33</v>
      </c>
      <c r="R635">
        <v>1194</v>
      </c>
      <c r="S635">
        <v>1959.57</v>
      </c>
      <c r="T635">
        <v>6220.85</v>
      </c>
      <c r="U635" t="str">
        <f>TEXT(Table1[[#This Row],[Booking_Date]],"mmm")</f>
        <v>Jan</v>
      </c>
      <c r="V635">
        <f>YEAR(Table1[[#This Row],[Booking_Date]])</f>
        <v>2026</v>
      </c>
      <c r="W635" t="s">
        <v>38</v>
      </c>
      <c r="X635" t="str">
        <f>IF(Table1[[#This Row],[Freight_Cost]]&gt;50000,"High","Low")</f>
        <v>Low</v>
      </c>
      <c r="Y635" s="5" t="str">
        <f>IF(Table1[[#This Row],[Profit]]&gt;10000,"Good","Average")</f>
        <v>Average</v>
      </c>
      <c r="Z635" s="5" t="str" cm="1">
        <f t="array" ref="Z635">_xlfn.IFS(K635&lt;=5,"Excellent",K635&lt;=10,"Good",TRUE,"Delayed")</f>
        <v>Excellent</v>
      </c>
      <c r="AA635" s="5" t="str">
        <f>_xlfn.XLOOKUP(Table1[[#This Row],[Shipment_ID]],A:A,E:E)</f>
        <v>ONE</v>
      </c>
      <c r="AB635" s="5">
        <f t="shared" si="9"/>
        <v>6220.85</v>
      </c>
    </row>
    <row r="636" spans="1:28">
      <c r="A636" t="s">
        <v>829</v>
      </c>
      <c r="B636" s="1">
        <v>45303</v>
      </c>
      <c r="C636" t="s">
        <v>115</v>
      </c>
      <c r="D636" t="s">
        <v>82</v>
      </c>
      <c r="E636" t="s">
        <v>57</v>
      </c>
      <c r="F636" t="s">
        <v>58</v>
      </c>
      <c r="G636" t="s">
        <v>67</v>
      </c>
      <c r="H636">
        <v>27.98</v>
      </c>
      <c r="I636">
        <v>540</v>
      </c>
      <c r="J636">
        <v>88.03</v>
      </c>
      <c r="K636">
        <v>2</v>
      </c>
      <c r="L636" t="s">
        <v>34</v>
      </c>
      <c r="M636" t="s">
        <v>60</v>
      </c>
      <c r="N636">
        <v>59225.599999999999</v>
      </c>
      <c r="O636" t="s">
        <v>139</v>
      </c>
      <c r="P636" t="s">
        <v>47</v>
      </c>
      <c r="Q636">
        <v>85.24</v>
      </c>
      <c r="R636">
        <v>2199.1999999999998</v>
      </c>
      <c r="S636">
        <v>3273.6</v>
      </c>
      <c r="T636">
        <v>5179.8999999999996</v>
      </c>
      <c r="U636" t="str">
        <f>TEXT(Table1[[#This Row],[Booking_Date]],"mmm")</f>
        <v>Jan</v>
      </c>
      <c r="V636">
        <f>YEAR(Table1[[#This Row],[Booking_Date]])</f>
        <v>2024</v>
      </c>
      <c r="W636" t="s">
        <v>38</v>
      </c>
      <c r="X636" t="str">
        <f>IF(Table1[[#This Row],[Freight_Cost]]&gt;50000,"High","Low")</f>
        <v>High</v>
      </c>
      <c r="Y636" s="5" t="str">
        <f>IF(Table1[[#This Row],[Profit]]&gt;10000,"Good","Average")</f>
        <v>Average</v>
      </c>
      <c r="Z636" s="5" t="str" cm="1">
        <f t="array" ref="Z636">_xlfn.IFS(K636&lt;=5,"Excellent",K636&lt;=10,"Good",TRUE,"Delayed")</f>
        <v>Excellent</v>
      </c>
      <c r="AA636" s="5" t="str">
        <f>_xlfn.XLOOKUP(Table1[[#This Row],[Shipment_ID]],A:A,E:E)</f>
        <v>Evergreen</v>
      </c>
      <c r="AB636" s="5">
        <f t="shared" si="9"/>
        <v>5179.8999999999996</v>
      </c>
    </row>
    <row r="637" spans="1:28">
      <c r="A637" t="s">
        <v>830</v>
      </c>
      <c r="B637" s="1">
        <v>46124</v>
      </c>
      <c r="C637" t="s">
        <v>40</v>
      </c>
      <c r="D637" t="s">
        <v>30</v>
      </c>
      <c r="E637" t="s">
        <v>83</v>
      </c>
      <c r="F637" t="s">
        <v>58</v>
      </c>
      <c r="G637" t="s">
        <v>90</v>
      </c>
      <c r="H637">
        <v>21.66</v>
      </c>
      <c r="I637">
        <v>1483</v>
      </c>
      <c r="J637">
        <v>100.95</v>
      </c>
      <c r="K637">
        <v>3</v>
      </c>
      <c r="L637" t="s">
        <v>44</v>
      </c>
      <c r="M637" t="s">
        <v>60</v>
      </c>
      <c r="N637">
        <v>61404</v>
      </c>
      <c r="O637" t="s">
        <v>91</v>
      </c>
      <c r="P637" t="s">
        <v>78</v>
      </c>
      <c r="Q637">
        <v>87.47</v>
      </c>
      <c r="R637">
        <v>3832.4</v>
      </c>
      <c r="S637">
        <v>1642.36</v>
      </c>
      <c r="T637">
        <v>8909.0400000000009</v>
      </c>
      <c r="U637" t="str">
        <f>TEXT(Table1[[#This Row],[Booking_Date]],"mmm")</f>
        <v>Apr</v>
      </c>
      <c r="V637">
        <f>YEAR(Table1[[#This Row],[Booking_Date]])</f>
        <v>2026</v>
      </c>
      <c r="W637" t="s">
        <v>75</v>
      </c>
      <c r="X637" t="str">
        <f>IF(Table1[[#This Row],[Freight_Cost]]&gt;50000,"High","Low")</f>
        <v>High</v>
      </c>
      <c r="Y637" s="5" t="str">
        <f>IF(Table1[[#This Row],[Profit]]&gt;10000,"Good","Average")</f>
        <v>Average</v>
      </c>
      <c r="Z637" s="5" t="str" cm="1">
        <f t="array" ref="Z637">_xlfn.IFS(K637&lt;=5,"Excellent",K637&lt;=10,"Good",TRUE,"Delayed")</f>
        <v>Excellent</v>
      </c>
      <c r="AA637" s="5" t="str">
        <f>_xlfn.XLOOKUP(Table1[[#This Row],[Shipment_ID]],A:A,E:E)</f>
        <v>MSC</v>
      </c>
      <c r="AB637" s="5">
        <f t="shared" si="9"/>
        <v>8909.0400000000009</v>
      </c>
    </row>
    <row r="638" spans="1:28">
      <c r="A638" t="s">
        <v>831</v>
      </c>
      <c r="B638" s="1">
        <v>45526</v>
      </c>
      <c r="C638" t="s">
        <v>29</v>
      </c>
      <c r="D638" t="s">
        <v>72</v>
      </c>
      <c r="E638" t="s">
        <v>102</v>
      </c>
      <c r="F638" t="s">
        <v>58</v>
      </c>
      <c r="G638" t="s">
        <v>90</v>
      </c>
      <c r="H638">
        <v>16.22</v>
      </c>
      <c r="I638">
        <v>1043</v>
      </c>
      <c r="J638">
        <v>100.63</v>
      </c>
      <c r="K638">
        <v>3</v>
      </c>
      <c r="L638" t="s">
        <v>44</v>
      </c>
      <c r="M638" t="s">
        <v>60</v>
      </c>
      <c r="N638">
        <v>51189.599999999999</v>
      </c>
      <c r="O638" t="s">
        <v>91</v>
      </c>
      <c r="P638" t="s">
        <v>62</v>
      </c>
      <c r="Q638">
        <v>82.03</v>
      </c>
      <c r="R638">
        <v>2734.8</v>
      </c>
      <c r="S638">
        <v>2879.94</v>
      </c>
      <c r="T638">
        <v>7579.55</v>
      </c>
      <c r="U638" t="str">
        <f>TEXT(Table1[[#This Row],[Booking_Date]],"mmm")</f>
        <v>Aug</v>
      </c>
      <c r="V638">
        <f>YEAR(Table1[[#This Row],[Booking_Date]])</f>
        <v>2024</v>
      </c>
      <c r="W638" t="s">
        <v>48</v>
      </c>
      <c r="X638" t="str">
        <f>IF(Table1[[#This Row],[Freight_Cost]]&gt;50000,"High","Low")</f>
        <v>High</v>
      </c>
      <c r="Y638" s="5" t="str">
        <f>IF(Table1[[#This Row],[Profit]]&gt;10000,"Good","Average")</f>
        <v>Average</v>
      </c>
      <c r="Z638" s="5" t="str" cm="1">
        <f t="array" ref="Z638">_xlfn.IFS(K638&lt;=5,"Excellent",K638&lt;=10,"Good",TRUE,"Delayed")</f>
        <v>Excellent</v>
      </c>
      <c r="AA638" s="5" t="str">
        <f>_xlfn.XLOOKUP(Table1[[#This Row],[Shipment_ID]],A:A,E:E)</f>
        <v>Maersk</v>
      </c>
      <c r="AB638" s="5">
        <f t="shared" si="9"/>
        <v>7579.55</v>
      </c>
    </row>
    <row r="639" spans="1:28">
      <c r="A639" t="s">
        <v>832</v>
      </c>
      <c r="B639" s="1">
        <v>45706</v>
      </c>
      <c r="C639" t="s">
        <v>29</v>
      </c>
      <c r="D639" t="s">
        <v>41</v>
      </c>
      <c r="E639" t="s">
        <v>99</v>
      </c>
      <c r="F639" t="s">
        <v>58</v>
      </c>
      <c r="G639" t="s">
        <v>52</v>
      </c>
      <c r="H639">
        <v>20.23</v>
      </c>
      <c r="I639">
        <v>1204</v>
      </c>
      <c r="J639">
        <v>94.48</v>
      </c>
      <c r="K639">
        <v>3</v>
      </c>
      <c r="L639" t="s">
        <v>68</v>
      </c>
      <c r="M639" t="s">
        <v>35</v>
      </c>
      <c r="N639">
        <v>62492.6</v>
      </c>
      <c r="O639" t="s">
        <v>195</v>
      </c>
      <c r="P639" t="s">
        <v>62</v>
      </c>
      <c r="Q639">
        <v>86.41</v>
      </c>
      <c r="R639">
        <v>3217.2</v>
      </c>
      <c r="S639">
        <v>3966.38</v>
      </c>
      <c r="T639">
        <v>8507.08</v>
      </c>
      <c r="U639" t="str">
        <f>TEXT(Table1[[#This Row],[Booking_Date]],"mmm")</f>
        <v>Feb</v>
      </c>
      <c r="V639">
        <f>YEAR(Table1[[#This Row],[Booking_Date]])</f>
        <v>2025</v>
      </c>
      <c r="W639" t="s">
        <v>38</v>
      </c>
      <c r="X639" t="str">
        <f>IF(Table1[[#This Row],[Freight_Cost]]&gt;50000,"High","Low")</f>
        <v>High</v>
      </c>
      <c r="Y639" s="5" t="str">
        <f>IF(Table1[[#This Row],[Profit]]&gt;10000,"Good","Average")</f>
        <v>Average</v>
      </c>
      <c r="Z639" s="5" t="str" cm="1">
        <f t="array" ref="Z639">_xlfn.IFS(K639&lt;=5,"Excellent",K639&lt;=10,"Good",TRUE,"Delayed")</f>
        <v>Excellent</v>
      </c>
      <c r="AA639" s="5" t="str">
        <f>_xlfn.XLOOKUP(Table1[[#This Row],[Shipment_ID]],A:A,E:E)</f>
        <v>ONE</v>
      </c>
      <c r="AB639" s="5">
        <f t="shared" si="9"/>
        <v>8507.08</v>
      </c>
    </row>
    <row r="640" spans="1:28">
      <c r="A640" t="s">
        <v>833</v>
      </c>
      <c r="B640" s="1">
        <v>45329</v>
      </c>
      <c r="C640" t="s">
        <v>115</v>
      </c>
      <c r="D640" t="s">
        <v>108</v>
      </c>
      <c r="E640" t="s">
        <v>102</v>
      </c>
      <c r="F640" t="s">
        <v>58</v>
      </c>
      <c r="G640" t="s">
        <v>52</v>
      </c>
      <c r="H640">
        <v>11.47</v>
      </c>
      <c r="I640">
        <v>2651</v>
      </c>
      <c r="J640">
        <v>93.27</v>
      </c>
      <c r="K640">
        <v>6</v>
      </c>
      <c r="L640" t="s">
        <v>44</v>
      </c>
      <c r="M640" t="s">
        <v>45</v>
      </c>
      <c r="N640">
        <v>66827.399999999994</v>
      </c>
      <c r="O640" t="s">
        <v>95</v>
      </c>
      <c r="P640" t="s">
        <v>37</v>
      </c>
      <c r="Q640">
        <v>88.42</v>
      </c>
      <c r="R640">
        <v>5760.8</v>
      </c>
      <c r="S640">
        <v>1748.07</v>
      </c>
      <c r="T640">
        <v>7119.13</v>
      </c>
      <c r="U640" t="str">
        <f>TEXT(Table1[[#This Row],[Booking_Date]],"mmm")</f>
        <v>Feb</v>
      </c>
      <c r="V640">
        <f>YEAR(Table1[[#This Row],[Booking_Date]])</f>
        <v>2024</v>
      </c>
      <c r="W640" t="s">
        <v>38</v>
      </c>
      <c r="X640" t="str">
        <f>IF(Table1[[#This Row],[Freight_Cost]]&gt;50000,"High","Low")</f>
        <v>High</v>
      </c>
      <c r="Y640" s="5" t="str">
        <f>IF(Table1[[#This Row],[Profit]]&gt;10000,"Good","Average")</f>
        <v>Average</v>
      </c>
      <c r="Z640" s="5" t="str" cm="1">
        <f t="array" ref="Z640">_xlfn.IFS(K640&lt;=5,"Excellent",K640&lt;=10,"Good",TRUE,"Delayed")</f>
        <v>Good</v>
      </c>
      <c r="AA640" s="5" t="str">
        <f>_xlfn.XLOOKUP(Table1[[#This Row],[Shipment_ID]],A:A,E:E)</f>
        <v>Maersk</v>
      </c>
      <c r="AB640" s="5">
        <f t="shared" si="9"/>
        <v>7119.13</v>
      </c>
    </row>
    <row r="641" spans="1:28">
      <c r="A641" t="s">
        <v>834</v>
      </c>
      <c r="B641" s="1">
        <v>45947</v>
      </c>
      <c r="C641" t="s">
        <v>40</v>
      </c>
      <c r="D641" t="s">
        <v>30</v>
      </c>
      <c r="E641" t="s">
        <v>57</v>
      </c>
      <c r="F641" t="s">
        <v>32</v>
      </c>
      <c r="G641" t="s">
        <v>90</v>
      </c>
      <c r="H641">
        <v>24.91</v>
      </c>
      <c r="I641">
        <v>2064</v>
      </c>
      <c r="J641">
        <v>95.88</v>
      </c>
      <c r="K641">
        <v>6</v>
      </c>
      <c r="L641" t="s">
        <v>34</v>
      </c>
      <c r="M641" t="s">
        <v>45</v>
      </c>
      <c r="N641">
        <v>65192.6</v>
      </c>
      <c r="O641" t="s">
        <v>36</v>
      </c>
      <c r="P641" t="s">
        <v>54</v>
      </c>
      <c r="Q641">
        <v>81.97</v>
      </c>
      <c r="R641">
        <v>5124.3999999999996</v>
      </c>
      <c r="S641">
        <v>4507.96</v>
      </c>
      <c r="T641">
        <v>11203.38</v>
      </c>
      <c r="U641" t="str">
        <f>TEXT(Table1[[#This Row],[Booking_Date]],"mmm")</f>
        <v>Oct</v>
      </c>
      <c r="V641">
        <f>YEAR(Table1[[#This Row],[Booking_Date]])</f>
        <v>2025</v>
      </c>
      <c r="W641" t="s">
        <v>104</v>
      </c>
      <c r="X641" t="str">
        <f>IF(Table1[[#This Row],[Freight_Cost]]&gt;50000,"High","Low")</f>
        <v>High</v>
      </c>
      <c r="Y641" s="5" t="str">
        <f>IF(Table1[[#This Row],[Profit]]&gt;10000,"Good","Average")</f>
        <v>Good</v>
      </c>
      <c r="Z641" s="5" t="str" cm="1">
        <f t="array" ref="Z641">_xlfn.IFS(K641&lt;=5,"Excellent",K641&lt;=10,"Good",TRUE,"Delayed")</f>
        <v>Good</v>
      </c>
      <c r="AA641" s="5" t="str">
        <f>_xlfn.XLOOKUP(Table1[[#This Row],[Shipment_ID]],A:A,E:E)</f>
        <v>Evergreen</v>
      </c>
      <c r="AB641" s="5">
        <f t="shared" si="9"/>
        <v>11203.38</v>
      </c>
    </row>
    <row r="642" spans="1:28">
      <c r="A642" t="s">
        <v>835</v>
      </c>
      <c r="B642" s="1">
        <v>45743</v>
      </c>
      <c r="C642" t="s">
        <v>89</v>
      </c>
      <c r="D642" t="s">
        <v>82</v>
      </c>
      <c r="E642" t="s">
        <v>102</v>
      </c>
      <c r="F642" t="s">
        <v>58</v>
      </c>
      <c r="G642" t="s">
        <v>52</v>
      </c>
      <c r="H642">
        <v>10.69</v>
      </c>
      <c r="I642">
        <v>710</v>
      </c>
      <c r="J642">
        <v>85.83</v>
      </c>
      <c r="K642">
        <v>2</v>
      </c>
      <c r="L642" t="s">
        <v>68</v>
      </c>
      <c r="M642" t="s">
        <v>60</v>
      </c>
      <c r="N642">
        <v>42940.6</v>
      </c>
      <c r="O642" t="s">
        <v>165</v>
      </c>
      <c r="P642" t="s">
        <v>54</v>
      </c>
      <c r="Q642">
        <v>88.79</v>
      </c>
      <c r="R642">
        <v>1847.6</v>
      </c>
      <c r="S642">
        <v>2968.99</v>
      </c>
      <c r="T642">
        <v>3742.32</v>
      </c>
      <c r="U642" t="str">
        <f>TEXT(Table1[[#This Row],[Booking_Date]],"mmm")</f>
        <v>Mar</v>
      </c>
      <c r="V642">
        <f>YEAR(Table1[[#This Row],[Booking_Date]])</f>
        <v>2025</v>
      </c>
      <c r="W642" t="s">
        <v>38</v>
      </c>
      <c r="X642" t="str">
        <f>IF(Table1[[#This Row],[Freight_Cost]]&gt;50000,"High","Low")</f>
        <v>Low</v>
      </c>
      <c r="Y642" s="5" t="str">
        <f>IF(Table1[[#This Row],[Profit]]&gt;10000,"Good","Average")</f>
        <v>Average</v>
      </c>
      <c r="Z642" s="5" t="str" cm="1">
        <f t="array" ref="Z642">_xlfn.IFS(K642&lt;=5,"Excellent",K642&lt;=10,"Good",TRUE,"Delayed")</f>
        <v>Excellent</v>
      </c>
      <c r="AA642" s="5" t="str">
        <f>_xlfn.XLOOKUP(Table1[[#This Row],[Shipment_ID]],A:A,E:E)</f>
        <v>Maersk</v>
      </c>
      <c r="AB642" s="5">
        <f t="shared" ref="AB642:AB705" si="10">INDEX(T:T,MATCH(A642,A:A,0))</f>
        <v>3742.32</v>
      </c>
    </row>
    <row r="643" spans="1:28">
      <c r="A643" t="s">
        <v>836</v>
      </c>
      <c r="B643" s="1">
        <v>45987</v>
      </c>
      <c r="C643" t="s">
        <v>89</v>
      </c>
      <c r="D643" t="s">
        <v>65</v>
      </c>
      <c r="E643" t="s">
        <v>31</v>
      </c>
      <c r="F643" t="s">
        <v>32</v>
      </c>
      <c r="G643" t="s">
        <v>84</v>
      </c>
      <c r="H643">
        <v>20.23</v>
      </c>
      <c r="I643">
        <v>1747</v>
      </c>
      <c r="J643">
        <v>100.48</v>
      </c>
      <c r="K643">
        <v>6</v>
      </c>
      <c r="L643" t="s">
        <v>34</v>
      </c>
      <c r="M643" t="s">
        <v>35</v>
      </c>
      <c r="N643">
        <v>60228.6</v>
      </c>
      <c r="O643" t="s">
        <v>156</v>
      </c>
      <c r="P643" t="s">
        <v>47</v>
      </c>
      <c r="Q643">
        <v>83.81</v>
      </c>
      <c r="R643">
        <v>4303.2</v>
      </c>
      <c r="S643">
        <v>4964.87</v>
      </c>
      <c r="T643">
        <v>7543.3</v>
      </c>
      <c r="U643" t="str">
        <f>TEXT(Table1[[#This Row],[Booking_Date]],"mmm")</f>
        <v>Nov</v>
      </c>
      <c r="V643">
        <f>YEAR(Table1[[#This Row],[Booking_Date]])</f>
        <v>2025</v>
      </c>
      <c r="W643" t="s">
        <v>104</v>
      </c>
      <c r="X643" t="str">
        <f>IF(Table1[[#This Row],[Freight_Cost]]&gt;50000,"High","Low")</f>
        <v>High</v>
      </c>
      <c r="Y643" s="5" t="str">
        <f>IF(Table1[[#This Row],[Profit]]&gt;10000,"Good","Average")</f>
        <v>Average</v>
      </c>
      <c r="Z643" s="5" t="str" cm="1">
        <f t="array" ref="Z643">_xlfn.IFS(K643&lt;=5,"Excellent",K643&lt;=10,"Good",TRUE,"Delayed")</f>
        <v>Good</v>
      </c>
      <c r="AA643" s="5" t="str">
        <f>_xlfn.XLOOKUP(Table1[[#This Row],[Shipment_ID]],A:A,E:E)</f>
        <v>Hapag-Lloyd</v>
      </c>
      <c r="AB643" s="5">
        <f t="shared" si="10"/>
        <v>7543.3</v>
      </c>
    </row>
    <row r="644" spans="1:28">
      <c r="A644" t="s">
        <v>837</v>
      </c>
      <c r="B644" s="1">
        <v>45937</v>
      </c>
      <c r="C644" t="s">
        <v>89</v>
      </c>
      <c r="D644" t="s">
        <v>82</v>
      </c>
      <c r="E644" t="s">
        <v>57</v>
      </c>
      <c r="F644" t="s">
        <v>58</v>
      </c>
      <c r="G644" t="s">
        <v>52</v>
      </c>
      <c r="H644">
        <v>19.14</v>
      </c>
      <c r="I644">
        <v>2493</v>
      </c>
      <c r="J644">
        <v>87.96</v>
      </c>
      <c r="K644">
        <v>7</v>
      </c>
      <c r="L644" t="s">
        <v>34</v>
      </c>
      <c r="M644" t="s">
        <v>60</v>
      </c>
      <c r="N644">
        <v>74697.2</v>
      </c>
      <c r="O644" t="s">
        <v>254</v>
      </c>
      <c r="P644" t="s">
        <v>74</v>
      </c>
      <c r="Q644">
        <v>85.48</v>
      </c>
      <c r="R644">
        <v>5751.6</v>
      </c>
      <c r="S644">
        <v>2798.44</v>
      </c>
      <c r="T644">
        <v>13314</v>
      </c>
      <c r="U644" t="str">
        <f>TEXT(Table1[[#This Row],[Booking_Date]],"mmm")</f>
        <v>Oct</v>
      </c>
      <c r="V644">
        <f>YEAR(Table1[[#This Row],[Booking_Date]])</f>
        <v>2025</v>
      </c>
      <c r="W644" t="s">
        <v>104</v>
      </c>
      <c r="X644" t="str">
        <f>IF(Table1[[#This Row],[Freight_Cost]]&gt;50000,"High","Low")</f>
        <v>High</v>
      </c>
      <c r="Y644" s="5" t="str">
        <f>IF(Table1[[#This Row],[Profit]]&gt;10000,"Good","Average")</f>
        <v>Good</v>
      </c>
      <c r="Z644" s="5" t="str" cm="1">
        <f t="array" ref="Z644">_xlfn.IFS(K644&lt;=5,"Excellent",K644&lt;=10,"Good",TRUE,"Delayed")</f>
        <v>Good</v>
      </c>
      <c r="AA644" s="5" t="str">
        <f>_xlfn.XLOOKUP(Table1[[#This Row],[Shipment_ID]],A:A,E:E)</f>
        <v>Evergreen</v>
      </c>
      <c r="AB644" s="5">
        <f t="shared" si="10"/>
        <v>13314</v>
      </c>
    </row>
    <row r="645" spans="1:28">
      <c r="A645" t="s">
        <v>838</v>
      </c>
      <c r="B645" s="1">
        <v>45818</v>
      </c>
      <c r="C645" t="s">
        <v>64</v>
      </c>
      <c r="D645" t="s">
        <v>72</v>
      </c>
      <c r="E645" t="s">
        <v>57</v>
      </c>
      <c r="F645" t="s">
        <v>58</v>
      </c>
      <c r="G645" t="s">
        <v>90</v>
      </c>
      <c r="H645">
        <v>10.43</v>
      </c>
      <c r="I645">
        <v>1326</v>
      </c>
      <c r="J645">
        <v>97.65</v>
      </c>
      <c r="K645">
        <v>5</v>
      </c>
      <c r="L645" t="s">
        <v>34</v>
      </c>
      <c r="M645" t="s">
        <v>35</v>
      </c>
      <c r="N645">
        <v>58017</v>
      </c>
      <c r="O645" t="s">
        <v>262</v>
      </c>
      <c r="P645" t="s">
        <v>74</v>
      </c>
      <c r="Q645">
        <v>87.46</v>
      </c>
      <c r="R645">
        <v>3069.2</v>
      </c>
      <c r="S645">
        <v>4359.8500000000004</v>
      </c>
      <c r="T645">
        <v>4947.68</v>
      </c>
      <c r="U645" t="str">
        <f>TEXT(Table1[[#This Row],[Booking_Date]],"mmm")</f>
        <v>Jun</v>
      </c>
      <c r="V645">
        <f>YEAR(Table1[[#This Row],[Booking_Date]])</f>
        <v>2025</v>
      </c>
      <c r="W645" t="s">
        <v>75</v>
      </c>
      <c r="X645" t="str">
        <f>IF(Table1[[#This Row],[Freight_Cost]]&gt;50000,"High","Low")</f>
        <v>High</v>
      </c>
      <c r="Y645" s="5" t="str">
        <f>IF(Table1[[#This Row],[Profit]]&gt;10000,"Good","Average")</f>
        <v>Average</v>
      </c>
      <c r="Z645" s="5" t="str" cm="1">
        <f t="array" ref="Z645">_xlfn.IFS(K645&lt;=5,"Excellent",K645&lt;=10,"Good",TRUE,"Delayed")</f>
        <v>Excellent</v>
      </c>
      <c r="AA645" s="5" t="str">
        <f>_xlfn.XLOOKUP(Table1[[#This Row],[Shipment_ID]],A:A,E:E)</f>
        <v>Evergreen</v>
      </c>
      <c r="AB645" s="5">
        <f t="shared" si="10"/>
        <v>4947.68</v>
      </c>
    </row>
    <row r="646" spans="1:28">
      <c r="A646" t="s">
        <v>839</v>
      </c>
      <c r="B646" s="1">
        <v>45633</v>
      </c>
      <c r="C646" t="s">
        <v>29</v>
      </c>
      <c r="D646" t="s">
        <v>56</v>
      </c>
      <c r="E646" t="s">
        <v>83</v>
      </c>
      <c r="F646" t="s">
        <v>58</v>
      </c>
      <c r="G646" t="s">
        <v>67</v>
      </c>
      <c r="H646">
        <v>25.34</v>
      </c>
      <c r="I646">
        <v>1218</v>
      </c>
      <c r="J646">
        <v>101.25</v>
      </c>
      <c r="K646">
        <v>5</v>
      </c>
      <c r="L646" t="s">
        <v>68</v>
      </c>
      <c r="M646" t="s">
        <v>60</v>
      </c>
      <c r="N646">
        <v>64072</v>
      </c>
      <c r="O646" t="s">
        <v>304</v>
      </c>
      <c r="P646" t="s">
        <v>78</v>
      </c>
      <c r="Q646">
        <v>88.07</v>
      </c>
      <c r="R646">
        <v>3449.6</v>
      </c>
      <c r="S646">
        <v>2799.01</v>
      </c>
      <c r="T646">
        <v>6025.47</v>
      </c>
      <c r="U646" t="str">
        <f>TEXT(Table1[[#This Row],[Booking_Date]],"mmm")</f>
        <v>Dec</v>
      </c>
      <c r="V646">
        <f>YEAR(Table1[[#This Row],[Booking_Date]])</f>
        <v>2024</v>
      </c>
      <c r="W646" t="s">
        <v>104</v>
      </c>
      <c r="X646" t="str">
        <f>IF(Table1[[#This Row],[Freight_Cost]]&gt;50000,"High","Low")</f>
        <v>High</v>
      </c>
      <c r="Y646" s="5" t="str">
        <f>IF(Table1[[#This Row],[Profit]]&gt;10000,"Good","Average")</f>
        <v>Average</v>
      </c>
      <c r="Z646" s="5" t="str" cm="1">
        <f t="array" ref="Z646">_xlfn.IFS(K646&lt;=5,"Excellent",K646&lt;=10,"Good",TRUE,"Delayed")</f>
        <v>Excellent</v>
      </c>
      <c r="AA646" s="5" t="str">
        <f>_xlfn.XLOOKUP(Table1[[#This Row],[Shipment_ID]],A:A,E:E)</f>
        <v>MSC</v>
      </c>
      <c r="AB646" s="5">
        <f t="shared" si="10"/>
        <v>6025.47</v>
      </c>
    </row>
    <row r="647" spans="1:28">
      <c r="A647" t="s">
        <v>840</v>
      </c>
      <c r="B647" s="1">
        <v>45456</v>
      </c>
      <c r="C647" t="s">
        <v>115</v>
      </c>
      <c r="D647" t="s">
        <v>56</v>
      </c>
      <c r="E647" t="s">
        <v>102</v>
      </c>
      <c r="F647" t="s">
        <v>32</v>
      </c>
      <c r="G647" t="s">
        <v>59</v>
      </c>
      <c r="H647">
        <v>10.72</v>
      </c>
      <c r="I647">
        <v>1526</v>
      </c>
      <c r="J647">
        <v>98.92</v>
      </c>
      <c r="K647">
        <v>5</v>
      </c>
      <c r="L647" t="s">
        <v>68</v>
      </c>
      <c r="M647" t="s">
        <v>45</v>
      </c>
      <c r="N647">
        <v>43830.400000000001</v>
      </c>
      <c r="O647" t="s">
        <v>272</v>
      </c>
      <c r="P647" t="s">
        <v>37</v>
      </c>
      <c r="Q647">
        <v>85.68</v>
      </c>
      <c r="R647">
        <v>3480.8</v>
      </c>
      <c r="S647">
        <v>4991.16</v>
      </c>
      <c r="T647">
        <v>4892.22</v>
      </c>
      <c r="U647" t="str">
        <f>TEXT(Table1[[#This Row],[Booking_Date]],"mmm")</f>
        <v>Jun</v>
      </c>
      <c r="V647">
        <f>YEAR(Table1[[#This Row],[Booking_Date]])</f>
        <v>2024</v>
      </c>
      <c r="W647" t="s">
        <v>75</v>
      </c>
      <c r="X647" t="str">
        <f>IF(Table1[[#This Row],[Freight_Cost]]&gt;50000,"High","Low")</f>
        <v>Low</v>
      </c>
      <c r="Y647" s="5" t="str">
        <f>IF(Table1[[#This Row],[Profit]]&gt;10000,"Good","Average")</f>
        <v>Average</v>
      </c>
      <c r="Z647" s="5" t="str" cm="1">
        <f t="array" ref="Z647">_xlfn.IFS(K647&lt;=5,"Excellent",K647&lt;=10,"Good",TRUE,"Delayed")</f>
        <v>Excellent</v>
      </c>
      <c r="AA647" s="5" t="str">
        <f>_xlfn.XLOOKUP(Table1[[#This Row],[Shipment_ID]],A:A,E:E)</f>
        <v>Maersk</v>
      </c>
      <c r="AB647" s="5">
        <f t="shared" si="10"/>
        <v>4892.22</v>
      </c>
    </row>
    <row r="648" spans="1:28">
      <c r="A648" t="s">
        <v>841</v>
      </c>
      <c r="B648" s="1">
        <v>45981</v>
      </c>
      <c r="C648" t="s">
        <v>50</v>
      </c>
      <c r="D648" t="s">
        <v>51</v>
      </c>
      <c r="E648" t="s">
        <v>42</v>
      </c>
      <c r="F648" t="s">
        <v>58</v>
      </c>
      <c r="G648" t="s">
        <v>33</v>
      </c>
      <c r="H648">
        <v>15.54</v>
      </c>
      <c r="I648">
        <v>1789</v>
      </c>
      <c r="J648">
        <v>91.57</v>
      </c>
      <c r="K648">
        <v>5</v>
      </c>
      <c r="L648" t="s">
        <v>34</v>
      </c>
      <c r="M648" t="s">
        <v>45</v>
      </c>
      <c r="N648">
        <v>64942.400000000001</v>
      </c>
      <c r="O648" t="s">
        <v>195</v>
      </c>
      <c r="P648" t="s">
        <v>37</v>
      </c>
      <c r="Q648">
        <v>88.06</v>
      </c>
      <c r="R648">
        <v>4199.6000000000004</v>
      </c>
      <c r="S648">
        <v>3891.66</v>
      </c>
      <c r="T648">
        <v>6870.41</v>
      </c>
      <c r="U648" t="str">
        <f>TEXT(Table1[[#This Row],[Booking_Date]],"mmm")</f>
        <v>Nov</v>
      </c>
      <c r="V648">
        <f>YEAR(Table1[[#This Row],[Booking_Date]])</f>
        <v>2025</v>
      </c>
      <c r="W648" t="s">
        <v>104</v>
      </c>
      <c r="X648" t="str">
        <f>IF(Table1[[#This Row],[Freight_Cost]]&gt;50000,"High","Low")</f>
        <v>High</v>
      </c>
      <c r="Y648" s="5" t="str">
        <f>IF(Table1[[#This Row],[Profit]]&gt;10000,"Good","Average")</f>
        <v>Average</v>
      </c>
      <c r="Z648" s="5" t="str" cm="1">
        <f t="array" ref="Z648">_xlfn.IFS(K648&lt;=5,"Excellent",K648&lt;=10,"Good",TRUE,"Delayed")</f>
        <v>Excellent</v>
      </c>
      <c r="AA648" s="5" t="str">
        <f>_xlfn.XLOOKUP(Table1[[#This Row],[Shipment_ID]],A:A,E:E)</f>
        <v>CMA CGM</v>
      </c>
      <c r="AB648" s="5">
        <f t="shared" si="10"/>
        <v>6870.41</v>
      </c>
    </row>
    <row r="649" spans="1:28">
      <c r="A649" t="s">
        <v>842</v>
      </c>
      <c r="B649" s="1">
        <v>45472</v>
      </c>
      <c r="C649" t="s">
        <v>115</v>
      </c>
      <c r="D649" t="s">
        <v>82</v>
      </c>
      <c r="E649" t="s">
        <v>66</v>
      </c>
      <c r="F649" t="s">
        <v>58</v>
      </c>
      <c r="G649" t="s">
        <v>59</v>
      </c>
      <c r="H649">
        <v>24.23</v>
      </c>
      <c r="I649">
        <v>2385</v>
      </c>
      <c r="J649">
        <v>89.59</v>
      </c>
      <c r="K649">
        <v>6</v>
      </c>
      <c r="L649" t="s">
        <v>68</v>
      </c>
      <c r="M649" t="s">
        <v>45</v>
      </c>
      <c r="N649">
        <v>77177.8</v>
      </c>
      <c r="O649" t="s">
        <v>118</v>
      </c>
      <c r="P649" t="s">
        <v>37</v>
      </c>
      <c r="Q649">
        <v>87.56</v>
      </c>
      <c r="R649">
        <v>5739.2</v>
      </c>
      <c r="S649">
        <v>3918.49</v>
      </c>
      <c r="T649">
        <v>11748.8</v>
      </c>
      <c r="U649" t="str">
        <f>TEXT(Table1[[#This Row],[Booking_Date]],"mmm")</f>
        <v>Jun</v>
      </c>
      <c r="V649">
        <f>YEAR(Table1[[#This Row],[Booking_Date]])</f>
        <v>2024</v>
      </c>
      <c r="W649" t="s">
        <v>75</v>
      </c>
      <c r="X649" t="str">
        <f>IF(Table1[[#This Row],[Freight_Cost]]&gt;50000,"High","Low")</f>
        <v>High</v>
      </c>
      <c r="Y649" s="5" t="str">
        <f>IF(Table1[[#This Row],[Profit]]&gt;10000,"Good","Average")</f>
        <v>Good</v>
      </c>
      <c r="Z649" s="5" t="str" cm="1">
        <f t="array" ref="Z649">_xlfn.IFS(K649&lt;=5,"Excellent",K649&lt;=10,"Good",TRUE,"Delayed")</f>
        <v>Good</v>
      </c>
      <c r="AA649" s="5" t="str">
        <f>_xlfn.XLOOKUP(Table1[[#This Row],[Shipment_ID]],A:A,E:E)</f>
        <v>COSCO</v>
      </c>
      <c r="AB649" s="5">
        <f t="shared" si="10"/>
        <v>11748.8</v>
      </c>
    </row>
    <row r="650" spans="1:28">
      <c r="A650" t="s">
        <v>843</v>
      </c>
      <c r="B650" s="1">
        <v>45393</v>
      </c>
      <c r="C650" t="s">
        <v>64</v>
      </c>
      <c r="D650" t="s">
        <v>82</v>
      </c>
      <c r="E650" t="s">
        <v>42</v>
      </c>
      <c r="F650" t="s">
        <v>58</v>
      </c>
      <c r="G650" t="s">
        <v>43</v>
      </c>
      <c r="H650">
        <v>14.36</v>
      </c>
      <c r="I650">
        <v>2256</v>
      </c>
      <c r="J650">
        <v>102.49</v>
      </c>
      <c r="K650">
        <v>7</v>
      </c>
      <c r="L650" t="s">
        <v>34</v>
      </c>
      <c r="M650" t="s">
        <v>60</v>
      </c>
      <c r="N650">
        <v>69294.8</v>
      </c>
      <c r="O650" t="s">
        <v>272</v>
      </c>
      <c r="P650" t="s">
        <v>70</v>
      </c>
      <c r="Q650">
        <v>88.41</v>
      </c>
      <c r="R650">
        <v>5086.3999999999996</v>
      </c>
      <c r="S650">
        <v>4823.24</v>
      </c>
      <c r="T650">
        <v>8868.4599999999991</v>
      </c>
      <c r="U650" t="str">
        <f>TEXT(Table1[[#This Row],[Booking_Date]],"mmm")</f>
        <v>Apr</v>
      </c>
      <c r="V650">
        <f>YEAR(Table1[[#This Row],[Booking_Date]])</f>
        <v>2024</v>
      </c>
      <c r="W650" t="s">
        <v>75</v>
      </c>
      <c r="X650" t="str">
        <f>IF(Table1[[#This Row],[Freight_Cost]]&gt;50000,"High","Low")</f>
        <v>High</v>
      </c>
      <c r="Y650" s="5" t="str">
        <f>IF(Table1[[#This Row],[Profit]]&gt;10000,"Good","Average")</f>
        <v>Average</v>
      </c>
      <c r="Z650" s="5" t="str" cm="1">
        <f t="array" ref="Z650">_xlfn.IFS(K650&lt;=5,"Excellent",K650&lt;=10,"Good",TRUE,"Delayed")</f>
        <v>Good</v>
      </c>
      <c r="AA650" s="5" t="str">
        <f>_xlfn.XLOOKUP(Table1[[#This Row],[Shipment_ID]],A:A,E:E)</f>
        <v>CMA CGM</v>
      </c>
      <c r="AB650" s="5">
        <f t="shared" si="10"/>
        <v>8868.4599999999991</v>
      </c>
    </row>
    <row r="651" spans="1:28">
      <c r="A651" t="s">
        <v>844</v>
      </c>
      <c r="B651" s="1">
        <v>45846</v>
      </c>
      <c r="C651" t="s">
        <v>121</v>
      </c>
      <c r="D651" t="s">
        <v>108</v>
      </c>
      <c r="E651" t="s">
        <v>31</v>
      </c>
      <c r="F651" t="s">
        <v>32</v>
      </c>
      <c r="G651" t="s">
        <v>84</v>
      </c>
      <c r="H651">
        <v>12.33</v>
      </c>
      <c r="I651">
        <v>2588</v>
      </c>
      <c r="J651">
        <v>100.61</v>
      </c>
      <c r="K651">
        <v>7</v>
      </c>
      <c r="L651" t="s">
        <v>34</v>
      </c>
      <c r="M651" t="s">
        <v>60</v>
      </c>
      <c r="N651">
        <v>59226.2</v>
      </c>
      <c r="O651" t="s">
        <v>366</v>
      </c>
      <c r="P651" t="s">
        <v>70</v>
      </c>
      <c r="Q651">
        <v>83.66</v>
      </c>
      <c r="R651">
        <v>5669.2</v>
      </c>
      <c r="S651">
        <v>4400.6000000000004</v>
      </c>
      <c r="T651">
        <v>10537.92</v>
      </c>
      <c r="U651" t="str">
        <f>TEXT(Table1[[#This Row],[Booking_Date]],"mmm")</f>
        <v>Jul</v>
      </c>
      <c r="V651">
        <f>YEAR(Table1[[#This Row],[Booking_Date]])</f>
        <v>2025</v>
      </c>
      <c r="W651" t="s">
        <v>48</v>
      </c>
      <c r="X651" t="str">
        <f>IF(Table1[[#This Row],[Freight_Cost]]&gt;50000,"High","Low")</f>
        <v>High</v>
      </c>
      <c r="Y651" s="5" t="str">
        <f>IF(Table1[[#This Row],[Profit]]&gt;10000,"Good","Average")</f>
        <v>Good</v>
      </c>
      <c r="Z651" s="5" t="str" cm="1">
        <f t="array" ref="Z651">_xlfn.IFS(K651&lt;=5,"Excellent",K651&lt;=10,"Good",TRUE,"Delayed")</f>
        <v>Good</v>
      </c>
      <c r="AA651" s="5" t="str">
        <f>_xlfn.XLOOKUP(Table1[[#This Row],[Shipment_ID]],A:A,E:E)</f>
        <v>Hapag-Lloyd</v>
      </c>
      <c r="AB651" s="5">
        <f t="shared" si="10"/>
        <v>10537.92</v>
      </c>
    </row>
    <row r="652" spans="1:28">
      <c r="A652" t="s">
        <v>845</v>
      </c>
      <c r="B652" s="1">
        <v>45978</v>
      </c>
      <c r="C652" t="s">
        <v>89</v>
      </c>
      <c r="D652" t="s">
        <v>65</v>
      </c>
      <c r="E652" t="s">
        <v>42</v>
      </c>
      <c r="F652" t="s">
        <v>58</v>
      </c>
      <c r="G652" t="s">
        <v>90</v>
      </c>
      <c r="H652">
        <v>13.88</v>
      </c>
      <c r="I652">
        <v>1810</v>
      </c>
      <c r="J652">
        <v>99.11</v>
      </c>
      <c r="K652">
        <v>6</v>
      </c>
      <c r="L652" t="s">
        <v>44</v>
      </c>
      <c r="M652" t="s">
        <v>45</v>
      </c>
      <c r="N652">
        <v>59605.2</v>
      </c>
      <c r="O652" t="s">
        <v>240</v>
      </c>
      <c r="P652" t="s">
        <v>54</v>
      </c>
      <c r="Q652">
        <v>87.43</v>
      </c>
      <c r="R652">
        <v>4175.2</v>
      </c>
      <c r="S652">
        <v>4095.32</v>
      </c>
      <c r="T652">
        <v>8158.75</v>
      </c>
      <c r="U652" t="str">
        <f>TEXT(Table1[[#This Row],[Booking_Date]],"mmm")</f>
        <v>Nov</v>
      </c>
      <c r="V652">
        <f>YEAR(Table1[[#This Row],[Booking_Date]])</f>
        <v>2025</v>
      </c>
      <c r="W652" t="s">
        <v>104</v>
      </c>
      <c r="X652" t="str">
        <f>IF(Table1[[#This Row],[Freight_Cost]]&gt;50000,"High","Low")</f>
        <v>High</v>
      </c>
      <c r="Y652" s="5" t="str">
        <f>IF(Table1[[#This Row],[Profit]]&gt;10000,"Good","Average")</f>
        <v>Average</v>
      </c>
      <c r="Z652" s="5" t="str" cm="1">
        <f t="array" ref="Z652">_xlfn.IFS(K652&lt;=5,"Excellent",K652&lt;=10,"Good",TRUE,"Delayed")</f>
        <v>Good</v>
      </c>
      <c r="AA652" s="5" t="str">
        <f>_xlfn.XLOOKUP(Table1[[#This Row],[Shipment_ID]],A:A,E:E)</f>
        <v>CMA CGM</v>
      </c>
      <c r="AB652" s="5">
        <f t="shared" si="10"/>
        <v>8158.75</v>
      </c>
    </row>
    <row r="653" spans="1:28">
      <c r="A653" t="s">
        <v>846</v>
      </c>
      <c r="B653" s="1">
        <v>45486</v>
      </c>
      <c r="C653" t="s">
        <v>64</v>
      </c>
      <c r="D653" t="s">
        <v>30</v>
      </c>
      <c r="E653" t="s">
        <v>57</v>
      </c>
      <c r="F653" t="s">
        <v>32</v>
      </c>
      <c r="G653" t="s">
        <v>33</v>
      </c>
      <c r="H653">
        <v>26.84</v>
      </c>
      <c r="I653">
        <v>1803</v>
      </c>
      <c r="J653">
        <v>100.83</v>
      </c>
      <c r="K653">
        <v>5</v>
      </c>
      <c r="L653" t="s">
        <v>34</v>
      </c>
      <c r="M653" t="s">
        <v>45</v>
      </c>
      <c r="N653">
        <v>64391.6</v>
      </c>
      <c r="O653" t="s">
        <v>336</v>
      </c>
      <c r="P653" t="s">
        <v>78</v>
      </c>
      <c r="Q653">
        <v>81.400000000000006</v>
      </c>
      <c r="R653">
        <v>4679.6000000000004</v>
      </c>
      <c r="S653">
        <v>2418.69</v>
      </c>
      <c r="T653">
        <v>6859.66</v>
      </c>
      <c r="U653" t="str">
        <f>TEXT(Table1[[#This Row],[Booking_Date]],"mmm")</f>
        <v>Jul</v>
      </c>
      <c r="V653">
        <f>YEAR(Table1[[#This Row],[Booking_Date]])</f>
        <v>2024</v>
      </c>
      <c r="W653" t="s">
        <v>48</v>
      </c>
      <c r="X653" t="str">
        <f>IF(Table1[[#This Row],[Freight_Cost]]&gt;50000,"High","Low")</f>
        <v>High</v>
      </c>
      <c r="Y653" s="5" t="str">
        <f>IF(Table1[[#This Row],[Profit]]&gt;10000,"Good","Average")</f>
        <v>Average</v>
      </c>
      <c r="Z653" s="5" t="str" cm="1">
        <f t="array" ref="Z653">_xlfn.IFS(K653&lt;=5,"Excellent",K653&lt;=10,"Good",TRUE,"Delayed")</f>
        <v>Excellent</v>
      </c>
      <c r="AA653" s="5" t="str">
        <f>_xlfn.XLOOKUP(Table1[[#This Row],[Shipment_ID]],A:A,E:E)</f>
        <v>Evergreen</v>
      </c>
      <c r="AB653" s="5">
        <f t="shared" si="10"/>
        <v>6859.66</v>
      </c>
    </row>
    <row r="654" spans="1:28">
      <c r="A654" t="s">
        <v>847</v>
      </c>
      <c r="B654" s="1">
        <v>45744</v>
      </c>
      <c r="C654" t="s">
        <v>121</v>
      </c>
      <c r="D654" t="s">
        <v>72</v>
      </c>
      <c r="E654" t="s">
        <v>83</v>
      </c>
      <c r="F654" t="s">
        <v>32</v>
      </c>
      <c r="G654" t="s">
        <v>90</v>
      </c>
      <c r="H654">
        <v>21.96</v>
      </c>
      <c r="I654">
        <v>536</v>
      </c>
      <c r="J654">
        <v>91.4</v>
      </c>
      <c r="K654">
        <v>2</v>
      </c>
      <c r="L654" t="s">
        <v>44</v>
      </c>
      <c r="M654" t="s">
        <v>45</v>
      </c>
      <c r="N654">
        <v>38664</v>
      </c>
      <c r="O654" t="s">
        <v>130</v>
      </c>
      <c r="P654" t="s">
        <v>78</v>
      </c>
      <c r="Q654">
        <v>81.760000000000005</v>
      </c>
      <c r="R654">
        <v>1950.4</v>
      </c>
      <c r="S654">
        <v>2843.34</v>
      </c>
      <c r="T654">
        <v>4646.4799999999996</v>
      </c>
      <c r="U654" t="str">
        <f>TEXT(Table1[[#This Row],[Booking_Date]],"mmm")</f>
        <v>Mar</v>
      </c>
      <c r="V654">
        <f>YEAR(Table1[[#This Row],[Booking_Date]])</f>
        <v>2025</v>
      </c>
      <c r="W654" t="s">
        <v>38</v>
      </c>
      <c r="X654" t="str">
        <f>IF(Table1[[#This Row],[Freight_Cost]]&gt;50000,"High","Low")</f>
        <v>Low</v>
      </c>
      <c r="Y654" s="5" t="str">
        <f>IF(Table1[[#This Row],[Profit]]&gt;10000,"Good","Average")</f>
        <v>Average</v>
      </c>
      <c r="Z654" s="5" t="str" cm="1">
        <f t="array" ref="Z654">_xlfn.IFS(K654&lt;=5,"Excellent",K654&lt;=10,"Good",TRUE,"Delayed")</f>
        <v>Excellent</v>
      </c>
      <c r="AA654" s="5" t="str">
        <f>_xlfn.XLOOKUP(Table1[[#This Row],[Shipment_ID]],A:A,E:E)</f>
        <v>MSC</v>
      </c>
      <c r="AB654" s="5">
        <f t="shared" si="10"/>
        <v>4646.4799999999996</v>
      </c>
    </row>
    <row r="655" spans="1:28">
      <c r="A655" t="s">
        <v>848</v>
      </c>
      <c r="B655" s="1">
        <v>45853</v>
      </c>
      <c r="C655" t="s">
        <v>29</v>
      </c>
      <c r="D655" t="s">
        <v>30</v>
      </c>
      <c r="E655" t="s">
        <v>83</v>
      </c>
      <c r="F655" t="s">
        <v>58</v>
      </c>
      <c r="G655" t="s">
        <v>67</v>
      </c>
      <c r="H655">
        <v>24.49</v>
      </c>
      <c r="I655">
        <v>1483</v>
      </c>
      <c r="J655">
        <v>97.56</v>
      </c>
      <c r="K655">
        <v>5</v>
      </c>
      <c r="L655" t="s">
        <v>34</v>
      </c>
      <c r="M655" t="s">
        <v>45</v>
      </c>
      <c r="N655">
        <v>70044.2</v>
      </c>
      <c r="O655" t="s">
        <v>113</v>
      </c>
      <c r="P655" t="s">
        <v>54</v>
      </c>
      <c r="Q655">
        <v>83.58</v>
      </c>
      <c r="R655">
        <v>3945.6</v>
      </c>
      <c r="S655">
        <v>4276.7</v>
      </c>
      <c r="T655">
        <v>9467.36</v>
      </c>
      <c r="U655" t="str">
        <f>TEXT(Table1[[#This Row],[Booking_Date]],"mmm")</f>
        <v>Jul</v>
      </c>
      <c r="V655">
        <f>YEAR(Table1[[#This Row],[Booking_Date]])</f>
        <v>2025</v>
      </c>
      <c r="W655" t="s">
        <v>48</v>
      </c>
      <c r="X655" t="str">
        <f>IF(Table1[[#This Row],[Freight_Cost]]&gt;50000,"High","Low")</f>
        <v>High</v>
      </c>
      <c r="Y655" s="5" t="str">
        <f>IF(Table1[[#This Row],[Profit]]&gt;10000,"Good","Average")</f>
        <v>Average</v>
      </c>
      <c r="Z655" s="5" t="str" cm="1">
        <f t="array" ref="Z655">_xlfn.IFS(K655&lt;=5,"Excellent",K655&lt;=10,"Good",TRUE,"Delayed")</f>
        <v>Excellent</v>
      </c>
      <c r="AA655" s="5" t="str">
        <f>_xlfn.XLOOKUP(Table1[[#This Row],[Shipment_ID]],A:A,E:E)</f>
        <v>MSC</v>
      </c>
      <c r="AB655" s="5">
        <f t="shared" si="10"/>
        <v>9467.36</v>
      </c>
    </row>
    <row r="656" spans="1:28">
      <c r="A656" t="s">
        <v>849</v>
      </c>
      <c r="B656" s="1">
        <v>45324</v>
      </c>
      <c r="C656" t="s">
        <v>89</v>
      </c>
      <c r="D656" t="s">
        <v>72</v>
      </c>
      <c r="E656" t="s">
        <v>99</v>
      </c>
      <c r="F656" t="s">
        <v>58</v>
      </c>
      <c r="G656" t="s">
        <v>59</v>
      </c>
      <c r="H656">
        <v>20</v>
      </c>
      <c r="I656">
        <v>1538</v>
      </c>
      <c r="J656">
        <v>95.78</v>
      </c>
      <c r="K656">
        <v>3</v>
      </c>
      <c r="L656" t="s">
        <v>44</v>
      </c>
      <c r="M656" t="s">
        <v>60</v>
      </c>
      <c r="N656">
        <v>59949.599999999999</v>
      </c>
      <c r="O656" t="s">
        <v>564</v>
      </c>
      <c r="P656" t="s">
        <v>74</v>
      </c>
      <c r="Q656">
        <v>81.400000000000006</v>
      </c>
      <c r="R656">
        <v>3876</v>
      </c>
      <c r="S656">
        <v>2842.05</v>
      </c>
      <c r="T656">
        <v>5815.64</v>
      </c>
      <c r="U656" t="str">
        <f>TEXT(Table1[[#This Row],[Booking_Date]],"mmm")</f>
        <v>Feb</v>
      </c>
      <c r="V656">
        <f>YEAR(Table1[[#This Row],[Booking_Date]])</f>
        <v>2024</v>
      </c>
      <c r="W656" t="s">
        <v>38</v>
      </c>
      <c r="X656" t="str">
        <f>IF(Table1[[#This Row],[Freight_Cost]]&gt;50000,"High","Low")</f>
        <v>High</v>
      </c>
      <c r="Y656" s="5" t="str">
        <f>IF(Table1[[#This Row],[Profit]]&gt;10000,"Good","Average")</f>
        <v>Average</v>
      </c>
      <c r="Z656" s="5" t="str" cm="1">
        <f t="array" ref="Z656">_xlfn.IFS(K656&lt;=5,"Excellent",K656&lt;=10,"Good",TRUE,"Delayed")</f>
        <v>Excellent</v>
      </c>
      <c r="AA656" s="5" t="str">
        <f>_xlfn.XLOOKUP(Table1[[#This Row],[Shipment_ID]],A:A,E:E)</f>
        <v>ONE</v>
      </c>
      <c r="AB656" s="5">
        <f t="shared" si="10"/>
        <v>5815.64</v>
      </c>
    </row>
    <row r="657" spans="1:28">
      <c r="A657" t="s">
        <v>850</v>
      </c>
      <c r="B657" s="1">
        <v>45813</v>
      </c>
      <c r="C657" t="s">
        <v>115</v>
      </c>
      <c r="D657" t="s">
        <v>108</v>
      </c>
      <c r="E657" t="s">
        <v>99</v>
      </c>
      <c r="F657" t="s">
        <v>58</v>
      </c>
      <c r="G657" t="s">
        <v>52</v>
      </c>
      <c r="H657">
        <v>12.09</v>
      </c>
      <c r="I657">
        <v>2219</v>
      </c>
      <c r="J657">
        <v>89.5</v>
      </c>
      <c r="K657">
        <v>6</v>
      </c>
      <c r="L657" t="s">
        <v>34</v>
      </c>
      <c r="M657" t="s">
        <v>45</v>
      </c>
      <c r="N657">
        <v>66749</v>
      </c>
      <c r="O657" t="s">
        <v>80</v>
      </c>
      <c r="P657" t="s">
        <v>47</v>
      </c>
      <c r="Q657">
        <v>85.21</v>
      </c>
      <c r="R657">
        <v>4921.6000000000004</v>
      </c>
      <c r="S657">
        <v>3901.23</v>
      </c>
      <c r="T657">
        <v>10905.89</v>
      </c>
      <c r="U657" t="str">
        <f>TEXT(Table1[[#This Row],[Booking_Date]],"mmm")</f>
        <v>Jun</v>
      </c>
      <c r="V657">
        <f>YEAR(Table1[[#This Row],[Booking_Date]])</f>
        <v>2025</v>
      </c>
      <c r="W657" t="s">
        <v>75</v>
      </c>
      <c r="X657" t="str">
        <f>IF(Table1[[#This Row],[Freight_Cost]]&gt;50000,"High","Low")</f>
        <v>High</v>
      </c>
      <c r="Y657" s="5" t="str">
        <f>IF(Table1[[#This Row],[Profit]]&gt;10000,"Good","Average")</f>
        <v>Good</v>
      </c>
      <c r="Z657" s="5" t="str" cm="1">
        <f t="array" ref="Z657">_xlfn.IFS(K657&lt;=5,"Excellent",K657&lt;=10,"Good",TRUE,"Delayed")</f>
        <v>Good</v>
      </c>
      <c r="AA657" s="5" t="str">
        <f>_xlfn.XLOOKUP(Table1[[#This Row],[Shipment_ID]],A:A,E:E)</f>
        <v>ONE</v>
      </c>
      <c r="AB657" s="5">
        <f t="shared" si="10"/>
        <v>10905.89</v>
      </c>
    </row>
    <row r="658" spans="1:28">
      <c r="A658" t="s">
        <v>851</v>
      </c>
      <c r="B658" s="1">
        <v>45475</v>
      </c>
      <c r="C658" t="s">
        <v>50</v>
      </c>
      <c r="D658" t="s">
        <v>108</v>
      </c>
      <c r="E658" t="s">
        <v>83</v>
      </c>
      <c r="F658" t="s">
        <v>32</v>
      </c>
      <c r="G658" t="s">
        <v>84</v>
      </c>
      <c r="H658">
        <v>15.13</v>
      </c>
      <c r="I658">
        <v>1869</v>
      </c>
      <c r="J658">
        <v>103.45</v>
      </c>
      <c r="K658">
        <v>6</v>
      </c>
      <c r="L658" t="s">
        <v>34</v>
      </c>
      <c r="M658" t="s">
        <v>60</v>
      </c>
      <c r="N658">
        <v>53459</v>
      </c>
      <c r="O658" t="s">
        <v>240</v>
      </c>
      <c r="P658" t="s">
        <v>70</v>
      </c>
      <c r="Q658">
        <v>83.3</v>
      </c>
      <c r="R658">
        <v>4343.2</v>
      </c>
      <c r="S658">
        <v>3169.77</v>
      </c>
      <c r="T658">
        <v>7780.54</v>
      </c>
      <c r="U658" t="str">
        <f>TEXT(Table1[[#This Row],[Booking_Date]],"mmm")</f>
        <v>Jul</v>
      </c>
      <c r="V658">
        <f>YEAR(Table1[[#This Row],[Booking_Date]])</f>
        <v>2024</v>
      </c>
      <c r="W658" t="s">
        <v>48</v>
      </c>
      <c r="X658" t="str">
        <f>IF(Table1[[#This Row],[Freight_Cost]]&gt;50000,"High","Low")</f>
        <v>High</v>
      </c>
      <c r="Y658" s="5" t="str">
        <f>IF(Table1[[#This Row],[Profit]]&gt;10000,"Good","Average")</f>
        <v>Average</v>
      </c>
      <c r="Z658" s="5" t="str" cm="1">
        <f t="array" ref="Z658">_xlfn.IFS(K658&lt;=5,"Excellent",K658&lt;=10,"Good",TRUE,"Delayed")</f>
        <v>Good</v>
      </c>
      <c r="AA658" s="5" t="str">
        <f>_xlfn.XLOOKUP(Table1[[#This Row],[Shipment_ID]],A:A,E:E)</f>
        <v>MSC</v>
      </c>
      <c r="AB658" s="5">
        <f t="shared" si="10"/>
        <v>7780.54</v>
      </c>
    </row>
    <row r="659" spans="1:28">
      <c r="A659" t="s">
        <v>852</v>
      </c>
      <c r="B659" s="1">
        <v>45485</v>
      </c>
      <c r="C659" t="s">
        <v>29</v>
      </c>
      <c r="D659" t="s">
        <v>30</v>
      </c>
      <c r="E659" t="s">
        <v>31</v>
      </c>
      <c r="F659" t="s">
        <v>32</v>
      </c>
      <c r="G659" t="s">
        <v>84</v>
      </c>
      <c r="H659">
        <v>22.97</v>
      </c>
      <c r="I659">
        <v>1807</v>
      </c>
      <c r="J659">
        <v>104.21</v>
      </c>
      <c r="K659">
        <v>6</v>
      </c>
      <c r="L659" t="s">
        <v>44</v>
      </c>
      <c r="M659" t="s">
        <v>45</v>
      </c>
      <c r="N659">
        <v>56362.2</v>
      </c>
      <c r="O659" t="s">
        <v>336</v>
      </c>
      <c r="P659" t="s">
        <v>47</v>
      </c>
      <c r="Q659">
        <v>82.78</v>
      </c>
      <c r="R659">
        <v>4532.8</v>
      </c>
      <c r="S659">
        <v>1826.79</v>
      </c>
      <c r="T659">
        <v>8003.27</v>
      </c>
      <c r="U659" t="str">
        <f>TEXT(Table1[[#This Row],[Booking_Date]],"mmm")</f>
        <v>Jul</v>
      </c>
      <c r="V659">
        <f>YEAR(Table1[[#This Row],[Booking_Date]])</f>
        <v>2024</v>
      </c>
      <c r="W659" t="s">
        <v>48</v>
      </c>
      <c r="X659" t="str">
        <f>IF(Table1[[#This Row],[Freight_Cost]]&gt;50000,"High","Low")</f>
        <v>High</v>
      </c>
      <c r="Y659" s="5" t="str">
        <f>IF(Table1[[#This Row],[Profit]]&gt;10000,"Good","Average")</f>
        <v>Average</v>
      </c>
      <c r="Z659" s="5" t="str" cm="1">
        <f t="array" ref="Z659">_xlfn.IFS(K659&lt;=5,"Excellent",K659&lt;=10,"Good",TRUE,"Delayed")</f>
        <v>Good</v>
      </c>
      <c r="AA659" s="5" t="str">
        <f>_xlfn.XLOOKUP(Table1[[#This Row],[Shipment_ID]],A:A,E:E)</f>
        <v>Hapag-Lloyd</v>
      </c>
      <c r="AB659" s="5">
        <f t="shared" si="10"/>
        <v>8003.27</v>
      </c>
    </row>
    <row r="660" spans="1:28">
      <c r="A660" t="s">
        <v>853</v>
      </c>
      <c r="B660" s="1">
        <v>45422</v>
      </c>
      <c r="C660" t="s">
        <v>40</v>
      </c>
      <c r="D660" t="s">
        <v>56</v>
      </c>
      <c r="E660" t="s">
        <v>57</v>
      </c>
      <c r="F660" t="s">
        <v>32</v>
      </c>
      <c r="G660" t="s">
        <v>33</v>
      </c>
      <c r="H660">
        <v>24.99</v>
      </c>
      <c r="I660">
        <v>1865</v>
      </c>
      <c r="J660">
        <v>89.98</v>
      </c>
      <c r="K660">
        <v>5</v>
      </c>
      <c r="L660" t="s">
        <v>34</v>
      </c>
      <c r="M660" t="s">
        <v>60</v>
      </c>
      <c r="N660">
        <v>60668.6</v>
      </c>
      <c r="O660" t="s">
        <v>366</v>
      </c>
      <c r="P660" t="s">
        <v>62</v>
      </c>
      <c r="Q660">
        <v>83.7</v>
      </c>
      <c r="R660">
        <v>4729.6000000000004</v>
      </c>
      <c r="S660">
        <v>4022.51</v>
      </c>
      <c r="T660">
        <v>10639.92</v>
      </c>
      <c r="U660" t="str">
        <f>TEXT(Table1[[#This Row],[Booking_Date]],"mmm")</f>
        <v>May</v>
      </c>
      <c r="V660">
        <f>YEAR(Table1[[#This Row],[Booking_Date]])</f>
        <v>2024</v>
      </c>
      <c r="W660" t="s">
        <v>75</v>
      </c>
      <c r="X660" t="str">
        <f>IF(Table1[[#This Row],[Freight_Cost]]&gt;50000,"High","Low")</f>
        <v>High</v>
      </c>
      <c r="Y660" s="5" t="str">
        <f>IF(Table1[[#This Row],[Profit]]&gt;10000,"Good","Average")</f>
        <v>Good</v>
      </c>
      <c r="Z660" s="5" t="str" cm="1">
        <f t="array" ref="Z660">_xlfn.IFS(K660&lt;=5,"Excellent",K660&lt;=10,"Good",TRUE,"Delayed")</f>
        <v>Excellent</v>
      </c>
      <c r="AA660" s="5" t="str">
        <f>_xlfn.XLOOKUP(Table1[[#This Row],[Shipment_ID]],A:A,E:E)</f>
        <v>Evergreen</v>
      </c>
      <c r="AB660" s="5">
        <f t="shared" si="10"/>
        <v>10639.92</v>
      </c>
    </row>
    <row r="661" spans="1:28">
      <c r="A661" t="s">
        <v>854</v>
      </c>
      <c r="B661" s="1">
        <v>45848</v>
      </c>
      <c r="C661" t="s">
        <v>40</v>
      </c>
      <c r="D661" t="s">
        <v>56</v>
      </c>
      <c r="E661" t="s">
        <v>42</v>
      </c>
      <c r="F661" t="s">
        <v>32</v>
      </c>
      <c r="G661" t="s">
        <v>59</v>
      </c>
      <c r="H661">
        <v>19.72</v>
      </c>
      <c r="I661">
        <v>1685</v>
      </c>
      <c r="J661">
        <v>100.03</v>
      </c>
      <c r="K661">
        <v>4</v>
      </c>
      <c r="L661" t="s">
        <v>44</v>
      </c>
      <c r="M661" t="s">
        <v>45</v>
      </c>
      <c r="N661">
        <v>51471.6</v>
      </c>
      <c r="O661" t="s">
        <v>292</v>
      </c>
      <c r="P661" t="s">
        <v>54</v>
      </c>
      <c r="Q661">
        <v>87.36</v>
      </c>
      <c r="R661">
        <v>4158.8</v>
      </c>
      <c r="S661">
        <v>2946.07</v>
      </c>
      <c r="T661">
        <v>5007.6899999999996</v>
      </c>
      <c r="U661" t="str">
        <f>TEXT(Table1[[#This Row],[Booking_Date]],"mmm")</f>
        <v>Jul</v>
      </c>
      <c r="V661">
        <f>YEAR(Table1[[#This Row],[Booking_Date]])</f>
        <v>2025</v>
      </c>
      <c r="W661" t="s">
        <v>48</v>
      </c>
      <c r="X661" t="str">
        <f>IF(Table1[[#This Row],[Freight_Cost]]&gt;50000,"High","Low")</f>
        <v>High</v>
      </c>
      <c r="Y661" s="5" t="str">
        <f>IF(Table1[[#This Row],[Profit]]&gt;10000,"Good","Average")</f>
        <v>Average</v>
      </c>
      <c r="Z661" s="5" t="str" cm="1">
        <f t="array" ref="Z661">_xlfn.IFS(K661&lt;=5,"Excellent",K661&lt;=10,"Good",TRUE,"Delayed")</f>
        <v>Excellent</v>
      </c>
      <c r="AA661" s="5" t="str">
        <f>_xlfn.XLOOKUP(Table1[[#This Row],[Shipment_ID]],A:A,E:E)</f>
        <v>CMA CGM</v>
      </c>
      <c r="AB661" s="5">
        <f t="shared" si="10"/>
        <v>5007.6899999999996</v>
      </c>
    </row>
    <row r="662" spans="1:28">
      <c r="A662" t="s">
        <v>855</v>
      </c>
      <c r="B662" s="1">
        <v>45315</v>
      </c>
      <c r="C662" t="s">
        <v>115</v>
      </c>
      <c r="D662" t="s">
        <v>65</v>
      </c>
      <c r="E662" t="s">
        <v>57</v>
      </c>
      <c r="F662" t="s">
        <v>58</v>
      </c>
      <c r="G662" t="s">
        <v>52</v>
      </c>
      <c r="H662">
        <v>18.8</v>
      </c>
      <c r="I662">
        <v>2151</v>
      </c>
      <c r="J662">
        <v>90.11</v>
      </c>
      <c r="K662">
        <v>7</v>
      </c>
      <c r="L662" t="s">
        <v>34</v>
      </c>
      <c r="M662" t="s">
        <v>35</v>
      </c>
      <c r="N662">
        <v>74545.2</v>
      </c>
      <c r="O662" t="s">
        <v>360</v>
      </c>
      <c r="P662" t="s">
        <v>47</v>
      </c>
      <c r="Q662">
        <v>87.54</v>
      </c>
      <c r="R662">
        <v>5054</v>
      </c>
      <c r="S662">
        <v>3238.3</v>
      </c>
      <c r="T662">
        <v>7702.95</v>
      </c>
      <c r="U662" t="str">
        <f>TEXT(Table1[[#This Row],[Booking_Date]],"mmm")</f>
        <v>Jan</v>
      </c>
      <c r="V662">
        <f>YEAR(Table1[[#This Row],[Booking_Date]])</f>
        <v>2024</v>
      </c>
      <c r="W662" t="s">
        <v>38</v>
      </c>
      <c r="X662" t="str">
        <f>IF(Table1[[#This Row],[Freight_Cost]]&gt;50000,"High","Low")</f>
        <v>High</v>
      </c>
      <c r="Y662" s="5" t="str">
        <f>IF(Table1[[#This Row],[Profit]]&gt;10000,"Good","Average")</f>
        <v>Average</v>
      </c>
      <c r="Z662" s="5" t="str" cm="1">
        <f t="array" ref="Z662">_xlfn.IFS(K662&lt;=5,"Excellent",K662&lt;=10,"Good",TRUE,"Delayed")</f>
        <v>Good</v>
      </c>
      <c r="AA662" s="5" t="str">
        <f>_xlfn.XLOOKUP(Table1[[#This Row],[Shipment_ID]],A:A,E:E)</f>
        <v>Evergreen</v>
      </c>
      <c r="AB662" s="5">
        <f t="shared" si="10"/>
        <v>7702.95</v>
      </c>
    </row>
    <row r="663" spans="1:28">
      <c r="A663" t="s">
        <v>856</v>
      </c>
      <c r="B663" s="1">
        <v>45855</v>
      </c>
      <c r="C663" t="s">
        <v>50</v>
      </c>
      <c r="D663" t="s">
        <v>82</v>
      </c>
      <c r="E663" t="s">
        <v>66</v>
      </c>
      <c r="F663" t="s">
        <v>58</v>
      </c>
      <c r="G663" t="s">
        <v>84</v>
      </c>
      <c r="H663">
        <v>22.34</v>
      </c>
      <c r="I663">
        <v>1679</v>
      </c>
      <c r="J663">
        <v>101.93</v>
      </c>
      <c r="K663">
        <v>6</v>
      </c>
      <c r="L663" t="s">
        <v>34</v>
      </c>
      <c r="M663" t="s">
        <v>60</v>
      </c>
      <c r="N663">
        <v>69485.600000000006</v>
      </c>
      <c r="O663" t="s">
        <v>236</v>
      </c>
      <c r="P663" t="s">
        <v>78</v>
      </c>
      <c r="Q663">
        <v>82.63</v>
      </c>
      <c r="R663">
        <v>4251.6000000000004</v>
      </c>
      <c r="S663">
        <v>3820.33</v>
      </c>
      <c r="T663">
        <v>8675.3700000000008</v>
      </c>
      <c r="U663" t="str">
        <f>TEXT(Table1[[#This Row],[Booking_Date]],"mmm")</f>
        <v>Jul</v>
      </c>
      <c r="V663">
        <f>YEAR(Table1[[#This Row],[Booking_Date]])</f>
        <v>2025</v>
      </c>
      <c r="W663" t="s">
        <v>48</v>
      </c>
      <c r="X663" t="str">
        <f>IF(Table1[[#This Row],[Freight_Cost]]&gt;50000,"High","Low")</f>
        <v>High</v>
      </c>
      <c r="Y663" s="5" t="str">
        <f>IF(Table1[[#This Row],[Profit]]&gt;10000,"Good","Average")</f>
        <v>Average</v>
      </c>
      <c r="Z663" s="5" t="str" cm="1">
        <f t="array" ref="Z663">_xlfn.IFS(K663&lt;=5,"Excellent",K663&lt;=10,"Good",TRUE,"Delayed")</f>
        <v>Good</v>
      </c>
      <c r="AA663" s="5" t="str">
        <f>_xlfn.XLOOKUP(Table1[[#This Row],[Shipment_ID]],A:A,E:E)</f>
        <v>COSCO</v>
      </c>
      <c r="AB663" s="5">
        <f t="shared" si="10"/>
        <v>8675.3700000000008</v>
      </c>
    </row>
    <row r="664" spans="1:28">
      <c r="A664" t="s">
        <v>857</v>
      </c>
      <c r="B664" s="1">
        <v>45533</v>
      </c>
      <c r="C664" t="s">
        <v>64</v>
      </c>
      <c r="D664" t="s">
        <v>51</v>
      </c>
      <c r="E664" t="s">
        <v>31</v>
      </c>
      <c r="F664" t="s">
        <v>32</v>
      </c>
      <c r="G664" t="s">
        <v>90</v>
      </c>
      <c r="H664">
        <v>14.49</v>
      </c>
      <c r="I664">
        <v>2222</v>
      </c>
      <c r="J664">
        <v>101.66</v>
      </c>
      <c r="K664">
        <v>6</v>
      </c>
      <c r="L664" t="s">
        <v>44</v>
      </c>
      <c r="M664" t="s">
        <v>60</v>
      </c>
      <c r="N664">
        <v>51904.2</v>
      </c>
      <c r="O664" t="s">
        <v>118</v>
      </c>
      <c r="P664" t="s">
        <v>74</v>
      </c>
      <c r="Q664">
        <v>82.33</v>
      </c>
      <c r="R664">
        <v>5023.6000000000004</v>
      </c>
      <c r="S664">
        <v>3593.62</v>
      </c>
      <c r="T664">
        <v>9133.0400000000009</v>
      </c>
      <c r="U664" t="str">
        <f>TEXT(Table1[[#This Row],[Booking_Date]],"mmm")</f>
        <v>Aug</v>
      </c>
      <c r="V664">
        <f>YEAR(Table1[[#This Row],[Booking_Date]])</f>
        <v>2024</v>
      </c>
      <c r="W664" t="s">
        <v>48</v>
      </c>
      <c r="X664" t="str">
        <f>IF(Table1[[#This Row],[Freight_Cost]]&gt;50000,"High","Low")</f>
        <v>High</v>
      </c>
      <c r="Y664" s="5" t="str">
        <f>IF(Table1[[#This Row],[Profit]]&gt;10000,"Good","Average")</f>
        <v>Average</v>
      </c>
      <c r="Z664" s="5" t="str" cm="1">
        <f t="array" ref="Z664">_xlfn.IFS(K664&lt;=5,"Excellent",K664&lt;=10,"Good",TRUE,"Delayed")</f>
        <v>Good</v>
      </c>
      <c r="AA664" s="5" t="str">
        <f>_xlfn.XLOOKUP(Table1[[#This Row],[Shipment_ID]],A:A,E:E)</f>
        <v>Hapag-Lloyd</v>
      </c>
      <c r="AB664" s="5">
        <f t="shared" si="10"/>
        <v>9133.0400000000009</v>
      </c>
    </row>
    <row r="665" spans="1:28">
      <c r="A665" t="s">
        <v>858</v>
      </c>
      <c r="B665" s="1">
        <v>45951</v>
      </c>
      <c r="C665" t="s">
        <v>115</v>
      </c>
      <c r="D665" t="s">
        <v>82</v>
      </c>
      <c r="E665" t="s">
        <v>57</v>
      </c>
      <c r="F665" t="s">
        <v>32</v>
      </c>
      <c r="G665" t="s">
        <v>43</v>
      </c>
      <c r="H665">
        <v>14.25</v>
      </c>
      <c r="I665">
        <v>2224</v>
      </c>
      <c r="J665">
        <v>100.21</v>
      </c>
      <c r="K665">
        <v>7</v>
      </c>
      <c r="L665" t="s">
        <v>68</v>
      </c>
      <c r="M665" t="s">
        <v>35</v>
      </c>
      <c r="N665">
        <v>58038.2</v>
      </c>
      <c r="O665" t="s">
        <v>336</v>
      </c>
      <c r="P665" t="s">
        <v>74</v>
      </c>
      <c r="Q665">
        <v>88.75</v>
      </c>
      <c r="R665">
        <v>5018</v>
      </c>
      <c r="S665">
        <v>2659.63</v>
      </c>
      <c r="T665">
        <v>5335.07</v>
      </c>
      <c r="U665" t="str">
        <f>TEXT(Table1[[#This Row],[Booking_Date]],"mmm")</f>
        <v>Oct</v>
      </c>
      <c r="V665">
        <f>YEAR(Table1[[#This Row],[Booking_Date]])</f>
        <v>2025</v>
      </c>
      <c r="W665" t="s">
        <v>104</v>
      </c>
      <c r="X665" t="str">
        <f>IF(Table1[[#This Row],[Freight_Cost]]&gt;50000,"High","Low")</f>
        <v>High</v>
      </c>
      <c r="Y665" s="5" t="str">
        <f>IF(Table1[[#This Row],[Profit]]&gt;10000,"Good","Average")</f>
        <v>Average</v>
      </c>
      <c r="Z665" s="5" t="str" cm="1">
        <f t="array" ref="Z665">_xlfn.IFS(K665&lt;=5,"Excellent",K665&lt;=10,"Good",TRUE,"Delayed")</f>
        <v>Good</v>
      </c>
      <c r="AA665" s="5" t="str">
        <f>_xlfn.XLOOKUP(Table1[[#This Row],[Shipment_ID]],A:A,E:E)</f>
        <v>Evergreen</v>
      </c>
      <c r="AB665" s="5">
        <f t="shared" si="10"/>
        <v>5335.07</v>
      </c>
    </row>
    <row r="666" spans="1:28">
      <c r="A666" t="s">
        <v>859</v>
      </c>
      <c r="B666" s="1">
        <v>45354</v>
      </c>
      <c r="C666" t="s">
        <v>121</v>
      </c>
      <c r="D666" t="s">
        <v>56</v>
      </c>
      <c r="E666" t="s">
        <v>102</v>
      </c>
      <c r="F666" t="s">
        <v>32</v>
      </c>
      <c r="G666" t="s">
        <v>52</v>
      </c>
      <c r="H666">
        <v>10.98</v>
      </c>
      <c r="I666">
        <v>1512</v>
      </c>
      <c r="J666">
        <v>86.01</v>
      </c>
      <c r="K666">
        <v>5</v>
      </c>
      <c r="L666" t="s">
        <v>44</v>
      </c>
      <c r="M666" t="s">
        <v>35</v>
      </c>
      <c r="N666">
        <v>42347.199999999997</v>
      </c>
      <c r="O666" t="s">
        <v>118</v>
      </c>
      <c r="P666" t="s">
        <v>62</v>
      </c>
      <c r="Q666">
        <v>83.54</v>
      </c>
      <c r="R666">
        <v>3463.2</v>
      </c>
      <c r="S666">
        <v>3040.78</v>
      </c>
      <c r="T666">
        <v>5753</v>
      </c>
      <c r="U666" t="str">
        <f>TEXT(Table1[[#This Row],[Booking_Date]],"mmm")</f>
        <v>Mar</v>
      </c>
      <c r="V666">
        <f>YEAR(Table1[[#This Row],[Booking_Date]])</f>
        <v>2024</v>
      </c>
      <c r="W666" t="s">
        <v>38</v>
      </c>
      <c r="X666" t="str">
        <f>IF(Table1[[#This Row],[Freight_Cost]]&gt;50000,"High","Low")</f>
        <v>Low</v>
      </c>
      <c r="Y666" s="5" t="str">
        <f>IF(Table1[[#This Row],[Profit]]&gt;10000,"Good","Average")</f>
        <v>Average</v>
      </c>
      <c r="Z666" s="5" t="str" cm="1">
        <f t="array" ref="Z666">_xlfn.IFS(K666&lt;=5,"Excellent",K666&lt;=10,"Good",TRUE,"Delayed")</f>
        <v>Excellent</v>
      </c>
      <c r="AA666" s="5" t="str">
        <f>_xlfn.XLOOKUP(Table1[[#This Row],[Shipment_ID]],A:A,E:E)</f>
        <v>Maersk</v>
      </c>
      <c r="AB666" s="5">
        <f t="shared" si="10"/>
        <v>5753</v>
      </c>
    </row>
    <row r="667" spans="1:28">
      <c r="A667" t="s">
        <v>860</v>
      </c>
      <c r="B667" s="1">
        <v>45327</v>
      </c>
      <c r="C667" t="s">
        <v>40</v>
      </c>
      <c r="D667" t="s">
        <v>65</v>
      </c>
      <c r="E667" t="s">
        <v>102</v>
      </c>
      <c r="F667" t="s">
        <v>32</v>
      </c>
      <c r="G667" t="s">
        <v>90</v>
      </c>
      <c r="H667">
        <v>25.58</v>
      </c>
      <c r="I667">
        <v>2551</v>
      </c>
      <c r="J667">
        <v>99.34</v>
      </c>
      <c r="K667">
        <v>7</v>
      </c>
      <c r="L667" t="s">
        <v>34</v>
      </c>
      <c r="M667" t="s">
        <v>45</v>
      </c>
      <c r="N667">
        <v>72054.8</v>
      </c>
      <c r="O667" t="s">
        <v>163</v>
      </c>
      <c r="P667" t="s">
        <v>37</v>
      </c>
      <c r="Q667">
        <v>85.48</v>
      </c>
      <c r="R667">
        <v>6125.2</v>
      </c>
      <c r="S667">
        <v>4820.13</v>
      </c>
      <c r="T667">
        <v>7666.24</v>
      </c>
      <c r="U667" t="str">
        <f>TEXT(Table1[[#This Row],[Booking_Date]],"mmm")</f>
        <v>Feb</v>
      </c>
      <c r="V667">
        <f>YEAR(Table1[[#This Row],[Booking_Date]])</f>
        <v>2024</v>
      </c>
      <c r="W667" t="s">
        <v>38</v>
      </c>
      <c r="X667" t="str">
        <f>IF(Table1[[#This Row],[Freight_Cost]]&gt;50000,"High","Low")</f>
        <v>High</v>
      </c>
      <c r="Y667" s="5" t="str">
        <f>IF(Table1[[#This Row],[Profit]]&gt;10000,"Good","Average")</f>
        <v>Average</v>
      </c>
      <c r="Z667" s="5" t="str" cm="1">
        <f t="array" ref="Z667">_xlfn.IFS(K667&lt;=5,"Excellent",K667&lt;=10,"Good",TRUE,"Delayed")</f>
        <v>Good</v>
      </c>
      <c r="AA667" s="5" t="str">
        <f>_xlfn.XLOOKUP(Table1[[#This Row],[Shipment_ID]],A:A,E:E)</f>
        <v>Maersk</v>
      </c>
      <c r="AB667" s="5">
        <f t="shared" si="10"/>
        <v>7666.24</v>
      </c>
    </row>
    <row r="668" spans="1:28">
      <c r="A668" t="s">
        <v>861</v>
      </c>
      <c r="B668" s="1">
        <v>45497</v>
      </c>
      <c r="C668" t="s">
        <v>115</v>
      </c>
      <c r="D668" t="s">
        <v>56</v>
      </c>
      <c r="E668" t="s">
        <v>102</v>
      </c>
      <c r="F668" t="s">
        <v>58</v>
      </c>
      <c r="G668" t="s">
        <v>33</v>
      </c>
      <c r="H668">
        <v>19.53</v>
      </c>
      <c r="I668">
        <v>2117</v>
      </c>
      <c r="J668">
        <v>97.29</v>
      </c>
      <c r="K668">
        <v>5</v>
      </c>
      <c r="L668" t="s">
        <v>68</v>
      </c>
      <c r="M668" t="s">
        <v>60</v>
      </c>
      <c r="N668">
        <v>69155.8</v>
      </c>
      <c r="O668" t="s">
        <v>195</v>
      </c>
      <c r="P668" t="s">
        <v>70</v>
      </c>
      <c r="Q668">
        <v>85.74</v>
      </c>
      <c r="R668">
        <v>5015.2</v>
      </c>
      <c r="S668">
        <v>3326.58</v>
      </c>
      <c r="T668">
        <v>7975.79</v>
      </c>
      <c r="U668" t="str">
        <f>TEXT(Table1[[#This Row],[Booking_Date]],"mmm")</f>
        <v>Jul</v>
      </c>
      <c r="V668">
        <f>YEAR(Table1[[#This Row],[Booking_Date]])</f>
        <v>2024</v>
      </c>
      <c r="W668" t="s">
        <v>48</v>
      </c>
      <c r="X668" t="str">
        <f>IF(Table1[[#This Row],[Freight_Cost]]&gt;50000,"High","Low")</f>
        <v>High</v>
      </c>
      <c r="Y668" s="5" t="str">
        <f>IF(Table1[[#This Row],[Profit]]&gt;10000,"Good","Average")</f>
        <v>Average</v>
      </c>
      <c r="Z668" s="5" t="str" cm="1">
        <f t="array" ref="Z668">_xlfn.IFS(K668&lt;=5,"Excellent",K668&lt;=10,"Good",TRUE,"Delayed")</f>
        <v>Excellent</v>
      </c>
      <c r="AA668" s="5" t="str">
        <f>_xlfn.XLOOKUP(Table1[[#This Row],[Shipment_ID]],A:A,E:E)</f>
        <v>Maersk</v>
      </c>
      <c r="AB668" s="5">
        <f t="shared" si="10"/>
        <v>7975.79</v>
      </c>
    </row>
    <row r="669" spans="1:28">
      <c r="A669" t="s">
        <v>862</v>
      </c>
      <c r="B669" s="1">
        <v>45409</v>
      </c>
      <c r="C669" t="s">
        <v>121</v>
      </c>
      <c r="D669" t="s">
        <v>56</v>
      </c>
      <c r="E669" t="s">
        <v>102</v>
      </c>
      <c r="F669" t="s">
        <v>32</v>
      </c>
      <c r="G669" t="s">
        <v>33</v>
      </c>
      <c r="H669">
        <v>16.399999999999999</v>
      </c>
      <c r="I669">
        <v>2190</v>
      </c>
      <c r="J669">
        <v>89.55</v>
      </c>
      <c r="K669">
        <v>7</v>
      </c>
      <c r="L669" t="s">
        <v>44</v>
      </c>
      <c r="M669" t="s">
        <v>60</v>
      </c>
      <c r="N669">
        <v>51786</v>
      </c>
      <c r="O669" t="s">
        <v>245</v>
      </c>
      <c r="P669" t="s">
        <v>54</v>
      </c>
      <c r="Q669">
        <v>87.8</v>
      </c>
      <c r="R669">
        <v>5036</v>
      </c>
      <c r="S669">
        <v>2395.9899999999998</v>
      </c>
      <c r="T669">
        <v>8040.44</v>
      </c>
      <c r="U669" t="str">
        <f>TEXT(Table1[[#This Row],[Booking_Date]],"mmm")</f>
        <v>Apr</v>
      </c>
      <c r="V669">
        <f>YEAR(Table1[[#This Row],[Booking_Date]])</f>
        <v>2024</v>
      </c>
      <c r="W669" t="s">
        <v>75</v>
      </c>
      <c r="X669" t="str">
        <f>IF(Table1[[#This Row],[Freight_Cost]]&gt;50000,"High","Low")</f>
        <v>High</v>
      </c>
      <c r="Y669" s="5" t="str">
        <f>IF(Table1[[#This Row],[Profit]]&gt;10000,"Good","Average")</f>
        <v>Average</v>
      </c>
      <c r="Z669" s="5" t="str" cm="1">
        <f t="array" ref="Z669">_xlfn.IFS(K669&lt;=5,"Excellent",K669&lt;=10,"Good",TRUE,"Delayed")</f>
        <v>Good</v>
      </c>
      <c r="AA669" s="5" t="str">
        <f>_xlfn.XLOOKUP(Table1[[#This Row],[Shipment_ID]],A:A,E:E)</f>
        <v>Maersk</v>
      </c>
      <c r="AB669" s="5">
        <f t="shared" si="10"/>
        <v>8040.44</v>
      </c>
    </row>
    <row r="670" spans="1:28">
      <c r="A670" t="s">
        <v>863</v>
      </c>
      <c r="B670" s="1">
        <v>45687</v>
      </c>
      <c r="C670" t="s">
        <v>29</v>
      </c>
      <c r="D670" t="s">
        <v>72</v>
      </c>
      <c r="E670" t="s">
        <v>66</v>
      </c>
      <c r="F670" t="s">
        <v>32</v>
      </c>
      <c r="G670" t="s">
        <v>33</v>
      </c>
      <c r="H670">
        <v>26.59</v>
      </c>
      <c r="I670">
        <v>2516</v>
      </c>
      <c r="J670">
        <v>89.05</v>
      </c>
      <c r="K670">
        <v>7</v>
      </c>
      <c r="L670" t="s">
        <v>68</v>
      </c>
      <c r="M670" t="s">
        <v>35</v>
      </c>
      <c r="N670">
        <v>71309</v>
      </c>
      <c r="O670" t="s">
        <v>152</v>
      </c>
      <c r="P670" t="s">
        <v>70</v>
      </c>
      <c r="Q670">
        <v>83.47</v>
      </c>
      <c r="R670">
        <v>6095.6</v>
      </c>
      <c r="S670">
        <v>2749.01</v>
      </c>
      <c r="T670">
        <v>9732.0300000000007</v>
      </c>
      <c r="U670" t="str">
        <f>TEXT(Table1[[#This Row],[Booking_Date]],"mmm")</f>
        <v>Jan</v>
      </c>
      <c r="V670">
        <f>YEAR(Table1[[#This Row],[Booking_Date]])</f>
        <v>2025</v>
      </c>
      <c r="W670" t="s">
        <v>38</v>
      </c>
      <c r="X670" t="str">
        <f>IF(Table1[[#This Row],[Freight_Cost]]&gt;50000,"High","Low")</f>
        <v>High</v>
      </c>
      <c r="Y670" s="5" t="str">
        <f>IF(Table1[[#This Row],[Profit]]&gt;10000,"Good","Average")</f>
        <v>Average</v>
      </c>
      <c r="Z670" s="5" t="str" cm="1">
        <f t="array" ref="Z670">_xlfn.IFS(K670&lt;=5,"Excellent",K670&lt;=10,"Good",TRUE,"Delayed")</f>
        <v>Good</v>
      </c>
      <c r="AA670" s="5" t="str">
        <f>_xlfn.XLOOKUP(Table1[[#This Row],[Shipment_ID]],A:A,E:E)</f>
        <v>COSCO</v>
      </c>
      <c r="AB670" s="5">
        <f t="shared" si="10"/>
        <v>9732.0300000000007</v>
      </c>
    </row>
    <row r="671" spans="1:28">
      <c r="A671" t="s">
        <v>864</v>
      </c>
      <c r="B671" s="1">
        <v>45833</v>
      </c>
      <c r="C671" t="s">
        <v>121</v>
      </c>
      <c r="D671" t="s">
        <v>65</v>
      </c>
      <c r="E671" t="s">
        <v>102</v>
      </c>
      <c r="F671" t="s">
        <v>32</v>
      </c>
      <c r="G671" t="s">
        <v>52</v>
      </c>
      <c r="H671">
        <v>25.35</v>
      </c>
      <c r="I671">
        <v>1102</v>
      </c>
      <c r="J671">
        <v>94.57</v>
      </c>
      <c r="K671">
        <v>3</v>
      </c>
      <c r="L671" t="s">
        <v>68</v>
      </c>
      <c r="M671" t="s">
        <v>45</v>
      </c>
      <c r="N671">
        <v>51387.4</v>
      </c>
      <c r="O671" t="s">
        <v>150</v>
      </c>
      <c r="P671" t="s">
        <v>54</v>
      </c>
      <c r="Q671">
        <v>84.18</v>
      </c>
      <c r="R671">
        <v>3218</v>
      </c>
      <c r="S671">
        <v>2643.62</v>
      </c>
      <c r="T671">
        <v>7089.61</v>
      </c>
      <c r="U671" t="str">
        <f>TEXT(Table1[[#This Row],[Booking_Date]],"mmm")</f>
        <v>Jun</v>
      </c>
      <c r="V671">
        <f>YEAR(Table1[[#This Row],[Booking_Date]])</f>
        <v>2025</v>
      </c>
      <c r="W671" t="s">
        <v>75</v>
      </c>
      <c r="X671" t="str">
        <f>IF(Table1[[#This Row],[Freight_Cost]]&gt;50000,"High","Low")</f>
        <v>High</v>
      </c>
      <c r="Y671" s="5" t="str">
        <f>IF(Table1[[#This Row],[Profit]]&gt;10000,"Good","Average")</f>
        <v>Average</v>
      </c>
      <c r="Z671" s="5" t="str" cm="1">
        <f t="array" ref="Z671">_xlfn.IFS(K671&lt;=5,"Excellent",K671&lt;=10,"Good",TRUE,"Delayed")</f>
        <v>Excellent</v>
      </c>
      <c r="AA671" s="5" t="str">
        <f>_xlfn.XLOOKUP(Table1[[#This Row],[Shipment_ID]],A:A,E:E)</f>
        <v>Maersk</v>
      </c>
      <c r="AB671" s="5">
        <f t="shared" si="10"/>
        <v>7089.61</v>
      </c>
    </row>
    <row r="672" spans="1:28">
      <c r="A672" t="s">
        <v>865</v>
      </c>
      <c r="B672" s="1">
        <v>45818</v>
      </c>
      <c r="C672" t="s">
        <v>50</v>
      </c>
      <c r="D672" t="s">
        <v>82</v>
      </c>
      <c r="E672" t="s">
        <v>66</v>
      </c>
      <c r="F672" t="s">
        <v>32</v>
      </c>
      <c r="G672" t="s">
        <v>59</v>
      </c>
      <c r="H672">
        <v>24.43</v>
      </c>
      <c r="I672">
        <v>318</v>
      </c>
      <c r="J672">
        <v>91.2</v>
      </c>
      <c r="K672">
        <v>2</v>
      </c>
      <c r="L672" t="s">
        <v>68</v>
      </c>
      <c r="M672" t="s">
        <v>45</v>
      </c>
      <c r="N672">
        <v>40747</v>
      </c>
      <c r="O672" t="s">
        <v>350</v>
      </c>
      <c r="P672" t="s">
        <v>54</v>
      </c>
      <c r="Q672">
        <v>81.760000000000005</v>
      </c>
      <c r="R672">
        <v>1613.2</v>
      </c>
      <c r="S672">
        <v>3816.6</v>
      </c>
      <c r="T672">
        <v>3759.31</v>
      </c>
      <c r="U672" t="str">
        <f>TEXT(Table1[[#This Row],[Booking_Date]],"mmm")</f>
        <v>Jun</v>
      </c>
      <c r="V672">
        <f>YEAR(Table1[[#This Row],[Booking_Date]])</f>
        <v>2025</v>
      </c>
      <c r="W672" t="s">
        <v>75</v>
      </c>
      <c r="X672" t="str">
        <f>IF(Table1[[#This Row],[Freight_Cost]]&gt;50000,"High","Low")</f>
        <v>Low</v>
      </c>
      <c r="Y672" s="5" t="str">
        <f>IF(Table1[[#This Row],[Profit]]&gt;10000,"Good","Average")</f>
        <v>Average</v>
      </c>
      <c r="Z672" s="5" t="str" cm="1">
        <f t="array" ref="Z672">_xlfn.IFS(K672&lt;=5,"Excellent",K672&lt;=10,"Good",TRUE,"Delayed")</f>
        <v>Excellent</v>
      </c>
      <c r="AA672" s="5" t="str">
        <f>_xlfn.XLOOKUP(Table1[[#This Row],[Shipment_ID]],A:A,E:E)</f>
        <v>COSCO</v>
      </c>
      <c r="AB672" s="5">
        <f t="shared" si="10"/>
        <v>3759.31</v>
      </c>
    </row>
    <row r="673" spans="1:28">
      <c r="A673" t="s">
        <v>866</v>
      </c>
      <c r="B673" s="1">
        <v>45955</v>
      </c>
      <c r="C673" t="s">
        <v>64</v>
      </c>
      <c r="D673" t="s">
        <v>51</v>
      </c>
      <c r="E673" t="s">
        <v>42</v>
      </c>
      <c r="F673" t="s">
        <v>58</v>
      </c>
      <c r="G673" t="s">
        <v>52</v>
      </c>
      <c r="H673">
        <v>14.69</v>
      </c>
      <c r="I673">
        <v>1926</v>
      </c>
      <c r="J673">
        <v>103.38</v>
      </c>
      <c r="K673">
        <v>5</v>
      </c>
      <c r="L673" t="s">
        <v>44</v>
      </c>
      <c r="M673" t="s">
        <v>60</v>
      </c>
      <c r="N673">
        <v>60738.6</v>
      </c>
      <c r="O673" t="s">
        <v>148</v>
      </c>
      <c r="P673" t="s">
        <v>62</v>
      </c>
      <c r="Q673">
        <v>84.57</v>
      </c>
      <c r="R673">
        <v>4439.6000000000004</v>
      </c>
      <c r="S673">
        <v>1958.03</v>
      </c>
      <c r="T673">
        <v>6181.58</v>
      </c>
      <c r="U673" t="str">
        <f>TEXT(Table1[[#This Row],[Booking_Date]],"mmm")</f>
        <v>Oct</v>
      </c>
      <c r="V673">
        <f>YEAR(Table1[[#This Row],[Booking_Date]])</f>
        <v>2025</v>
      </c>
      <c r="W673" t="s">
        <v>104</v>
      </c>
      <c r="X673" t="str">
        <f>IF(Table1[[#This Row],[Freight_Cost]]&gt;50000,"High","Low")</f>
        <v>High</v>
      </c>
      <c r="Y673" s="5" t="str">
        <f>IF(Table1[[#This Row],[Profit]]&gt;10000,"Good","Average")</f>
        <v>Average</v>
      </c>
      <c r="Z673" s="5" t="str" cm="1">
        <f t="array" ref="Z673">_xlfn.IFS(K673&lt;=5,"Excellent",K673&lt;=10,"Good",TRUE,"Delayed")</f>
        <v>Excellent</v>
      </c>
      <c r="AA673" s="5" t="str">
        <f>_xlfn.XLOOKUP(Table1[[#This Row],[Shipment_ID]],A:A,E:E)</f>
        <v>CMA CGM</v>
      </c>
      <c r="AB673" s="5">
        <f t="shared" si="10"/>
        <v>6181.58</v>
      </c>
    </row>
    <row r="674" spans="1:28">
      <c r="A674" t="s">
        <v>867</v>
      </c>
      <c r="B674" s="1">
        <v>45408</v>
      </c>
      <c r="C674" t="s">
        <v>29</v>
      </c>
      <c r="D674" t="s">
        <v>108</v>
      </c>
      <c r="E674" t="s">
        <v>42</v>
      </c>
      <c r="F674" t="s">
        <v>32</v>
      </c>
      <c r="G674" t="s">
        <v>67</v>
      </c>
      <c r="H674">
        <v>26.68</v>
      </c>
      <c r="I674">
        <v>420</v>
      </c>
      <c r="J674">
        <v>94.14</v>
      </c>
      <c r="K674">
        <v>2</v>
      </c>
      <c r="L674" t="s">
        <v>68</v>
      </c>
      <c r="M674" t="s">
        <v>45</v>
      </c>
      <c r="N674">
        <v>44348.800000000003</v>
      </c>
      <c r="O674" t="s">
        <v>454</v>
      </c>
      <c r="P674" t="s">
        <v>62</v>
      </c>
      <c r="Q674">
        <v>85.31</v>
      </c>
      <c r="R674">
        <v>1907.2</v>
      </c>
      <c r="S674">
        <v>1621.57</v>
      </c>
      <c r="T674">
        <v>7559.66</v>
      </c>
      <c r="U674" t="str">
        <f>TEXT(Table1[[#This Row],[Booking_Date]],"mmm")</f>
        <v>Apr</v>
      </c>
      <c r="V674">
        <f>YEAR(Table1[[#This Row],[Booking_Date]])</f>
        <v>2024</v>
      </c>
      <c r="W674" t="s">
        <v>75</v>
      </c>
      <c r="X674" t="str">
        <f>IF(Table1[[#This Row],[Freight_Cost]]&gt;50000,"High","Low")</f>
        <v>Low</v>
      </c>
      <c r="Y674" s="5" t="str">
        <f>IF(Table1[[#This Row],[Profit]]&gt;10000,"Good","Average")</f>
        <v>Average</v>
      </c>
      <c r="Z674" s="5" t="str" cm="1">
        <f t="array" ref="Z674">_xlfn.IFS(K674&lt;=5,"Excellent",K674&lt;=10,"Good",TRUE,"Delayed")</f>
        <v>Excellent</v>
      </c>
      <c r="AA674" s="5" t="str">
        <f>_xlfn.XLOOKUP(Table1[[#This Row],[Shipment_ID]],A:A,E:E)</f>
        <v>CMA CGM</v>
      </c>
      <c r="AB674" s="5">
        <f t="shared" si="10"/>
        <v>7559.66</v>
      </c>
    </row>
    <row r="675" spans="1:28">
      <c r="A675" t="s">
        <v>868</v>
      </c>
      <c r="B675" s="1">
        <v>46076</v>
      </c>
      <c r="C675" t="s">
        <v>40</v>
      </c>
      <c r="D675" t="s">
        <v>72</v>
      </c>
      <c r="E675" t="s">
        <v>42</v>
      </c>
      <c r="F675" t="s">
        <v>32</v>
      </c>
      <c r="G675" t="s">
        <v>43</v>
      </c>
      <c r="H675">
        <v>15.13</v>
      </c>
      <c r="I675">
        <v>2263</v>
      </c>
      <c r="J675">
        <v>96.75</v>
      </c>
      <c r="K675">
        <v>5</v>
      </c>
      <c r="L675" t="s">
        <v>68</v>
      </c>
      <c r="M675" t="s">
        <v>35</v>
      </c>
      <c r="N675">
        <v>58883</v>
      </c>
      <c r="O675" t="s">
        <v>53</v>
      </c>
      <c r="P675" t="s">
        <v>78</v>
      </c>
      <c r="Q675">
        <v>81.52</v>
      </c>
      <c r="R675">
        <v>5131.2</v>
      </c>
      <c r="S675">
        <v>4405.3</v>
      </c>
      <c r="T675">
        <v>10403</v>
      </c>
      <c r="U675" t="str">
        <f>TEXT(Table1[[#This Row],[Booking_Date]],"mmm")</f>
        <v>Feb</v>
      </c>
      <c r="V675">
        <f>YEAR(Table1[[#This Row],[Booking_Date]])</f>
        <v>2026</v>
      </c>
      <c r="W675" t="s">
        <v>38</v>
      </c>
      <c r="X675" t="str">
        <f>IF(Table1[[#This Row],[Freight_Cost]]&gt;50000,"High","Low")</f>
        <v>High</v>
      </c>
      <c r="Y675" s="5" t="str">
        <f>IF(Table1[[#This Row],[Profit]]&gt;10000,"Good","Average")</f>
        <v>Good</v>
      </c>
      <c r="Z675" s="5" t="str" cm="1">
        <f t="array" ref="Z675">_xlfn.IFS(K675&lt;=5,"Excellent",K675&lt;=10,"Good",TRUE,"Delayed")</f>
        <v>Excellent</v>
      </c>
      <c r="AA675" s="5" t="str">
        <f>_xlfn.XLOOKUP(Table1[[#This Row],[Shipment_ID]],A:A,E:E)</f>
        <v>CMA CGM</v>
      </c>
      <c r="AB675" s="5">
        <f t="shared" si="10"/>
        <v>10403</v>
      </c>
    </row>
    <row r="676" spans="1:28">
      <c r="A676" t="s">
        <v>869</v>
      </c>
      <c r="B676" s="1">
        <v>45931</v>
      </c>
      <c r="C676" t="s">
        <v>50</v>
      </c>
      <c r="D676" t="s">
        <v>82</v>
      </c>
      <c r="E676" t="s">
        <v>83</v>
      </c>
      <c r="F676" t="s">
        <v>32</v>
      </c>
      <c r="G676" t="s">
        <v>90</v>
      </c>
      <c r="H676">
        <v>26.21</v>
      </c>
      <c r="I676">
        <v>2653</v>
      </c>
      <c r="J676">
        <v>93.38</v>
      </c>
      <c r="K676">
        <v>6</v>
      </c>
      <c r="L676" t="s">
        <v>44</v>
      </c>
      <c r="M676" t="s">
        <v>60</v>
      </c>
      <c r="N676">
        <v>66630.600000000006</v>
      </c>
      <c r="O676" t="s">
        <v>483</v>
      </c>
      <c r="P676" t="s">
        <v>74</v>
      </c>
      <c r="Q676">
        <v>87.57</v>
      </c>
      <c r="R676">
        <v>6354.4</v>
      </c>
      <c r="S676">
        <v>3270.87</v>
      </c>
      <c r="T676">
        <v>8077.54</v>
      </c>
      <c r="U676" t="str">
        <f>TEXT(Table1[[#This Row],[Booking_Date]],"mmm")</f>
        <v>Oct</v>
      </c>
      <c r="V676">
        <f>YEAR(Table1[[#This Row],[Booking_Date]])</f>
        <v>2025</v>
      </c>
      <c r="W676" t="s">
        <v>104</v>
      </c>
      <c r="X676" t="str">
        <f>IF(Table1[[#This Row],[Freight_Cost]]&gt;50000,"High","Low")</f>
        <v>High</v>
      </c>
      <c r="Y676" s="5" t="str">
        <f>IF(Table1[[#This Row],[Profit]]&gt;10000,"Good","Average")</f>
        <v>Average</v>
      </c>
      <c r="Z676" s="5" t="str" cm="1">
        <f t="array" ref="Z676">_xlfn.IFS(K676&lt;=5,"Excellent",K676&lt;=10,"Good",TRUE,"Delayed")</f>
        <v>Good</v>
      </c>
      <c r="AA676" s="5" t="str">
        <f>_xlfn.XLOOKUP(Table1[[#This Row],[Shipment_ID]],A:A,E:E)</f>
        <v>MSC</v>
      </c>
      <c r="AB676" s="5">
        <f t="shared" si="10"/>
        <v>8077.54</v>
      </c>
    </row>
    <row r="677" spans="1:28">
      <c r="A677" t="s">
        <v>870</v>
      </c>
      <c r="B677" s="1">
        <v>45636</v>
      </c>
      <c r="C677" t="s">
        <v>64</v>
      </c>
      <c r="D677" t="s">
        <v>108</v>
      </c>
      <c r="E677" t="s">
        <v>66</v>
      </c>
      <c r="F677" t="s">
        <v>32</v>
      </c>
      <c r="G677" t="s">
        <v>33</v>
      </c>
      <c r="H677">
        <v>14.09</v>
      </c>
      <c r="I677">
        <v>2166</v>
      </c>
      <c r="J677">
        <v>89.52</v>
      </c>
      <c r="K677">
        <v>6</v>
      </c>
      <c r="L677" t="s">
        <v>44</v>
      </c>
      <c r="M677" t="s">
        <v>35</v>
      </c>
      <c r="N677">
        <v>53415.4</v>
      </c>
      <c r="O677" t="s">
        <v>148</v>
      </c>
      <c r="P677" t="s">
        <v>74</v>
      </c>
      <c r="Q677">
        <v>88.5</v>
      </c>
      <c r="R677">
        <v>4895.6000000000004</v>
      </c>
      <c r="S677">
        <v>3573.37</v>
      </c>
      <c r="T677">
        <v>6667.76</v>
      </c>
      <c r="U677" t="str">
        <f>TEXT(Table1[[#This Row],[Booking_Date]],"mmm")</f>
        <v>Dec</v>
      </c>
      <c r="V677">
        <f>YEAR(Table1[[#This Row],[Booking_Date]])</f>
        <v>2024</v>
      </c>
      <c r="W677" t="s">
        <v>104</v>
      </c>
      <c r="X677" t="str">
        <f>IF(Table1[[#This Row],[Freight_Cost]]&gt;50000,"High","Low")</f>
        <v>High</v>
      </c>
      <c r="Y677" s="5" t="str">
        <f>IF(Table1[[#This Row],[Profit]]&gt;10000,"Good","Average")</f>
        <v>Average</v>
      </c>
      <c r="Z677" s="5" t="str" cm="1">
        <f t="array" ref="Z677">_xlfn.IFS(K677&lt;=5,"Excellent",K677&lt;=10,"Good",TRUE,"Delayed")</f>
        <v>Good</v>
      </c>
      <c r="AA677" s="5" t="str">
        <f>_xlfn.XLOOKUP(Table1[[#This Row],[Shipment_ID]],A:A,E:E)</f>
        <v>COSCO</v>
      </c>
      <c r="AB677" s="5">
        <f t="shared" si="10"/>
        <v>6667.76</v>
      </c>
    </row>
    <row r="678" spans="1:28">
      <c r="A678" t="s">
        <v>871</v>
      </c>
      <c r="B678" s="1">
        <v>45469</v>
      </c>
      <c r="C678" t="s">
        <v>89</v>
      </c>
      <c r="D678" t="s">
        <v>51</v>
      </c>
      <c r="E678" t="s">
        <v>66</v>
      </c>
      <c r="F678" t="s">
        <v>58</v>
      </c>
      <c r="G678" t="s">
        <v>33</v>
      </c>
      <c r="H678">
        <v>17.52</v>
      </c>
      <c r="I678">
        <v>1856</v>
      </c>
      <c r="J678">
        <v>95.27</v>
      </c>
      <c r="K678">
        <v>4</v>
      </c>
      <c r="L678" t="s">
        <v>44</v>
      </c>
      <c r="M678" t="s">
        <v>45</v>
      </c>
      <c r="N678">
        <v>62972.4</v>
      </c>
      <c r="O678" t="s">
        <v>175</v>
      </c>
      <c r="P678" t="s">
        <v>70</v>
      </c>
      <c r="Q678">
        <v>87.06</v>
      </c>
      <c r="R678">
        <v>4412.8</v>
      </c>
      <c r="S678">
        <v>1637.4</v>
      </c>
      <c r="T678">
        <v>11068.57</v>
      </c>
      <c r="U678" t="str">
        <f>TEXT(Table1[[#This Row],[Booking_Date]],"mmm")</f>
        <v>Jun</v>
      </c>
      <c r="V678">
        <f>YEAR(Table1[[#This Row],[Booking_Date]])</f>
        <v>2024</v>
      </c>
      <c r="W678" t="s">
        <v>75</v>
      </c>
      <c r="X678" t="str">
        <f>IF(Table1[[#This Row],[Freight_Cost]]&gt;50000,"High","Low")</f>
        <v>High</v>
      </c>
      <c r="Y678" s="5" t="str">
        <f>IF(Table1[[#This Row],[Profit]]&gt;10000,"Good","Average")</f>
        <v>Good</v>
      </c>
      <c r="Z678" s="5" t="str" cm="1">
        <f t="array" ref="Z678">_xlfn.IFS(K678&lt;=5,"Excellent",K678&lt;=10,"Good",TRUE,"Delayed")</f>
        <v>Excellent</v>
      </c>
      <c r="AA678" s="5" t="str">
        <f>_xlfn.XLOOKUP(Table1[[#This Row],[Shipment_ID]],A:A,E:E)</f>
        <v>COSCO</v>
      </c>
      <c r="AB678" s="5">
        <f t="shared" si="10"/>
        <v>11068.57</v>
      </c>
    </row>
    <row r="679" spans="1:28">
      <c r="A679" t="s">
        <v>872</v>
      </c>
      <c r="B679" s="1">
        <v>45383</v>
      </c>
      <c r="C679" t="s">
        <v>89</v>
      </c>
      <c r="D679" t="s">
        <v>41</v>
      </c>
      <c r="E679" t="s">
        <v>31</v>
      </c>
      <c r="F679" t="s">
        <v>58</v>
      </c>
      <c r="G679" t="s">
        <v>90</v>
      </c>
      <c r="H679">
        <v>11.65</v>
      </c>
      <c r="I679">
        <v>731</v>
      </c>
      <c r="J679">
        <v>97.29</v>
      </c>
      <c r="K679">
        <v>2</v>
      </c>
      <c r="L679" t="s">
        <v>44</v>
      </c>
      <c r="M679" t="s">
        <v>60</v>
      </c>
      <c r="N679">
        <v>42931.8</v>
      </c>
      <c r="O679" t="s">
        <v>156</v>
      </c>
      <c r="P679" t="s">
        <v>74</v>
      </c>
      <c r="Q679">
        <v>81.7</v>
      </c>
      <c r="R679">
        <v>1928</v>
      </c>
      <c r="S679">
        <v>4211.29</v>
      </c>
      <c r="T679">
        <v>5327.23</v>
      </c>
      <c r="U679" t="str">
        <f>TEXT(Table1[[#This Row],[Booking_Date]],"mmm")</f>
        <v>Apr</v>
      </c>
      <c r="V679">
        <f>YEAR(Table1[[#This Row],[Booking_Date]])</f>
        <v>2024</v>
      </c>
      <c r="W679" t="s">
        <v>75</v>
      </c>
      <c r="X679" t="str">
        <f>IF(Table1[[#This Row],[Freight_Cost]]&gt;50000,"High","Low")</f>
        <v>Low</v>
      </c>
      <c r="Y679" s="5" t="str">
        <f>IF(Table1[[#This Row],[Profit]]&gt;10000,"Good","Average")</f>
        <v>Average</v>
      </c>
      <c r="Z679" s="5" t="str" cm="1">
        <f t="array" ref="Z679">_xlfn.IFS(K679&lt;=5,"Excellent",K679&lt;=10,"Good",TRUE,"Delayed")</f>
        <v>Excellent</v>
      </c>
      <c r="AA679" s="5" t="str">
        <f>_xlfn.XLOOKUP(Table1[[#This Row],[Shipment_ID]],A:A,E:E)</f>
        <v>Hapag-Lloyd</v>
      </c>
      <c r="AB679" s="5">
        <f t="shared" si="10"/>
        <v>5327.23</v>
      </c>
    </row>
    <row r="680" spans="1:28">
      <c r="A680" t="s">
        <v>873</v>
      </c>
      <c r="B680" s="1">
        <v>45786</v>
      </c>
      <c r="C680" t="s">
        <v>89</v>
      </c>
      <c r="D680" t="s">
        <v>108</v>
      </c>
      <c r="E680" t="s">
        <v>42</v>
      </c>
      <c r="F680" t="s">
        <v>58</v>
      </c>
      <c r="G680" t="s">
        <v>33</v>
      </c>
      <c r="H680">
        <v>20.37</v>
      </c>
      <c r="I680">
        <v>796</v>
      </c>
      <c r="J680">
        <v>91.83</v>
      </c>
      <c r="K680">
        <v>2</v>
      </c>
      <c r="L680" t="s">
        <v>44</v>
      </c>
      <c r="M680" t="s">
        <v>35</v>
      </c>
      <c r="N680">
        <v>54904.6</v>
      </c>
      <c r="O680" t="s">
        <v>137</v>
      </c>
      <c r="P680" t="s">
        <v>78</v>
      </c>
      <c r="Q680">
        <v>82.78</v>
      </c>
      <c r="R680">
        <v>2406.8000000000002</v>
      </c>
      <c r="S680">
        <v>4760.26</v>
      </c>
      <c r="T680">
        <v>8743.8700000000008</v>
      </c>
      <c r="U680" t="str">
        <f>TEXT(Table1[[#This Row],[Booking_Date]],"mmm")</f>
        <v>May</v>
      </c>
      <c r="V680">
        <f>YEAR(Table1[[#This Row],[Booking_Date]])</f>
        <v>2025</v>
      </c>
      <c r="W680" t="s">
        <v>75</v>
      </c>
      <c r="X680" t="str">
        <f>IF(Table1[[#This Row],[Freight_Cost]]&gt;50000,"High","Low")</f>
        <v>High</v>
      </c>
      <c r="Y680" s="5" t="str">
        <f>IF(Table1[[#This Row],[Profit]]&gt;10000,"Good","Average")</f>
        <v>Average</v>
      </c>
      <c r="Z680" s="5" t="str" cm="1">
        <f t="array" ref="Z680">_xlfn.IFS(K680&lt;=5,"Excellent",K680&lt;=10,"Good",TRUE,"Delayed")</f>
        <v>Excellent</v>
      </c>
      <c r="AA680" s="5" t="str">
        <f>_xlfn.XLOOKUP(Table1[[#This Row],[Shipment_ID]],A:A,E:E)</f>
        <v>CMA CGM</v>
      </c>
      <c r="AB680" s="5">
        <f t="shared" si="10"/>
        <v>8743.8700000000008</v>
      </c>
    </row>
    <row r="681" spans="1:28">
      <c r="A681" t="s">
        <v>874</v>
      </c>
      <c r="B681" s="1">
        <v>45844</v>
      </c>
      <c r="C681" t="s">
        <v>89</v>
      </c>
      <c r="D681" t="s">
        <v>65</v>
      </c>
      <c r="E681" t="s">
        <v>102</v>
      </c>
      <c r="F681" t="s">
        <v>58</v>
      </c>
      <c r="G681" t="s">
        <v>52</v>
      </c>
      <c r="H681">
        <v>10.5</v>
      </c>
      <c r="I681">
        <v>1997</v>
      </c>
      <c r="J681">
        <v>99.98</v>
      </c>
      <c r="K681">
        <v>5</v>
      </c>
      <c r="L681" t="s">
        <v>68</v>
      </c>
      <c r="M681" t="s">
        <v>60</v>
      </c>
      <c r="N681">
        <v>59911.6</v>
      </c>
      <c r="O681" t="s">
        <v>130</v>
      </c>
      <c r="P681" t="s">
        <v>74</v>
      </c>
      <c r="Q681">
        <v>83.84</v>
      </c>
      <c r="R681">
        <v>4414</v>
      </c>
      <c r="S681">
        <v>2721.68</v>
      </c>
      <c r="T681">
        <v>7708.16</v>
      </c>
      <c r="U681" t="str">
        <f>TEXT(Table1[[#This Row],[Booking_Date]],"mmm")</f>
        <v>Jul</v>
      </c>
      <c r="V681">
        <f>YEAR(Table1[[#This Row],[Booking_Date]])</f>
        <v>2025</v>
      </c>
      <c r="W681" t="s">
        <v>48</v>
      </c>
      <c r="X681" t="str">
        <f>IF(Table1[[#This Row],[Freight_Cost]]&gt;50000,"High","Low")</f>
        <v>High</v>
      </c>
      <c r="Y681" s="5" t="str">
        <f>IF(Table1[[#This Row],[Profit]]&gt;10000,"Good","Average")</f>
        <v>Average</v>
      </c>
      <c r="Z681" s="5" t="str" cm="1">
        <f t="array" ref="Z681">_xlfn.IFS(K681&lt;=5,"Excellent",K681&lt;=10,"Good",TRUE,"Delayed")</f>
        <v>Excellent</v>
      </c>
      <c r="AA681" s="5" t="str">
        <f>_xlfn.XLOOKUP(Table1[[#This Row],[Shipment_ID]],A:A,E:E)</f>
        <v>Maersk</v>
      </c>
      <c r="AB681" s="5">
        <f t="shared" si="10"/>
        <v>7708.16</v>
      </c>
    </row>
    <row r="682" spans="1:28">
      <c r="A682" t="s">
        <v>875</v>
      </c>
      <c r="B682" s="1">
        <v>45699</v>
      </c>
      <c r="C682" t="s">
        <v>50</v>
      </c>
      <c r="D682" t="s">
        <v>108</v>
      </c>
      <c r="E682" t="s">
        <v>102</v>
      </c>
      <c r="F682" t="s">
        <v>32</v>
      </c>
      <c r="G682" t="s">
        <v>90</v>
      </c>
      <c r="H682">
        <v>24.96</v>
      </c>
      <c r="I682">
        <v>313</v>
      </c>
      <c r="J682">
        <v>97.8</v>
      </c>
      <c r="K682">
        <v>2</v>
      </c>
      <c r="L682" t="s">
        <v>68</v>
      </c>
      <c r="M682" t="s">
        <v>45</v>
      </c>
      <c r="N682">
        <v>41956</v>
      </c>
      <c r="O682" t="s">
        <v>593</v>
      </c>
      <c r="P682" t="s">
        <v>70</v>
      </c>
      <c r="Q682">
        <v>84.92</v>
      </c>
      <c r="R682">
        <v>1624.4</v>
      </c>
      <c r="S682">
        <v>1855.84</v>
      </c>
      <c r="T682">
        <v>7033.66</v>
      </c>
      <c r="U682" t="str">
        <f>TEXT(Table1[[#This Row],[Booking_Date]],"mmm")</f>
        <v>Feb</v>
      </c>
      <c r="V682">
        <f>YEAR(Table1[[#This Row],[Booking_Date]])</f>
        <v>2025</v>
      </c>
      <c r="W682" t="s">
        <v>38</v>
      </c>
      <c r="X682" t="str">
        <f>IF(Table1[[#This Row],[Freight_Cost]]&gt;50000,"High","Low")</f>
        <v>Low</v>
      </c>
      <c r="Y682" s="5" t="str">
        <f>IF(Table1[[#This Row],[Profit]]&gt;10000,"Good","Average")</f>
        <v>Average</v>
      </c>
      <c r="Z682" s="5" t="str" cm="1">
        <f t="array" ref="Z682">_xlfn.IFS(K682&lt;=5,"Excellent",K682&lt;=10,"Good",TRUE,"Delayed")</f>
        <v>Excellent</v>
      </c>
      <c r="AA682" s="5" t="str">
        <f>_xlfn.XLOOKUP(Table1[[#This Row],[Shipment_ID]],A:A,E:E)</f>
        <v>Maersk</v>
      </c>
      <c r="AB682" s="5">
        <f t="shared" si="10"/>
        <v>7033.66</v>
      </c>
    </row>
    <row r="683" spans="1:28">
      <c r="A683" t="s">
        <v>876</v>
      </c>
      <c r="B683" s="1">
        <v>46020</v>
      </c>
      <c r="C683" t="s">
        <v>29</v>
      </c>
      <c r="D683" t="s">
        <v>41</v>
      </c>
      <c r="E683" t="s">
        <v>31</v>
      </c>
      <c r="F683" t="s">
        <v>58</v>
      </c>
      <c r="G683" t="s">
        <v>43</v>
      </c>
      <c r="H683">
        <v>26.94</v>
      </c>
      <c r="I683">
        <v>2382</v>
      </c>
      <c r="J683">
        <v>101.14</v>
      </c>
      <c r="K683">
        <v>7</v>
      </c>
      <c r="L683" t="s">
        <v>68</v>
      </c>
      <c r="M683" t="s">
        <v>60</v>
      </c>
      <c r="N683">
        <v>79466.8</v>
      </c>
      <c r="O683" t="s">
        <v>416</v>
      </c>
      <c r="P683" t="s">
        <v>37</v>
      </c>
      <c r="Q683">
        <v>83.25</v>
      </c>
      <c r="R683">
        <v>5841.6</v>
      </c>
      <c r="S683">
        <v>2720.37</v>
      </c>
      <c r="T683">
        <v>8589.0300000000007</v>
      </c>
      <c r="U683" t="str">
        <f>TEXT(Table1[[#This Row],[Booking_Date]],"mmm")</f>
        <v>Dec</v>
      </c>
      <c r="V683">
        <f>YEAR(Table1[[#This Row],[Booking_Date]])</f>
        <v>2025</v>
      </c>
      <c r="W683" t="s">
        <v>104</v>
      </c>
      <c r="X683" t="str">
        <f>IF(Table1[[#This Row],[Freight_Cost]]&gt;50000,"High","Low")</f>
        <v>High</v>
      </c>
      <c r="Y683" s="5" t="str">
        <f>IF(Table1[[#This Row],[Profit]]&gt;10000,"Good","Average")</f>
        <v>Average</v>
      </c>
      <c r="Z683" s="5" t="str" cm="1">
        <f t="array" ref="Z683">_xlfn.IFS(K683&lt;=5,"Excellent",K683&lt;=10,"Good",TRUE,"Delayed")</f>
        <v>Good</v>
      </c>
      <c r="AA683" s="5" t="str">
        <f>_xlfn.XLOOKUP(Table1[[#This Row],[Shipment_ID]],A:A,E:E)</f>
        <v>Hapag-Lloyd</v>
      </c>
      <c r="AB683" s="5">
        <f t="shared" si="10"/>
        <v>8589.0300000000007</v>
      </c>
    </row>
    <row r="684" spans="1:28">
      <c r="A684" t="s">
        <v>877</v>
      </c>
      <c r="B684" s="1">
        <v>45907</v>
      </c>
      <c r="C684" t="s">
        <v>50</v>
      </c>
      <c r="D684" t="s">
        <v>30</v>
      </c>
      <c r="E684" t="s">
        <v>102</v>
      </c>
      <c r="F684" t="s">
        <v>58</v>
      </c>
      <c r="G684" t="s">
        <v>90</v>
      </c>
      <c r="H684">
        <v>13.34</v>
      </c>
      <c r="I684">
        <v>719</v>
      </c>
      <c r="J684">
        <v>90.94</v>
      </c>
      <c r="K684">
        <v>2</v>
      </c>
      <c r="L684" t="s">
        <v>44</v>
      </c>
      <c r="M684" t="s">
        <v>60</v>
      </c>
      <c r="N684">
        <v>43546.8</v>
      </c>
      <c r="O684" t="s">
        <v>152</v>
      </c>
      <c r="P684" t="s">
        <v>37</v>
      </c>
      <c r="Q684">
        <v>83.12</v>
      </c>
      <c r="R684">
        <v>1971.6</v>
      </c>
      <c r="S684">
        <v>4284.63</v>
      </c>
      <c r="T684">
        <v>7014.13</v>
      </c>
      <c r="U684" t="str">
        <f>TEXT(Table1[[#This Row],[Booking_Date]],"mmm")</f>
        <v>Sep</v>
      </c>
      <c r="V684">
        <f>YEAR(Table1[[#This Row],[Booking_Date]])</f>
        <v>2025</v>
      </c>
      <c r="W684" t="s">
        <v>48</v>
      </c>
      <c r="X684" t="str">
        <f>IF(Table1[[#This Row],[Freight_Cost]]&gt;50000,"High","Low")</f>
        <v>Low</v>
      </c>
      <c r="Y684" s="5" t="str">
        <f>IF(Table1[[#This Row],[Profit]]&gt;10000,"Good","Average")</f>
        <v>Average</v>
      </c>
      <c r="Z684" s="5" t="str" cm="1">
        <f t="array" ref="Z684">_xlfn.IFS(K684&lt;=5,"Excellent",K684&lt;=10,"Good",TRUE,"Delayed")</f>
        <v>Excellent</v>
      </c>
      <c r="AA684" s="5" t="str">
        <f>_xlfn.XLOOKUP(Table1[[#This Row],[Shipment_ID]],A:A,E:E)</f>
        <v>Maersk</v>
      </c>
      <c r="AB684" s="5">
        <f t="shared" si="10"/>
        <v>7014.13</v>
      </c>
    </row>
    <row r="685" spans="1:28">
      <c r="A685" t="s">
        <v>878</v>
      </c>
      <c r="B685" s="1">
        <v>45966</v>
      </c>
      <c r="C685" t="s">
        <v>64</v>
      </c>
      <c r="D685" t="s">
        <v>82</v>
      </c>
      <c r="E685" t="s">
        <v>102</v>
      </c>
      <c r="F685" t="s">
        <v>58</v>
      </c>
      <c r="G685" t="s">
        <v>52</v>
      </c>
      <c r="H685">
        <v>27.77</v>
      </c>
      <c r="I685">
        <v>805</v>
      </c>
      <c r="J685">
        <v>96.66</v>
      </c>
      <c r="K685">
        <v>4</v>
      </c>
      <c r="L685" t="s">
        <v>68</v>
      </c>
      <c r="M685" t="s">
        <v>45</v>
      </c>
      <c r="N685">
        <v>62252.2</v>
      </c>
      <c r="O685" t="s">
        <v>200</v>
      </c>
      <c r="P685" t="s">
        <v>62</v>
      </c>
      <c r="Q685">
        <v>87.48</v>
      </c>
      <c r="R685">
        <v>2720.8</v>
      </c>
      <c r="S685">
        <v>3423.86</v>
      </c>
      <c r="T685">
        <v>5098.74</v>
      </c>
      <c r="U685" t="str">
        <f>TEXT(Table1[[#This Row],[Booking_Date]],"mmm")</f>
        <v>Nov</v>
      </c>
      <c r="V685">
        <f>YEAR(Table1[[#This Row],[Booking_Date]])</f>
        <v>2025</v>
      </c>
      <c r="W685" t="s">
        <v>104</v>
      </c>
      <c r="X685" t="str">
        <f>IF(Table1[[#This Row],[Freight_Cost]]&gt;50000,"High","Low")</f>
        <v>High</v>
      </c>
      <c r="Y685" s="5" t="str">
        <f>IF(Table1[[#This Row],[Profit]]&gt;10000,"Good","Average")</f>
        <v>Average</v>
      </c>
      <c r="Z685" s="5" t="str" cm="1">
        <f t="array" ref="Z685">_xlfn.IFS(K685&lt;=5,"Excellent",K685&lt;=10,"Good",TRUE,"Delayed")</f>
        <v>Excellent</v>
      </c>
      <c r="AA685" s="5" t="str">
        <f>_xlfn.XLOOKUP(Table1[[#This Row],[Shipment_ID]],A:A,E:E)</f>
        <v>Maersk</v>
      </c>
      <c r="AB685" s="5">
        <f t="shared" si="10"/>
        <v>5098.74</v>
      </c>
    </row>
    <row r="686" spans="1:28">
      <c r="A686" t="s">
        <v>879</v>
      </c>
      <c r="B686" s="1">
        <v>45838</v>
      </c>
      <c r="C686" t="s">
        <v>29</v>
      </c>
      <c r="D686" t="s">
        <v>30</v>
      </c>
      <c r="E686" t="s">
        <v>57</v>
      </c>
      <c r="F686" t="s">
        <v>58</v>
      </c>
      <c r="G686" t="s">
        <v>59</v>
      </c>
      <c r="H686">
        <v>10.38</v>
      </c>
      <c r="I686">
        <v>1672</v>
      </c>
      <c r="J686">
        <v>98.02</v>
      </c>
      <c r="K686">
        <v>5</v>
      </c>
      <c r="L686" t="s">
        <v>68</v>
      </c>
      <c r="M686" t="s">
        <v>35</v>
      </c>
      <c r="N686">
        <v>59668.4</v>
      </c>
      <c r="O686" t="s">
        <v>111</v>
      </c>
      <c r="P686" t="s">
        <v>47</v>
      </c>
      <c r="Q686">
        <v>83.77</v>
      </c>
      <c r="R686">
        <v>3759.2</v>
      </c>
      <c r="S686">
        <v>4578.68</v>
      </c>
      <c r="T686">
        <v>8832.41</v>
      </c>
      <c r="U686" t="str">
        <f>TEXT(Table1[[#This Row],[Booking_Date]],"mmm")</f>
        <v>Jun</v>
      </c>
      <c r="V686">
        <f>YEAR(Table1[[#This Row],[Booking_Date]])</f>
        <v>2025</v>
      </c>
      <c r="W686" t="s">
        <v>75</v>
      </c>
      <c r="X686" t="str">
        <f>IF(Table1[[#This Row],[Freight_Cost]]&gt;50000,"High","Low")</f>
        <v>High</v>
      </c>
      <c r="Y686" s="5" t="str">
        <f>IF(Table1[[#This Row],[Profit]]&gt;10000,"Good","Average")</f>
        <v>Average</v>
      </c>
      <c r="Z686" s="5" t="str" cm="1">
        <f t="array" ref="Z686">_xlfn.IFS(K686&lt;=5,"Excellent",K686&lt;=10,"Good",TRUE,"Delayed")</f>
        <v>Excellent</v>
      </c>
      <c r="AA686" s="5" t="str">
        <f>_xlfn.XLOOKUP(Table1[[#This Row],[Shipment_ID]],A:A,E:E)</f>
        <v>Evergreen</v>
      </c>
      <c r="AB686" s="5">
        <f t="shared" si="10"/>
        <v>8832.41</v>
      </c>
    </row>
    <row r="687" spans="1:28">
      <c r="A687" t="s">
        <v>880</v>
      </c>
      <c r="B687" s="1">
        <v>45775</v>
      </c>
      <c r="C687" t="s">
        <v>29</v>
      </c>
      <c r="D687" t="s">
        <v>82</v>
      </c>
      <c r="E687" t="s">
        <v>99</v>
      </c>
      <c r="F687" t="s">
        <v>32</v>
      </c>
      <c r="G687" t="s">
        <v>90</v>
      </c>
      <c r="H687">
        <v>26.22</v>
      </c>
      <c r="I687">
        <v>2789</v>
      </c>
      <c r="J687">
        <v>90.1</v>
      </c>
      <c r="K687">
        <v>6</v>
      </c>
      <c r="L687" t="s">
        <v>44</v>
      </c>
      <c r="M687" t="s">
        <v>60</v>
      </c>
      <c r="N687">
        <v>67878</v>
      </c>
      <c r="O687" t="s">
        <v>354</v>
      </c>
      <c r="P687" t="s">
        <v>37</v>
      </c>
      <c r="Q687">
        <v>86.34</v>
      </c>
      <c r="R687">
        <v>6626.8</v>
      </c>
      <c r="S687">
        <v>4063.51</v>
      </c>
      <c r="T687">
        <v>7289.77</v>
      </c>
      <c r="U687" t="str">
        <f>TEXT(Table1[[#This Row],[Booking_Date]],"mmm")</f>
        <v>Apr</v>
      </c>
      <c r="V687">
        <f>YEAR(Table1[[#This Row],[Booking_Date]])</f>
        <v>2025</v>
      </c>
      <c r="W687" t="s">
        <v>75</v>
      </c>
      <c r="X687" t="str">
        <f>IF(Table1[[#This Row],[Freight_Cost]]&gt;50000,"High","Low")</f>
        <v>High</v>
      </c>
      <c r="Y687" s="5" t="str">
        <f>IF(Table1[[#This Row],[Profit]]&gt;10000,"Good","Average")</f>
        <v>Average</v>
      </c>
      <c r="Z687" s="5" t="str" cm="1">
        <f t="array" ref="Z687">_xlfn.IFS(K687&lt;=5,"Excellent",K687&lt;=10,"Good",TRUE,"Delayed")</f>
        <v>Good</v>
      </c>
      <c r="AA687" s="5" t="str">
        <f>_xlfn.XLOOKUP(Table1[[#This Row],[Shipment_ID]],A:A,E:E)</f>
        <v>ONE</v>
      </c>
      <c r="AB687" s="5">
        <f t="shared" si="10"/>
        <v>7289.77</v>
      </c>
    </row>
    <row r="688" spans="1:28">
      <c r="A688" t="s">
        <v>881</v>
      </c>
      <c r="B688" s="1">
        <v>45753</v>
      </c>
      <c r="C688" t="s">
        <v>121</v>
      </c>
      <c r="D688" t="s">
        <v>41</v>
      </c>
      <c r="E688" t="s">
        <v>99</v>
      </c>
      <c r="F688" t="s">
        <v>32</v>
      </c>
      <c r="G688" t="s">
        <v>67</v>
      </c>
      <c r="H688">
        <v>25.09</v>
      </c>
      <c r="I688">
        <v>1772</v>
      </c>
      <c r="J688">
        <v>85.02</v>
      </c>
      <c r="K688">
        <v>5</v>
      </c>
      <c r="L688" t="s">
        <v>68</v>
      </c>
      <c r="M688" t="s">
        <v>35</v>
      </c>
      <c r="N688">
        <v>60547.4</v>
      </c>
      <c r="O688" t="s">
        <v>338</v>
      </c>
      <c r="P688" t="s">
        <v>78</v>
      </c>
      <c r="Q688">
        <v>81.790000000000006</v>
      </c>
      <c r="R688">
        <v>4547.6000000000004</v>
      </c>
      <c r="S688">
        <v>1507.6</v>
      </c>
      <c r="T688">
        <v>10507.11</v>
      </c>
      <c r="U688" t="str">
        <f>TEXT(Table1[[#This Row],[Booking_Date]],"mmm")</f>
        <v>Apr</v>
      </c>
      <c r="V688">
        <f>YEAR(Table1[[#This Row],[Booking_Date]])</f>
        <v>2025</v>
      </c>
      <c r="W688" t="s">
        <v>75</v>
      </c>
      <c r="X688" t="str">
        <f>IF(Table1[[#This Row],[Freight_Cost]]&gt;50000,"High","Low")</f>
        <v>High</v>
      </c>
      <c r="Y688" s="5" t="str">
        <f>IF(Table1[[#This Row],[Profit]]&gt;10000,"Good","Average")</f>
        <v>Good</v>
      </c>
      <c r="Z688" s="5" t="str" cm="1">
        <f t="array" ref="Z688">_xlfn.IFS(K688&lt;=5,"Excellent",K688&lt;=10,"Good",TRUE,"Delayed")</f>
        <v>Excellent</v>
      </c>
      <c r="AA688" s="5" t="str">
        <f>_xlfn.XLOOKUP(Table1[[#This Row],[Shipment_ID]],A:A,E:E)</f>
        <v>ONE</v>
      </c>
      <c r="AB688" s="5">
        <f t="shared" si="10"/>
        <v>10507.11</v>
      </c>
    </row>
    <row r="689" spans="1:28">
      <c r="A689" t="s">
        <v>882</v>
      </c>
      <c r="B689" s="1">
        <v>45581</v>
      </c>
      <c r="C689" t="s">
        <v>121</v>
      </c>
      <c r="D689" t="s">
        <v>65</v>
      </c>
      <c r="E689" t="s">
        <v>83</v>
      </c>
      <c r="F689" t="s">
        <v>32</v>
      </c>
      <c r="G689" t="s">
        <v>43</v>
      </c>
      <c r="H689">
        <v>12.89</v>
      </c>
      <c r="I689">
        <v>1558</v>
      </c>
      <c r="J689">
        <v>88.55</v>
      </c>
      <c r="K689">
        <v>5</v>
      </c>
      <c r="L689" t="s">
        <v>68</v>
      </c>
      <c r="M689" t="s">
        <v>60</v>
      </c>
      <c r="N689">
        <v>43423</v>
      </c>
      <c r="O689" t="s">
        <v>464</v>
      </c>
      <c r="P689" t="s">
        <v>62</v>
      </c>
      <c r="Q689">
        <v>83.76</v>
      </c>
      <c r="R689">
        <v>3631.6</v>
      </c>
      <c r="S689">
        <v>2392.46</v>
      </c>
      <c r="T689">
        <v>7149.43</v>
      </c>
      <c r="U689" t="str">
        <f>TEXT(Table1[[#This Row],[Booking_Date]],"mmm")</f>
        <v>Oct</v>
      </c>
      <c r="V689">
        <f>YEAR(Table1[[#This Row],[Booking_Date]])</f>
        <v>2024</v>
      </c>
      <c r="W689" t="s">
        <v>104</v>
      </c>
      <c r="X689" t="str">
        <f>IF(Table1[[#This Row],[Freight_Cost]]&gt;50000,"High","Low")</f>
        <v>Low</v>
      </c>
      <c r="Y689" s="5" t="str">
        <f>IF(Table1[[#This Row],[Profit]]&gt;10000,"Good","Average")</f>
        <v>Average</v>
      </c>
      <c r="Z689" s="5" t="str" cm="1">
        <f t="array" ref="Z689">_xlfn.IFS(K689&lt;=5,"Excellent",K689&lt;=10,"Good",TRUE,"Delayed")</f>
        <v>Excellent</v>
      </c>
      <c r="AA689" s="5" t="str">
        <f>_xlfn.XLOOKUP(Table1[[#This Row],[Shipment_ID]],A:A,E:E)</f>
        <v>MSC</v>
      </c>
      <c r="AB689" s="5">
        <f t="shared" si="10"/>
        <v>7149.43</v>
      </c>
    </row>
    <row r="690" spans="1:28">
      <c r="A690" t="s">
        <v>883</v>
      </c>
      <c r="B690" s="1">
        <v>46140</v>
      </c>
      <c r="C690" t="s">
        <v>40</v>
      </c>
      <c r="D690" t="s">
        <v>72</v>
      </c>
      <c r="E690" t="s">
        <v>66</v>
      </c>
      <c r="F690" t="s">
        <v>32</v>
      </c>
      <c r="G690" t="s">
        <v>84</v>
      </c>
      <c r="H690">
        <v>24.6</v>
      </c>
      <c r="I690">
        <v>2674</v>
      </c>
      <c r="J690">
        <v>102.38</v>
      </c>
      <c r="K690">
        <v>6</v>
      </c>
      <c r="L690" t="s">
        <v>68</v>
      </c>
      <c r="M690" t="s">
        <v>60</v>
      </c>
      <c r="N690">
        <v>69013.600000000006</v>
      </c>
      <c r="O690" t="s">
        <v>262</v>
      </c>
      <c r="P690" t="s">
        <v>62</v>
      </c>
      <c r="Q690">
        <v>83.3</v>
      </c>
      <c r="R690">
        <v>6332</v>
      </c>
      <c r="S690">
        <v>2126.5500000000002</v>
      </c>
      <c r="T690">
        <v>10548.4</v>
      </c>
      <c r="U690" t="str">
        <f>TEXT(Table1[[#This Row],[Booking_Date]],"mmm")</f>
        <v>Apr</v>
      </c>
      <c r="V690">
        <f>YEAR(Table1[[#This Row],[Booking_Date]])</f>
        <v>2026</v>
      </c>
      <c r="W690" t="s">
        <v>75</v>
      </c>
      <c r="X690" t="str">
        <f>IF(Table1[[#This Row],[Freight_Cost]]&gt;50000,"High","Low")</f>
        <v>High</v>
      </c>
      <c r="Y690" s="5" t="str">
        <f>IF(Table1[[#This Row],[Profit]]&gt;10000,"Good","Average")</f>
        <v>Good</v>
      </c>
      <c r="Z690" s="5" t="str" cm="1">
        <f t="array" ref="Z690">_xlfn.IFS(K690&lt;=5,"Excellent",K690&lt;=10,"Good",TRUE,"Delayed")</f>
        <v>Good</v>
      </c>
      <c r="AA690" s="5" t="str">
        <f>_xlfn.XLOOKUP(Table1[[#This Row],[Shipment_ID]],A:A,E:E)</f>
        <v>COSCO</v>
      </c>
      <c r="AB690" s="5">
        <f t="shared" si="10"/>
        <v>10548.4</v>
      </c>
    </row>
    <row r="691" spans="1:28">
      <c r="A691" t="s">
        <v>884</v>
      </c>
      <c r="B691" s="1">
        <v>45936</v>
      </c>
      <c r="C691" t="s">
        <v>50</v>
      </c>
      <c r="D691" t="s">
        <v>82</v>
      </c>
      <c r="E691" t="s">
        <v>66</v>
      </c>
      <c r="F691" t="s">
        <v>32</v>
      </c>
      <c r="G691" t="s">
        <v>59</v>
      </c>
      <c r="H691">
        <v>19.87</v>
      </c>
      <c r="I691">
        <v>2640</v>
      </c>
      <c r="J691">
        <v>93.39</v>
      </c>
      <c r="K691">
        <v>6</v>
      </c>
      <c r="L691" t="s">
        <v>68</v>
      </c>
      <c r="M691" t="s">
        <v>45</v>
      </c>
      <c r="N691">
        <v>64769.8</v>
      </c>
      <c r="O691" t="s">
        <v>113</v>
      </c>
      <c r="P691" t="s">
        <v>62</v>
      </c>
      <c r="Q691">
        <v>82.79</v>
      </c>
      <c r="R691">
        <v>6074.8</v>
      </c>
      <c r="S691">
        <v>4833.1099999999997</v>
      </c>
      <c r="T691">
        <v>7036.79</v>
      </c>
      <c r="U691" t="str">
        <f>TEXT(Table1[[#This Row],[Booking_Date]],"mmm")</f>
        <v>Oct</v>
      </c>
      <c r="V691">
        <f>YEAR(Table1[[#This Row],[Booking_Date]])</f>
        <v>2025</v>
      </c>
      <c r="W691" t="s">
        <v>104</v>
      </c>
      <c r="X691" t="str">
        <f>IF(Table1[[#This Row],[Freight_Cost]]&gt;50000,"High","Low")</f>
        <v>High</v>
      </c>
      <c r="Y691" s="5" t="str">
        <f>IF(Table1[[#This Row],[Profit]]&gt;10000,"Good","Average")</f>
        <v>Average</v>
      </c>
      <c r="Z691" s="5" t="str" cm="1">
        <f t="array" ref="Z691">_xlfn.IFS(K691&lt;=5,"Excellent",K691&lt;=10,"Good",TRUE,"Delayed")</f>
        <v>Good</v>
      </c>
      <c r="AA691" s="5" t="str">
        <f>_xlfn.XLOOKUP(Table1[[#This Row],[Shipment_ID]],A:A,E:E)</f>
        <v>COSCO</v>
      </c>
      <c r="AB691" s="5">
        <f t="shared" si="10"/>
        <v>7036.79</v>
      </c>
    </row>
    <row r="692" spans="1:28">
      <c r="A692" t="s">
        <v>885</v>
      </c>
      <c r="B692" s="1">
        <v>45482</v>
      </c>
      <c r="C692" t="s">
        <v>40</v>
      </c>
      <c r="D692" t="s">
        <v>56</v>
      </c>
      <c r="E692" t="s">
        <v>31</v>
      </c>
      <c r="F692" t="s">
        <v>58</v>
      </c>
      <c r="G692" t="s">
        <v>67</v>
      </c>
      <c r="H692">
        <v>22.93</v>
      </c>
      <c r="I692">
        <v>351</v>
      </c>
      <c r="J692">
        <v>88.97</v>
      </c>
      <c r="K692">
        <v>2</v>
      </c>
      <c r="L692" t="s">
        <v>44</v>
      </c>
      <c r="M692" t="s">
        <v>60</v>
      </c>
      <c r="N692">
        <v>47525.4</v>
      </c>
      <c r="O692" t="s">
        <v>87</v>
      </c>
      <c r="P692" t="s">
        <v>54</v>
      </c>
      <c r="Q692">
        <v>86.57</v>
      </c>
      <c r="R692">
        <v>1619.2</v>
      </c>
      <c r="S692">
        <v>4752.41</v>
      </c>
      <c r="T692">
        <v>6779.99</v>
      </c>
      <c r="U692" t="str">
        <f>TEXT(Table1[[#This Row],[Booking_Date]],"mmm")</f>
        <v>Jul</v>
      </c>
      <c r="V692">
        <f>YEAR(Table1[[#This Row],[Booking_Date]])</f>
        <v>2024</v>
      </c>
      <c r="W692" t="s">
        <v>48</v>
      </c>
      <c r="X692" t="str">
        <f>IF(Table1[[#This Row],[Freight_Cost]]&gt;50000,"High","Low")</f>
        <v>Low</v>
      </c>
      <c r="Y692" s="5" t="str">
        <f>IF(Table1[[#This Row],[Profit]]&gt;10000,"Good","Average")</f>
        <v>Average</v>
      </c>
      <c r="Z692" s="5" t="str" cm="1">
        <f t="array" ref="Z692">_xlfn.IFS(K692&lt;=5,"Excellent",K692&lt;=10,"Good",TRUE,"Delayed")</f>
        <v>Excellent</v>
      </c>
      <c r="AA692" s="5" t="str">
        <f>_xlfn.XLOOKUP(Table1[[#This Row],[Shipment_ID]],A:A,E:E)</f>
        <v>Hapag-Lloyd</v>
      </c>
      <c r="AB692" s="5">
        <f t="shared" si="10"/>
        <v>6779.99</v>
      </c>
    </row>
    <row r="693" spans="1:28">
      <c r="A693" t="s">
        <v>886</v>
      </c>
      <c r="B693" s="1">
        <v>45302</v>
      </c>
      <c r="C693" t="s">
        <v>115</v>
      </c>
      <c r="D693" t="s">
        <v>30</v>
      </c>
      <c r="E693" t="s">
        <v>83</v>
      </c>
      <c r="F693" t="s">
        <v>58</v>
      </c>
      <c r="G693" t="s">
        <v>33</v>
      </c>
      <c r="H693">
        <v>21.66</v>
      </c>
      <c r="I693">
        <v>1093</v>
      </c>
      <c r="J693">
        <v>103.43</v>
      </c>
      <c r="K693">
        <v>2</v>
      </c>
      <c r="L693" t="s">
        <v>44</v>
      </c>
      <c r="M693" t="s">
        <v>35</v>
      </c>
      <c r="N693">
        <v>61021.599999999999</v>
      </c>
      <c r="O693" t="s">
        <v>184</v>
      </c>
      <c r="P693" t="s">
        <v>62</v>
      </c>
      <c r="Q693">
        <v>84.18</v>
      </c>
      <c r="R693">
        <v>3052.4</v>
      </c>
      <c r="S693">
        <v>3955.26</v>
      </c>
      <c r="T693">
        <v>7197.86</v>
      </c>
      <c r="U693" t="str">
        <f>TEXT(Table1[[#This Row],[Booking_Date]],"mmm")</f>
        <v>Jan</v>
      </c>
      <c r="V693">
        <f>YEAR(Table1[[#This Row],[Booking_Date]])</f>
        <v>2024</v>
      </c>
      <c r="W693" t="s">
        <v>38</v>
      </c>
      <c r="X693" t="str">
        <f>IF(Table1[[#This Row],[Freight_Cost]]&gt;50000,"High","Low")</f>
        <v>High</v>
      </c>
      <c r="Y693" s="5" t="str">
        <f>IF(Table1[[#This Row],[Profit]]&gt;10000,"Good","Average")</f>
        <v>Average</v>
      </c>
      <c r="Z693" s="5" t="str" cm="1">
        <f t="array" ref="Z693">_xlfn.IFS(K693&lt;=5,"Excellent",K693&lt;=10,"Good",TRUE,"Delayed")</f>
        <v>Excellent</v>
      </c>
      <c r="AA693" s="5" t="str">
        <f>_xlfn.XLOOKUP(Table1[[#This Row],[Shipment_ID]],A:A,E:E)</f>
        <v>MSC</v>
      </c>
      <c r="AB693" s="5">
        <f t="shared" si="10"/>
        <v>7197.86</v>
      </c>
    </row>
    <row r="694" spans="1:28">
      <c r="A694" t="s">
        <v>887</v>
      </c>
      <c r="B694" s="1">
        <v>45785</v>
      </c>
      <c r="C694" t="s">
        <v>115</v>
      </c>
      <c r="D694" t="s">
        <v>65</v>
      </c>
      <c r="E694" t="s">
        <v>66</v>
      </c>
      <c r="F694" t="s">
        <v>58</v>
      </c>
      <c r="G694" t="s">
        <v>59</v>
      </c>
      <c r="H694">
        <v>20.78</v>
      </c>
      <c r="I694">
        <v>972</v>
      </c>
      <c r="J694">
        <v>94.39</v>
      </c>
      <c r="K694">
        <v>3</v>
      </c>
      <c r="L694" t="s">
        <v>68</v>
      </c>
      <c r="M694" t="s">
        <v>60</v>
      </c>
      <c r="N694">
        <v>56192.800000000003</v>
      </c>
      <c r="O694" t="s">
        <v>135</v>
      </c>
      <c r="P694" t="s">
        <v>74</v>
      </c>
      <c r="Q694">
        <v>85.2</v>
      </c>
      <c r="R694">
        <v>2775.2</v>
      </c>
      <c r="S694">
        <v>1701.35</v>
      </c>
      <c r="T694">
        <v>9172.86</v>
      </c>
      <c r="U694" t="str">
        <f>TEXT(Table1[[#This Row],[Booking_Date]],"mmm")</f>
        <v>May</v>
      </c>
      <c r="V694">
        <f>YEAR(Table1[[#This Row],[Booking_Date]])</f>
        <v>2025</v>
      </c>
      <c r="W694" t="s">
        <v>75</v>
      </c>
      <c r="X694" t="str">
        <f>IF(Table1[[#This Row],[Freight_Cost]]&gt;50000,"High","Low")</f>
        <v>High</v>
      </c>
      <c r="Y694" s="5" t="str">
        <f>IF(Table1[[#This Row],[Profit]]&gt;10000,"Good","Average")</f>
        <v>Average</v>
      </c>
      <c r="Z694" s="5" t="str" cm="1">
        <f t="array" ref="Z694">_xlfn.IFS(K694&lt;=5,"Excellent",K694&lt;=10,"Good",TRUE,"Delayed")</f>
        <v>Excellent</v>
      </c>
      <c r="AA694" s="5" t="str">
        <f>_xlfn.XLOOKUP(Table1[[#This Row],[Shipment_ID]],A:A,E:E)</f>
        <v>COSCO</v>
      </c>
      <c r="AB694" s="5">
        <f t="shared" si="10"/>
        <v>9172.86</v>
      </c>
    </row>
    <row r="695" spans="1:28">
      <c r="A695" t="s">
        <v>888</v>
      </c>
      <c r="B695" s="1">
        <v>45550</v>
      </c>
      <c r="C695" t="s">
        <v>29</v>
      </c>
      <c r="D695" t="s">
        <v>72</v>
      </c>
      <c r="E695" t="s">
        <v>102</v>
      </c>
      <c r="F695" t="s">
        <v>32</v>
      </c>
      <c r="G695" t="s">
        <v>90</v>
      </c>
      <c r="H695">
        <v>26.22</v>
      </c>
      <c r="I695">
        <v>1768</v>
      </c>
      <c r="J695">
        <v>97.12</v>
      </c>
      <c r="K695">
        <v>4</v>
      </c>
      <c r="L695" t="s">
        <v>34</v>
      </c>
      <c r="M695" t="s">
        <v>45</v>
      </c>
      <c r="N695">
        <v>62968.4</v>
      </c>
      <c r="O695" t="s">
        <v>266</v>
      </c>
      <c r="P695" t="s">
        <v>70</v>
      </c>
      <c r="Q695">
        <v>84.36</v>
      </c>
      <c r="R695">
        <v>4584.8</v>
      </c>
      <c r="S695">
        <v>3485.93</v>
      </c>
      <c r="T695">
        <v>8060.56</v>
      </c>
      <c r="U695" t="str">
        <f>TEXT(Table1[[#This Row],[Booking_Date]],"mmm")</f>
        <v>Sep</v>
      </c>
      <c r="V695">
        <f>YEAR(Table1[[#This Row],[Booking_Date]])</f>
        <v>2024</v>
      </c>
      <c r="W695" t="s">
        <v>48</v>
      </c>
      <c r="X695" t="str">
        <f>IF(Table1[[#This Row],[Freight_Cost]]&gt;50000,"High","Low")</f>
        <v>High</v>
      </c>
      <c r="Y695" s="5" t="str">
        <f>IF(Table1[[#This Row],[Profit]]&gt;10000,"Good","Average")</f>
        <v>Average</v>
      </c>
      <c r="Z695" s="5" t="str" cm="1">
        <f t="array" ref="Z695">_xlfn.IFS(K695&lt;=5,"Excellent",K695&lt;=10,"Good",TRUE,"Delayed")</f>
        <v>Excellent</v>
      </c>
      <c r="AA695" s="5" t="str">
        <f>_xlfn.XLOOKUP(Table1[[#This Row],[Shipment_ID]],A:A,E:E)</f>
        <v>Maersk</v>
      </c>
      <c r="AB695" s="5">
        <f t="shared" si="10"/>
        <v>8060.56</v>
      </c>
    </row>
    <row r="696" spans="1:28">
      <c r="A696" t="s">
        <v>889</v>
      </c>
      <c r="B696" s="1">
        <v>45988</v>
      </c>
      <c r="C696" t="s">
        <v>50</v>
      </c>
      <c r="D696" t="s">
        <v>51</v>
      </c>
      <c r="E696" t="s">
        <v>102</v>
      </c>
      <c r="F696" t="s">
        <v>58</v>
      </c>
      <c r="G696" t="s">
        <v>84</v>
      </c>
      <c r="H696">
        <v>11.99</v>
      </c>
      <c r="I696">
        <v>1314</v>
      </c>
      <c r="J696">
        <v>88.91</v>
      </c>
      <c r="K696">
        <v>4</v>
      </c>
      <c r="L696" t="s">
        <v>68</v>
      </c>
      <c r="M696" t="s">
        <v>35</v>
      </c>
      <c r="N696">
        <v>55728.2</v>
      </c>
      <c r="O696" t="s">
        <v>80</v>
      </c>
      <c r="P696" t="s">
        <v>37</v>
      </c>
      <c r="Q696">
        <v>82.2</v>
      </c>
      <c r="R696">
        <v>3107.6</v>
      </c>
      <c r="S696">
        <v>4325.8999999999996</v>
      </c>
      <c r="T696">
        <v>5663.91</v>
      </c>
      <c r="U696" t="str">
        <f>TEXT(Table1[[#This Row],[Booking_Date]],"mmm")</f>
        <v>Nov</v>
      </c>
      <c r="V696">
        <f>YEAR(Table1[[#This Row],[Booking_Date]])</f>
        <v>2025</v>
      </c>
      <c r="W696" t="s">
        <v>104</v>
      </c>
      <c r="X696" t="str">
        <f>IF(Table1[[#This Row],[Freight_Cost]]&gt;50000,"High","Low")</f>
        <v>High</v>
      </c>
      <c r="Y696" s="5" t="str">
        <f>IF(Table1[[#This Row],[Profit]]&gt;10000,"Good","Average")</f>
        <v>Average</v>
      </c>
      <c r="Z696" s="5" t="str" cm="1">
        <f t="array" ref="Z696">_xlfn.IFS(K696&lt;=5,"Excellent",K696&lt;=10,"Good",TRUE,"Delayed")</f>
        <v>Excellent</v>
      </c>
      <c r="AA696" s="5" t="str">
        <f>_xlfn.XLOOKUP(Table1[[#This Row],[Shipment_ID]],A:A,E:E)</f>
        <v>Maersk</v>
      </c>
      <c r="AB696" s="5">
        <f t="shared" si="10"/>
        <v>5663.91</v>
      </c>
    </row>
    <row r="697" spans="1:28">
      <c r="A697" t="s">
        <v>890</v>
      </c>
      <c r="B697" s="1">
        <v>45681</v>
      </c>
      <c r="C697" t="s">
        <v>121</v>
      </c>
      <c r="D697" t="s">
        <v>108</v>
      </c>
      <c r="E697" t="s">
        <v>66</v>
      </c>
      <c r="F697" t="s">
        <v>58</v>
      </c>
      <c r="G697" t="s">
        <v>84</v>
      </c>
      <c r="H697">
        <v>16.2</v>
      </c>
      <c r="I697">
        <v>1533</v>
      </c>
      <c r="J697">
        <v>93.02</v>
      </c>
      <c r="K697">
        <v>5</v>
      </c>
      <c r="L697" t="s">
        <v>68</v>
      </c>
      <c r="M697" t="s">
        <v>45</v>
      </c>
      <c r="N697">
        <v>60138.400000000001</v>
      </c>
      <c r="O697" t="s">
        <v>95</v>
      </c>
      <c r="P697" t="s">
        <v>47</v>
      </c>
      <c r="Q697">
        <v>88.15</v>
      </c>
      <c r="R697">
        <v>3714</v>
      </c>
      <c r="S697">
        <v>1962.39</v>
      </c>
      <c r="T697">
        <v>9969.31</v>
      </c>
      <c r="U697" t="str">
        <f>TEXT(Table1[[#This Row],[Booking_Date]],"mmm")</f>
        <v>Jan</v>
      </c>
      <c r="V697">
        <f>YEAR(Table1[[#This Row],[Booking_Date]])</f>
        <v>2025</v>
      </c>
      <c r="W697" t="s">
        <v>38</v>
      </c>
      <c r="X697" t="str">
        <f>IF(Table1[[#This Row],[Freight_Cost]]&gt;50000,"High","Low")</f>
        <v>High</v>
      </c>
      <c r="Y697" s="5" t="str">
        <f>IF(Table1[[#This Row],[Profit]]&gt;10000,"Good","Average")</f>
        <v>Average</v>
      </c>
      <c r="Z697" s="5" t="str" cm="1">
        <f t="array" ref="Z697">_xlfn.IFS(K697&lt;=5,"Excellent",K697&lt;=10,"Good",TRUE,"Delayed")</f>
        <v>Excellent</v>
      </c>
      <c r="AA697" s="5" t="str">
        <f>_xlfn.XLOOKUP(Table1[[#This Row],[Shipment_ID]],A:A,E:E)</f>
        <v>COSCO</v>
      </c>
      <c r="AB697" s="5">
        <f t="shared" si="10"/>
        <v>9969.31</v>
      </c>
    </row>
    <row r="698" spans="1:28">
      <c r="A698" t="s">
        <v>891</v>
      </c>
      <c r="B698" s="1">
        <v>45512</v>
      </c>
      <c r="C698" t="s">
        <v>40</v>
      </c>
      <c r="D698" t="s">
        <v>108</v>
      </c>
      <c r="E698" t="s">
        <v>31</v>
      </c>
      <c r="F698" t="s">
        <v>58</v>
      </c>
      <c r="G698" t="s">
        <v>90</v>
      </c>
      <c r="H698">
        <v>15.86</v>
      </c>
      <c r="I698">
        <v>1130</v>
      </c>
      <c r="J698">
        <v>103.89</v>
      </c>
      <c r="K698">
        <v>4</v>
      </c>
      <c r="L698" t="s">
        <v>44</v>
      </c>
      <c r="M698" t="s">
        <v>45</v>
      </c>
      <c r="N698">
        <v>53800.800000000003</v>
      </c>
      <c r="O698" t="s">
        <v>272</v>
      </c>
      <c r="P698" t="s">
        <v>47</v>
      </c>
      <c r="Q698">
        <v>82.82</v>
      </c>
      <c r="R698">
        <v>2894.4</v>
      </c>
      <c r="S698">
        <v>3310.24</v>
      </c>
      <c r="T698">
        <v>7950.34</v>
      </c>
      <c r="U698" t="str">
        <f>TEXT(Table1[[#This Row],[Booking_Date]],"mmm")</f>
        <v>Aug</v>
      </c>
      <c r="V698">
        <f>YEAR(Table1[[#This Row],[Booking_Date]])</f>
        <v>2024</v>
      </c>
      <c r="W698" t="s">
        <v>48</v>
      </c>
      <c r="X698" t="str">
        <f>IF(Table1[[#This Row],[Freight_Cost]]&gt;50000,"High","Low")</f>
        <v>High</v>
      </c>
      <c r="Y698" s="5" t="str">
        <f>IF(Table1[[#This Row],[Profit]]&gt;10000,"Good","Average")</f>
        <v>Average</v>
      </c>
      <c r="Z698" s="5" t="str" cm="1">
        <f t="array" ref="Z698">_xlfn.IFS(K698&lt;=5,"Excellent",K698&lt;=10,"Good",TRUE,"Delayed")</f>
        <v>Excellent</v>
      </c>
      <c r="AA698" s="5" t="str">
        <f>_xlfn.XLOOKUP(Table1[[#This Row],[Shipment_ID]],A:A,E:E)</f>
        <v>Hapag-Lloyd</v>
      </c>
      <c r="AB698" s="5">
        <f t="shared" si="10"/>
        <v>7950.34</v>
      </c>
    </row>
    <row r="699" spans="1:28">
      <c r="A699" t="s">
        <v>892</v>
      </c>
      <c r="B699" s="1">
        <v>45651</v>
      </c>
      <c r="C699" t="s">
        <v>121</v>
      </c>
      <c r="D699" t="s">
        <v>82</v>
      </c>
      <c r="E699" t="s">
        <v>42</v>
      </c>
      <c r="F699" t="s">
        <v>32</v>
      </c>
      <c r="G699" t="s">
        <v>59</v>
      </c>
      <c r="H699">
        <v>18.68</v>
      </c>
      <c r="I699">
        <v>2495</v>
      </c>
      <c r="J699">
        <v>92.59</v>
      </c>
      <c r="K699">
        <v>8</v>
      </c>
      <c r="L699" t="s">
        <v>34</v>
      </c>
      <c r="M699" t="s">
        <v>45</v>
      </c>
      <c r="N699">
        <v>64362.8</v>
      </c>
      <c r="O699" t="s">
        <v>461</v>
      </c>
      <c r="P699" t="s">
        <v>78</v>
      </c>
      <c r="Q699">
        <v>81.48</v>
      </c>
      <c r="R699">
        <v>5737.2</v>
      </c>
      <c r="S699">
        <v>3665.83</v>
      </c>
      <c r="T699">
        <v>9262.1</v>
      </c>
      <c r="U699" t="str">
        <f>TEXT(Table1[[#This Row],[Booking_Date]],"mmm")</f>
        <v>Dec</v>
      </c>
      <c r="V699">
        <f>YEAR(Table1[[#This Row],[Booking_Date]])</f>
        <v>2024</v>
      </c>
      <c r="W699" t="s">
        <v>104</v>
      </c>
      <c r="X699" t="str">
        <f>IF(Table1[[#This Row],[Freight_Cost]]&gt;50000,"High","Low")</f>
        <v>High</v>
      </c>
      <c r="Y699" s="5" t="str">
        <f>IF(Table1[[#This Row],[Profit]]&gt;10000,"Good","Average")</f>
        <v>Average</v>
      </c>
      <c r="Z699" s="5" t="str" cm="1">
        <f t="array" ref="Z699">_xlfn.IFS(K699&lt;=5,"Excellent",K699&lt;=10,"Good",TRUE,"Delayed")</f>
        <v>Good</v>
      </c>
      <c r="AA699" s="5" t="str">
        <f>_xlfn.XLOOKUP(Table1[[#This Row],[Shipment_ID]],A:A,E:E)</f>
        <v>CMA CGM</v>
      </c>
      <c r="AB699" s="5">
        <f t="shared" si="10"/>
        <v>9262.1</v>
      </c>
    </row>
    <row r="700" spans="1:28">
      <c r="A700" t="s">
        <v>893</v>
      </c>
      <c r="B700" s="1">
        <v>45917</v>
      </c>
      <c r="C700" t="s">
        <v>115</v>
      </c>
      <c r="D700" t="s">
        <v>41</v>
      </c>
      <c r="E700" t="s">
        <v>99</v>
      </c>
      <c r="F700" t="s">
        <v>58</v>
      </c>
      <c r="G700" t="s">
        <v>84</v>
      </c>
      <c r="H700">
        <v>18.48</v>
      </c>
      <c r="I700">
        <v>1201</v>
      </c>
      <c r="J700">
        <v>93.58</v>
      </c>
      <c r="K700">
        <v>4</v>
      </c>
      <c r="L700" t="s">
        <v>34</v>
      </c>
      <c r="M700" t="s">
        <v>45</v>
      </c>
      <c r="N700">
        <v>60773.599999999999</v>
      </c>
      <c r="O700" t="s">
        <v>91</v>
      </c>
      <c r="P700" t="s">
        <v>62</v>
      </c>
      <c r="Q700">
        <v>84.09</v>
      </c>
      <c r="R700">
        <v>3141.2</v>
      </c>
      <c r="S700">
        <v>3376.77</v>
      </c>
      <c r="T700">
        <v>8681.84</v>
      </c>
      <c r="U700" t="str">
        <f>TEXT(Table1[[#This Row],[Booking_Date]],"mmm")</f>
        <v>Sep</v>
      </c>
      <c r="V700">
        <f>YEAR(Table1[[#This Row],[Booking_Date]])</f>
        <v>2025</v>
      </c>
      <c r="W700" t="s">
        <v>48</v>
      </c>
      <c r="X700" t="str">
        <f>IF(Table1[[#This Row],[Freight_Cost]]&gt;50000,"High","Low")</f>
        <v>High</v>
      </c>
      <c r="Y700" s="5" t="str">
        <f>IF(Table1[[#This Row],[Profit]]&gt;10000,"Good","Average")</f>
        <v>Average</v>
      </c>
      <c r="Z700" s="5" t="str" cm="1">
        <f t="array" ref="Z700">_xlfn.IFS(K700&lt;=5,"Excellent",K700&lt;=10,"Good",TRUE,"Delayed")</f>
        <v>Excellent</v>
      </c>
      <c r="AA700" s="5" t="str">
        <f>_xlfn.XLOOKUP(Table1[[#This Row],[Shipment_ID]],A:A,E:E)</f>
        <v>ONE</v>
      </c>
      <c r="AB700" s="5">
        <f t="shared" si="10"/>
        <v>8681.84</v>
      </c>
    </row>
    <row r="701" spans="1:28">
      <c r="A701" t="s">
        <v>894</v>
      </c>
      <c r="B701" s="1">
        <v>45989</v>
      </c>
      <c r="C701" t="s">
        <v>121</v>
      </c>
      <c r="D701" t="s">
        <v>108</v>
      </c>
      <c r="E701" t="s">
        <v>99</v>
      </c>
      <c r="F701" t="s">
        <v>32</v>
      </c>
      <c r="G701" t="s">
        <v>67</v>
      </c>
      <c r="H701">
        <v>10.69</v>
      </c>
      <c r="I701">
        <v>706</v>
      </c>
      <c r="J701">
        <v>99.19</v>
      </c>
      <c r="K701">
        <v>2</v>
      </c>
      <c r="L701" t="s">
        <v>44</v>
      </c>
      <c r="M701" t="s">
        <v>45</v>
      </c>
      <c r="N701">
        <v>31495.8</v>
      </c>
      <c r="O701" t="s">
        <v>100</v>
      </c>
      <c r="P701" t="s">
        <v>47</v>
      </c>
      <c r="Q701">
        <v>85.56</v>
      </c>
      <c r="R701">
        <v>1839.6</v>
      </c>
      <c r="S701">
        <v>4416.09</v>
      </c>
      <c r="T701">
        <v>4426.33</v>
      </c>
      <c r="U701" t="str">
        <f>TEXT(Table1[[#This Row],[Booking_Date]],"mmm")</f>
        <v>Nov</v>
      </c>
      <c r="V701">
        <f>YEAR(Table1[[#This Row],[Booking_Date]])</f>
        <v>2025</v>
      </c>
      <c r="W701" t="s">
        <v>104</v>
      </c>
      <c r="X701" t="str">
        <f>IF(Table1[[#This Row],[Freight_Cost]]&gt;50000,"High","Low")</f>
        <v>Low</v>
      </c>
      <c r="Y701" s="5" t="str">
        <f>IF(Table1[[#This Row],[Profit]]&gt;10000,"Good","Average")</f>
        <v>Average</v>
      </c>
      <c r="Z701" s="5" t="str" cm="1">
        <f t="array" ref="Z701">_xlfn.IFS(K701&lt;=5,"Excellent",K701&lt;=10,"Good",TRUE,"Delayed")</f>
        <v>Excellent</v>
      </c>
      <c r="AA701" s="5" t="str">
        <f>_xlfn.XLOOKUP(Table1[[#This Row],[Shipment_ID]],A:A,E:E)</f>
        <v>ONE</v>
      </c>
      <c r="AB701" s="5">
        <f t="shared" si="10"/>
        <v>4426.33</v>
      </c>
    </row>
    <row r="702" spans="1:28">
      <c r="A702" t="s">
        <v>895</v>
      </c>
      <c r="B702" s="1">
        <v>45571</v>
      </c>
      <c r="C702" t="s">
        <v>40</v>
      </c>
      <c r="D702" t="s">
        <v>51</v>
      </c>
      <c r="E702" t="s">
        <v>102</v>
      </c>
      <c r="F702" t="s">
        <v>58</v>
      </c>
      <c r="G702" t="s">
        <v>67</v>
      </c>
      <c r="H702">
        <v>14.72</v>
      </c>
      <c r="I702">
        <v>953</v>
      </c>
      <c r="J702">
        <v>96.46</v>
      </c>
      <c r="K702">
        <v>3</v>
      </c>
      <c r="L702" t="s">
        <v>68</v>
      </c>
      <c r="M702" t="s">
        <v>35</v>
      </c>
      <c r="N702">
        <v>54759.199999999997</v>
      </c>
      <c r="O702" t="s">
        <v>360</v>
      </c>
      <c r="P702" t="s">
        <v>37</v>
      </c>
      <c r="Q702">
        <v>87.2</v>
      </c>
      <c r="R702">
        <v>2494.8000000000002</v>
      </c>
      <c r="S702">
        <v>4809.0200000000004</v>
      </c>
      <c r="T702">
        <v>5422.41</v>
      </c>
      <c r="U702" t="str">
        <f>TEXT(Table1[[#This Row],[Booking_Date]],"mmm")</f>
        <v>Oct</v>
      </c>
      <c r="V702">
        <f>YEAR(Table1[[#This Row],[Booking_Date]])</f>
        <v>2024</v>
      </c>
      <c r="W702" t="s">
        <v>104</v>
      </c>
      <c r="X702" t="str">
        <f>IF(Table1[[#This Row],[Freight_Cost]]&gt;50000,"High","Low")</f>
        <v>High</v>
      </c>
      <c r="Y702" s="5" t="str">
        <f>IF(Table1[[#This Row],[Profit]]&gt;10000,"Good","Average")</f>
        <v>Average</v>
      </c>
      <c r="Z702" s="5" t="str" cm="1">
        <f t="array" ref="Z702">_xlfn.IFS(K702&lt;=5,"Excellent",K702&lt;=10,"Good",TRUE,"Delayed")</f>
        <v>Excellent</v>
      </c>
      <c r="AA702" s="5" t="str">
        <f>_xlfn.XLOOKUP(Table1[[#This Row],[Shipment_ID]],A:A,E:E)</f>
        <v>Maersk</v>
      </c>
      <c r="AB702" s="5">
        <f t="shared" si="10"/>
        <v>5422.41</v>
      </c>
    </row>
    <row r="703" spans="1:28">
      <c r="A703" t="s">
        <v>896</v>
      </c>
      <c r="B703" s="1">
        <v>45563</v>
      </c>
      <c r="C703" t="s">
        <v>29</v>
      </c>
      <c r="D703" t="s">
        <v>56</v>
      </c>
      <c r="E703" t="s">
        <v>99</v>
      </c>
      <c r="F703" t="s">
        <v>32</v>
      </c>
      <c r="G703" t="s">
        <v>59</v>
      </c>
      <c r="H703">
        <v>18.12</v>
      </c>
      <c r="I703">
        <v>2769</v>
      </c>
      <c r="J703">
        <v>103.33</v>
      </c>
      <c r="K703">
        <v>8</v>
      </c>
      <c r="L703" t="s">
        <v>44</v>
      </c>
      <c r="M703" t="s">
        <v>45</v>
      </c>
      <c r="N703">
        <v>63435.6</v>
      </c>
      <c r="O703" t="s">
        <v>219</v>
      </c>
      <c r="P703" t="s">
        <v>74</v>
      </c>
      <c r="Q703">
        <v>83.43</v>
      </c>
      <c r="R703">
        <v>6262.8</v>
      </c>
      <c r="S703">
        <v>4129.47</v>
      </c>
      <c r="T703">
        <v>9687.0400000000009</v>
      </c>
      <c r="U703" t="str">
        <f>TEXT(Table1[[#This Row],[Booking_Date]],"mmm")</f>
        <v>Sep</v>
      </c>
      <c r="V703">
        <f>YEAR(Table1[[#This Row],[Booking_Date]])</f>
        <v>2024</v>
      </c>
      <c r="W703" t="s">
        <v>48</v>
      </c>
      <c r="X703" t="str">
        <f>IF(Table1[[#This Row],[Freight_Cost]]&gt;50000,"High","Low")</f>
        <v>High</v>
      </c>
      <c r="Y703" s="5" t="str">
        <f>IF(Table1[[#This Row],[Profit]]&gt;10000,"Good","Average")</f>
        <v>Average</v>
      </c>
      <c r="Z703" s="5" t="str" cm="1">
        <f t="array" ref="Z703">_xlfn.IFS(K703&lt;=5,"Excellent",K703&lt;=10,"Good",TRUE,"Delayed")</f>
        <v>Good</v>
      </c>
      <c r="AA703" s="5" t="str">
        <f>_xlfn.XLOOKUP(Table1[[#This Row],[Shipment_ID]],A:A,E:E)</f>
        <v>ONE</v>
      </c>
      <c r="AB703" s="5">
        <f t="shared" si="10"/>
        <v>9687.0400000000009</v>
      </c>
    </row>
    <row r="704" spans="1:28">
      <c r="A704" t="s">
        <v>897</v>
      </c>
      <c r="B704" s="1">
        <v>45638</v>
      </c>
      <c r="C704" t="s">
        <v>64</v>
      </c>
      <c r="D704" t="s">
        <v>72</v>
      </c>
      <c r="E704" t="s">
        <v>83</v>
      </c>
      <c r="F704" t="s">
        <v>32</v>
      </c>
      <c r="G704" t="s">
        <v>67</v>
      </c>
      <c r="H704">
        <v>12.19</v>
      </c>
      <c r="I704">
        <v>2735</v>
      </c>
      <c r="J704">
        <v>94.34</v>
      </c>
      <c r="K704">
        <v>7</v>
      </c>
      <c r="L704" t="s">
        <v>68</v>
      </c>
      <c r="M704" t="s">
        <v>60</v>
      </c>
      <c r="N704">
        <v>57611.8</v>
      </c>
      <c r="O704" t="s">
        <v>168</v>
      </c>
      <c r="P704" t="s">
        <v>37</v>
      </c>
      <c r="Q704">
        <v>86.75</v>
      </c>
      <c r="R704">
        <v>5957.6</v>
      </c>
      <c r="S704">
        <v>2987.52</v>
      </c>
      <c r="T704">
        <v>6493.54</v>
      </c>
      <c r="U704" t="str">
        <f>TEXT(Table1[[#This Row],[Booking_Date]],"mmm")</f>
        <v>Dec</v>
      </c>
      <c r="V704">
        <f>YEAR(Table1[[#This Row],[Booking_Date]])</f>
        <v>2024</v>
      </c>
      <c r="W704" t="s">
        <v>104</v>
      </c>
      <c r="X704" t="str">
        <f>IF(Table1[[#This Row],[Freight_Cost]]&gt;50000,"High","Low")</f>
        <v>High</v>
      </c>
      <c r="Y704" s="5" t="str">
        <f>IF(Table1[[#This Row],[Profit]]&gt;10000,"Good","Average")</f>
        <v>Average</v>
      </c>
      <c r="Z704" s="5" t="str" cm="1">
        <f t="array" ref="Z704">_xlfn.IFS(K704&lt;=5,"Excellent",K704&lt;=10,"Good",TRUE,"Delayed")</f>
        <v>Good</v>
      </c>
      <c r="AA704" s="5" t="str">
        <f>_xlfn.XLOOKUP(Table1[[#This Row],[Shipment_ID]],A:A,E:E)</f>
        <v>MSC</v>
      </c>
      <c r="AB704" s="5">
        <f t="shared" si="10"/>
        <v>6493.54</v>
      </c>
    </row>
    <row r="705" spans="1:28">
      <c r="A705" t="s">
        <v>898</v>
      </c>
      <c r="B705" s="1">
        <v>45942</v>
      </c>
      <c r="C705" t="s">
        <v>121</v>
      </c>
      <c r="D705" t="s">
        <v>65</v>
      </c>
      <c r="E705" t="s">
        <v>66</v>
      </c>
      <c r="F705" t="s">
        <v>32</v>
      </c>
      <c r="G705" t="s">
        <v>67</v>
      </c>
      <c r="H705">
        <v>19.46</v>
      </c>
      <c r="I705">
        <v>2415</v>
      </c>
      <c r="J705">
        <v>90.88</v>
      </c>
      <c r="K705">
        <v>6</v>
      </c>
      <c r="L705" t="s">
        <v>68</v>
      </c>
      <c r="M705" t="s">
        <v>60</v>
      </c>
      <c r="N705">
        <v>59899.6</v>
      </c>
      <c r="O705" t="s">
        <v>518</v>
      </c>
      <c r="P705" t="s">
        <v>62</v>
      </c>
      <c r="Q705">
        <v>87.21</v>
      </c>
      <c r="R705">
        <v>5608.4</v>
      </c>
      <c r="S705">
        <v>3392.81</v>
      </c>
      <c r="T705">
        <v>8810.7800000000007</v>
      </c>
      <c r="U705" t="str">
        <f>TEXT(Table1[[#This Row],[Booking_Date]],"mmm")</f>
        <v>Oct</v>
      </c>
      <c r="V705">
        <f>YEAR(Table1[[#This Row],[Booking_Date]])</f>
        <v>2025</v>
      </c>
      <c r="W705" t="s">
        <v>104</v>
      </c>
      <c r="X705" t="str">
        <f>IF(Table1[[#This Row],[Freight_Cost]]&gt;50000,"High","Low")</f>
        <v>High</v>
      </c>
      <c r="Y705" s="5" t="str">
        <f>IF(Table1[[#This Row],[Profit]]&gt;10000,"Good","Average")</f>
        <v>Average</v>
      </c>
      <c r="Z705" s="5" t="str" cm="1">
        <f t="array" ref="Z705">_xlfn.IFS(K705&lt;=5,"Excellent",K705&lt;=10,"Good",TRUE,"Delayed")</f>
        <v>Good</v>
      </c>
      <c r="AA705" s="5" t="str">
        <f>_xlfn.XLOOKUP(Table1[[#This Row],[Shipment_ID]],A:A,E:E)</f>
        <v>COSCO</v>
      </c>
      <c r="AB705" s="5">
        <f t="shared" si="10"/>
        <v>8810.7800000000007</v>
      </c>
    </row>
    <row r="706" spans="1:28">
      <c r="A706" t="s">
        <v>899</v>
      </c>
      <c r="B706" s="1">
        <v>45607</v>
      </c>
      <c r="C706" t="s">
        <v>40</v>
      </c>
      <c r="D706" t="s">
        <v>65</v>
      </c>
      <c r="E706" t="s">
        <v>99</v>
      </c>
      <c r="F706" t="s">
        <v>58</v>
      </c>
      <c r="G706" t="s">
        <v>52</v>
      </c>
      <c r="H706">
        <v>21.9</v>
      </c>
      <c r="I706">
        <v>2794</v>
      </c>
      <c r="J706">
        <v>90.09</v>
      </c>
      <c r="K706">
        <v>8</v>
      </c>
      <c r="L706" t="s">
        <v>34</v>
      </c>
      <c r="M706" t="s">
        <v>45</v>
      </c>
      <c r="N706">
        <v>82548.800000000003</v>
      </c>
      <c r="O706" t="s">
        <v>454</v>
      </c>
      <c r="P706" t="s">
        <v>78</v>
      </c>
      <c r="Q706">
        <v>86</v>
      </c>
      <c r="R706">
        <v>6464</v>
      </c>
      <c r="S706">
        <v>1615.89</v>
      </c>
      <c r="T706">
        <v>10874.71</v>
      </c>
      <c r="U706" t="str">
        <f>TEXT(Table1[[#This Row],[Booking_Date]],"mmm")</f>
        <v>Nov</v>
      </c>
      <c r="V706">
        <f>YEAR(Table1[[#This Row],[Booking_Date]])</f>
        <v>2024</v>
      </c>
      <c r="W706" t="s">
        <v>104</v>
      </c>
      <c r="X706" t="str">
        <f>IF(Table1[[#This Row],[Freight_Cost]]&gt;50000,"High","Low")</f>
        <v>High</v>
      </c>
      <c r="Y706" s="5" t="str">
        <f>IF(Table1[[#This Row],[Profit]]&gt;10000,"Good","Average")</f>
        <v>Good</v>
      </c>
      <c r="Z706" s="5" t="str" cm="1">
        <f t="array" ref="Z706">_xlfn.IFS(K706&lt;=5,"Excellent",K706&lt;=10,"Good",TRUE,"Delayed")</f>
        <v>Good</v>
      </c>
      <c r="AA706" s="5" t="str">
        <f>_xlfn.XLOOKUP(Table1[[#This Row],[Shipment_ID]],A:A,E:E)</f>
        <v>ONE</v>
      </c>
      <c r="AB706" s="5">
        <f t="shared" ref="AB706:AB769" si="11">INDEX(T:T,MATCH(A706,A:A,0))</f>
        <v>10874.71</v>
      </c>
    </row>
    <row r="707" spans="1:28">
      <c r="A707" t="s">
        <v>900</v>
      </c>
      <c r="B707" s="1">
        <v>45550</v>
      </c>
      <c r="C707" t="s">
        <v>40</v>
      </c>
      <c r="D707" t="s">
        <v>108</v>
      </c>
      <c r="E707" t="s">
        <v>83</v>
      </c>
      <c r="F707" t="s">
        <v>32</v>
      </c>
      <c r="G707" t="s">
        <v>67</v>
      </c>
      <c r="H707">
        <v>19.14</v>
      </c>
      <c r="I707">
        <v>1776</v>
      </c>
      <c r="J707">
        <v>92.83</v>
      </c>
      <c r="K707">
        <v>6</v>
      </c>
      <c r="L707" t="s">
        <v>44</v>
      </c>
      <c r="M707" t="s">
        <v>60</v>
      </c>
      <c r="N707">
        <v>49677.599999999999</v>
      </c>
      <c r="O707" t="s">
        <v>483</v>
      </c>
      <c r="P707" t="s">
        <v>37</v>
      </c>
      <c r="Q707">
        <v>82.55</v>
      </c>
      <c r="R707">
        <v>4317.6000000000004</v>
      </c>
      <c r="S707">
        <v>2731.58</v>
      </c>
      <c r="T707">
        <v>8933.48</v>
      </c>
      <c r="U707" t="str">
        <f>TEXT(Table1[[#This Row],[Booking_Date]],"mmm")</f>
        <v>Sep</v>
      </c>
      <c r="V707">
        <f>YEAR(Table1[[#This Row],[Booking_Date]])</f>
        <v>2024</v>
      </c>
      <c r="W707" t="s">
        <v>48</v>
      </c>
      <c r="X707" t="str">
        <f>IF(Table1[[#This Row],[Freight_Cost]]&gt;50000,"High","Low")</f>
        <v>Low</v>
      </c>
      <c r="Y707" s="5" t="str">
        <f>IF(Table1[[#This Row],[Profit]]&gt;10000,"Good","Average")</f>
        <v>Average</v>
      </c>
      <c r="Z707" s="5" t="str" cm="1">
        <f t="array" ref="Z707">_xlfn.IFS(K707&lt;=5,"Excellent",K707&lt;=10,"Good",TRUE,"Delayed")</f>
        <v>Good</v>
      </c>
      <c r="AA707" s="5" t="str">
        <f>_xlfn.XLOOKUP(Table1[[#This Row],[Shipment_ID]],A:A,E:E)</f>
        <v>MSC</v>
      </c>
      <c r="AB707" s="5">
        <f t="shared" si="11"/>
        <v>8933.48</v>
      </c>
    </row>
    <row r="708" spans="1:28">
      <c r="A708" t="s">
        <v>901</v>
      </c>
      <c r="B708" s="1">
        <v>45693</v>
      </c>
      <c r="C708" t="s">
        <v>115</v>
      </c>
      <c r="D708" t="s">
        <v>108</v>
      </c>
      <c r="E708" t="s">
        <v>102</v>
      </c>
      <c r="F708" t="s">
        <v>32</v>
      </c>
      <c r="G708" t="s">
        <v>52</v>
      </c>
      <c r="H708">
        <v>17.96</v>
      </c>
      <c r="I708">
        <v>2271</v>
      </c>
      <c r="J708">
        <v>101.78</v>
      </c>
      <c r="K708">
        <v>7</v>
      </c>
      <c r="L708" t="s">
        <v>34</v>
      </c>
      <c r="M708" t="s">
        <v>60</v>
      </c>
      <c r="N708">
        <v>60629.599999999999</v>
      </c>
      <c r="O708" t="s">
        <v>450</v>
      </c>
      <c r="P708" t="s">
        <v>47</v>
      </c>
      <c r="Q708">
        <v>84.45</v>
      </c>
      <c r="R708">
        <v>5260.4</v>
      </c>
      <c r="S708">
        <v>1629.99</v>
      </c>
      <c r="T708">
        <v>8307.42</v>
      </c>
      <c r="U708" t="str">
        <f>TEXT(Table1[[#This Row],[Booking_Date]],"mmm")</f>
        <v>Feb</v>
      </c>
      <c r="V708">
        <f>YEAR(Table1[[#This Row],[Booking_Date]])</f>
        <v>2025</v>
      </c>
      <c r="W708" t="s">
        <v>38</v>
      </c>
      <c r="X708" t="str">
        <f>IF(Table1[[#This Row],[Freight_Cost]]&gt;50000,"High","Low")</f>
        <v>High</v>
      </c>
      <c r="Y708" s="5" t="str">
        <f>IF(Table1[[#This Row],[Profit]]&gt;10000,"Good","Average")</f>
        <v>Average</v>
      </c>
      <c r="Z708" s="5" t="str" cm="1">
        <f t="array" ref="Z708">_xlfn.IFS(K708&lt;=5,"Excellent",K708&lt;=10,"Good",TRUE,"Delayed")</f>
        <v>Good</v>
      </c>
      <c r="AA708" s="5" t="str">
        <f>_xlfn.XLOOKUP(Table1[[#This Row],[Shipment_ID]],A:A,E:E)</f>
        <v>Maersk</v>
      </c>
      <c r="AB708" s="5">
        <f t="shared" si="11"/>
        <v>8307.42</v>
      </c>
    </row>
    <row r="709" spans="1:28">
      <c r="A709" t="s">
        <v>902</v>
      </c>
      <c r="B709" s="1">
        <v>46165</v>
      </c>
      <c r="C709" t="s">
        <v>64</v>
      </c>
      <c r="D709" t="s">
        <v>30</v>
      </c>
      <c r="E709" t="s">
        <v>42</v>
      </c>
      <c r="F709" t="s">
        <v>58</v>
      </c>
      <c r="G709" t="s">
        <v>90</v>
      </c>
      <c r="H709">
        <v>26.99</v>
      </c>
      <c r="I709">
        <v>818</v>
      </c>
      <c r="J709">
        <v>102.83</v>
      </c>
      <c r="K709">
        <v>3</v>
      </c>
      <c r="L709" t="s">
        <v>44</v>
      </c>
      <c r="M709" t="s">
        <v>45</v>
      </c>
      <c r="N709">
        <v>59946.6</v>
      </c>
      <c r="O709" t="s">
        <v>211</v>
      </c>
      <c r="P709" t="s">
        <v>62</v>
      </c>
      <c r="Q709">
        <v>87.08</v>
      </c>
      <c r="R709">
        <v>2715.6</v>
      </c>
      <c r="S709">
        <v>3629.96</v>
      </c>
      <c r="T709">
        <v>6613.19</v>
      </c>
      <c r="U709" t="str">
        <f>TEXT(Table1[[#This Row],[Booking_Date]],"mmm")</f>
        <v>May</v>
      </c>
      <c r="V709">
        <f>YEAR(Table1[[#This Row],[Booking_Date]])</f>
        <v>2026</v>
      </c>
      <c r="W709" t="s">
        <v>75</v>
      </c>
      <c r="X709" t="str">
        <f>IF(Table1[[#This Row],[Freight_Cost]]&gt;50000,"High","Low")</f>
        <v>High</v>
      </c>
      <c r="Y709" s="5" t="str">
        <f>IF(Table1[[#This Row],[Profit]]&gt;10000,"Good","Average")</f>
        <v>Average</v>
      </c>
      <c r="Z709" s="5" t="str" cm="1">
        <f t="array" ref="Z709">_xlfn.IFS(K709&lt;=5,"Excellent",K709&lt;=10,"Good",TRUE,"Delayed")</f>
        <v>Excellent</v>
      </c>
      <c r="AA709" s="5" t="str">
        <f>_xlfn.XLOOKUP(Table1[[#This Row],[Shipment_ID]],A:A,E:E)</f>
        <v>CMA CGM</v>
      </c>
      <c r="AB709" s="5">
        <f t="shared" si="11"/>
        <v>6613.19</v>
      </c>
    </row>
    <row r="710" spans="1:28">
      <c r="A710" t="s">
        <v>903</v>
      </c>
      <c r="B710" s="1">
        <v>45763</v>
      </c>
      <c r="C710" t="s">
        <v>89</v>
      </c>
      <c r="D710" t="s">
        <v>82</v>
      </c>
      <c r="E710" t="s">
        <v>83</v>
      </c>
      <c r="F710" t="s">
        <v>58</v>
      </c>
      <c r="G710" t="s">
        <v>90</v>
      </c>
      <c r="H710">
        <v>27.74</v>
      </c>
      <c r="I710">
        <v>1751</v>
      </c>
      <c r="J710">
        <v>87.52</v>
      </c>
      <c r="K710">
        <v>5</v>
      </c>
      <c r="L710" t="s">
        <v>44</v>
      </c>
      <c r="M710" t="s">
        <v>35</v>
      </c>
      <c r="N710">
        <v>72480.399999999994</v>
      </c>
      <c r="O710" t="s">
        <v>292</v>
      </c>
      <c r="P710" t="s">
        <v>47</v>
      </c>
      <c r="Q710">
        <v>82.93</v>
      </c>
      <c r="R710">
        <v>4611.6000000000004</v>
      </c>
      <c r="S710">
        <v>4887.53</v>
      </c>
      <c r="T710">
        <v>10078.549999999999</v>
      </c>
      <c r="U710" t="str">
        <f>TEXT(Table1[[#This Row],[Booking_Date]],"mmm")</f>
        <v>Apr</v>
      </c>
      <c r="V710">
        <f>YEAR(Table1[[#This Row],[Booking_Date]])</f>
        <v>2025</v>
      </c>
      <c r="W710" t="s">
        <v>75</v>
      </c>
      <c r="X710" t="str">
        <f>IF(Table1[[#This Row],[Freight_Cost]]&gt;50000,"High","Low")</f>
        <v>High</v>
      </c>
      <c r="Y710" s="5" t="str">
        <f>IF(Table1[[#This Row],[Profit]]&gt;10000,"Good","Average")</f>
        <v>Good</v>
      </c>
      <c r="Z710" s="5" t="str" cm="1">
        <f t="array" ref="Z710">_xlfn.IFS(K710&lt;=5,"Excellent",K710&lt;=10,"Good",TRUE,"Delayed")</f>
        <v>Excellent</v>
      </c>
      <c r="AA710" s="5" t="str">
        <f>_xlfn.XLOOKUP(Table1[[#This Row],[Shipment_ID]],A:A,E:E)</f>
        <v>MSC</v>
      </c>
      <c r="AB710" s="5">
        <f t="shared" si="11"/>
        <v>10078.549999999999</v>
      </c>
    </row>
    <row r="711" spans="1:28">
      <c r="A711" t="s">
        <v>904</v>
      </c>
      <c r="B711" s="1">
        <v>45905</v>
      </c>
      <c r="C711" t="s">
        <v>40</v>
      </c>
      <c r="D711" t="s">
        <v>30</v>
      </c>
      <c r="E711" t="s">
        <v>42</v>
      </c>
      <c r="F711" t="s">
        <v>58</v>
      </c>
      <c r="G711" t="s">
        <v>52</v>
      </c>
      <c r="H711">
        <v>24.64</v>
      </c>
      <c r="I711">
        <v>1132</v>
      </c>
      <c r="J711">
        <v>89.27</v>
      </c>
      <c r="K711">
        <v>4</v>
      </c>
      <c r="L711" t="s">
        <v>68</v>
      </c>
      <c r="M711" t="s">
        <v>60</v>
      </c>
      <c r="N711">
        <v>60972.4</v>
      </c>
      <c r="O711" t="s">
        <v>487</v>
      </c>
      <c r="P711" t="s">
        <v>62</v>
      </c>
      <c r="Q711">
        <v>85.28</v>
      </c>
      <c r="R711">
        <v>3249.6</v>
      </c>
      <c r="S711">
        <v>4452.24</v>
      </c>
      <c r="T711">
        <v>10914.75</v>
      </c>
      <c r="U711" t="str">
        <f>TEXT(Table1[[#This Row],[Booking_Date]],"mmm")</f>
        <v>Sep</v>
      </c>
      <c r="V711">
        <f>YEAR(Table1[[#This Row],[Booking_Date]])</f>
        <v>2025</v>
      </c>
      <c r="W711" t="s">
        <v>48</v>
      </c>
      <c r="X711" t="str">
        <f>IF(Table1[[#This Row],[Freight_Cost]]&gt;50000,"High","Low")</f>
        <v>High</v>
      </c>
      <c r="Y711" s="5" t="str">
        <f>IF(Table1[[#This Row],[Profit]]&gt;10000,"Good","Average")</f>
        <v>Good</v>
      </c>
      <c r="Z711" s="5" t="str" cm="1">
        <f t="array" ref="Z711">_xlfn.IFS(K711&lt;=5,"Excellent",K711&lt;=10,"Good",TRUE,"Delayed")</f>
        <v>Excellent</v>
      </c>
      <c r="AA711" s="5" t="str">
        <f>_xlfn.XLOOKUP(Table1[[#This Row],[Shipment_ID]],A:A,E:E)</f>
        <v>CMA CGM</v>
      </c>
      <c r="AB711" s="5">
        <f t="shared" si="11"/>
        <v>10914.75</v>
      </c>
    </row>
    <row r="712" spans="1:28">
      <c r="A712" t="s">
        <v>905</v>
      </c>
      <c r="B712" s="1">
        <v>45382</v>
      </c>
      <c r="C712" t="s">
        <v>50</v>
      </c>
      <c r="D712" t="s">
        <v>41</v>
      </c>
      <c r="E712" t="s">
        <v>42</v>
      </c>
      <c r="F712" t="s">
        <v>58</v>
      </c>
      <c r="G712" t="s">
        <v>84</v>
      </c>
      <c r="H712">
        <v>10.3</v>
      </c>
      <c r="I712">
        <v>2440</v>
      </c>
      <c r="J712">
        <v>100.88</v>
      </c>
      <c r="K712">
        <v>6</v>
      </c>
      <c r="L712" t="s">
        <v>44</v>
      </c>
      <c r="M712" t="s">
        <v>45</v>
      </c>
      <c r="N712">
        <v>64155.6</v>
      </c>
      <c r="O712" t="s">
        <v>95</v>
      </c>
      <c r="P712" t="s">
        <v>70</v>
      </c>
      <c r="Q712">
        <v>83.89</v>
      </c>
      <c r="R712">
        <v>5292</v>
      </c>
      <c r="S712">
        <v>3977.99</v>
      </c>
      <c r="T712">
        <v>6745.29</v>
      </c>
      <c r="U712" t="str">
        <f>TEXT(Table1[[#This Row],[Booking_Date]],"mmm")</f>
        <v>Mar</v>
      </c>
      <c r="V712">
        <f>YEAR(Table1[[#This Row],[Booking_Date]])</f>
        <v>2024</v>
      </c>
      <c r="W712" t="s">
        <v>38</v>
      </c>
      <c r="X712" t="str">
        <f>IF(Table1[[#This Row],[Freight_Cost]]&gt;50000,"High","Low")</f>
        <v>High</v>
      </c>
      <c r="Y712" s="5" t="str">
        <f>IF(Table1[[#This Row],[Profit]]&gt;10000,"Good","Average")</f>
        <v>Average</v>
      </c>
      <c r="Z712" s="5" t="str" cm="1">
        <f t="array" ref="Z712">_xlfn.IFS(K712&lt;=5,"Excellent",K712&lt;=10,"Good",TRUE,"Delayed")</f>
        <v>Good</v>
      </c>
      <c r="AA712" s="5" t="str">
        <f>_xlfn.XLOOKUP(Table1[[#This Row],[Shipment_ID]],A:A,E:E)</f>
        <v>CMA CGM</v>
      </c>
      <c r="AB712" s="5">
        <f t="shared" si="11"/>
        <v>6745.29</v>
      </c>
    </row>
    <row r="713" spans="1:28">
      <c r="A713" t="s">
        <v>906</v>
      </c>
      <c r="B713" s="1">
        <v>45944</v>
      </c>
      <c r="C713" t="s">
        <v>115</v>
      </c>
      <c r="D713" t="s">
        <v>82</v>
      </c>
      <c r="E713" t="s">
        <v>102</v>
      </c>
      <c r="F713" t="s">
        <v>58</v>
      </c>
      <c r="G713" t="s">
        <v>90</v>
      </c>
      <c r="H713">
        <v>14.26</v>
      </c>
      <c r="I713">
        <v>1944</v>
      </c>
      <c r="J713">
        <v>89.06</v>
      </c>
      <c r="K713">
        <v>4</v>
      </c>
      <c r="L713" t="s">
        <v>68</v>
      </c>
      <c r="M713" t="s">
        <v>35</v>
      </c>
      <c r="N713">
        <v>65349.2</v>
      </c>
      <c r="O713" t="s">
        <v>328</v>
      </c>
      <c r="P713" t="s">
        <v>74</v>
      </c>
      <c r="Q713">
        <v>83.66</v>
      </c>
      <c r="R713">
        <v>4458.3999999999996</v>
      </c>
      <c r="S713">
        <v>1615.8</v>
      </c>
      <c r="T713">
        <v>5900.71</v>
      </c>
      <c r="U713" t="str">
        <f>TEXT(Table1[[#This Row],[Booking_Date]],"mmm")</f>
        <v>Oct</v>
      </c>
      <c r="V713">
        <f>YEAR(Table1[[#This Row],[Booking_Date]])</f>
        <v>2025</v>
      </c>
      <c r="W713" t="s">
        <v>104</v>
      </c>
      <c r="X713" t="str">
        <f>IF(Table1[[#This Row],[Freight_Cost]]&gt;50000,"High","Low")</f>
        <v>High</v>
      </c>
      <c r="Y713" s="5" t="str">
        <f>IF(Table1[[#This Row],[Profit]]&gt;10000,"Good","Average")</f>
        <v>Average</v>
      </c>
      <c r="Z713" s="5" t="str" cm="1">
        <f t="array" ref="Z713">_xlfn.IFS(K713&lt;=5,"Excellent",K713&lt;=10,"Good",TRUE,"Delayed")</f>
        <v>Excellent</v>
      </c>
      <c r="AA713" s="5" t="str">
        <f>_xlfn.XLOOKUP(Table1[[#This Row],[Shipment_ID]],A:A,E:E)</f>
        <v>Maersk</v>
      </c>
      <c r="AB713" s="5">
        <f t="shared" si="11"/>
        <v>5900.71</v>
      </c>
    </row>
    <row r="714" spans="1:28">
      <c r="A714" t="s">
        <v>907</v>
      </c>
      <c r="B714" s="1">
        <v>45882</v>
      </c>
      <c r="C714" t="s">
        <v>64</v>
      </c>
      <c r="D714" t="s">
        <v>72</v>
      </c>
      <c r="E714" t="s">
        <v>57</v>
      </c>
      <c r="F714" t="s">
        <v>32</v>
      </c>
      <c r="G714" t="s">
        <v>43</v>
      </c>
      <c r="H714">
        <v>15.02</v>
      </c>
      <c r="I714">
        <v>1140</v>
      </c>
      <c r="J714">
        <v>94.86</v>
      </c>
      <c r="K714">
        <v>2</v>
      </c>
      <c r="L714" t="s">
        <v>34</v>
      </c>
      <c r="M714" t="s">
        <v>35</v>
      </c>
      <c r="N714">
        <v>47581.2</v>
      </c>
      <c r="O714" t="s">
        <v>116</v>
      </c>
      <c r="P714" t="s">
        <v>62</v>
      </c>
      <c r="Q714">
        <v>81.489999999999995</v>
      </c>
      <c r="R714">
        <v>2880.8</v>
      </c>
      <c r="S714">
        <v>4397.07</v>
      </c>
      <c r="T714">
        <v>5572.87</v>
      </c>
      <c r="U714" t="str">
        <f>TEXT(Table1[[#This Row],[Booking_Date]],"mmm")</f>
        <v>Aug</v>
      </c>
      <c r="V714">
        <f>YEAR(Table1[[#This Row],[Booking_Date]])</f>
        <v>2025</v>
      </c>
      <c r="W714" t="s">
        <v>48</v>
      </c>
      <c r="X714" t="str">
        <f>IF(Table1[[#This Row],[Freight_Cost]]&gt;50000,"High","Low")</f>
        <v>Low</v>
      </c>
      <c r="Y714" s="5" t="str">
        <f>IF(Table1[[#This Row],[Profit]]&gt;10000,"Good","Average")</f>
        <v>Average</v>
      </c>
      <c r="Z714" s="5" t="str" cm="1">
        <f t="array" ref="Z714">_xlfn.IFS(K714&lt;=5,"Excellent",K714&lt;=10,"Good",TRUE,"Delayed")</f>
        <v>Excellent</v>
      </c>
      <c r="AA714" s="5" t="str">
        <f>_xlfn.XLOOKUP(Table1[[#This Row],[Shipment_ID]],A:A,E:E)</f>
        <v>Evergreen</v>
      </c>
      <c r="AB714" s="5">
        <f t="shared" si="11"/>
        <v>5572.87</v>
      </c>
    </row>
    <row r="715" spans="1:28">
      <c r="A715" t="s">
        <v>908</v>
      </c>
      <c r="B715" s="1">
        <v>45606</v>
      </c>
      <c r="C715" t="s">
        <v>64</v>
      </c>
      <c r="D715" t="s">
        <v>41</v>
      </c>
      <c r="E715" t="s">
        <v>42</v>
      </c>
      <c r="F715" t="s">
        <v>32</v>
      </c>
      <c r="G715" t="s">
        <v>52</v>
      </c>
      <c r="H715">
        <v>22.45</v>
      </c>
      <c r="I715">
        <v>1244</v>
      </c>
      <c r="J715">
        <v>94.87</v>
      </c>
      <c r="K715">
        <v>5</v>
      </c>
      <c r="L715" t="s">
        <v>68</v>
      </c>
      <c r="M715" t="s">
        <v>35</v>
      </c>
      <c r="N715">
        <v>53017.4</v>
      </c>
      <c r="O715" t="s">
        <v>133</v>
      </c>
      <c r="P715" t="s">
        <v>54</v>
      </c>
      <c r="Q715">
        <v>82.84</v>
      </c>
      <c r="R715">
        <v>3386</v>
      </c>
      <c r="S715">
        <v>4993.93</v>
      </c>
      <c r="T715">
        <v>6687.2</v>
      </c>
      <c r="U715" t="str">
        <f>TEXT(Table1[[#This Row],[Booking_Date]],"mmm")</f>
        <v>Nov</v>
      </c>
      <c r="V715">
        <f>YEAR(Table1[[#This Row],[Booking_Date]])</f>
        <v>2024</v>
      </c>
      <c r="W715" t="s">
        <v>104</v>
      </c>
      <c r="X715" t="str">
        <f>IF(Table1[[#This Row],[Freight_Cost]]&gt;50000,"High","Low")</f>
        <v>High</v>
      </c>
      <c r="Y715" s="5" t="str">
        <f>IF(Table1[[#This Row],[Profit]]&gt;10000,"Good","Average")</f>
        <v>Average</v>
      </c>
      <c r="Z715" s="5" t="str" cm="1">
        <f t="array" ref="Z715">_xlfn.IFS(K715&lt;=5,"Excellent",K715&lt;=10,"Good",TRUE,"Delayed")</f>
        <v>Excellent</v>
      </c>
      <c r="AA715" s="5" t="str">
        <f>_xlfn.XLOOKUP(Table1[[#This Row],[Shipment_ID]],A:A,E:E)</f>
        <v>CMA CGM</v>
      </c>
      <c r="AB715" s="5">
        <f t="shared" si="11"/>
        <v>6687.2</v>
      </c>
    </row>
    <row r="716" spans="1:28">
      <c r="A716" t="s">
        <v>909</v>
      </c>
      <c r="B716" s="1">
        <v>45459</v>
      </c>
      <c r="C716" t="s">
        <v>40</v>
      </c>
      <c r="D716" t="s">
        <v>51</v>
      </c>
      <c r="E716" t="s">
        <v>102</v>
      </c>
      <c r="F716" t="s">
        <v>32</v>
      </c>
      <c r="G716" t="s">
        <v>33</v>
      </c>
      <c r="H716">
        <v>23.22</v>
      </c>
      <c r="I716">
        <v>1766</v>
      </c>
      <c r="J716">
        <v>87.2</v>
      </c>
      <c r="K716">
        <v>6</v>
      </c>
      <c r="L716" t="s">
        <v>68</v>
      </c>
      <c r="M716" t="s">
        <v>45</v>
      </c>
      <c r="N716">
        <v>56554</v>
      </c>
      <c r="O716" t="s">
        <v>358</v>
      </c>
      <c r="P716" t="s">
        <v>54</v>
      </c>
      <c r="Q716">
        <v>84.61</v>
      </c>
      <c r="R716">
        <v>4460.8</v>
      </c>
      <c r="S716">
        <v>2976.58</v>
      </c>
      <c r="T716">
        <v>7050.67</v>
      </c>
      <c r="U716" t="str">
        <f>TEXT(Table1[[#This Row],[Booking_Date]],"mmm")</f>
        <v>Jun</v>
      </c>
      <c r="V716">
        <f>YEAR(Table1[[#This Row],[Booking_Date]])</f>
        <v>2024</v>
      </c>
      <c r="W716" t="s">
        <v>75</v>
      </c>
      <c r="X716" t="str">
        <f>IF(Table1[[#This Row],[Freight_Cost]]&gt;50000,"High","Low")</f>
        <v>High</v>
      </c>
      <c r="Y716" s="5" t="str">
        <f>IF(Table1[[#This Row],[Profit]]&gt;10000,"Good","Average")</f>
        <v>Average</v>
      </c>
      <c r="Z716" s="5" t="str" cm="1">
        <f t="array" ref="Z716">_xlfn.IFS(K716&lt;=5,"Excellent",K716&lt;=10,"Good",TRUE,"Delayed")</f>
        <v>Good</v>
      </c>
      <c r="AA716" s="5" t="str">
        <f>_xlfn.XLOOKUP(Table1[[#This Row],[Shipment_ID]],A:A,E:E)</f>
        <v>Maersk</v>
      </c>
      <c r="AB716" s="5">
        <f t="shared" si="11"/>
        <v>7050.67</v>
      </c>
    </row>
    <row r="717" spans="1:28">
      <c r="A717" t="s">
        <v>910</v>
      </c>
      <c r="B717" s="1">
        <v>45832</v>
      </c>
      <c r="C717" t="s">
        <v>64</v>
      </c>
      <c r="D717" t="s">
        <v>82</v>
      </c>
      <c r="E717" t="s">
        <v>99</v>
      </c>
      <c r="F717" t="s">
        <v>32</v>
      </c>
      <c r="G717" t="s">
        <v>33</v>
      </c>
      <c r="H717">
        <v>11.55</v>
      </c>
      <c r="I717">
        <v>1163</v>
      </c>
      <c r="J717">
        <v>88.26</v>
      </c>
      <c r="K717">
        <v>2</v>
      </c>
      <c r="L717" t="s">
        <v>34</v>
      </c>
      <c r="M717" t="s">
        <v>60</v>
      </c>
      <c r="N717">
        <v>39942.199999999997</v>
      </c>
      <c r="O717" t="s">
        <v>593</v>
      </c>
      <c r="P717" t="s">
        <v>70</v>
      </c>
      <c r="Q717">
        <v>82.93</v>
      </c>
      <c r="R717">
        <v>2788</v>
      </c>
      <c r="S717">
        <v>2682.04</v>
      </c>
      <c r="T717">
        <v>4920.54</v>
      </c>
      <c r="U717" t="str">
        <f>TEXT(Table1[[#This Row],[Booking_Date]],"mmm")</f>
        <v>Jun</v>
      </c>
      <c r="V717">
        <f>YEAR(Table1[[#This Row],[Booking_Date]])</f>
        <v>2025</v>
      </c>
      <c r="W717" t="s">
        <v>75</v>
      </c>
      <c r="X717" t="str">
        <f>IF(Table1[[#This Row],[Freight_Cost]]&gt;50000,"High","Low")</f>
        <v>Low</v>
      </c>
      <c r="Y717" s="5" t="str">
        <f>IF(Table1[[#This Row],[Profit]]&gt;10000,"Good","Average")</f>
        <v>Average</v>
      </c>
      <c r="Z717" s="5" t="str" cm="1">
        <f t="array" ref="Z717">_xlfn.IFS(K717&lt;=5,"Excellent",K717&lt;=10,"Good",TRUE,"Delayed")</f>
        <v>Excellent</v>
      </c>
      <c r="AA717" s="5" t="str">
        <f>_xlfn.XLOOKUP(Table1[[#This Row],[Shipment_ID]],A:A,E:E)</f>
        <v>ONE</v>
      </c>
      <c r="AB717" s="5">
        <f t="shared" si="11"/>
        <v>4920.54</v>
      </c>
    </row>
    <row r="718" spans="1:28">
      <c r="A718" t="s">
        <v>911</v>
      </c>
      <c r="B718" s="1">
        <v>45796</v>
      </c>
      <c r="C718" t="s">
        <v>64</v>
      </c>
      <c r="D718" t="s">
        <v>108</v>
      </c>
      <c r="E718" t="s">
        <v>66</v>
      </c>
      <c r="F718" t="s">
        <v>58</v>
      </c>
      <c r="G718" t="s">
        <v>90</v>
      </c>
      <c r="H718">
        <v>17.78</v>
      </c>
      <c r="I718">
        <v>1325</v>
      </c>
      <c r="J718">
        <v>91.23</v>
      </c>
      <c r="K718">
        <v>3</v>
      </c>
      <c r="L718" t="s">
        <v>34</v>
      </c>
      <c r="M718" t="s">
        <v>35</v>
      </c>
      <c r="N718">
        <v>63849.599999999999</v>
      </c>
      <c r="O718" t="s">
        <v>425</v>
      </c>
      <c r="P718" t="s">
        <v>47</v>
      </c>
      <c r="Q718">
        <v>82.93</v>
      </c>
      <c r="R718">
        <v>3361.2</v>
      </c>
      <c r="S718">
        <v>1651.42</v>
      </c>
      <c r="T718">
        <v>8234.9</v>
      </c>
      <c r="U718" t="str">
        <f>TEXT(Table1[[#This Row],[Booking_Date]],"mmm")</f>
        <v>May</v>
      </c>
      <c r="V718">
        <f>YEAR(Table1[[#This Row],[Booking_Date]])</f>
        <v>2025</v>
      </c>
      <c r="W718" t="s">
        <v>75</v>
      </c>
      <c r="X718" t="str">
        <f>IF(Table1[[#This Row],[Freight_Cost]]&gt;50000,"High","Low")</f>
        <v>High</v>
      </c>
      <c r="Y718" s="5" t="str">
        <f>IF(Table1[[#This Row],[Profit]]&gt;10000,"Good","Average")</f>
        <v>Average</v>
      </c>
      <c r="Z718" s="5" t="str" cm="1">
        <f t="array" ref="Z718">_xlfn.IFS(K718&lt;=5,"Excellent",K718&lt;=10,"Good",TRUE,"Delayed")</f>
        <v>Excellent</v>
      </c>
      <c r="AA718" s="5" t="str">
        <f>_xlfn.XLOOKUP(Table1[[#This Row],[Shipment_ID]],A:A,E:E)</f>
        <v>COSCO</v>
      </c>
      <c r="AB718" s="5">
        <f t="shared" si="11"/>
        <v>8234.9</v>
      </c>
    </row>
    <row r="719" spans="1:28">
      <c r="A719" t="s">
        <v>912</v>
      </c>
      <c r="B719" s="1">
        <v>45709</v>
      </c>
      <c r="C719" t="s">
        <v>64</v>
      </c>
      <c r="D719" t="s">
        <v>82</v>
      </c>
      <c r="E719" t="s">
        <v>99</v>
      </c>
      <c r="F719" t="s">
        <v>32</v>
      </c>
      <c r="G719" t="s">
        <v>90</v>
      </c>
      <c r="H719">
        <v>17.559999999999999</v>
      </c>
      <c r="I719">
        <v>2205</v>
      </c>
      <c r="J719">
        <v>102.66</v>
      </c>
      <c r="K719">
        <v>6</v>
      </c>
      <c r="L719" t="s">
        <v>34</v>
      </c>
      <c r="M719" t="s">
        <v>60</v>
      </c>
      <c r="N719">
        <v>59583.199999999997</v>
      </c>
      <c r="O719" t="s">
        <v>432</v>
      </c>
      <c r="P719" t="s">
        <v>70</v>
      </c>
      <c r="Q719">
        <v>84.1</v>
      </c>
      <c r="R719">
        <v>5112.3999999999996</v>
      </c>
      <c r="S719">
        <v>3470.82</v>
      </c>
      <c r="T719">
        <v>7662.2</v>
      </c>
      <c r="U719" t="str">
        <f>TEXT(Table1[[#This Row],[Booking_Date]],"mmm")</f>
        <v>Feb</v>
      </c>
      <c r="V719">
        <f>YEAR(Table1[[#This Row],[Booking_Date]])</f>
        <v>2025</v>
      </c>
      <c r="W719" t="s">
        <v>38</v>
      </c>
      <c r="X719" t="str">
        <f>IF(Table1[[#This Row],[Freight_Cost]]&gt;50000,"High","Low")</f>
        <v>High</v>
      </c>
      <c r="Y719" s="5" t="str">
        <f>IF(Table1[[#This Row],[Profit]]&gt;10000,"Good","Average")</f>
        <v>Average</v>
      </c>
      <c r="Z719" s="5" t="str" cm="1">
        <f t="array" ref="Z719">_xlfn.IFS(K719&lt;=5,"Excellent",K719&lt;=10,"Good",TRUE,"Delayed")</f>
        <v>Good</v>
      </c>
      <c r="AA719" s="5" t="str">
        <f>_xlfn.XLOOKUP(Table1[[#This Row],[Shipment_ID]],A:A,E:E)</f>
        <v>ONE</v>
      </c>
      <c r="AB719" s="5">
        <f t="shared" si="11"/>
        <v>7662.2</v>
      </c>
    </row>
    <row r="720" spans="1:28">
      <c r="A720" t="s">
        <v>913</v>
      </c>
      <c r="B720" s="1">
        <v>45764</v>
      </c>
      <c r="C720" t="s">
        <v>29</v>
      </c>
      <c r="D720" t="s">
        <v>51</v>
      </c>
      <c r="E720" t="s">
        <v>42</v>
      </c>
      <c r="F720" t="s">
        <v>58</v>
      </c>
      <c r="G720" t="s">
        <v>59</v>
      </c>
      <c r="H720">
        <v>13.67</v>
      </c>
      <c r="I720">
        <v>2341</v>
      </c>
      <c r="J720">
        <v>92</v>
      </c>
      <c r="K720">
        <v>6</v>
      </c>
      <c r="L720" t="s">
        <v>44</v>
      </c>
      <c r="M720" t="s">
        <v>45</v>
      </c>
      <c r="N720">
        <v>64935</v>
      </c>
      <c r="O720" t="s">
        <v>216</v>
      </c>
      <c r="P720" t="s">
        <v>37</v>
      </c>
      <c r="Q720">
        <v>86.77</v>
      </c>
      <c r="R720">
        <v>5228.8</v>
      </c>
      <c r="S720">
        <v>4221.97</v>
      </c>
      <c r="T720">
        <v>7460.58</v>
      </c>
      <c r="U720" t="str">
        <f>TEXT(Table1[[#This Row],[Booking_Date]],"mmm")</f>
        <v>Apr</v>
      </c>
      <c r="V720">
        <f>YEAR(Table1[[#This Row],[Booking_Date]])</f>
        <v>2025</v>
      </c>
      <c r="W720" t="s">
        <v>75</v>
      </c>
      <c r="X720" t="str">
        <f>IF(Table1[[#This Row],[Freight_Cost]]&gt;50000,"High","Low")</f>
        <v>High</v>
      </c>
      <c r="Y720" s="5" t="str">
        <f>IF(Table1[[#This Row],[Profit]]&gt;10000,"Good","Average")</f>
        <v>Average</v>
      </c>
      <c r="Z720" s="5" t="str" cm="1">
        <f t="array" ref="Z720">_xlfn.IFS(K720&lt;=5,"Excellent",K720&lt;=10,"Good",TRUE,"Delayed")</f>
        <v>Good</v>
      </c>
      <c r="AA720" s="5" t="str">
        <f>_xlfn.XLOOKUP(Table1[[#This Row],[Shipment_ID]],A:A,E:E)</f>
        <v>CMA CGM</v>
      </c>
      <c r="AB720" s="5">
        <f t="shared" si="11"/>
        <v>7460.58</v>
      </c>
    </row>
    <row r="721" spans="1:28">
      <c r="A721" t="s">
        <v>914</v>
      </c>
      <c r="B721" s="1">
        <v>45392</v>
      </c>
      <c r="C721" t="s">
        <v>40</v>
      </c>
      <c r="D721" t="s">
        <v>30</v>
      </c>
      <c r="E721" t="s">
        <v>102</v>
      </c>
      <c r="F721" t="s">
        <v>32</v>
      </c>
      <c r="G721" t="s">
        <v>33</v>
      </c>
      <c r="H721">
        <v>16.95</v>
      </c>
      <c r="I721">
        <v>1173</v>
      </c>
      <c r="J721">
        <v>92.63</v>
      </c>
      <c r="K721">
        <v>3</v>
      </c>
      <c r="L721" t="s">
        <v>68</v>
      </c>
      <c r="M721" t="s">
        <v>35</v>
      </c>
      <c r="N721">
        <v>46946.6</v>
      </c>
      <c r="O721" t="s">
        <v>354</v>
      </c>
      <c r="P721" t="s">
        <v>78</v>
      </c>
      <c r="Q721">
        <v>88.56</v>
      </c>
      <c r="R721">
        <v>3024</v>
      </c>
      <c r="S721">
        <v>3019.75</v>
      </c>
      <c r="T721">
        <v>4150.12</v>
      </c>
      <c r="U721" t="str">
        <f>TEXT(Table1[[#This Row],[Booking_Date]],"mmm")</f>
        <v>Apr</v>
      </c>
      <c r="V721">
        <f>YEAR(Table1[[#This Row],[Booking_Date]])</f>
        <v>2024</v>
      </c>
      <c r="W721" t="s">
        <v>75</v>
      </c>
      <c r="X721" t="str">
        <f>IF(Table1[[#This Row],[Freight_Cost]]&gt;50000,"High","Low")</f>
        <v>Low</v>
      </c>
      <c r="Y721" s="5" t="str">
        <f>IF(Table1[[#This Row],[Profit]]&gt;10000,"Good","Average")</f>
        <v>Average</v>
      </c>
      <c r="Z721" s="5" t="str" cm="1">
        <f t="array" ref="Z721">_xlfn.IFS(K721&lt;=5,"Excellent",K721&lt;=10,"Good",TRUE,"Delayed")</f>
        <v>Excellent</v>
      </c>
      <c r="AA721" s="5" t="str">
        <f>_xlfn.XLOOKUP(Table1[[#This Row],[Shipment_ID]],A:A,E:E)</f>
        <v>Maersk</v>
      </c>
      <c r="AB721" s="5">
        <f t="shared" si="11"/>
        <v>4150.12</v>
      </c>
    </row>
    <row r="722" spans="1:28">
      <c r="A722" t="s">
        <v>915</v>
      </c>
      <c r="B722" s="1">
        <v>45506</v>
      </c>
      <c r="C722" t="s">
        <v>40</v>
      </c>
      <c r="D722" t="s">
        <v>56</v>
      </c>
      <c r="E722" t="s">
        <v>57</v>
      </c>
      <c r="F722" t="s">
        <v>58</v>
      </c>
      <c r="G722" t="s">
        <v>90</v>
      </c>
      <c r="H722">
        <v>22.51</v>
      </c>
      <c r="I722">
        <v>770</v>
      </c>
      <c r="J722">
        <v>98.29</v>
      </c>
      <c r="K722">
        <v>2</v>
      </c>
      <c r="L722" t="s">
        <v>44</v>
      </c>
      <c r="M722" t="s">
        <v>45</v>
      </c>
      <c r="N722">
        <v>54793.8</v>
      </c>
      <c r="O722" t="s">
        <v>126</v>
      </c>
      <c r="P722" t="s">
        <v>54</v>
      </c>
      <c r="Q722">
        <v>83.33</v>
      </c>
      <c r="R722">
        <v>2440.4</v>
      </c>
      <c r="S722">
        <v>3441.16</v>
      </c>
      <c r="T722">
        <v>5232.62</v>
      </c>
      <c r="U722" t="str">
        <f>TEXT(Table1[[#This Row],[Booking_Date]],"mmm")</f>
        <v>Aug</v>
      </c>
      <c r="V722">
        <f>YEAR(Table1[[#This Row],[Booking_Date]])</f>
        <v>2024</v>
      </c>
      <c r="W722" t="s">
        <v>48</v>
      </c>
      <c r="X722" t="str">
        <f>IF(Table1[[#This Row],[Freight_Cost]]&gt;50000,"High","Low")</f>
        <v>High</v>
      </c>
      <c r="Y722" s="5" t="str">
        <f>IF(Table1[[#This Row],[Profit]]&gt;10000,"Good","Average")</f>
        <v>Average</v>
      </c>
      <c r="Z722" s="5" t="str" cm="1">
        <f t="array" ref="Z722">_xlfn.IFS(K722&lt;=5,"Excellent",K722&lt;=10,"Good",TRUE,"Delayed")</f>
        <v>Excellent</v>
      </c>
      <c r="AA722" s="5" t="str">
        <f>_xlfn.XLOOKUP(Table1[[#This Row],[Shipment_ID]],A:A,E:E)</f>
        <v>Evergreen</v>
      </c>
      <c r="AB722" s="5">
        <f t="shared" si="11"/>
        <v>5232.62</v>
      </c>
    </row>
    <row r="723" spans="1:28">
      <c r="A723" t="s">
        <v>916</v>
      </c>
      <c r="B723" s="1">
        <v>45960</v>
      </c>
      <c r="C723" t="s">
        <v>29</v>
      </c>
      <c r="D723" t="s">
        <v>82</v>
      </c>
      <c r="E723" t="s">
        <v>83</v>
      </c>
      <c r="F723" t="s">
        <v>32</v>
      </c>
      <c r="G723" t="s">
        <v>59</v>
      </c>
      <c r="H723">
        <v>21.48</v>
      </c>
      <c r="I723">
        <v>492</v>
      </c>
      <c r="J723">
        <v>100.51</v>
      </c>
      <c r="K723">
        <v>3</v>
      </c>
      <c r="L723" t="s">
        <v>44</v>
      </c>
      <c r="M723" t="s">
        <v>45</v>
      </c>
      <c r="N723">
        <v>38797.199999999997</v>
      </c>
      <c r="O723" t="s">
        <v>156</v>
      </c>
      <c r="P723" t="s">
        <v>47</v>
      </c>
      <c r="Q723">
        <v>82.03</v>
      </c>
      <c r="R723">
        <v>1843.2</v>
      </c>
      <c r="S723">
        <v>4372.53</v>
      </c>
      <c r="T723">
        <v>5459.49</v>
      </c>
      <c r="U723" t="str">
        <f>TEXT(Table1[[#This Row],[Booking_Date]],"mmm")</f>
        <v>Oct</v>
      </c>
      <c r="V723">
        <f>YEAR(Table1[[#This Row],[Booking_Date]])</f>
        <v>2025</v>
      </c>
      <c r="W723" t="s">
        <v>104</v>
      </c>
      <c r="X723" t="str">
        <f>IF(Table1[[#This Row],[Freight_Cost]]&gt;50000,"High","Low")</f>
        <v>Low</v>
      </c>
      <c r="Y723" s="5" t="str">
        <f>IF(Table1[[#This Row],[Profit]]&gt;10000,"Good","Average")</f>
        <v>Average</v>
      </c>
      <c r="Z723" s="5" t="str" cm="1">
        <f t="array" ref="Z723">_xlfn.IFS(K723&lt;=5,"Excellent",K723&lt;=10,"Good",TRUE,"Delayed")</f>
        <v>Excellent</v>
      </c>
      <c r="AA723" s="5" t="str">
        <f>_xlfn.XLOOKUP(Table1[[#This Row],[Shipment_ID]],A:A,E:E)</f>
        <v>MSC</v>
      </c>
      <c r="AB723" s="5">
        <f t="shared" si="11"/>
        <v>5459.49</v>
      </c>
    </row>
    <row r="724" spans="1:28">
      <c r="A724" t="s">
        <v>917</v>
      </c>
      <c r="B724" s="1">
        <v>45382</v>
      </c>
      <c r="C724" t="s">
        <v>115</v>
      </c>
      <c r="D724" t="s">
        <v>51</v>
      </c>
      <c r="E724" t="s">
        <v>42</v>
      </c>
      <c r="F724" t="s">
        <v>32</v>
      </c>
      <c r="G724" t="s">
        <v>90</v>
      </c>
      <c r="H724">
        <v>24.23</v>
      </c>
      <c r="I724">
        <v>2222</v>
      </c>
      <c r="J724">
        <v>93.92</v>
      </c>
      <c r="K724">
        <v>6</v>
      </c>
      <c r="L724" t="s">
        <v>34</v>
      </c>
      <c r="M724" t="s">
        <v>60</v>
      </c>
      <c r="N724">
        <v>64741.4</v>
      </c>
      <c r="O724" t="s">
        <v>163</v>
      </c>
      <c r="P724" t="s">
        <v>47</v>
      </c>
      <c r="Q724">
        <v>81.31</v>
      </c>
      <c r="R724">
        <v>5413.2</v>
      </c>
      <c r="S724">
        <v>3022.93</v>
      </c>
      <c r="T724">
        <v>9491.19</v>
      </c>
      <c r="U724" t="str">
        <f>TEXT(Table1[[#This Row],[Booking_Date]],"mmm")</f>
        <v>Mar</v>
      </c>
      <c r="V724">
        <f>YEAR(Table1[[#This Row],[Booking_Date]])</f>
        <v>2024</v>
      </c>
      <c r="W724" t="s">
        <v>38</v>
      </c>
      <c r="X724" t="str">
        <f>IF(Table1[[#This Row],[Freight_Cost]]&gt;50000,"High","Low")</f>
        <v>High</v>
      </c>
      <c r="Y724" s="5" t="str">
        <f>IF(Table1[[#This Row],[Profit]]&gt;10000,"Good","Average")</f>
        <v>Average</v>
      </c>
      <c r="Z724" s="5" t="str" cm="1">
        <f t="array" ref="Z724">_xlfn.IFS(K724&lt;=5,"Excellent",K724&lt;=10,"Good",TRUE,"Delayed")</f>
        <v>Good</v>
      </c>
      <c r="AA724" s="5" t="str">
        <f>_xlfn.XLOOKUP(Table1[[#This Row],[Shipment_ID]],A:A,E:E)</f>
        <v>CMA CGM</v>
      </c>
      <c r="AB724" s="5">
        <f t="shared" si="11"/>
        <v>9491.19</v>
      </c>
    </row>
    <row r="725" spans="1:28">
      <c r="A725" t="s">
        <v>918</v>
      </c>
      <c r="B725" s="1">
        <v>45625</v>
      </c>
      <c r="C725" t="s">
        <v>115</v>
      </c>
      <c r="D725" t="s">
        <v>82</v>
      </c>
      <c r="E725" t="s">
        <v>57</v>
      </c>
      <c r="F725" t="s">
        <v>32</v>
      </c>
      <c r="G725" t="s">
        <v>33</v>
      </c>
      <c r="H725">
        <v>14.55</v>
      </c>
      <c r="I725">
        <v>1570</v>
      </c>
      <c r="J725">
        <v>104.65</v>
      </c>
      <c r="K725">
        <v>5</v>
      </c>
      <c r="L725" t="s">
        <v>34</v>
      </c>
      <c r="M725" t="s">
        <v>45</v>
      </c>
      <c r="N725">
        <v>50993</v>
      </c>
      <c r="O725" t="s">
        <v>593</v>
      </c>
      <c r="P725" t="s">
        <v>78</v>
      </c>
      <c r="Q725">
        <v>84.72</v>
      </c>
      <c r="R725">
        <v>3722</v>
      </c>
      <c r="S725">
        <v>1906.75</v>
      </c>
      <c r="T725">
        <v>6786.7</v>
      </c>
      <c r="U725" t="str">
        <f>TEXT(Table1[[#This Row],[Booking_Date]],"mmm")</f>
        <v>Nov</v>
      </c>
      <c r="V725">
        <f>YEAR(Table1[[#This Row],[Booking_Date]])</f>
        <v>2024</v>
      </c>
      <c r="W725" t="s">
        <v>104</v>
      </c>
      <c r="X725" t="str">
        <f>IF(Table1[[#This Row],[Freight_Cost]]&gt;50000,"High","Low")</f>
        <v>High</v>
      </c>
      <c r="Y725" s="5" t="str">
        <f>IF(Table1[[#This Row],[Profit]]&gt;10000,"Good","Average")</f>
        <v>Average</v>
      </c>
      <c r="Z725" s="5" t="str" cm="1">
        <f t="array" ref="Z725">_xlfn.IFS(K725&lt;=5,"Excellent",K725&lt;=10,"Good",TRUE,"Delayed")</f>
        <v>Excellent</v>
      </c>
      <c r="AA725" s="5" t="str">
        <f>_xlfn.XLOOKUP(Table1[[#This Row],[Shipment_ID]],A:A,E:E)</f>
        <v>Evergreen</v>
      </c>
      <c r="AB725" s="5">
        <f t="shared" si="11"/>
        <v>6786.7</v>
      </c>
    </row>
    <row r="726" spans="1:28">
      <c r="A726" t="s">
        <v>919</v>
      </c>
      <c r="B726" s="1">
        <v>45742</v>
      </c>
      <c r="C726" t="s">
        <v>40</v>
      </c>
      <c r="D726" t="s">
        <v>82</v>
      </c>
      <c r="E726" t="s">
        <v>99</v>
      </c>
      <c r="F726" t="s">
        <v>32</v>
      </c>
      <c r="G726" t="s">
        <v>52</v>
      </c>
      <c r="H726">
        <v>19.13</v>
      </c>
      <c r="I726">
        <v>2098</v>
      </c>
      <c r="J726">
        <v>101.84</v>
      </c>
      <c r="K726">
        <v>5</v>
      </c>
      <c r="L726" t="s">
        <v>68</v>
      </c>
      <c r="M726" t="s">
        <v>45</v>
      </c>
      <c r="N726">
        <v>58613.8</v>
      </c>
      <c r="O726" t="s">
        <v>158</v>
      </c>
      <c r="P726" t="s">
        <v>37</v>
      </c>
      <c r="Q726">
        <v>81.27</v>
      </c>
      <c r="R726">
        <v>4961.2</v>
      </c>
      <c r="S726">
        <v>2624.49</v>
      </c>
      <c r="T726">
        <v>8710.16</v>
      </c>
      <c r="U726" t="str">
        <f>TEXT(Table1[[#This Row],[Booking_Date]],"mmm")</f>
        <v>Mar</v>
      </c>
      <c r="V726">
        <f>YEAR(Table1[[#This Row],[Booking_Date]])</f>
        <v>2025</v>
      </c>
      <c r="W726" t="s">
        <v>38</v>
      </c>
      <c r="X726" t="str">
        <f>IF(Table1[[#This Row],[Freight_Cost]]&gt;50000,"High","Low")</f>
        <v>High</v>
      </c>
      <c r="Y726" s="5" t="str">
        <f>IF(Table1[[#This Row],[Profit]]&gt;10000,"Good","Average")</f>
        <v>Average</v>
      </c>
      <c r="Z726" s="5" t="str" cm="1">
        <f t="array" ref="Z726">_xlfn.IFS(K726&lt;=5,"Excellent",K726&lt;=10,"Good",TRUE,"Delayed")</f>
        <v>Excellent</v>
      </c>
      <c r="AA726" s="5" t="str">
        <f>_xlfn.XLOOKUP(Table1[[#This Row],[Shipment_ID]],A:A,E:E)</f>
        <v>ONE</v>
      </c>
      <c r="AB726" s="5">
        <f t="shared" si="11"/>
        <v>8710.16</v>
      </c>
    </row>
    <row r="727" spans="1:28">
      <c r="A727" t="s">
        <v>920</v>
      </c>
      <c r="B727" s="1">
        <v>45516</v>
      </c>
      <c r="C727" t="s">
        <v>64</v>
      </c>
      <c r="D727" t="s">
        <v>30</v>
      </c>
      <c r="E727" t="s">
        <v>66</v>
      </c>
      <c r="F727" t="s">
        <v>58</v>
      </c>
      <c r="G727" t="s">
        <v>33</v>
      </c>
      <c r="H727">
        <v>24.28</v>
      </c>
      <c r="I727">
        <v>883</v>
      </c>
      <c r="J727">
        <v>86.47</v>
      </c>
      <c r="K727">
        <v>3</v>
      </c>
      <c r="L727" t="s">
        <v>68</v>
      </c>
      <c r="M727" t="s">
        <v>45</v>
      </c>
      <c r="N727">
        <v>58824.4</v>
      </c>
      <c r="O727" t="s">
        <v>116</v>
      </c>
      <c r="P727" t="s">
        <v>37</v>
      </c>
      <c r="Q727">
        <v>83.34</v>
      </c>
      <c r="R727">
        <v>2737.2</v>
      </c>
      <c r="S727">
        <v>4891.57</v>
      </c>
      <c r="T727">
        <v>7914.31</v>
      </c>
      <c r="U727" t="str">
        <f>TEXT(Table1[[#This Row],[Booking_Date]],"mmm")</f>
        <v>Aug</v>
      </c>
      <c r="V727">
        <f>YEAR(Table1[[#This Row],[Booking_Date]])</f>
        <v>2024</v>
      </c>
      <c r="W727" t="s">
        <v>48</v>
      </c>
      <c r="X727" t="str">
        <f>IF(Table1[[#This Row],[Freight_Cost]]&gt;50000,"High","Low")</f>
        <v>High</v>
      </c>
      <c r="Y727" s="5" t="str">
        <f>IF(Table1[[#This Row],[Profit]]&gt;10000,"Good","Average")</f>
        <v>Average</v>
      </c>
      <c r="Z727" s="5" t="str" cm="1">
        <f t="array" ref="Z727">_xlfn.IFS(K727&lt;=5,"Excellent",K727&lt;=10,"Good",TRUE,"Delayed")</f>
        <v>Excellent</v>
      </c>
      <c r="AA727" s="5" t="str">
        <f>_xlfn.XLOOKUP(Table1[[#This Row],[Shipment_ID]],A:A,E:E)</f>
        <v>COSCO</v>
      </c>
      <c r="AB727" s="5">
        <f t="shared" si="11"/>
        <v>7914.31</v>
      </c>
    </row>
    <row r="728" spans="1:28">
      <c r="A728" t="s">
        <v>921</v>
      </c>
      <c r="B728" s="1">
        <v>45934</v>
      </c>
      <c r="C728" t="s">
        <v>121</v>
      </c>
      <c r="D728" t="s">
        <v>41</v>
      </c>
      <c r="E728" t="s">
        <v>57</v>
      </c>
      <c r="F728" t="s">
        <v>32</v>
      </c>
      <c r="G728" t="s">
        <v>33</v>
      </c>
      <c r="H728">
        <v>18.07</v>
      </c>
      <c r="I728">
        <v>855</v>
      </c>
      <c r="J728">
        <v>100.71</v>
      </c>
      <c r="K728">
        <v>4</v>
      </c>
      <c r="L728" t="s">
        <v>34</v>
      </c>
      <c r="M728" t="s">
        <v>60</v>
      </c>
      <c r="N728">
        <v>43608.2</v>
      </c>
      <c r="O728" t="s">
        <v>180</v>
      </c>
      <c r="P728" t="s">
        <v>62</v>
      </c>
      <c r="Q728">
        <v>81.5</v>
      </c>
      <c r="R728">
        <v>2432.8000000000002</v>
      </c>
      <c r="S728">
        <v>1674.36</v>
      </c>
      <c r="T728">
        <v>3788.77</v>
      </c>
      <c r="U728" t="str">
        <f>TEXT(Table1[[#This Row],[Booking_Date]],"mmm")</f>
        <v>Oct</v>
      </c>
      <c r="V728">
        <f>YEAR(Table1[[#This Row],[Booking_Date]])</f>
        <v>2025</v>
      </c>
      <c r="W728" t="s">
        <v>104</v>
      </c>
      <c r="X728" t="str">
        <f>IF(Table1[[#This Row],[Freight_Cost]]&gt;50000,"High","Low")</f>
        <v>Low</v>
      </c>
      <c r="Y728" s="5" t="str">
        <f>IF(Table1[[#This Row],[Profit]]&gt;10000,"Good","Average")</f>
        <v>Average</v>
      </c>
      <c r="Z728" s="5" t="str" cm="1">
        <f t="array" ref="Z728">_xlfn.IFS(K728&lt;=5,"Excellent",K728&lt;=10,"Good",TRUE,"Delayed")</f>
        <v>Excellent</v>
      </c>
      <c r="AA728" s="5" t="str">
        <f>_xlfn.XLOOKUP(Table1[[#This Row],[Shipment_ID]],A:A,E:E)</f>
        <v>Evergreen</v>
      </c>
      <c r="AB728" s="5">
        <f t="shared" si="11"/>
        <v>3788.77</v>
      </c>
    </row>
    <row r="729" spans="1:28">
      <c r="A729" t="s">
        <v>922</v>
      </c>
      <c r="B729" s="1">
        <v>45879</v>
      </c>
      <c r="C729" t="s">
        <v>121</v>
      </c>
      <c r="D729" t="s">
        <v>72</v>
      </c>
      <c r="E729" t="s">
        <v>57</v>
      </c>
      <c r="F729" t="s">
        <v>58</v>
      </c>
      <c r="G729" t="s">
        <v>67</v>
      </c>
      <c r="H729">
        <v>24.21</v>
      </c>
      <c r="I729">
        <v>2748</v>
      </c>
      <c r="J729">
        <v>93.85</v>
      </c>
      <c r="K729">
        <v>6</v>
      </c>
      <c r="L729" t="s">
        <v>34</v>
      </c>
      <c r="M729" t="s">
        <v>60</v>
      </c>
      <c r="N729">
        <v>83027</v>
      </c>
      <c r="O729" t="s">
        <v>211</v>
      </c>
      <c r="P729" t="s">
        <v>47</v>
      </c>
      <c r="Q729">
        <v>82.08</v>
      </c>
      <c r="R729">
        <v>6464.4</v>
      </c>
      <c r="S729">
        <v>3585.69</v>
      </c>
      <c r="T729">
        <v>10371.6</v>
      </c>
      <c r="U729" t="str">
        <f>TEXT(Table1[[#This Row],[Booking_Date]],"mmm")</f>
        <v>Aug</v>
      </c>
      <c r="V729">
        <f>YEAR(Table1[[#This Row],[Booking_Date]])</f>
        <v>2025</v>
      </c>
      <c r="W729" t="s">
        <v>48</v>
      </c>
      <c r="X729" t="str">
        <f>IF(Table1[[#This Row],[Freight_Cost]]&gt;50000,"High","Low")</f>
        <v>High</v>
      </c>
      <c r="Y729" s="5" t="str">
        <f>IF(Table1[[#This Row],[Profit]]&gt;10000,"Good","Average")</f>
        <v>Good</v>
      </c>
      <c r="Z729" s="5" t="str" cm="1">
        <f t="array" ref="Z729">_xlfn.IFS(K729&lt;=5,"Excellent",K729&lt;=10,"Good",TRUE,"Delayed")</f>
        <v>Good</v>
      </c>
      <c r="AA729" s="5" t="str">
        <f>_xlfn.XLOOKUP(Table1[[#This Row],[Shipment_ID]],A:A,E:E)</f>
        <v>Evergreen</v>
      </c>
      <c r="AB729" s="5">
        <f t="shared" si="11"/>
        <v>10371.6</v>
      </c>
    </row>
    <row r="730" spans="1:28">
      <c r="A730" t="s">
        <v>923</v>
      </c>
      <c r="B730" s="1">
        <v>45715</v>
      </c>
      <c r="C730" t="s">
        <v>40</v>
      </c>
      <c r="D730" t="s">
        <v>30</v>
      </c>
      <c r="E730" t="s">
        <v>31</v>
      </c>
      <c r="F730" t="s">
        <v>32</v>
      </c>
      <c r="G730" t="s">
        <v>84</v>
      </c>
      <c r="H730">
        <v>22.99</v>
      </c>
      <c r="I730">
        <v>943</v>
      </c>
      <c r="J730">
        <v>96.64</v>
      </c>
      <c r="K730">
        <v>4</v>
      </c>
      <c r="L730" t="s">
        <v>68</v>
      </c>
      <c r="M730" t="s">
        <v>45</v>
      </c>
      <c r="N730">
        <v>47603.8</v>
      </c>
      <c r="O730" t="s">
        <v>184</v>
      </c>
      <c r="P730" t="s">
        <v>74</v>
      </c>
      <c r="Q730">
        <v>88.09</v>
      </c>
      <c r="R730">
        <v>2805.6</v>
      </c>
      <c r="S730">
        <v>2130.69</v>
      </c>
      <c r="T730">
        <v>4067.07</v>
      </c>
      <c r="U730" t="str">
        <f>TEXT(Table1[[#This Row],[Booking_Date]],"mmm")</f>
        <v>Feb</v>
      </c>
      <c r="V730">
        <f>YEAR(Table1[[#This Row],[Booking_Date]])</f>
        <v>2025</v>
      </c>
      <c r="W730" t="s">
        <v>38</v>
      </c>
      <c r="X730" t="str">
        <f>IF(Table1[[#This Row],[Freight_Cost]]&gt;50000,"High","Low")</f>
        <v>Low</v>
      </c>
      <c r="Y730" s="5" t="str">
        <f>IF(Table1[[#This Row],[Profit]]&gt;10000,"Good","Average")</f>
        <v>Average</v>
      </c>
      <c r="Z730" s="5" t="str" cm="1">
        <f t="array" ref="Z730">_xlfn.IFS(K730&lt;=5,"Excellent",K730&lt;=10,"Good",TRUE,"Delayed")</f>
        <v>Excellent</v>
      </c>
      <c r="AA730" s="5" t="str">
        <f>_xlfn.XLOOKUP(Table1[[#This Row],[Shipment_ID]],A:A,E:E)</f>
        <v>Hapag-Lloyd</v>
      </c>
      <c r="AB730" s="5">
        <f t="shared" si="11"/>
        <v>4067.07</v>
      </c>
    </row>
    <row r="731" spans="1:28">
      <c r="A731" t="s">
        <v>924</v>
      </c>
      <c r="B731" s="1">
        <v>46144</v>
      </c>
      <c r="C731" t="s">
        <v>50</v>
      </c>
      <c r="D731" t="s">
        <v>30</v>
      </c>
      <c r="E731" t="s">
        <v>99</v>
      </c>
      <c r="F731" t="s">
        <v>32</v>
      </c>
      <c r="G731" t="s">
        <v>84</v>
      </c>
      <c r="H731">
        <v>19.28</v>
      </c>
      <c r="I731">
        <v>700</v>
      </c>
      <c r="J731">
        <v>95.61</v>
      </c>
      <c r="K731">
        <v>2</v>
      </c>
      <c r="L731" t="s">
        <v>34</v>
      </c>
      <c r="M731" t="s">
        <v>35</v>
      </c>
      <c r="N731">
        <v>46225.2</v>
      </c>
      <c r="O731" t="s">
        <v>80</v>
      </c>
      <c r="P731" t="s">
        <v>74</v>
      </c>
      <c r="Q731">
        <v>82.07</v>
      </c>
      <c r="R731">
        <v>2171.1999999999998</v>
      </c>
      <c r="S731">
        <v>2974.17</v>
      </c>
      <c r="T731">
        <v>4536.24</v>
      </c>
      <c r="U731" t="str">
        <f>TEXT(Table1[[#This Row],[Booking_Date]],"mmm")</f>
        <v>May</v>
      </c>
      <c r="V731">
        <f>YEAR(Table1[[#This Row],[Booking_Date]])</f>
        <v>2026</v>
      </c>
      <c r="W731" t="s">
        <v>75</v>
      </c>
      <c r="X731" t="str">
        <f>IF(Table1[[#This Row],[Freight_Cost]]&gt;50000,"High","Low")</f>
        <v>Low</v>
      </c>
      <c r="Y731" s="5" t="str">
        <f>IF(Table1[[#This Row],[Profit]]&gt;10000,"Good","Average")</f>
        <v>Average</v>
      </c>
      <c r="Z731" s="5" t="str" cm="1">
        <f t="array" ref="Z731">_xlfn.IFS(K731&lt;=5,"Excellent",K731&lt;=10,"Good",TRUE,"Delayed")</f>
        <v>Excellent</v>
      </c>
      <c r="AA731" s="5" t="str">
        <f>_xlfn.XLOOKUP(Table1[[#This Row],[Shipment_ID]],A:A,E:E)</f>
        <v>ONE</v>
      </c>
      <c r="AB731" s="5">
        <f t="shared" si="11"/>
        <v>4536.24</v>
      </c>
    </row>
    <row r="732" spans="1:28">
      <c r="A732" t="s">
        <v>925</v>
      </c>
      <c r="B732" s="1">
        <v>45942</v>
      </c>
      <c r="C732" t="s">
        <v>40</v>
      </c>
      <c r="D732" t="s">
        <v>30</v>
      </c>
      <c r="E732" t="s">
        <v>42</v>
      </c>
      <c r="F732" t="s">
        <v>58</v>
      </c>
      <c r="G732" t="s">
        <v>43</v>
      </c>
      <c r="H732">
        <v>12.82</v>
      </c>
      <c r="I732">
        <v>629</v>
      </c>
      <c r="J732">
        <v>91.17</v>
      </c>
      <c r="K732">
        <v>2</v>
      </c>
      <c r="L732" t="s">
        <v>68</v>
      </c>
      <c r="M732" t="s">
        <v>60</v>
      </c>
      <c r="N732">
        <v>44526.400000000001</v>
      </c>
      <c r="O732" t="s">
        <v>277</v>
      </c>
      <c r="P732" t="s">
        <v>47</v>
      </c>
      <c r="Q732">
        <v>84.65</v>
      </c>
      <c r="R732">
        <v>1770.8</v>
      </c>
      <c r="S732">
        <v>3847.15</v>
      </c>
      <c r="T732">
        <v>7044.93</v>
      </c>
      <c r="U732" t="str">
        <f>TEXT(Table1[[#This Row],[Booking_Date]],"mmm")</f>
        <v>Oct</v>
      </c>
      <c r="V732">
        <f>YEAR(Table1[[#This Row],[Booking_Date]])</f>
        <v>2025</v>
      </c>
      <c r="W732" t="s">
        <v>104</v>
      </c>
      <c r="X732" t="str">
        <f>IF(Table1[[#This Row],[Freight_Cost]]&gt;50000,"High","Low")</f>
        <v>Low</v>
      </c>
      <c r="Y732" s="5" t="str">
        <f>IF(Table1[[#This Row],[Profit]]&gt;10000,"Good","Average")</f>
        <v>Average</v>
      </c>
      <c r="Z732" s="5" t="str" cm="1">
        <f t="array" ref="Z732">_xlfn.IFS(K732&lt;=5,"Excellent",K732&lt;=10,"Good",TRUE,"Delayed")</f>
        <v>Excellent</v>
      </c>
      <c r="AA732" s="5" t="str">
        <f>_xlfn.XLOOKUP(Table1[[#This Row],[Shipment_ID]],A:A,E:E)</f>
        <v>CMA CGM</v>
      </c>
      <c r="AB732" s="5">
        <f t="shared" si="11"/>
        <v>7044.93</v>
      </c>
    </row>
    <row r="733" spans="1:28">
      <c r="A733" t="s">
        <v>926</v>
      </c>
      <c r="B733" s="1">
        <v>45921</v>
      </c>
      <c r="C733" t="s">
        <v>64</v>
      </c>
      <c r="D733" t="s">
        <v>108</v>
      </c>
      <c r="E733" t="s">
        <v>99</v>
      </c>
      <c r="F733" t="s">
        <v>32</v>
      </c>
      <c r="G733" t="s">
        <v>33</v>
      </c>
      <c r="H733">
        <v>12.96</v>
      </c>
      <c r="I733">
        <v>2515</v>
      </c>
      <c r="J733">
        <v>95.63</v>
      </c>
      <c r="K733">
        <v>8</v>
      </c>
      <c r="L733" t="s">
        <v>68</v>
      </c>
      <c r="M733" t="s">
        <v>45</v>
      </c>
      <c r="N733">
        <v>57319.6</v>
      </c>
      <c r="O733" t="s">
        <v>184</v>
      </c>
      <c r="P733" t="s">
        <v>62</v>
      </c>
      <c r="Q733">
        <v>85.51</v>
      </c>
      <c r="R733">
        <v>5548.4</v>
      </c>
      <c r="S733">
        <v>2949.94</v>
      </c>
      <c r="T733">
        <v>5884.83</v>
      </c>
      <c r="U733" t="str">
        <f>TEXT(Table1[[#This Row],[Booking_Date]],"mmm")</f>
        <v>Sep</v>
      </c>
      <c r="V733">
        <f>YEAR(Table1[[#This Row],[Booking_Date]])</f>
        <v>2025</v>
      </c>
      <c r="W733" t="s">
        <v>48</v>
      </c>
      <c r="X733" t="str">
        <f>IF(Table1[[#This Row],[Freight_Cost]]&gt;50000,"High","Low")</f>
        <v>High</v>
      </c>
      <c r="Y733" s="5" t="str">
        <f>IF(Table1[[#This Row],[Profit]]&gt;10000,"Good","Average")</f>
        <v>Average</v>
      </c>
      <c r="Z733" s="5" t="str" cm="1">
        <f t="array" ref="Z733">_xlfn.IFS(K733&lt;=5,"Excellent",K733&lt;=10,"Good",TRUE,"Delayed")</f>
        <v>Good</v>
      </c>
      <c r="AA733" s="5" t="str">
        <f>_xlfn.XLOOKUP(Table1[[#This Row],[Shipment_ID]],A:A,E:E)</f>
        <v>ONE</v>
      </c>
      <c r="AB733" s="5">
        <f t="shared" si="11"/>
        <v>5884.83</v>
      </c>
    </row>
    <row r="734" spans="1:28">
      <c r="A734" t="s">
        <v>927</v>
      </c>
      <c r="B734" s="1">
        <v>45467</v>
      </c>
      <c r="C734" t="s">
        <v>29</v>
      </c>
      <c r="D734" t="s">
        <v>41</v>
      </c>
      <c r="E734" t="s">
        <v>42</v>
      </c>
      <c r="F734" t="s">
        <v>58</v>
      </c>
      <c r="G734" t="s">
        <v>43</v>
      </c>
      <c r="H734">
        <v>10.79</v>
      </c>
      <c r="I734">
        <v>1616</v>
      </c>
      <c r="J734">
        <v>94.6</v>
      </c>
      <c r="K734">
        <v>6</v>
      </c>
      <c r="L734" t="s">
        <v>44</v>
      </c>
      <c r="M734" t="s">
        <v>60</v>
      </c>
      <c r="N734">
        <v>52455</v>
      </c>
      <c r="O734" t="s">
        <v>240</v>
      </c>
      <c r="P734" t="s">
        <v>62</v>
      </c>
      <c r="Q734">
        <v>81.92</v>
      </c>
      <c r="R734">
        <v>3663.6</v>
      </c>
      <c r="S734">
        <v>2192.04</v>
      </c>
      <c r="T734">
        <v>4375.9399999999996</v>
      </c>
      <c r="U734" t="str">
        <f>TEXT(Table1[[#This Row],[Booking_Date]],"mmm")</f>
        <v>Jun</v>
      </c>
      <c r="V734">
        <f>YEAR(Table1[[#This Row],[Booking_Date]])</f>
        <v>2024</v>
      </c>
      <c r="W734" t="s">
        <v>75</v>
      </c>
      <c r="X734" t="str">
        <f>IF(Table1[[#This Row],[Freight_Cost]]&gt;50000,"High","Low")</f>
        <v>High</v>
      </c>
      <c r="Y734" s="5" t="str">
        <f>IF(Table1[[#This Row],[Profit]]&gt;10000,"Good","Average")</f>
        <v>Average</v>
      </c>
      <c r="Z734" s="5" t="str" cm="1">
        <f t="array" ref="Z734">_xlfn.IFS(K734&lt;=5,"Excellent",K734&lt;=10,"Good",TRUE,"Delayed")</f>
        <v>Good</v>
      </c>
      <c r="AA734" s="5" t="str">
        <f>_xlfn.XLOOKUP(Table1[[#This Row],[Shipment_ID]],A:A,E:E)</f>
        <v>CMA CGM</v>
      </c>
      <c r="AB734" s="5">
        <f t="shared" si="11"/>
        <v>4375.9399999999996</v>
      </c>
    </row>
    <row r="735" spans="1:28">
      <c r="A735" t="s">
        <v>928</v>
      </c>
      <c r="B735" s="1">
        <v>46168</v>
      </c>
      <c r="C735" t="s">
        <v>50</v>
      </c>
      <c r="D735" t="s">
        <v>41</v>
      </c>
      <c r="E735" t="s">
        <v>66</v>
      </c>
      <c r="F735" t="s">
        <v>58</v>
      </c>
      <c r="G735" t="s">
        <v>33</v>
      </c>
      <c r="H735">
        <v>21.77</v>
      </c>
      <c r="I735">
        <v>1876</v>
      </c>
      <c r="J735">
        <v>93.49</v>
      </c>
      <c r="K735">
        <v>5</v>
      </c>
      <c r="L735" t="s">
        <v>44</v>
      </c>
      <c r="M735" t="s">
        <v>60</v>
      </c>
      <c r="N735">
        <v>65323.8</v>
      </c>
      <c r="O735" t="s">
        <v>133</v>
      </c>
      <c r="P735" t="s">
        <v>47</v>
      </c>
      <c r="Q735">
        <v>83.82</v>
      </c>
      <c r="R735">
        <v>4622.8</v>
      </c>
      <c r="S735">
        <v>1927.01</v>
      </c>
      <c r="T735">
        <v>9949.92</v>
      </c>
      <c r="U735" t="str">
        <f>TEXT(Table1[[#This Row],[Booking_Date]],"mmm")</f>
        <v>May</v>
      </c>
      <c r="V735">
        <f>YEAR(Table1[[#This Row],[Booking_Date]])</f>
        <v>2026</v>
      </c>
      <c r="W735" t="s">
        <v>75</v>
      </c>
      <c r="X735" t="str">
        <f>IF(Table1[[#This Row],[Freight_Cost]]&gt;50000,"High","Low")</f>
        <v>High</v>
      </c>
      <c r="Y735" s="5" t="str">
        <f>IF(Table1[[#This Row],[Profit]]&gt;10000,"Good","Average")</f>
        <v>Average</v>
      </c>
      <c r="Z735" s="5" t="str" cm="1">
        <f t="array" ref="Z735">_xlfn.IFS(K735&lt;=5,"Excellent",K735&lt;=10,"Good",TRUE,"Delayed")</f>
        <v>Excellent</v>
      </c>
      <c r="AA735" s="5" t="str">
        <f>_xlfn.XLOOKUP(Table1[[#This Row],[Shipment_ID]],A:A,E:E)</f>
        <v>COSCO</v>
      </c>
      <c r="AB735" s="5">
        <f t="shared" si="11"/>
        <v>9949.92</v>
      </c>
    </row>
    <row r="736" spans="1:28">
      <c r="A736" t="s">
        <v>929</v>
      </c>
      <c r="B736" s="1">
        <v>45765</v>
      </c>
      <c r="C736" t="s">
        <v>89</v>
      </c>
      <c r="D736" t="s">
        <v>51</v>
      </c>
      <c r="E736" t="s">
        <v>83</v>
      </c>
      <c r="F736" t="s">
        <v>32</v>
      </c>
      <c r="G736" t="s">
        <v>90</v>
      </c>
      <c r="H736">
        <v>25.96</v>
      </c>
      <c r="I736">
        <v>985</v>
      </c>
      <c r="J736">
        <v>94.01</v>
      </c>
      <c r="K736">
        <v>3</v>
      </c>
      <c r="L736" t="s">
        <v>68</v>
      </c>
      <c r="M736" t="s">
        <v>60</v>
      </c>
      <c r="N736">
        <v>48965.2</v>
      </c>
      <c r="O736" t="s">
        <v>368</v>
      </c>
      <c r="P736" t="s">
        <v>74</v>
      </c>
      <c r="Q736">
        <v>81.34</v>
      </c>
      <c r="R736">
        <v>3008.4</v>
      </c>
      <c r="S736">
        <v>2539.58</v>
      </c>
      <c r="T736">
        <v>7622.29</v>
      </c>
      <c r="U736" t="str">
        <f>TEXT(Table1[[#This Row],[Booking_Date]],"mmm")</f>
        <v>Apr</v>
      </c>
      <c r="V736">
        <f>YEAR(Table1[[#This Row],[Booking_Date]])</f>
        <v>2025</v>
      </c>
      <c r="W736" t="s">
        <v>75</v>
      </c>
      <c r="X736" t="str">
        <f>IF(Table1[[#This Row],[Freight_Cost]]&gt;50000,"High","Low")</f>
        <v>Low</v>
      </c>
      <c r="Y736" s="5" t="str">
        <f>IF(Table1[[#This Row],[Profit]]&gt;10000,"Good","Average")</f>
        <v>Average</v>
      </c>
      <c r="Z736" s="5" t="str" cm="1">
        <f t="array" ref="Z736">_xlfn.IFS(K736&lt;=5,"Excellent",K736&lt;=10,"Good",TRUE,"Delayed")</f>
        <v>Excellent</v>
      </c>
      <c r="AA736" s="5" t="str">
        <f>_xlfn.XLOOKUP(Table1[[#This Row],[Shipment_ID]],A:A,E:E)</f>
        <v>MSC</v>
      </c>
      <c r="AB736" s="5">
        <f t="shared" si="11"/>
        <v>7622.29</v>
      </c>
    </row>
    <row r="737" spans="1:28">
      <c r="A737" t="s">
        <v>930</v>
      </c>
      <c r="B737" s="1">
        <v>45868</v>
      </c>
      <c r="C737" t="s">
        <v>89</v>
      </c>
      <c r="D737" t="s">
        <v>82</v>
      </c>
      <c r="E737" t="s">
        <v>31</v>
      </c>
      <c r="F737" t="s">
        <v>58</v>
      </c>
      <c r="G737" t="s">
        <v>84</v>
      </c>
      <c r="H737">
        <v>20.55</v>
      </c>
      <c r="I737">
        <v>1709</v>
      </c>
      <c r="J737">
        <v>93.55</v>
      </c>
      <c r="K737">
        <v>6</v>
      </c>
      <c r="L737" t="s">
        <v>68</v>
      </c>
      <c r="M737" t="s">
        <v>35</v>
      </c>
      <c r="N737">
        <v>68729</v>
      </c>
      <c r="O737" t="s">
        <v>256</v>
      </c>
      <c r="P737" t="s">
        <v>54</v>
      </c>
      <c r="Q737">
        <v>86.23</v>
      </c>
      <c r="R737">
        <v>4240</v>
      </c>
      <c r="S737">
        <v>2496.56</v>
      </c>
      <c r="T737">
        <v>9554.2199999999993</v>
      </c>
      <c r="U737" t="str">
        <f>TEXT(Table1[[#This Row],[Booking_Date]],"mmm")</f>
        <v>Jul</v>
      </c>
      <c r="V737">
        <f>YEAR(Table1[[#This Row],[Booking_Date]])</f>
        <v>2025</v>
      </c>
      <c r="W737" t="s">
        <v>48</v>
      </c>
      <c r="X737" t="str">
        <f>IF(Table1[[#This Row],[Freight_Cost]]&gt;50000,"High","Low")</f>
        <v>High</v>
      </c>
      <c r="Y737" s="5" t="str">
        <f>IF(Table1[[#This Row],[Profit]]&gt;10000,"Good","Average")</f>
        <v>Average</v>
      </c>
      <c r="Z737" s="5" t="str" cm="1">
        <f t="array" ref="Z737">_xlfn.IFS(K737&lt;=5,"Excellent",K737&lt;=10,"Good",TRUE,"Delayed")</f>
        <v>Good</v>
      </c>
      <c r="AA737" s="5" t="str">
        <f>_xlfn.XLOOKUP(Table1[[#This Row],[Shipment_ID]],A:A,E:E)</f>
        <v>Hapag-Lloyd</v>
      </c>
      <c r="AB737" s="5">
        <f t="shared" si="11"/>
        <v>9554.2199999999993</v>
      </c>
    </row>
    <row r="738" spans="1:28">
      <c r="A738" t="s">
        <v>931</v>
      </c>
      <c r="B738" s="1">
        <v>45827</v>
      </c>
      <c r="C738" t="s">
        <v>121</v>
      </c>
      <c r="D738" t="s">
        <v>41</v>
      </c>
      <c r="E738" t="s">
        <v>83</v>
      </c>
      <c r="F738" t="s">
        <v>58</v>
      </c>
      <c r="G738" t="s">
        <v>33</v>
      </c>
      <c r="H738">
        <v>18.68</v>
      </c>
      <c r="I738">
        <v>1044</v>
      </c>
      <c r="J738">
        <v>95.58</v>
      </c>
      <c r="K738">
        <v>4</v>
      </c>
      <c r="L738" t="s">
        <v>34</v>
      </c>
      <c r="M738" t="s">
        <v>35</v>
      </c>
      <c r="N738">
        <v>61809.599999999999</v>
      </c>
      <c r="O738" t="s">
        <v>216</v>
      </c>
      <c r="P738" t="s">
        <v>54</v>
      </c>
      <c r="Q738">
        <v>87.31</v>
      </c>
      <c r="R738">
        <v>2835.2</v>
      </c>
      <c r="S738">
        <v>4085.19</v>
      </c>
      <c r="T738">
        <v>6099.18</v>
      </c>
      <c r="U738" t="str">
        <f>TEXT(Table1[[#This Row],[Booking_Date]],"mmm")</f>
        <v>Jun</v>
      </c>
      <c r="V738">
        <f>YEAR(Table1[[#This Row],[Booking_Date]])</f>
        <v>2025</v>
      </c>
      <c r="W738" t="s">
        <v>75</v>
      </c>
      <c r="X738" t="str">
        <f>IF(Table1[[#This Row],[Freight_Cost]]&gt;50000,"High","Low")</f>
        <v>High</v>
      </c>
      <c r="Y738" s="5" t="str">
        <f>IF(Table1[[#This Row],[Profit]]&gt;10000,"Good","Average")</f>
        <v>Average</v>
      </c>
      <c r="Z738" s="5" t="str" cm="1">
        <f t="array" ref="Z738">_xlfn.IFS(K738&lt;=5,"Excellent",K738&lt;=10,"Good",TRUE,"Delayed")</f>
        <v>Excellent</v>
      </c>
      <c r="AA738" s="5" t="str">
        <f>_xlfn.XLOOKUP(Table1[[#This Row],[Shipment_ID]],A:A,E:E)</f>
        <v>MSC</v>
      </c>
      <c r="AB738" s="5">
        <f t="shared" si="11"/>
        <v>6099.18</v>
      </c>
    </row>
    <row r="739" spans="1:28">
      <c r="A739" t="s">
        <v>932</v>
      </c>
      <c r="B739" s="1">
        <v>45477</v>
      </c>
      <c r="C739" t="s">
        <v>121</v>
      </c>
      <c r="D739" t="s">
        <v>41</v>
      </c>
      <c r="E739" t="s">
        <v>102</v>
      </c>
      <c r="F739" t="s">
        <v>58</v>
      </c>
      <c r="G739" t="s">
        <v>43</v>
      </c>
      <c r="H739">
        <v>13.62</v>
      </c>
      <c r="I739">
        <v>949</v>
      </c>
      <c r="J739">
        <v>91.01</v>
      </c>
      <c r="K739">
        <v>3</v>
      </c>
      <c r="L739" t="s">
        <v>44</v>
      </c>
      <c r="M739" t="s">
        <v>45</v>
      </c>
      <c r="N739">
        <v>48067.199999999997</v>
      </c>
      <c r="O739" t="s">
        <v>156</v>
      </c>
      <c r="P739" t="s">
        <v>47</v>
      </c>
      <c r="Q739">
        <v>88.14</v>
      </c>
      <c r="R739">
        <v>2442.8000000000002</v>
      </c>
      <c r="S739">
        <v>2390.5</v>
      </c>
      <c r="T739">
        <v>7690.99</v>
      </c>
      <c r="U739" t="str">
        <f>TEXT(Table1[[#This Row],[Booking_Date]],"mmm")</f>
        <v>Jul</v>
      </c>
      <c r="V739">
        <f>YEAR(Table1[[#This Row],[Booking_Date]])</f>
        <v>2024</v>
      </c>
      <c r="W739" t="s">
        <v>48</v>
      </c>
      <c r="X739" t="str">
        <f>IF(Table1[[#This Row],[Freight_Cost]]&gt;50000,"High","Low")</f>
        <v>Low</v>
      </c>
      <c r="Y739" s="5" t="str">
        <f>IF(Table1[[#This Row],[Profit]]&gt;10000,"Good","Average")</f>
        <v>Average</v>
      </c>
      <c r="Z739" s="5" t="str" cm="1">
        <f t="array" ref="Z739">_xlfn.IFS(K739&lt;=5,"Excellent",K739&lt;=10,"Good",TRUE,"Delayed")</f>
        <v>Excellent</v>
      </c>
      <c r="AA739" s="5" t="str">
        <f>_xlfn.XLOOKUP(Table1[[#This Row],[Shipment_ID]],A:A,E:E)</f>
        <v>Maersk</v>
      </c>
      <c r="AB739" s="5">
        <f t="shared" si="11"/>
        <v>7690.99</v>
      </c>
    </row>
    <row r="740" spans="1:28">
      <c r="A740" t="s">
        <v>933</v>
      </c>
      <c r="B740" s="1">
        <v>45703</v>
      </c>
      <c r="C740" t="s">
        <v>29</v>
      </c>
      <c r="D740" t="s">
        <v>30</v>
      </c>
      <c r="E740" t="s">
        <v>83</v>
      </c>
      <c r="F740" t="s">
        <v>58</v>
      </c>
      <c r="G740" t="s">
        <v>33</v>
      </c>
      <c r="H740">
        <v>22.21</v>
      </c>
      <c r="I740">
        <v>1349</v>
      </c>
      <c r="J740">
        <v>85.83</v>
      </c>
      <c r="K740">
        <v>4</v>
      </c>
      <c r="L740" t="s">
        <v>34</v>
      </c>
      <c r="M740" t="s">
        <v>35</v>
      </c>
      <c r="N740">
        <v>67476.600000000006</v>
      </c>
      <c r="O740" t="s">
        <v>343</v>
      </c>
      <c r="P740" t="s">
        <v>74</v>
      </c>
      <c r="Q740">
        <v>88.14</v>
      </c>
      <c r="R740">
        <v>3586.4</v>
      </c>
      <c r="S740">
        <v>1671.15</v>
      </c>
      <c r="T740">
        <v>6327</v>
      </c>
      <c r="U740" t="str">
        <f>TEXT(Table1[[#This Row],[Booking_Date]],"mmm")</f>
        <v>Feb</v>
      </c>
      <c r="V740">
        <f>YEAR(Table1[[#This Row],[Booking_Date]])</f>
        <v>2025</v>
      </c>
      <c r="W740" t="s">
        <v>38</v>
      </c>
      <c r="X740" t="str">
        <f>IF(Table1[[#This Row],[Freight_Cost]]&gt;50000,"High","Low")</f>
        <v>High</v>
      </c>
      <c r="Y740" s="5" t="str">
        <f>IF(Table1[[#This Row],[Profit]]&gt;10000,"Good","Average")</f>
        <v>Average</v>
      </c>
      <c r="Z740" s="5" t="str" cm="1">
        <f t="array" ref="Z740">_xlfn.IFS(K740&lt;=5,"Excellent",K740&lt;=10,"Good",TRUE,"Delayed")</f>
        <v>Excellent</v>
      </c>
      <c r="AA740" s="5" t="str">
        <f>_xlfn.XLOOKUP(Table1[[#This Row],[Shipment_ID]],A:A,E:E)</f>
        <v>MSC</v>
      </c>
      <c r="AB740" s="5">
        <f t="shared" si="11"/>
        <v>6327</v>
      </c>
    </row>
    <row r="741" spans="1:28">
      <c r="A741" t="s">
        <v>934</v>
      </c>
      <c r="B741" s="1">
        <v>46084</v>
      </c>
      <c r="C741" t="s">
        <v>115</v>
      </c>
      <c r="D741" t="s">
        <v>41</v>
      </c>
      <c r="E741" t="s">
        <v>66</v>
      </c>
      <c r="F741" t="s">
        <v>58</v>
      </c>
      <c r="G741" t="s">
        <v>59</v>
      </c>
      <c r="H741">
        <v>21.88</v>
      </c>
      <c r="I741">
        <v>2709</v>
      </c>
      <c r="J741">
        <v>92.07</v>
      </c>
      <c r="K741">
        <v>7</v>
      </c>
      <c r="L741" t="s">
        <v>34</v>
      </c>
      <c r="M741" t="s">
        <v>60</v>
      </c>
      <c r="N741">
        <v>80248.399999999994</v>
      </c>
      <c r="O741" t="s">
        <v>178</v>
      </c>
      <c r="P741" t="s">
        <v>70</v>
      </c>
      <c r="Q741">
        <v>83.09</v>
      </c>
      <c r="R741">
        <v>6293.2</v>
      </c>
      <c r="S741">
        <v>1771.07</v>
      </c>
      <c r="T741">
        <v>10677.94</v>
      </c>
      <c r="U741" t="str">
        <f>TEXT(Table1[[#This Row],[Booking_Date]],"mmm")</f>
        <v>Mar</v>
      </c>
      <c r="V741">
        <f>YEAR(Table1[[#This Row],[Booking_Date]])</f>
        <v>2026</v>
      </c>
      <c r="W741" t="s">
        <v>38</v>
      </c>
      <c r="X741" t="str">
        <f>IF(Table1[[#This Row],[Freight_Cost]]&gt;50000,"High","Low")</f>
        <v>High</v>
      </c>
      <c r="Y741" s="5" t="str">
        <f>IF(Table1[[#This Row],[Profit]]&gt;10000,"Good","Average")</f>
        <v>Good</v>
      </c>
      <c r="Z741" s="5" t="str" cm="1">
        <f t="array" ref="Z741">_xlfn.IFS(K741&lt;=5,"Excellent",K741&lt;=10,"Good",TRUE,"Delayed")</f>
        <v>Good</v>
      </c>
      <c r="AA741" s="5" t="str">
        <f>_xlfn.XLOOKUP(Table1[[#This Row],[Shipment_ID]],A:A,E:E)</f>
        <v>COSCO</v>
      </c>
      <c r="AB741" s="5">
        <f t="shared" si="11"/>
        <v>10677.94</v>
      </c>
    </row>
    <row r="742" spans="1:28">
      <c r="A742" t="s">
        <v>935</v>
      </c>
      <c r="B742" s="1">
        <v>45487</v>
      </c>
      <c r="C742" t="s">
        <v>121</v>
      </c>
      <c r="D742" t="s">
        <v>65</v>
      </c>
      <c r="E742" t="s">
        <v>31</v>
      </c>
      <c r="F742" t="s">
        <v>58</v>
      </c>
      <c r="G742" t="s">
        <v>67</v>
      </c>
      <c r="H742">
        <v>16.059999999999999</v>
      </c>
      <c r="I742">
        <v>1741</v>
      </c>
      <c r="J742">
        <v>104.49</v>
      </c>
      <c r="K742">
        <v>4</v>
      </c>
      <c r="L742" t="s">
        <v>34</v>
      </c>
      <c r="M742" t="s">
        <v>35</v>
      </c>
      <c r="N742">
        <v>68884.800000000003</v>
      </c>
      <c r="O742" t="s">
        <v>139</v>
      </c>
      <c r="P742" t="s">
        <v>47</v>
      </c>
      <c r="Q742">
        <v>86.77</v>
      </c>
      <c r="R742">
        <v>4124.3999999999996</v>
      </c>
      <c r="S742">
        <v>1508.72</v>
      </c>
      <c r="T742">
        <v>7043.08</v>
      </c>
      <c r="U742" t="str">
        <f>TEXT(Table1[[#This Row],[Booking_Date]],"mmm")</f>
        <v>Jul</v>
      </c>
      <c r="V742">
        <f>YEAR(Table1[[#This Row],[Booking_Date]])</f>
        <v>2024</v>
      </c>
      <c r="W742" t="s">
        <v>48</v>
      </c>
      <c r="X742" t="str">
        <f>IF(Table1[[#This Row],[Freight_Cost]]&gt;50000,"High","Low")</f>
        <v>High</v>
      </c>
      <c r="Y742" s="5" t="str">
        <f>IF(Table1[[#This Row],[Profit]]&gt;10000,"Good","Average")</f>
        <v>Average</v>
      </c>
      <c r="Z742" s="5" t="str" cm="1">
        <f t="array" ref="Z742">_xlfn.IFS(K742&lt;=5,"Excellent",K742&lt;=10,"Good",TRUE,"Delayed")</f>
        <v>Excellent</v>
      </c>
      <c r="AA742" s="5" t="str">
        <f>_xlfn.XLOOKUP(Table1[[#This Row],[Shipment_ID]],A:A,E:E)</f>
        <v>Hapag-Lloyd</v>
      </c>
      <c r="AB742" s="5">
        <f t="shared" si="11"/>
        <v>7043.08</v>
      </c>
    </row>
    <row r="743" spans="1:28">
      <c r="A743" t="s">
        <v>936</v>
      </c>
      <c r="B743" s="1">
        <v>46031</v>
      </c>
      <c r="C743" t="s">
        <v>50</v>
      </c>
      <c r="D743" t="s">
        <v>56</v>
      </c>
      <c r="E743" t="s">
        <v>57</v>
      </c>
      <c r="F743" t="s">
        <v>58</v>
      </c>
      <c r="G743" t="s">
        <v>43</v>
      </c>
      <c r="H743">
        <v>14.03</v>
      </c>
      <c r="I743">
        <v>954</v>
      </c>
      <c r="J743">
        <v>102.08</v>
      </c>
      <c r="K743">
        <v>2</v>
      </c>
      <c r="L743" t="s">
        <v>34</v>
      </c>
      <c r="M743" t="s">
        <v>45</v>
      </c>
      <c r="N743">
        <v>54824.6</v>
      </c>
      <c r="O743" t="s">
        <v>109</v>
      </c>
      <c r="P743" t="s">
        <v>37</v>
      </c>
      <c r="Q743">
        <v>82.5</v>
      </c>
      <c r="R743">
        <v>2469.1999999999998</v>
      </c>
      <c r="S743">
        <v>3239.56</v>
      </c>
      <c r="T743">
        <v>5222.34</v>
      </c>
      <c r="U743" t="str">
        <f>TEXT(Table1[[#This Row],[Booking_Date]],"mmm")</f>
        <v>Jan</v>
      </c>
      <c r="V743">
        <f>YEAR(Table1[[#This Row],[Booking_Date]])</f>
        <v>2026</v>
      </c>
      <c r="W743" t="s">
        <v>38</v>
      </c>
      <c r="X743" t="str">
        <f>IF(Table1[[#This Row],[Freight_Cost]]&gt;50000,"High","Low")</f>
        <v>High</v>
      </c>
      <c r="Y743" s="5" t="str">
        <f>IF(Table1[[#This Row],[Profit]]&gt;10000,"Good","Average")</f>
        <v>Average</v>
      </c>
      <c r="Z743" s="5" t="str" cm="1">
        <f t="array" ref="Z743">_xlfn.IFS(K743&lt;=5,"Excellent",K743&lt;=10,"Good",TRUE,"Delayed")</f>
        <v>Excellent</v>
      </c>
      <c r="AA743" s="5" t="str">
        <f>_xlfn.XLOOKUP(Table1[[#This Row],[Shipment_ID]],A:A,E:E)</f>
        <v>Evergreen</v>
      </c>
      <c r="AB743" s="5">
        <f t="shared" si="11"/>
        <v>5222.34</v>
      </c>
    </row>
    <row r="744" spans="1:28">
      <c r="A744" t="s">
        <v>937</v>
      </c>
      <c r="B744" s="1">
        <v>46159</v>
      </c>
      <c r="C744" t="s">
        <v>121</v>
      </c>
      <c r="D744" t="s">
        <v>82</v>
      </c>
      <c r="E744" t="s">
        <v>66</v>
      </c>
      <c r="F744" t="s">
        <v>32</v>
      </c>
      <c r="G744" t="s">
        <v>90</v>
      </c>
      <c r="H744">
        <v>12.46</v>
      </c>
      <c r="I744">
        <v>1512</v>
      </c>
      <c r="J744">
        <v>94.87</v>
      </c>
      <c r="K744">
        <v>4</v>
      </c>
      <c r="L744" t="s">
        <v>44</v>
      </c>
      <c r="M744" t="s">
        <v>35</v>
      </c>
      <c r="N744">
        <v>44742.400000000001</v>
      </c>
      <c r="O744" t="s">
        <v>161</v>
      </c>
      <c r="P744" t="s">
        <v>37</v>
      </c>
      <c r="Q744">
        <v>85.13</v>
      </c>
      <c r="R744">
        <v>3522.4</v>
      </c>
      <c r="S744">
        <v>4932.87</v>
      </c>
      <c r="T744">
        <v>3893.14</v>
      </c>
      <c r="U744" t="str">
        <f>TEXT(Table1[[#This Row],[Booking_Date]],"mmm")</f>
        <v>May</v>
      </c>
      <c r="V744">
        <f>YEAR(Table1[[#This Row],[Booking_Date]])</f>
        <v>2026</v>
      </c>
      <c r="W744" t="s">
        <v>75</v>
      </c>
      <c r="X744" t="str">
        <f>IF(Table1[[#This Row],[Freight_Cost]]&gt;50000,"High","Low")</f>
        <v>Low</v>
      </c>
      <c r="Y744" s="5" t="str">
        <f>IF(Table1[[#This Row],[Profit]]&gt;10000,"Good","Average")</f>
        <v>Average</v>
      </c>
      <c r="Z744" s="5" t="str" cm="1">
        <f t="array" ref="Z744">_xlfn.IFS(K744&lt;=5,"Excellent",K744&lt;=10,"Good",TRUE,"Delayed")</f>
        <v>Excellent</v>
      </c>
      <c r="AA744" s="5" t="str">
        <f>_xlfn.XLOOKUP(Table1[[#This Row],[Shipment_ID]],A:A,E:E)</f>
        <v>COSCO</v>
      </c>
      <c r="AB744" s="5">
        <f t="shared" si="11"/>
        <v>3893.14</v>
      </c>
    </row>
    <row r="745" spans="1:28">
      <c r="A745" t="s">
        <v>938</v>
      </c>
      <c r="B745" s="1">
        <v>46051</v>
      </c>
      <c r="C745" t="s">
        <v>50</v>
      </c>
      <c r="D745" t="s">
        <v>65</v>
      </c>
      <c r="E745" t="s">
        <v>83</v>
      </c>
      <c r="F745" t="s">
        <v>32</v>
      </c>
      <c r="G745" t="s">
        <v>52</v>
      </c>
      <c r="H745">
        <v>27.16</v>
      </c>
      <c r="I745">
        <v>2218</v>
      </c>
      <c r="J745">
        <v>104.74</v>
      </c>
      <c r="K745">
        <v>5</v>
      </c>
      <c r="L745" t="s">
        <v>34</v>
      </c>
      <c r="M745" t="s">
        <v>45</v>
      </c>
      <c r="N745">
        <v>70128.800000000003</v>
      </c>
      <c r="O745" t="s">
        <v>161</v>
      </c>
      <c r="P745" t="s">
        <v>54</v>
      </c>
      <c r="Q745">
        <v>85.84</v>
      </c>
      <c r="R745">
        <v>5522.4</v>
      </c>
      <c r="S745">
        <v>1869.13</v>
      </c>
      <c r="T745">
        <v>7822.68</v>
      </c>
      <c r="U745" t="str">
        <f>TEXT(Table1[[#This Row],[Booking_Date]],"mmm")</f>
        <v>Jan</v>
      </c>
      <c r="V745">
        <f>YEAR(Table1[[#This Row],[Booking_Date]])</f>
        <v>2026</v>
      </c>
      <c r="W745" t="s">
        <v>38</v>
      </c>
      <c r="X745" t="str">
        <f>IF(Table1[[#This Row],[Freight_Cost]]&gt;50000,"High","Low")</f>
        <v>High</v>
      </c>
      <c r="Y745" s="5" t="str">
        <f>IF(Table1[[#This Row],[Profit]]&gt;10000,"Good","Average")</f>
        <v>Average</v>
      </c>
      <c r="Z745" s="5" t="str" cm="1">
        <f t="array" ref="Z745">_xlfn.IFS(K745&lt;=5,"Excellent",K745&lt;=10,"Good",TRUE,"Delayed")</f>
        <v>Excellent</v>
      </c>
      <c r="AA745" s="5" t="str">
        <f>_xlfn.XLOOKUP(Table1[[#This Row],[Shipment_ID]],A:A,E:E)</f>
        <v>MSC</v>
      </c>
      <c r="AB745" s="5">
        <f t="shared" si="11"/>
        <v>7822.68</v>
      </c>
    </row>
    <row r="746" spans="1:28">
      <c r="A746" t="s">
        <v>939</v>
      </c>
      <c r="B746" s="1">
        <v>45879</v>
      </c>
      <c r="C746" t="s">
        <v>64</v>
      </c>
      <c r="D746" t="s">
        <v>72</v>
      </c>
      <c r="E746" t="s">
        <v>31</v>
      </c>
      <c r="F746" t="s">
        <v>58</v>
      </c>
      <c r="G746" t="s">
        <v>90</v>
      </c>
      <c r="H746">
        <v>22.01</v>
      </c>
      <c r="I746">
        <v>2040</v>
      </c>
      <c r="J746">
        <v>103.71</v>
      </c>
      <c r="K746">
        <v>6</v>
      </c>
      <c r="L746" t="s">
        <v>68</v>
      </c>
      <c r="M746" t="s">
        <v>35</v>
      </c>
      <c r="N746">
        <v>75234.2</v>
      </c>
      <c r="O746" t="s">
        <v>182</v>
      </c>
      <c r="P746" t="s">
        <v>78</v>
      </c>
      <c r="Q746">
        <v>88.57</v>
      </c>
      <c r="R746">
        <v>4960.3999999999996</v>
      </c>
      <c r="S746">
        <v>2567.4499999999998</v>
      </c>
      <c r="T746">
        <v>12289.45</v>
      </c>
      <c r="U746" t="str">
        <f>TEXT(Table1[[#This Row],[Booking_Date]],"mmm")</f>
        <v>Aug</v>
      </c>
      <c r="V746">
        <f>YEAR(Table1[[#This Row],[Booking_Date]])</f>
        <v>2025</v>
      </c>
      <c r="W746" t="s">
        <v>48</v>
      </c>
      <c r="X746" t="str">
        <f>IF(Table1[[#This Row],[Freight_Cost]]&gt;50000,"High","Low")</f>
        <v>High</v>
      </c>
      <c r="Y746" s="5" t="str">
        <f>IF(Table1[[#This Row],[Profit]]&gt;10000,"Good","Average")</f>
        <v>Good</v>
      </c>
      <c r="Z746" s="5" t="str" cm="1">
        <f t="array" ref="Z746">_xlfn.IFS(K746&lt;=5,"Excellent",K746&lt;=10,"Good",TRUE,"Delayed")</f>
        <v>Good</v>
      </c>
      <c r="AA746" s="5" t="str">
        <f>_xlfn.XLOOKUP(Table1[[#This Row],[Shipment_ID]],A:A,E:E)</f>
        <v>Hapag-Lloyd</v>
      </c>
      <c r="AB746" s="5">
        <f t="shared" si="11"/>
        <v>12289.45</v>
      </c>
    </row>
    <row r="747" spans="1:28">
      <c r="A747" t="s">
        <v>940</v>
      </c>
      <c r="B747" s="1">
        <v>45958</v>
      </c>
      <c r="C747" t="s">
        <v>115</v>
      </c>
      <c r="D747" t="s">
        <v>65</v>
      </c>
      <c r="E747" t="s">
        <v>57</v>
      </c>
      <c r="F747" t="s">
        <v>58</v>
      </c>
      <c r="G747" t="s">
        <v>33</v>
      </c>
      <c r="H747">
        <v>14.67</v>
      </c>
      <c r="I747">
        <v>2785</v>
      </c>
      <c r="J747">
        <v>90.57</v>
      </c>
      <c r="K747">
        <v>7</v>
      </c>
      <c r="L747" t="s">
        <v>44</v>
      </c>
      <c r="M747" t="s">
        <v>35</v>
      </c>
      <c r="N747">
        <v>73491.399999999994</v>
      </c>
      <c r="O747" t="s">
        <v>216</v>
      </c>
      <c r="P747" t="s">
        <v>62</v>
      </c>
      <c r="Q747">
        <v>81.97</v>
      </c>
      <c r="R747">
        <v>6156.8</v>
      </c>
      <c r="S747">
        <v>4417.0200000000004</v>
      </c>
      <c r="T747">
        <v>9234</v>
      </c>
      <c r="U747" t="str">
        <f>TEXT(Table1[[#This Row],[Booking_Date]],"mmm")</f>
        <v>Oct</v>
      </c>
      <c r="V747">
        <f>YEAR(Table1[[#This Row],[Booking_Date]])</f>
        <v>2025</v>
      </c>
      <c r="W747" t="s">
        <v>104</v>
      </c>
      <c r="X747" t="str">
        <f>IF(Table1[[#This Row],[Freight_Cost]]&gt;50000,"High","Low")</f>
        <v>High</v>
      </c>
      <c r="Y747" s="5" t="str">
        <f>IF(Table1[[#This Row],[Profit]]&gt;10000,"Good","Average")</f>
        <v>Average</v>
      </c>
      <c r="Z747" s="5" t="str" cm="1">
        <f t="array" ref="Z747">_xlfn.IFS(K747&lt;=5,"Excellent",K747&lt;=10,"Good",TRUE,"Delayed")</f>
        <v>Good</v>
      </c>
      <c r="AA747" s="5" t="str">
        <f>_xlfn.XLOOKUP(Table1[[#This Row],[Shipment_ID]],A:A,E:E)</f>
        <v>Evergreen</v>
      </c>
      <c r="AB747" s="5">
        <f t="shared" si="11"/>
        <v>9234</v>
      </c>
    </row>
    <row r="748" spans="1:28">
      <c r="A748" t="s">
        <v>941</v>
      </c>
      <c r="B748" s="1">
        <v>45352</v>
      </c>
      <c r="C748" t="s">
        <v>121</v>
      </c>
      <c r="D748" t="s">
        <v>56</v>
      </c>
      <c r="E748" t="s">
        <v>102</v>
      </c>
      <c r="F748" t="s">
        <v>32</v>
      </c>
      <c r="G748" t="s">
        <v>43</v>
      </c>
      <c r="H748">
        <v>23.14</v>
      </c>
      <c r="I748">
        <v>931</v>
      </c>
      <c r="J748">
        <v>90.7</v>
      </c>
      <c r="K748">
        <v>4</v>
      </c>
      <c r="L748" t="s">
        <v>34</v>
      </c>
      <c r="M748" t="s">
        <v>35</v>
      </c>
      <c r="N748">
        <v>51882</v>
      </c>
      <c r="O748" t="s">
        <v>464</v>
      </c>
      <c r="P748" t="s">
        <v>62</v>
      </c>
      <c r="Q748">
        <v>82.69</v>
      </c>
      <c r="R748">
        <v>2787.6</v>
      </c>
      <c r="S748">
        <v>2417.48</v>
      </c>
      <c r="T748">
        <v>7901.86</v>
      </c>
      <c r="U748" t="str">
        <f>TEXT(Table1[[#This Row],[Booking_Date]],"mmm")</f>
        <v>Mar</v>
      </c>
      <c r="V748">
        <f>YEAR(Table1[[#This Row],[Booking_Date]])</f>
        <v>2024</v>
      </c>
      <c r="W748" t="s">
        <v>38</v>
      </c>
      <c r="X748" t="str">
        <f>IF(Table1[[#This Row],[Freight_Cost]]&gt;50000,"High","Low")</f>
        <v>High</v>
      </c>
      <c r="Y748" s="5" t="str">
        <f>IF(Table1[[#This Row],[Profit]]&gt;10000,"Good","Average")</f>
        <v>Average</v>
      </c>
      <c r="Z748" s="5" t="str" cm="1">
        <f t="array" ref="Z748">_xlfn.IFS(K748&lt;=5,"Excellent",K748&lt;=10,"Good",TRUE,"Delayed")</f>
        <v>Excellent</v>
      </c>
      <c r="AA748" s="5" t="str">
        <f>_xlfn.XLOOKUP(Table1[[#This Row],[Shipment_ID]],A:A,E:E)</f>
        <v>Maersk</v>
      </c>
      <c r="AB748" s="5">
        <f t="shared" si="11"/>
        <v>7901.86</v>
      </c>
    </row>
    <row r="749" spans="1:28">
      <c r="A749" t="s">
        <v>942</v>
      </c>
      <c r="B749" s="1">
        <v>45604</v>
      </c>
      <c r="C749" t="s">
        <v>121</v>
      </c>
      <c r="D749" t="s">
        <v>72</v>
      </c>
      <c r="E749" t="s">
        <v>66</v>
      </c>
      <c r="F749" t="s">
        <v>32</v>
      </c>
      <c r="G749" t="s">
        <v>52</v>
      </c>
      <c r="H749">
        <v>11.02</v>
      </c>
      <c r="I749">
        <v>1447</v>
      </c>
      <c r="J749">
        <v>102.8</v>
      </c>
      <c r="K749">
        <v>4</v>
      </c>
      <c r="L749" t="s">
        <v>44</v>
      </c>
      <c r="M749" t="s">
        <v>60</v>
      </c>
      <c r="N749">
        <v>39618</v>
      </c>
      <c r="O749" t="s">
        <v>464</v>
      </c>
      <c r="P749" t="s">
        <v>47</v>
      </c>
      <c r="Q749">
        <v>83.95</v>
      </c>
      <c r="R749">
        <v>3334.8</v>
      </c>
      <c r="S749">
        <v>4903.6000000000004</v>
      </c>
      <c r="T749">
        <v>3975.71</v>
      </c>
      <c r="U749" t="str">
        <f>TEXT(Table1[[#This Row],[Booking_Date]],"mmm")</f>
        <v>Nov</v>
      </c>
      <c r="V749">
        <f>YEAR(Table1[[#This Row],[Booking_Date]])</f>
        <v>2024</v>
      </c>
      <c r="W749" t="s">
        <v>104</v>
      </c>
      <c r="X749" t="str">
        <f>IF(Table1[[#This Row],[Freight_Cost]]&gt;50000,"High","Low")</f>
        <v>Low</v>
      </c>
      <c r="Y749" s="5" t="str">
        <f>IF(Table1[[#This Row],[Profit]]&gt;10000,"Good","Average")</f>
        <v>Average</v>
      </c>
      <c r="Z749" s="5" t="str" cm="1">
        <f t="array" ref="Z749">_xlfn.IFS(K749&lt;=5,"Excellent",K749&lt;=10,"Good",TRUE,"Delayed")</f>
        <v>Excellent</v>
      </c>
      <c r="AA749" s="5" t="str">
        <f>_xlfn.XLOOKUP(Table1[[#This Row],[Shipment_ID]],A:A,E:E)</f>
        <v>COSCO</v>
      </c>
      <c r="AB749" s="5">
        <f t="shared" si="11"/>
        <v>3975.71</v>
      </c>
    </row>
    <row r="750" spans="1:28">
      <c r="A750" t="s">
        <v>943</v>
      </c>
      <c r="B750" s="1">
        <v>45510</v>
      </c>
      <c r="C750" t="s">
        <v>115</v>
      </c>
      <c r="D750" t="s">
        <v>51</v>
      </c>
      <c r="E750" t="s">
        <v>31</v>
      </c>
      <c r="F750" t="s">
        <v>32</v>
      </c>
      <c r="G750" t="s">
        <v>43</v>
      </c>
      <c r="H750">
        <v>16.739999999999998</v>
      </c>
      <c r="I750">
        <v>572</v>
      </c>
      <c r="J750">
        <v>99.4</v>
      </c>
      <c r="K750">
        <v>2</v>
      </c>
      <c r="L750" t="s">
        <v>68</v>
      </c>
      <c r="M750" t="s">
        <v>60</v>
      </c>
      <c r="N750">
        <v>36358</v>
      </c>
      <c r="O750" t="s">
        <v>106</v>
      </c>
      <c r="P750" t="s">
        <v>70</v>
      </c>
      <c r="Q750">
        <v>81.63</v>
      </c>
      <c r="R750">
        <v>1813.6</v>
      </c>
      <c r="S750">
        <v>4346.08</v>
      </c>
      <c r="T750">
        <v>6033.19</v>
      </c>
      <c r="U750" t="str">
        <f>TEXT(Table1[[#This Row],[Booking_Date]],"mmm")</f>
        <v>Aug</v>
      </c>
      <c r="V750">
        <f>YEAR(Table1[[#This Row],[Booking_Date]])</f>
        <v>2024</v>
      </c>
      <c r="W750" t="s">
        <v>48</v>
      </c>
      <c r="X750" t="str">
        <f>IF(Table1[[#This Row],[Freight_Cost]]&gt;50000,"High","Low")</f>
        <v>Low</v>
      </c>
      <c r="Y750" s="5" t="str">
        <f>IF(Table1[[#This Row],[Profit]]&gt;10000,"Good","Average")</f>
        <v>Average</v>
      </c>
      <c r="Z750" s="5" t="str" cm="1">
        <f t="array" ref="Z750">_xlfn.IFS(K750&lt;=5,"Excellent",K750&lt;=10,"Good",TRUE,"Delayed")</f>
        <v>Excellent</v>
      </c>
      <c r="AA750" s="5" t="str">
        <f>_xlfn.XLOOKUP(Table1[[#This Row],[Shipment_ID]],A:A,E:E)</f>
        <v>Hapag-Lloyd</v>
      </c>
      <c r="AB750" s="5">
        <f t="shared" si="11"/>
        <v>6033.19</v>
      </c>
    </row>
    <row r="751" spans="1:28">
      <c r="A751" t="s">
        <v>944</v>
      </c>
      <c r="B751" s="1">
        <v>45973</v>
      </c>
      <c r="C751" t="s">
        <v>121</v>
      </c>
      <c r="D751" t="s">
        <v>82</v>
      </c>
      <c r="E751" t="s">
        <v>31</v>
      </c>
      <c r="F751" t="s">
        <v>32</v>
      </c>
      <c r="G751" t="s">
        <v>33</v>
      </c>
      <c r="H751">
        <v>24.9</v>
      </c>
      <c r="I751">
        <v>2711</v>
      </c>
      <c r="J751">
        <v>103.42</v>
      </c>
      <c r="K751">
        <v>8</v>
      </c>
      <c r="L751" t="s">
        <v>34</v>
      </c>
      <c r="M751" t="s">
        <v>45</v>
      </c>
      <c r="N751">
        <v>73852.399999999994</v>
      </c>
      <c r="O751" t="s">
        <v>87</v>
      </c>
      <c r="P751" t="s">
        <v>70</v>
      </c>
      <c r="Q751">
        <v>82.26</v>
      </c>
      <c r="R751">
        <v>6418</v>
      </c>
      <c r="S751">
        <v>3445.04</v>
      </c>
      <c r="T751">
        <v>9375.35</v>
      </c>
      <c r="U751" t="str">
        <f>TEXT(Table1[[#This Row],[Booking_Date]],"mmm")</f>
        <v>Nov</v>
      </c>
      <c r="V751">
        <f>YEAR(Table1[[#This Row],[Booking_Date]])</f>
        <v>2025</v>
      </c>
      <c r="W751" t="s">
        <v>104</v>
      </c>
      <c r="X751" t="str">
        <f>IF(Table1[[#This Row],[Freight_Cost]]&gt;50000,"High","Low")</f>
        <v>High</v>
      </c>
      <c r="Y751" s="5" t="str">
        <f>IF(Table1[[#This Row],[Profit]]&gt;10000,"Good","Average")</f>
        <v>Average</v>
      </c>
      <c r="Z751" s="5" t="str" cm="1">
        <f t="array" ref="Z751">_xlfn.IFS(K751&lt;=5,"Excellent",K751&lt;=10,"Good",TRUE,"Delayed")</f>
        <v>Good</v>
      </c>
      <c r="AA751" s="5" t="str">
        <f>_xlfn.XLOOKUP(Table1[[#This Row],[Shipment_ID]],A:A,E:E)</f>
        <v>Hapag-Lloyd</v>
      </c>
      <c r="AB751" s="5">
        <f t="shared" si="11"/>
        <v>9375.35</v>
      </c>
    </row>
    <row r="752" spans="1:28">
      <c r="A752" t="s">
        <v>945</v>
      </c>
      <c r="B752" s="1">
        <v>45844</v>
      </c>
      <c r="C752" t="s">
        <v>40</v>
      </c>
      <c r="D752" t="s">
        <v>51</v>
      </c>
      <c r="E752" t="s">
        <v>42</v>
      </c>
      <c r="F752" t="s">
        <v>58</v>
      </c>
      <c r="G752" t="s">
        <v>59</v>
      </c>
      <c r="H752">
        <v>20.14</v>
      </c>
      <c r="I752">
        <v>684</v>
      </c>
      <c r="J752">
        <v>100.32</v>
      </c>
      <c r="K752">
        <v>2</v>
      </c>
      <c r="L752" t="s">
        <v>44</v>
      </c>
      <c r="M752" t="s">
        <v>60</v>
      </c>
      <c r="N752">
        <v>50372.4</v>
      </c>
      <c r="O752" t="s">
        <v>354</v>
      </c>
      <c r="P752" t="s">
        <v>47</v>
      </c>
      <c r="Q752">
        <v>84.54</v>
      </c>
      <c r="R752">
        <v>2173.6</v>
      </c>
      <c r="S752">
        <v>4891.07</v>
      </c>
      <c r="T752">
        <v>6758.85</v>
      </c>
      <c r="U752" t="str">
        <f>TEXT(Table1[[#This Row],[Booking_Date]],"mmm")</f>
        <v>Jul</v>
      </c>
      <c r="V752">
        <f>YEAR(Table1[[#This Row],[Booking_Date]])</f>
        <v>2025</v>
      </c>
      <c r="W752" t="s">
        <v>48</v>
      </c>
      <c r="X752" t="str">
        <f>IF(Table1[[#This Row],[Freight_Cost]]&gt;50000,"High","Low")</f>
        <v>High</v>
      </c>
      <c r="Y752" s="5" t="str">
        <f>IF(Table1[[#This Row],[Profit]]&gt;10000,"Good","Average")</f>
        <v>Average</v>
      </c>
      <c r="Z752" s="5" t="str" cm="1">
        <f t="array" ref="Z752">_xlfn.IFS(K752&lt;=5,"Excellent",K752&lt;=10,"Good",TRUE,"Delayed")</f>
        <v>Excellent</v>
      </c>
      <c r="AA752" s="5" t="str">
        <f>_xlfn.XLOOKUP(Table1[[#This Row],[Shipment_ID]],A:A,E:E)</f>
        <v>CMA CGM</v>
      </c>
      <c r="AB752" s="5">
        <f t="shared" si="11"/>
        <v>6758.85</v>
      </c>
    </row>
    <row r="753" spans="1:28">
      <c r="A753" t="s">
        <v>946</v>
      </c>
      <c r="B753" s="1">
        <v>45663</v>
      </c>
      <c r="C753" t="s">
        <v>64</v>
      </c>
      <c r="D753" t="s">
        <v>65</v>
      </c>
      <c r="E753" t="s">
        <v>57</v>
      </c>
      <c r="F753" t="s">
        <v>32</v>
      </c>
      <c r="G753" t="s">
        <v>33</v>
      </c>
      <c r="H753">
        <v>22.56</v>
      </c>
      <c r="I753">
        <v>794</v>
      </c>
      <c r="J753">
        <v>91.74</v>
      </c>
      <c r="K753">
        <v>2</v>
      </c>
      <c r="L753" t="s">
        <v>68</v>
      </c>
      <c r="M753" t="s">
        <v>35</v>
      </c>
      <c r="N753">
        <v>47340.800000000003</v>
      </c>
      <c r="O753" t="s">
        <v>118</v>
      </c>
      <c r="P753" t="s">
        <v>54</v>
      </c>
      <c r="Q753">
        <v>85.19</v>
      </c>
      <c r="R753">
        <v>2490.4</v>
      </c>
      <c r="S753">
        <v>3400.39</v>
      </c>
      <c r="T753">
        <v>3878.69</v>
      </c>
      <c r="U753" t="str">
        <f>TEXT(Table1[[#This Row],[Booking_Date]],"mmm")</f>
        <v>Jan</v>
      </c>
      <c r="V753">
        <f>YEAR(Table1[[#This Row],[Booking_Date]])</f>
        <v>2025</v>
      </c>
      <c r="W753" t="s">
        <v>38</v>
      </c>
      <c r="X753" t="str">
        <f>IF(Table1[[#This Row],[Freight_Cost]]&gt;50000,"High","Low")</f>
        <v>Low</v>
      </c>
      <c r="Y753" s="5" t="str">
        <f>IF(Table1[[#This Row],[Profit]]&gt;10000,"Good","Average")</f>
        <v>Average</v>
      </c>
      <c r="Z753" s="5" t="str" cm="1">
        <f t="array" ref="Z753">_xlfn.IFS(K753&lt;=5,"Excellent",K753&lt;=10,"Good",TRUE,"Delayed")</f>
        <v>Excellent</v>
      </c>
      <c r="AA753" s="5" t="str">
        <f>_xlfn.XLOOKUP(Table1[[#This Row],[Shipment_ID]],A:A,E:E)</f>
        <v>Evergreen</v>
      </c>
      <c r="AB753" s="5">
        <f t="shared" si="11"/>
        <v>3878.69</v>
      </c>
    </row>
    <row r="754" spans="1:28">
      <c r="A754" t="s">
        <v>947</v>
      </c>
      <c r="B754" s="1">
        <v>45528</v>
      </c>
      <c r="C754" t="s">
        <v>40</v>
      </c>
      <c r="D754" t="s">
        <v>108</v>
      </c>
      <c r="E754" t="s">
        <v>31</v>
      </c>
      <c r="F754" t="s">
        <v>32</v>
      </c>
      <c r="G754" t="s">
        <v>59</v>
      </c>
      <c r="H754">
        <v>22.43</v>
      </c>
      <c r="I754">
        <v>617</v>
      </c>
      <c r="J754">
        <v>103.8</v>
      </c>
      <c r="K754">
        <v>2</v>
      </c>
      <c r="L754" t="s">
        <v>44</v>
      </c>
      <c r="M754" t="s">
        <v>60</v>
      </c>
      <c r="N754">
        <v>40047</v>
      </c>
      <c r="O754" t="s">
        <v>182</v>
      </c>
      <c r="P754" t="s">
        <v>47</v>
      </c>
      <c r="Q754">
        <v>84.48</v>
      </c>
      <c r="R754">
        <v>2131.1999999999998</v>
      </c>
      <c r="S754">
        <v>3308.74</v>
      </c>
      <c r="T754">
        <v>6813.17</v>
      </c>
      <c r="U754" t="str">
        <f>TEXT(Table1[[#This Row],[Booking_Date]],"mmm")</f>
        <v>Aug</v>
      </c>
      <c r="V754">
        <f>YEAR(Table1[[#This Row],[Booking_Date]])</f>
        <v>2024</v>
      </c>
      <c r="W754" t="s">
        <v>48</v>
      </c>
      <c r="X754" t="str">
        <f>IF(Table1[[#This Row],[Freight_Cost]]&gt;50000,"High","Low")</f>
        <v>Low</v>
      </c>
      <c r="Y754" s="5" t="str">
        <f>IF(Table1[[#This Row],[Profit]]&gt;10000,"Good","Average")</f>
        <v>Average</v>
      </c>
      <c r="Z754" s="5" t="str" cm="1">
        <f t="array" ref="Z754">_xlfn.IFS(K754&lt;=5,"Excellent",K754&lt;=10,"Good",TRUE,"Delayed")</f>
        <v>Excellent</v>
      </c>
      <c r="AA754" s="5" t="str">
        <f>_xlfn.XLOOKUP(Table1[[#This Row],[Shipment_ID]],A:A,E:E)</f>
        <v>Hapag-Lloyd</v>
      </c>
      <c r="AB754" s="5">
        <f t="shared" si="11"/>
        <v>6813.17</v>
      </c>
    </row>
    <row r="755" spans="1:28">
      <c r="A755" t="s">
        <v>948</v>
      </c>
      <c r="B755" s="1">
        <v>46182</v>
      </c>
      <c r="C755" t="s">
        <v>89</v>
      </c>
      <c r="D755" t="s">
        <v>30</v>
      </c>
      <c r="E755" t="s">
        <v>83</v>
      </c>
      <c r="F755" t="s">
        <v>58</v>
      </c>
      <c r="G755" t="s">
        <v>52</v>
      </c>
      <c r="H755">
        <v>27</v>
      </c>
      <c r="I755">
        <v>1634</v>
      </c>
      <c r="J755">
        <v>103.24</v>
      </c>
      <c r="K755">
        <v>4</v>
      </c>
      <c r="L755" t="s">
        <v>68</v>
      </c>
      <c r="M755" t="s">
        <v>60</v>
      </c>
      <c r="N755">
        <v>70796.800000000003</v>
      </c>
      <c r="O755" t="s">
        <v>61</v>
      </c>
      <c r="P755" t="s">
        <v>47</v>
      </c>
      <c r="Q755">
        <v>82.26</v>
      </c>
      <c r="R755">
        <v>4348</v>
      </c>
      <c r="S755">
        <v>2207.44</v>
      </c>
      <c r="T755">
        <v>7845.17</v>
      </c>
      <c r="U755" t="str">
        <f>TEXT(Table1[[#This Row],[Booking_Date]],"mmm")</f>
        <v>Jun</v>
      </c>
      <c r="V755">
        <f>YEAR(Table1[[#This Row],[Booking_Date]])</f>
        <v>2026</v>
      </c>
      <c r="W755" t="s">
        <v>75</v>
      </c>
      <c r="X755" t="str">
        <f>IF(Table1[[#This Row],[Freight_Cost]]&gt;50000,"High","Low")</f>
        <v>High</v>
      </c>
      <c r="Y755" s="5" t="str">
        <f>IF(Table1[[#This Row],[Profit]]&gt;10000,"Good","Average")</f>
        <v>Average</v>
      </c>
      <c r="Z755" s="5" t="str" cm="1">
        <f t="array" ref="Z755">_xlfn.IFS(K755&lt;=5,"Excellent",K755&lt;=10,"Good",TRUE,"Delayed")</f>
        <v>Excellent</v>
      </c>
      <c r="AA755" s="5" t="str">
        <f>_xlfn.XLOOKUP(Table1[[#This Row],[Shipment_ID]],A:A,E:E)</f>
        <v>MSC</v>
      </c>
      <c r="AB755" s="5">
        <f t="shared" si="11"/>
        <v>7845.17</v>
      </c>
    </row>
    <row r="756" spans="1:28">
      <c r="A756" t="s">
        <v>949</v>
      </c>
      <c r="B756" s="1">
        <v>46061</v>
      </c>
      <c r="C756" t="s">
        <v>29</v>
      </c>
      <c r="D756" t="s">
        <v>108</v>
      </c>
      <c r="E756" t="s">
        <v>83</v>
      </c>
      <c r="F756" t="s">
        <v>32</v>
      </c>
      <c r="G756" t="s">
        <v>84</v>
      </c>
      <c r="H756">
        <v>16.440000000000001</v>
      </c>
      <c r="I756">
        <v>2726</v>
      </c>
      <c r="J756">
        <v>86.77</v>
      </c>
      <c r="K756">
        <v>6</v>
      </c>
      <c r="L756" t="s">
        <v>44</v>
      </c>
      <c r="M756" t="s">
        <v>60</v>
      </c>
      <c r="N756">
        <v>57920.4</v>
      </c>
      <c r="O756" t="s">
        <v>106</v>
      </c>
      <c r="P756" t="s">
        <v>62</v>
      </c>
      <c r="Q756">
        <v>88.49</v>
      </c>
      <c r="R756">
        <v>6109.6</v>
      </c>
      <c r="S756">
        <v>1977.28</v>
      </c>
      <c r="T756">
        <v>9800</v>
      </c>
      <c r="U756" t="str">
        <f>TEXT(Table1[[#This Row],[Booking_Date]],"mmm")</f>
        <v>Feb</v>
      </c>
      <c r="V756">
        <f>YEAR(Table1[[#This Row],[Booking_Date]])</f>
        <v>2026</v>
      </c>
      <c r="W756" t="s">
        <v>38</v>
      </c>
      <c r="X756" t="str">
        <f>IF(Table1[[#This Row],[Freight_Cost]]&gt;50000,"High","Low")</f>
        <v>High</v>
      </c>
      <c r="Y756" s="5" t="str">
        <f>IF(Table1[[#This Row],[Profit]]&gt;10000,"Good","Average")</f>
        <v>Average</v>
      </c>
      <c r="Z756" s="5" t="str" cm="1">
        <f t="array" ref="Z756">_xlfn.IFS(K756&lt;=5,"Excellent",K756&lt;=10,"Good",TRUE,"Delayed")</f>
        <v>Good</v>
      </c>
      <c r="AA756" s="5" t="str">
        <f>_xlfn.XLOOKUP(Table1[[#This Row],[Shipment_ID]],A:A,E:E)</f>
        <v>MSC</v>
      </c>
      <c r="AB756" s="5">
        <f t="shared" si="11"/>
        <v>9800</v>
      </c>
    </row>
    <row r="757" spans="1:28">
      <c r="A757" t="s">
        <v>950</v>
      </c>
      <c r="B757" s="1">
        <v>45339</v>
      </c>
      <c r="C757" t="s">
        <v>115</v>
      </c>
      <c r="D757" t="s">
        <v>51</v>
      </c>
      <c r="E757" t="s">
        <v>83</v>
      </c>
      <c r="F757" t="s">
        <v>58</v>
      </c>
      <c r="G757" t="s">
        <v>52</v>
      </c>
      <c r="H757">
        <v>12.56</v>
      </c>
      <c r="I757">
        <v>1972</v>
      </c>
      <c r="J757">
        <v>87.71</v>
      </c>
      <c r="K757">
        <v>4</v>
      </c>
      <c r="L757" t="s">
        <v>68</v>
      </c>
      <c r="M757" t="s">
        <v>45</v>
      </c>
      <c r="N757">
        <v>61493.2</v>
      </c>
      <c r="O757" t="s">
        <v>213</v>
      </c>
      <c r="P757" t="s">
        <v>74</v>
      </c>
      <c r="Q757">
        <v>87.74</v>
      </c>
      <c r="R757">
        <v>4446.3999999999996</v>
      </c>
      <c r="S757">
        <v>3830.79</v>
      </c>
      <c r="T757">
        <v>5500.02</v>
      </c>
      <c r="U757" t="str">
        <f>TEXT(Table1[[#This Row],[Booking_Date]],"mmm")</f>
        <v>Feb</v>
      </c>
      <c r="V757">
        <f>YEAR(Table1[[#This Row],[Booking_Date]])</f>
        <v>2024</v>
      </c>
      <c r="W757" t="s">
        <v>38</v>
      </c>
      <c r="X757" t="str">
        <f>IF(Table1[[#This Row],[Freight_Cost]]&gt;50000,"High","Low")</f>
        <v>High</v>
      </c>
      <c r="Y757" s="5" t="str">
        <f>IF(Table1[[#This Row],[Profit]]&gt;10000,"Good","Average")</f>
        <v>Average</v>
      </c>
      <c r="Z757" s="5" t="str" cm="1">
        <f t="array" ref="Z757">_xlfn.IFS(K757&lt;=5,"Excellent",K757&lt;=10,"Good",TRUE,"Delayed")</f>
        <v>Excellent</v>
      </c>
      <c r="AA757" s="5" t="str">
        <f>_xlfn.XLOOKUP(Table1[[#This Row],[Shipment_ID]],A:A,E:E)</f>
        <v>MSC</v>
      </c>
      <c r="AB757" s="5">
        <f t="shared" si="11"/>
        <v>5500.02</v>
      </c>
    </row>
    <row r="758" spans="1:28">
      <c r="A758" t="s">
        <v>951</v>
      </c>
      <c r="B758" s="1">
        <v>46021</v>
      </c>
      <c r="C758" t="s">
        <v>121</v>
      </c>
      <c r="D758" t="s">
        <v>30</v>
      </c>
      <c r="E758" t="s">
        <v>66</v>
      </c>
      <c r="F758" t="s">
        <v>58</v>
      </c>
      <c r="G758" t="s">
        <v>43</v>
      </c>
      <c r="H758">
        <v>17.010000000000002</v>
      </c>
      <c r="I758">
        <v>907</v>
      </c>
      <c r="J758">
        <v>98.5</v>
      </c>
      <c r="K758">
        <v>4</v>
      </c>
      <c r="L758" t="s">
        <v>34</v>
      </c>
      <c r="M758" t="s">
        <v>45</v>
      </c>
      <c r="N758">
        <v>56513</v>
      </c>
      <c r="O758" t="s">
        <v>535</v>
      </c>
      <c r="P758" t="s">
        <v>74</v>
      </c>
      <c r="Q758">
        <v>81.06</v>
      </c>
      <c r="R758">
        <v>2494.4</v>
      </c>
      <c r="S758">
        <v>3998.78</v>
      </c>
      <c r="T758">
        <v>6484.37</v>
      </c>
      <c r="U758" t="str">
        <f>TEXT(Table1[[#This Row],[Booking_Date]],"mmm")</f>
        <v>Dec</v>
      </c>
      <c r="V758">
        <f>YEAR(Table1[[#This Row],[Booking_Date]])</f>
        <v>2025</v>
      </c>
      <c r="W758" t="s">
        <v>104</v>
      </c>
      <c r="X758" t="str">
        <f>IF(Table1[[#This Row],[Freight_Cost]]&gt;50000,"High","Low")</f>
        <v>High</v>
      </c>
      <c r="Y758" s="5" t="str">
        <f>IF(Table1[[#This Row],[Profit]]&gt;10000,"Good","Average")</f>
        <v>Average</v>
      </c>
      <c r="Z758" s="5" t="str" cm="1">
        <f t="array" ref="Z758">_xlfn.IFS(K758&lt;=5,"Excellent",K758&lt;=10,"Good",TRUE,"Delayed")</f>
        <v>Excellent</v>
      </c>
      <c r="AA758" s="5" t="str">
        <f>_xlfn.XLOOKUP(Table1[[#This Row],[Shipment_ID]],A:A,E:E)</f>
        <v>COSCO</v>
      </c>
      <c r="AB758" s="5">
        <f t="shared" si="11"/>
        <v>6484.37</v>
      </c>
    </row>
    <row r="759" spans="1:28">
      <c r="A759" t="s">
        <v>952</v>
      </c>
      <c r="B759" s="1">
        <v>45567</v>
      </c>
      <c r="C759" t="s">
        <v>89</v>
      </c>
      <c r="D759" t="s">
        <v>72</v>
      </c>
      <c r="E759" t="s">
        <v>102</v>
      </c>
      <c r="F759" t="s">
        <v>58</v>
      </c>
      <c r="G759" t="s">
        <v>59</v>
      </c>
      <c r="H759">
        <v>15.44</v>
      </c>
      <c r="I759">
        <v>1192</v>
      </c>
      <c r="J759">
        <v>99.97</v>
      </c>
      <c r="K759">
        <v>4</v>
      </c>
      <c r="L759" t="s">
        <v>68</v>
      </c>
      <c r="M759" t="s">
        <v>45</v>
      </c>
      <c r="N759">
        <v>56196.4</v>
      </c>
      <c r="O759" t="s">
        <v>219</v>
      </c>
      <c r="P759" t="s">
        <v>37</v>
      </c>
      <c r="Q759">
        <v>83.92</v>
      </c>
      <c r="R759">
        <v>3001.6</v>
      </c>
      <c r="S759">
        <v>4362.8</v>
      </c>
      <c r="T759">
        <v>8589.2900000000009</v>
      </c>
      <c r="U759" t="str">
        <f>TEXT(Table1[[#This Row],[Booking_Date]],"mmm")</f>
        <v>Oct</v>
      </c>
      <c r="V759">
        <f>YEAR(Table1[[#This Row],[Booking_Date]])</f>
        <v>2024</v>
      </c>
      <c r="W759" t="s">
        <v>104</v>
      </c>
      <c r="X759" t="str">
        <f>IF(Table1[[#This Row],[Freight_Cost]]&gt;50000,"High","Low")</f>
        <v>High</v>
      </c>
      <c r="Y759" s="5" t="str">
        <f>IF(Table1[[#This Row],[Profit]]&gt;10000,"Good","Average")</f>
        <v>Average</v>
      </c>
      <c r="Z759" s="5" t="str" cm="1">
        <f t="array" ref="Z759">_xlfn.IFS(K759&lt;=5,"Excellent",K759&lt;=10,"Good",TRUE,"Delayed")</f>
        <v>Excellent</v>
      </c>
      <c r="AA759" s="5" t="str">
        <f>_xlfn.XLOOKUP(Table1[[#This Row],[Shipment_ID]],A:A,E:E)</f>
        <v>Maersk</v>
      </c>
      <c r="AB759" s="5">
        <f t="shared" si="11"/>
        <v>8589.2900000000009</v>
      </c>
    </row>
    <row r="760" spans="1:28">
      <c r="A760" t="s">
        <v>953</v>
      </c>
      <c r="B760" s="1">
        <v>46019</v>
      </c>
      <c r="C760" t="s">
        <v>89</v>
      </c>
      <c r="D760" t="s">
        <v>30</v>
      </c>
      <c r="E760" t="s">
        <v>42</v>
      </c>
      <c r="F760" t="s">
        <v>58</v>
      </c>
      <c r="G760" t="s">
        <v>90</v>
      </c>
      <c r="H760">
        <v>11.47</v>
      </c>
      <c r="I760">
        <v>1002</v>
      </c>
      <c r="J760">
        <v>104.78</v>
      </c>
      <c r="K760">
        <v>2</v>
      </c>
      <c r="L760" t="s">
        <v>44</v>
      </c>
      <c r="M760" t="s">
        <v>60</v>
      </c>
      <c r="N760">
        <v>46920.6</v>
      </c>
      <c r="O760" t="s">
        <v>156</v>
      </c>
      <c r="P760" t="s">
        <v>70</v>
      </c>
      <c r="Q760">
        <v>81.31</v>
      </c>
      <c r="R760">
        <v>2462.8000000000002</v>
      </c>
      <c r="S760">
        <v>2412.64</v>
      </c>
      <c r="T760">
        <v>6872.45</v>
      </c>
      <c r="U760" t="str">
        <f>TEXT(Table1[[#This Row],[Booking_Date]],"mmm")</f>
        <v>Dec</v>
      </c>
      <c r="V760">
        <f>YEAR(Table1[[#This Row],[Booking_Date]])</f>
        <v>2025</v>
      </c>
      <c r="W760" t="s">
        <v>104</v>
      </c>
      <c r="X760" t="str">
        <f>IF(Table1[[#This Row],[Freight_Cost]]&gt;50000,"High","Low")</f>
        <v>Low</v>
      </c>
      <c r="Y760" s="5" t="str">
        <f>IF(Table1[[#This Row],[Profit]]&gt;10000,"Good","Average")</f>
        <v>Average</v>
      </c>
      <c r="Z760" s="5" t="str" cm="1">
        <f t="array" ref="Z760">_xlfn.IFS(K760&lt;=5,"Excellent",K760&lt;=10,"Good",TRUE,"Delayed")</f>
        <v>Excellent</v>
      </c>
      <c r="AA760" s="5" t="str">
        <f>_xlfn.XLOOKUP(Table1[[#This Row],[Shipment_ID]],A:A,E:E)</f>
        <v>CMA CGM</v>
      </c>
      <c r="AB760" s="5">
        <f t="shared" si="11"/>
        <v>6872.45</v>
      </c>
    </row>
    <row r="761" spans="1:28">
      <c r="A761" t="s">
        <v>954</v>
      </c>
      <c r="B761" s="1">
        <v>45333</v>
      </c>
      <c r="C761" t="s">
        <v>121</v>
      </c>
      <c r="D761" t="s">
        <v>65</v>
      </c>
      <c r="E761" t="s">
        <v>99</v>
      </c>
      <c r="F761" t="s">
        <v>32</v>
      </c>
      <c r="G761" t="s">
        <v>52</v>
      </c>
      <c r="H761">
        <v>23.84</v>
      </c>
      <c r="I761">
        <v>790</v>
      </c>
      <c r="J761">
        <v>90.43</v>
      </c>
      <c r="K761">
        <v>3</v>
      </c>
      <c r="L761" t="s">
        <v>68</v>
      </c>
      <c r="M761" t="s">
        <v>35</v>
      </c>
      <c r="N761">
        <v>48287.6</v>
      </c>
      <c r="O761" t="s">
        <v>366</v>
      </c>
      <c r="P761" t="s">
        <v>54</v>
      </c>
      <c r="Q761">
        <v>87.36</v>
      </c>
      <c r="R761">
        <v>2533.6</v>
      </c>
      <c r="S761">
        <v>4907.6400000000003</v>
      </c>
      <c r="T761">
        <v>8360.94</v>
      </c>
      <c r="U761" t="str">
        <f>TEXT(Table1[[#This Row],[Booking_Date]],"mmm")</f>
        <v>Feb</v>
      </c>
      <c r="V761">
        <f>YEAR(Table1[[#This Row],[Booking_Date]])</f>
        <v>2024</v>
      </c>
      <c r="W761" t="s">
        <v>38</v>
      </c>
      <c r="X761" t="str">
        <f>IF(Table1[[#This Row],[Freight_Cost]]&gt;50000,"High","Low")</f>
        <v>Low</v>
      </c>
      <c r="Y761" s="5" t="str">
        <f>IF(Table1[[#This Row],[Profit]]&gt;10000,"Good","Average")</f>
        <v>Average</v>
      </c>
      <c r="Z761" s="5" t="str" cm="1">
        <f t="array" ref="Z761">_xlfn.IFS(K761&lt;=5,"Excellent",K761&lt;=10,"Good",TRUE,"Delayed")</f>
        <v>Excellent</v>
      </c>
      <c r="AA761" s="5" t="str">
        <f>_xlfn.XLOOKUP(Table1[[#This Row],[Shipment_ID]],A:A,E:E)</f>
        <v>ONE</v>
      </c>
      <c r="AB761" s="5">
        <f t="shared" si="11"/>
        <v>8360.94</v>
      </c>
    </row>
    <row r="762" spans="1:28">
      <c r="A762" t="s">
        <v>955</v>
      </c>
      <c r="B762" s="1">
        <v>45847</v>
      </c>
      <c r="C762" t="s">
        <v>50</v>
      </c>
      <c r="D762" t="s">
        <v>51</v>
      </c>
      <c r="E762" t="s">
        <v>102</v>
      </c>
      <c r="F762" t="s">
        <v>32</v>
      </c>
      <c r="G762" t="s">
        <v>67</v>
      </c>
      <c r="H762">
        <v>17.8</v>
      </c>
      <c r="I762">
        <v>1861</v>
      </c>
      <c r="J762">
        <v>104.8</v>
      </c>
      <c r="K762">
        <v>5</v>
      </c>
      <c r="L762" t="s">
        <v>34</v>
      </c>
      <c r="M762" t="s">
        <v>35</v>
      </c>
      <c r="N762">
        <v>59928</v>
      </c>
      <c r="O762" t="s">
        <v>304</v>
      </c>
      <c r="P762" t="s">
        <v>78</v>
      </c>
      <c r="Q762">
        <v>83.98</v>
      </c>
      <c r="R762">
        <v>4434</v>
      </c>
      <c r="S762">
        <v>3342.11</v>
      </c>
      <c r="T762">
        <v>5271.13</v>
      </c>
      <c r="U762" t="str">
        <f>TEXT(Table1[[#This Row],[Booking_Date]],"mmm")</f>
        <v>Jul</v>
      </c>
      <c r="V762">
        <f>YEAR(Table1[[#This Row],[Booking_Date]])</f>
        <v>2025</v>
      </c>
      <c r="W762" t="s">
        <v>48</v>
      </c>
      <c r="X762" t="str">
        <f>IF(Table1[[#This Row],[Freight_Cost]]&gt;50000,"High","Low")</f>
        <v>High</v>
      </c>
      <c r="Y762" s="5" t="str">
        <f>IF(Table1[[#This Row],[Profit]]&gt;10000,"Good","Average")</f>
        <v>Average</v>
      </c>
      <c r="Z762" s="5" t="str" cm="1">
        <f t="array" ref="Z762">_xlfn.IFS(K762&lt;=5,"Excellent",K762&lt;=10,"Good",TRUE,"Delayed")</f>
        <v>Excellent</v>
      </c>
      <c r="AA762" s="5" t="str">
        <f>_xlfn.XLOOKUP(Table1[[#This Row],[Shipment_ID]],A:A,E:E)</f>
        <v>Maersk</v>
      </c>
      <c r="AB762" s="5">
        <f t="shared" si="11"/>
        <v>5271.13</v>
      </c>
    </row>
    <row r="763" spans="1:28">
      <c r="A763" t="s">
        <v>956</v>
      </c>
      <c r="B763" s="1">
        <v>46029</v>
      </c>
      <c r="C763" t="s">
        <v>64</v>
      </c>
      <c r="D763" t="s">
        <v>82</v>
      </c>
      <c r="E763" t="s">
        <v>99</v>
      </c>
      <c r="F763" t="s">
        <v>32</v>
      </c>
      <c r="G763" t="s">
        <v>33</v>
      </c>
      <c r="H763">
        <v>15.26</v>
      </c>
      <c r="I763">
        <v>881</v>
      </c>
      <c r="J763">
        <v>87.82</v>
      </c>
      <c r="K763">
        <v>3</v>
      </c>
      <c r="L763" t="s">
        <v>34</v>
      </c>
      <c r="M763" t="s">
        <v>45</v>
      </c>
      <c r="N763">
        <v>41344.400000000001</v>
      </c>
      <c r="O763" t="s">
        <v>236</v>
      </c>
      <c r="P763" t="s">
        <v>37</v>
      </c>
      <c r="Q763">
        <v>85.21</v>
      </c>
      <c r="R763">
        <v>2372.4</v>
      </c>
      <c r="S763">
        <v>4604.17</v>
      </c>
      <c r="T763">
        <v>4861.51</v>
      </c>
      <c r="U763" t="str">
        <f>TEXT(Table1[[#This Row],[Booking_Date]],"mmm")</f>
        <v>Jan</v>
      </c>
      <c r="V763">
        <f>YEAR(Table1[[#This Row],[Booking_Date]])</f>
        <v>2026</v>
      </c>
      <c r="W763" t="s">
        <v>38</v>
      </c>
      <c r="X763" t="str">
        <f>IF(Table1[[#This Row],[Freight_Cost]]&gt;50000,"High","Low")</f>
        <v>Low</v>
      </c>
      <c r="Y763" s="5" t="str">
        <f>IF(Table1[[#This Row],[Profit]]&gt;10000,"Good","Average")</f>
        <v>Average</v>
      </c>
      <c r="Z763" s="5" t="str" cm="1">
        <f t="array" ref="Z763">_xlfn.IFS(K763&lt;=5,"Excellent",K763&lt;=10,"Good",TRUE,"Delayed")</f>
        <v>Excellent</v>
      </c>
      <c r="AA763" s="5" t="str">
        <f>_xlfn.XLOOKUP(Table1[[#This Row],[Shipment_ID]],A:A,E:E)</f>
        <v>ONE</v>
      </c>
      <c r="AB763" s="5">
        <f t="shared" si="11"/>
        <v>4861.51</v>
      </c>
    </row>
    <row r="764" spans="1:28">
      <c r="A764" t="s">
        <v>957</v>
      </c>
      <c r="B764" s="1">
        <v>46044</v>
      </c>
      <c r="C764" t="s">
        <v>89</v>
      </c>
      <c r="D764" t="s">
        <v>108</v>
      </c>
      <c r="E764" t="s">
        <v>83</v>
      </c>
      <c r="F764" t="s">
        <v>58</v>
      </c>
      <c r="G764" t="s">
        <v>84</v>
      </c>
      <c r="H764">
        <v>25.37</v>
      </c>
      <c r="I764">
        <v>2050</v>
      </c>
      <c r="J764">
        <v>104.9</v>
      </c>
      <c r="K764">
        <v>5</v>
      </c>
      <c r="L764" t="s">
        <v>34</v>
      </c>
      <c r="M764" t="s">
        <v>35</v>
      </c>
      <c r="N764">
        <v>81021</v>
      </c>
      <c r="O764" t="s">
        <v>514</v>
      </c>
      <c r="P764" t="s">
        <v>62</v>
      </c>
      <c r="Q764">
        <v>82.79</v>
      </c>
      <c r="R764">
        <v>5114.8</v>
      </c>
      <c r="S764">
        <v>3120.86</v>
      </c>
      <c r="T764">
        <v>12120.91</v>
      </c>
      <c r="U764" t="str">
        <f>TEXT(Table1[[#This Row],[Booking_Date]],"mmm")</f>
        <v>Jan</v>
      </c>
      <c r="V764">
        <f>YEAR(Table1[[#This Row],[Booking_Date]])</f>
        <v>2026</v>
      </c>
      <c r="W764" t="s">
        <v>38</v>
      </c>
      <c r="X764" t="str">
        <f>IF(Table1[[#This Row],[Freight_Cost]]&gt;50000,"High","Low")</f>
        <v>High</v>
      </c>
      <c r="Y764" s="5" t="str">
        <f>IF(Table1[[#This Row],[Profit]]&gt;10000,"Good","Average")</f>
        <v>Good</v>
      </c>
      <c r="Z764" s="5" t="str" cm="1">
        <f t="array" ref="Z764">_xlfn.IFS(K764&lt;=5,"Excellent",K764&lt;=10,"Good",TRUE,"Delayed")</f>
        <v>Excellent</v>
      </c>
      <c r="AA764" s="5" t="str">
        <f>_xlfn.XLOOKUP(Table1[[#This Row],[Shipment_ID]],A:A,E:E)</f>
        <v>MSC</v>
      </c>
      <c r="AB764" s="5">
        <f t="shared" si="11"/>
        <v>12120.91</v>
      </c>
    </row>
    <row r="765" spans="1:28">
      <c r="A765" t="s">
        <v>958</v>
      </c>
      <c r="B765" s="1">
        <v>45642</v>
      </c>
      <c r="C765" t="s">
        <v>40</v>
      </c>
      <c r="D765" t="s">
        <v>108</v>
      </c>
      <c r="E765" t="s">
        <v>83</v>
      </c>
      <c r="F765" t="s">
        <v>58</v>
      </c>
      <c r="G765" t="s">
        <v>84</v>
      </c>
      <c r="H765">
        <v>12.06</v>
      </c>
      <c r="I765">
        <v>1020</v>
      </c>
      <c r="J765">
        <v>104.74</v>
      </c>
      <c r="K765">
        <v>2</v>
      </c>
      <c r="L765" t="s">
        <v>34</v>
      </c>
      <c r="M765" t="s">
        <v>45</v>
      </c>
      <c r="N765">
        <v>54162.8</v>
      </c>
      <c r="O765" t="s">
        <v>184</v>
      </c>
      <c r="P765" t="s">
        <v>47</v>
      </c>
      <c r="Q765">
        <v>87.04</v>
      </c>
      <c r="R765">
        <v>2522.4</v>
      </c>
      <c r="S765">
        <v>3414.98</v>
      </c>
      <c r="T765">
        <v>4827.8500000000004</v>
      </c>
      <c r="U765" t="str">
        <f>TEXT(Table1[[#This Row],[Booking_Date]],"mmm")</f>
        <v>Dec</v>
      </c>
      <c r="V765">
        <f>YEAR(Table1[[#This Row],[Booking_Date]])</f>
        <v>2024</v>
      </c>
      <c r="W765" t="s">
        <v>104</v>
      </c>
      <c r="X765" t="str">
        <f>IF(Table1[[#This Row],[Freight_Cost]]&gt;50000,"High","Low")</f>
        <v>High</v>
      </c>
      <c r="Y765" s="5" t="str">
        <f>IF(Table1[[#This Row],[Profit]]&gt;10000,"Good","Average")</f>
        <v>Average</v>
      </c>
      <c r="Z765" s="5" t="str" cm="1">
        <f t="array" ref="Z765">_xlfn.IFS(K765&lt;=5,"Excellent",K765&lt;=10,"Good",TRUE,"Delayed")</f>
        <v>Excellent</v>
      </c>
      <c r="AA765" s="5" t="str">
        <f>_xlfn.XLOOKUP(Table1[[#This Row],[Shipment_ID]],A:A,E:E)</f>
        <v>MSC</v>
      </c>
      <c r="AB765" s="5">
        <f t="shared" si="11"/>
        <v>4827.8500000000004</v>
      </c>
    </row>
    <row r="766" spans="1:28">
      <c r="A766" t="s">
        <v>959</v>
      </c>
      <c r="B766" s="1">
        <v>45477</v>
      </c>
      <c r="C766" t="s">
        <v>29</v>
      </c>
      <c r="D766" t="s">
        <v>41</v>
      </c>
      <c r="E766" t="s">
        <v>83</v>
      </c>
      <c r="F766" t="s">
        <v>58</v>
      </c>
      <c r="G766" t="s">
        <v>84</v>
      </c>
      <c r="H766">
        <v>27.23</v>
      </c>
      <c r="I766">
        <v>1634</v>
      </c>
      <c r="J766">
        <v>87.49</v>
      </c>
      <c r="K766">
        <v>6</v>
      </c>
      <c r="L766" t="s">
        <v>68</v>
      </c>
      <c r="M766" t="s">
        <v>45</v>
      </c>
      <c r="N766">
        <v>70613.8</v>
      </c>
      <c r="O766" t="s">
        <v>338</v>
      </c>
      <c r="P766" t="s">
        <v>78</v>
      </c>
      <c r="Q766">
        <v>86.74</v>
      </c>
      <c r="R766">
        <v>4357.2</v>
      </c>
      <c r="S766">
        <v>4985.41</v>
      </c>
      <c r="T766">
        <v>10136.700000000001</v>
      </c>
      <c r="U766" t="str">
        <f>TEXT(Table1[[#This Row],[Booking_Date]],"mmm")</f>
        <v>Jul</v>
      </c>
      <c r="V766">
        <f>YEAR(Table1[[#This Row],[Booking_Date]])</f>
        <v>2024</v>
      </c>
      <c r="W766" t="s">
        <v>48</v>
      </c>
      <c r="X766" t="str">
        <f>IF(Table1[[#This Row],[Freight_Cost]]&gt;50000,"High","Low")</f>
        <v>High</v>
      </c>
      <c r="Y766" s="5" t="str">
        <f>IF(Table1[[#This Row],[Profit]]&gt;10000,"Good","Average")</f>
        <v>Good</v>
      </c>
      <c r="Z766" s="5" t="str" cm="1">
        <f t="array" ref="Z766">_xlfn.IFS(K766&lt;=5,"Excellent",K766&lt;=10,"Good",TRUE,"Delayed")</f>
        <v>Good</v>
      </c>
      <c r="AA766" s="5" t="str">
        <f>_xlfn.XLOOKUP(Table1[[#This Row],[Shipment_ID]],A:A,E:E)</f>
        <v>MSC</v>
      </c>
      <c r="AB766" s="5">
        <f t="shared" si="11"/>
        <v>10136.700000000001</v>
      </c>
    </row>
    <row r="767" spans="1:28">
      <c r="A767" t="s">
        <v>960</v>
      </c>
      <c r="B767" s="1">
        <v>45497</v>
      </c>
      <c r="C767" t="s">
        <v>64</v>
      </c>
      <c r="D767" t="s">
        <v>30</v>
      </c>
      <c r="E767" t="s">
        <v>99</v>
      </c>
      <c r="F767" t="s">
        <v>58</v>
      </c>
      <c r="G767" t="s">
        <v>43</v>
      </c>
      <c r="H767">
        <v>12.13</v>
      </c>
      <c r="I767">
        <v>310</v>
      </c>
      <c r="J767">
        <v>87.75</v>
      </c>
      <c r="K767">
        <v>2</v>
      </c>
      <c r="L767" t="s">
        <v>68</v>
      </c>
      <c r="M767" t="s">
        <v>60</v>
      </c>
      <c r="N767">
        <v>39667</v>
      </c>
      <c r="O767" t="s">
        <v>248</v>
      </c>
      <c r="P767" t="s">
        <v>74</v>
      </c>
      <c r="Q767">
        <v>82.29</v>
      </c>
      <c r="R767">
        <v>1105.2</v>
      </c>
      <c r="S767">
        <v>1725.48</v>
      </c>
      <c r="T767">
        <v>3850.99</v>
      </c>
      <c r="U767" t="str">
        <f>TEXT(Table1[[#This Row],[Booking_Date]],"mmm")</f>
        <v>Jul</v>
      </c>
      <c r="V767">
        <f>YEAR(Table1[[#This Row],[Booking_Date]])</f>
        <v>2024</v>
      </c>
      <c r="W767" t="s">
        <v>48</v>
      </c>
      <c r="X767" t="str">
        <f>IF(Table1[[#This Row],[Freight_Cost]]&gt;50000,"High","Low")</f>
        <v>Low</v>
      </c>
      <c r="Y767" s="5" t="str">
        <f>IF(Table1[[#This Row],[Profit]]&gt;10000,"Good","Average")</f>
        <v>Average</v>
      </c>
      <c r="Z767" s="5" t="str" cm="1">
        <f t="array" ref="Z767">_xlfn.IFS(K767&lt;=5,"Excellent",K767&lt;=10,"Good",TRUE,"Delayed")</f>
        <v>Excellent</v>
      </c>
      <c r="AA767" s="5" t="str">
        <f>_xlfn.XLOOKUP(Table1[[#This Row],[Shipment_ID]],A:A,E:E)</f>
        <v>ONE</v>
      </c>
      <c r="AB767" s="5">
        <f t="shared" si="11"/>
        <v>3850.99</v>
      </c>
    </row>
    <row r="768" spans="1:28">
      <c r="A768" t="s">
        <v>961</v>
      </c>
      <c r="B768" s="1">
        <v>45843</v>
      </c>
      <c r="C768" t="s">
        <v>29</v>
      </c>
      <c r="D768" t="s">
        <v>72</v>
      </c>
      <c r="E768" t="s">
        <v>31</v>
      </c>
      <c r="F768" t="s">
        <v>32</v>
      </c>
      <c r="G768" t="s">
        <v>33</v>
      </c>
      <c r="H768">
        <v>25.61</v>
      </c>
      <c r="I768">
        <v>2009</v>
      </c>
      <c r="J768">
        <v>86.58</v>
      </c>
      <c r="K768">
        <v>6</v>
      </c>
      <c r="L768" t="s">
        <v>34</v>
      </c>
      <c r="M768" t="s">
        <v>60</v>
      </c>
      <c r="N768">
        <v>62546.6</v>
      </c>
      <c r="O768" t="s">
        <v>87</v>
      </c>
      <c r="P768" t="s">
        <v>78</v>
      </c>
      <c r="Q768">
        <v>88.21</v>
      </c>
      <c r="R768">
        <v>5042.3999999999996</v>
      </c>
      <c r="S768">
        <v>1776.74</v>
      </c>
      <c r="T768">
        <v>10614.99</v>
      </c>
      <c r="U768" t="str">
        <f>TEXT(Table1[[#This Row],[Booking_Date]],"mmm")</f>
        <v>Jul</v>
      </c>
      <c r="V768">
        <f>YEAR(Table1[[#This Row],[Booking_Date]])</f>
        <v>2025</v>
      </c>
      <c r="W768" t="s">
        <v>48</v>
      </c>
      <c r="X768" t="str">
        <f>IF(Table1[[#This Row],[Freight_Cost]]&gt;50000,"High","Low")</f>
        <v>High</v>
      </c>
      <c r="Y768" s="5" t="str">
        <f>IF(Table1[[#This Row],[Profit]]&gt;10000,"Good","Average")</f>
        <v>Good</v>
      </c>
      <c r="Z768" s="5" t="str" cm="1">
        <f t="array" ref="Z768">_xlfn.IFS(K768&lt;=5,"Excellent",K768&lt;=10,"Good",TRUE,"Delayed")</f>
        <v>Good</v>
      </c>
      <c r="AA768" s="5" t="str">
        <f>_xlfn.XLOOKUP(Table1[[#This Row],[Shipment_ID]],A:A,E:E)</f>
        <v>Hapag-Lloyd</v>
      </c>
      <c r="AB768" s="5">
        <f t="shared" si="11"/>
        <v>10614.99</v>
      </c>
    </row>
    <row r="769" spans="1:28">
      <c r="A769" t="s">
        <v>962</v>
      </c>
      <c r="B769" s="1">
        <v>45467</v>
      </c>
      <c r="C769" t="s">
        <v>121</v>
      </c>
      <c r="D769" t="s">
        <v>41</v>
      </c>
      <c r="E769" t="s">
        <v>31</v>
      </c>
      <c r="F769" t="s">
        <v>32</v>
      </c>
      <c r="G769" t="s">
        <v>90</v>
      </c>
      <c r="H769">
        <v>15.89</v>
      </c>
      <c r="I769">
        <v>2302</v>
      </c>
      <c r="J769">
        <v>95.16</v>
      </c>
      <c r="K769">
        <v>7</v>
      </c>
      <c r="L769" t="s">
        <v>68</v>
      </c>
      <c r="M769" t="s">
        <v>45</v>
      </c>
      <c r="N769">
        <v>57344.2</v>
      </c>
      <c r="O769" t="s">
        <v>338</v>
      </c>
      <c r="P769" t="s">
        <v>54</v>
      </c>
      <c r="Q769">
        <v>86.03</v>
      </c>
      <c r="R769">
        <v>5239.6000000000004</v>
      </c>
      <c r="S769">
        <v>2710.1</v>
      </c>
      <c r="T769">
        <v>10141.33</v>
      </c>
      <c r="U769" t="str">
        <f>TEXT(Table1[[#This Row],[Booking_Date]],"mmm")</f>
        <v>Jun</v>
      </c>
      <c r="V769">
        <f>YEAR(Table1[[#This Row],[Booking_Date]])</f>
        <v>2024</v>
      </c>
      <c r="W769" t="s">
        <v>75</v>
      </c>
      <c r="X769" t="str">
        <f>IF(Table1[[#This Row],[Freight_Cost]]&gt;50000,"High","Low")</f>
        <v>High</v>
      </c>
      <c r="Y769" s="5" t="str">
        <f>IF(Table1[[#This Row],[Profit]]&gt;10000,"Good","Average")</f>
        <v>Good</v>
      </c>
      <c r="Z769" s="5" t="str" cm="1">
        <f t="array" ref="Z769">_xlfn.IFS(K769&lt;=5,"Excellent",K769&lt;=10,"Good",TRUE,"Delayed")</f>
        <v>Good</v>
      </c>
      <c r="AA769" s="5" t="str">
        <f>_xlfn.XLOOKUP(Table1[[#This Row],[Shipment_ID]],A:A,E:E)</f>
        <v>Hapag-Lloyd</v>
      </c>
      <c r="AB769" s="5">
        <f t="shared" si="11"/>
        <v>10141.33</v>
      </c>
    </row>
    <row r="770" spans="1:28">
      <c r="A770" t="s">
        <v>963</v>
      </c>
      <c r="B770" s="1">
        <v>45819</v>
      </c>
      <c r="C770" t="s">
        <v>121</v>
      </c>
      <c r="D770" t="s">
        <v>51</v>
      </c>
      <c r="E770" t="s">
        <v>31</v>
      </c>
      <c r="F770" t="s">
        <v>32</v>
      </c>
      <c r="G770" t="s">
        <v>33</v>
      </c>
      <c r="H770">
        <v>11.69</v>
      </c>
      <c r="I770">
        <v>660</v>
      </c>
      <c r="J770">
        <v>88.37</v>
      </c>
      <c r="K770">
        <v>2</v>
      </c>
      <c r="L770" t="s">
        <v>44</v>
      </c>
      <c r="M770" t="s">
        <v>60</v>
      </c>
      <c r="N770">
        <v>29045.4</v>
      </c>
      <c r="O770" t="s">
        <v>232</v>
      </c>
      <c r="P770" t="s">
        <v>54</v>
      </c>
      <c r="Q770">
        <v>85.49</v>
      </c>
      <c r="R770">
        <v>1787.6</v>
      </c>
      <c r="S770">
        <v>4643.8</v>
      </c>
      <c r="T770">
        <v>3128.01</v>
      </c>
      <c r="U770" t="str">
        <f>TEXT(Table1[[#This Row],[Booking_Date]],"mmm")</f>
        <v>Jun</v>
      </c>
      <c r="V770">
        <f>YEAR(Table1[[#This Row],[Booking_Date]])</f>
        <v>2025</v>
      </c>
      <c r="W770" t="s">
        <v>75</v>
      </c>
      <c r="X770" t="str">
        <f>IF(Table1[[#This Row],[Freight_Cost]]&gt;50000,"High","Low")</f>
        <v>Low</v>
      </c>
      <c r="Y770" s="5" t="str">
        <f>IF(Table1[[#This Row],[Profit]]&gt;10000,"Good","Average")</f>
        <v>Average</v>
      </c>
      <c r="Z770" s="5" t="str" cm="1">
        <f t="array" ref="Z770">_xlfn.IFS(K770&lt;=5,"Excellent",K770&lt;=10,"Good",TRUE,"Delayed")</f>
        <v>Excellent</v>
      </c>
      <c r="AA770" s="5" t="str">
        <f>_xlfn.XLOOKUP(Table1[[#This Row],[Shipment_ID]],A:A,E:E)</f>
        <v>Hapag-Lloyd</v>
      </c>
      <c r="AB770" s="5">
        <f t="shared" ref="AB770:AB833" si="12">INDEX(T:T,MATCH(A770,A:A,0))</f>
        <v>3128.01</v>
      </c>
    </row>
    <row r="771" spans="1:28">
      <c r="A771" t="s">
        <v>964</v>
      </c>
      <c r="B771" s="1">
        <v>46035</v>
      </c>
      <c r="C771" t="s">
        <v>29</v>
      </c>
      <c r="D771" t="s">
        <v>51</v>
      </c>
      <c r="E771" t="s">
        <v>31</v>
      </c>
      <c r="F771" t="s">
        <v>32</v>
      </c>
      <c r="G771" t="s">
        <v>84</v>
      </c>
      <c r="H771">
        <v>15.17</v>
      </c>
      <c r="I771">
        <v>1683</v>
      </c>
      <c r="J771">
        <v>91.63</v>
      </c>
      <c r="K771">
        <v>6</v>
      </c>
      <c r="L771" t="s">
        <v>68</v>
      </c>
      <c r="M771" t="s">
        <v>45</v>
      </c>
      <c r="N771">
        <v>48844.6</v>
      </c>
      <c r="O771" t="s">
        <v>116</v>
      </c>
      <c r="P771" t="s">
        <v>54</v>
      </c>
      <c r="Q771">
        <v>83.32</v>
      </c>
      <c r="R771">
        <v>3972.8</v>
      </c>
      <c r="S771">
        <v>1792.4</v>
      </c>
      <c r="T771">
        <v>4827.3</v>
      </c>
      <c r="U771" t="str">
        <f>TEXT(Table1[[#This Row],[Booking_Date]],"mmm")</f>
        <v>Jan</v>
      </c>
      <c r="V771">
        <f>YEAR(Table1[[#This Row],[Booking_Date]])</f>
        <v>2026</v>
      </c>
      <c r="W771" t="s">
        <v>38</v>
      </c>
      <c r="X771" t="str">
        <f>IF(Table1[[#This Row],[Freight_Cost]]&gt;50000,"High","Low")</f>
        <v>Low</v>
      </c>
      <c r="Y771" s="5" t="str">
        <f>IF(Table1[[#This Row],[Profit]]&gt;10000,"Good","Average")</f>
        <v>Average</v>
      </c>
      <c r="Z771" s="5" t="str" cm="1">
        <f t="array" ref="Z771">_xlfn.IFS(K771&lt;=5,"Excellent",K771&lt;=10,"Good",TRUE,"Delayed")</f>
        <v>Good</v>
      </c>
      <c r="AA771" s="5" t="str">
        <f>_xlfn.XLOOKUP(Table1[[#This Row],[Shipment_ID]],A:A,E:E)</f>
        <v>Hapag-Lloyd</v>
      </c>
      <c r="AB771" s="5">
        <f t="shared" si="12"/>
        <v>4827.3</v>
      </c>
    </row>
    <row r="772" spans="1:28">
      <c r="A772" t="s">
        <v>965</v>
      </c>
      <c r="B772" s="1">
        <v>45714</v>
      </c>
      <c r="C772" t="s">
        <v>121</v>
      </c>
      <c r="D772" t="s">
        <v>56</v>
      </c>
      <c r="E772" t="s">
        <v>83</v>
      </c>
      <c r="F772" t="s">
        <v>32</v>
      </c>
      <c r="G772" t="s">
        <v>52</v>
      </c>
      <c r="H772">
        <v>10.51</v>
      </c>
      <c r="I772">
        <v>2120</v>
      </c>
      <c r="J772">
        <v>91.86</v>
      </c>
      <c r="K772">
        <v>5</v>
      </c>
      <c r="L772" t="s">
        <v>34</v>
      </c>
      <c r="M772" t="s">
        <v>35</v>
      </c>
      <c r="N772">
        <v>54922.2</v>
      </c>
      <c r="O772" t="s">
        <v>200</v>
      </c>
      <c r="P772" t="s">
        <v>74</v>
      </c>
      <c r="Q772">
        <v>87.51</v>
      </c>
      <c r="R772">
        <v>4660.3999999999996</v>
      </c>
      <c r="S772">
        <v>4646.17</v>
      </c>
      <c r="T772">
        <v>5638.45</v>
      </c>
      <c r="U772" t="str">
        <f>TEXT(Table1[[#This Row],[Booking_Date]],"mmm")</f>
        <v>Feb</v>
      </c>
      <c r="V772">
        <f>YEAR(Table1[[#This Row],[Booking_Date]])</f>
        <v>2025</v>
      </c>
      <c r="W772" t="s">
        <v>38</v>
      </c>
      <c r="X772" t="str">
        <f>IF(Table1[[#This Row],[Freight_Cost]]&gt;50000,"High","Low")</f>
        <v>High</v>
      </c>
      <c r="Y772" s="5" t="str">
        <f>IF(Table1[[#This Row],[Profit]]&gt;10000,"Good","Average")</f>
        <v>Average</v>
      </c>
      <c r="Z772" s="5" t="str" cm="1">
        <f t="array" ref="Z772">_xlfn.IFS(K772&lt;=5,"Excellent",K772&lt;=10,"Good",TRUE,"Delayed")</f>
        <v>Excellent</v>
      </c>
      <c r="AA772" s="5" t="str">
        <f>_xlfn.XLOOKUP(Table1[[#This Row],[Shipment_ID]],A:A,E:E)</f>
        <v>MSC</v>
      </c>
      <c r="AB772" s="5">
        <f t="shared" si="12"/>
        <v>5638.45</v>
      </c>
    </row>
    <row r="773" spans="1:28">
      <c r="A773" t="s">
        <v>966</v>
      </c>
      <c r="B773" s="1">
        <v>45483</v>
      </c>
      <c r="C773" t="s">
        <v>40</v>
      </c>
      <c r="D773" t="s">
        <v>56</v>
      </c>
      <c r="E773" t="s">
        <v>102</v>
      </c>
      <c r="F773" t="s">
        <v>32</v>
      </c>
      <c r="G773" t="s">
        <v>90</v>
      </c>
      <c r="H773">
        <v>14.9</v>
      </c>
      <c r="I773">
        <v>2067</v>
      </c>
      <c r="J773">
        <v>92.84</v>
      </c>
      <c r="K773">
        <v>7</v>
      </c>
      <c r="L773" t="s">
        <v>44</v>
      </c>
      <c r="M773" t="s">
        <v>60</v>
      </c>
      <c r="N773">
        <v>49354.8</v>
      </c>
      <c r="O773" t="s">
        <v>307</v>
      </c>
      <c r="P773" t="s">
        <v>54</v>
      </c>
      <c r="Q773">
        <v>84.74</v>
      </c>
      <c r="R773">
        <v>4730</v>
      </c>
      <c r="S773">
        <v>4434.01</v>
      </c>
      <c r="T773">
        <v>6558.07</v>
      </c>
      <c r="U773" t="str">
        <f>TEXT(Table1[[#This Row],[Booking_Date]],"mmm")</f>
        <v>Jul</v>
      </c>
      <c r="V773">
        <f>YEAR(Table1[[#This Row],[Booking_Date]])</f>
        <v>2024</v>
      </c>
      <c r="W773" t="s">
        <v>48</v>
      </c>
      <c r="X773" t="str">
        <f>IF(Table1[[#This Row],[Freight_Cost]]&gt;50000,"High","Low")</f>
        <v>Low</v>
      </c>
      <c r="Y773" s="5" t="str">
        <f>IF(Table1[[#This Row],[Profit]]&gt;10000,"Good","Average")</f>
        <v>Average</v>
      </c>
      <c r="Z773" s="5" t="str" cm="1">
        <f t="array" ref="Z773">_xlfn.IFS(K773&lt;=5,"Excellent",K773&lt;=10,"Good",TRUE,"Delayed")</f>
        <v>Good</v>
      </c>
      <c r="AA773" s="5" t="str">
        <f>_xlfn.XLOOKUP(Table1[[#This Row],[Shipment_ID]],A:A,E:E)</f>
        <v>Maersk</v>
      </c>
      <c r="AB773" s="5">
        <f t="shared" si="12"/>
        <v>6558.07</v>
      </c>
    </row>
    <row r="774" spans="1:28">
      <c r="A774" t="s">
        <v>967</v>
      </c>
      <c r="B774" s="1">
        <v>45714</v>
      </c>
      <c r="C774" t="s">
        <v>89</v>
      </c>
      <c r="D774" t="s">
        <v>30</v>
      </c>
      <c r="E774" t="s">
        <v>99</v>
      </c>
      <c r="F774" t="s">
        <v>32</v>
      </c>
      <c r="G774" t="s">
        <v>43</v>
      </c>
      <c r="H774">
        <v>10.16</v>
      </c>
      <c r="I774">
        <v>1953</v>
      </c>
      <c r="J774">
        <v>102.31</v>
      </c>
      <c r="K774">
        <v>5</v>
      </c>
      <c r="L774" t="s">
        <v>44</v>
      </c>
      <c r="M774" t="s">
        <v>35</v>
      </c>
      <c r="N774">
        <v>48857.2</v>
      </c>
      <c r="O774" t="s">
        <v>292</v>
      </c>
      <c r="P774" t="s">
        <v>37</v>
      </c>
      <c r="Q774">
        <v>82.12</v>
      </c>
      <c r="R774">
        <v>4312.3999999999996</v>
      </c>
      <c r="S774">
        <v>2856.95</v>
      </c>
      <c r="T774">
        <v>5186.2</v>
      </c>
      <c r="U774" t="str">
        <f>TEXT(Table1[[#This Row],[Booking_Date]],"mmm")</f>
        <v>Feb</v>
      </c>
      <c r="V774">
        <f>YEAR(Table1[[#This Row],[Booking_Date]])</f>
        <v>2025</v>
      </c>
      <c r="W774" t="s">
        <v>38</v>
      </c>
      <c r="X774" t="str">
        <f>IF(Table1[[#This Row],[Freight_Cost]]&gt;50000,"High","Low")</f>
        <v>Low</v>
      </c>
      <c r="Y774" s="5" t="str">
        <f>IF(Table1[[#This Row],[Profit]]&gt;10000,"Good","Average")</f>
        <v>Average</v>
      </c>
      <c r="Z774" s="5" t="str" cm="1">
        <f t="array" ref="Z774">_xlfn.IFS(K774&lt;=5,"Excellent",K774&lt;=10,"Good",TRUE,"Delayed")</f>
        <v>Excellent</v>
      </c>
      <c r="AA774" s="5" t="str">
        <f>_xlfn.XLOOKUP(Table1[[#This Row],[Shipment_ID]],A:A,E:E)</f>
        <v>ONE</v>
      </c>
      <c r="AB774" s="5">
        <f t="shared" si="12"/>
        <v>5186.2</v>
      </c>
    </row>
    <row r="775" spans="1:28">
      <c r="A775" t="s">
        <v>968</v>
      </c>
      <c r="B775" s="1">
        <v>45634</v>
      </c>
      <c r="C775" t="s">
        <v>50</v>
      </c>
      <c r="D775" t="s">
        <v>30</v>
      </c>
      <c r="E775" t="s">
        <v>57</v>
      </c>
      <c r="F775" t="s">
        <v>32</v>
      </c>
      <c r="G775" t="s">
        <v>59</v>
      </c>
      <c r="H775">
        <v>21.2</v>
      </c>
      <c r="I775">
        <v>2361</v>
      </c>
      <c r="J775">
        <v>91.9</v>
      </c>
      <c r="K775">
        <v>5</v>
      </c>
      <c r="L775" t="s">
        <v>68</v>
      </c>
      <c r="M775" t="s">
        <v>60</v>
      </c>
      <c r="N775">
        <v>60940</v>
      </c>
      <c r="O775" t="s">
        <v>178</v>
      </c>
      <c r="P775" t="s">
        <v>78</v>
      </c>
      <c r="Q775">
        <v>87.52</v>
      </c>
      <c r="R775">
        <v>5570</v>
      </c>
      <c r="S775">
        <v>2846.49</v>
      </c>
      <c r="T775">
        <v>7661.92</v>
      </c>
      <c r="U775" t="str">
        <f>TEXT(Table1[[#This Row],[Booking_Date]],"mmm")</f>
        <v>Dec</v>
      </c>
      <c r="V775">
        <f>YEAR(Table1[[#This Row],[Booking_Date]])</f>
        <v>2024</v>
      </c>
      <c r="W775" t="s">
        <v>104</v>
      </c>
      <c r="X775" t="str">
        <f>IF(Table1[[#This Row],[Freight_Cost]]&gt;50000,"High","Low")</f>
        <v>High</v>
      </c>
      <c r="Y775" s="5" t="str">
        <f>IF(Table1[[#This Row],[Profit]]&gt;10000,"Good","Average")</f>
        <v>Average</v>
      </c>
      <c r="Z775" s="5" t="str" cm="1">
        <f t="array" ref="Z775">_xlfn.IFS(K775&lt;=5,"Excellent",K775&lt;=10,"Good",TRUE,"Delayed")</f>
        <v>Excellent</v>
      </c>
      <c r="AA775" s="5" t="str">
        <f>_xlfn.XLOOKUP(Table1[[#This Row],[Shipment_ID]],A:A,E:E)</f>
        <v>Evergreen</v>
      </c>
      <c r="AB775" s="5">
        <f t="shared" si="12"/>
        <v>7661.92</v>
      </c>
    </row>
    <row r="776" spans="1:28">
      <c r="A776" t="s">
        <v>969</v>
      </c>
      <c r="B776" s="1">
        <v>45395</v>
      </c>
      <c r="C776" t="s">
        <v>115</v>
      </c>
      <c r="D776" t="s">
        <v>108</v>
      </c>
      <c r="E776" t="s">
        <v>66</v>
      </c>
      <c r="F776" t="s">
        <v>58</v>
      </c>
      <c r="G776" t="s">
        <v>90</v>
      </c>
      <c r="H776">
        <v>25.12</v>
      </c>
      <c r="I776">
        <v>1475</v>
      </c>
      <c r="J776">
        <v>86.62</v>
      </c>
      <c r="K776">
        <v>4</v>
      </c>
      <c r="L776" t="s">
        <v>34</v>
      </c>
      <c r="M776" t="s">
        <v>45</v>
      </c>
      <c r="N776">
        <v>69202.399999999994</v>
      </c>
      <c r="O776" t="s">
        <v>416</v>
      </c>
      <c r="P776" t="s">
        <v>47</v>
      </c>
      <c r="Q776">
        <v>85.95</v>
      </c>
      <c r="R776">
        <v>3954.8</v>
      </c>
      <c r="S776">
        <v>2389.9699999999998</v>
      </c>
      <c r="T776">
        <v>8179.05</v>
      </c>
      <c r="U776" t="str">
        <f>TEXT(Table1[[#This Row],[Booking_Date]],"mmm")</f>
        <v>Apr</v>
      </c>
      <c r="V776">
        <f>YEAR(Table1[[#This Row],[Booking_Date]])</f>
        <v>2024</v>
      </c>
      <c r="W776" t="s">
        <v>75</v>
      </c>
      <c r="X776" t="str">
        <f>IF(Table1[[#This Row],[Freight_Cost]]&gt;50000,"High","Low")</f>
        <v>High</v>
      </c>
      <c r="Y776" s="5" t="str">
        <f>IF(Table1[[#This Row],[Profit]]&gt;10000,"Good","Average")</f>
        <v>Average</v>
      </c>
      <c r="Z776" s="5" t="str" cm="1">
        <f t="array" ref="Z776">_xlfn.IFS(K776&lt;=5,"Excellent",K776&lt;=10,"Good",TRUE,"Delayed")</f>
        <v>Excellent</v>
      </c>
      <c r="AA776" s="5" t="str">
        <f>_xlfn.XLOOKUP(Table1[[#This Row],[Shipment_ID]],A:A,E:E)</f>
        <v>COSCO</v>
      </c>
      <c r="AB776" s="5">
        <f t="shared" si="12"/>
        <v>8179.05</v>
      </c>
    </row>
    <row r="777" spans="1:28">
      <c r="A777" t="s">
        <v>970</v>
      </c>
      <c r="B777" s="1">
        <v>45940</v>
      </c>
      <c r="C777" t="s">
        <v>29</v>
      </c>
      <c r="D777" t="s">
        <v>65</v>
      </c>
      <c r="E777" t="s">
        <v>57</v>
      </c>
      <c r="F777" t="s">
        <v>58</v>
      </c>
      <c r="G777" t="s">
        <v>59</v>
      </c>
      <c r="H777">
        <v>12.5</v>
      </c>
      <c r="I777">
        <v>2176</v>
      </c>
      <c r="J777">
        <v>93.06</v>
      </c>
      <c r="K777">
        <v>7</v>
      </c>
      <c r="L777" t="s">
        <v>44</v>
      </c>
      <c r="M777" t="s">
        <v>45</v>
      </c>
      <c r="N777">
        <v>62029.2</v>
      </c>
      <c r="O777" t="s">
        <v>36</v>
      </c>
      <c r="P777" t="s">
        <v>54</v>
      </c>
      <c r="Q777">
        <v>83.28</v>
      </c>
      <c r="R777">
        <v>4852</v>
      </c>
      <c r="S777">
        <v>4576.3500000000004</v>
      </c>
      <c r="T777">
        <v>8199.7000000000007</v>
      </c>
      <c r="U777" t="str">
        <f>TEXT(Table1[[#This Row],[Booking_Date]],"mmm")</f>
        <v>Oct</v>
      </c>
      <c r="V777">
        <f>YEAR(Table1[[#This Row],[Booking_Date]])</f>
        <v>2025</v>
      </c>
      <c r="W777" t="s">
        <v>104</v>
      </c>
      <c r="X777" t="str">
        <f>IF(Table1[[#This Row],[Freight_Cost]]&gt;50000,"High","Low")</f>
        <v>High</v>
      </c>
      <c r="Y777" s="5" t="str">
        <f>IF(Table1[[#This Row],[Profit]]&gt;10000,"Good","Average")</f>
        <v>Average</v>
      </c>
      <c r="Z777" s="5" t="str" cm="1">
        <f t="array" ref="Z777">_xlfn.IFS(K777&lt;=5,"Excellent",K777&lt;=10,"Good",TRUE,"Delayed")</f>
        <v>Good</v>
      </c>
      <c r="AA777" s="5" t="str">
        <f>_xlfn.XLOOKUP(Table1[[#This Row],[Shipment_ID]],A:A,E:E)</f>
        <v>Evergreen</v>
      </c>
      <c r="AB777" s="5">
        <f t="shared" si="12"/>
        <v>8199.7000000000007</v>
      </c>
    </row>
    <row r="778" spans="1:28">
      <c r="A778" t="s">
        <v>971</v>
      </c>
      <c r="B778" s="1">
        <v>45829</v>
      </c>
      <c r="C778" t="s">
        <v>121</v>
      </c>
      <c r="D778" t="s">
        <v>65</v>
      </c>
      <c r="E778" t="s">
        <v>83</v>
      </c>
      <c r="F778" t="s">
        <v>32</v>
      </c>
      <c r="G778" t="s">
        <v>33</v>
      </c>
      <c r="H778">
        <v>21.66</v>
      </c>
      <c r="I778">
        <v>1080</v>
      </c>
      <c r="J778">
        <v>98.82</v>
      </c>
      <c r="K778">
        <v>2</v>
      </c>
      <c r="L778" t="s">
        <v>34</v>
      </c>
      <c r="M778" t="s">
        <v>45</v>
      </c>
      <c r="N778">
        <v>50812.4</v>
      </c>
      <c r="O778" t="s">
        <v>150</v>
      </c>
      <c r="P778" t="s">
        <v>54</v>
      </c>
      <c r="Q778">
        <v>81.180000000000007</v>
      </c>
      <c r="R778">
        <v>3026.4</v>
      </c>
      <c r="S778">
        <v>2998.44</v>
      </c>
      <c r="T778">
        <v>7051.89</v>
      </c>
      <c r="U778" t="str">
        <f>TEXT(Table1[[#This Row],[Booking_Date]],"mmm")</f>
        <v>Jun</v>
      </c>
      <c r="V778">
        <f>YEAR(Table1[[#This Row],[Booking_Date]])</f>
        <v>2025</v>
      </c>
      <c r="W778" t="s">
        <v>75</v>
      </c>
      <c r="X778" t="str">
        <f>IF(Table1[[#This Row],[Freight_Cost]]&gt;50000,"High","Low")</f>
        <v>High</v>
      </c>
      <c r="Y778" s="5" t="str">
        <f>IF(Table1[[#This Row],[Profit]]&gt;10000,"Good","Average")</f>
        <v>Average</v>
      </c>
      <c r="Z778" s="5" t="str" cm="1">
        <f t="array" ref="Z778">_xlfn.IFS(K778&lt;=5,"Excellent",K778&lt;=10,"Good",TRUE,"Delayed")</f>
        <v>Excellent</v>
      </c>
      <c r="AA778" s="5" t="str">
        <f>_xlfn.XLOOKUP(Table1[[#This Row],[Shipment_ID]],A:A,E:E)</f>
        <v>MSC</v>
      </c>
      <c r="AB778" s="5">
        <f t="shared" si="12"/>
        <v>7051.89</v>
      </c>
    </row>
    <row r="779" spans="1:28">
      <c r="A779" t="s">
        <v>972</v>
      </c>
      <c r="B779" s="1">
        <v>45708</v>
      </c>
      <c r="C779" t="s">
        <v>50</v>
      </c>
      <c r="D779" t="s">
        <v>82</v>
      </c>
      <c r="E779" t="s">
        <v>99</v>
      </c>
      <c r="F779" t="s">
        <v>32</v>
      </c>
      <c r="G779" t="s">
        <v>59</v>
      </c>
      <c r="H779">
        <v>27.62</v>
      </c>
      <c r="I779">
        <v>2281</v>
      </c>
      <c r="J779">
        <v>97.09</v>
      </c>
      <c r="K779">
        <v>6</v>
      </c>
      <c r="L779" t="s">
        <v>44</v>
      </c>
      <c r="M779" t="s">
        <v>45</v>
      </c>
      <c r="N779">
        <v>65380.800000000003</v>
      </c>
      <c r="O779" t="s">
        <v>141</v>
      </c>
      <c r="P779" t="s">
        <v>62</v>
      </c>
      <c r="Q779">
        <v>81.61</v>
      </c>
      <c r="R779">
        <v>5666.8</v>
      </c>
      <c r="S779">
        <v>3848.6</v>
      </c>
      <c r="T779">
        <v>7582.64</v>
      </c>
      <c r="U779" t="str">
        <f>TEXT(Table1[[#This Row],[Booking_Date]],"mmm")</f>
        <v>Feb</v>
      </c>
      <c r="V779">
        <f>YEAR(Table1[[#This Row],[Booking_Date]])</f>
        <v>2025</v>
      </c>
      <c r="W779" t="s">
        <v>38</v>
      </c>
      <c r="X779" t="str">
        <f>IF(Table1[[#This Row],[Freight_Cost]]&gt;50000,"High","Low")</f>
        <v>High</v>
      </c>
      <c r="Y779" s="5" t="str">
        <f>IF(Table1[[#This Row],[Profit]]&gt;10000,"Good","Average")</f>
        <v>Average</v>
      </c>
      <c r="Z779" s="5" t="str" cm="1">
        <f t="array" ref="Z779">_xlfn.IFS(K779&lt;=5,"Excellent",K779&lt;=10,"Good",TRUE,"Delayed")</f>
        <v>Good</v>
      </c>
      <c r="AA779" s="5" t="str">
        <f>_xlfn.XLOOKUP(Table1[[#This Row],[Shipment_ID]],A:A,E:E)</f>
        <v>ONE</v>
      </c>
      <c r="AB779" s="5">
        <f t="shared" si="12"/>
        <v>7582.64</v>
      </c>
    </row>
    <row r="780" spans="1:28">
      <c r="A780" t="s">
        <v>973</v>
      </c>
      <c r="B780" s="1">
        <v>45918</v>
      </c>
      <c r="C780" t="s">
        <v>29</v>
      </c>
      <c r="D780" t="s">
        <v>65</v>
      </c>
      <c r="E780" t="s">
        <v>57</v>
      </c>
      <c r="F780" t="s">
        <v>32</v>
      </c>
      <c r="G780" t="s">
        <v>84</v>
      </c>
      <c r="H780">
        <v>17.57</v>
      </c>
      <c r="I780">
        <v>2743</v>
      </c>
      <c r="J780">
        <v>87.63</v>
      </c>
      <c r="K780">
        <v>8</v>
      </c>
      <c r="L780" t="s">
        <v>68</v>
      </c>
      <c r="M780" t="s">
        <v>45</v>
      </c>
      <c r="N780">
        <v>63244.6</v>
      </c>
      <c r="O780" t="s">
        <v>124</v>
      </c>
      <c r="P780" t="s">
        <v>74</v>
      </c>
      <c r="Q780">
        <v>85.96</v>
      </c>
      <c r="R780">
        <v>6188.8</v>
      </c>
      <c r="S780">
        <v>2456.77</v>
      </c>
      <c r="T780">
        <v>7934.39</v>
      </c>
      <c r="U780" t="str">
        <f>TEXT(Table1[[#This Row],[Booking_Date]],"mmm")</f>
        <v>Sep</v>
      </c>
      <c r="V780">
        <f>YEAR(Table1[[#This Row],[Booking_Date]])</f>
        <v>2025</v>
      </c>
      <c r="W780" t="s">
        <v>48</v>
      </c>
      <c r="X780" t="str">
        <f>IF(Table1[[#This Row],[Freight_Cost]]&gt;50000,"High","Low")</f>
        <v>High</v>
      </c>
      <c r="Y780" s="5" t="str">
        <f>IF(Table1[[#This Row],[Profit]]&gt;10000,"Good","Average")</f>
        <v>Average</v>
      </c>
      <c r="Z780" s="5" t="str" cm="1">
        <f t="array" ref="Z780">_xlfn.IFS(K780&lt;=5,"Excellent",K780&lt;=10,"Good",TRUE,"Delayed")</f>
        <v>Good</v>
      </c>
      <c r="AA780" s="5" t="str">
        <f>_xlfn.XLOOKUP(Table1[[#This Row],[Shipment_ID]],A:A,E:E)</f>
        <v>Evergreen</v>
      </c>
      <c r="AB780" s="5">
        <f t="shared" si="12"/>
        <v>7934.39</v>
      </c>
    </row>
    <row r="781" spans="1:28">
      <c r="A781" t="s">
        <v>974</v>
      </c>
      <c r="B781" s="1">
        <v>46143</v>
      </c>
      <c r="C781" t="s">
        <v>29</v>
      </c>
      <c r="D781" t="s">
        <v>65</v>
      </c>
      <c r="E781" t="s">
        <v>31</v>
      </c>
      <c r="F781" t="s">
        <v>32</v>
      </c>
      <c r="G781" t="s">
        <v>33</v>
      </c>
      <c r="H781">
        <v>14.3</v>
      </c>
      <c r="I781">
        <v>1815</v>
      </c>
      <c r="J781">
        <v>102.9</v>
      </c>
      <c r="K781">
        <v>4</v>
      </c>
      <c r="L781" t="s">
        <v>34</v>
      </c>
      <c r="M781" t="s">
        <v>35</v>
      </c>
      <c r="N781">
        <v>55998</v>
      </c>
      <c r="O781" t="s">
        <v>354</v>
      </c>
      <c r="P781" t="s">
        <v>54</v>
      </c>
      <c r="Q781">
        <v>88.5</v>
      </c>
      <c r="R781">
        <v>4202</v>
      </c>
      <c r="S781">
        <v>3668.78</v>
      </c>
      <c r="T781">
        <v>7622.23</v>
      </c>
      <c r="U781" t="str">
        <f>TEXT(Table1[[#This Row],[Booking_Date]],"mmm")</f>
        <v>May</v>
      </c>
      <c r="V781">
        <f>YEAR(Table1[[#This Row],[Booking_Date]])</f>
        <v>2026</v>
      </c>
      <c r="W781" t="s">
        <v>75</v>
      </c>
      <c r="X781" t="str">
        <f>IF(Table1[[#This Row],[Freight_Cost]]&gt;50000,"High","Low")</f>
        <v>High</v>
      </c>
      <c r="Y781" s="5" t="str">
        <f>IF(Table1[[#This Row],[Profit]]&gt;10000,"Good","Average")</f>
        <v>Average</v>
      </c>
      <c r="Z781" s="5" t="str" cm="1">
        <f t="array" ref="Z781">_xlfn.IFS(K781&lt;=5,"Excellent",K781&lt;=10,"Good",TRUE,"Delayed")</f>
        <v>Excellent</v>
      </c>
      <c r="AA781" s="5" t="str">
        <f>_xlfn.XLOOKUP(Table1[[#This Row],[Shipment_ID]],A:A,E:E)</f>
        <v>Hapag-Lloyd</v>
      </c>
      <c r="AB781" s="5">
        <f t="shared" si="12"/>
        <v>7622.23</v>
      </c>
    </row>
    <row r="782" spans="1:28">
      <c r="A782" t="s">
        <v>975</v>
      </c>
      <c r="B782" s="1">
        <v>46142</v>
      </c>
      <c r="C782" t="s">
        <v>115</v>
      </c>
      <c r="D782" t="s">
        <v>72</v>
      </c>
      <c r="E782" t="s">
        <v>102</v>
      </c>
      <c r="F782" t="s">
        <v>58</v>
      </c>
      <c r="G782" t="s">
        <v>90</v>
      </c>
      <c r="H782">
        <v>24.96</v>
      </c>
      <c r="I782">
        <v>1861</v>
      </c>
      <c r="J782">
        <v>99.06</v>
      </c>
      <c r="K782">
        <v>5</v>
      </c>
      <c r="L782" t="s">
        <v>68</v>
      </c>
      <c r="M782" t="s">
        <v>60</v>
      </c>
      <c r="N782">
        <v>71183.199999999997</v>
      </c>
      <c r="O782" t="s">
        <v>116</v>
      </c>
      <c r="P782" t="s">
        <v>47</v>
      </c>
      <c r="Q782">
        <v>83.54</v>
      </c>
      <c r="R782">
        <v>4720.3999999999996</v>
      </c>
      <c r="S782">
        <v>2232.62</v>
      </c>
      <c r="T782">
        <v>12259.94</v>
      </c>
      <c r="U782" t="str">
        <f>TEXT(Table1[[#This Row],[Booking_Date]],"mmm")</f>
        <v>Apr</v>
      </c>
      <c r="V782">
        <f>YEAR(Table1[[#This Row],[Booking_Date]])</f>
        <v>2026</v>
      </c>
      <c r="W782" t="s">
        <v>75</v>
      </c>
      <c r="X782" t="str">
        <f>IF(Table1[[#This Row],[Freight_Cost]]&gt;50000,"High","Low")</f>
        <v>High</v>
      </c>
      <c r="Y782" s="5" t="str">
        <f>IF(Table1[[#This Row],[Profit]]&gt;10000,"Good","Average")</f>
        <v>Good</v>
      </c>
      <c r="Z782" s="5" t="str" cm="1">
        <f t="array" ref="Z782">_xlfn.IFS(K782&lt;=5,"Excellent",K782&lt;=10,"Good",TRUE,"Delayed")</f>
        <v>Excellent</v>
      </c>
      <c r="AA782" s="5" t="str">
        <f>_xlfn.XLOOKUP(Table1[[#This Row],[Shipment_ID]],A:A,E:E)</f>
        <v>Maersk</v>
      </c>
      <c r="AB782" s="5">
        <f t="shared" si="12"/>
        <v>12259.94</v>
      </c>
    </row>
    <row r="783" spans="1:28">
      <c r="A783" t="s">
        <v>976</v>
      </c>
      <c r="B783" s="1">
        <v>45553</v>
      </c>
      <c r="C783" t="s">
        <v>121</v>
      </c>
      <c r="D783" t="s">
        <v>56</v>
      </c>
      <c r="E783" t="s">
        <v>99</v>
      </c>
      <c r="F783" t="s">
        <v>58</v>
      </c>
      <c r="G783" t="s">
        <v>59</v>
      </c>
      <c r="H783">
        <v>18.04</v>
      </c>
      <c r="I783">
        <v>1509</v>
      </c>
      <c r="J783">
        <v>103.7</v>
      </c>
      <c r="K783">
        <v>3</v>
      </c>
      <c r="L783" t="s">
        <v>44</v>
      </c>
      <c r="M783" t="s">
        <v>60</v>
      </c>
      <c r="N783">
        <v>58788</v>
      </c>
      <c r="O783" t="s">
        <v>204</v>
      </c>
      <c r="P783" t="s">
        <v>78</v>
      </c>
      <c r="Q783">
        <v>81.7</v>
      </c>
      <c r="R783">
        <v>3739.6</v>
      </c>
      <c r="S783">
        <v>2970.16</v>
      </c>
      <c r="T783">
        <v>7474.55</v>
      </c>
      <c r="U783" t="str">
        <f>TEXT(Table1[[#This Row],[Booking_Date]],"mmm")</f>
        <v>Sep</v>
      </c>
      <c r="V783">
        <f>YEAR(Table1[[#This Row],[Booking_Date]])</f>
        <v>2024</v>
      </c>
      <c r="W783" t="s">
        <v>48</v>
      </c>
      <c r="X783" t="str">
        <f>IF(Table1[[#This Row],[Freight_Cost]]&gt;50000,"High","Low")</f>
        <v>High</v>
      </c>
      <c r="Y783" s="5" t="str">
        <f>IF(Table1[[#This Row],[Profit]]&gt;10000,"Good","Average")</f>
        <v>Average</v>
      </c>
      <c r="Z783" s="5" t="str" cm="1">
        <f t="array" ref="Z783">_xlfn.IFS(K783&lt;=5,"Excellent",K783&lt;=10,"Good",TRUE,"Delayed")</f>
        <v>Excellent</v>
      </c>
      <c r="AA783" s="5" t="str">
        <f>_xlfn.XLOOKUP(Table1[[#This Row],[Shipment_ID]],A:A,E:E)</f>
        <v>ONE</v>
      </c>
      <c r="AB783" s="5">
        <f t="shared" si="12"/>
        <v>7474.55</v>
      </c>
    </row>
    <row r="784" spans="1:28">
      <c r="A784" t="s">
        <v>977</v>
      </c>
      <c r="B784" s="1">
        <v>45481</v>
      </c>
      <c r="C784" t="s">
        <v>40</v>
      </c>
      <c r="D784" t="s">
        <v>82</v>
      </c>
      <c r="E784" t="s">
        <v>66</v>
      </c>
      <c r="F784" t="s">
        <v>58</v>
      </c>
      <c r="G784" t="s">
        <v>84</v>
      </c>
      <c r="H784">
        <v>14.62</v>
      </c>
      <c r="I784">
        <v>892</v>
      </c>
      <c r="J784">
        <v>95.58</v>
      </c>
      <c r="K784">
        <v>2</v>
      </c>
      <c r="L784" t="s">
        <v>68</v>
      </c>
      <c r="M784" t="s">
        <v>60</v>
      </c>
      <c r="N784">
        <v>49831.6</v>
      </c>
      <c r="O784" t="s">
        <v>161</v>
      </c>
      <c r="P784" t="s">
        <v>62</v>
      </c>
      <c r="Q784">
        <v>82.78</v>
      </c>
      <c r="R784">
        <v>2368.8000000000002</v>
      </c>
      <c r="S784">
        <v>4793.13</v>
      </c>
      <c r="T784">
        <v>6547.5</v>
      </c>
      <c r="U784" t="str">
        <f>TEXT(Table1[[#This Row],[Booking_Date]],"mmm")</f>
        <v>Jul</v>
      </c>
      <c r="V784">
        <f>YEAR(Table1[[#This Row],[Booking_Date]])</f>
        <v>2024</v>
      </c>
      <c r="W784" t="s">
        <v>48</v>
      </c>
      <c r="X784" t="str">
        <f>IF(Table1[[#This Row],[Freight_Cost]]&gt;50000,"High","Low")</f>
        <v>Low</v>
      </c>
      <c r="Y784" s="5" t="str">
        <f>IF(Table1[[#This Row],[Profit]]&gt;10000,"Good","Average")</f>
        <v>Average</v>
      </c>
      <c r="Z784" s="5" t="str" cm="1">
        <f t="array" ref="Z784">_xlfn.IFS(K784&lt;=5,"Excellent",K784&lt;=10,"Good",TRUE,"Delayed")</f>
        <v>Excellent</v>
      </c>
      <c r="AA784" s="5" t="str">
        <f>_xlfn.XLOOKUP(Table1[[#This Row],[Shipment_ID]],A:A,E:E)</f>
        <v>COSCO</v>
      </c>
      <c r="AB784" s="5">
        <f t="shared" si="12"/>
        <v>6547.5</v>
      </c>
    </row>
    <row r="785" spans="1:28">
      <c r="A785" t="s">
        <v>978</v>
      </c>
      <c r="B785" s="1">
        <v>45581</v>
      </c>
      <c r="C785" t="s">
        <v>29</v>
      </c>
      <c r="D785" t="s">
        <v>56</v>
      </c>
      <c r="E785" t="s">
        <v>99</v>
      </c>
      <c r="F785" t="s">
        <v>58</v>
      </c>
      <c r="G785" t="s">
        <v>67</v>
      </c>
      <c r="H785">
        <v>13.12</v>
      </c>
      <c r="I785">
        <v>2034</v>
      </c>
      <c r="J785">
        <v>90.83</v>
      </c>
      <c r="K785">
        <v>5</v>
      </c>
      <c r="L785" t="s">
        <v>34</v>
      </c>
      <c r="M785" t="s">
        <v>60</v>
      </c>
      <c r="N785">
        <v>64115.6</v>
      </c>
      <c r="O785" t="s">
        <v>686</v>
      </c>
      <c r="P785" t="s">
        <v>78</v>
      </c>
      <c r="Q785">
        <v>81.83</v>
      </c>
      <c r="R785">
        <v>4592.8</v>
      </c>
      <c r="S785">
        <v>4682.68</v>
      </c>
      <c r="T785">
        <v>9127.8799999999992</v>
      </c>
      <c r="U785" t="str">
        <f>TEXT(Table1[[#This Row],[Booking_Date]],"mmm")</f>
        <v>Oct</v>
      </c>
      <c r="V785">
        <f>YEAR(Table1[[#This Row],[Booking_Date]])</f>
        <v>2024</v>
      </c>
      <c r="W785" t="s">
        <v>104</v>
      </c>
      <c r="X785" t="str">
        <f>IF(Table1[[#This Row],[Freight_Cost]]&gt;50000,"High","Low")</f>
        <v>High</v>
      </c>
      <c r="Y785" s="5" t="str">
        <f>IF(Table1[[#This Row],[Profit]]&gt;10000,"Good","Average")</f>
        <v>Average</v>
      </c>
      <c r="Z785" s="5" t="str" cm="1">
        <f t="array" ref="Z785">_xlfn.IFS(K785&lt;=5,"Excellent",K785&lt;=10,"Good",TRUE,"Delayed")</f>
        <v>Excellent</v>
      </c>
      <c r="AA785" s="5" t="str">
        <f>_xlfn.XLOOKUP(Table1[[#This Row],[Shipment_ID]],A:A,E:E)</f>
        <v>ONE</v>
      </c>
      <c r="AB785" s="5">
        <f t="shared" si="12"/>
        <v>9127.8799999999992</v>
      </c>
    </row>
    <row r="786" spans="1:28">
      <c r="A786" t="s">
        <v>979</v>
      </c>
      <c r="B786" s="1">
        <v>45414</v>
      </c>
      <c r="C786" t="s">
        <v>29</v>
      </c>
      <c r="D786" t="s">
        <v>82</v>
      </c>
      <c r="E786" t="s">
        <v>42</v>
      </c>
      <c r="F786" t="s">
        <v>32</v>
      </c>
      <c r="G786" t="s">
        <v>43</v>
      </c>
      <c r="H786">
        <v>17.2</v>
      </c>
      <c r="I786">
        <v>2778</v>
      </c>
      <c r="J786">
        <v>102.78</v>
      </c>
      <c r="K786">
        <v>7</v>
      </c>
      <c r="L786" t="s">
        <v>68</v>
      </c>
      <c r="M786" t="s">
        <v>60</v>
      </c>
      <c r="N786">
        <v>63649.599999999999</v>
      </c>
      <c r="O786" t="s">
        <v>354</v>
      </c>
      <c r="P786" t="s">
        <v>62</v>
      </c>
      <c r="Q786">
        <v>86.54</v>
      </c>
      <c r="R786">
        <v>6244</v>
      </c>
      <c r="S786">
        <v>2580.0700000000002</v>
      </c>
      <c r="T786">
        <v>7447.32</v>
      </c>
      <c r="U786" t="str">
        <f>TEXT(Table1[[#This Row],[Booking_Date]],"mmm")</f>
        <v>May</v>
      </c>
      <c r="V786">
        <f>YEAR(Table1[[#This Row],[Booking_Date]])</f>
        <v>2024</v>
      </c>
      <c r="W786" t="s">
        <v>75</v>
      </c>
      <c r="X786" t="str">
        <f>IF(Table1[[#This Row],[Freight_Cost]]&gt;50000,"High","Low")</f>
        <v>High</v>
      </c>
      <c r="Y786" s="5" t="str">
        <f>IF(Table1[[#This Row],[Profit]]&gt;10000,"Good","Average")</f>
        <v>Average</v>
      </c>
      <c r="Z786" s="5" t="str" cm="1">
        <f t="array" ref="Z786">_xlfn.IFS(K786&lt;=5,"Excellent",K786&lt;=10,"Good",TRUE,"Delayed")</f>
        <v>Good</v>
      </c>
      <c r="AA786" s="5" t="str">
        <f>_xlfn.XLOOKUP(Table1[[#This Row],[Shipment_ID]],A:A,E:E)</f>
        <v>CMA CGM</v>
      </c>
      <c r="AB786" s="5">
        <f t="shared" si="12"/>
        <v>7447.32</v>
      </c>
    </row>
    <row r="787" spans="1:28">
      <c r="A787" t="s">
        <v>980</v>
      </c>
      <c r="B787" s="1">
        <v>45342</v>
      </c>
      <c r="C787" t="s">
        <v>121</v>
      </c>
      <c r="D787" t="s">
        <v>65</v>
      </c>
      <c r="E787" t="s">
        <v>57</v>
      </c>
      <c r="F787" t="s">
        <v>58</v>
      </c>
      <c r="G787" t="s">
        <v>84</v>
      </c>
      <c r="H787">
        <v>15.18</v>
      </c>
      <c r="I787">
        <v>653</v>
      </c>
      <c r="J787">
        <v>92.55</v>
      </c>
      <c r="K787">
        <v>2</v>
      </c>
      <c r="L787" t="s">
        <v>34</v>
      </c>
      <c r="M787" t="s">
        <v>45</v>
      </c>
      <c r="N787">
        <v>51104</v>
      </c>
      <c r="O787" t="s">
        <v>368</v>
      </c>
      <c r="P787" t="s">
        <v>78</v>
      </c>
      <c r="Q787">
        <v>82.1</v>
      </c>
      <c r="R787">
        <v>1913.2</v>
      </c>
      <c r="S787">
        <v>4565.3500000000004</v>
      </c>
      <c r="T787">
        <v>7437.44</v>
      </c>
      <c r="U787" t="str">
        <f>TEXT(Table1[[#This Row],[Booking_Date]],"mmm")</f>
        <v>Feb</v>
      </c>
      <c r="V787">
        <f>YEAR(Table1[[#This Row],[Booking_Date]])</f>
        <v>2024</v>
      </c>
      <c r="W787" t="s">
        <v>38</v>
      </c>
      <c r="X787" t="str">
        <f>IF(Table1[[#This Row],[Freight_Cost]]&gt;50000,"High","Low")</f>
        <v>High</v>
      </c>
      <c r="Y787" s="5" t="str">
        <f>IF(Table1[[#This Row],[Profit]]&gt;10000,"Good","Average")</f>
        <v>Average</v>
      </c>
      <c r="Z787" s="5" t="str" cm="1">
        <f t="array" ref="Z787">_xlfn.IFS(K787&lt;=5,"Excellent",K787&lt;=10,"Good",TRUE,"Delayed")</f>
        <v>Excellent</v>
      </c>
      <c r="AA787" s="5" t="str">
        <f>_xlfn.XLOOKUP(Table1[[#This Row],[Shipment_ID]],A:A,E:E)</f>
        <v>Evergreen</v>
      </c>
      <c r="AB787" s="5">
        <f t="shared" si="12"/>
        <v>7437.44</v>
      </c>
    </row>
    <row r="788" spans="1:28">
      <c r="A788" t="s">
        <v>981</v>
      </c>
      <c r="B788" s="1">
        <v>45362</v>
      </c>
      <c r="C788" t="s">
        <v>29</v>
      </c>
      <c r="D788" t="s">
        <v>65</v>
      </c>
      <c r="E788" t="s">
        <v>102</v>
      </c>
      <c r="F788" t="s">
        <v>58</v>
      </c>
      <c r="G788" t="s">
        <v>84</v>
      </c>
      <c r="H788">
        <v>10.94</v>
      </c>
      <c r="I788">
        <v>2541</v>
      </c>
      <c r="J788">
        <v>91.62</v>
      </c>
      <c r="K788">
        <v>6</v>
      </c>
      <c r="L788" t="s">
        <v>34</v>
      </c>
      <c r="M788" t="s">
        <v>60</v>
      </c>
      <c r="N788">
        <v>68332.399999999994</v>
      </c>
      <c r="O788" t="s">
        <v>133</v>
      </c>
      <c r="P788" t="s">
        <v>62</v>
      </c>
      <c r="Q788">
        <v>83.01</v>
      </c>
      <c r="R788">
        <v>5519.6</v>
      </c>
      <c r="S788">
        <v>3539.92</v>
      </c>
      <c r="T788">
        <v>10534.62</v>
      </c>
      <c r="U788" t="str">
        <f>TEXT(Table1[[#This Row],[Booking_Date]],"mmm")</f>
        <v>Mar</v>
      </c>
      <c r="V788">
        <f>YEAR(Table1[[#This Row],[Booking_Date]])</f>
        <v>2024</v>
      </c>
      <c r="W788" t="s">
        <v>38</v>
      </c>
      <c r="X788" t="str">
        <f>IF(Table1[[#This Row],[Freight_Cost]]&gt;50000,"High","Low")</f>
        <v>High</v>
      </c>
      <c r="Y788" s="5" t="str">
        <f>IF(Table1[[#This Row],[Profit]]&gt;10000,"Good","Average")</f>
        <v>Good</v>
      </c>
      <c r="Z788" s="5" t="str" cm="1">
        <f t="array" ref="Z788">_xlfn.IFS(K788&lt;=5,"Excellent",K788&lt;=10,"Good",TRUE,"Delayed")</f>
        <v>Good</v>
      </c>
      <c r="AA788" s="5" t="str">
        <f>_xlfn.XLOOKUP(Table1[[#This Row],[Shipment_ID]],A:A,E:E)</f>
        <v>Maersk</v>
      </c>
      <c r="AB788" s="5">
        <f t="shared" si="12"/>
        <v>10534.62</v>
      </c>
    </row>
    <row r="789" spans="1:28">
      <c r="A789" t="s">
        <v>982</v>
      </c>
      <c r="B789" s="1">
        <v>45484</v>
      </c>
      <c r="C789" t="s">
        <v>115</v>
      </c>
      <c r="D789" t="s">
        <v>41</v>
      </c>
      <c r="E789" t="s">
        <v>102</v>
      </c>
      <c r="F789" t="s">
        <v>58</v>
      </c>
      <c r="G789" t="s">
        <v>84</v>
      </c>
      <c r="H789">
        <v>23.13</v>
      </c>
      <c r="I789">
        <v>2384</v>
      </c>
      <c r="J789">
        <v>103.66</v>
      </c>
      <c r="K789">
        <v>6</v>
      </c>
      <c r="L789" t="s">
        <v>44</v>
      </c>
      <c r="M789" t="s">
        <v>60</v>
      </c>
      <c r="N789">
        <v>73864.2</v>
      </c>
      <c r="O789" t="s">
        <v>211</v>
      </c>
      <c r="P789" t="s">
        <v>74</v>
      </c>
      <c r="Q789">
        <v>85.61</v>
      </c>
      <c r="R789">
        <v>5693.2</v>
      </c>
      <c r="S789">
        <v>2869.74</v>
      </c>
      <c r="T789">
        <v>6794.73</v>
      </c>
      <c r="U789" t="str">
        <f>TEXT(Table1[[#This Row],[Booking_Date]],"mmm")</f>
        <v>Jul</v>
      </c>
      <c r="V789">
        <f>YEAR(Table1[[#This Row],[Booking_Date]])</f>
        <v>2024</v>
      </c>
      <c r="W789" t="s">
        <v>48</v>
      </c>
      <c r="X789" t="str">
        <f>IF(Table1[[#This Row],[Freight_Cost]]&gt;50000,"High","Low")</f>
        <v>High</v>
      </c>
      <c r="Y789" s="5" t="str">
        <f>IF(Table1[[#This Row],[Profit]]&gt;10000,"Good","Average")</f>
        <v>Average</v>
      </c>
      <c r="Z789" s="5" t="str" cm="1">
        <f t="array" ref="Z789">_xlfn.IFS(K789&lt;=5,"Excellent",K789&lt;=10,"Good",TRUE,"Delayed")</f>
        <v>Good</v>
      </c>
      <c r="AA789" s="5" t="str">
        <f>_xlfn.XLOOKUP(Table1[[#This Row],[Shipment_ID]],A:A,E:E)</f>
        <v>Maersk</v>
      </c>
      <c r="AB789" s="5">
        <f t="shared" si="12"/>
        <v>6794.73</v>
      </c>
    </row>
    <row r="790" spans="1:28">
      <c r="A790" t="s">
        <v>983</v>
      </c>
      <c r="B790" s="1">
        <v>45490</v>
      </c>
      <c r="C790" t="s">
        <v>64</v>
      </c>
      <c r="D790" t="s">
        <v>56</v>
      </c>
      <c r="E790" t="s">
        <v>42</v>
      </c>
      <c r="F790" t="s">
        <v>32</v>
      </c>
      <c r="G790" t="s">
        <v>43</v>
      </c>
      <c r="H790">
        <v>20.18</v>
      </c>
      <c r="I790">
        <v>1091</v>
      </c>
      <c r="J790">
        <v>97.19</v>
      </c>
      <c r="K790">
        <v>2</v>
      </c>
      <c r="L790" t="s">
        <v>34</v>
      </c>
      <c r="M790" t="s">
        <v>45</v>
      </c>
      <c r="N790">
        <v>49416.800000000003</v>
      </c>
      <c r="O790" t="s">
        <v>195</v>
      </c>
      <c r="P790" t="s">
        <v>47</v>
      </c>
      <c r="Q790">
        <v>85.96</v>
      </c>
      <c r="R790">
        <v>2989.2</v>
      </c>
      <c r="S790">
        <v>2132.36</v>
      </c>
      <c r="T790">
        <v>7430.26</v>
      </c>
      <c r="U790" t="str">
        <f>TEXT(Table1[[#This Row],[Booking_Date]],"mmm")</f>
        <v>Jul</v>
      </c>
      <c r="V790">
        <f>YEAR(Table1[[#This Row],[Booking_Date]])</f>
        <v>2024</v>
      </c>
      <c r="W790" t="s">
        <v>48</v>
      </c>
      <c r="X790" t="str">
        <f>IF(Table1[[#This Row],[Freight_Cost]]&gt;50000,"High","Low")</f>
        <v>Low</v>
      </c>
      <c r="Y790" s="5" t="str">
        <f>IF(Table1[[#This Row],[Profit]]&gt;10000,"Good","Average")</f>
        <v>Average</v>
      </c>
      <c r="Z790" s="5" t="str" cm="1">
        <f t="array" ref="Z790">_xlfn.IFS(K790&lt;=5,"Excellent",K790&lt;=10,"Good",TRUE,"Delayed")</f>
        <v>Excellent</v>
      </c>
      <c r="AA790" s="5" t="str">
        <f>_xlfn.XLOOKUP(Table1[[#This Row],[Shipment_ID]],A:A,E:E)</f>
        <v>CMA CGM</v>
      </c>
      <c r="AB790" s="5">
        <f t="shared" si="12"/>
        <v>7430.26</v>
      </c>
    </row>
    <row r="791" spans="1:28">
      <c r="A791" t="s">
        <v>984</v>
      </c>
      <c r="B791" s="1">
        <v>45714</v>
      </c>
      <c r="C791" t="s">
        <v>115</v>
      </c>
      <c r="D791" t="s">
        <v>82</v>
      </c>
      <c r="E791" t="s">
        <v>102</v>
      </c>
      <c r="F791" t="s">
        <v>32</v>
      </c>
      <c r="G791" t="s">
        <v>33</v>
      </c>
      <c r="H791">
        <v>14.09</v>
      </c>
      <c r="I791">
        <v>301</v>
      </c>
      <c r="J791">
        <v>91.95</v>
      </c>
      <c r="K791">
        <v>2</v>
      </c>
      <c r="L791" t="s">
        <v>44</v>
      </c>
      <c r="M791" t="s">
        <v>45</v>
      </c>
      <c r="N791">
        <v>28827</v>
      </c>
      <c r="O791" t="s">
        <v>343</v>
      </c>
      <c r="P791" t="s">
        <v>74</v>
      </c>
      <c r="Q791">
        <v>88.32</v>
      </c>
      <c r="R791">
        <v>1165.5999999999999</v>
      </c>
      <c r="S791">
        <v>3893.14</v>
      </c>
      <c r="T791">
        <v>4598.1099999999997</v>
      </c>
      <c r="U791" t="str">
        <f>TEXT(Table1[[#This Row],[Booking_Date]],"mmm")</f>
        <v>Feb</v>
      </c>
      <c r="V791">
        <f>YEAR(Table1[[#This Row],[Booking_Date]])</f>
        <v>2025</v>
      </c>
      <c r="W791" t="s">
        <v>38</v>
      </c>
      <c r="X791" t="str">
        <f>IF(Table1[[#This Row],[Freight_Cost]]&gt;50000,"High","Low")</f>
        <v>Low</v>
      </c>
      <c r="Y791" s="5" t="str">
        <f>IF(Table1[[#This Row],[Profit]]&gt;10000,"Good","Average")</f>
        <v>Average</v>
      </c>
      <c r="Z791" s="5" t="str" cm="1">
        <f t="array" ref="Z791">_xlfn.IFS(K791&lt;=5,"Excellent",K791&lt;=10,"Good",TRUE,"Delayed")</f>
        <v>Excellent</v>
      </c>
      <c r="AA791" s="5" t="str">
        <f>_xlfn.XLOOKUP(Table1[[#This Row],[Shipment_ID]],A:A,E:E)</f>
        <v>Maersk</v>
      </c>
      <c r="AB791" s="5">
        <f t="shared" si="12"/>
        <v>4598.1099999999997</v>
      </c>
    </row>
    <row r="792" spans="1:28">
      <c r="A792" t="s">
        <v>985</v>
      </c>
      <c r="B792" s="1">
        <v>46083</v>
      </c>
      <c r="C792" t="s">
        <v>121</v>
      </c>
      <c r="D792" t="s">
        <v>65</v>
      </c>
      <c r="E792" t="s">
        <v>57</v>
      </c>
      <c r="F792" t="s">
        <v>58</v>
      </c>
      <c r="G792" t="s">
        <v>67</v>
      </c>
      <c r="H792">
        <v>23.46</v>
      </c>
      <c r="I792">
        <v>890</v>
      </c>
      <c r="J792">
        <v>91.43</v>
      </c>
      <c r="K792">
        <v>3</v>
      </c>
      <c r="L792" t="s">
        <v>34</v>
      </c>
      <c r="M792" t="s">
        <v>60</v>
      </c>
      <c r="N792">
        <v>59765.599999999999</v>
      </c>
      <c r="O792" t="s">
        <v>111</v>
      </c>
      <c r="P792" t="s">
        <v>37</v>
      </c>
      <c r="Q792">
        <v>83.16</v>
      </c>
      <c r="R792">
        <v>2718.4</v>
      </c>
      <c r="S792">
        <v>4441.6099999999997</v>
      </c>
      <c r="T792">
        <v>9668.09</v>
      </c>
      <c r="U792" t="str">
        <f>TEXT(Table1[[#This Row],[Booking_Date]],"mmm")</f>
        <v>Mar</v>
      </c>
      <c r="V792">
        <f>YEAR(Table1[[#This Row],[Booking_Date]])</f>
        <v>2026</v>
      </c>
      <c r="W792" t="s">
        <v>38</v>
      </c>
      <c r="X792" t="str">
        <f>IF(Table1[[#This Row],[Freight_Cost]]&gt;50000,"High","Low")</f>
        <v>High</v>
      </c>
      <c r="Y792" s="5" t="str">
        <f>IF(Table1[[#This Row],[Profit]]&gt;10000,"Good","Average")</f>
        <v>Average</v>
      </c>
      <c r="Z792" s="5" t="str" cm="1">
        <f t="array" ref="Z792">_xlfn.IFS(K792&lt;=5,"Excellent",K792&lt;=10,"Good",TRUE,"Delayed")</f>
        <v>Excellent</v>
      </c>
      <c r="AA792" s="5" t="str">
        <f>_xlfn.XLOOKUP(Table1[[#This Row],[Shipment_ID]],A:A,E:E)</f>
        <v>Evergreen</v>
      </c>
      <c r="AB792" s="5">
        <f t="shared" si="12"/>
        <v>9668.09</v>
      </c>
    </row>
    <row r="793" spans="1:28">
      <c r="A793" t="s">
        <v>986</v>
      </c>
      <c r="B793" s="1">
        <v>45960</v>
      </c>
      <c r="C793" t="s">
        <v>121</v>
      </c>
      <c r="D793" t="s">
        <v>56</v>
      </c>
      <c r="E793" t="s">
        <v>57</v>
      </c>
      <c r="F793" t="s">
        <v>58</v>
      </c>
      <c r="G793" t="s">
        <v>43</v>
      </c>
      <c r="H793">
        <v>27.57</v>
      </c>
      <c r="I793">
        <v>495</v>
      </c>
      <c r="J793">
        <v>85.86</v>
      </c>
      <c r="K793">
        <v>2</v>
      </c>
      <c r="L793" t="s">
        <v>34</v>
      </c>
      <c r="M793" t="s">
        <v>45</v>
      </c>
      <c r="N793">
        <v>59556.2</v>
      </c>
      <c r="O793" t="s">
        <v>146</v>
      </c>
      <c r="P793" t="s">
        <v>47</v>
      </c>
      <c r="Q793">
        <v>84.29</v>
      </c>
      <c r="R793">
        <v>2092.8000000000002</v>
      </c>
      <c r="S793">
        <v>1941.42</v>
      </c>
      <c r="T793">
        <v>10229.43</v>
      </c>
      <c r="U793" t="str">
        <f>TEXT(Table1[[#This Row],[Booking_Date]],"mmm")</f>
        <v>Oct</v>
      </c>
      <c r="V793">
        <f>YEAR(Table1[[#This Row],[Booking_Date]])</f>
        <v>2025</v>
      </c>
      <c r="W793" t="s">
        <v>104</v>
      </c>
      <c r="X793" t="str">
        <f>IF(Table1[[#This Row],[Freight_Cost]]&gt;50000,"High","Low")</f>
        <v>High</v>
      </c>
      <c r="Y793" s="5" t="str">
        <f>IF(Table1[[#This Row],[Profit]]&gt;10000,"Good","Average")</f>
        <v>Good</v>
      </c>
      <c r="Z793" s="5" t="str" cm="1">
        <f t="array" ref="Z793">_xlfn.IFS(K793&lt;=5,"Excellent",K793&lt;=10,"Good",TRUE,"Delayed")</f>
        <v>Excellent</v>
      </c>
      <c r="AA793" s="5" t="str">
        <f>_xlfn.XLOOKUP(Table1[[#This Row],[Shipment_ID]],A:A,E:E)</f>
        <v>Evergreen</v>
      </c>
      <c r="AB793" s="5">
        <f t="shared" si="12"/>
        <v>10229.43</v>
      </c>
    </row>
    <row r="794" spans="1:28">
      <c r="A794" t="s">
        <v>987</v>
      </c>
      <c r="B794" s="1">
        <v>45597</v>
      </c>
      <c r="C794" t="s">
        <v>40</v>
      </c>
      <c r="D794" t="s">
        <v>30</v>
      </c>
      <c r="E794" t="s">
        <v>102</v>
      </c>
      <c r="F794" t="s">
        <v>32</v>
      </c>
      <c r="G794" t="s">
        <v>52</v>
      </c>
      <c r="H794">
        <v>20.059999999999999</v>
      </c>
      <c r="I794">
        <v>2681</v>
      </c>
      <c r="J794">
        <v>95.97</v>
      </c>
      <c r="K794">
        <v>6</v>
      </c>
      <c r="L794" t="s">
        <v>68</v>
      </c>
      <c r="M794" t="s">
        <v>45</v>
      </c>
      <c r="N794">
        <v>65742.399999999994</v>
      </c>
      <c r="O794" t="s">
        <v>124</v>
      </c>
      <c r="P794" t="s">
        <v>54</v>
      </c>
      <c r="Q794">
        <v>81.25</v>
      </c>
      <c r="R794">
        <v>6164.4</v>
      </c>
      <c r="S794">
        <v>3567</v>
      </c>
      <c r="T794">
        <v>5806</v>
      </c>
      <c r="U794" t="str">
        <f>TEXT(Table1[[#This Row],[Booking_Date]],"mmm")</f>
        <v>Nov</v>
      </c>
      <c r="V794">
        <f>YEAR(Table1[[#This Row],[Booking_Date]])</f>
        <v>2024</v>
      </c>
      <c r="W794" t="s">
        <v>104</v>
      </c>
      <c r="X794" t="str">
        <f>IF(Table1[[#This Row],[Freight_Cost]]&gt;50000,"High","Low")</f>
        <v>High</v>
      </c>
      <c r="Y794" s="5" t="str">
        <f>IF(Table1[[#This Row],[Profit]]&gt;10000,"Good","Average")</f>
        <v>Average</v>
      </c>
      <c r="Z794" s="5" t="str" cm="1">
        <f t="array" ref="Z794">_xlfn.IFS(K794&lt;=5,"Excellent",K794&lt;=10,"Good",TRUE,"Delayed")</f>
        <v>Good</v>
      </c>
      <c r="AA794" s="5" t="str">
        <f>_xlfn.XLOOKUP(Table1[[#This Row],[Shipment_ID]],A:A,E:E)</f>
        <v>Maersk</v>
      </c>
      <c r="AB794" s="5">
        <f t="shared" si="12"/>
        <v>5806</v>
      </c>
    </row>
    <row r="795" spans="1:28">
      <c r="A795" t="s">
        <v>988</v>
      </c>
      <c r="B795" s="1">
        <v>45330</v>
      </c>
      <c r="C795" t="s">
        <v>29</v>
      </c>
      <c r="D795" t="s">
        <v>82</v>
      </c>
      <c r="E795" t="s">
        <v>102</v>
      </c>
      <c r="F795" t="s">
        <v>58</v>
      </c>
      <c r="G795" t="s">
        <v>84</v>
      </c>
      <c r="H795">
        <v>22.39</v>
      </c>
      <c r="I795">
        <v>1874</v>
      </c>
      <c r="J795">
        <v>96.27</v>
      </c>
      <c r="K795">
        <v>4</v>
      </c>
      <c r="L795" t="s">
        <v>68</v>
      </c>
      <c r="M795" t="s">
        <v>60</v>
      </c>
      <c r="N795">
        <v>68691.399999999994</v>
      </c>
      <c r="O795" t="s">
        <v>989</v>
      </c>
      <c r="P795" t="s">
        <v>37</v>
      </c>
      <c r="Q795">
        <v>81.17</v>
      </c>
      <c r="R795">
        <v>4643.6000000000004</v>
      </c>
      <c r="S795">
        <v>2578.65</v>
      </c>
      <c r="T795">
        <v>10795.72</v>
      </c>
      <c r="U795" t="str">
        <f>TEXT(Table1[[#This Row],[Booking_Date]],"mmm")</f>
        <v>Feb</v>
      </c>
      <c r="V795">
        <f>YEAR(Table1[[#This Row],[Booking_Date]])</f>
        <v>2024</v>
      </c>
      <c r="W795" t="s">
        <v>38</v>
      </c>
      <c r="X795" t="str">
        <f>IF(Table1[[#This Row],[Freight_Cost]]&gt;50000,"High","Low")</f>
        <v>High</v>
      </c>
      <c r="Y795" s="5" t="str">
        <f>IF(Table1[[#This Row],[Profit]]&gt;10000,"Good","Average")</f>
        <v>Good</v>
      </c>
      <c r="Z795" s="5" t="str" cm="1">
        <f t="array" ref="Z795">_xlfn.IFS(K795&lt;=5,"Excellent",K795&lt;=10,"Good",TRUE,"Delayed")</f>
        <v>Excellent</v>
      </c>
      <c r="AA795" s="5" t="str">
        <f>_xlfn.XLOOKUP(Table1[[#This Row],[Shipment_ID]],A:A,E:E)</f>
        <v>Maersk</v>
      </c>
      <c r="AB795" s="5">
        <f t="shared" si="12"/>
        <v>10795.72</v>
      </c>
    </row>
    <row r="796" spans="1:28">
      <c r="A796" t="s">
        <v>990</v>
      </c>
      <c r="B796" s="1">
        <v>45586</v>
      </c>
      <c r="C796" t="s">
        <v>89</v>
      </c>
      <c r="D796" t="s">
        <v>41</v>
      </c>
      <c r="E796" t="s">
        <v>66</v>
      </c>
      <c r="F796" t="s">
        <v>32</v>
      </c>
      <c r="G796" t="s">
        <v>84</v>
      </c>
      <c r="H796">
        <v>11.97</v>
      </c>
      <c r="I796">
        <v>994</v>
      </c>
      <c r="J796">
        <v>101.81</v>
      </c>
      <c r="K796">
        <v>4</v>
      </c>
      <c r="L796" t="s">
        <v>34</v>
      </c>
      <c r="M796" t="s">
        <v>60</v>
      </c>
      <c r="N796">
        <v>39918.199999999997</v>
      </c>
      <c r="O796" t="s">
        <v>507</v>
      </c>
      <c r="P796" t="s">
        <v>78</v>
      </c>
      <c r="Q796">
        <v>84.04</v>
      </c>
      <c r="R796">
        <v>2466.8000000000002</v>
      </c>
      <c r="S796">
        <v>3812.32</v>
      </c>
      <c r="T796">
        <v>4562.25</v>
      </c>
      <c r="U796" t="str">
        <f>TEXT(Table1[[#This Row],[Booking_Date]],"mmm")</f>
        <v>Oct</v>
      </c>
      <c r="V796">
        <f>YEAR(Table1[[#This Row],[Booking_Date]])</f>
        <v>2024</v>
      </c>
      <c r="W796" t="s">
        <v>104</v>
      </c>
      <c r="X796" t="str">
        <f>IF(Table1[[#This Row],[Freight_Cost]]&gt;50000,"High","Low")</f>
        <v>Low</v>
      </c>
      <c r="Y796" s="5" t="str">
        <f>IF(Table1[[#This Row],[Profit]]&gt;10000,"Good","Average")</f>
        <v>Average</v>
      </c>
      <c r="Z796" s="5" t="str" cm="1">
        <f t="array" ref="Z796">_xlfn.IFS(K796&lt;=5,"Excellent",K796&lt;=10,"Good",TRUE,"Delayed")</f>
        <v>Excellent</v>
      </c>
      <c r="AA796" s="5" t="str">
        <f>_xlfn.XLOOKUP(Table1[[#This Row],[Shipment_ID]],A:A,E:E)</f>
        <v>COSCO</v>
      </c>
      <c r="AB796" s="5">
        <f t="shared" si="12"/>
        <v>4562.25</v>
      </c>
    </row>
    <row r="797" spans="1:28">
      <c r="A797" t="s">
        <v>991</v>
      </c>
      <c r="B797" s="1">
        <v>45462</v>
      </c>
      <c r="C797" t="s">
        <v>115</v>
      </c>
      <c r="D797" t="s">
        <v>108</v>
      </c>
      <c r="E797" t="s">
        <v>42</v>
      </c>
      <c r="F797" t="s">
        <v>32</v>
      </c>
      <c r="G797" t="s">
        <v>90</v>
      </c>
      <c r="H797">
        <v>16.64</v>
      </c>
      <c r="I797">
        <v>619</v>
      </c>
      <c r="J797">
        <v>97.11</v>
      </c>
      <c r="K797">
        <v>2</v>
      </c>
      <c r="L797" t="s">
        <v>34</v>
      </c>
      <c r="M797" t="s">
        <v>60</v>
      </c>
      <c r="N797">
        <v>39057.199999999997</v>
      </c>
      <c r="O797" t="s">
        <v>161</v>
      </c>
      <c r="P797" t="s">
        <v>70</v>
      </c>
      <c r="Q797">
        <v>88.81</v>
      </c>
      <c r="R797">
        <v>1903.6</v>
      </c>
      <c r="S797">
        <v>4139.54</v>
      </c>
      <c r="T797">
        <v>5047.45</v>
      </c>
      <c r="U797" t="str">
        <f>TEXT(Table1[[#This Row],[Booking_Date]],"mmm")</f>
        <v>Jun</v>
      </c>
      <c r="V797">
        <f>YEAR(Table1[[#This Row],[Booking_Date]])</f>
        <v>2024</v>
      </c>
      <c r="W797" t="s">
        <v>75</v>
      </c>
      <c r="X797" t="str">
        <f>IF(Table1[[#This Row],[Freight_Cost]]&gt;50000,"High","Low")</f>
        <v>Low</v>
      </c>
      <c r="Y797" s="5" t="str">
        <f>IF(Table1[[#This Row],[Profit]]&gt;10000,"Good","Average")</f>
        <v>Average</v>
      </c>
      <c r="Z797" s="5" t="str" cm="1">
        <f t="array" ref="Z797">_xlfn.IFS(K797&lt;=5,"Excellent",K797&lt;=10,"Good",TRUE,"Delayed")</f>
        <v>Excellent</v>
      </c>
      <c r="AA797" s="5" t="str">
        <f>_xlfn.XLOOKUP(Table1[[#This Row],[Shipment_ID]],A:A,E:E)</f>
        <v>CMA CGM</v>
      </c>
      <c r="AB797" s="5">
        <f t="shared" si="12"/>
        <v>5047.45</v>
      </c>
    </row>
    <row r="798" spans="1:28">
      <c r="A798" t="s">
        <v>992</v>
      </c>
      <c r="B798" s="1">
        <v>46157</v>
      </c>
      <c r="C798" t="s">
        <v>89</v>
      </c>
      <c r="D798" t="s">
        <v>108</v>
      </c>
      <c r="E798" t="s">
        <v>57</v>
      </c>
      <c r="F798" t="s">
        <v>58</v>
      </c>
      <c r="G798" t="s">
        <v>84</v>
      </c>
      <c r="H798">
        <v>26.1</v>
      </c>
      <c r="I798">
        <v>703</v>
      </c>
      <c r="J798">
        <v>85.84</v>
      </c>
      <c r="K798">
        <v>3</v>
      </c>
      <c r="L798" t="s">
        <v>44</v>
      </c>
      <c r="M798" t="s">
        <v>60</v>
      </c>
      <c r="N798">
        <v>54226.8</v>
      </c>
      <c r="O798" t="s">
        <v>175</v>
      </c>
      <c r="P798" t="s">
        <v>37</v>
      </c>
      <c r="Q798">
        <v>87.88</v>
      </c>
      <c r="R798">
        <v>2450</v>
      </c>
      <c r="S798">
        <v>2562.17</v>
      </c>
      <c r="T798">
        <v>9017.01</v>
      </c>
      <c r="U798" t="str">
        <f>TEXT(Table1[[#This Row],[Booking_Date]],"mmm")</f>
        <v>May</v>
      </c>
      <c r="V798">
        <f>YEAR(Table1[[#This Row],[Booking_Date]])</f>
        <v>2026</v>
      </c>
      <c r="W798" t="s">
        <v>75</v>
      </c>
      <c r="X798" t="str">
        <f>IF(Table1[[#This Row],[Freight_Cost]]&gt;50000,"High","Low")</f>
        <v>High</v>
      </c>
      <c r="Y798" s="5" t="str">
        <f>IF(Table1[[#This Row],[Profit]]&gt;10000,"Good","Average")</f>
        <v>Average</v>
      </c>
      <c r="Z798" s="5" t="str" cm="1">
        <f t="array" ref="Z798">_xlfn.IFS(K798&lt;=5,"Excellent",K798&lt;=10,"Good",TRUE,"Delayed")</f>
        <v>Excellent</v>
      </c>
      <c r="AA798" s="5" t="str">
        <f>_xlfn.XLOOKUP(Table1[[#This Row],[Shipment_ID]],A:A,E:E)</f>
        <v>Evergreen</v>
      </c>
      <c r="AB798" s="5">
        <f t="shared" si="12"/>
        <v>9017.01</v>
      </c>
    </row>
    <row r="799" spans="1:28">
      <c r="A799" t="s">
        <v>993</v>
      </c>
      <c r="B799" s="1">
        <v>45496</v>
      </c>
      <c r="C799" t="s">
        <v>29</v>
      </c>
      <c r="D799" t="s">
        <v>56</v>
      </c>
      <c r="E799" t="s">
        <v>83</v>
      </c>
      <c r="F799" t="s">
        <v>58</v>
      </c>
      <c r="G799" t="s">
        <v>52</v>
      </c>
      <c r="H799">
        <v>19.97</v>
      </c>
      <c r="I799">
        <v>952</v>
      </c>
      <c r="J799">
        <v>103.8</v>
      </c>
      <c r="K799">
        <v>4</v>
      </c>
      <c r="L799" t="s">
        <v>68</v>
      </c>
      <c r="M799" t="s">
        <v>35</v>
      </c>
      <c r="N799">
        <v>60353</v>
      </c>
      <c r="O799" t="s">
        <v>91</v>
      </c>
      <c r="P799" t="s">
        <v>37</v>
      </c>
      <c r="Q799">
        <v>84.46</v>
      </c>
      <c r="R799">
        <v>2702.8</v>
      </c>
      <c r="S799">
        <v>4789.8599999999997</v>
      </c>
      <c r="T799">
        <v>8828.0400000000009</v>
      </c>
      <c r="U799" t="str">
        <f>TEXT(Table1[[#This Row],[Booking_Date]],"mmm")</f>
        <v>Jul</v>
      </c>
      <c r="V799">
        <f>YEAR(Table1[[#This Row],[Booking_Date]])</f>
        <v>2024</v>
      </c>
      <c r="W799" t="s">
        <v>48</v>
      </c>
      <c r="X799" t="str">
        <f>IF(Table1[[#This Row],[Freight_Cost]]&gt;50000,"High","Low")</f>
        <v>High</v>
      </c>
      <c r="Y799" s="5" t="str">
        <f>IF(Table1[[#This Row],[Profit]]&gt;10000,"Good","Average")</f>
        <v>Average</v>
      </c>
      <c r="Z799" s="5" t="str" cm="1">
        <f t="array" ref="Z799">_xlfn.IFS(K799&lt;=5,"Excellent",K799&lt;=10,"Good",TRUE,"Delayed")</f>
        <v>Excellent</v>
      </c>
      <c r="AA799" s="5" t="str">
        <f>_xlfn.XLOOKUP(Table1[[#This Row],[Shipment_ID]],A:A,E:E)</f>
        <v>MSC</v>
      </c>
      <c r="AB799" s="5">
        <f t="shared" si="12"/>
        <v>8828.0400000000009</v>
      </c>
    </row>
    <row r="800" spans="1:28">
      <c r="A800" t="s">
        <v>994</v>
      </c>
      <c r="B800" s="1">
        <v>45323</v>
      </c>
      <c r="C800" t="s">
        <v>115</v>
      </c>
      <c r="D800" t="s">
        <v>108</v>
      </c>
      <c r="E800" t="s">
        <v>83</v>
      </c>
      <c r="F800" t="s">
        <v>58</v>
      </c>
      <c r="G800" t="s">
        <v>52</v>
      </c>
      <c r="H800">
        <v>12.7</v>
      </c>
      <c r="I800">
        <v>1240</v>
      </c>
      <c r="J800">
        <v>86.31</v>
      </c>
      <c r="K800">
        <v>3</v>
      </c>
      <c r="L800" t="s">
        <v>44</v>
      </c>
      <c r="M800" t="s">
        <v>60</v>
      </c>
      <c r="N800">
        <v>48667.199999999997</v>
      </c>
      <c r="O800" t="s">
        <v>46</v>
      </c>
      <c r="P800" t="s">
        <v>47</v>
      </c>
      <c r="Q800">
        <v>82.44</v>
      </c>
      <c r="R800">
        <v>2988</v>
      </c>
      <c r="S800">
        <v>1989.68</v>
      </c>
      <c r="T800">
        <v>4923.03</v>
      </c>
      <c r="U800" t="str">
        <f>TEXT(Table1[[#This Row],[Booking_Date]],"mmm")</f>
        <v>Feb</v>
      </c>
      <c r="V800">
        <f>YEAR(Table1[[#This Row],[Booking_Date]])</f>
        <v>2024</v>
      </c>
      <c r="W800" t="s">
        <v>38</v>
      </c>
      <c r="X800" t="str">
        <f>IF(Table1[[#This Row],[Freight_Cost]]&gt;50000,"High","Low")</f>
        <v>Low</v>
      </c>
      <c r="Y800" s="5" t="str">
        <f>IF(Table1[[#This Row],[Profit]]&gt;10000,"Good","Average")</f>
        <v>Average</v>
      </c>
      <c r="Z800" s="5" t="str" cm="1">
        <f t="array" ref="Z800">_xlfn.IFS(K800&lt;=5,"Excellent",K800&lt;=10,"Good",TRUE,"Delayed")</f>
        <v>Excellent</v>
      </c>
      <c r="AA800" s="5" t="str">
        <f>_xlfn.XLOOKUP(Table1[[#This Row],[Shipment_ID]],A:A,E:E)</f>
        <v>MSC</v>
      </c>
      <c r="AB800" s="5">
        <f t="shared" si="12"/>
        <v>4923.03</v>
      </c>
    </row>
    <row r="801" spans="1:28">
      <c r="A801" t="s">
        <v>995</v>
      </c>
      <c r="B801" s="1">
        <v>45358</v>
      </c>
      <c r="C801" t="s">
        <v>64</v>
      </c>
      <c r="D801" t="s">
        <v>56</v>
      </c>
      <c r="E801" t="s">
        <v>83</v>
      </c>
      <c r="F801" t="s">
        <v>58</v>
      </c>
      <c r="G801" t="s">
        <v>59</v>
      </c>
      <c r="H801">
        <v>25.8</v>
      </c>
      <c r="I801">
        <v>2085</v>
      </c>
      <c r="J801">
        <v>86.73</v>
      </c>
      <c r="K801">
        <v>6</v>
      </c>
      <c r="L801" t="s">
        <v>44</v>
      </c>
      <c r="M801" t="s">
        <v>45</v>
      </c>
      <c r="N801">
        <v>72147.600000000006</v>
      </c>
      <c r="O801" t="s">
        <v>259</v>
      </c>
      <c r="P801" t="s">
        <v>70</v>
      </c>
      <c r="Q801">
        <v>85.93</v>
      </c>
      <c r="R801">
        <v>5202</v>
      </c>
      <c r="S801">
        <v>1969.84</v>
      </c>
      <c r="T801">
        <v>10993.61</v>
      </c>
      <c r="U801" t="str">
        <f>TEXT(Table1[[#This Row],[Booking_Date]],"mmm")</f>
        <v>Mar</v>
      </c>
      <c r="V801">
        <f>YEAR(Table1[[#This Row],[Booking_Date]])</f>
        <v>2024</v>
      </c>
      <c r="W801" t="s">
        <v>38</v>
      </c>
      <c r="X801" t="str">
        <f>IF(Table1[[#This Row],[Freight_Cost]]&gt;50000,"High","Low")</f>
        <v>High</v>
      </c>
      <c r="Y801" s="5" t="str">
        <f>IF(Table1[[#This Row],[Profit]]&gt;10000,"Good","Average")</f>
        <v>Good</v>
      </c>
      <c r="Z801" s="5" t="str" cm="1">
        <f t="array" ref="Z801">_xlfn.IFS(K801&lt;=5,"Excellent",K801&lt;=10,"Good",TRUE,"Delayed")</f>
        <v>Good</v>
      </c>
      <c r="AA801" s="5" t="str">
        <f>_xlfn.XLOOKUP(Table1[[#This Row],[Shipment_ID]],A:A,E:E)</f>
        <v>MSC</v>
      </c>
      <c r="AB801" s="5">
        <f t="shared" si="12"/>
        <v>10993.61</v>
      </c>
    </row>
    <row r="802" spans="1:28">
      <c r="A802" t="s">
        <v>996</v>
      </c>
      <c r="B802" s="1">
        <v>45686</v>
      </c>
      <c r="C802" t="s">
        <v>50</v>
      </c>
      <c r="D802" t="s">
        <v>41</v>
      </c>
      <c r="E802" t="s">
        <v>57</v>
      </c>
      <c r="F802" t="s">
        <v>58</v>
      </c>
      <c r="G802" t="s">
        <v>33</v>
      </c>
      <c r="H802">
        <v>26.63</v>
      </c>
      <c r="I802">
        <v>1107</v>
      </c>
      <c r="J802">
        <v>95.4</v>
      </c>
      <c r="K802">
        <v>4</v>
      </c>
      <c r="L802" t="s">
        <v>68</v>
      </c>
      <c r="M802" t="s">
        <v>35</v>
      </c>
      <c r="N802">
        <v>67199</v>
      </c>
      <c r="O802" t="s">
        <v>133</v>
      </c>
      <c r="P802" t="s">
        <v>54</v>
      </c>
      <c r="Q802">
        <v>88.12</v>
      </c>
      <c r="R802">
        <v>3279.2</v>
      </c>
      <c r="S802">
        <v>4216.25</v>
      </c>
      <c r="T802">
        <v>10603.58</v>
      </c>
      <c r="U802" t="str">
        <f>TEXT(Table1[[#This Row],[Booking_Date]],"mmm")</f>
        <v>Jan</v>
      </c>
      <c r="V802">
        <f>YEAR(Table1[[#This Row],[Booking_Date]])</f>
        <v>2025</v>
      </c>
      <c r="W802" t="s">
        <v>38</v>
      </c>
      <c r="X802" t="str">
        <f>IF(Table1[[#This Row],[Freight_Cost]]&gt;50000,"High","Low")</f>
        <v>High</v>
      </c>
      <c r="Y802" s="5" t="str">
        <f>IF(Table1[[#This Row],[Profit]]&gt;10000,"Good","Average")</f>
        <v>Good</v>
      </c>
      <c r="Z802" s="5" t="str" cm="1">
        <f t="array" ref="Z802">_xlfn.IFS(K802&lt;=5,"Excellent",K802&lt;=10,"Good",TRUE,"Delayed")</f>
        <v>Excellent</v>
      </c>
      <c r="AA802" s="5" t="str">
        <f>_xlfn.XLOOKUP(Table1[[#This Row],[Shipment_ID]],A:A,E:E)</f>
        <v>Evergreen</v>
      </c>
      <c r="AB802" s="5">
        <f t="shared" si="12"/>
        <v>10603.58</v>
      </c>
    </row>
    <row r="803" spans="1:28">
      <c r="A803" t="s">
        <v>997</v>
      </c>
      <c r="B803" s="1">
        <v>45408</v>
      </c>
      <c r="C803" t="s">
        <v>40</v>
      </c>
      <c r="D803" t="s">
        <v>82</v>
      </c>
      <c r="E803" t="s">
        <v>99</v>
      </c>
      <c r="F803" t="s">
        <v>32</v>
      </c>
      <c r="G803" t="s">
        <v>33</v>
      </c>
      <c r="H803">
        <v>22.79</v>
      </c>
      <c r="I803">
        <v>1567</v>
      </c>
      <c r="J803">
        <v>104.5</v>
      </c>
      <c r="K803">
        <v>3</v>
      </c>
      <c r="L803" t="s">
        <v>34</v>
      </c>
      <c r="M803" t="s">
        <v>35</v>
      </c>
      <c r="N803">
        <v>60855</v>
      </c>
      <c r="O803" t="s">
        <v>152</v>
      </c>
      <c r="P803" t="s">
        <v>47</v>
      </c>
      <c r="Q803">
        <v>88.64</v>
      </c>
      <c r="R803">
        <v>4045.6</v>
      </c>
      <c r="S803">
        <v>2137.6799999999998</v>
      </c>
      <c r="T803">
        <v>9712.24</v>
      </c>
      <c r="U803" t="str">
        <f>TEXT(Table1[[#This Row],[Booking_Date]],"mmm")</f>
        <v>Apr</v>
      </c>
      <c r="V803">
        <f>YEAR(Table1[[#This Row],[Booking_Date]])</f>
        <v>2024</v>
      </c>
      <c r="W803" t="s">
        <v>75</v>
      </c>
      <c r="X803" t="str">
        <f>IF(Table1[[#This Row],[Freight_Cost]]&gt;50000,"High","Low")</f>
        <v>High</v>
      </c>
      <c r="Y803" s="5" t="str">
        <f>IF(Table1[[#This Row],[Profit]]&gt;10000,"Good","Average")</f>
        <v>Average</v>
      </c>
      <c r="Z803" s="5" t="str" cm="1">
        <f t="array" ref="Z803">_xlfn.IFS(K803&lt;=5,"Excellent",K803&lt;=10,"Good",TRUE,"Delayed")</f>
        <v>Excellent</v>
      </c>
      <c r="AA803" s="5" t="str">
        <f>_xlfn.XLOOKUP(Table1[[#This Row],[Shipment_ID]],A:A,E:E)</f>
        <v>ONE</v>
      </c>
      <c r="AB803" s="5">
        <f t="shared" si="12"/>
        <v>9712.24</v>
      </c>
    </row>
    <row r="804" spans="1:28">
      <c r="A804" t="s">
        <v>998</v>
      </c>
      <c r="B804" s="1">
        <v>45886</v>
      </c>
      <c r="C804" t="s">
        <v>40</v>
      </c>
      <c r="D804" t="s">
        <v>108</v>
      </c>
      <c r="E804" t="s">
        <v>102</v>
      </c>
      <c r="F804" t="s">
        <v>32</v>
      </c>
      <c r="G804" t="s">
        <v>90</v>
      </c>
      <c r="H804">
        <v>21.72</v>
      </c>
      <c r="I804">
        <v>2522</v>
      </c>
      <c r="J804">
        <v>93.27</v>
      </c>
      <c r="K804">
        <v>7</v>
      </c>
      <c r="L804" t="s">
        <v>34</v>
      </c>
      <c r="M804" t="s">
        <v>60</v>
      </c>
      <c r="N804">
        <v>66004.399999999994</v>
      </c>
      <c r="O804" t="s">
        <v>207</v>
      </c>
      <c r="P804" t="s">
        <v>62</v>
      </c>
      <c r="Q804">
        <v>85.17</v>
      </c>
      <c r="R804">
        <v>5912.8</v>
      </c>
      <c r="S804">
        <v>3710.58</v>
      </c>
      <c r="T804">
        <v>9281.61</v>
      </c>
      <c r="U804" t="str">
        <f>TEXT(Table1[[#This Row],[Booking_Date]],"mmm")</f>
        <v>Aug</v>
      </c>
      <c r="V804">
        <f>YEAR(Table1[[#This Row],[Booking_Date]])</f>
        <v>2025</v>
      </c>
      <c r="W804" t="s">
        <v>48</v>
      </c>
      <c r="X804" t="str">
        <f>IF(Table1[[#This Row],[Freight_Cost]]&gt;50000,"High","Low")</f>
        <v>High</v>
      </c>
      <c r="Y804" s="5" t="str">
        <f>IF(Table1[[#This Row],[Profit]]&gt;10000,"Good","Average")</f>
        <v>Average</v>
      </c>
      <c r="Z804" s="5" t="str" cm="1">
        <f t="array" ref="Z804">_xlfn.IFS(K804&lt;=5,"Excellent",K804&lt;=10,"Good",TRUE,"Delayed")</f>
        <v>Good</v>
      </c>
      <c r="AA804" s="5" t="str">
        <f>_xlfn.XLOOKUP(Table1[[#This Row],[Shipment_ID]],A:A,E:E)</f>
        <v>Maersk</v>
      </c>
      <c r="AB804" s="5">
        <f t="shared" si="12"/>
        <v>9281.61</v>
      </c>
    </row>
    <row r="805" spans="1:28">
      <c r="A805" t="s">
        <v>999</v>
      </c>
      <c r="B805" s="1">
        <v>46021</v>
      </c>
      <c r="C805" t="s">
        <v>89</v>
      </c>
      <c r="D805" t="s">
        <v>65</v>
      </c>
      <c r="E805" t="s">
        <v>42</v>
      </c>
      <c r="F805" t="s">
        <v>32</v>
      </c>
      <c r="G805" t="s">
        <v>43</v>
      </c>
      <c r="H805">
        <v>17.62</v>
      </c>
      <c r="I805">
        <v>1918</v>
      </c>
      <c r="J805">
        <v>99.22</v>
      </c>
      <c r="K805">
        <v>4</v>
      </c>
      <c r="L805" t="s">
        <v>34</v>
      </c>
      <c r="M805" t="s">
        <v>60</v>
      </c>
      <c r="N805">
        <v>55780.4</v>
      </c>
      <c r="O805" t="s">
        <v>191</v>
      </c>
      <c r="P805" t="s">
        <v>78</v>
      </c>
      <c r="Q805">
        <v>84.24</v>
      </c>
      <c r="R805">
        <v>4540.8</v>
      </c>
      <c r="S805">
        <v>2513.5</v>
      </c>
      <c r="T805">
        <v>8985.89</v>
      </c>
      <c r="U805" t="str">
        <f>TEXT(Table1[[#This Row],[Booking_Date]],"mmm")</f>
        <v>Dec</v>
      </c>
      <c r="V805">
        <f>YEAR(Table1[[#This Row],[Booking_Date]])</f>
        <v>2025</v>
      </c>
      <c r="W805" t="s">
        <v>104</v>
      </c>
      <c r="X805" t="str">
        <f>IF(Table1[[#This Row],[Freight_Cost]]&gt;50000,"High","Low")</f>
        <v>High</v>
      </c>
      <c r="Y805" s="5" t="str">
        <f>IF(Table1[[#This Row],[Profit]]&gt;10000,"Good","Average")</f>
        <v>Average</v>
      </c>
      <c r="Z805" s="5" t="str" cm="1">
        <f t="array" ref="Z805">_xlfn.IFS(K805&lt;=5,"Excellent",K805&lt;=10,"Good",TRUE,"Delayed")</f>
        <v>Excellent</v>
      </c>
      <c r="AA805" s="5" t="str">
        <f>_xlfn.XLOOKUP(Table1[[#This Row],[Shipment_ID]],A:A,E:E)</f>
        <v>CMA CGM</v>
      </c>
      <c r="AB805" s="5">
        <f t="shared" si="12"/>
        <v>8985.89</v>
      </c>
    </row>
    <row r="806" spans="1:28">
      <c r="A806" t="s">
        <v>1000</v>
      </c>
      <c r="B806" s="1">
        <v>45941</v>
      </c>
      <c r="C806" t="s">
        <v>121</v>
      </c>
      <c r="D806" t="s">
        <v>51</v>
      </c>
      <c r="E806" t="s">
        <v>99</v>
      </c>
      <c r="F806" t="s">
        <v>58</v>
      </c>
      <c r="G806" t="s">
        <v>84</v>
      </c>
      <c r="H806">
        <v>23.26</v>
      </c>
      <c r="I806">
        <v>835</v>
      </c>
      <c r="J806">
        <v>99.39</v>
      </c>
      <c r="K806">
        <v>3</v>
      </c>
      <c r="L806" t="s">
        <v>34</v>
      </c>
      <c r="M806" t="s">
        <v>45</v>
      </c>
      <c r="N806">
        <v>61380.800000000003</v>
      </c>
      <c r="O806" t="s">
        <v>128</v>
      </c>
      <c r="P806" t="s">
        <v>78</v>
      </c>
      <c r="Q806">
        <v>83.58</v>
      </c>
      <c r="R806">
        <v>2600.4</v>
      </c>
      <c r="S806">
        <v>3934.7</v>
      </c>
      <c r="T806">
        <v>7702.63</v>
      </c>
      <c r="U806" t="str">
        <f>TEXT(Table1[[#This Row],[Booking_Date]],"mmm")</f>
        <v>Oct</v>
      </c>
      <c r="V806">
        <f>YEAR(Table1[[#This Row],[Booking_Date]])</f>
        <v>2025</v>
      </c>
      <c r="W806" t="s">
        <v>104</v>
      </c>
      <c r="X806" t="str">
        <f>IF(Table1[[#This Row],[Freight_Cost]]&gt;50000,"High","Low")</f>
        <v>High</v>
      </c>
      <c r="Y806" s="5" t="str">
        <f>IF(Table1[[#This Row],[Profit]]&gt;10000,"Good","Average")</f>
        <v>Average</v>
      </c>
      <c r="Z806" s="5" t="str" cm="1">
        <f t="array" ref="Z806">_xlfn.IFS(K806&lt;=5,"Excellent",K806&lt;=10,"Good",TRUE,"Delayed")</f>
        <v>Excellent</v>
      </c>
      <c r="AA806" s="5" t="str">
        <f>_xlfn.XLOOKUP(Table1[[#This Row],[Shipment_ID]],A:A,E:E)</f>
        <v>ONE</v>
      </c>
      <c r="AB806" s="5">
        <f t="shared" si="12"/>
        <v>7702.63</v>
      </c>
    </row>
    <row r="807" spans="1:28">
      <c r="A807" t="s">
        <v>1001</v>
      </c>
      <c r="B807" s="1">
        <v>45752</v>
      </c>
      <c r="C807" t="s">
        <v>50</v>
      </c>
      <c r="D807" t="s">
        <v>30</v>
      </c>
      <c r="E807" t="s">
        <v>57</v>
      </c>
      <c r="F807" t="s">
        <v>58</v>
      </c>
      <c r="G807" t="s">
        <v>33</v>
      </c>
      <c r="H807">
        <v>23.81</v>
      </c>
      <c r="I807">
        <v>1239</v>
      </c>
      <c r="J807">
        <v>98.46</v>
      </c>
      <c r="K807">
        <v>5</v>
      </c>
      <c r="L807" t="s">
        <v>34</v>
      </c>
      <c r="M807" t="s">
        <v>45</v>
      </c>
      <c r="N807">
        <v>66612.2</v>
      </c>
      <c r="O807" t="s">
        <v>191</v>
      </c>
      <c r="P807" t="s">
        <v>78</v>
      </c>
      <c r="Q807">
        <v>82.07</v>
      </c>
      <c r="R807">
        <v>3430.4</v>
      </c>
      <c r="S807">
        <v>2803.43</v>
      </c>
      <c r="T807">
        <v>8225.26</v>
      </c>
      <c r="U807" t="str">
        <f>TEXT(Table1[[#This Row],[Booking_Date]],"mmm")</f>
        <v>Apr</v>
      </c>
      <c r="V807">
        <f>YEAR(Table1[[#This Row],[Booking_Date]])</f>
        <v>2025</v>
      </c>
      <c r="W807" t="s">
        <v>75</v>
      </c>
      <c r="X807" t="str">
        <f>IF(Table1[[#This Row],[Freight_Cost]]&gt;50000,"High","Low")</f>
        <v>High</v>
      </c>
      <c r="Y807" s="5" t="str">
        <f>IF(Table1[[#This Row],[Profit]]&gt;10000,"Good","Average")</f>
        <v>Average</v>
      </c>
      <c r="Z807" s="5" t="str" cm="1">
        <f t="array" ref="Z807">_xlfn.IFS(K807&lt;=5,"Excellent",K807&lt;=10,"Good",TRUE,"Delayed")</f>
        <v>Excellent</v>
      </c>
      <c r="AA807" s="5" t="str">
        <f>_xlfn.XLOOKUP(Table1[[#This Row],[Shipment_ID]],A:A,E:E)</f>
        <v>Evergreen</v>
      </c>
      <c r="AB807" s="5">
        <f t="shared" si="12"/>
        <v>8225.26</v>
      </c>
    </row>
    <row r="808" spans="1:28">
      <c r="A808" t="s">
        <v>1002</v>
      </c>
      <c r="B808" s="1">
        <v>46061</v>
      </c>
      <c r="C808" t="s">
        <v>89</v>
      </c>
      <c r="D808" t="s">
        <v>41</v>
      </c>
      <c r="E808" t="s">
        <v>66</v>
      </c>
      <c r="F808" t="s">
        <v>32</v>
      </c>
      <c r="G808" t="s">
        <v>33</v>
      </c>
      <c r="H808">
        <v>22.64</v>
      </c>
      <c r="I808">
        <v>2366</v>
      </c>
      <c r="J808">
        <v>104.59</v>
      </c>
      <c r="K808">
        <v>6</v>
      </c>
      <c r="L808" t="s">
        <v>68</v>
      </c>
      <c r="M808" t="s">
        <v>35</v>
      </c>
      <c r="N808">
        <v>67818.8</v>
      </c>
      <c r="O808" t="s">
        <v>133</v>
      </c>
      <c r="P808" t="s">
        <v>54</v>
      </c>
      <c r="Q808">
        <v>82.25</v>
      </c>
      <c r="R808">
        <v>5637.6</v>
      </c>
      <c r="S808">
        <v>1932.56</v>
      </c>
      <c r="T808">
        <v>8519.9699999999993</v>
      </c>
      <c r="U808" t="str">
        <f>TEXT(Table1[[#This Row],[Booking_Date]],"mmm")</f>
        <v>Feb</v>
      </c>
      <c r="V808">
        <f>YEAR(Table1[[#This Row],[Booking_Date]])</f>
        <v>2026</v>
      </c>
      <c r="W808" t="s">
        <v>38</v>
      </c>
      <c r="X808" t="str">
        <f>IF(Table1[[#This Row],[Freight_Cost]]&gt;50000,"High","Low")</f>
        <v>High</v>
      </c>
      <c r="Y808" s="5" t="str">
        <f>IF(Table1[[#This Row],[Profit]]&gt;10000,"Good","Average")</f>
        <v>Average</v>
      </c>
      <c r="Z808" s="5" t="str" cm="1">
        <f t="array" ref="Z808">_xlfn.IFS(K808&lt;=5,"Excellent",K808&lt;=10,"Good",TRUE,"Delayed")</f>
        <v>Good</v>
      </c>
      <c r="AA808" s="5" t="str">
        <f>_xlfn.XLOOKUP(Table1[[#This Row],[Shipment_ID]],A:A,E:E)</f>
        <v>COSCO</v>
      </c>
      <c r="AB808" s="5">
        <f t="shared" si="12"/>
        <v>8519.9699999999993</v>
      </c>
    </row>
    <row r="809" spans="1:28">
      <c r="A809" t="s">
        <v>1003</v>
      </c>
      <c r="B809" s="1">
        <v>45461</v>
      </c>
      <c r="C809" t="s">
        <v>89</v>
      </c>
      <c r="D809" t="s">
        <v>51</v>
      </c>
      <c r="E809" t="s">
        <v>42</v>
      </c>
      <c r="F809" t="s">
        <v>58</v>
      </c>
      <c r="G809" t="s">
        <v>43</v>
      </c>
      <c r="H809">
        <v>21.04</v>
      </c>
      <c r="I809">
        <v>791</v>
      </c>
      <c r="J809">
        <v>94.22</v>
      </c>
      <c r="K809">
        <v>2</v>
      </c>
      <c r="L809" t="s">
        <v>44</v>
      </c>
      <c r="M809" t="s">
        <v>60</v>
      </c>
      <c r="N809">
        <v>51734.400000000001</v>
      </c>
      <c r="O809" t="s">
        <v>436</v>
      </c>
      <c r="P809" t="s">
        <v>78</v>
      </c>
      <c r="Q809">
        <v>83.9</v>
      </c>
      <c r="R809">
        <v>2423.6</v>
      </c>
      <c r="S809">
        <v>1711.86</v>
      </c>
      <c r="T809">
        <v>4367.43</v>
      </c>
      <c r="U809" t="str">
        <f>TEXT(Table1[[#This Row],[Booking_Date]],"mmm")</f>
        <v>Jun</v>
      </c>
      <c r="V809">
        <f>YEAR(Table1[[#This Row],[Booking_Date]])</f>
        <v>2024</v>
      </c>
      <c r="W809" t="s">
        <v>75</v>
      </c>
      <c r="X809" t="str">
        <f>IF(Table1[[#This Row],[Freight_Cost]]&gt;50000,"High","Low")</f>
        <v>High</v>
      </c>
      <c r="Y809" s="5" t="str">
        <f>IF(Table1[[#This Row],[Profit]]&gt;10000,"Good","Average")</f>
        <v>Average</v>
      </c>
      <c r="Z809" s="5" t="str" cm="1">
        <f t="array" ref="Z809">_xlfn.IFS(K809&lt;=5,"Excellent",K809&lt;=10,"Good",TRUE,"Delayed")</f>
        <v>Excellent</v>
      </c>
      <c r="AA809" s="5" t="str">
        <f>_xlfn.XLOOKUP(Table1[[#This Row],[Shipment_ID]],A:A,E:E)</f>
        <v>CMA CGM</v>
      </c>
      <c r="AB809" s="5">
        <f t="shared" si="12"/>
        <v>4367.43</v>
      </c>
    </row>
    <row r="810" spans="1:28">
      <c r="A810" t="s">
        <v>1004</v>
      </c>
      <c r="B810" s="1">
        <v>45354</v>
      </c>
      <c r="C810" t="s">
        <v>40</v>
      </c>
      <c r="D810" t="s">
        <v>82</v>
      </c>
      <c r="E810" t="s">
        <v>42</v>
      </c>
      <c r="F810" t="s">
        <v>32</v>
      </c>
      <c r="G810" t="s">
        <v>84</v>
      </c>
      <c r="H810">
        <v>10.49</v>
      </c>
      <c r="I810">
        <v>2006</v>
      </c>
      <c r="J810">
        <v>87.14</v>
      </c>
      <c r="K810">
        <v>7</v>
      </c>
      <c r="L810" t="s">
        <v>34</v>
      </c>
      <c r="M810" t="s">
        <v>35</v>
      </c>
      <c r="N810">
        <v>52969.8</v>
      </c>
      <c r="O810" t="s">
        <v>254</v>
      </c>
      <c r="P810" t="s">
        <v>37</v>
      </c>
      <c r="Q810">
        <v>86.77</v>
      </c>
      <c r="R810">
        <v>4431.6000000000004</v>
      </c>
      <c r="S810">
        <v>3537.79</v>
      </c>
      <c r="T810">
        <v>6139.45</v>
      </c>
      <c r="U810" t="str">
        <f>TEXT(Table1[[#This Row],[Booking_Date]],"mmm")</f>
        <v>Mar</v>
      </c>
      <c r="V810">
        <f>YEAR(Table1[[#This Row],[Booking_Date]])</f>
        <v>2024</v>
      </c>
      <c r="W810" t="s">
        <v>38</v>
      </c>
      <c r="X810" t="str">
        <f>IF(Table1[[#This Row],[Freight_Cost]]&gt;50000,"High","Low")</f>
        <v>High</v>
      </c>
      <c r="Y810" s="5" t="str">
        <f>IF(Table1[[#This Row],[Profit]]&gt;10000,"Good","Average")</f>
        <v>Average</v>
      </c>
      <c r="Z810" s="5" t="str" cm="1">
        <f t="array" ref="Z810">_xlfn.IFS(K810&lt;=5,"Excellent",K810&lt;=10,"Good",TRUE,"Delayed")</f>
        <v>Good</v>
      </c>
      <c r="AA810" s="5" t="str">
        <f>_xlfn.XLOOKUP(Table1[[#This Row],[Shipment_ID]],A:A,E:E)</f>
        <v>CMA CGM</v>
      </c>
      <c r="AB810" s="5">
        <f t="shared" si="12"/>
        <v>6139.45</v>
      </c>
    </row>
    <row r="811" spans="1:28">
      <c r="A811" t="s">
        <v>1005</v>
      </c>
      <c r="B811" s="1">
        <v>45821</v>
      </c>
      <c r="C811" t="s">
        <v>64</v>
      </c>
      <c r="D811" t="s">
        <v>108</v>
      </c>
      <c r="E811" t="s">
        <v>99</v>
      </c>
      <c r="F811" t="s">
        <v>32</v>
      </c>
      <c r="G811" t="s">
        <v>52</v>
      </c>
      <c r="H811">
        <v>18.71</v>
      </c>
      <c r="I811">
        <v>511</v>
      </c>
      <c r="J811">
        <v>97.81</v>
      </c>
      <c r="K811">
        <v>3</v>
      </c>
      <c r="L811" t="s">
        <v>44</v>
      </c>
      <c r="M811" t="s">
        <v>45</v>
      </c>
      <c r="N811">
        <v>36208.199999999997</v>
      </c>
      <c r="O811" t="s">
        <v>53</v>
      </c>
      <c r="P811" t="s">
        <v>70</v>
      </c>
      <c r="Q811">
        <v>83.53</v>
      </c>
      <c r="R811">
        <v>1770.4</v>
      </c>
      <c r="S811">
        <v>3243.82</v>
      </c>
      <c r="T811">
        <v>4469.55</v>
      </c>
      <c r="U811" t="str">
        <f>TEXT(Table1[[#This Row],[Booking_Date]],"mmm")</f>
        <v>Jun</v>
      </c>
      <c r="V811">
        <f>YEAR(Table1[[#This Row],[Booking_Date]])</f>
        <v>2025</v>
      </c>
      <c r="W811" t="s">
        <v>75</v>
      </c>
      <c r="X811" t="str">
        <f>IF(Table1[[#This Row],[Freight_Cost]]&gt;50000,"High","Low")</f>
        <v>Low</v>
      </c>
      <c r="Y811" s="5" t="str">
        <f>IF(Table1[[#This Row],[Profit]]&gt;10000,"Good","Average")</f>
        <v>Average</v>
      </c>
      <c r="Z811" s="5" t="str" cm="1">
        <f t="array" ref="Z811">_xlfn.IFS(K811&lt;=5,"Excellent",K811&lt;=10,"Good",TRUE,"Delayed")</f>
        <v>Excellent</v>
      </c>
      <c r="AA811" s="5" t="str">
        <f>_xlfn.XLOOKUP(Table1[[#This Row],[Shipment_ID]],A:A,E:E)</f>
        <v>ONE</v>
      </c>
      <c r="AB811" s="5">
        <f t="shared" si="12"/>
        <v>4469.55</v>
      </c>
    </row>
    <row r="812" spans="1:28">
      <c r="A812" t="s">
        <v>1006</v>
      </c>
      <c r="B812" s="1">
        <v>45454</v>
      </c>
      <c r="C812" t="s">
        <v>115</v>
      </c>
      <c r="D812" t="s">
        <v>72</v>
      </c>
      <c r="E812" t="s">
        <v>99</v>
      </c>
      <c r="F812" t="s">
        <v>32</v>
      </c>
      <c r="G812" t="s">
        <v>59</v>
      </c>
      <c r="H812">
        <v>20.190000000000001</v>
      </c>
      <c r="I812">
        <v>1700</v>
      </c>
      <c r="J812">
        <v>96.21</v>
      </c>
      <c r="K812">
        <v>6</v>
      </c>
      <c r="L812" t="s">
        <v>68</v>
      </c>
      <c r="M812" t="s">
        <v>60</v>
      </c>
      <c r="N812">
        <v>52616.2</v>
      </c>
      <c r="O812" t="s">
        <v>150</v>
      </c>
      <c r="P812" t="s">
        <v>37</v>
      </c>
      <c r="Q812">
        <v>81.34</v>
      </c>
      <c r="R812">
        <v>4207.6000000000004</v>
      </c>
      <c r="S812">
        <v>1768.93</v>
      </c>
      <c r="T812">
        <v>8852.77</v>
      </c>
      <c r="U812" t="str">
        <f>TEXT(Table1[[#This Row],[Booking_Date]],"mmm")</f>
        <v>Jun</v>
      </c>
      <c r="V812">
        <f>YEAR(Table1[[#This Row],[Booking_Date]])</f>
        <v>2024</v>
      </c>
      <c r="W812" t="s">
        <v>75</v>
      </c>
      <c r="X812" t="str">
        <f>IF(Table1[[#This Row],[Freight_Cost]]&gt;50000,"High","Low")</f>
        <v>High</v>
      </c>
      <c r="Y812" s="5" t="str">
        <f>IF(Table1[[#This Row],[Profit]]&gt;10000,"Good","Average")</f>
        <v>Average</v>
      </c>
      <c r="Z812" s="5" t="str" cm="1">
        <f t="array" ref="Z812">_xlfn.IFS(K812&lt;=5,"Excellent",K812&lt;=10,"Good",TRUE,"Delayed")</f>
        <v>Good</v>
      </c>
      <c r="AA812" s="5" t="str">
        <f>_xlfn.XLOOKUP(Table1[[#This Row],[Shipment_ID]],A:A,E:E)</f>
        <v>ONE</v>
      </c>
      <c r="AB812" s="5">
        <f t="shared" si="12"/>
        <v>8852.77</v>
      </c>
    </row>
    <row r="813" spans="1:28">
      <c r="A813" t="s">
        <v>1007</v>
      </c>
      <c r="B813" s="1">
        <v>45897</v>
      </c>
      <c r="C813" t="s">
        <v>50</v>
      </c>
      <c r="D813" t="s">
        <v>72</v>
      </c>
      <c r="E813" t="s">
        <v>99</v>
      </c>
      <c r="F813" t="s">
        <v>58</v>
      </c>
      <c r="G813" t="s">
        <v>33</v>
      </c>
      <c r="H813">
        <v>12.68</v>
      </c>
      <c r="I813">
        <v>1213</v>
      </c>
      <c r="J813">
        <v>102.11</v>
      </c>
      <c r="K813">
        <v>3</v>
      </c>
      <c r="L813" t="s">
        <v>34</v>
      </c>
      <c r="M813" t="s">
        <v>45</v>
      </c>
      <c r="N813">
        <v>56721.2</v>
      </c>
      <c r="O813" t="s">
        <v>128</v>
      </c>
      <c r="P813" t="s">
        <v>74</v>
      </c>
      <c r="Q813">
        <v>83.79</v>
      </c>
      <c r="R813">
        <v>2933.2</v>
      </c>
      <c r="S813">
        <v>2421.3200000000002</v>
      </c>
      <c r="T813">
        <v>4551.72</v>
      </c>
      <c r="U813" t="str">
        <f>TEXT(Table1[[#This Row],[Booking_Date]],"mmm")</f>
        <v>Aug</v>
      </c>
      <c r="V813">
        <f>YEAR(Table1[[#This Row],[Booking_Date]])</f>
        <v>2025</v>
      </c>
      <c r="W813" t="s">
        <v>48</v>
      </c>
      <c r="X813" t="str">
        <f>IF(Table1[[#This Row],[Freight_Cost]]&gt;50000,"High","Low")</f>
        <v>High</v>
      </c>
      <c r="Y813" s="5" t="str">
        <f>IF(Table1[[#This Row],[Profit]]&gt;10000,"Good","Average")</f>
        <v>Average</v>
      </c>
      <c r="Z813" s="5" t="str" cm="1">
        <f t="array" ref="Z813">_xlfn.IFS(K813&lt;=5,"Excellent",K813&lt;=10,"Good",TRUE,"Delayed")</f>
        <v>Excellent</v>
      </c>
      <c r="AA813" s="5" t="str">
        <f>_xlfn.XLOOKUP(Table1[[#This Row],[Shipment_ID]],A:A,E:E)</f>
        <v>ONE</v>
      </c>
      <c r="AB813" s="5">
        <f t="shared" si="12"/>
        <v>4551.72</v>
      </c>
    </row>
    <row r="814" spans="1:28">
      <c r="A814" t="s">
        <v>1008</v>
      </c>
      <c r="B814" s="1">
        <v>45547</v>
      </c>
      <c r="C814" t="s">
        <v>89</v>
      </c>
      <c r="D814" t="s">
        <v>108</v>
      </c>
      <c r="E814" t="s">
        <v>66</v>
      </c>
      <c r="F814" t="s">
        <v>58</v>
      </c>
      <c r="G814" t="s">
        <v>52</v>
      </c>
      <c r="H814">
        <v>20.94</v>
      </c>
      <c r="I814">
        <v>1376</v>
      </c>
      <c r="J814">
        <v>92.11</v>
      </c>
      <c r="K814">
        <v>3</v>
      </c>
      <c r="L814" t="s">
        <v>34</v>
      </c>
      <c r="M814" t="s">
        <v>45</v>
      </c>
      <c r="N814">
        <v>64911.199999999997</v>
      </c>
      <c r="O814" t="s">
        <v>216</v>
      </c>
      <c r="P814" t="s">
        <v>78</v>
      </c>
      <c r="Q814">
        <v>86.84</v>
      </c>
      <c r="R814">
        <v>3589.6</v>
      </c>
      <c r="S814">
        <v>3177.63</v>
      </c>
      <c r="T814">
        <v>9828.3700000000008</v>
      </c>
      <c r="U814" t="str">
        <f>TEXT(Table1[[#This Row],[Booking_Date]],"mmm")</f>
        <v>Sep</v>
      </c>
      <c r="V814">
        <f>YEAR(Table1[[#This Row],[Booking_Date]])</f>
        <v>2024</v>
      </c>
      <c r="W814" t="s">
        <v>48</v>
      </c>
      <c r="X814" t="str">
        <f>IF(Table1[[#This Row],[Freight_Cost]]&gt;50000,"High","Low")</f>
        <v>High</v>
      </c>
      <c r="Y814" s="5" t="str">
        <f>IF(Table1[[#This Row],[Profit]]&gt;10000,"Good","Average")</f>
        <v>Average</v>
      </c>
      <c r="Z814" s="5" t="str" cm="1">
        <f t="array" ref="Z814">_xlfn.IFS(K814&lt;=5,"Excellent",K814&lt;=10,"Good",TRUE,"Delayed")</f>
        <v>Excellent</v>
      </c>
      <c r="AA814" s="5" t="str">
        <f>_xlfn.XLOOKUP(Table1[[#This Row],[Shipment_ID]],A:A,E:E)</f>
        <v>COSCO</v>
      </c>
      <c r="AB814" s="5">
        <f t="shared" si="12"/>
        <v>9828.3700000000008</v>
      </c>
    </row>
    <row r="815" spans="1:28">
      <c r="A815" t="s">
        <v>1009</v>
      </c>
      <c r="B815" s="1">
        <v>45394</v>
      </c>
      <c r="C815" t="s">
        <v>64</v>
      </c>
      <c r="D815" t="s">
        <v>51</v>
      </c>
      <c r="E815" t="s">
        <v>57</v>
      </c>
      <c r="F815" t="s">
        <v>58</v>
      </c>
      <c r="G815" t="s">
        <v>52</v>
      </c>
      <c r="H815">
        <v>15.48</v>
      </c>
      <c r="I815">
        <v>1038</v>
      </c>
      <c r="J815">
        <v>91.85</v>
      </c>
      <c r="K815">
        <v>2</v>
      </c>
      <c r="L815" t="s">
        <v>34</v>
      </c>
      <c r="M815" t="s">
        <v>60</v>
      </c>
      <c r="N815">
        <v>54410</v>
      </c>
      <c r="O815" t="s">
        <v>77</v>
      </c>
      <c r="P815" t="s">
        <v>70</v>
      </c>
      <c r="Q815">
        <v>81.5</v>
      </c>
      <c r="R815">
        <v>2695.2</v>
      </c>
      <c r="S815">
        <v>4784.71</v>
      </c>
      <c r="T815">
        <v>8385.6</v>
      </c>
      <c r="U815" t="str">
        <f>TEXT(Table1[[#This Row],[Booking_Date]],"mmm")</f>
        <v>Apr</v>
      </c>
      <c r="V815">
        <f>YEAR(Table1[[#This Row],[Booking_Date]])</f>
        <v>2024</v>
      </c>
      <c r="W815" t="s">
        <v>75</v>
      </c>
      <c r="X815" t="str">
        <f>IF(Table1[[#This Row],[Freight_Cost]]&gt;50000,"High","Low")</f>
        <v>High</v>
      </c>
      <c r="Y815" s="5" t="str">
        <f>IF(Table1[[#This Row],[Profit]]&gt;10000,"Good","Average")</f>
        <v>Average</v>
      </c>
      <c r="Z815" s="5" t="str" cm="1">
        <f t="array" ref="Z815">_xlfn.IFS(K815&lt;=5,"Excellent",K815&lt;=10,"Good",TRUE,"Delayed")</f>
        <v>Excellent</v>
      </c>
      <c r="AA815" s="5" t="str">
        <f>_xlfn.XLOOKUP(Table1[[#This Row],[Shipment_ID]],A:A,E:E)</f>
        <v>Evergreen</v>
      </c>
      <c r="AB815" s="5">
        <f t="shared" si="12"/>
        <v>8385.6</v>
      </c>
    </row>
    <row r="816" spans="1:28">
      <c r="A816" t="s">
        <v>1010</v>
      </c>
      <c r="B816" s="1">
        <v>45410</v>
      </c>
      <c r="C816" t="s">
        <v>115</v>
      </c>
      <c r="D816" t="s">
        <v>30</v>
      </c>
      <c r="E816" t="s">
        <v>66</v>
      </c>
      <c r="F816" t="s">
        <v>58</v>
      </c>
      <c r="G816" t="s">
        <v>59</v>
      </c>
      <c r="H816">
        <v>12.04</v>
      </c>
      <c r="I816">
        <v>1173</v>
      </c>
      <c r="J816">
        <v>93.16</v>
      </c>
      <c r="K816">
        <v>2</v>
      </c>
      <c r="L816" t="s">
        <v>44</v>
      </c>
      <c r="M816" t="s">
        <v>45</v>
      </c>
      <c r="N816">
        <v>49591.199999999997</v>
      </c>
      <c r="O816" t="s">
        <v>172</v>
      </c>
      <c r="P816" t="s">
        <v>47</v>
      </c>
      <c r="Q816">
        <v>87.94</v>
      </c>
      <c r="R816">
        <v>2827.6</v>
      </c>
      <c r="S816">
        <v>2097.4899999999998</v>
      </c>
      <c r="T816">
        <v>5544.4</v>
      </c>
      <c r="U816" t="str">
        <f>TEXT(Table1[[#This Row],[Booking_Date]],"mmm")</f>
        <v>Apr</v>
      </c>
      <c r="V816">
        <f>YEAR(Table1[[#This Row],[Booking_Date]])</f>
        <v>2024</v>
      </c>
      <c r="W816" t="s">
        <v>75</v>
      </c>
      <c r="X816" t="str">
        <f>IF(Table1[[#This Row],[Freight_Cost]]&gt;50000,"High","Low")</f>
        <v>Low</v>
      </c>
      <c r="Y816" s="5" t="str">
        <f>IF(Table1[[#This Row],[Profit]]&gt;10000,"Good","Average")</f>
        <v>Average</v>
      </c>
      <c r="Z816" s="5" t="str" cm="1">
        <f t="array" ref="Z816">_xlfn.IFS(K816&lt;=5,"Excellent",K816&lt;=10,"Good",TRUE,"Delayed")</f>
        <v>Excellent</v>
      </c>
      <c r="AA816" s="5" t="str">
        <f>_xlfn.XLOOKUP(Table1[[#This Row],[Shipment_ID]],A:A,E:E)</f>
        <v>COSCO</v>
      </c>
      <c r="AB816" s="5">
        <f t="shared" si="12"/>
        <v>5544.4</v>
      </c>
    </row>
    <row r="817" spans="1:28">
      <c r="A817" t="s">
        <v>1011</v>
      </c>
      <c r="B817" s="1">
        <v>45477</v>
      </c>
      <c r="C817" t="s">
        <v>40</v>
      </c>
      <c r="D817" t="s">
        <v>41</v>
      </c>
      <c r="E817" t="s">
        <v>66</v>
      </c>
      <c r="F817" t="s">
        <v>32</v>
      </c>
      <c r="G817" t="s">
        <v>43</v>
      </c>
      <c r="H817">
        <v>26.78</v>
      </c>
      <c r="I817">
        <v>2427</v>
      </c>
      <c r="J817">
        <v>85.72</v>
      </c>
      <c r="K817">
        <v>8</v>
      </c>
      <c r="L817" t="s">
        <v>44</v>
      </c>
      <c r="M817" t="s">
        <v>35</v>
      </c>
      <c r="N817">
        <v>67512.399999999994</v>
      </c>
      <c r="O817" t="s">
        <v>464</v>
      </c>
      <c r="P817" t="s">
        <v>37</v>
      </c>
      <c r="Q817">
        <v>83.1</v>
      </c>
      <c r="R817">
        <v>5925.2</v>
      </c>
      <c r="S817">
        <v>4279.5</v>
      </c>
      <c r="T817">
        <v>9128.93</v>
      </c>
      <c r="U817" t="str">
        <f>TEXT(Table1[[#This Row],[Booking_Date]],"mmm")</f>
        <v>Jul</v>
      </c>
      <c r="V817">
        <f>YEAR(Table1[[#This Row],[Booking_Date]])</f>
        <v>2024</v>
      </c>
      <c r="W817" t="s">
        <v>48</v>
      </c>
      <c r="X817" t="str">
        <f>IF(Table1[[#This Row],[Freight_Cost]]&gt;50000,"High","Low")</f>
        <v>High</v>
      </c>
      <c r="Y817" s="5" t="str">
        <f>IF(Table1[[#This Row],[Profit]]&gt;10000,"Good","Average")</f>
        <v>Average</v>
      </c>
      <c r="Z817" s="5" t="str" cm="1">
        <f t="array" ref="Z817">_xlfn.IFS(K817&lt;=5,"Excellent",K817&lt;=10,"Good",TRUE,"Delayed")</f>
        <v>Good</v>
      </c>
      <c r="AA817" s="5" t="str">
        <f>_xlfn.XLOOKUP(Table1[[#This Row],[Shipment_ID]],A:A,E:E)</f>
        <v>COSCO</v>
      </c>
      <c r="AB817" s="5">
        <f t="shared" si="12"/>
        <v>9128.93</v>
      </c>
    </row>
    <row r="818" spans="1:28">
      <c r="A818" t="s">
        <v>1012</v>
      </c>
      <c r="B818" s="1">
        <v>46053</v>
      </c>
      <c r="C818" t="s">
        <v>121</v>
      </c>
      <c r="D818" t="s">
        <v>82</v>
      </c>
      <c r="E818" t="s">
        <v>57</v>
      </c>
      <c r="F818" t="s">
        <v>32</v>
      </c>
      <c r="G818" t="s">
        <v>67</v>
      </c>
      <c r="H818">
        <v>11.48</v>
      </c>
      <c r="I818">
        <v>1313</v>
      </c>
      <c r="J818">
        <v>93.36</v>
      </c>
      <c r="K818">
        <v>5</v>
      </c>
      <c r="L818" t="s">
        <v>34</v>
      </c>
      <c r="M818" t="s">
        <v>35</v>
      </c>
      <c r="N818">
        <v>46291.199999999997</v>
      </c>
      <c r="O818" t="s">
        <v>95</v>
      </c>
      <c r="P818" t="s">
        <v>70</v>
      </c>
      <c r="Q818">
        <v>87.78</v>
      </c>
      <c r="R818">
        <v>3085.2</v>
      </c>
      <c r="S818">
        <v>4480.7700000000004</v>
      </c>
      <c r="T818">
        <v>5567.97</v>
      </c>
      <c r="U818" t="str">
        <f>TEXT(Table1[[#This Row],[Booking_Date]],"mmm")</f>
        <v>Jan</v>
      </c>
      <c r="V818">
        <f>YEAR(Table1[[#This Row],[Booking_Date]])</f>
        <v>2026</v>
      </c>
      <c r="W818" t="s">
        <v>38</v>
      </c>
      <c r="X818" t="str">
        <f>IF(Table1[[#This Row],[Freight_Cost]]&gt;50000,"High","Low")</f>
        <v>Low</v>
      </c>
      <c r="Y818" s="5" t="str">
        <f>IF(Table1[[#This Row],[Profit]]&gt;10000,"Good","Average")</f>
        <v>Average</v>
      </c>
      <c r="Z818" s="5" t="str" cm="1">
        <f t="array" ref="Z818">_xlfn.IFS(K818&lt;=5,"Excellent",K818&lt;=10,"Good",TRUE,"Delayed")</f>
        <v>Excellent</v>
      </c>
      <c r="AA818" s="5" t="str">
        <f>_xlfn.XLOOKUP(Table1[[#This Row],[Shipment_ID]],A:A,E:E)</f>
        <v>Evergreen</v>
      </c>
      <c r="AB818" s="5">
        <f t="shared" si="12"/>
        <v>5567.97</v>
      </c>
    </row>
    <row r="819" spans="1:28">
      <c r="A819" t="s">
        <v>1013</v>
      </c>
      <c r="B819" s="1">
        <v>45729</v>
      </c>
      <c r="C819" t="s">
        <v>40</v>
      </c>
      <c r="D819" t="s">
        <v>56</v>
      </c>
      <c r="E819" t="s">
        <v>83</v>
      </c>
      <c r="F819" t="s">
        <v>58</v>
      </c>
      <c r="G819" t="s">
        <v>33</v>
      </c>
      <c r="H819">
        <v>13.85</v>
      </c>
      <c r="I819">
        <v>694</v>
      </c>
      <c r="J819">
        <v>93.17</v>
      </c>
      <c r="K819">
        <v>2</v>
      </c>
      <c r="L819" t="s">
        <v>68</v>
      </c>
      <c r="M819" t="s">
        <v>45</v>
      </c>
      <c r="N819">
        <v>47973.4</v>
      </c>
      <c r="O819" t="s">
        <v>211</v>
      </c>
      <c r="P819" t="s">
        <v>37</v>
      </c>
      <c r="Q819">
        <v>88.49</v>
      </c>
      <c r="R819">
        <v>1942</v>
      </c>
      <c r="S819">
        <v>4554.7700000000004</v>
      </c>
      <c r="T819">
        <v>5723.81</v>
      </c>
      <c r="U819" t="str">
        <f>TEXT(Table1[[#This Row],[Booking_Date]],"mmm")</f>
        <v>Mar</v>
      </c>
      <c r="V819">
        <f>YEAR(Table1[[#This Row],[Booking_Date]])</f>
        <v>2025</v>
      </c>
      <c r="W819" t="s">
        <v>38</v>
      </c>
      <c r="X819" t="str">
        <f>IF(Table1[[#This Row],[Freight_Cost]]&gt;50000,"High","Low")</f>
        <v>Low</v>
      </c>
      <c r="Y819" s="5" t="str">
        <f>IF(Table1[[#This Row],[Profit]]&gt;10000,"Good","Average")</f>
        <v>Average</v>
      </c>
      <c r="Z819" s="5" t="str" cm="1">
        <f t="array" ref="Z819">_xlfn.IFS(K819&lt;=5,"Excellent",K819&lt;=10,"Good",TRUE,"Delayed")</f>
        <v>Excellent</v>
      </c>
      <c r="AA819" s="5" t="str">
        <f>_xlfn.XLOOKUP(Table1[[#This Row],[Shipment_ID]],A:A,E:E)</f>
        <v>MSC</v>
      </c>
      <c r="AB819" s="5">
        <f t="shared" si="12"/>
        <v>5723.81</v>
      </c>
    </row>
    <row r="820" spans="1:28">
      <c r="A820" t="s">
        <v>1014</v>
      </c>
      <c r="B820" s="1">
        <v>46167</v>
      </c>
      <c r="C820" t="s">
        <v>29</v>
      </c>
      <c r="D820" t="s">
        <v>65</v>
      </c>
      <c r="E820" t="s">
        <v>83</v>
      </c>
      <c r="F820" t="s">
        <v>32</v>
      </c>
      <c r="G820" t="s">
        <v>33</v>
      </c>
      <c r="H820">
        <v>16.11</v>
      </c>
      <c r="I820">
        <v>2087</v>
      </c>
      <c r="J820">
        <v>95.55</v>
      </c>
      <c r="K820">
        <v>5</v>
      </c>
      <c r="L820" t="s">
        <v>34</v>
      </c>
      <c r="M820" t="s">
        <v>45</v>
      </c>
      <c r="N820">
        <v>57509</v>
      </c>
      <c r="O820" t="s">
        <v>535</v>
      </c>
      <c r="P820" t="s">
        <v>62</v>
      </c>
      <c r="Q820">
        <v>81.849999999999994</v>
      </c>
      <c r="R820">
        <v>4818.3999999999996</v>
      </c>
      <c r="S820">
        <v>3000.09</v>
      </c>
      <c r="T820">
        <v>8291.41</v>
      </c>
      <c r="U820" t="str">
        <f>TEXT(Table1[[#This Row],[Booking_Date]],"mmm")</f>
        <v>May</v>
      </c>
      <c r="V820">
        <f>YEAR(Table1[[#This Row],[Booking_Date]])</f>
        <v>2026</v>
      </c>
      <c r="W820" t="s">
        <v>75</v>
      </c>
      <c r="X820" t="str">
        <f>IF(Table1[[#This Row],[Freight_Cost]]&gt;50000,"High","Low")</f>
        <v>High</v>
      </c>
      <c r="Y820" s="5" t="str">
        <f>IF(Table1[[#This Row],[Profit]]&gt;10000,"Good","Average")</f>
        <v>Average</v>
      </c>
      <c r="Z820" s="5" t="str" cm="1">
        <f t="array" ref="Z820">_xlfn.IFS(K820&lt;=5,"Excellent",K820&lt;=10,"Good",TRUE,"Delayed")</f>
        <v>Excellent</v>
      </c>
      <c r="AA820" s="5" t="str">
        <f>_xlfn.XLOOKUP(Table1[[#This Row],[Shipment_ID]],A:A,E:E)</f>
        <v>MSC</v>
      </c>
      <c r="AB820" s="5">
        <f t="shared" si="12"/>
        <v>8291.41</v>
      </c>
    </row>
    <row r="821" spans="1:28">
      <c r="A821" t="s">
        <v>1015</v>
      </c>
      <c r="B821" s="1">
        <v>45352</v>
      </c>
      <c r="C821" t="s">
        <v>89</v>
      </c>
      <c r="D821" t="s">
        <v>51</v>
      </c>
      <c r="E821" t="s">
        <v>66</v>
      </c>
      <c r="F821" t="s">
        <v>32</v>
      </c>
      <c r="G821" t="s">
        <v>59</v>
      </c>
      <c r="H821">
        <v>16.59</v>
      </c>
      <c r="I821">
        <v>1751</v>
      </c>
      <c r="J821">
        <v>98.13</v>
      </c>
      <c r="K821">
        <v>4</v>
      </c>
      <c r="L821" t="s">
        <v>34</v>
      </c>
      <c r="M821" t="s">
        <v>35</v>
      </c>
      <c r="N821">
        <v>56718.6</v>
      </c>
      <c r="O821" t="s">
        <v>77</v>
      </c>
      <c r="P821" t="s">
        <v>78</v>
      </c>
      <c r="Q821">
        <v>84.8</v>
      </c>
      <c r="R821">
        <v>4165.6000000000004</v>
      </c>
      <c r="S821">
        <v>1841.34</v>
      </c>
      <c r="T821">
        <v>9824.81</v>
      </c>
      <c r="U821" t="str">
        <f>TEXT(Table1[[#This Row],[Booking_Date]],"mmm")</f>
        <v>Mar</v>
      </c>
      <c r="V821">
        <f>YEAR(Table1[[#This Row],[Booking_Date]])</f>
        <v>2024</v>
      </c>
      <c r="W821" t="s">
        <v>38</v>
      </c>
      <c r="X821" t="str">
        <f>IF(Table1[[#This Row],[Freight_Cost]]&gt;50000,"High","Low")</f>
        <v>High</v>
      </c>
      <c r="Y821" s="5" t="str">
        <f>IF(Table1[[#This Row],[Profit]]&gt;10000,"Good","Average")</f>
        <v>Average</v>
      </c>
      <c r="Z821" s="5" t="str" cm="1">
        <f t="array" ref="Z821">_xlfn.IFS(K821&lt;=5,"Excellent",K821&lt;=10,"Good",TRUE,"Delayed")</f>
        <v>Excellent</v>
      </c>
      <c r="AA821" s="5" t="str">
        <f>_xlfn.XLOOKUP(Table1[[#This Row],[Shipment_ID]],A:A,E:E)</f>
        <v>COSCO</v>
      </c>
      <c r="AB821" s="5">
        <f t="shared" si="12"/>
        <v>9824.81</v>
      </c>
    </row>
    <row r="822" spans="1:28">
      <c r="A822" t="s">
        <v>1016</v>
      </c>
      <c r="B822" s="1">
        <v>45839</v>
      </c>
      <c r="C822" t="s">
        <v>29</v>
      </c>
      <c r="D822" t="s">
        <v>82</v>
      </c>
      <c r="E822" t="s">
        <v>102</v>
      </c>
      <c r="F822" t="s">
        <v>58</v>
      </c>
      <c r="G822" t="s">
        <v>67</v>
      </c>
      <c r="H822">
        <v>10.210000000000001</v>
      </c>
      <c r="I822">
        <v>2480</v>
      </c>
      <c r="J822">
        <v>90.94</v>
      </c>
      <c r="K822">
        <v>7</v>
      </c>
      <c r="L822" t="s">
        <v>68</v>
      </c>
      <c r="M822" t="s">
        <v>45</v>
      </c>
      <c r="N822">
        <v>65861.8</v>
      </c>
      <c r="O822" t="s">
        <v>80</v>
      </c>
      <c r="P822" t="s">
        <v>54</v>
      </c>
      <c r="Q822">
        <v>82.19</v>
      </c>
      <c r="R822">
        <v>5368.4</v>
      </c>
      <c r="S822">
        <v>2735.81</v>
      </c>
      <c r="T822">
        <v>10251.76</v>
      </c>
      <c r="U822" t="str">
        <f>TEXT(Table1[[#This Row],[Booking_Date]],"mmm")</f>
        <v>Jul</v>
      </c>
      <c r="V822">
        <f>YEAR(Table1[[#This Row],[Booking_Date]])</f>
        <v>2025</v>
      </c>
      <c r="W822" t="s">
        <v>48</v>
      </c>
      <c r="X822" t="str">
        <f>IF(Table1[[#This Row],[Freight_Cost]]&gt;50000,"High","Low")</f>
        <v>High</v>
      </c>
      <c r="Y822" s="5" t="str">
        <f>IF(Table1[[#This Row],[Profit]]&gt;10000,"Good","Average")</f>
        <v>Good</v>
      </c>
      <c r="Z822" s="5" t="str" cm="1">
        <f t="array" ref="Z822">_xlfn.IFS(K822&lt;=5,"Excellent",K822&lt;=10,"Good",TRUE,"Delayed")</f>
        <v>Good</v>
      </c>
      <c r="AA822" s="5" t="str">
        <f>_xlfn.XLOOKUP(Table1[[#This Row],[Shipment_ID]],A:A,E:E)</f>
        <v>Maersk</v>
      </c>
      <c r="AB822" s="5">
        <f t="shared" si="12"/>
        <v>10251.76</v>
      </c>
    </row>
    <row r="823" spans="1:28">
      <c r="A823" t="s">
        <v>1017</v>
      </c>
      <c r="B823" s="1">
        <v>45966</v>
      </c>
      <c r="C823" t="s">
        <v>115</v>
      </c>
      <c r="D823" t="s">
        <v>51</v>
      </c>
      <c r="E823" t="s">
        <v>102</v>
      </c>
      <c r="F823" t="s">
        <v>32</v>
      </c>
      <c r="G823" t="s">
        <v>52</v>
      </c>
      <c r="H823">
        <v>12.1</v>
      </c>
      <c r="I823">
        <v>557</v>
      </c>
      <c r="J823">
        <v>92.22</v>
      </c>
      <c r="K823">
        <v>2</v>
      </c>
      <c r="L823" t="s">
        <v>44</v>
      </c>
      <c r="M823" t="s">
        <v>60</v>
      </c>
      <c r="N823">
        <v>28640.400000000001</v>
      </c>
      <c r="O823" t="s">
        <v>518</v>
      </c>
      <c r="P823" t="s">
        <v>62</v>
      </c>
      <c r="Q823">
        <v>81.650000000000006</v>
      </c>
      <c r="R823">
        <v>1598</v>
      </c>
      <c r="S823">
        <v>2993.7</v>
      </c>
      <c r="T823">
        <v>4496.01</v>
      </c>
      <c r="U823" t="str">
        <f>TEXT(Table1[[#This Row],[Booking_Date]],"mmm")</f>
        <v>Nov</v>
      </c>
      <c r="V823">
        <f>YEAR(Table1[[#This Row],[Booking_Date]])</f>
        <v>2025</v>
      </c>
      <c r="W823" t="s">
        <v>104</v>
      </c>
      <c r="X823" t="str">
        <f>IF(Table1[[#This Row],[Freight_Cost]]&gt;50000,"High","Low")</f>
        <v>Low</v>
      </c>
      <c r="Y823" s="5" t="str">
        <f>IF(Table1[[#This Row],[Profit]]&gt;10000,"Good","Average")</f>
        <v>Average</v>
      </c>
      <c r="Z823" s="5" t="str" cm="1">
        <f t="array" ref="Z823">_xlfn.IFS(K823&lt;=5,"Excellent",K823&lt;=10,"Good",TRUE,"Delayed")</f>
        <v>Excellent</v>
      </c>
      <c r="AA823" s="5" t="str">
        <f>_xlfn.XLOOKUP(Table1[[#This Row],[Shipment_ID]],A:A,E:E)</f>
        <v>Maersk</v>
      </c>
      <c r="AB823" s="5">
        <f t="shared" si="12"/>
        <v>4496.01</v>
      </c>
    </row>
    <row r="824" spans="1:28">
      <c r="A824" t="s">
        <v>1018</v>
      </c>
      <c r="B824" s="1">
        <v>45454</v>
      </c>
      <c r="C824" t="s">
        <v>121</v>
      </c>
      <c r="D824" t="s">
        <v>51</v>
      </c>
      <c r="E824" t="s">
        <v>83</v>
      </c>
      <c r="F824" t="s">
        <v>32</v>
      </c>
      <c r="G824" t="s">
        <v>90</v>
      </c>
      <c r="H824">
        <v>11.18</v>
      </c>
      <c r="I824">
        <v>1808</v>
      </c>
      <c r="J824">
        <v>98.56</v>
      </c>
      <c r="K824">
        <v>5</v>
      </c>
      <c r="L824" t="s">
        <v>44</v>
      </c>
      <c r="M824" t="s">
        <v>35</v>
      </c>
      <c r="N824">
        <v>47585.2</v>
      </c>
      <c r="O824" t="s">
        <v>461</v>
      </c>
      <c r="P824" t="s">
        <v>70</v>
      </c>
      <c r="Q824">
        <v>85</v>
      </c>
      <c r="R824">
        <v>4063.2</v>
      </c>
      <c r="S824">
        <v>4281.58</v>
      </c>
      <c r="T824">
        <v>7926.77</v>
      </c>
      <c r="U824" t="str">
        <f>TEXT(Table1[[#This Row],[Booking_Date]],"mmm")</f>
        <v>Jun</v>
      </c>
      <c r="V824">
        <f>YEAR(Table1[[#This Row],[Booking_Date]])</f>
        <v>2024</v>
      </c>
      <c r="W824" t="s">
        <v>75</v>
      </c>
      <c r="X824" t="str">
        <f>IF(Table1[[#This Row],[Freight_Cost]]&gt;50000,"High","Low")</f>
        <v>Low</v>
      </c>
      <c r="Y824" s="5" t="str">
        <f>IF(Table1[[#This Row],[Profit]]&gt;10000,"Good","Average")</f>
        <v>Average</v>
      </c>
      <c r="Z824" s="5" t="str" cm="1">
        <f t="array" ref="Z824">_xlfn.IFS(K824&lt;=5,"Excellent",K824&lt;=10,"Good",TRUE,"Delayed")</f>
        <v>Excellent</v>
      </c>
      <c r="AA824" s="5" t="str">
        <f>_xlfn.XLOOKUP(Table1[[#This Row],[Shipment_ID]],A:A,E:E)</f>
        <v>MSC</v>
      </c>
      <c r="AB824" s="5">
        <f t="shared" si="12"/>
        <v>7926.77</v>
      </c>
    </row>
    <row r="825" spans="1:28">
      <c r="A825" t="s">
        <v>1019</v>
      </c>
      <c r="B825" s="1">
        <v>45363</v>
      </c>
      <c r="C825" t="s">
        <v>121</v>
      </c>
      <c r="D825" t="s">
        <v>41</v>
      </c>
      <c r="E825" t="s">
        <v>66</v>
      </c>
      <c r="F825" t="s">
        <v>58</v>
      </c>
      <c r="G825" t="s">
        <v>52</v>
      </c>
      <c r="H825">
        <v>27.19</v>
      </c>
      <c r="I825">
        <v>1697</v>
      </c>
      <c r="J825">
        <v>103.93</v>
      </c>
      <c r="K825">
        <v>5</v>
      </c>
      <c r="L825" t="s">
        <v>34</v>
      </c>
      <c r="M825" t="s">
        <v>35</v>
      </c>
      <c r="N825">
        <v>78306.600000000006</v>
      </c>
      <c r="O825" t="s">
        <v>360</v>
      </c>
      <c r="P825" t="s">
        <v>37</v>
      </c>
      <c r="Q825">
        <v>82.46</v>
      </c>
      <c r="R825">
        <v>4481.6000000000004</v>
      </c>
      <c r="S825">
        <v>2415.85</v>
      </c>
      <c r="T825">
        <v>8720.26</v>
      </c>
      <c r="U825" t="str">
        <f>TEXT(Table1[[#This Row],[Booking_Date]],"mmm")</f>
        <v>Mar</v>
      </c>
      <c r="V825">
        <f>YEAR(Table1[[#This Row],[Booking_Date]])</f>
        <v>2024</v>
      </c>
      <c r="W825" t="s">
        <v>38</v>
      </c>
      <c r="X825" t="str">
        <f>IF(Table1[[#This Row],[Freight_Cost]]&gt;50000,"High","Low")</f>
        <v>High</v>
      </c>
      <c r="Y825" s="5" t="str">
        <f>IF(Table1[[#This Row],[Profit]]&gt;10000,"Good","Average")</f>
        <v>Average</v>
      </c>
      <c r="Z825" s="5" t="str" cm="1">
        <f t="array" ref="Z825">_xlfn.IFS(K825&lt;=5,"Excellent",K825&lt;=10,"Good",TRUE,"Delayed")</f>
        <v>Excellent</v>
      </c>
      <c r="AA825" s="5" t="str">
        <f>_xlfn.XLOOKUP(Table1[[#This Row],[Shipment_ID]],A:A,E:E)</f>
        <v>COSCO</v>
      </c>
      <c r="AB825" s="5">
        <f t="shared" si="12"/>
        <v>8720.26</v>
      </c>
    </row>
    <row r="826" spans="1:28">
      <c r="A826" t="s">
        <v>1020</v>
      </c>
      <c r="B826" s="1">
        <v>45483</v>
      </c>
      <c r="C826" t="s">
        <v>50</v>
      </c>
      <c r="D826" t="s">
        <v>108</v>
      </c>
      <c r="E826" t="s">
        <v>99</v>
      </c>
      <c r="F826" t="s">
        <v>58</v>
      </c>
      <c r="G826" t="s">
        <v>67</v>
      </c>
      <c r="H826">
        <v>14.18</v>
      </c>
      <c r="I826">
        <v>598</v>
      </c>
      <c r="J826">
        <v>104.93</v>
      </c>
      <c r="K826">
        <v>2</v>
      </c>
      <c r="L826" t="s">
        <v>44</v>
      </c>
      <c r="M826" t="s">
        <v>45</v>
      </c>
      <c r="N826">
        <v>46029.599999999999</v>
      </c>
      <c r="O826" t="s">
        <v>432</v>
      </c>
      <c r="P826" t="s">
        <v>62</v>
      </c>
      <c r="Q826">
        <v>82.02</v>
      </c>
      <c r="R826">
        <v>1763.2</v>
      </c>
      <c r="S826">
        <v>4825.78</v>
      </c>
      <c r="T826">
        <v>5232.58</v>
      </c>
      <c r="U826" t="str">
        <f>TEXT(Table1[[#This Row],[Booking_Date]],"mmm")</f>
        <v>Jul</v>
      </c>
      <c r="V826">
        <f>YEAR(Table1[[#This Row],[Booking_Date]])</f>
        <v>2024</v>
      </c>
      <c r="W826" t="s">
        <v>48</v>
      </c>
      <c r="X826" t="str">
        <f>IF(Table1[[#This Row],[Freight_Cost]]&gt;50000,"High","Low")</f>
        <v>Low</v>
      </c>
      <c r="Y826" s="5" t="str">
        <f>IF(Table1[[#This Row],[Profit]]&gt;10000,"Good","Average")</f>
        <v>Average</v>
      </c>
      <c r="Z826" s="5" t="str" cm="1">
        <f t="array" ref="Z826">_xlfn.IFS(K826&lt;=5,"Excellent",K826&lt;=10,"Good",TRUE,"Delayed")</f>
        <v>Excellent</v>
      </c>
      <c r="AA826" s="5" t="str">
        <f>_xlfn.XLOOKUP(Table1[[#This Row],[Shipment_ID]],A:A,E:E)</f>
        <v>ONE</v>
      </c>
      <c r="AB826" s="5">
        <f t="shared" si="12"/>
        <v>5232.58</v>
      </c>
    </row>
    <row r="827" spans="1:28">
      <c r="A827" t="s">
        <v>1021</v>
      </c>
      <c r="B827" s="1">
        <v>46000</v>
      </c>
      <c r="C827" t="s">
        <v>115</v>
      </c>
      <c r="D827" t="s">
        <v>41</v>
      </c>
      <c r="E827" t="s">
        <v>66</v>
      </c>
      <c r="F827" t="s">
        <v>32</v>
      </c>
      <c r="G827" t="s">
        <v>84</v>
      </c>
      <c r="H827">
        <v>23.74</v>
      </c>
      <c r="I827">
        <v>2217</v>
      </c>
      <c r="J827">
        <v>102.07</v>
      </c>
      <c r="K827">
        <v>6</v>
      </c>
      <c r="L827" t="s">
        <v>68</v>
      </c>
      <c r="M827" t="s">
        <v>45</v>
      </c>
      <c r="N827">
        <v>64218.400000000001</v>
      </c>
      <c r="O827" t="s">
        <v>172</v>
      </c>
      <c r="P827" t="s">
        <v>78</v>
      </c>
      <c r="Q827">
        <v>84.11</v>
      </c>
      <c r="R827">
        <v>5383.6</v>
      </c>
      <c r="S827">
        <v>2222.7600000000002</v>
      </c>
      <c r="T827">
        <v>10945.82</v>
      </c>
      <c r="U827" t="str">
        <f>TEXT(Table1[[#This Row],[Booking_Date]],"mmm")</f>
        <v>Dec</v>
      </c>
      <c r="V827">
        <f>YEAR(Table1[[#This Row],[Booking_Date]])</f>
        <v>2025</v>
      </c>
      <c r="W827" t="s">
        <v>104</v>
      </c>
      <c r="X827" t="str">
        <f>IF(Table1[[#This Row],[Freight_Cost]]&gt;50000,"High","Low")</f>
        <v>High</v>
      </c>
      <c r="Y827" s="5" t="str">
        <f>IF(Table1[[#This Row],[Profit]]&gt;10000,"Good","Average")</f>
        <v>Good</v>
      </c>
      <c r="Z827" s="5" t="str" cm="1">
        <f t="array" ref="Z827">_xlfn.IFS(K827&lt;=5,"Excellent",K827&lt;=10,"Good",TRUE,"Delayed")</f>
        <v>Good</v>
      </c>
      <c r="AA827" s="5" t="str">
        <f>_xlfn.XLOOKUP(Table1[[#This Row],[Shipment_ID]],A:A,E:E)</f>
        <v>COSCO</v>
      </c>
      <c r="AB827" s="5">
        <f t="shared" si="12"/>
        <v>10945.82</v>
      </c>
    </row>
    <row r="828" spans="1:28">
      <c r="A828" t="s">
        <v>1022</v>
      </c>
      <c r="B828" s="1">
        <v>45477</v>
      </c>
      <c r="C828" t="s">
        <v>89</v>
      </c>
      <c r="D828" t="s">
        <v>72</v>
      </c>
      <c r="E828" t="s">
        <v>102</v>
      </c>
      <c r="F828" t="s">
        <v>32</v>
      </c>
      <c r="G828" t="s">
        <v>33</v>
      </c>
      <c r="H828">
        <v>10.1</v>
      </c>
      <c r="I828">
        <v>1722</v>
      </c>
      <c r="J828">
        <v>100.91</v>
      </c>
      <c r="K828">
        <v>6</v>
      </c>
      <c r="L828" t="s">
        <v>68</v>
      </c>
      <c r="M828" t="s">
        <v>60</v>
      </c>
      <c r="N828">
        <v>44363.199999999997</v>
      </c>
      <c r="O828" t="s">
        <v>483</v>
      </c>
      <c r="P828" t="s">
        <v>37</v>
      </c>
      <c r="Q828">
        <v>87.23</v>
      </c>
      <c r="R828">
        <v>3848</v>
      </c>
      <c r="S828">
        <v>3762.71</v>
      </c>
      <c r="T828">
        <v>5919.37</v>
      </c>
      <c r="U828" t="str">
        <f>TEXT(Table1[[#This Row],[Booking_Date]],"mmm")</f>
        <v>Jul</v>
      </c>
      <c r="V828">
        <f>YEAR(Table1[[#This Row],[Booking_Date]])</f>
        <v>2024</v>
      </c>
      <c r="W828" t="s">
        <v>48</v>
      </c>
      <c r="X828" t="str">
        <f>IF(Table1[[#This Row],[Freight_Cost]]&gt;50000,"High","Low")</f>
        <v>Low</v>
      </c>
      <c r="Y828" s="5" t="str">
        <f>IF(Table1[[#This Row],[Profit]]&gt;10000,"Good","Average")</f>
        <v>Average</v>
      </c>
      <c r="Z828" s="5" t="str" cm="1">
        <f t="array" ref="Z828">_xlfn.IFS(K828&lt;=5,"Excellent",K828&lt;=10,"Good",TRUE,"Delayed")</f>
        <v>Good</v>
      </c>
      <c r="AA828" s="5" t="str">
        <f>_xlfn.XLOOKUP(Table1[[#This Row],[Shipment_ID]],A:A,E:E)</f>
        <v>Maersk</v>
      </c>
      <c r="AB828" s="5">
        <f t="shared" si="12"/>
        <v>5919.37</v>
      </c>
    </row>
    <row r="829" spans="1:28">
      <c r="A829" t="s">
        <v>1023</v>
      </c>
      <c r="B829" s="1">
        <v>45743</v>
      </c>
      <c r="C829" t="s">
        <v>121</v>
      </c>
      <c r="D829" t="s">
        <v>108</v>
      </c>
      <c r="E829" t="s">
        <v>83</v>
      </c>
      <c r="F829" t="s">
        <v>58</v>
      </c>
      <c r="G829" t="s">
        <v>43</v>
      </c>
      <c r="H829">
        <v>22.02</v>
      </c>
      <c r="I829">
        <v>1293</v>
      </c>
      <c r="J829">
        <v>96.17</v>
      </c>
      <c r="K829">
        <v>5</v>
      </c>
      <c r="L829" t="s">
        <v>68</v>
      </c>
      <c r="M829" t="s">
        <v>35</v>
      </c>
      <c r="N829">
        <v>65374.400000000001</v>
      </c>
      <c r="O829" t="s">
        <v>116</v>
      </c>
      <c r="P829" t="s">
        <v>62</v>
      </c>
      <c r="Q829">
        <v>84.01</v>
      </c>
      <c r="R829">
        <v>3466.8</v>
      </c>
      <c r="S829">
        <v>3023.59</v>
      </c>
      <c r="T829">
        <v>5979.28</v>
      </c>
      <c r="U829" t="str">
        <f>TEXT(Table1[[#This Row],[Booking_Date]],"mmm")</f>
        <v>Mar</v>
      </c>
      <c r="V829">
        <f>YEAR(Table1[[#This Row],[Booking_Date]])</f>
        <v>2025</v>
      </c>
      <c r="W829" t="s">
        <v>38</v>
      </c>
      <c r="X829" t="str">
        <f>IF(Table1[[#This Row],[Freight_Cost]]&gt;50000,"High","Low")</f>
        <v>High</v>
      </c>
      <c r="Y829" s="5" t="str">
        <f>IF(Table1[[#This Row],[Profit]]&gt;10000,"Good","Average")</f>
        <v>Average</v>
      </c>
      <c r="Z829" s="5" t="str" cm="1">
        <f t="array" ref="Z829">_xlfn.IFS(K829&lt;=5,"Excellent",K829&lt;=10,"Good",TRUE,"Delayed")</f>
        <v>Excellent</v>
      </c>
      <c r="AA829" s="5" t="str">
        <f>_xlfn.XLOOKUP(Table1[[#This Row],[Shipment_ID]],A:A,E:E)</f>
        <v>MSC</v>
      </c>
      <c r="AB829" s="5">
        <f t="shared" si="12"/>
        <v>5979.28</v>
      </c>
    </row>
    <row r="830" spans="1:28">
      <c r="A830" t="s">
        <v>1024</v>
      </c>
      <c r="B830" s="1">
        <v>45520</v>
      </c>
      <c r="C830" t="s">
        <v>50</v>
      </c>
      <c r="D830" t="s">
        <v>30</v>
      </c>
      <c r="E830" t="s">
        <v>42</v>
      </c>
      <c r="F830" t="s">
        <v>58</v>
      </c>
      <c r="G830" t="s">
        <v>59</v>
      </c>
      <c r="H830">
        <v>10.029999999999999</v>
      </c>
      <c r="I830">
        <v>808</v>
      </c>
      <c r="J830">
        <v>98.83</v>
      </c>
      <c r="K830">
        <v>2</v>
      </c>
      <c r="L830" t="s">
        <v>34</v>
      </c>
      <c r="M830" t="s">
        <v>35</v>
      </c>
      <c r="N830">
        <v>51582.6</v>
      </c>
      <c r="O830" t="s">
        <v>152</v>
      </c>
      <c r="P830" t="s">
        <v>37</v>
      </c>
      <c r="Q830">
        <v>88.57</v>
      </c>
      <c r="R830">
        <v>2017.2</v>
      </c>
      <c r="S830">
        <v>2450.85</v>
      </c>
      <c r="T830">
        <v>8646.91</v>
      </c>
      <c r="U830" t="str">
        <f>TEXT(Table1[[#This Row],[Booking_Date]],"mmm")</f>
        <v>Aug</v>
      </c>
      <c r="V830">
        <f>YEAR(Table1[[#This Row],[Booking_Date]])</f>
        <v>2024</v>
      </c>
      <c r="W830" t="s">
        <v>48</v>
      </c>
      <c r="X830" t="str">
        <f>IF(Table1[[#This Row],[Freight_Cost]]&gt;50000,"High","Low")</f>
        <v>High</v>
      </c>
      <c r="Y830" s="5" t="str">
        <f>IF(Table1[[#This Row],[Profit]]&gt;10000,"Good","Average")</f>
        <v>Average</v>
      </c>
      <c r="Z830" s="5" t="str" cm="1">
        <f t="array" ref="Z830">_xlfn.IFS(K830&lt;=5,"Excellent",K830&lt;=10,"Good",TRUE,"Delayed")</f>
        <v>Excellent</v>
      </c>
      <c r="AA830" s="5" t="str">
        <f>_xlfn.XLOOKUP(Table1[[#This Row],[Shipment_ID]],A:A,E:E)</f>
        <v>CMA CGM</v>
      </c>
      <c r="AB830" s="5">
        <f t="shared" si="12"/>
        <v>8646.91</v>
      </c>
    </row>
    <row r="831" spans="1:28">
      <c r="A831" t="s">
        <v>1025</v>
      </c>
      <c r="B831" s="1">
        <v>45473</v>
      </c>
      <c r="C831" t="s">
        <v>50</v>
      </c>
      <c r="D831" t="s">
        <v>51</v>
      </c>
      <c r="E831" t="s">
        <v>57</v>
      </c>
      <c r="F831" t="s">
        <v>32</v>
      </c>
      <c r="G831" t="s">
        <v>67</v>
      </c>
      <c r="H831">
        <v>12.37</v>
      </c>
      <c r="I831">
        <v>1630</v>
      </c>
      <c r="J831">
        <v>101.34</v>
      </c>
      <c r="K831">
        <v>4</v>
      </c>
      <c r="L831" t="s">
        <v>34</v>
      </c>
      <c r="M831" t="s">
        <v>60</v>
      </c>
      <c r="N831">
        <v>47853.8</v>
      </c>
      <c r="O831" t="s">
        <v>245</v>
      </c>
      <c r="P831" t="s">
        <v>78</v>
      </c>
      <c r="Q831">
        <v>83.02</v>
      </c>
      <c r="R831">
        <v>3754.8</v>
      </c>
      <c r="S831">
        <v>4317.6899999999996</v>
      </c>
      <c r="T831">
        <v>6579.68</v>
      </c>
      <c r="U831" t="str">
        <f>TEXT(Table1[[#This Row],[Booking_Date]],"mmm")</f>
        <v>Jun</v>
      </c>
      <c r="V831">
        <f>YEAR(Table1[[#This Row],[Booking_Date]])</f>
        <v>2024</v>
      </c>
      <c r="W831" t="s">
        <v>75</v>
      </c>
      <c r="X831" t="str">
        <f>IF(Table1[[#This Row],[Freight_Cost]]&gt;50000,"High","Low")</f>
        <v>Low</v>
      </c>
      <c r="Y831" s="5" t="str">
        <f>IF(Table1[[#This Row],[Profit]]&gt;10000,"Good","Average")</f>
        <v>Average</v>
      </c>
      <c r="Z831" s="5" t="str" cm="1">
        <f t="array" ref="Z831">_xlfn.IFS(K831&lt;=5,"Excellent",K831&lt;=10,"Good",TRUE,"Delayed")</f>
        <v>Excellent</v>
      </c>
      <c r="AA831" s="5" t="str">
        <f>_xlfn.XLOOKUP(Table1[[#This Row],[Shipment_ID]],A:A,E:E)</f>
        <v>Evergreen</v>
      </c>
      <c r="AB831" s="5">
        <f t="shared" si="12"/>
        <v>6579.68</v>
      </c>
    </row>
    <row r="832" spans="1:28">
      <c r="A832" t="s">
        <v>1026</v>
      </c>
      <c r="B832" s="1">
        <v>45910</v>
      </c>
      <c r="C832" t="s">
        <v>40</v>
      </c>
      <c r="D832" t="s">
        <v>65</v>
      </c>
      <c r="E832" t="s">
        <v>57</v>
      </c>
      <c r="F832" t="s">
        <v>32</v>
      </c>
      <c r="G832" t="s">
        <v>52</v>
      </c>
      <c r="H832">
        <v>22</v>
      </c>
      <c r="I832">
        <v>2450</v>
      </c>
      <c r="J832">
        <v>101.02</v>
      </c>
      <c r="K832">
        <v>8</v>
      </c>
      <c r="L832" t="s">
        <v>44</v>
      </c>
      <c r="M832" t="s">
        <v>35</v>
      </c>
      <c r="N832">
        <v>65322.400000000001</v>
      </c>
      <c r="O832" t="s">
        <v>152</v>
      </c>
      <c r="P832" t="s">
        <v>74</v>
      </c>
      <c r="Q832">
        <v>85.96</v>
      </c>
      <c r="R832">
        <v>5780</v>
      </c>
      <c r="S832">
        <v>4108.54</v>
      </c>
      <c r="T832">
        <v>10484.99</v>
      </c>
      <c r="U832" t="str">
        <f>TEXT(Table1[[#This Row],[Booking_Date]],"mmm")</f>
        <v>Sep</v>
      </c>
      <c r="V832">
        <f>YEAR(Table1[[#This Row],[Booking_Date]])</f>
        <v>2025</v>
      </c>
      <c r="W832" t="s">
        <v>48</v>
      </c>
      <c r="X832" t="str">
        <f>IF(Table1[[#This Row],[Freight_Cost]]&gt;50000,"High","Low")</f>
        <v>High</v>
      </c>
      <c r="Y832" s="5" t="str">
        <f>IF(Table1[[#This Row],[Profit]]&gt;10000,"Good","Average")</f>
        <v>Good</v>
      </c>
      <c r="Z832" s="5" t="str" cm="1">
        <f t="array" ref="Z832">_xlfn.IFS(K832&lt;=5,"Excellent",K832&lt;=10,"Good",TRUE,"Delayed")</f>
        <v>Good</v>
      </c>
      <c r="AA832" s="5" t="str">
        <f>_xlfn.XLOOKUP(Table1[[#This Row],[Shipment_ID]],A:A,E:E)</f>
        <v>Evergreen</v>
      </c>
      <c r="AB832" s="5">
        <f t="shared" si="12"/>
        <v>10484.99</v>
      </c>
    </row>
    <row r="833" spans="1:28">
      <c r="A833" t="s">
        <v>1027</v>
      </c>
      <c r="B833" s="1">
        <v>45345</v>
      </c>
      <c r="C833" t="s">
        <v>89</v>
      </c>
      <c r="D833" t="s">
        <v>41</v>
      </c>
      <c r="E833" t="s">
        <v>99</v>
      </c>
      <c r="F833" t="s">
        <v>58</v>
      </c>
      <c r="G833" t="s">
        <v>33</v>
      </c>
      <c r="H833">
        <v>10.61</v>
      </c>
      <c r="I833">
        <v>2301</v>
      </c>
      <c r="J833">
        <v>92.64</v>
      </c>
      <c r="K833">
        <v>6</v>
      </c>
      <c r="L833" t="s">
        <v>44</v>
      </c>
      <c r="M833" t="s">
        <v>35</v>
      </c>
      <c r="N833">
        <v>64277.8</v>
      </c>
      <c r="O833" t="s">
        <v>116</v>
      </c>
      <c r="P833" t="s">
        <v>47</v>
      </c>
      <c r="Q833">
        <v>84.33</v>
      </c>
      <c r="R833">
        <v>5026.3999999999996</v>
      </c>
      <c r="S833">
        <v>3127.77</v>
      </c>
      <c r="T833">
        <v>10720.68</v>
      </c>
      <c r="U833" t="str">
        <f>TEXT(Table1[[#This Row],[Booking_Date]],"mmm")</f>
        <v>Feb</v>
      </c>
      <c r="V833">
        <f>YEAR(Table1[[#This Row],[Booking_Date]])</f>
        <v>2024</v>
      </c>
      <c r="W833" t="s">
        <v>38</v>
      </c>
      <c r="X833" t="str">
        <f>IF(Table1[[#This Row],[Freight_Cost]]&gt;50000,"High","Low")</f>
        <v>High</v>
      </c>
      <c r="Y833" s="5" t="str">
        <f>IF(Table1[[#This Row],[Profit]]&gt;10000,"Good","Average")</f>
        <v>Good</v>
      </c>
      <c r="Z833" s="5" t="str" cm="1">
        <f t="array" ref="Z833">_xlfn.IFS(K833&lt;=5,"Excellent",K833&lt;=10,"Good",TRUE,"Delayed")</f>
        <v>Good</v>
      </c>
      <c r="AA833" s="5" t="str">
        <f>_xlfn.XLOOKUP(Table1[[#This Row],[Shipment_ID]],A:A,E:E)</f>
        <v>ONE</v>
      </c>
      <c r="AB833" s="5">
        <f t="shared" si="12"/>
        <v>10720.68</v>
      </c>
    </row>
    <row r="834" spans="1:28">
      <c r="A834" t="s">
        <v>1028</v>
      </c>
      <c r="B834" s="1">
        <v>46152</v>
      </c>
      <c r="C834" t="s">
        <v>40</v>
      </c>
      <c r="D834" t="s">
        <v>30</v>
      </c>
      <c r="E834" t="s">
        <v>102</v>
      </c>
      <c r="F834" t="s">
        <v>32</v>
      </c>
      <c r="G834" t="s">
        <v>67</v>
      </c>
      <c r="H834">
        <v>13.87</v>
      </c>
      <c r="I834">
        <v>797</v>
      </c>
      <c r="J834">
        <v>98.31</v>
      </c>
      <c r="K834">
        <v>3</v>
      </c>
      <c r="L834" t="s">
        <v>68</v>
      </c>
      <c r="M834" t="s">
        <v>45</v>
      </c>
      <c r="N834">
        <v>37844.199999999997</v>
      </c>
      <c r="O834" t="s">
        <v>103</v>
      </c>
      <c r="P834" t="s">
        <v>78</v>
      </c>
      <c r="Q834">
        <v>86.73</v>
      </c>
      <c r="R834">
        <v>2148.8000000000002</v>
      </c>
      <c r="S834">
        <v>3432.31</v>
      </c>
      <c r="T834">
        <v>4483.91</v>
      </c>
      <c r="U834" t="str">
        <f>TEXT(Table1[[#This Row],[Booking_Date]],"mmm")</f>
        <v>May</v>
      </c>
      <c r="V834">
        <f>YEAR(Table1[[#This Row],[Booking_Date]])</f>
        <v>2026</v>
      </c>
      <c r="W834" t="s">
        <v>75</v>
      </c>
      <c r="X834" t="str">
        <f>IF(Table1[[#This Row],[Freight_Cost]]&gt;50000,"High","Low")</f>
        <v>Low</v>
      </c>
      <c r="Y834" s="5" t="str">
        <f>IF(Table1[[#This Row],[Profit]]&gt;10000,"Good","Average")</f>
        <v>Average</v>
      </c>
      <c r="Z834" s="5" t="str" cm="1">
        <f t="array" ref="Z834">_xlfn.IFS(K834&lt;=5,"Excellent",K834&lt;=10,"Good",TRUE,"Delayed")</f>
        <v>Excellent</v>
      </c>
      <c r="AA834" s="5" t="str">
        <f>_xlfn.XLOOKUP(Table1[[#This Row],[Shipment_ID]],A:A,E:E)</f>
        <v>Maersk</v>
      </c>
      <c r="AB834" s="5">
        <f t="shared" ref="AB834:AB897" si="13">INDEX(T:T,MATCH(A834,A:A,0))</f>
        <v>4483.91</v>
      </c>
    </row>
    <row r="835" spans="1:28">
      <c r="A835" t="s">
        <v>1029</v>
      </c>
      <c r="B835" s="1">
        <v>46080</v>
      </c>
      <c r="C835" t="s">
        <v>121</v>
      </c>
      <c r="D835" t="s">
        <v>65</v>
      </c>
      <c r="E835" t="s">
        <v>42</v>
      </c>
      <c r="F835" t="s">
        <v>58</v>
      </c>
      <c r="G835" t="s">
        <v>43</v>
      </c>
      <c r="H835">
        <v>19.670000000000002</v>
      </c>
      <c r="I835">
        <v>1044</v>
      </c>
      <c r="J835">
        <v>88.26</v>
      </c>
      <c r="K835">
        <v>4</v>
      </c>
      <c r="L835" t="s">
        <v>34</v>
      </c>
      <c r="M835" t="s">
        <v>60</v>
      </c>
      <c r="N835">
        <v>57822.2</v>
      </c>
      <c r="O835" t="s">
        <v>292</v>
      </c>
      <c r="P835" t="s">
        <v>62</v>
      </c>
      <c r="Q835">
        <v>83.28</v>
      </c>
      <c r="R835">
        <v>2874.8</v>
      </c>
      <c r="S835">
        <v>3864.66</v>
      </c>
      <c r="T835">
        <v>7047.68</v>
      </c>
      <c r="U835" t="str">
        <f>TEXT(Table1[[#This Row],[Booking_Date]],"mmm")</f>
        <v>Feb</v>
      </c>
      <c r="V835">
        <f>YEAR(Table1[[#This Row],[Booking_Date]])</f>
        <v>2026</v>
      </c>
      <c r="W835" t="s">
        <v>38</v>
      </c>
      <c r="X835" t="str">
        <f>IF(Table1[[#This Row],[Freight_Cost]]&gt;50000,"High","Low")</f>
        <v>High</v>
      </c>
      <c r="Y835" s="5" t="str">
        <f>IF(Table1[[#This Row],[Profit]]&gt;10000,"Good","Average")</f>
        <v>Average</v>
      </c>
      <c r="Z835" s="5" t="str" cm="1">
        <f t="array" ref="Z835">_xlfn.IFS(K835&lt;=5,"Excellent",K835&lt;=10,"Good",TRUE,"Delayed")</f>
        <v>Excellent</v>
      </c>
      <c r="AA835" s="5" t="str">
        <f>_xlfn.XLOOKUP(Table1[[#This Row],[Shipment_ID]],A:A,E:E)</f>
        <v>CMA CGM</v>
      </c>
      <c r="AB835" s="5">
        <f t="shared" si="13"/>
        <v>7047.68</v>
      </c>
    </row>
    <row r="836" spans="1:28">
      <c r="A836" t="s">
        <v>1030</v>
      </c>
      <c r="B836" s="1">
        <v>45582</v>
      </c>
      <c r="C836" t="s">
        <v>64</v>
      </c>
      <c r="D836" t="s">
        <v>41</v>
      </c>
      <c r="E836" t="s">
        <v>42</v>
      </c>
      <c r="F836" t="s">
        <v>58</v>
      </c>
      <c r="G836" t="s">
        <v>43</v>
      </c>
      <c r="H836">
        <v>17.190000000000001</v>
      </c>
      <c r="I836">
        <v>2534</v>
      </c>
      <c r="J836">
        <v>92.43</v>
      </c>
      <c r="K836">
        <v>6</v>
      </c>
      <c r="L836" t="s">
        <v>34</v>
      </c>
      <c r="M836" t="s">
        <v>35</v>
      </c>
      <c r="N836">
        <v>77970.600000000006</v>
      </c>
      <c r="O836" t="s">
        <v>232</v>
      </c>
      <c r="P836" t="s">
        <v>54</v>
      </c>
      <c r="Q836">
        <v>83.27</v>
      </c>
      <c r="R836">
        <v>5755.6</v>
      </c>
      <c r="S836">
        <v>3826.81</v>
      </c>
      <c r="T836">
        <v>7276.18</v>
      </c>
      <c r="U836" t="str">
        <f>TEXT(Table1[[#This Row],[Booking_Date]],"mmm")</f>
        <v>Oct</v>
      </c>
      <c r="V836">
        <f>YEAR(Table1[[#This Row],[Booking_Date]])</f>
        <v>2024</v>
      </c>
      <c r="W836" t="s">
        <v>104</v>
      </c>
      <c r="X836" t="str">
        <f>IF(Table1[[#This Row],[Freight_Cost]]&gt;50000,"High","Low")</f>
        <v>High</v>
      </c>
      <c r="Y836" s="5" t="str">
        <f>IF(Table1[[#This Row],[Profit]]&gt;10000,"Good","Average")</f>
        <v>Average</v>
      </c>
      <c r="Z836" s="5" t="str" cm="1">
        <f t="array" ref="Z836">_xlfn.IFS(K836&lt;=5,"Excellent",K836&lt;=10,"Good",TRUE,"Delayed")</f>
        <v>Good</v>
      </c>
      <c r="AA836" s="5" t="str">
        <f>_xlfn.XLOOKUP(Table1[[#This Row],[Shipment_ID]],A:A,E:E)</f>
        <v>CMA CGM</v>
      </c>
      <c r="AB836" s="5">
        <f t="shared" si="13"/>
        <v>7276.18</v>
      </c>
    </row>
    <row r="837" spans="1:28">
      <c r="A837" t="s">
        <v>1031</v>
      </c>
      <c r="B837" s="1">
        <v>45655</v>
      </c>
      <c r="C837" t="s">
        <v>89</v>
      </c>
      <c r="D837" t="s">
        <v>72</v>
      </c>
      <c r="E837" t="s">
        <v>102</v>
      </c>
      <c r="F837" t="s">
        <v>32</v>
      </c>
      <c r="G837" t="s">
        <v>33</v>
      </c>
      <c r="H837">
        <v>26.39</v>
      </c>
      <c r="I837">
        <v>960</v>
      </c>
      <c r="J837">
        <v>88.22</v>
      </c>
      <c r="K837">
        <v>3</v>
      </c>
      <c r="L837" t="s">
        <v>44</v>
      </c>
      <c r="M837" t="s">
        <v>35</v>
      </c>
      <c r="N837">
        <v>49857.4</v>
      </c>
      <c r="O837" t="s">
        <v>197</v>
      </c>
      <c r="P837" t="s">
        <v>37</v>
      </c>
      <c r="Q837">
        <v>81.31</v>
      </c>
      <c r="R837">
        <v>2975.6</v>
      </c>
      <c r="S837">
        <v>4411.37</v>
      </c>
      <c r="T837">
        <v>6299.88</v>
      </c>
      <c r="U837" t="str">
        <f>TEXT(Table1[[#This Row],[Booking_Date]],"mmm")</f>
        <v>Dec</v>
      </c>
      <c r="V837">
        <f>YEAR(Table1[[#This Row],[Booking_Date]])</f>
        <v>2024</v>
      </c>
      <c r="W837" t="s">
        <v>104</v>
      </c>
      <c r="X837" t="str">
        <f>IF(Table1[[#This Row],[Freight_Cost]]&gt;50000,"High","Low")</f>
        <v>Low</v>
      </c>
      <c r="Y837" s="5" t="str">
        <f>IF(Table1[[#This Row],[Profit]]&gt;10000,"Good","Average")</f>
        <v>Average</v>
      </c>
      <c r="Z837" s="5" t="str" cm="1">
        <f t="array" ref="Z837">_xlfn.IFS(K837&lt;=5,"Excellent",K837&lt;=10,"Good",TRUE,"Delayed")</f>
        <v>Excellent</v>
      </c>
      <c r="AA837" s="5" t="str">
        <f>_xlfn.XLOOKUP(Table1[[#This Row],[Shipment_ID]],A:A,E:E)</f>
        <v>Maersk</v>
      </c>
      <c r="AB837" s="5">
        <f t="shared" si="13"/>
        <v>6299.88</v>
      </c>
    </row>
    <row r="838" spans="1:28">
      <c r="A838" t="s">
        <v>1032</v>
      </c>
      <c r="B838" s="1">
        <v>45771</v>
      </c>
      <c r="C838" t="s">
        <v>40</v>
      </c>
      <c r="D838" t="s">
        <v>72</v>
      </c>
      <c r="E838" t="s">
        <v>99</v>
      </c>
      <c r="F838" t="s">
        <v>32</v>
      </c>
      <c r="G838" t="s">
        <v>84</v>
      </c>
      <c r="H838">
        <v>12.68</v>
      </c>
      <c r="I838">
        <v>843</v>
      </c>
      <c r="J838">
        <v>94.11</v>
      </c>
      <c r="K838">
        <v>2</v>
      </c>
      <c r="L838" t="s">
        <v>44</v>
      </c>
      <c r="M838" t="s">
        <v>60</v>
      </c>
      <c r="N838">
        <v>32821.199999999997</v>
      </c>
      <c r="O838" t="s">
        <v>254</v>
      </c>
      <c r="P838" t="s">
        <v>78</v>
      </c>
      <c r="Q838">
        <v>87.65</v>
      </c>
      <c r="R838">
        <v>2193.1999999999998</v>
      </c>
      <c r="S838">
        <v>3511.93</v>
      </c>
      <c r="T838">
        <v>4913.34</v>
      </c>
      <c r="U838" t="str">
        <f>TEXT(Table1[[#This Row],[Booking_Date]],"mmm")</f>
        <v>Apr</v>
      </c>
      <c r="V838">
        <f>YEAR(Table1[[#This Row],[Booking_Date]])</f>
        <v>2025</v>
      </c>
      <c r="W838" t="s">
        <v>75</v>
      </c>
      <c r="X838" t="str">
        <f>IF(Table1[[#This Row],[Freight_Cost]]&gt;50000,"High","Low")</f>
        <v>Low</v>
      </c>
      <c r="Y838" s="5" t="str">
        <f>IF(Table1[[#This Row],[Profit]]&gt;10000,"Good","Average")</f>
        <v>Average</v>
      </c>
      <c r="Z838" s="5" t="str" cm="1">
        <f t="array" ref="Z838">_xlfn.IFS(K838&lt;=5,"Excellent",K838&lt;=10,"Good",TRUE,"Delayed")</f>
        <v>Excellent</v>
      </c>
      <c r="AA838" s="5" t="str">
        <f>_xlfn.XLOOKUP(Table1[[#This Row],[Shipment_ID]],A:A,E:E)</f>
        <v>ONE</v>
      </c>
      <c r="AB838" s="5">
        <f t="shared" si="13"/>
        <v>4913.34</v>
      </c>
    </row>
    <row r="839" spans="1:28">
      <c r="A839" t="s">
        <v>1033</v>
      </c>
      <c r="B839" s="1">
        <v>46173</v>
      </c>
      <c r="C839" t="s">
        <v>89</v>
      </c>
      <c r="D839" t="s">
        <v>82</v>
      </c>
      <c r="E839" t="s">
        <v>99</v>
      </c>
      <c r="F839" t="s">
        <v>58</v>
      </c>
      <c r="G839" t="s">
        <v>59</v>
      </c>
      <c r="H839">
        <v>23</v>
      </c>
      <c r="I839">
        <v>708</v>
      </c>
      <c r="J839">
        <v>101.25</v>
      </c>
      <c r="K839">
        <v>2</v>
      </c>
      <c r="L839" t="s">
        <v>68</v>
      </c>
      <c r="M839" t="s">
        <v>35</v>
      </c>
      <c r="N839">
        <v>59846</v>
      </c>
      <c r="O839" t="s">
        <v>277</v>
      </c>
      <c r="P839" t="s">
        <v>47</v>
      </c>
      <c r="Q839">
        <v>82.17</v>
      </c>
      <c r="R839">
        <v>2336</v>
      </c>
      <c r="S839">
        <v>2486.4699999999998</v>
      </c>
      <c r="T839">
        <v>10760.19</v>
      </c>
      <c r="U839" t="str">
        <f>TEXT(Table1[[#This Row],[Booking_Date]],"mmm")</f>
        <v>May</v>
      </c>
      <c r="V839">
        <f>YEAR(Table1[[#This Row],[Booking_Date]])</f>
        <v>2026</v>
      </c>
      <c r="W839" t="s">
        <v>75</v>
      </c>
      <c r="X839" t="str">
        <f>IF(Table1[[#This Row],[Freight_Cost]]&gt;50000,"High","Low")</f>
        <v>High</v>
      </c>
      <c r="Y839" s="5" t="str">
        <f>IF(Table1[[#This Row],[Profit]]&gt;10000,"Good","Average")</f>
        <v>Good</v>
      </c>
      <c r="Z839" s="5" t="str" cm="1">
        <f t="array" ref="Z839">_xlfn.IFS(K839&lt;=5,"Excellent",K839&lt;=10,"Good",TRUE,"Delayed")</f>
        <v>Excellent</v>
      </c>
      <c r="AA839" s="5" t="str">
        <f>_xlfn.XLOOKUP(Table1[[#This Row],[Shipment_ID]],A:A,E:E)</f>
        <v>ONE</v>
      </c>
      <c r="AB839" s="5">
        <f t="shared" si="13"/>
        <v>10760.19</v>
      </c>
    </row>
    <row r="840" spans="1:28">
      <c r="A840" t="s">
        <v>1034</v>
      </c>
      <c r="B840" s="1">
        <v>45712</v>
      </c>
      <c r="C840" t="s">
        <v>115</v>
      </c>
      <c r="D840" t="s">
        <v>108</v>
      </c>
      <c r="E840" t="s">
        <v>42</v>
      </c>
      <c r="F840" t="s">
        <v>58</v>
      </c>
      <c r="G840" t="s">
        <v>90</v>
      </c>
      <c r="H840">
        <v>23.56</v>
      </c>
      <c r="I840">
        <v>506</v>
      </c>
      <c r="J840">
        <v>99.11</v>
      </c>
      <c r="K840">
        <v>2</v>
      </c>
      <c r="L840" t="s">
        <v>44</v>
      </c>
      <c r="M840" t="s">
        <v>45</v>
      </c>
      <c r="N840">
        <v>52669.2</v>
      </c>
      <c r="O840" t="s">
        <v>483</v>
      </c>
      <c r="P840" t="s">
        <v>47</v>
      </c>
      <c r="Q840">
        <v>88.53</v>
      </c>
      <c r="R840">
        <v>1954.4</v>
      </c>
      <c r="S840">
        <v>3414.5</v>
      </c>
      <c r="T840">
        <v>7859.77</v>
      </c>
      <c r="U840" t="str">
        <f>TEXT(Table1[[#This Row],[Booking_Date]],"mmm")</f>
        <v>Feb</v>
      </c>
      <c r="V840">
        <f>YEAR(Table1[[#This Row],[Booking_Date]])</f>
        <v>2025</v>
      </c>
      <c r="W840" t="s">
        <v>38</v>
      </c>
      <c r="X840" t="str">
        <f>IF(Table1[[#This Row],[Freight_Cost]]&gt;50000,"High","Low")</f>
        <v>High</v>
      </c>
      <c r="Y840" s="5" t="str">
        <f>IF(Table1[[#This Row],[Profit]]&gt;10000,"Good","Average")</f>
        <v>Average</v>
      </c>
      <c r="Z840" s="5" t="str" cm="1">
        <f t="array" ref="Z840">_xlfn.IFS(K840&lt;=5,"Excellent",K840&lt;=10,"Good",TRUE,"Delayed")</f>
        <v>Excellent</v>
      </c>
      <c r="AA840" s="5" t="str">
        <f>_xlfn.XLOOKUP(Table1[[#This Row],[Shipment_ID]],A:A,E:E)</f>
        <v>CMA CGM</v>
      </c>
      <c r="AB840" s="5">
        <f t="shared" si="13"/>
        <v>7859.77</v>
      </c>
    </row>
    <row r="841" spans="1:28">
      <c r="A841" t="s">
        <v>1035</v>
      </c>
      <c r="B841" s="1">
        <v>45879</v>
      </c>
      <c r="C841" t="s">
        <v>64</v>
      </c>
      <c r="D841" t="s">
        <v>65</v>
      </c>
      <c r="E841" t="s">
        <v>66</v>
      </c>
      <c r="F841" t="s">
        <v>58</v>
      </c>
      <c r="G841" t="s">
        <v>59</v>
      </c>
      <c r="H841">
        <v>15.59</v>
      </c>
      <c r="I841">
        <v>2039</v>
      </c>
      <c r="J841">
        <v>90.12</v>
      </c>
      <c r="K841">
        <v>6</v>
      </c>
      <c r="L841" t="s">
        <v>68</v>
      </c>
      <c r="M841" t="s">
        <v>35</v>
      </c>
      <c r="N841">
        <v>67813.399999999994</v>
      </c>
      <c r="O841" t="s">
        <v>254</v>
      </c>
      <c r="P841" t="s">
        <v>70</v>
      </c>
      <c r="Q841">
        <v>85.58</v>
      </c>
      <c r="R841">
        <v>4701.6000000000004</v>
      </c>
      <c r="S841">
        <v>1772.75</v>
      </c>
      <c r="T841">
        <v>7516.9</v>
      </c>
      <c r="U841" t="str">
        <f>TEXT(Table1[[#This Row],[Booking_Date]],"mmm")</f>
        <v>Aug</v>
      </c>
      <c r="V841">
        <f>YEAR(Table1[[#This Row],[Booking_Date]])</f>
        <v>2025</v>
      </c>
      <c r="W841" t="s">
        <v>48</v>
      </c>
      <c r="X841" t="str">
        <f>IF(Table1[[#This Row],[Freight_Cost]]&gt;50000,"High","Low")</f>
        <v>High</v>
      </c>
      <c r="Y841" s="5" t="str">
        <f>IF(Table1[[#This Row],[Profit]]&gt;10000,"Good","Average")</f>
        <v>Average</v>
      </c>
      <c r="Z841" s="5" t="str" cm="1">
        <f t="array" ref="Z841">_xlfn.IFS(K841&lt;=5,"Excellent",K841&lt;=10,"Good",TRUE,"Delayed")</f>
        <v>Good</v>
      </c>
      <c r="AA841" s="5" t="str">
        <f>_xlfn.XLOOKUP(Table1[[#This Row],[Shipment_ID]],A:A,E:E)</f>
        <v>COSCO</v>
      </c>
      <c r="AB841" s="5">
        <f t="shared" si="13"/>
        <v>7516.9</v>
      </c>
    </row>
    <row r="842" spans="1:28">
      <c r="A842" t="s">
        <v>1036</v>
      </c>
      <c r="B842" s="1">
        <v>46106</v>
      </c>
      <c r="C842" t="s">
        <v>50</v>
      </c>
      <c r="D842" t="s">
        <v>72</v>
      </c>
      <c r="E842" t="s">
        <v>83</v>
      </c>
      <c r="F842" t="s">
        <v>32</v>
      </c>
      <c r="G842" t="s">
        <v>33</v>
      </c>
      <c r="H842">
        <v>24.27</v>
      </c>
      <c r="I842">
        <v>1885</v>
      </c>
      <c r="J842">
        <v>98.59</v>
      </c>
      <c r="K842">
        <v>5</v>
      </c>
      <c r="L842" t="s">
        <v>44</v>
      </c>
      <c r="M842" t="s">
        <v>45</v>
      </c>
      <c r="N842">
        <v>57793.8</v>
      </c>
      <c r="O842" t="s">
        <v>366</v>
      </c>
      <c r="P842" t="s">
        <v>37</v>
      </c>
      <c r="Q842">
        <v>87.66</v>
      </c>
      <c r="R842">
        <v>4740.8</v>
      </c>
      <c r="S842">
        <v>3615.56</v>
      </c>
      <c r="T842">
        <v>9735.2900000000009</v>
      </c>
      <c r="U842" t="str">
        <f>TEXT(Table1[[#This Row],[Booking_Date]],"mmm")</f>
        <v>Mar</v>
      </c>
      <c r="V842">
        <f>YEAR(Table1[[#This Row],[Booking_Date]])</f>
        <v>2026</v>
      </c>
      <c r="W842" t="s">
        <v>38</v>
      </c>
      <c r="X842" t="str">
        <f>IF(Table1[[#This Row],[Freight_Cost]]&gt;50000,"High","Low")</f>
        <v>High</v>
      </c>
      <c r="Y842" s="5" t="str">
        <f>IF(Table1[[#This Row],[Profit]]&gt;10000,"Good","Average")</f>
        <v>Average</v>
      </c>
      <c r="Z842" s="5" t="str" cm="1">
        <f t="array" ref="Z842">_xlfn.IFS(K842&lt;=5,"Excellent",K842&lt;=10,"Good",TRUE,"Delayed")</f>
        <v>Excellent</v>
      </c>
      <c r="AA842" s="5" t="str">
        <f>_xlfn.XLOOKUP(Table1[[#This Row],[Shipment_ID]],A:A,E:E)</f>
        <v>MSC</v>
      </c>
      <c r="AB842" s="5">
        <f t="shared" si="13"/>
        <v>9735.2900000000009</v>
      </c>
    </row>
    <row r="843" spans="1:28">
      <c r="A843" t="s">
        <v>1037</v>
      </c>
      <c r="B843" s="1">
        <v>45567</v>
      </c>
      <c r="C843" t="s">
        <v>121</v>
      </c>
      <c r="D843" t="s">
        <v>65</v>
      </c>
      <c r="E843" t="s">
        <v>31</v>
      </c>
      <c r="F843" t="s">
        <v>58</v>
      </c>
      <c r="G843" t="s">
        <v>52</v>
      </c>
      <c r="H843">
        <v>12.02</v>
      </c>
      <c r="I843">
        <v>766</v>
      </c>
      <c r="J843">
        <v>96.17</v>
      </c>
      <c r="K843">
        <v>3</v>
      </c>
      <c r="L843" t="s">
        <v>68</v>
      </c>
      <c r="M843" t="s">
        <v>45</v>
      </c>
      <c r="N843">
        <v>47550.400000000001</v>
      </c>
      <c r="O843" t="s">
        <v>328</v>
      </c>
      <c r="P843" t="s">
        <v>54</v>
      </c>
      <c r="Q843">
        <v>84.85</v>
      </c>
      <c r="R843">
        <v>2012.8</v>
      </c>
      <c r="S843">
        <v>1906.04</v>
      </c>
      <c r="T843">
        <v>5575.73</v>
      </c>
      <c r="U843" t="str">
        <f>TEXT(Table1[[#This Row],[Booking_Date]],"mmm")</f>
        <v>Oct</v>
      </c>
      <c r="V843">
        <f>YEAR(Table1[[#This Row],[Booking_Date]])</f>
        <v>2024</v>
      </c>
      <c r="W843" t="s">
        <v>104</v>
      </c>
      <c r="X843" t="str">
        <f>IF(Table1[[#This Row],[Freight_Cost]]&gt;50000,"High","Low")</f>
        <v>Low</v>
      </c>
      <c r="Y843" s="5" t="str">
        <f>IF(Table1[[#This Row],[Profit]]&gt;10000,"Good","Average")</f>
        <v>Average</v>
      </c>
      <c r="Z843" s="5" t="str" cm="1">
        <f t="array" ref="Z843">_xlfn.IFS(K843&lt;=5,"Excellent",K843&lt;=10,"Good",TRUE,"Delayed")</f>
        <v>Excellent</v>
      </c>
      <c r="AA843" s="5" t="str">
        <f>_xlfn.XLOOKUP(Table1[[#This Row],[Shipment_ID]],A:A,E:E)</f>
        <v>Hapag-Lloyd</v>
      </c>
      <c r="AB843" s="5">
        <f t="shared" si="13"/>
        <v>5575.73</v>
      </c>
    </row>
    <row r="844" spans="1:28">
      <c r="A844" t="s">
        <v>1038</v>
      </c>
      <c r="B844" s="1">
        <v>45606</v>
      </c>
      <c r="C844" t="s">
        <v>29</v>
      </c>
      <c r="D844" t="s">
        <v>41</v>
      </c>
      <c r="E844" t="s">
        <v>99</v>
      </c>
      <c r="F844" t="s">
        <v>58</v>
      </c>
      <c r="G844" t="s">
        <v>43</v>
      </c>
      <c r="H844">
        <v>11.96</v>
      </c>
      <c r="I844">
        <v>473</v>
      </c>
      <c r="J844">
        <v>94.39</v>
      </c>
      <c r="K844">
        <v>2</v>
      </c>
      <c r="L844" t="s">
        <v>34</v>
      </c>
      <c r="M844" t="s">
        <v>45</v>
      </c>
      <c r="N844">
        <v>46266.8</v>
      </c>
      <c r="O844" t="s">
        <v>531</v>
      </c>
      <c r="P844" t="s">
        <v>70</v>
      </c>
      <c r="Q844">
        <v>84.73</v>
      </c>
      <c r="R844">
        <v>1424.4</v>
      </c>
      <c r="S844">
        <v>2731.06</v>
      </c>
      <c r="T844">
        <v>8198.7800000000007</v>
      </c>
      <c r="U844" t="str">
        <f>TEXT(Table1[[#This Row],[Booking_Date]],"mmm")</f>
        <v>Nov</v>
      </c>
      <c r="V844">
        <f>YEAR(Table1[[#This Row],[Booking_Date]])</f>
        <v>2024</v>
      </c>
      <c r="W844" t="s">
        <v>104</v>
      </c>
      <c r="X844" t="str">
        <f>IF(Table1[[#This Row],[Freight_Cost]]&gt;50000,"High","Low")</f>
        <v>Low</v>
      </c>
      <c r="Y844" s="5" t="str">
        <f>IF(Table1[[#This Row],[Profit]]&gt;10000,"Good","Average")</f>
        <v>Average</v>
      </c>
      <c r="Z844" s="5" t="str" cm="1">
        <f t="array" ref="Z844">_xlfn.IFS(K844&lt;=5,"Excellent",K844&lt;=10,"Good",TRUE,"Delayed")</f>
        <v>Excellent</v>
      </c>
      <c r="AA844" s="5" t="str">
        <f>_xlfn.XLOOKUP(Table1[[#This Row],[Shipment_ID]],A:A,E:E)</f>
        <v>ONE</v>
      </c>
      <c r="AB844" s="5">
        <f t="shared" si="13"/>
        <v>8198.7800000000007</v>
      </c>
    </row>
    <row r="845" spans="1:28">
      <c r="A845" t="s">
        <v>1039</v>
      </c>
      <c r="B845" s="1">
        <v>45793</v>
      </c>
      <c r="C845" t="s">
        <v>89</v>
      </c>
      <c r="D845" t="s">
        <v>30</v>
      </c>
      <c r="E845" t="s">
        <v>57</v>
      </c>
      <c r="F845" t="s">
        <v>32</v>
      </c>
      <c r="G845" t="s">
        <v>52</v>
      </c>
      <c r="H845">
        <v>27.35</v>
      </c>
      <c r="I845">
        <v>2661</v>
      </c>
      <c r="J845">
        <v>104.12</v>
      </c>
      <c r="K845">
        <v>8</v>
      </c>
      <c r="L845" t="s">
        <v>44</v>
      </c>
      <c r="M845" t="s">
        <v>60</v>
      </c>
      <c r="N845">
        <v>69041.399999999994</v>
      </c>
      <c r="O845" t="s">
        <v>598</v>
      </c>
      <c r="P845" t="s">
        <v>74</v>
      </c>
      <c r="Q845">
        <v>82.02</v>
      </c>
      <c r="R845">
        <v>6416</v>
      </c>
      <c r="S845">
        <v>3660.82</v>
      </c>
      <c r="T845">
        <v>9790.08</v>
      </c>
      <c r="U845" t="str">
        <f>TEXT(Table1[[#This Row],[Booking_Date]],"mmm")</f>
        <v>May</v>
      </c>
      <c r="V845">
        <f>YEAR(Table1[[#This Row],[Booking_Date]])</f>
        <v>2025</v>
      </c>
      <c r="W845" t="s">
        <v>75</v>
      </c>
      <c r="X845" t="str">
        <f>IF(Table1[[#This Row],[Freight_Cost]]&gt;50000,"High","Low")</f>
        <v>High</v>
      </c>
      <c r="Y845" s="5" t="str">
        <f>IF(Table1[[#This Row],[Profit]]&gt;10000,"Good","Average")</f>
        <v>Average</v>
      </c>
      <c r="Z845" s="5" t="str" cm="1">
        <f t="array" ref="Z845">_xlfn.IFS(K845&lt;=5,"Excellent",K845&lt;=10,"Good",TRUE,"Delayed")</f>
        <v>Good</v>
      </c>
      <c r="AA845" s="5" t="str">
        <f>_xlfn.XLOOKUP(Table1[[#This Row],[Shipment_ID]],A:A,E:E)</f>
        <v>Evergreen</v>
      </c>
      <c r="AB845" s="5">
        <f t="shared" si="13"/>
        <v>9790.08</v>
      </c>
    </row>
    <row r="846" spans="1:28">
      <c r="A846" t="s">
        <v>1040</v>
      </c>
      <c r="B846" s="1">
        <v>45747</v>
      </c>
      <c r="C846" t="s">
        <v>40</v>
      </c>
      <c r="D846" t="s">
        <v>41</v>
      </c>
      <c r="E846" t="s">
        <v>57</v>
      </c>
      <c r="F846" t="s">
        <v>32</v>
      </c>
      <c r="G846" t="s">
        <v>52</v>
      </c>
      <c r="H846">
        <v>14.48</v>
      </c>
      <c r="I846">
        <v>1861</v>
      </c>
      <c r="J846">
        <v>99.95</v>
      </c>
      <c r="K846">
        <v>4</v>
      </c>
      <c r="L846" t="s">
        <v>44</v>
      </c>
      <c r="M846" t="s">
        <v>60</v>
      </c>
      <c r="N846">
        <v>47358</v>
      </c>
      <c r="O846" t="s">
        <v>518</v>
      </c>
      <c r="P846" t="s">
        <v>78</v>
      </c>
      <c r="Q846">
        <v>81.89</v>
      </c>
      <c r="R846">
        <v>4301.2</v>
      </c>
      <c r="S846">
        <v>2338.7199999999998</v>
      </c>
      <c r="T846">
        <v>7569.71</v>
      </c>
      <c r="U846" t="str">
        <f>TEXT(Table1[[#This Row],[Booking_Date]],"mmm")</f>
        <v>Mar</v>
      </c>
      <c r="V846">
        <f>YEAR(Table1[[#This Row],[Booking_Date]])</f>
        <v>2025</v>
      </c>
      <c r="W846" t="s">
        <v>38</v>
      </c>
      <c r="X846" t="str">
        <f>IF(Table1[[#This Row],[Freight_Cost]]&gt;50000,"High","Low")</f>
        <v>Low</v>
      </c>
      <c r="Y846" s="5" t="str">
        <f>IF(Table1[[#This Row],[Profit]]&gt;10000,"Good","Average")</f>
        <v>Average</v>
      </c>
      <c r="Z846" s="5" t="str" cm="1">
        <f t="array" ref="Z846">_xlfn.IFS(K846&lt;=5,"Excellent",K846&lt;=10,"Good",TRUE,"Delayed")</f>
        <v>Excellent</v>
      </c>
      <c r="AA846" s="5" t="str">
        <f>_xlfn.XLOOKUP(Table1[[#This Row],[Shipment_ID]],A:A,E:E)</f>
        <v>Evergreen</v>
      </c>
      <c r="AB846" s="5">
        <f t="shared" si="13"/>
        <v>7569.71</v>
      </c>
    </row>
    <row r="847" spans="1:28">
      <c r="A847" t="s">
        <v>1041</v>
      </c>
      <c r="B847" s="1">
        <v>45935</v>
      </c>
      <c r="C847" t="s">
        <v>40</v>
      </c>
      <c r="D847" t="s">
        <v>30</v>
      </c>
      <c r="E847" t="s">
        <v>42</v>
      </c>
      <c r="F847" t="s">
        <v>32</v>
      </c>
      <c r="G847" t="s">
        <v>67</v>
      </c>
      <c r="H847">
        <v>17.7</v>
      </c>
      <c r="I847">
        <v>1351</v>
      </c>
      <c r="J847">
        <v>85.5</v>
      </c>
      <c r="K847">
        <v>4</v>
      </c>
      <c r="L847" t="s">
        <v>44</v>
      </c>
      <c r="M847" t="s">
        <v>35</v>
      </c>
      <c r="N847">
        <v>46402</v>
      </c>
      <c r="O847" t="s">
        <v>111</v>
      </c>
      <c r="P847" t="s">
        <v>37</v>
      </c>
      <c r="Q847">
        <v>87.4</v>
      </c>
      <c r="R847">
        <v>3410</v>
      </c>
      <c r="S847">
        <v>2019.94</v>
      </c>
      <c r="T847">
        <v>3723.76</v>
      </c>
      <c r="U847" t="str">
        <f>TEXT(Table1[[#This Row],[Booking_Date]],"mmm")</f>
        <v>Oct</v>
      </c>
      <c r="V847">
        <f>YEAR(Table1[[#This Row],[Booking_Date]])</f>
        <v>2025</v>
      </c>
      <c r="W847" t="s">
        <v>104</v>
      </c>
      <c r="X847" t="str">
        <f>IF(Table1[[#This Row],[Freight_Cost]]&gt;50000,"High","Low")</f>
        <v>Low</v>
      </c>
      <c r="Y847" s="5" t="str">
        <f>IF(Table1[[#This Row],[Profit]]&gt;10000,"Good","Average")</f>
        <v>Average</v>
      </c>
      <c r="Z847" s="5" t="str" cm="1">
        <f t="array" ref="Z847">_xlfn.IFS(K847&lt;=5,"Excellent",K847&lt;=10,"Good",TRUE,"Delayed")</f>
        <v>Excellent</v>
      </c>
      <c r="AA847" s="5" t="str">
        <f>_xlfn.XLOOKUP(Table1[[#This Row],[Shipment_ID]],A:A,E:E)</f>
        <v>CMA CGM</v>
      </c>
      <c r="AB847" s="5">
        <f t="shared" si="13"/>
        <v>3723.76</v>
      </c>
    </row>
    <row r="848" spans="1:28">
      <c r="A848" t="s">
        <v>1042</v>
      </c>
      <c r="B848" s="1">
        <v>46150</v>
      </c>
      <c r="C848" t="s">
        <v>89</v>
      </c>
      <c r="D848" t="s">
        <v>65</v>
      </c>
      <c r="E848" t="s">
        <v>66</v>
      </c>
      <c r="F848" t="s">
        <v>58</v>
      </c>
      <c r="G848" t="s">
        <v>33</v>
      </c>
      <c r="H848">
        <v>19.39</v>
      </c>
      <c r="I848">
        <v>418</v>
      </c>
      <c r="J848">
        <v>96.9</v>
      </c>
      <c r="K848">
        <v>3</v>
      </c>
      <c r="L848" t="s">
        <v>44</v>
      </c>
      <c r="M848" t="s">
        <v>60</v>
      </c>
      <c r="N848">
        <v>46095</v>
      </c>
      <c r="O848" t="s">
        <v>148</v>
      </c>
      <c r="P848" t="s">
        <v>37</v>
      </c>
      <c r="Q848">
        <v>87.49</v>
      </c>
      <c r="R848">
        <v>1611.6</v>
      </c>
      <c r="S848">
        <v>4577.8100000000004</v>
      </c>
      <c r="T848">
        <v>5087.1400000000003</v>
      </c>
      <c r="U848" t="str">
        <f>TEXT(Table1[[#This Row],[Booking_Date]],"mmm")</f>
        <v>May</v>
      </c>
      <c r="V848">
        <f>YEAR(Table1[[#This Row],[Booking_Date]])</f>
        <v>2026</v>
      </c>
      <c r="W848" t="s">
        <v>75</v>
      </c>
      <c r="X848" t="str">
        <f>IF(Table1[[#This Row],[Freight_Cost]]&gt;50000,"High","Low")</f>
        <v>Low</v>
      </c>
      <c r="Y848" s="5" t="str">
        <f>IF(Table1[[#This Row],[Profit]]&gt;10000,"Good","Average")</f>
        <v>Average</v>
      </c>
      <c r="Z848" s="5" t="str" cm="1">
        <f t="array" ref="Z848">_xlfn.IFS(K848&lt;=5,"Excellent",K848&lt;=10,"Good",TRUE,"Delayed")</f>
        <v>Excellent</v>
      </c>
      <c r="AA848" s="5" t="str">
        <f>_xlfn.XLOOKUP(Table1[[#This Row],[Shipment_ID]],A:A,E:E)</f>
        <v>COSCO</v>
      </c>
      <c r="AB848" s="5">
        <f t="shared" si="13"/>
        <v>5087.1400000000003</v>
      </c>
    </row>
    <row r="849" spans="1:28">
      <c r="A849" t="s">
        <v>1043</v>
      </c>
      <c r="B849" s="1">
        <v>45414</v>
      </c>
      <c r="C849" t="s">
        <v>89</v>
      </c>
      <c r="D849" t="s">
        <v>41</v>
      </c>
      <c r="E849" t="s">
        <v>42</v>
      </c>
      <c r="F849" t="s">
        <v>58</v>
      </c>
      <c r="G849" t="s">
        <v>84</v>
      </c>
      <c r="H849">
        <v>10.74</v>
      </c>
      <c r="I849">
        <v>993</v>
      </c>
      <c r="J849">
        <v>103.8</v>
      </c>
      <c r="K849">
        <v>3</v>
      </c>
      <c r="L849" t="s">
        <v>34</v>
      </c>
      <c r="M849" t="s">
        <v>35</v>
      </c>
      <c r="N849">
        <v>55038</v>
      </c>
      <c r="O849" t="s">
        <v>236</v>
      </c>
      <c r="P849" t="s">
        <v>74</v>
      </c>
      <c r="Q849">
        <v>88.7</v>
      </c>
      <c r="R849">
        <v>2415.6</v>
      </c>
      <c r="S849">
        <v>2002.97</v>
      </c>
      <c r="T849">
        <v>8462.48</v>
      </c>
      <c r="U849" t="str">
        <f>TEXT(Table1[[#This Row],[Booking_Date]],"mmm")</f>
        <v>May</v>
      </c>
      <c r="V849">
        <f>YEAR(Table1[[#This Row],[Booking_Date]])</f>
        <v>2024</v>
      </c>
      <c r="W849" t="s">
        <v>75</v>
      </c>
      <c r="X849" t="str">
        <f>IF(Table1[[#This Row],[Freight_Cost]]&gt;50000,"High","Low")</f>
        <v>High</v>
      </c>
      <c r="Y849" s="5" t="str">
        <f>IF(Table1[[#This Row],[Profit]]&gt;10000,"Good","Average")</f>
        <v>Average</v>
      </c>
      <c r="Z849" s="5" t="str" cm="1">
        <f t="array" ref="Z849">_xlfn.IFS(K849&lt;=5,"Excellent",K849&lt;=10,"Good",TRUE,"Delayed")</f>
        <v>Excellent</v>
      </c>
      <c r="AA849" s="5" t="str">
        <f>_xlfn.XLOOKUP(Table1[[#This Row],[Shipment_ID]],A:A,E:E)</f>
        <v>CMA CGM</v>
      </c>
      <c r="AB849" s="5">
        <f t="shared" si="13"/>
        <v>8462.48</v>
      </c>
    </row>
    <row r="850" spans="1:28">
      <c r="A850" t="s">
        <v>1044</v>
      </c>
      <c r="B850" s="1">
        <v>45685</v>
      </c>
      <c r="C850" t="s">
        <v>121</v>
      </c>
      <c r="D850" t="s">
        <v>65</v>
      </c>
      <c r="E850" t="s">
        <v>99</v>
      </c>
      <c r="F850" t="s">
        <v>32</v>
      </c>
      <c r="G850" t="s">
        <v>59</v>
      </c>
      <c r="H850">
        <v>23.21</v>
      </c>
      <c r="I850">
        <v>2181</v>
      </c>
      <c r="J850">
        <v>95.93</v>
      </c>
      <c r="K850">
        <v>6</v>
      </c>
      <c r="L850" t="s">
        <v>44</v>
      </c>
      <c r="M850" t="s">
        <v>60</v>
      </c>
      <c r="N850">
        <v>58572.6</v>
      </c>
      <c r="O850" t="s">
        <v>85</v>
      </c>
      <c r="P850" t="s">
        <v>74</v>
      </c>
      <c r="Q850">
        <v>84.23</v>
      </c>
      <c r="R850">
        <v>5290.4</v>
      </c>
      <c r="S850">
        <v>1756.69</v>
      </c>
      <c r="T850">
        <v>7138.73</v>
      </c>
      <c r="U850" t="str">
        <f>TEXT(Table1[[#This Row],[Booking_Date]],"mmm")</f>
        <v>Jan</v>
      </c>
      <c r="V850">
        <f>YEAR(Table1[[#This Row],[Booking_Date]])</f>
        <v>2025</v>
      </c>
      <c r="W850" t="s">
        <v>38</v>
      </c>
      <c r="X850" t="str">
        <f>IF(Table1[[#This Row],[Freight_Cost]]&gt;50000,"High","Low")</f>
        <v>High</v>
      </c>
      <c r="Y850" s="5" t="str">
        <f>IF(Table1[[#This Row],[Profit]]&gt;10000,"Good","Average")</f>
        <v>Average</v>
      </c>
      <c r="Z850" s="5" t="str" cm="1">
        <f t="array" ref="Z850">_xlfn.IFS(K850&lt;=5,"Excellent",K850&lt;=10,"Good",TRUE,"Delayed")</f>
        <v>Good</v>
      </c>
      <c r="AA850" s="5" t="str">
        <f>_xlfn.XLOOKUP(Table1[[#This Row],[Shipment_ID]],A:A,E:E)</f>
        <v>ONE</v>
      </c>
      <c r="AB850" s="5">
        <f t="shared" si="13"/>
        <v>7138.73</v>
      </c>
    </row>
    <row r="851" spans="1:28">
      <c r="A851" t="s">
        <v>1045</v>
      </c>
      <c r="B851" s="1">
        <v>45472</v>
      </c>
      <c r="C851" t="s">
        <v>115</v>
      </c>
      <c r="D851" t="s">
        <v>56</v>
      </c>
      <c r="E851" t="s">
        <v>83</v>
      </c>
      <c r="F851" t="s">
        <v>58</v>
      </c>
      <c r="G851" t="s">
        <v>52</v>
      </c>
      <c r="H851">
        <v>11.59</v>
      </c>
      <c r="I851">
        <v>952</v>
      </c>
      <c r="J851">
        <v>104.78</v>
      </c>
      <c r="K851">
        <v>3</v>
      </c>
      <c r="L851" t="s">
        <v>34</v>
      </c>
      <c r="M851" t="s">
        <v>45</v>
      </c>
      <c r="N851">
        <v>52928.6</v>
      </c>
      <c r="O851" t="s">
        <v>200</v>
      </c>
      <c r="P851" t="s">
        <v>54</v>
      </c>
      <c r="Q851">
        <v>88.44</v>
      </c>
      <c r="R851">
        <v>2367.6</v>
      </c>
      <c r="S851">
        <v>4993.6000000000004</v>
      </c>
      <c r="T851">
        <v>6051.72</v>
      </c>
      <c r="U851" t="str">
        <f>TEXT(Table1[[#This Row],[Booking_Date]],"mmm")</f>
        <v>Jun</v>
      </c>
      <c r="V851">
        <f>YEAR(Table1[[#This Row],[Booking_Date]])</f>
        <v>2024</v>
      </c>
      <c r="W851" t="s">
        <v>75</v>
      </c>
      <c r="X851" t="str">
        <f>IF(Table1[[#This Row],[Freight_Cost]]&gt;50000,"High","Low")</f>
        <v>High</v>
      </c>
      <c r="Y851" s="5" t="str">
        <f>IF(Table1[[#This Row],[Profit]]&gt;10000,"Good","Average")</f>
        <v>Average</v>
      </c>
      <c r="Z851" s="5" t="str" cm="1">
        <f t="array" ref="Z851">_xlfn.IFS(K851&lt;=5,"Excellent",K851&lt;=10,"Good",TRUE,"Delayed")</f>
        <v>Excellent</v>
      </c>
      <c r="AA851" s="5" t="str">
        <f>_xlfn.XLOOKUP(Table1[[#This Row],[Shipment_ID]],A:A,E:E)</f>
        <v>MSC</v>
      </c>
      <c r="AB851" s="5">
        <f t="shared" si="13"/>
        <v>6051.72</v>
      </c>
    </row>
    <row r="852" spans="1:28">
      <c r="A852" t="s">
        <v>1046</v>
      </c>
      <c r="B852" s="1">
        <v>45725</v>
      </c>
      <c r="C852" t="s">
        <v>121</v>
      </c>
      <c r="D852" t="s">
        <v>65</v>
      </c>
      <c r="E852" t="s">
        <v>42</v>
      </c>
      <c r="F852" t="s">
        <v>32</v>
      </c>
      <c r="G852" t="s">
        <v>43</v>
      </c>
      <c r="H852">
        <v>12.98</v>
      </c>
      <c r="I852">
        <v>1244</v>
      </c>
      <c r="J852">
        <v>89.52</v>
      </c>
      <c r="K852">
        <v>4</v>
      </c>
      <c r="L852" t="s">
        <v>34</v>
      </c>
      <c r="M852" t="s">
        <v>35</v>
      </c>
      <c r="N852">
        <v>46352.4</v>
      </c>
      <c r="O852" t="s">
        <v>156</v>
      </c>
      <c r="P852" t="s">
        <v>54</v>
      </c>
      <c r="Q852">
        <v>87.42</v>
      </c>
      <c r="R852">
        <v>3007.2</v>
      </c>
      <c r="S852">
        <v>1600.9</v>
      </c>
      <c r="T852">
        <v>8065.19</v>
      </c>
      <c r="U852" t="str">
        <f>TEXT(Table1[[#This Row],[Booking_Date]],"mmm")</f>
        <v>Mar</v>
      </c>
      <c r="V852">
        <f>YEAR(Table1[[#This Row],[Booking_Date]])</f>
        <v>2025</v>
      </c>
      <c r="W852" t="s">
        <v>38</v>
      </c>
      <c r="X852" t="str">
        <f>IF(Table1[[#This Row],[Freight_Cost]]&gt;50000,"High","Low")</f>
        <v>Low</v>
      </c>
      <c r="Y852" s="5" t="str">
        <f>IF(Table1[[#This Row],[Profit]]&gt;10000,"Good","Average")</f>
        <v>Average</v>
      </c>
      <c r="Z852" s="5" t="str" cm="1">
        <f t="array" ref="Z852">_xlfn.IFS(K852&lt;=5,"Excellent",K852&lt;=10,"Good",TRUE,"Delayed")</f>
        <v>Excellent</v>
      </c>
      <c r="AA852" s="5" t="str">
        <f>_xlfn.XLOOKUP(Table1[[#This Row],[Shipment_ID]],A:A,E:E)</f>
        <v>CMA CGM</v>
      </c>
      <c r="AB852" s="5">
        <f t="shared" si="13"/>
        <v>8065.19</v>
      </c>
    </row>
    <row r="853" spans="1:28">
      <c r="A853" t="s">
        <v>1047</v>
      </c>
      <c r="B853" s="1">
        <v>45424</v>
      </c>
      <c r="C853" t="s">
        <v>64</v>
      </c>
      <c r="D853" t="s">
        <v>82</v>
      </c>
      <c r="E853" t="s">
        <v>99</v>
      </c>
      <c r="F853" t="s">
        <v>58</v>
      </c>
      <c r="G853" t="s">
        <v>43</v>
      </c>
      <c r="H853">
        <v>15.42</v>
      </c>
      <c r="I853">
        <v>1082</v>
      </c>
      <c r="J853">
        <v>97.59</v>
      </c>
      <c r="K853">
        <v>4</v>
      </c>
      <c r="L853" t="s">
        <v>68</v>
      </c>
      <c r="M853" t="s">
        <v>60</v>
      </c>
      <c r="N853">
        <v>53072.800000000003</v>
      </c>
      <c r="O853" t="s">
        <v>109</v>
      </c>
      <c r="P853" t="s">
        <v>54</v>
      </c>
      <c r="Q853">
        <v>85.6</v>
      </c>
      <c r="R853">
        <v>2780.8</v>
      </c>
      <c r="S853">
        <v>1694.76</v>
      </c>
      <c r="T853">
        <v>5619.87</v>
      </c>
      <c r="U853" t="str">
        <f>TEXT(Table1[[#This Row],[Booking_Date]],"mmm")</f>
        <v>May</v>
      </c>
      <c r="V853">
        <f>YEAR(Table1[[#This Row],[Booking_Date]])</f>
        <v>2024</v>
      </c>
      <c r="W853" t="s">
        <v>75</v>
      </c>
      <c r="X853" t="str">
        <f>IF(Table1[[#This Row],[Freight_Cost]]&gt;50000,"High","Low")</f>
        <v>High</v>
      </c>
      <c r="Y853" s="5" t="str">
        <f>IF(Table1[[#This Row],[Profit]]&gt;10000,"Good","Average")</f>
        <v>Average</v>
      </c>
      <c r="Z853" s="5" t="str" cm="1">
        <f t="array" ref="Z853">_xlfn.IFS(K853&lt;=5,"Excellent",K853&lt;=10,"Good",TRUE,"Delayed")</f>
        <v>Excellent</v>
      </c>
      <c r="AA853" s="5" t="str">
        <f>_xlfn.XLOOKUP(Table1[[#This Row],[Shipment_ID]],A:A,E:E)</f>
        <v>ONE</v>
      </c>
      <c r="AB853" s="5">
        <f t="shared" si="13"/>
        <v>5619.87</v>
      </c>
    </row>
    <row r="854" spans="1:28">
      <c r="A854" t="s">
        <v>1048</v>
      </c>
      <c r="B854" s="1">
        <v>45981</v>
      </c>
      <c r="C854" t="s">
        <v>29</v>
      </c>
      <c r="D854" t="s">
        <v>108</v>
      </c>
      <c r="E854" t="s">
        <v>57</v>
      </c>
      <c r="F854" t="s">
        <v>32</v>
      </c>
      <c r="G854" t="s">
        <v>67</v>
      </c>
      <c r="H854">
        <v>27.64</v>
      </c>
      <c r="I854">
        <v>2067</v>
      </c>
      <c r="J854">
        <v>100.33</v>
      </c>
      <c r="K854">
        <v>7</v>
      </c>
      <c r="L854" t="s">
        <v>44</v>
      </c>
      <c r="M854" t="s">
        <v>60</v>
      </c>
      <c r="N854">
        <v>61719.6</v>
      </c>
      <c r="O854" t="s">
        <v>272</v>
      </c>
      <c r="P854" t="s">
        <v>54</v>
      </c>
      <c r="Q854">
        <v>82.59</v>
      </c>
      <c r="R854">
        <v>5239.6000000000004</v>
      </c>
      <c r="S854">
        <v>2266.7199999999998</v>
      </c>
      <c r="T854">
        <v>5722.46</v>
      </c>
      <c r="U854" t="str">
        <f>TEXT(Table1[[#This Row],[Booking_Date]],"mmm")</f>
        <v>Nov</v>
      </c>
      <c r="V854">
        <f>YEAR(Table1[[#This Row],[Booking_Date]])</f>
        <v>2025</v>
      </c>
      <c r="W854" t="s">
        <v>104</v>
      </c>
      <c r="X854" t="str">
        <f>IF(Table1[[#This Row],[Freight_Cost]]&gt;50000,"High","Low")</f>
        <v>High</v>
      </c>
      <c r="Y854" s="5" t="str">
        <f>IF(Table1[[#This Row],[Profit]]&gt;10000,"Good","Average")</f>
        <v>Average</v>
      </c>
      <c r="Z854" s="5" t="str" cm="1">
        <f t="array" ref="Z854">_xlfn.IFS(K854&lt;=5,"Excellent",K854&lt;=10,"Good",TRUE,"Delayed")</f>
        <v>Good</v>
      </c>
      <c r="AA854" s="5" t="str">
        <f>_xlfn.XLOOKUP(Table1[[#This Row],[Shipment_ID]],A:A,E:E)</f>
        <v>Evergreen</v>
      </c>
      <c r="AB854" s="5">
        <f t="shared" si="13"/>
        <v>5722.46</v>
      </c>
    </row>
    <row r="855" spans="1:28">
      <c r="A855" t="s">
        <v>1049</v>
      </c>
      <c r="B855" s="1">
        <v>45862</v>
      </c>
      <c r="C855" t="s">
        <v>40</v>
      </c>
      <c r="D855" t="s">
        <v>41</v>
      </c>
      <c r="E855" t="s">
        <v>99</v>
      </c>
      <c r="F855" t="s">
        <v>58</v>
      </c>
      <c r="G855" t="s">
        <v>90</v>
      </c>
      <c r="H855">
        <v>15.75</v>
      </c>
      <c r="I855">
        <v>1026</v>
      </c>
      <c r="J855">
        <v>103.29</v>
      </c>
      <c r="K855">
        <v>4</v>
      </c>
      <c r="L855" t="s">
        <v>68</v>
      </c>
      <c r="M855" t="s">
        <v>45</v>
      </c>
      <c r="N855">
        <v>54881.8</v>
      </c>
      <c r="O855" t="s">
        <v>598</v>
      </c>
      <c r="P855" t="s">
        <v>37</v>
      </c>
      <c r="Q855">
        <v>88.84</v>
      </c>
      <c r="R855">
        <v>2682</v>
      </c>
      <c r="S855">
        <v>2040.34</v>
      </c>
      <c r="T855">
        <v>8164.68</v>
      </c>
      <c r="U855" t="str">
        <f>TEXT(Table1[[#This Row],[Booking_Date]],"mmm")</f>
        <v>Jul</v>
      </c>
      <c r="V855">
        <f>YEAR(Table1[[#This Row],[Booking_Date]])</f>
        <v>2025</v>
      </c>
      <c r="W855" t="s">
        <v>48</v>
      </c>
      <c r="X855" t="str">
        <f>IF(Table1[[#This Row],[Freight_Cost]]&gt;50000,"High","Low")</f>
        <v>High</v>
      </c>
      <c r="Y855" s="5" t="str">
        <f>IF(Table1[[#This Row],[Profit]]&gt;10000,"Good","Average")</f>
        <v>Average</v>
      </c>
      <c r="Z855" s="5" t="str" cm="1">
        <f t="array" ref="Z855">_xlfn.IFS(K855&lt;=5,"Excellent",K855&lt;=10,"Good",TRUE,"Delayed")</f>
        <v>Excellent</v>
      </c>
      <c r="AA855" s="5" t="str">
        <f>_xlfn.XLOOKUP(Table1[[#This Row],[Shipment_ID]],A:A,E:E)</f>
        <v>ONE</v>
      </c>
      <c r="AB855" s="5">
        <f t="shared" si="13"/>
        <v>8164.68</v>
      </c>
    </row>
    <row r="856" spans="1:28">
      <c r="A856" t="s">
        <v>1050</v>
      </c>
      <c r="B856" s="1">
        <v>45596</v>
      </c>
      <c r="C856" t="s">
        <v>50</v>
      </c>
      <c r="D856" t="s">
        <v>108</v>
      </c>
      <c r="E856" t="s">
        <v>57</v>
      </c>
      <c r="F856" t="s">
        <v>58</v>
      </c>
      <c r="G856" t="s">
        <v>67</v>
      </c>
      <c r="H856">
        <v>11.08</v>
      </c>
      <c r="I856">
        <v>1058</v>
      </c>
      <c r="J856">
        <v>98.76</v>
      </c>
      <c r="K856">
        <v>4</v>
      </c>
      <c r="L856" t="s">
        <v>34</v>
      </c>
      <c r="M856" t="s">
        <v>35</v>
      </c>
      <c r="N856">
        <v>55519.199999999997</v>
      </c>
      <c r="O856" t="s">
        <v>113</v>
      </c>
      <c r="P856" t="s">
        <v>74</v>
      </c>
      <c r="Q856">
        <v>85.64</v>
      </c>
      <c r="R856">
        <v>2559.1999999999998</v>
      </c>
      <c r="S856">
        <v>3415.21</v>
      </c>
      <c r="T856">
        <v>8519.26</v>
      </c>
      <c r="U856" t="str">
        <f>TEXT(Table1[[#This Row],[Booking_Date]],"mmm")</f>
        <v>Oct</v>
      </c>
      <c r="V856">
        <f>YEAR(Table1[[#This Row],[Booking_Date]])</f>
        <v>2024</v>
      </c>
      <c r="W856" t="s">
        <v>104</v>
      </c>
      <c r="X856" t="str">
        <f>IF(Table1[[#This Row],[Freight_Cost]]&gt;50000,"High","Low")</f>
        <v>High</v>
      </c>
      <c r="Y856" s="5" t="str">
        <f>IF(Table1[[#This Row],[Profit]]&gt;10000,"Good","Average")</f>
        <v>Average</v>
      </c>
      <c r="Z856" s="5" t="str" cm="1">
        <f t="array" ref="Z856">_xlfn.IFS(K856&lt;=5,"Excellent",K856&lt;=10,"Good",TRUE,"Delayed")</f>
        <v>Excellent</v>
      </c>
      <c r="AA856" s="5" t="str">
        <f>_xlfn.XLOOKUP(Table1[[#This Row],[Shipment_ID]],A:A,E:E)</f>
        <v>Evergreen</v>
      </c>
      <c r="AB856" s="5">
        <f t="shared" si="13"/>
        <v>8519.26</v>
      </c>
    </row>
    <row r="857" spans="1:28">
      <c r="A857" t="s">
        <v>1051</v>
      </c>
      <c r="B857" s="1">
        <v>45345</v>
      </c>
      <c r="C857" t="s">
        <v>115</v>
      </c>
      <c r="D857" t="s">
        <v>108</v>
      </c>
      <c r="E857" t="s">
        <v>42</v>
      </c>
      <c r="F857" t="s">
        <v>32</v>
      </c>
      <c r="G857" t="s">
        <v>90</v>
      </c>
      <c r="H857">
        <v>21.01</v>
      </c>
      <c r="I857">
        <v>2071</v>
      </c>
      <c r="J857">
        <v>98.57</v>
      </c>
      <c r="K857">
        <v>5</v>
      </c>
      <c r="L857" t="s">
        <v>68</v>
      </c>
      <c r="M857" t="s">
        <v>35</v>
      </c>
      <c r="N857">
        <v>62089.4</v>
      </c>
      <c r="O857" t="s">
        <v>343</v>
      </c>
      <c r="P857" t="s">
        <v>54</v>
      </c>
      <c r="Q857">
        <v>86.92</v>
      </c>
      <c r="R857">
        <v>4982.3999999999996</v>
      </c>
      <c r="S857">
        <v>3162.22</v>
      </c>
      <c r="T857">
        <v>10422.629999999999</v>
      </c>
      <c r="U857" t="str">
        <f>TEXT(Table1[[#This Row],[Booking_Date]],"mmm")</f>
        <v>Feb</v>
      </c>
      <c r="V857">
        <f>YEAR(Table1[[#This Row],[Booking_Date]])</f>
        <v>2024</v>
      </c>
      <c r="W857" t="s">
        <v>38</v>
      </c>
      <c r="X857" t="str">
        <f>IF(Table1[[#This Row],[Freight_Cost]]&gt;50000,"High","Low")</f>
        <v>High</v>
      </c>
      <c r="Y857" s="5" t="str">
        <f>IF(Table1[[#This Row],[Profit]]&gt;10000,"Good","Average")</f>
        <v>Good</v>
      </c>
      <c r="Z857" s="5" t="str" cm="1">
        <f t="array" ref="Z857">_xlfn.IFS(K857&lt;=5,"Excellent",K857&lt;=10,"Good",TRUE,"Delayed")</f>
        <v>Excellent</v>
      </c>
      <c r="AA857" s="5" t="str">
        <f>_xlfn.XLOOKUP(Table1[[#This Row],[Shipment_ID]],A:A,E:E)</f>
        <v>CMA CGM</v>
      </c>
      <c r="AB857" s="5">
        <f t="shared" si="13"/>
        <v>10422.629999999999</v>
      </c>
    </row>
    <row r="858" spans="1:28">
      <c r="A858" t="s">
        <v>1052</v>
      </c>
      <c r="B858" s="1">
        <v>45681</v>
      </c>
      <c r="C858" t="s">
        <v>40</v>
      </c>
      <c r="D858" t="s">
        <v>82</v>
      </c>
      <c r="E858" t="s">
        <v>83</v>
      </c>
      <c r="F858" t="s">
        <v>58</v>
      </c>
      <c r="G858" t="s">
        <v>52</v>
      </c>
      <c r="H858">
        <v>23</v>
      </c>
      <c r="I858">
        <v>1942</v>
      </c>
      <c r="J858">
        <v>88.21</v>
      </c>
      <c r="K858">
        <v>4</v>
      </c>
      <c r="L858" t="s">
        <v>44</v>
      </c>
      <c r="M858" t="s">
        <v>60</v>
      </c>
      <c r="N858">
        <v>66589.2</v>
      </c>
      <c r="O858" t="s">
        <v>483</v>
      </c>
      <c r="P858" t="s">
        <v>37</v>
      </c>
      <c r="Q858">
        <v>87.95</v>
      </c>
      <c r="R858">
        <v>4804</v>
      </c>
      <c r="S858">
        <v>3623.98</v>
      </c>
      <c r="T858">
        <v>7233.83</v>
      </c>
      <c r="U858" t="str">
        <f>TEXT(Table1[[#This Row],[Booking_Date]],"mmm")</f>
        <v>Jan</v>
      </c>
      <c r="V858">
        <f>YEAR(Table1[[#This Row],[Booking_Date]])</f>
        <v>2025</v>
      </c>
      <c r="W858" t="s">
        <v>38</v>
      </c>
      <c r="X858" t="str">
        <f>IF(Table1[[#This Row],[Freight_Cost]]&gt;50000,"High","Low")</f>
        <v>High</v>
      </c>
      <c r="Y858" s="5" t="str">
        <f>IF(Table1[[#This Row],[Profit]]&gt;10000,"Good","Average")</f>
        <v>Average</v>
      </c>
      <c r="Z858" s="5" t="str" cm="1">
        <f t="array" ref="Z858">_xlfn.IFS(K858&lt;=5,"Excellent",K858&lt;=10,"Good",TRUE,"Delayed")</f>
        <v>Excellent</v>
      </c>
      <c r="AA858" s="5" t="str">
        <f>_xlfn.XLOOKUP(Table1[[#This Row],[Shipment_ID]],A:A,E:E)</f>
        <v>MSC</v>
      </c>
      <c r="AB858" s="5">
        <f t="shared" si="13"/>
        <v>7233.83</v>
      </c>
    </row>
    <row r="859" spans="1:28">
      <c r="A859" t="s">
        <v>1053</v>
      </c>
      <c r="B859" s="1">
        <v>45737</v>
      </c>
      <c r="C859" t="s">
        <v>64</v>
      </c>
      <c r="D859" t="s">
        <v>41</v>
      </c>
      <c r="E859" t="s">
        <v>99</v>
      </c>
      <c r="F859" t="s">
        <v>58</v>
      </c>
      <c r="G859" t="s">
        <v>43</v>
      </c>
      <c r="H859">
        <v>24.77</v>
      </c>
      <c r="I859">
        <v>652</v>
      </c>
      <c r="J859">
        <v>103.34</v>
      </c>
      <c r="K859">
        <v>2</v>
      </c>
      <c r="L859" t="s">
        <v>44</v>
      </c>
      <c r="M859" t="s">
        <v>45</v>
      </c>
      <c r="N859">
        <v>56017.8</v>
      </c>
      <c r="O859" t="s">
        <v>46</v>
      </c>
      <c r="P859" t="s">
        <v>70</v>
      </c>
      <c r="Q859">
        <v>86.24</v>
      </c>
      <c r="R859">
        <v>2294.8000000000002</v>
      </c>
      <c r="S859">
        <v>4325.8500000000004</v>
      </c>
      <c r="T859">
        <v>4528.1400000000003</v>
      </c>
      <c r="U859" t="str">
        <f>TEXT(Table1[[#This Row],[Booking_Date]],"mmm")</f>
        <v>Mar</v>
      </c>
      <c r="V859">
        <f>YEAR(Table1[[#This Row],[Booking_Date]])</f>
        <v>2025</v>
      </c>
      <c r="W859" t="s">
        <v>38</v>
      </c>
      <c r="X859" t="str">
        <f>IF(Table1[[#This Row],[Freight_Cost]]&gt;50000,"High","Low")</f>
        <v>High</v>
      </c>
      <c r="Y859" s="5" t="str">
        <f>IF(Table1[[#This Row],[Profit]]&gt;10000,"Good","Average")</f>
        <v>Average</v>
      </c>
      <c r="Z859" s="5" t="str" cm="1">
        <f t="array" ref="Z859">_xlfn.IFS(K859&lt;=5,"Excellent",K859&lt;=10,"Good",TRUE,"Delayed")</f>
        <v>Excellent</v>
      </c>
      <c r="AA859" s="5" t="str">
        <f>_xlfn.XLOOKUP(Table1[[#This Row],[Shipment_ID]],A:A,E:E)</f>
        <v>ONE</v>
      </c>
      <c r="AB859" s="5">
        <f t="shared" si="13"/>
        <v>4528.1400000000003</v>
      </c>
    </row>
    <row r="860" spans="1:28">
      <c r="A860" t="s">
        <v>1054</v>
      </c>
      <c r="B860" s="1">
        <v>45496</v>
      </c>
      <c r="C860" t="s">
        <v>29</v>
      </c>
      <c r="D860" t="s">
        <v>41</v>
      </c>
      <c r="E860" t="s">
        <v>66</v>
      </c>
      <c r="F860" t="s">
        <v>32</v>
      </c>
      <c r="G860" t="s">
        <v>84</v>
      </c>
      <c r="H860">
        <v>14.13</v>
      </c>
      <c r="I860">
        <v>2526</v>
      </c>
      <c r="J860">
        <v>96.7</v>
      </c>
      <c r="K860">
        <v>6</v>
      </c>
      <c r="L860" t="s">
        <v>68</v>
      </c>
      <c r="M860" t="s">
        <v>45</v>
      </c>
      <c r="N860">
        <v>58633</v>
      </c>
      <c r="O860" t="s">
        <v>410</v>
      </c>
      <c r="P860" t="s">
        <v>70</v>
      </c>
      <c r="Q860">
        <v>88.48</v>
      </c>
      <c r="R860">
        <v>5617.2</v>
      </c>
      <c r="S860">
        <v>3515.75</v>
      </c>
      <c r="T860">
        <v>6773.27</v>
      </c>
      <c r="U860" t="str">
        <f>TEXT(Table1[[#This Row],[Booking_Date]],"mmm")</f>
        <v>Jul</v>
      </c>
      <c r="V860">
        <f>YEAR(Table1[[#This Row],[Booking_Date]])</f>
        <v>2024</v>
      </c>
      <c r="W860" t="s">
        <v>48</v>
      </c>
      <c r="X860" t="str">
        <f>IF(Table1[[#This Row],[Freight_Cost]]&gt;50000,"High","Low")</f>
        <v>High</v>
      </c>
      <c r="Y860" s="5" t="str">
        <f>IF(Table1[[#This Row],[Profit]]&gt;10000,"Good","Average")</f>
        <v>Average</v>
      </c>
      <c r="Z860" s="5" t="str" cm="1">
        <f t="array" ref="Z860">_xlfn.IFS(K860&lt;=5,"Excellent",K860&lt;=10,"Good",TRUE,"Delayed")</f>
        <v>Good</v>
      </c>
      <c r="AA860" s="5" t="str">
        <f>_xlfn.XLOOKUP(Table1[[#This Row],[Shipment_ID]],A:A,E:E)</f>
        <v>COSCO</v>
      </c>
      <c r="AB860" s="5">
        <f t="shared" si="13"/>
        <v>6773.27</v>
      </c>
    </row>
    <row r="861" spans="1:28">
      <c r="A861" t="s">
        <v>1055</v>
      </c>
      <c r="B861" s="1">
        <v>45935</v>
      </c>
      <c r="C861" t="s">
        <v>29</v>
      </c>
      <c r="D861" t="s">
        <v>82</v>
      </c>
      <c r="E861" t="s">
        <v>83</v>
      </c>
      <c r="F861" t="s">
        <v>58</v>
      </c>
      <c r="G861" t="s">
        <v>84</v>
      </c>
      <c r="H861">
        <v>23.49</v>
      </c>
      <c r="I861">
        <v>1273</v>
      </c>
      <c r="J861">
        <v>90.96</v>
      </c>
      <c r="K861">
        <v>5</v>
      </c>
      <c r="L861" t="s">
        <v>34</v>
      </c>
      <c r="M861" t="s">
        <v>60</v>
      </c>
      <c r="N861">
        <v>64332.2</v>
      </c>
      <c r="O861" t="s">
        <v>204</v>
      </c>
      <c r="P861" t="s">
        <v>62</v>
      </c>
      <c r="Q861">
        <v>86.94</v>
      </c>
      <c r="R861">
        <v>3485.6</v>
      </c>
      <c r="S861">
        <v>3939.1</v>
      </c>
      <c r="T861">
        <v>7133.25</v>
      </c>
      <c r="U861" t="str">
        <f>TEXT(Table1[[#This Row],[Booking_Date]],"mmm")</f>
        <v>Oct</v>
      </c>
      <c r="V861">
        <f>YEAR(Table1[[#This Row],[Booking_Date]])</f>
        <v>2025</v>
      </c>
      <c r="W861" t="s">
        <v>104</v>
      </c>
      <c r="X861" t="str">
        <f>IF(Table1[[#This Row],[Freight_Cost]]&gt;50000,"High","Low")</f>
        <v>High</v>
      </c>
      <c r="Y861" s="5" t="str">
        <f>IF(Table1[[#This Row],[Profit]]&gt;10000,"Good","Average")</f>
        <v>Average</v>
      </c>
      <c r="Z861" s="5" t="str" cm="1">
        <f t="array" ref="Z861">_xlfn.IFS(K861&lt;=5,"Excellent",K861&lt;=10,"Good",TRUE,"Delayed")</f>
        <v>Excellent</v>
      </c>
      <c r="AA861" s="5" t="str">
        <f>_xlfn.XLOOKUP(Table1[[#This Row],[Shipment_ID]],A:A,E:E)</f>
        <v>MSC</v>
      </c>
      <c r="AB861" s="5">
        <f t="shared" si="13"/>
        <v>7133.25</v>
      </c>
    </row>
    <row r="862" spans="1:28">
      <c r="A862" t="s">
        <v>1056</v>
      </c>
      <c r="B862" s="1">
        <v>45362</v>
      </c>
      <c r="C862" t="s">
        <v>29</v>
      </c>
      <c r="D862" t="s">
        <v>56</v>
      </c>
      <c r="E862" t="s">
        <v>66</v>
      </c>
      <c r="F862" t="s">
        <v>32</v>
      </c>
      <c r="G862" t="s">
        <v>33</v>
      </c>
      <c r="H862">
        <v>22.96</v>
      </c>
      <c r="I862">
        <v>609</v>
      </c>
      <c r="J862">
        <v>94.53</v>
      </c>
      <c r="K862">
        <v>3</v>
      </c>
      <c r="L862" t="s">
        <v>68</v>
      </c>
      <c r="M862" t="s">
        <v>45</v>
      </c>
      <c r="N862">
        <v>43315.6</v>
      </c>
      <c r="O862" t="s">
        <v>152</v>
      </c>
      <c r="P862" t="s">
        <v>62</v>
      </c>
      <c r="Q862">
        <v>83.36</v>
      </c>
      <c r="R862">
        <v>2136.4</v>
      </c>
      <c r="S862">
        <v>3396.91</v>
      </c>
      <c r="T862">
        <v>5776.18</v>
      </c>
      <c r="U862" t="str">
        <f>TEXT(Table1[[#This Row],[Booking_Date]],"mmm")</f>
        <v>Mar</v>
      </c>
      <c r="V862">
        <f>YEAR(Table1[[#This Row],[Booking_Date]])</f>
        <v>2024</v>
      </c>
      <c r="W862" t="s">
        <v>38</v>
      </c>
      <c r="X862" t="str">
        <f>IF(Table1[[#This Row],[Freight_Cost]]&gt;50000,"High","Low")</f>
        <v>Low</v>
      </c>
      <c r="Y862" s="5" t="str">
        <f>IF(Table1[[#This Row],[Profit]]&gt;10000,"Good","Average")</f>
        <v>Average</v>
      </c>
      <c r="Z862" s="5" t="str" cm="1">
        <f t="array" ref="Z862">_xlfn.IFS(K862&lt;=5,"Excellent",K862&lt;=10,"Good",TRUE,"Delayed")</f>
        <v>Excellent</v>
      </c>
      <c r="AA862" s="5" t="str">
        <f>_xlfn.XLOOKUP(Table1[[#This Row],[Shipment_ID]],A:A,E:E)</f>
        <v>COSCO</v>
      </c>
      <c r="AB862" s="5">
        <f t="shared" si="13"/>
        <v>5776.18</v>
      </c>
    </row>
    <row r="863" spans="1:28">
      <c r="A863" t="s">
        <v>1057</v>
      </c>
      <c r="B863" s="1">
        <v>45390</v>
      </c>
      <c r="C863" t="s">
        <v>64</v>
      </c>
      <c r="D863" t="s">
        <v>56</v>
      </c>
      <c r="E863" t="s">
        <v>42</v>
      </c>
      <c r="F863" t="s">
        <v>32</v>
      </c>
      <c r="G863" t="s">
        <v>59</v>
      </c>
      <c r="H863">
        <v>11.29</v>
      </c>
      <c r="I863">
        <v>304</v>
      </c>
      <c r="J863">
        <v>91.1</v>
      </c>
      <c r="K863">
        <v>2</v>
      </c>
      <c r="L863" t="s">
        <v>68</v>
      </c>
      <c r="M863" t="s">
        <v>45</v>
      </c>
      <c r="N863">
        <v>28741</v>
      </c>
      <c r="O863" t="s">
        <v>425</v>
      </c>
      <c r="P863" t="s">
        <v>70</v>
      </c>
      <c r="Q863">
        <v>86.32</v>
      </c>
      <c r="R863">
        <v>1059.5999999999999</v>
      </c>
      <c r="S863">
        <v>2580.06</v>
      </c>
      <c r="T863">
        <v>3045.52</v>
      </c>
      <c r="U863" t="str">
        <f>TEXT(Table1[[#This Row],[Booking_Date]],"mmm")</f>
        <v>Apr</v>
      </c>
      <c r="V863">
        <f>YEAR(Table1[[#This Row],[Booking_Date]])</f>
        <v>2024</v>
      </c>
      <c r="W863" t="s">
        <v>75</v>
      </c>
      <c r="X863" t="str">
        <f>IF(Table1[[#This Row],[Freight_Cost]]&gt;50000,"High","Low")</f>
        <v>Low</v>
      </c>
      <c r="Y863" s="5" t="str">
        <f>IF(Table1[[#This Row],[Profit]]&gt;10000,"Good","Average")</f>
        <v>Average</v>
      </c>
      <c r="Z863" s="5" t="str" cm="1">
        <f t="array" ref="Z863">_xlfn.IFS(K863&lt;=5,"Excellent",K863&lt;=10,"Good",TRUE,"Delayed")</f>
        <v>Excellent</v>
      </c>
      <c r="AA863" s="5" t="str">
        <f>_xlfn.XLOOKUP(Table1[[#This Row],[Shipment_ID]],A:A,E:E)</f>
        <v>CMA CGM</v>
      </c>
      <c r="AB863" s="5">
        <f t="shared" si="13"/>
        <v>3045.52</v>
      </c>
    </row>
    <row r="864" spans="1:28">
      <c r="A864" t="s">
        <v>1058</v>
      </c>
      <c r="B864" s="1">
        <v>45301</v>
      </c>
      <c r="C864" t="s">
        <v>64</v>
      </c>
      <c r="D864" t="s">
        <v>108</v>
      </c>
      <c r="E864" t="s">
        <v>57</v>
      </c>
      <c r="F864" t="s">
        <v>32</v>
      </c>
      <c r="G864" t="s">
        <v>67</v>
      </c>
      <c r="H864">
        <v>17.09</v>
      </c>
      <c r="I864">
        <v>2763</v>
      </c>
      <c r="J864">
        <v>96.75</v>
      </c>
      <c r="K864">
        <v>6</v>
      </c>
      <c r="L864" t="s">
        <v>34</v>
      </c>
      <c r="M864" t="s">
        <v>35</v>
      </c>
      <c r="N864">
        <v>69147</v>
      </c>
      <c r="O864" t="s">
        <v>350</v>
      </c>
      <c r="P864" t="s">
        <v>54</v>
      </c>
      <c r="Q864">
        <v>88.52</v>
      </c>
      <c r="R864">
        <v>6209.6</v>
      </c>
      <c r="S864">
        <v>4038.17</v>
      </c>
      <c r="T864">
        <v>12184.64</v>
      </c>
      <c r="U864" t="str">
        <f>TEXT(Table1[[#This Row],[Booking_Date]],"mmm")</f>
        <v>Jan</v>
      </c>
      <c r="V864">
        <f>YEAR(Table1[[#This Row],[Booking_Date]])</f>
        <v>2024</v>
      </c>
      <c r="W864" t="s">
        <v>38</v>
      </c>
      <c r="X864" t="str">
        <f>IF(Table1[[#This Row],[Freight_Cost]]&gt;50000,"High","Low")</f>
        <v>High</v>
      </c>
      <c r="Y864" s="5" t="str">
        <f>IF(Table1[[#This Row],[Profit]]&gt;10000,"Good","Average")</f>
        <v>Good</v>
      </c>
      <c r="Z864" s="5" t="str" cm="1">
        <f t="array" ref="Z864">_xlfn.IFS(K864&lt;=5,"Excellent",K864&lt;=10,"Good",TRUE,"Delayed")</f>
        <v>Good</v>
      </c>
      <c r="AA864" s="5" t="str">
        <f>_xlfn.XLOOKUP(Table1[[#This Row],[Shipment_ID]],A:A,E:E)</f>
        <v>Evergreen</v>
      </c>
      <c r="AB864" s="5">
        <f t="shared" si="13"/>
        <v>12184.64</v>
      </c>
    </row>
    <row r="865" spans="1:28">
      <c r="A865" t="s">
        <v>1059</v>
      </c>
      <c r="B865" s="1">
        <v>45807</v>
      </c>
      <c r="C865" t="s">
        <v>121</v>
      </c>
      <c r="D865" t="s">
        <v>56</v>
      </c>
      <c r="E865" t="s">
        <v>102</v>
      </c>
      <c r="F865" t="s">
        <v>32</v>
      </c>
      <c r="G865" t="s">
        <v>59</v>
      </c>
      <c r="H865">
        <v>17.510000000000002</v>
      </c>
      <c r="I865">
        <v>524</v>
      </c>
      <c r="J865">
        <v>99.56</v>
      </c>
      <c r="K865">
        <v>3</v>
      </c>
      <c r="L865" t="s">
        <v>68</v>
      </c>
      <c r="M865" t="s">
        <v>45</v>
      </c>
      <c r="N865">
        <v>37994.199999999997</v>
      </c>
      <c r="O865" t="s">
        <v>368</v>
      </c>
      <c r="P865" t="s">
        <v>37</v>
      </c>
      <c r="Q865">
        <v>85.42</v>
      </c>
      <c r="R865">
        <v>1748.4</v>
      </c>
      <c r="S865">
        <v>2322.96</v>
      </c>
      <c r="T865">
        <v>6425.19</v>
      </c>
      <c r="U865" t="str">
        <f>TEXT(Table1[[#This Row],[Booking_Date]],"mmm")</f>
        <v>May</v>
      </c>
      <c r="V865">
        <f>YEAR(Table1[[#This Row],[Booking_Date]])</f>
        <v>2025</v>
      </c>
      <c r="W865" t="s">
        <v>75</v>
      </c>
      <c r="X865" t="str">
        <f>IF(Table1[[#This Row],[Freight_Cost]]&gt;50000,"High","Low")</f>
        <v>Low</v>
      </c>
      <c r="Y865" s="5" t="str">
        <f>IF(Table1[[#This Row],[Profit]]&gt;10000,"Good","Average")</f>
        <v>Average</v>
      </c>
      <c r="Z865" s="5" t="str" cm="1">
        <f t="array" ref="Z865">_xlfn.IFS(K865&lt;=5,"Excellent",K865&lt;=10,"Good",TRUE,"Delayed")</f>
        <v>Excellent</v>
      </c>
      <c r="AA865" s="5" t="str">
        <f>_xlfn.XLOOKUP(Table1[[#This Row],[Shipment_ID]],A:A,E:E)</f>
        <v>Maersk</v>
      </c>
      <c r="AB865" s="5">
        <f t="shared" si="13"/>
        <v>6425.19</v>
      </c>
    </row>
    <row r="866" spans="1:28">
      <c r="A866" t="s">
        <v>1060</v>
      </c>
      <c r="B866" s="1">
        <v>45622</v>
      </c>
      <c r="C866" t="s">
        <v>29</v>
      </c>
      <c r="D866" t="s">
        <v>30</v>
      </c>
      <c r="E866" t="s">
        <v>66</v>
      </c>
      <c r="F866" t="s">
        <v>32</v>
      </c>
      <c r="G866" t="s">
        <v>67</v>
      </c>
      <c r="H866">
        <v>17.68</v>
      </c>
      <c r="I866">
        <v>2755</v>
      </c>
      <c r="J866">
        <v>97.54</v>
      </c>
      <c r="K866">
        <v>6</v>
      </c>
      <c r="L866" t="s">
        <v>34</v>
      </c>
      <c r="M866" t="s">
        <v>60</v>
      </c>
      <c r="N866">
        <v>65676.800000000003</v>
      </c>
      <c r="O866" t="s">
        <v>507</v>
      </c>
      <c r="P866" t="s">
        <v>54</v>
      </c>
      <c r="Q866">
        <v>88</v>
      </c>
      <c r="R866">
        <v>6217.2</v>
      </c>
      <c r="S866">
        <v>3280.37</v>
      </c>
      <c r="T866">
        <v>9883.9500000000007</v>
      </c>
      <c r="U866" t="str">
        <f>TEXT(Table1[[#This Row],[Booking_Date]],"mmm")</f>
        <v>Nov</v>
      </c>
      <c r="V866">
        <f>YEAR(Table1[[#This Row],[Booking_Date]])</f>
        <v>2024</v>
      </c>
      <c r="W866" t="s">
        <v>104</v>
      </c>
      <c r="X866" t="str">
        <f>IF(Table1[[#This Row],[Freight_Cost]]&gt;50000,"High","Low")</f>
        <v>High</v>
      </c>
      <c r="Y866" s="5" t="str">
        <f>IF(Table1[[#This Row],[Profit]]&gt;10000,"Good","Average")</f>
        <v>Average</v>
      </c>
      <c r="Z866" s="5" t="str" cm="1">
        <f t="array" ref="Z866">_xlfn.IFS(K866&lt;=5,"Excellent",K866&lt;=10,"Good",TRUE,"Delayed")</f>
        <v>Good</v>
      </c>
      <c r="AA866" s="5" t="str">
        <f>_xlfn.XLOOKUP(Table1[[#This Row],[Shipment_ID]],A:A,E:E)</f>
        <v>COSCO</v>
      </c>
      <c r="AB866" s="5">
        <f t="shared" si="13"/>
        <v>9883.9500000000007</v>
      </c>
    </row>
    <row r="867" spans="1:28">
      <c r="A867" t="s">
        <v>1061</v>
      </c>
      <c r="B867" s="1">
        <v>45973</v>
      </c>
      <c r="C867" t="s">
        <v>115</v>
      </c>
      <c r="D867" t="s">
        <v>108</v>
      </c>
      <c r="E867" t="s">
        <v>66</v>
      </c>
      <c r="F867" t="s">
        <v>58</v>
      </c>
      <c r="G867" t="s">
        <v>84</v>
      </c>
      <c r="H867">
        <v>19.100000000000001</v>
      </c>
      <c r="I867">
        <v>2062</v>
      </c>
      <c r="J867">
        <v>92.03</v>
      </c>
      <c r="K867">
        <v>7</v>
      </c>
      <c r="L867" t="s">
        <v>34</v>
      </c>
      <c r="M867" t="s">
        <v>45</v>
      </c>
      <c r="N867">
        <v>71477.600000000006</v>
      </c>
      <c r="O867" t="s">
        <v>989</v>
      </c>
      <c r="P867" t="s">
        <v>78</v>
      </c>
      <c r="Q867">
        <v>85.97</v>
      </c>
      <c r="R867">
        <v>4888</v>
      </c>
      <c r="S867">
        <v>4945.12</v>
      </c>
      <c r="T867">
        <v>10917.1</v>
      </c>
      <c r="U867" t="str">
        <f>TEXT(Table1[[#This Row],[Booking_Date]],"mmm")</f>
        <v>Nov</v>
      </c>
      <c r="V867">
        <f>YEAR(Table1[[#This Row],[Booking_Date]])</f>
        <v>2025</v>
      </c>
      <c r="W867" t="s">
        <v>104</v>
      </c>
      <c r="X867" t="str">
        <f>IF(Table1[[#This Row],[Freight_Cost]]&gt;50000,"High","Low")</f>
        <v>High</v>
      </c>
      <c r="Y867" s="5" t="str">
        <f>IF(Table1[[#This Row],[Profit]]&gt;10000,"Good","Average")</f>
        <v>Good</v>
      </c>
      <c r="Z867" s="5" t="str" cm="1">
        <f t="array" ref="Z867">_xlfn.IFS(K867&lt;=5,"Excellent",K867&lt;=10,"Good",TRUE,"Delayed")</f>
        <v>Good</v>
      </c>
      <c r="AA867" s="5" t="str">
        <f>_xlfn.XLOOKUP(Table1[[#This Row],[Shipment_ID]],A:A,E:E)</f>
        <v>COSCO</v>
      </c>
      <c r="AB867" s="5">
        <f t="shared" si="13"/>
        <v>10917.1</v>
      </c>
    </row>
    <row r="868" spans="1:28">
      <c r="A868" t="s">
        <v>1062</v>
      </c>
      <c r="B868" s="1">
        <v>45828</v>
      </c>
      <c r="C868" t="s">
        <v>29</v>
      </c>
      <c r="D868" t="s">
        <v>41</v>
      </c>
      <c r="E868" t="s">
        <v>66</v>
      </c>
      <c r="F868" t="s">
        <v>58</v>
      </c>
      <c r="G868" t="s">
        <v>43</v>
      </c>
      <c r="H868">
        <v>17.260000000000002</v>
      </c>
      <c r="I868">
        <v>523</v>
      </c>
      <c r="J868">
        <v>99.33</v>
      </c>
      <c r="K868">
        <v>3</v>
      </c>
      <c r="L868" t="s">
        <v>34</v>
      </c>
      <c r="M868" t="s">
        <v>60</v>
      </c>
      <c r="N868">
        <v>50729.599999999999</v>
      </c>
      <c r="O868" t="s">
        <v>256</v>
      </c>
      <c r="P868" t="s">
        <v>47</v>
      </c>
      <c r="Q868">
        <v>87.49</v>
      </c>
      <c r="R868">
        <v>1736.4</v>
      </c>
      <c r="S868">
        <v>4268.18</v>
      </c>
      <c r="T868">
        <v>5542.88</v>
      </c>
      <c r="U868" t="str">
        <f>TEXT(Table1[[#This Row],[Booking_Date]],"mmm")</f>
        <v>Jun</v>
      </c>
      <c r="V868">
        <f>YEAR(Table1[[#This Row],[Booking_Date]])</f>
        <v>2025</v>
      </c>
      <c r="W868" t="s">
        <v>75</v>
      </c>
      <c r="X868" t="str">
        <f>IF(Table1[[#This Row],[Freight_Cost]]&gt;50000,"High","Low")</f>
        <v>High</v>
      </c>
      <c r="Y868" s="5" t="str">
        <f>IF(Table1[[#This Row],[Profit]]&gt;10000,"Good","Average")</f>
        <v>Average</v>
      </c>
      <c r="Z868" s="5" t="str" cm="1">
        <f t="array" ref="Z868">_xlfn.IFS(K868&lt;=5,"Excellent",K868&lt;=10,"Good",TRUE,"Delayed")</f>
        <v>Excellent</v>
      </c>
      <c r="AA868" s="5" t="str">
        <f>_xlfn.XLOOKUP(Table1[[#This Row],[Shipment_ID]],A:A,E:E)</f>
        <v>COSCO</v>
      </c>
      <c r="AB868" s="5">
        <f t="shared" si="13"/>
        <v>5542.88</v>
      </c>
    </row>
    <row r="869" spans="1:28">
      <c r="A869" t="s">
        <v>1063</v>
      </c>
      <c r="B869" s="1">
        <v>45702</v>
      </c>
      <c r="C869" t="s">
        <v>64</v>
      </c>
      <c r="D869" t="s">
        <v>51</v>
      </c>
      <c r="E869" t="s">
        <v>42</v>
      </c>
      <c r="F869" t="s">
        <v>58</v>
      </c>
      <c r="G869" t="s">
        <v>52</v>
      </c>
      <c r="H869">
        <v>21.19</v>
      </c>
      <c r="I869">
        <v>2051</v>
      </c>
      <c r="J869">
        <v>101.3</v>
      </c>
      <c r="K869">
        <v>7</v>
      </c>
      <c r="L869" t="s">
        <v>34</v>
      </c>
      <c r="M869" t="s">
        <v>35</v>
      </c>
      <c r="N869">
        <v>76839</v>
      </c>
      <c r="O869" t="s">
        <v>95</v>
      </c>
      <c r="P869" t="s">
        <v>62</v>
      </c>
      <c r="Q869">
        <v>87.83</v>
      </c>
      <c r="R869">
        <v>4949.6000000000004</v>
      </c>
      <c r="S869">
        <v>2772.8</v>
      </c>
      <c r="T869">
        <v>13769.4</v>
      </c>
      <c r="U869" t="str">
        <f>TEXT(Table1[[#This Row],[Booking_Date]],"mmm")</f>
        <v>Feb</v>
      </c>
      <c r="V869">
        <f>YEAR(Table1[[#This Row],[Booking_Date]])</f>
        <v>2025</v>
      </c>
      <c r="W869" t="s">
        <v>38</v>
      </c>
      <c r="X869" t="str">
        <f>IF(Table1[[#This Row],[Freight_Cost]]&gt;50000,"High","Low")</f>
        <v>High</v>
      </c>
      <c r="Y869" s="5" t="str">
        <f>IF(Table1[[#This Row],[Profit]]&gt;10000,"Good","Average")</f>
        <v>Good</v>
      </c>
      <c r="Z869" s="5" t="str" cm="1">
        <f t="array" ref="Z869">_xlfn.IFS(K869&lt;=5,"Excellent",K869&lt;=10,"Good",TRUE,"Delayed")</f>
        <v>Good</v>
      </c>
      <c r="AA869" s="5" t="str">
        <f>_xlfn.XLOOKUP(Table1[[#This Row],[Shipment_ID]],A:A,E:E)</f>
        <v>CMA CGM</v>
      </c>
      <c r="AB869" s="5">
        <f t="shared" si="13"/>
        <v>13769.4</v>
      </c>
    </row>
    <row r="870" spans="1:28">
      <c r="A870" t="s">
        <v>1064</v>
      </c>
      <c r="B870" s="1">
        <v>45887</v>
      </c>
      <c r="C870" t="s">
        <v>40</v>
      </c>
      <c r="D870" t="s">
        <v>56</v>
      </c>
      <c r="E870" t="s">
        <v>42</v>
      </c>
      <c r="F870" t="s">
        <v>58</v>
      </c>
      <c r="G870" t="s">
        <v>52</v>
      </c>
      <c r="H870">
        <v>19.28</v>
      </c>
      <c r="I870">
        <v>1679</v>
      </c>
      <c r="J870">
        <v>95.28</v>
      </c>
      <c r="K870">
        <v>6</v>
      </c>
      <c r="L870" t="s">
        <v>34</v>
      </c>
      <c r="M870" t="s">
        <v>45</v>
      </c>
      <c r="N870">
        <v>67433.600000000006</v>
      </c>
      <c r="O870" t="s">
        <v>195</v>
      </c>
      <c r="P870" t="s">
        <v>78</v>
      </c>
      <c r="Q870">
        <v>81.069999999999993</v>
      </c>
      <c r="R870">
        <v>4129.2</v>
      </c>
      <c r="S870">
        <v>4516.12</v>
      </c>
      <c r="T870">
        <v>9957.09</v>
      </c>
      <c r="U870" t="str">
        <f>TEXT(Table1[[#This Row],[Booking_Date]],"mmm")</f>
        <v>Aug</v>
      </c>
      <c r="V870">
        <f>YEAR(Table1[[#This Row],[Booking_Date]])</f>
        <v>2025</v>
      </c>
      <c r="W870" t="s">
        <v>48</v>
      </c>
      <c r="X870" t="str">
        <f>IF(Table1[[#This Row],[Freight_Cost]]&gt;50000,"High","Low")</f>
        <v>High</v>
      </c>
      <c r="Y870" s="5" t="str">
        <f>IF(Table1[[#This Row],[Profit]]&gt;10000,"Good","Average")</f>
        <v>Average</v>
      </c>
      <c r="Z870" s="5" t="str" cm="1">
        <f t="array" ref="Z870">_xlfn.IFS(K870&lt;=5,"Excellent",K870&lt;=10,"Good",TRUE,"Delayed")</f>
        <v>Good</v>
      </c>
      <c r="AA870" s="5" t="str">
        <f>_xlfn.XLOOKUP(Table1[[#This Row],[Shipment_ID]],A:A,E:E)</f>
        <v>CMA CGM</v>
      </c>
      <c r="AB870" s="5">
        <f t="shared" si="13"/>
        <v>9957.09</v>
      </c>
    </row>
    <row r="871" spans="1:28">
      <c r="A871" t="s">
        <v>1065</v>
      </c>
      <c r="B871" s="1">
        <v>46114</v>
      </c>
      <c r="C871" t="s">
        <v>29</v>
      </c>
      <c r="D871" t="s">
        <v>72</v>
      </c>
      <c r="E871" t="s">
        <v>102</v>
      </c>
      <c r="F871" t="s">
        <v>58</v>
      </c>
      <c r="G871" t="s">
        <v>33</v>
      </c>
      <c r="H871">
        <v>27.74</v>
      </c>
      <c r="I871">
        <v>2096</v>
      </c>
      <c r="J871">
        <v>99.94</v>
      </c>
      <c r="K871">
        <v>7</v>
      </c>
      <c r="L871" t="s">
        <v>44</v>
      </c>
      <c r="M871" t="s">
        <v>35</v>
      </c>
      <c r="N871">
        <v>78110.8</v>
      </c>
      <c r="O871" t="s">
        <v>46</v>
      </c>
      <c r="P871" t="s">
        <v>70</v>
      </c>
      <c r="Q871">
        <v>86.5</v>
      </c>
      <c r="R871">
        <v>5301.6</v>
      </c>
      <c r="S871">
        <v>4367.8500000000004</v>
      </c>
      <c r="T871">
        <v>7946.37</v>
      </c>
      <c r="U871" t="str">
        <f>TEXT(Table1[[#This Row],[Booking_Date]],"mmm")</f>
        <v>Apr</v>
      </c>
      <c r="V871">
        <f>YEAR(Table1[[#This Row],[Booking_Date]])</f>
        <v>2026</v>
      </c>
      <c r="W871" t="s">
        <v>75</v>
      </c>
      <c r="X871" t="str">
        <f>IF(Table1[[#This Row],[Freight_Cost]]&gt;50000,"High","Low")</f>
        <v>High</v>
      </c>
      <c r="Y871" s="5" t="str">
        <f>IF(Table1[[#This Row],[Profit]]&gt;10000,"Good","Average")</f>
        <v>Average</v>
      </c>
      <c r="Z871" s="5" t="str" cm="1">
        <f t="array" ref="Z871">_xlfn.IFS(K871&lt;=5,"Excellent",K871&lt;=10,"Good",TRUE,"Delayed")</f>
        <v>Good</v>
      </c>
      <c r="AA871" s="5" t="str">
        <f>_xlfn.XLOOKUP(Table1[[#This Row],[Shipment_ID]],A:A,E:E)</f>
        <v>Maersk</v>
      </c>
      <c r="AB871" s="5">
        <f t="shared" si="13"/>
        <v>7946.37</v>
      </c>
    </row>
    <row r="872" spans="1:28">
      <c r="A872" t="s">
        <v>1066</v>
      </c>
      <c r="B872" s="1">
        <v>45410</v>
      </c>
      <c r="C872" t="s">
        <v>29</v>
      </c>
      <c r="D872" t="s">
        <v>65</v>
      </c>
      <c r="E872" t="s">
        <v>99</v>
      </c>
      <c r="F872" t="s">
        <v>32</v>
      </c>
      <c r="G872" t="s">
        <v>52</v>
      </c>
      <c r="H872">
        <v>11.67</v>
      </c>
      <c r="I872">
        <v>968</v>
      </c>
      <c r="J872">
        <v>85.72</v>
      </c>
      <c r="K872">
        <v>2</v>
      </c>
      <c r="L872" t="s">
        <v>68</v>
      </c>
      <c r="M872" t="s">
        <v>35</v>
      </c>
      <c r="N872">
        <v>38905.4</v>
      </c>
      <c r="O872" t="s">
        <v>168</v>
      </c>
      <c r="P872" t="s">
        <v>62</v>
      </c>
      <c r="Q872">
        <v>86.06</v>
      </c>
      <c r="R872">
        <v>2402.8000000000002</v>
      </c>
      <c r="S872">
        <v>3229.97</v>
      </c>
      <c r="T872">
        <v>6869.01</v>
      </c>
      <c r="U872" t="str">
        <f>TEXT(Table1[[#This Row],[Booking_Date]],"mmm")</f>
        <v>Apr</v>
      </c>
      <c r="V872">
        <f>YEAR(Table1[[#This Row],[Booking_Date]])</f>
        <v>2024</v>
      </c>
      <c r="W872" t="s">
        <v>75</v>
      </c>
      <c r="X872" t="str">
        <f>IF(Table1[[#This Row],[Freight_Cost]]&gt;50000,"High","Low")</f>
        <v>Low</v>
      </c>
      <c r="Y872" s="5" t="str">
        <f>IF(Table1[[#This Row],[Profit]]&gt;10000,"Good","Average")</f>
        <v>Average</v>
      </c>
      <c r="Z872" s="5" t="str" cm="1">
        <f t="array" ref="Z872">_xlfn.IFS(K872&lt;=5,"Excellent",K872&lt;=10,"Good",TRUE,"Delayed")</f>
        <v>Excellent</v>
      </c>
      <c r="AA872" s="5" t="str">
        <f>_xlfn.XLOOKUP(Table1[[#This Row],[Shipment_ID]],A:A,E:E)</f>
        <v>ONE</v>
      </c>
      <c r="AB872" s="5">
        <f t="shared" si="13"/>
        <v>6869.01</v>
      </c>
    </row>
    <row r="873" spans="1:28">
      <c r="A873" t="s">
        <v>1067</v>
      </c>
      <c r="B873" s="1">
        <v>45467</v>
      </c>
      <c r="C873" t="s">
        <v>64</v>
      </c>
      <c r="D873" t="s">
        <v>56</v>
      </c>
      <c r="E873" t="s">
        <v>42</v>
      </c>
      <c r="F873" t="s">
        <v>58</v>
      </c>
      <c r="G873" t="s">
        <v>52</v>
      </c>
      <c r="H873">
        <v>21.82</v>
      </c>
      <c r="I873">
        <v>2146</v>
      </c>
      <c r="J873">
        <v>93.99</v>
      </c>
      <c r="K873">
        <v>5</v>
      </c>
      <c r="L873" t="s">
        <v>68</v>
      </c>
      <c r="M873" t="s">
        <v>60</v>
      </c>
      <c r="N873">
        <v>71168.800000000003</v>
      </c>
      <c r="O873" t="s">
        <v>170</v>
      </c>
      <c r="P873" t="s">
        <v>78</v>
      </c>
      <c r="Q873">
        <v>81.64</v>
      </c>
      <c r="R873">
        <v>5164.8</v>
      </c>
      <c r="S873">
        <v>4567.54</v>
      </c>
      <c r="T873">
        <v>11519.98</v>
      </c>
      <c r="U873" t="str">
        <f>TEXT(Table1[[#This Row],[Booking_Date]],"mmm")</f>
        <v>Jun</v>
      </c>
      <c r="V873">
        <f>YEAR(Table1[[#This Row],[Booking_Date]])</f>
        <v>2024</v>
      </c>
      <c r="W873" t="s">
        <v>75</v>
      </c>
      <c r="X873" t="str">
        <f>IF(Table1[[#This Row],[Freight_Cost]]&gt;50000,"High","Low")</f>
        <v>High</v>
      </c>
      <c r="Y873" s="5" t="str">
        <f>IF(Table1[[#This Row],[Profit]]&gt;10000,"Good","Average")</f>
        <v>Good</v>
      </c>
      <c r="Z873" s="5" t="str" cm="1">
        <f t="array" ref="Z873">_xlfn.IFS(K873&lt;=5,"Excellent",K873&lt;=10,"Good",TRUE,"Delayed")</f>
        <v>Excellent</v>
      </c>
      <c r="AA873" s="5" t="str">
        <f>_xlfn.XLOOKUP(Table1[[#This Row],[Shipment_ID]],A:A,E:E)</f>
        <v>CMA CGM</v>
      </c>
      <c r="AB873" s="5">
        <f t="shared" si="13"/>
        <v>11519.98</v>
      </c>
    </row>
    <row r="874" spans="1:28">
      <c r="A874" t="s">
        <v>1068</v>
      </c>
      <c r="B874" s="1">
        <v>46062</v>
      </c>
      <c r="C874" t="s">
        <v>40</v>
      </c>
      <c r="D874" t="s">
        <v>51</v>
      </c>
      <c r="E874" t="s">
        <v>66</v>
      </c>
      <c r="F874" t="s">
        <v>32</v>
      </c>
      <c r="G874" t="s">
        <v>67</v>
      </c>
      <c r="H874">
        <v>27.43</v>
      </c>
      <c r="I874">
        <v>2640</v>
      </c>
      <c r="J874">
        <v>91.77</v>
      </c>
      <c r="K874">
        <v>7</v>
      </c>
      <c r="L874" t="s">
        <v>34</v>
      </c>
      <c r="M874" t="s">
        <v>35</v>
      </c>
      <c r="N874">
        <v>76379.399999999994</v>
      </c>
      <c r="O874" t="s">
        <v>103</v>
      </c>
      <c r="P874" t="s">
        <v>62</v>
      </c>
      <c r="Q874">
        <v>82.97</v>
      </c>
      <c r="R874">
        <v>6377.2</v>
      </c>
      <c r="S874">
        <v>2910.01</v>
      </c>
      <c r="T874">
        <v>13021.35</v>
      </c>
      <c r="U874" t="str">
        <f>TEXT(Table1[[#This Row],[Booking_Date]],"mmm")</f>
        <v>Feb</v>
      </c>
      <c r="V874">
        <f>YEAR(Table1[[#This Row],[Booking_Date]])</f>
        <v>2026</v>
      </c>
      <c r="W874" t="s">
        <v>38</v>
      </c>
      <c r="X874" t="str">
        <f>IF(Table1[[#This Row],[Freight_Cost]]&gt;50000,"High","Low")</f>
        <v>High</v>
      </c>
      <c r="Y874" s="5" t="str">
        <f>IF(Table1[[#This Row],[Profit]]&gt;10000,"Good","Average")</f>
        <v>Good</v>
      </c>
      <c r="Z874" s="5" t="str" cm="1">
        <f t="array" ref="Z874">_xlfn.IFS(K874&lt;=5,"Excellent",K874&lt;=10,"Good",TRUE,"Delayed")</f>
        <v>Good</v>
      </c>
      <c r="AA874" s="5" t="str">
        <f>_xlfn.XLOOKUP(Table1[[#This Row],[Shipment_ID]],A:A,E:E)</f>
        <v>COSCO</v>
      </c>
      <c r="AB874" s="5">
        <f t="shared" si="13"/>
        <v>13021.35</v>
      </c>
    </row>
    <row r="875" spans="1:28">
      <c r="A875" t="s">
        <v>1069</v>
      </c>
      <c r="B875" s="1">
        <v>45755</v>
      </c>
      <c r="C875" t="s">
        <v>115</v>
      </c>
      <c r="D875" t="s">
        <v>82</v>
      </c>
      <c r="E875" t="s">
        <v>66</v>
      </c>
      <c r="F875" t="s">
        <v>58</v>
      </c>
      <c r="G875" t="s">
        <v>43</v>
      </c>
      <c r="H875">
        <v>27.03</v>
      </c>
      <c r="I875">
        <v>1252</v>
      </c>
      <c r="J875">
        <v>89.47</v>
      </c>
      <c r="K875">
        <v>4</v>
      </c>
      <c r="L875" t="s">
        <v>34</v>
      </c>
      <c r="M875" t="s">
        <v>45</v>
      </c>
      <c r="N875">
        <v>68587.399999999994</v>
      </c>
      <c r="O875" t="s">
        <v>175</v>
      </c>
      <c r="P875" t="s">
        <v>74</v>
      </c>
      <c r="Q875">
        <v>88.11</v>
      </c>
      <c r="R875">
        <v>3585.2</v>
      </c>
      <c r="S875">
        <v>4225.16</v>
      </c>
      <c r="T875">
        <v>12258.06</v>
      </c>
      <c r="U875" t="str">
        <f>TEXT(Table1[[#This Row],[Booking_Date]],"mmm")</f>
        <v>Apr</v>
      </c>
      <c r="V875">
        <f>YEAR(Table1[[#This Row],[Booking_Date]])</f>
        <v>2025</v>
      </c>
      <c r="W875" t="s">
        <v>75</v>
      </c>
      <c r="X875" t="str">
        <f>IF(Table1[[#This Row],[Freight_Cost]]&gt;50000,"High","Low")</f>
        <v>High</v>
      </c>
      <c r="Y875" s="5" t="str">
        <f>IF(Table1[[#This Row],[Profit]]&gt;10000,"Good","Average")</f>
        <v>Good</v>
      </c>
      <c r="Z875" s="5" t="str" cm="1">
        <f t="array" ref="Z875">_xlfn.IFS(K875&lt;=5,"Excellent",K875&lt;=10,"Good",TRUE,"Delayed")</f>
        <v>Excellent</v>
      </c>
      <c r="AA875" s="5" t="str">
        <f>_xlfn.XLOOKUP(Table1[[#This Row],[Shipment_ID]],A:A,E:E)</f>
        <v>COSCO</v>
      </c>
      <c r="AB875" s="5">
        <f t="shared" si="13"/>
        <v>12258.06</v>
      </c>
    </row>
    <row r="876" spans="1:28">
      <c r="A876" t="s">
        <v>1070</v>
      </c>
      <c r="B876" s="1">
        <v>45806</v>
      </c>
      <c r="C876" t="s">
        <v>29</v>
      </c>
      <c r="D876" t="s">
        <v>108</v>
      </c>
      <c r="E876" t="s">
        <v>57</v>
      </c>
      <c r="F876" t="s">
        <v>32</v>
      </c>
      <c r="G876" t="s">
        <v>33</v>
      </c>
      <c r="H876">
        <v>25.86</v>
      </c>
      <c r="I876">
        <v>679</v>
      </c>
      <c r="J876">
        <v>85.35</v>
      </c>
      <c r="K876">
        <v>2</v>
      </c>
      <c r="L876" t="s">
        <v>34</v>
      </c>
      <c r="M876" t="s">
        <v>60</v>
      </c>
      <c r="N876">
        <v>46664</v>
      </c>
      <c r="O876" t="s">
        <v>228</v>
      </c>
      <c r="P876" t="s">
        <v>54</v>
      </c>
      <c r="Q876">
        <v>88.61</v>
      </c>
      <c r="R876">
        <v>2392.4</v>
      </c>
      <c r="S876">
        <v>3618.31</v>
      </c>
      <c r="T876">
        <v>6433.57</v>
      </c>
      <c r="U876" t="str">
        <f>TEXT(Table1[[#This Row],[Booking_Date]],"mmm")</f>
        <v>May</v>
      </c>
      <c r="V876">
        <f>YEAR(Table1[[#This Row],[Booking_Date]])</f>
        <v>2025</v>
      </c>
      <c r="W876" t="s">
        <v>75</v>
      </c>
      <c r="X876" t="str">
        <f>IF(Table1[[#This Row],[Freight_Cost]]&gt;50000,"High","Low")</f>
        <v>Low</v>
      </c>
      <c r="Y876" s="5" t="str">
        <f>IF(Table1[[#This Row],[Profit]]&gt;10000,"Good","Average")</f>
        <v>Average</v>
      </c>
      <c r="Z876" s="5" t="str" cm="1">
        <f t="array" ref="Z876">_xlfn.IFS(K876&lt;=5,"Excellent",K876&lt;=10,"Good",TRUE,"Delayed")</f>
        <v>Excellent</v>
      </c>
      <c r="AA876" s="5" t="str">
        <f>_xlfn.XLOOKUP(Table1[[#This Row],[Shipment_ID]],A:A,E:E)</f>
        <v>Evergreen</v>
      </c>
      <c r="AB876" s="5">
        <f t="shared" si="13"/>
        <v>6433.57</v>
      </c>
    </row>
    <row r="877" spans="1:28">
      <c r="A877" t="s">
        <v>1071</v>
      </c>
      <c r="B877" s="1">
        <v>45962</v>
      </c>
      <c r="C877" t="s">
        <v>115</v>
      </c>
      <c r="D877" t="s">
        <v>72</v>
      </c>
      <c r="E877" t="s">
        <v>31</v>
      </c>
      <c r="F877" t="s">
        <v>58</v>
      </c>
      <c r="G877" t="s">
        <v>33</v>
      </c>
      <c r="H877">
        <v>17.82</v>
      </c>
      <c r="I877">
        <v>1083</v>
      </c>
      <c r="J877">
        <v>90.19</v>
      </c>
      <c r="K877">
        <v>2</v>
      </c>
      <c r="L877" t="s">
        <v>34</v>
      </c>
      <c r="M877" t="s">
        <v>45</v>
      </c>
      <c r="N877">
        <v>58356.800000000003</v>
      </c>
      <c r="O877" t="s">
        <v>46</v>
      </c>
      <c r="P877" t="s">
        <v>70</v>
      </c>
      <c r="Q877">
        <v>82.26</v>
      </c>
      <c r="R877">
        <v>2878.8</v>
      </c>
      <c r="S877">
        <v>1527.25</v>
      </c>
      <c r="T877">
        <v>9253.2999999999993</v>
      </c>
      <c r="U877" t="str">
        <f>TEXT(Table1[[#This Row],[Booking_Date]],"mmm")</f>
        <v>Nov</v>
      </c>
      <c r="V877">
        <f>YEAR(Table1[[#This Row],[Booking_Date]])</f>
        <v>2025</v>
      </c>
      <c r="W877" t="s">
        <v>104</v>
      </c>
      <c r="X877" t="str">
        <f>IF(Table1[[#This Row],[Freight_Cost]]&gt;50000,"High","Low")</f>
        <v>High</v>
      </c>
      <c r="Y877" s="5" t="str">
        <f>IF(Table1[[#This Row],[Profit]]&gt;10000,"Good","Average")</f>
        <v>Average</v>
      </c>
      <c r="Z877" s="5" t="str" cm="1">
        <f t="array" ref="Z877">_xlfn.IFS(K877&lt;=5,"Excellent",K877&lt;=10,"Good",TRUE,"Delayed")</f>
        <v>Excellent</v>
      </c>
      <c r="AA877" s="5" t="str">
        <f>_xlfn.XLOOKUP(Table1[[#This Row],[Shipment_ID]],A:A,E:E)</f>
        <v>Hapag-Lloyd</v>
      </c>
      <c r="AB877" s="5">
        <f t="shared" si="13"/>
        <v>9253.2999999999993</v>
      </c>
    </row>
    <row r="878" spans="1:28">
      <c r="A878" t="s">
        <v>1072</v>
      </c>
      <c r="B878" s="1">
        <v>45716</v>
      </c>
      <c r="C878" t="s">
        <v>40</v>
      </c>
      <c r="D878" t="s">
        <v>51</v>
      </c>
      <c r="E878" t="s">
        <v>102</v>
      </c>
      <c r="F878" t="s">
        <v>58</v>
      </c>
      <c r="G878" t="s">
        <v>84</v>
      </c>
      <c r="H878">
        <v>21.43</v>
      </c>
      <c r="I878">
        <v>1827</v>
      </c>
      <c r="J878">
        <v>88.65</v>
      </c>
      <c r="K878">
        <v>6</v>
      </c>
      <c r="L878" t="s">
        <v>44</v>
      </c>
      <c r="M878" t="s">
        <v>35</v>
      </c>
      <c r="N878">
        <v>67849</v>
      </c>
      <c r="O878" t="s">
        <v>324</v>
      </c>
      <c r="P878" t="s">
        <v>47</v>
      </c>
      <c r="Q878">
        <v>81.48</v>
      </c>
      <c r="R878">
        <v>4511.2</v>
      </c>
      <c r="S878">
        <v>3628.37</v>
      </c>
      <c r="T878">
        <v>11105.39</v>
      </c>
      <c r="U878" t="str">
        <f>TEXT(Table1[[#This Row],[Booking_Date]],"mmm")</f>
        <v>Feb</v>
      </c>
      <c r="V878">
        <f>YEAR(Table1[[#This Row],[Booking_Date]])</f>
        <v>2025</v>
      </c>
      <c r="W878" t="s">
        <v>38</v>
      </c>
      <c r="X878" t="str">
        <f>IF(Table1[[#This Row],[Freight_Cost]]&gt;50000,"High","Low")</f>
        <v>High</v>
      </c>
      <c r="Y878" s="5" t="str">
        <f>IF(Table1[[#This Row],[Profit]]&gt;10000,"Good","Average")</f>
        <v>Good</v>
      </c>
      <c r="Z878" s="5" t="str" cm="1">
        <f t="array" ref="Z878">_xlfn.IFS(K878&lt;=5,"Excellent",K878&lt;=10,"Good",TRUE,"Delayed")</f>
        <v>Good</v>
      </c>
      <c r="AA878" s="5" t="str">
        <f>_xlfn.XLOOKUP(Table1[[#This Row],[Shipment_ID]],A:A,E:E)</f>
        <v>Maersk</v>
      </c>
      <c r="AB878" s="5">
        <f t="shared" si="13"/>
        <v>11105.39</v>
      </c>
    </row>
    <row r="879" spans="1:28">
      <c r="A879" t="s">
        <v>1073</v>
      </c>
      <c r="B879" s="1">
        <v>45317</v>
      </c>
      <c r="C879" t="s">
        <v>115</v>
      </c>
      <c r="D879" t="s">
        <v>56</v>
      </c>
      <c r="E879" t="s">
        <v>42</v>
      </c>
      <c r="F879" t="s">
        <v>32</v>
      </c>
      <c r="G879" t="s">
        <v>84</v>
      </c>
      <c r="H879">
        <v>14.39</v>
      </c>
      <c r="I879">
        <v>791</v>
      </c>
      <c r="J879">
        <v>101.47</v>
      </c>
      <c r="K879">
        <v>2</v>
      </c>
      <c r="L879" t="s">
        <v>44</v>
      </c>
      <c r="M879" t="s">
        <v>60</v>
      </c>
      <c r="N879">
        <v>34619.4</v>
      </c>
      <c r="O879" t="s">
        <v>514</v>
      </c>
      <c r="P879" t="s">
        <v>74</v>
      </c>
      <c r="Q879">
        <v>88.78</v>
      </c>
      <c r="R879">
        <v>2157.6</v>
      </c>
      <c r="S879">
        <v>4138.6099999999997</v>
      </c>
      <c r="T879">
        <v>3748.36</v>
      </c>
      <c r="U879" t="str">
        <f>TEXT(Table1[[#This Row],[Booking_Date]],"mmm")</f>
        <v>Jan</v>
      </c>
      <c r="V879">
        <f>YEAR(Table1[[#This Row],[Booking_Date]])</f>
        <v>2024</v>
      </c>
      <c r="W879" t="s">
        <v>38</v>
      </c>
      <c r="X879" t="str">
        <f>IF(Table1[[#This Row],[Freight_Cost]]&gt;50000,"High","Low")</f>
        <v>Low</v>
      </c>
      <c r="Y879" s="5" t="str">
        <f>IF(Table1[[#This Row],[Profit]]&gt;10000,"Good","Average")</f>
        <v>Average</v>
      </c>
      <c r="Z879" s="5" t="str" cm="1">
        <f t="array" ref="Z879">_xlfn.IFS(K879&lt;=5,"Excellent",K879&lt;=10,"Good",TRUE,"Delayed")</f>
        <v>Excellent</v>
      </c>
      <c r="AA879" s="5" t="str">
        <f>_xlfn.XLOOKUP(Table1[[#This Row],[Shipment_ID]],A:A,E:E)</f>
        <v>CMA CGM</v>
      </c>
      <c r="AB879" s="5">
        <f t="shared" si="13"/>
        <v>3748.36</v>
      </c>
    </row>
    <row r="880" spans="1:28">
      <c r="A880" t="s">
        <v>1074</v>
      </c>
      <c r="B880" s="1">
        <v>45700</v>
      </c>
      <c r="C880" t="s">
        <v>50</v>
      </c>
      <c r="D880" t="s">
        <v>51</v>
      </c>
      <c r="E880" t="s">
        <v>42</v>
      </c>
      <c r="F880" t="s">
        <v>32</v>
      </c>
      <c r="G880" t="s">
        <v>90</v>
      </c>
      <c r="H880">
        <v>20.52</v>
      </c>
      <c r="I880">
        <v>2236</v>
      </c>
      <c r="J880">
        <v>91.76</v>
      </c>
      <c r="K880">
        <v>5</v>
      </c>
      <c r="L880" t="s">
        <v>34</v>
      </c>
      <c r="M880" t="s">
        <v>35</v>
      </c>
      <c r="N880">
        <v>65311.199999999997</v>
      </c>
      <c r="O880" t="s">
        <v>268</v>
      </c>
      <c r="P880" t="s">
        <v>62</v>
      </c>
      <c r="Q880">
        <v>81.81</v>
      </c>
      <c r="R880">
        <v>5292.8</v>
      </c>
      <c r="S880">
        <v>2526.29</v>
      </c>
      <c r="T880">
        <v>11169.45</v>
      </c>
      <c r="U880" t="str">
        <f>TEXT(Table1[[#This Row],[Booking_Date]],"mmm")</f>
        <v>Feb</v>
      </c>
      <c r="V880">
        <f>YEAR(Table1[[#This Row],[Booking_Date]])</f>
        <v>2025</v>
      </c>
      <c r="W880" t="s">
        <v>38</v>
      </c>
      <c r="X880" t="str">
        <f>IF(Table1[[#This Row],[Freight_Cost]]&gt;50000,"High","Low")</f>
        <v>High</v>
      </c>
      <c r="Y880" s="5" t="str">
        <f>IF(Table1[[#This Row],[Profit]]&gt;10000,"Good","Average")</f>
        <v>Good</v>
      </c>
      <c r="Z880" s="5" t="str" cm="1">
        <f t="array" ref="Z880">_xlfn.IFS(K880&lt;=5,"Excellent",K880&lt;=10,"Good",TRUE,"Delayed")</f>
        <v>Excellent</v>
      </c>
      <c r="AA880" s="5" t="str">
        <f>_xlfn.XLOOKUP(Table1[[#This Row],[Shipment_ID]],A:A,E:E)</f>
        <v>CMA CGM</v>
      </c>
      <c r="AB880" s="5">
        <f t="shared" si="13"/>
        <v>11169.45</v>
      </c>
    </row>
    <row r="881" spans="1:28">
      <c r="A881" t="s">
        <v>1075</v>
      </c>
      <c r="B881" s="1">
        <v>45461</v>
      </c>
      <c r="C881" t="s">
        <v>29</v>
      </c>
      <c r="D881" t="s">
        <v>108</v>
      </c>
      <c r="E881" t="s">
        <v>83</v>
      </c>
      <c r="F881" t="s">
        <v>58</v>
      </c>
      <c r="G881" t="s">
        <v>52</v>
      </c>
      <c r="H881">
        <v>22.15</v>
      </c>
      <c r="I881">
        <v>660</v>
      </c>
      <c r="J881">
        <v>92.09</v>
      </c>
      <c r="K881">
        <v>2</v>
      </c>
      <c r="L881" t="s">
        <v>68</v>
      </c>
      <c r="M881" t="s">
        <v>35</v>
      </c>
      <c r="N881">
        <v>57405.8</v>
      </c>
      <c r="O881" t="s">
        <v>262</v>
      </c>
      <c r="P881" t="s">
        <v>62</v>
      </c>
      <c r="Q881">
        <v>82.14</v>
      </c>
      <c r="R881">
        <v>2206</v>
      </c>
      <c r="S881">
        <v>2565.3000000000002</v>
      </c>
      <c r="T881">
        <v>5131.74</v>
      </c>
      <c r="U881" t="str">
        <f>TEXT(Table1[[#This Row],[Booking_Date]],"mmm")</f>
        <v>Jun</v>
      </c>
      <c r="V881">
        <f>YEAR(Table1[[#This Row],[Booking_Date]])</f>
        <v>2024</v>
      </c>
      <c r="W881" t="s">
        <v>75</v>
      </c>
      <c r="X881" t="str">
        <f>IF(Table1[[#This Row],[Freight_Cost]]&gt;50000,"High","Low")</f>
        <v>High</v>
      </c>
      <c r="Y881" s="5" t="str">
        <f>IF(Table1[[#This Row],[Profit]]&gt;10000,"Good","Average")</f>
        <v>Average</v>
      </c>
      <c r="Z881" s="5" t="str" cm="1">
        <f t="array" ref="Z881">_xlfn.IFS(K881&lt;=5,"Excellent",K881&lt;=10,"Good",TRUE,"Delayed")</f>
        <v>Excellent</v>
      </c>
      <c r="AA881" s="5" t="str">
        <f>_xlfn.XLOOKUP(Table1[[#This Row],[Shipment_ID]],A:A,E:E)</f>
        <v>MSC</v>
      </c>
      <c r="AB881" s="5">
        <f t="shared" si="13"/>
        <v>5131.74</v>
      </c>
    </row>
    <row r="882" spans="1:28">
      <c r="A882" t="s">
        <v>1076</v>
      </c>
      <c r="B882" s="1">
        <v>45772</v>
      </c>
      <c r="C882" t="s">
        <v>50</v>
      </c>
      <c r="D882" t="s">
        <v>65</v>
      </c>
      <c r="E882" t="s">
        <v>31</v>
      </c>
      <c r="F882" t="s">
        <v>32</v>
      </c>
      <c r="G882" t="s">
        <v>67</v>
      </c>
      <c r="H882">
        <v>25.61</v>
      </c>
      <c r="I882">
        <v>1284</v>
      </c>
      <c r="J882">
        <v>87.64</v>
      </c>
      <c r="K882">
        <v>4</v>
      </c>
      <c r="L882" t="s">
        <v>68</v>
      </c>
      <c r="M882" t="s">
        <v>35</v>
      </c>
      <c r="N882">
        <v>55473.8</v>
      </c>
      <c r="O882" t="s">
        <v>141</v>
      </c>
      <c r="P882" t="s">
        <v>47</v>
      </c>
      <c r="Q882">
        <v>83.26</v>
      </c>
      <c r="R882">
        <v>3592.4</v>
      </c>
      <c r="S882">
        <v>3845.84</v>
      </c>
      <c r="T882">
        <v>6328.27</v>
      </c>
      <c r="U882" t="str">
        <f>TEXT(Table1[[#This Row],[Booking_Date]],"mmm")</f>
        <v>Apr</v>
      </c>
      <c r="V882">
        <f>YEAR(Table1[[#This Row],[Booking_Date]])</f>
        <v>2025</v>
      </c>
      <c r="W882" t="s">
        <v>75</v>
      </c>
      <c r="X882" t="str">
        <f>IF(Table1[[#This Row],[Freight_Cost]]&gt;50000,"High","Low")</f>
        <v>High</v>
      </c>
      <c r="Y882" s="5" t="str">
        <f>IF(Table1[[#This Row],[Profit]]&gt;10000,"Good","Average")</f>
        <v>Average</v>
      </c>
      <c r="Z882" s="5" t="str" cm="1">
        <f t="array" ref="Z882">_xlfn.IFS(K882&lt;=5,"Excellent",K882&lt;=10,"Good",TRUE,"Delayed")</f>
        <v>Excellent</v>
      </c>
      <c r="AA882" s="5" t="str">
        <f>_xlfn.XLOOKUP(Table1[[#This Row],[Shipment_ID]],A:A,E:E)</f>
        <v>Hapag-Lloyd</v>
      </c>
      <c r="AB882" s="5">
        <f t="shared" si="13"/>
        <v>6328.27</v>
      </c>
    </row>
    <row r="883" spans="1:28">
      <c r="A883" t="s">
        <v>1077</v>
      </c>
      <c r="B883" s="1">
        <v>46098</v>
      </c>
      <c r="C883" t="s">
        <v>64</v>
      </c>
      <c r="D883" t="s">
        <v>65</v>
      </c>
      <c r="E883" t="s">
        <v>99</v>
      </c>
      <c r="F883" t="s">
        <v>58</v>
      </c>
      <c r="G883" t="s">
        <v>84</v>
      </c>
      <c r="H883">
        <v>20.02</v>
      </c>
      <c r="I883">
        <v>2403</v>
      </c>
      <c r="J883">
        <v>88.34</v>
      </c>
      <c r="K883">
        <v>6</v>
      </c>
      <c r="L883" t="s">
        <v>44</v>
      </c>
      <c r="M883" t="s">
        <v>35</v>
      </c>
      <c r="N883">
        <v>73454.8</v>
      </c>
      <c r="O883" t="s">
        <v>287</v>
      </c>
      <c r="P883" t="s">
        <v>54</v>
      </c>
      <c r="Q883">
        <v>85.68</v>
      </c>
      <c r="R883">
        <v>5606.8</v>
      </c>
      <c r="S883">
        <v>4528.93</v>
      </c>
      <c r="T883">
        <v>9762.23</v>
      </c>
      <c r="U883" t="str">
        <f>TEXT(Table1[[#This Row],[Booking_Date]],"mmm")</f>
        <v>Mar</v>
      </c>
      <c r="V883">
        <f>YEAR(Table1[[#This Row],[Booking_Date]])</f>
        <v>2026</v>
      </c>
      <c r="W883" t="s">
        <v>38</v>
      </c>
      <c r="X883" t="str">
        <f>IF(Table1[[#This Row],[Freight_Cost]]&gt;50000,"High","Low")</f>
        <v>High</v>
      </c>
      <c r="Y883" s="5" t="str">
        <f>IF(Table1[[#This Row],[Profit]]&gt;10000,"Good","Average")</f>
        <v>Average</v>
      </c>
      <c r="Z883" s="5" t="str" cm="1">
        <f t="array" ref="Z883">_xlfn.IFS(K883&lt;=5,"Excellent",K883&lt;=10,"Good",TRUE,"Delayed")</f>
        <v>Good</v>
      </c>
      <c r="AA883" s="5" t="str">
        <f>_xlfn.XLOOKUP(Table1[[#This Row],[Shipment_ID]],A:A,E:E)</f>
        <v>ONE</v>
      </c>
      <c r="AB883" s="5">
        <f t="shared" si="13"/>
        <v>9762.23</v>
      </c>
    </row>
    <row r="884" spans="1:28">
      <c r="A884" t="s">
        <v>1078</v>
      </c>
      <c r="B884" s="1">
        <v>45438</v>
      </c>
      <c r="C884" t="s">
        <v>40</v>
      </c>
      <c r="D884" t="s">
        <v>72</v>
      </c>
      <c r="E884" t="s">
        <v>42</v>
      </c>
      <c r="F884" t="s">
        <v>32</v>
      </c>
      <c r="G884" t="s">
        <v>43</v>
      </c>
      <c r="H884">
        <v>23.03</v>
      </c>
      <c r="I884">
        <v>2285</v>
      </c>
      <c r="J884">
        <v>91.92</v>
      </c>
      <c r="K884">
        <v>6</v>
      </c>
      <c r="L884" t="s">
        <v>68</v>
      </c>
      <c r="M884" t="s">
        <v>45</v>
      </c>
      <c r="N884">
        <v>63177.4</v>
      </c>
      <c r="O884" t="s">
        <v>336</v>
      </c>
      <c r="P884" t="s">
        <v>62</v>
      </c>
      <c r="Q884">
        <v>87.8</v>
      </c>
      <c r="R884">
        <v>5491.2</v>
      </c>
      <c r="S884">
        <v>1860.43</v>
      </c>
      <c r="T884">
        <v>6061.38</v>
      </c>
      <c r="U884" t="str">
        <f>TEXT(Table1[[#This Row],[Booking_Date]],"mmm")</f>
        <v>May</v>
      </c>
      <c r="V884">
        <f>YEAR(Table1[[#This Row],[Booking_Date]])</f>
        <v>2024</v>
      </c>
      <c r="W884" t="s">
        <v>75</v>
      </c>
      <c r="X884" t="str">
        <f>IF(Table1[[#This Row],[Freight_Cost]]&gt;50000,"High","Low")</f>
        <v>High</v>
      </c>
      <c r="Y884" s="5" t="str">
        <f>IF(Table1[[#This Row],[Profit]]&gt;10000,"Good","Average")</f>
        <v>Average</v>
      </c>
      <c r="Z884" s="5" t="str" cm="1">
        <f t="array" ref="Z884">_xlfn.IFS(K884&lt;=5,"Excellent",K884&lt;=10,"Good",TRUE,"Delayed")</f>
        <v>Good</v>
      </c>
      <c r="AA884" s="5" t="str">
        <f>_xlfn.XLOOKUP(Table1[[#This Row],[Shipment_ID]],A:A,E:E)</f>
        <v>CMA CGM</v>
      </c>
      <c r="AB884" s="5">
        <f t="shared" si="13"/>
        <v>6061.38</v>
      </c>
    </row>
    <row r="885" spans="1:28">
      <c r="A885" t="s">
        <v>1079</v>
      </c>
      <c r="B885" s="1">
        <v>45856</v>
      </c>
      <c r="C885" t="s">
        <v>64</v>
      </c>
      <c r="D885" t="s">
        <v>41</v>
      </c>
      <c r="E885" t="s">
        <v>57</v>
      </c>
      <c r="F885" t="s">
        <v>32</v>
      </c>
      <c r="G885" t="s">
        <v>67</v>
      </c>
      <c r="H885">
        <v>11.03</v>
      </c>
      <c r="I885">
        <v>406</v>
      </c>
      <c r="J885">
        <v>91.68</v>
      </c>
      <c r="K885">
        <v>3</v>
      </c>
      <c r="L885" t="s">
        <v>44</v>
      </c>
      <c r="M885" t="s">
        <v>45</v>
      </c>
      <c r="N885">
        <v>27300.6</v>
      </c>
      <c r="O885" t="s">
        <v>350</v>
      </c>
      <c r="P885" t="s">
        <v>62</v>
      </c>
      <c r="Q885">
        <v>86.14</v>
      </c>
      <c r="R885">
        <v>1253.2</v>
      </c>
      <c r="S885">
        <v>4926.3999999999996</v>
      </c>
      <c r="T885">
        <v>4655.8500000000004</v>
      </c>
      <c r="U885" t="str">
        <f>TEXT(Table1[[#This Row],[Booking_Date]],"mmm")</f>
        <v>Jul</v>
      </c>
      <c r="V885">
        <f>YEAR(Table1[[#This Row],[Booking_Date]])</f>
        <v>2025</v>
      </c>
      <c r="W885" t="s">
        <v>48</v>
      </c>
      <c r="X885" t="str">
        <f>IF(Table1[[#This Row],[Freight_Cost]]&gt;50000,"High","Low")</f>
        <v>Low</v>
      </c>
      <c r="Y885" s="5" t="str">
        <f>IF(Table1[[#This Row],[Profit]]&gt;10000,"Good","Average")</f>
        <v>Average</v>
      </c>
      <c r="Z885" s="5" t="str" cm="1">
        <f t="array" ref="Z885">_xlfn.IFS(K885&lt;=5,"Excellent",K885&lt;=10,"Good",TRUE,"Delayed")</f>
        <v>Excellent</v>
      </c>
      <c r="AA885" s="5" t="str">
        <f>_xlfn.XLOOKUP(Table1[[#This Row],[Shipment_ID]],A:A,E:E)</f>
        <v>Evergreen</v>
      </c>
      <c r="AB885" s="5">
        <f t="shared" si="13"/>
        <v>4655.8500000000004</v>
      </c>
    </row>
    <row r="886" spans="1:28">
      <c r="A886" t="s">
        <v>1080</v>
      </c>
      <c r="B886" s="1">
        <v>45412</v>
      </c>
      <c r="C886" t="s">
        <v>50</v>
      </c>
      <c r="D886" t="s">
        <v>72</v>
      </c>
      <c r="E886" t="s">
        <v>57</v>
      </c>
      <c r="F886" t="s">
        <v>32</v>
      </c>
      <c r="G886" t="s">
        <v>90</v>
      </c>
      <c r="H886">
        <v>26.77</v>
      </c>
      <c r="I886">
        <v>1375</v>
      </c>
      <c r="J886">
        <v>94.57</v>
      </c>
      <c r="K886">
        <v>4</v>
      </c>
      <c r="L886" t="s">
        <v>34</v>
      </c>
      <c r="M886" t="s">
        <v>60</v>
      </c>
      <c r="N886">
        <v>56941.4</v>
      </c>
      <c r="O886" t="s">
        <v>354</v>
      </c>
      <c r="P886" t="s">
        <v>37</v>
      </c>
      <c r="Q886">
        <v>82.89</v>
      </c>
      <c r="R886">
        <v>3820.8</v>
      </c>
      <c r="S886">
        <v>4291.8900000000003</v>
      </c>
      <c r="T886">
        <v>8370.06</v>
      </c>
      <c r="U886" t="str">
        <f>TEXT(Table1[[#This Row],[Booking_Date]],"mmm")</f>
        <v>Apr</v>
      </c>
      <c r="V886">
        <f>YEAR(Table1[[#This Row],[Booking_Date]])</f>
        <v>2024</v>
      </c>
      <c r="W886" t="s">
        <v>75</v>
      </c>
      <c r="X886" t="str">
        <f>IF(Table1[[#This Row],[Freight_Cost]]&gt;50000,"High","Low")</f>
        <v>High</v>
      </c>
      <c r="Y886" s="5" t="str">
        <f>IF(Table1[[#This Row],[Profit]]&gt;10000,"Good","Average")</f>
        <v>Average</v>
      </c>
      <c r="Z886" s="5" t="str" cm="1">
        <f t="array" ref="Z886">_xlfn.IFS(K886&lt;=5,"Excellent",K886&lt;=10,"Good",TRUE,"Delayed")</f>
        <v>Excellent</v>
      </c>
      <c r="AA886" s="5" t="str">
        <f>_xlfn.XLOOKUP(Table1[[#This Row],[Shipment_ID]],A:A,E:E)</f>
        <v>Evergreen</v>
      </c>
      <c r="AB886" s="5">
        <f t="shared" si="13"/>
        <v>8370.06</v>
      </c>
    </row>
    <row r="887" spans="1:28">
      <c r="A887" t="s">
        <v>1081</v>
      </c>
      <c r="B887" s="1">
        <v>45578</v>
      </c>
      <c r="C887" t="s">
        <v>40</v>
      </c>
      <c r="D887" t="s">
        <v>30</v>
      </c>
      <c r="E887" t="s">
        <v>99</v>
      </c>
      <c r="F887" t="s">
        <v>58</v>
      </c>
      <c r="G887" t="s">
        <v>52</v>
      </c>
      <c r="H887">
        <v>16.61</v>
      </c>
      <c r="I887">
        <v>1026</v>
      </c>
      <c r="J887">
        <v>103.27</v>
      </c>
      <c r="K887">
        <v>3</v>
      </c>
      <c r="L887" t="s">
        <v>44</v>
      </c>
      <c r="M887" t="s">
        <v>35</v>
      </c>
      <c r="N887">
        <v>55653.4</v>
      </c>
      <c r="O887" t="s">
        <v>266</v>
      </c>
      <c r="P887" t="s">
        <v>74</v>
      </c>
      <c r="Q887">
        <v>82.89</v>
      </c>
      <c r="R887">
        <v>2716.4</v>
      </c>
      <c r="S887">
        <v>4018.54</v>
      </c>
      <c r="T887">
        <v>8837.6299999999992</v>
      </c>
      <c r="U887" t="str">
        <f>TEXT(Table1[[#This Row],[Booking_Date]],"mmm")</f>
        <v>Oct</v>
      </c>
      <c r="V887">
        <f>YEAR(Table1[[#This Row],[Booking_Date]])</f>
        <v>2024</v>
      </c>
      <c r="W887" t="s">
        <v>104</v>
      </c>
      <c r="X887" t="str">
        <f>IF(Table1[[#This Row],[Freight_Cost]]&gt;50000,"High","Low")</f>
        <v>High</v>
      </c>
      <c r="Y887" s="5" t="str">
        <f>IF(Table1[[#This Row],[Profit]]&gt;10000,"Good","Average")</f>
        <v>Average</v>
      </c>
      <c r="Z887" s="5" t="str" cm="1">
        <f t="array" ref="Z887">_xlfn.IFS(K887&lt;=5,"Excellent",K887&lt;=10,"Good",TRUE,"Delayed")</f>
        <v>Excellent</v>
      </c>
      <c r="AA887" s="5" t="str">
        <f>_xlfn.XLOOKUP(Table1[[#This Row],[Shipment_ID]],A:A,E:E)</f>
        <v>ONE</v>
      </c>
      <c r="AB887" s="5">
        <f t="shared" si="13"/>
        <v>8837.6299999999992</v>
      </c>
    </row>
    <row r="888" spans="1:28">
      <c r="A888" t="s">
        <v>1082</v>
      </c>
      <c r="B888" s="1">
        <v>45750</v>
      </c>
      <c r="C888" t="s">
        <v>40</v>
      </c>
      <c r="D888" t="s">
        <v>56</v>
      </c>
      <c r="E888" t="s">
        <v>57</v>
      </c>
      <c r="F888" t="s">
        <v>32</v>
      </c>
      <c r="G888" t="s">
        <v>59</v>
      </c>
      <c r="H888">
        <v>24.17</v>
      </c>
      <c r="I888">
        <v>1643</v>
      </c>
      <c r="J888">
        <v>104</v>
      </c>
      <c r="K888">
        <v>6</v>
      </c>
      <c r="L888" t="s">
        <v>68</v>
      </c>
      <c r="M888" t="s">
        <v>60</v>
      </c>
      <c r="N888">
        <v>56449</v>
      </c>
      <c r="O888" t="s">
        <v>350</v>
      </c>
      <c r="P888" t="s">
        <v>74</v>
      </c>
      <c r="Q888">
        <v>85.62</v>
      </c>
      <c r="R888">
        <v>4252.8</v>
      </c>
      <c r="S888">
        <v>4262.6099999999997</v>
      </c>
      <c r="T888">
        <v>9223.56</v>
      </c>
      <c r="U888" t="str">
        <f>TEXT(Table1[[#This Row],[Booking_Date]],"mmm")</f>
        <v>Apr</v>
      </c>
      <c r="V888">
        <f>YEAR(Table1[[#This Row],[Booking_Date]])</f>
        <v>2025</v>
      </c>
      <c r="W888" t="s">
        <v>75</v>
      </c>
      <c r="X888" t="str">
        <f>IF(Table1[[#This Row],[Freight_Cost]]&gt;50000,"High","Low")</f>
        <v>High</v>
      </c>
      <c r="Y888" s="5" t="str">
        <f>IF(Table1[[#This Row],[Profit]]&gt;10000,"Good","Average")</f>
        <v>Average</v>
      </c>
      <c r="Z888" s="5" t="str" cm="1">
        <f t="array" ref="Z888">_xlfn.IFS(K888&lt;=5,"Excellent",K888&lt;=10,"Good",TRUE,"Delayed")</f>
        <v>Good</v>
      </c>
      <c r="AA888" s="5" t="str">
        <f>_xlfn.XLOOKUP(Table1[[#This Row],[Shipment_ID]],A:A,E:E)</f>
        <v>Evergreen</v>
      </c>
      <c r="AB888" s="5">
        <f t="shared" si="13"/>
        <v>9223.56</v>
      </c>
    </row>
    <row r="889" spans="1:28">
      <c r="A889" t="s">
        <v>1083</v>
      </c>
      <c r="B889" s="1">
        <v>45586</v>
      </c>
      <c r="C889" t="s">
        <v>29</v>
      </c>
      <c r="D889" t="s">
        <v>65</v>
      </c>
      <c r="E889" t="s">
        <v>102</v>
      </c>
      <c r="F889" t="s">
        <v>32</v>
      </c>
      <c r="G889" t="s">
        <v>67</v>
      </c>
      <c r="H889">
        <v>11.63</v>
      </c>
      <c r="I889">
        <v>624</v>
      </c>
      <c r="J889">
        <v>92.32</v>
      </c>
      <c r="K889">
        <v>2</v>
      </c>
      <c r="L889" t="s">
        <v>44</v>
      </c>
      <c r="M889" t="s">
        <v>45</v>
      </c>
      <c r="N889">
        <v>30533.4</v>
      </c>
      <c r="O889" t="s">
        <v>124</v>
      </c>
      <c r="P889" t="s">
        <v>78</v>
      </c>
      <c r="Q889">
        <v>82.39</v>
      </c>
      <c r="R889">
        <v>1713.2</v>
      </c>
      <c r="S889">
        <v>2733.3</v>
      </c>
      <c r="T889">
        <v>4221.1499999999996</v>
      </c>
      <c r="U889" t="str">
        <f>TEXT(Table1[[#This Row],[Booking_Date]],"mmm")</f>
        <v>Oct</v>
      </c>
      <c r="V889">
        <f>YEAR(Table1[[#This Row],[Booking_Date]])</f>
        <v>2024</v>
      </c>
      <c r="W889" t="s">
        <v>104</v>
      </c>
      <c r="X889" t="str">
        <f>IF(Table1[[#This Row],[Freight_Cost]]&gt;50000,"High","Low")</f>
        <v>Low</v>
      </c>
      <c r="Y889" s="5" t="str">
        <f>IF(Table1[[#This Row],[Profit]]&gt;10000,"Good","Average")</f>
        <v>Average</v>
      </c>
      <c r="Z889" s="5" t="str" cm="1">
        <f t="array" ref="Z889">_xlfn.IFS(K889&lt;=5,"Excellent",K889&lt;=10,"Good",TRUE,"Delayed")</f>
        <v>Excellent</v>
      </c>
      <c r="AA889" s="5" t="str">
        <f>_xlfn.XLOOKUP(Table1[[#This Row],[Shipment_ID]],A:A,E:E)</f>
        <v>Maersk</v>
      </c>
      <c r="AB889" s="5">
        <f t="shared" si="13"/>
        <v>4221.1499999999996</v>
      </c>
    </row>
    <row r="890" spans="1:28">
      <c r="A890" t="s">
        <v>1084</v>
      </c>
      <c r="B890" s="1">
        <v>45411</v>
      </c>
      <c r="C890" t="s">
        <v>50</v>
      </c>
      <c r="D890" t="s">
        <v>82</v>
      </c>
      <c r="E890" t="s">
        <v>102</v>
      </c>
      <c r="F890" t="s">
        <v>58</v>
      </c>
      <c r="G890" t="s">
        <v>90</v>
      </c>
      <c r="H890">
        <v>13.52</v>
      </c>
      <c r="I890">
        <v>1689</v>
      </c>
      <c r="J890">
        <v>99.01</v>
      </c>
      <c r="K890">
        <v>5</v>
      </c>
      <c r="L890" t="s">
        <v>44</v>
      </c>
      <c r="M890" t="s">
        <v>45</v>
      </c>
      <c r="N890">
        <v>57817.2</v>
      </c>
      <c r="O890" t="s">
        <v>324</v>
      </c>
      <c r="P890" t="s">
        <v>70</v>
      </c>
      <c r="Q890">
        <v>88.44</v>
      </c>
      <c r="R890">
        <v>3918.8</v>
      </c>
      <c r="S890">
        <v>3014</v>
      </c>
      <c r="T890">
        <v>9236.6</v>
      </c>
      <c r="U890" t="str">
        <f>TEXT(Table1[[#This Row],[Booking_Date]],"mmm")</f>
        <v>Apr</v>
      </c>
      <c r="V890">
        <f>YEAR(Table1[[#This Row],[Booking_Date]])</f>
        <v>2024</v>
      </c>
      <c r="W890" t="s">
        <v>75</v>
      </c>
      <c r="X890" t="str">
        <f>IF(Table1[[#This Row],[Freight_Cost]]&gt;50000,"High","Low")</f>
        <v>High</v>
      </c>
      <c r="Y890" s="5" t="str">
        <f>IF(Table1[[#This Row],[Profit]]&gt;10000,"Good","Average")</f>
        <v>Average</v>
      </c>
      <c r="Z890" s="5" t="str" cm="1">
        <f t="array" ref="Z890">_xlfn.IFS(K890&lt;=5,"Excellent",K890&lt;=10,"Good",TRUE,"Delayed")</f>
        <v>Excellent</v>
      </c>
      <c r="AA890" s="5" t="str">
        <f>_xlfn.XLOOKUP(Table1[[#This Row],[Shipment_ID]],A:A,E:E)</f>
        <v>Maersk</v>
      </c>
      <c r="AB890" s="5">
        <f t="shared" si="13"/>
        <v>9236.6</v>
      </c>
    </row>
    <row r="891" spans="1:28">
      <c r="A891" t="s">
        <v>1085</v>
      </c>
      <c r="B891" s="1">
        <v>45781</v>
      </c>
      <c r="C891" t="s">
        <v>64</v>
      </c>
      <c r="D891" t="s">
        <v>51</v>
      </c>
      <c r="E891" t="s">
        <v>66</v>
      </c>
      <c r="F891" t="s">
        <v>58</v>
      </c>
      <c r="G891" t="s">
        <v>33</v>
      </c>
      <c r="H891">
        <v>11.39</v>
      </c>
      <c r="I891">
        <v>1631</v>
      </c>
      <c r="J891">
        <v>104.6</v>
      </c>
      <c r="K891">
        <v>4</v>
      </c>
      <c r="L891" t="s">
        <v>44</v>
      </c>
      <c r="M891" t="s">
        <v>45</v>
      </c>
      <c r="N891">
        <v>55875</v>
      </c>
      <c r="O891" t="s">
        <v>73</v>
      </c>
      <c r="P891" t="s">
        <v>37</v>
      </c>
      <c r="Q891">
        <v>84.4</v>
      </c>
      <c r="R891">
        <v>3717.6</v>
      </c>
      <c r="S891">
        <v>3321.45</v>
      </c>
      <c r="T891">
        <v>7276.22</v>
      </c>
      <c r="U891" t="str">
        <f>TEXT(Table1[[#This Row],[Booking_Date]],"mmm")</f>
        <v>May</v>
      </c>
      <c r="V891">
        <f>YEAR(Table1[[#This Row],[Booking_Date]])</f>
        <v>2025</v>
      </c>
      <c r="W891" t="s">
        <v>75</v>
      </c>
      <c r="X891" t="str">
        <f>IF(Table1[[#This Row],[Freight_Cost]]&gt;50000,"High","Low")</f>
        <v>High</v>
      </c>
      <c r="Y891" s="5" t="str">
        <f>IF(Table1[[#This Row],[Profit]]&gt;10000,"Good","Average")</f>
        <v>Average</v>
      </c>
      <c r="Z891" s="5" t="str" cm="1">
        <f t="array" ref="Z891">_xlfn.IFS(K891&lt;=5,"Excellent",K891&lt;=10,"Good",TRUE,"Delayed")</f>
        <v>Excellent</v>
      </c>
      <c r="AA891" s="5" t="str">
        <f>_xlfn.XLOOKUP(Table1[[#This Row],[Shipment_ID]],A:A,E:E)</f>
        <v>COSCO</v>
      </c>
      <c r="AB891" s="5">
        <f t="shared" si="13"/>
        <v>7276.22</v>
      </c>
    </row>
    <row r="892" spans="1:28">
      <c r="A892" t="s">
        <v>1086</v>
      </c>
      <c r="B892" s="1">
        <v>46126</v>
      </c>
      <c r="C892" t="s">
        <v>50</v>
      </c>
      <c r="D892" t="s">
        <v>65</v>
      </c>
      <c r="E892" t="s">
        <v>102</v>
      </c>
      <c r="F892" t="s">
        <v>32</v>
      </c>
      <c r="G892" t="s">
        <v>33</v>
      </c>
      <c r="H892">
        <v>22.82</v>
      </c>
      <c r="I892">
        <v>332</v>
      </c>
      <c r="J892">
        <v>95.82</v>
      </c>
      <c r="K892">
        <v>2</v>
      </c>
      <c r="L892" t="s">
        <v>68</v>
      </c>
      <c r="M892" t="s">
        <v>45</v>
      </c>
      <c r="N892">
        <v>40020.400000000001</v>
      </c>
      <c r="O892" t="s">
        <v>61</v>
      </c>
      <c r="P892" t="s">
        <v>78</v>
      </c>
      <c r="Q892">
        <v>81.36</v>
      </c>
      <c r="R892">
        <v>1576.8</v>
      </c>
      <c r="S892">
        <v>2697.6</v>
      </c>
      <c r="T892">
        <v>4119.54</v>
      </c>
      <c r="U892" t="str">
        <f>TEXT(Table1[[#This Row],[Booking_Date]],"mmm")</f>
        <v>Apr</v>
      </c>
      <c r="V892">
        <f>YEAR(Table1[[#This Row],[Booking_Date]])</f>
        <v>2026</v>
      </c>
      <c r="W892" t="s">
        <v>75</v>
      </c>
      <c r="X892" t="str">
        <f>IF(Table1[[#This Row],[Freight_Cost]]&gt;50000,"High","Low")</f>
        <v>Low</v>
      </c>
      <c r="Y892" s="5" t="str">
        <f>IF(Table1[[#This Row],[Profit]]&gt;10000,"Good","Average")</f>
        <v>Average</v>
      </c>
      <c r="Z892" s="5" t="str" cm="1">
        <f t="array" ref="Z892">_xlfn.IFS(K892&lt;=5,"Excellent",K892&lt;=10,"Good",TRUE,"Delayed")</f>
        <v>Excellent</v>
      </c>
      <c r="AA892" s="5" t="str">
        <f>_xlfn.XLOOKUP(Table1[[#This Row],[Shipment_ID]],A:A,E:E)</f>
        <v>Maersk</v>
      </c>
      <c r="AB892" s="5">
        <f t="shared" si="13"/>
        <v>4119.54</v>
      </c>
    </row>
    <row r="893" spans="1:28">
      <c r="A893" t="s">
        <v>1087</v>
      </c>
      <c r="B893" s="1">
        <v>45521</v>
      </c>
      <c r="C893" t="s">
        <v>115</v>
      </c>
      <c r="D893" t="s">
        <v>82</v>
      </c>
      <c r="E893" t="s">
        <v>99</v>
      </c>
      <c r="F893" t="s">
        <v>32</v>
      </c>
      <c r="G893" t="s">
        <v>90</v>
      </c>
      <c r="H893">
        <v>16.149999999999999</v>
      </c>
      <c r="I893">
        <v>1103</v>
      </c>
      <c r="J893">
        <v>103.18</v>
      </c>
      <c r="K893">
        <v>4</v>
      </c>
      <c r="L893" t="s">
        <v>68</v>
      </c>
      <c r="M893" t="s">
        <v>45</v>
      </c>
      <c r="N893">
        <v>44152.6</v>
      </c>
      <c r="O893" t="s">
        <v>259</v>
      </c>
      <c r="P893" t="s">
        <v>74</v>
      </c>
      <c r="Q893">
        <v>82.77</v>
      </c>
      <c r="R893">
        <v>2852</v>
      </c>
      <c r="S893">
        <v>3730.37</v>
      </c>
      <c r="T893">
        <v>5242.92</v>
      </c>
      <c r="U893" t="str">
        <f>TEXT(Table1[[#This Row],[Booking_Date]],"mmm")</f>
        <v>Aug</v>
      </c>
      <c r="V893">
        <f>YEAR(Table1[[#This Row],[Booking_Date]])</f>
        <v>2024</v>
      </c>
      <c r="W893" t="s">
        <v>48</v>
      </c>
      <c r="X893" t="str">
        <f>IF(Table1[[#This Row],[Freight_Cost]]&gt;50000,"High","Low")</f>
        <v>Low</v>
      </c>
      <c r="Y893" s="5" t="str">
        <f>IF(Table1[[#This Row],[Profit]]&gt;10000,"Good","Average")</f>
        <v>Average</v>
      </c>
      <c r="Z893" s="5" t="str" cm="1">
        <f t="array" ref="Z893">_xlfn.IFS(K893&lt;=5,"Excellent",K893&lt;=10,"Good",TRUE,"Delayed")</f>
        <v>Excellent</v>
      </c>
      <c r="AA893" s="5" t="str">
        <f>_xlfn.XLOOKUP(Table1[[#This Row],[Shipment_ID]],A:A,E:E)</f>
        <v>ONE</v>
      </c>
      <c r="AB893" s="5">
        <f t="shared" si="13"/>
        <v>5242.92</v>
      </c>
    </row>
    <row r="894" spans="1:28">
      <c r="A894" t="s">
        <v>1088</v>
      </c>
      <c r="B894" s="1">
        <v>45736</v>
      </c>
      <c r="C894" t="s">
        <v>40</v>
      </c>
      <c r="D894" t="s">
        <v>41</v>
      </c>
      <c r="E894" t="s">
        <v>102</v>
      </c>
      <c r="F894" t="s">
        <v>32</v>
      </c>
      <c r="G894" t="s">
        <v>67</v>
      </c>
      <c r="H894">
        <v>23.45</v>
      </c>
      <c r="I894">
        <v>1578</v>
      </c>
      <c r="J894">
        <v>102.65</v>
      </c>
      <c r="K894">
        <v>3</v>
      </c>
      <c r="L894" t="s">
        <v>44</v>
      </c>
      <c r="M894" t="s">
        <v>45</v>
      </c>
      <c r="N894">
        <v>53859</v>
      </c>
      <c r="O894" t="s">
        <v>354</v>
      </c>
      <c r="P894" t="s">
        <v>70</v>
      </c>
      <c r="Q894">
        <v>86.75</v>
      </c>
      <c r="R894">
        <v>4094</v>
      </c>
      <c r="S894">
        <v>1611.68</v>
      </c>
      <c r="T894">
        <v>5613.39</v>
      </c>
      <c r="U894" t="str">
        <f>TEXT(Table1[[#This Row],[Booking_Date]],"mmm")</f>
        <v>Mar</v>
      </c>
      <c r="V894">
        <f>YEAR(Table1[[#This Row],[Booking_Date]])</f>
        <v>2025</v>
      </c>
      <c r="W894" t="s">
        <v>38</v>
      </c>
      <c r="X894" t="str">
        <f>IF(Table1[[#This Row],[Freight_Cost]]&gt;50000,"High","Low")</f>
        <v>High</v>
      </c>
      <c r="Y894" s="5" t="str">
        <f>IF(Table1[[#This Row],[Profit]]&gt;10000,"Good","Average")</f>
        <v>Average</v>
      </c>
      <c r="Z894" s="5" t="str" cm="1">
        <f t="array" ref="Z894">_xlfn.IFS(K894&lt;=5,"Excellent",K894&lt;=10,"Good",TRUE,"Delayed")</f>
        <v>Excellent</v>
      </c>
      <c r="AA894" s="5" t="str">
        <f>_xlfn.XLOOKUP(Table1[[#This Row],[Shipment_ID]],A:A,E:E)</f>
        <v>Maersk</v>
      </c>
      <c r="AB894" s="5">
        <f t="shared" si="13"/>
        <v>5613.39</v>
      </c>
    </row>
    <row r="895" spans="1:28">
      <c r="A895" t="s">
        <v>1089</v>
      </c>
      <c r="B895" s="1">
        <v>45964</v>
      </c>
      <c r="C895" t="s">
        <v>50</v>
      </c>
      <c r="D895" t="s">
        <v>108</v>
      </c>
      <c r="E895" t="s">
        <v>83</v>
      </c>
      <c r="F895" t="s">
        <v>32</v>
      </c>
      <c r="G895" t="s">
        <v>33</v>
      </c>
      <c r="H895">
        <v>24.89</v>
      </c>
      <c r="I895">
        <v>2315</v>
      </c>
      <c r="J895">
        <v>102.01</v>
      </c>
      <c r="K895">
        <v>7</v>
      </c>
      <c r="L895" t="s">
        <v>44</v>
      </c>
      <c r="M895" t="s">
        <v>45</v>
      </c>
      <c r="N895">
        <v>63922.2</v>
      </c>
      <c r="O895" t="s">
        <v>135</v>
      </c>
      <c r="P895" t="s">
        <v>70</v>
      </c>
      <c r="Q895">
        <v>87.76</v>
      </c>
      <c r="R895">
        <v>5625.6</v>
      </c>
      <c r="S895">
        <v>3409.83</v>
      </c>
      <c r="T895">
        <v>7326.79</v>
      </c>
      <c r="U895" t="str">
        <f>TEXT(Table1[[#This Row],[Booking_Date]],"mmm")</f>
        <v>Nov</v>
      </c>
      <c r="V895">
        <f>YEAR(Table1[[#This Row],[Booking_Date]])</f>
        <v>2025</v>
      </c>
      <c r="W895" t="s">
        <v>104</v>
      </c>
      <c r="X895" t="str">
        <f>IF(Table1[[#This Row],[Freight_Cost]]&gt;50000,"High","Low")</f>
        <v>High</v>
      </c>
      <c r="Y895" s="5" t="str">
        <f>IF(Table1[[#This Row],[Profit]]&gt;10000,"Good","Average")</f>
        <v>Average</v>
      </c>
      <c r="Z895" s="5" t="str" cm="1">
        <f t="array" ref="Z895">_xlfn.IFS(K895&lt;=5,"Excellent",K895&lt;=10,"Good",TRUE,"Delayed")</f>
        <v>Good</v>
      </c>
      <c r="AA895" s="5" t="str">
        <f>_xlfn.XLOOKUP(Table1[[#This Row],[Shipment_ID]],A:A,E:E)</f>
        <v>MSC</v>
      </c>
      <c r="AB895" s="5">
        <f t="shared" si="13"/>
        <v>7326.79</v>
      </c>
    </row>
    <row r="896" spans="1:28">
      <c r="A896" t="s">
        <v>1090</v>
      </c>
      <c r="B896" s="1">
        <v>45616</v>
      </c>
      <c r="C896" t="s">
        <v>115</v>
      </c>
      <c r="D896" t="s">
        <v>51</v>
      </c>
      <c r="E896" t="s">
        <v>66</v>
      </c>
      <c r="F896" t="s">
        <v>32</v>
      </c>
      <c r="G896" t="s">
        <v>52</v>
      </c>
      <c r="H896">
        <v>10.56</v>
      </c>
      <c r="I896">
        <v>931</v>
      </c>
      <c r="J896">
        <v>93.05</v>
      </c>
      <c r="K896">
        <v>4</v>
      </c>
      <c r="L896" t="s">
        <v>68</v>
      </c>
      <c r="M896" t="s">
        <v>45</v>
      </c>
      <c r="N896">
        <v>35842</v>
      </c>
      <c r="O896" t="s">
        <v>148</v>
      </c>
      <c r="P896" t="s">
        <v>70</v>
      </c>
      <c r="Q896">
        <v>86.12</v>
      </c>
      <c r="R896">
        <v>2284.4</v>
      </c>
      <c r="S896">
        <v>2282.08</v>
      </c>
      <c r="T896">
        <v>3969.77</v>
      </c>
      <c r="U896" t="str">
        <f>TEXT(Table1[[#This Row],[Booking_Date]],"mmm")</f>
        <v>Nov</v>
      </c>
      <c r="V896">
        <f>YEAR(Table1[[#This Row],[Booking_Date]])</f>
        <v>2024</v>
      </c>
      <c r="W896" t="s">
        <v>104</v>
      </c>
      <c r="X896" t="str">
        <f>IF(Table1[[#This Row],[Freight_Cost]]&gt;50000,"High","Low")</f>
        <v>Low</v>
      </c>
      <c r="Y896" s="5" t="str">
        <f>IF(Table1[[#This Row],[Profit]]&gt;10000,"Good","Average")</f>
        <v>Average</v>
      </c>
      <c r="Z896" s="5" t="str" cm="1">
        <f t="array" ref="Z896">_xlfn.IFS(K896&lt;=5,"Excellent",K896&lt;=10,"Good",TRUE,"Delayed")</f>
        <v>Excellent</v>
      </c>
      <c r="AA896" s="5" t="str">
        <f>_xlfn.XLOOKUP(Table1[[#This Row],[Shipment_ID]],A:A,E:E)</f>
        <v>COSCO</v>
      </c>
      <c r="AB896" s="5">
        <f t="shared" si="13"/>
        <v>3969.77</v>
      </c>
    </row>
    <row r="897" spans="1:28">
      <c r="A897" t="s">
        <v>1091</v>
      </c>
      <c r="B897" s="1">
        <v>45780</v>
      </c>
      <c r="C897" t="s">
        <v>50</v>
      </c>
      <c r="D897" t="s">
        <v>51</v>
      </c>
      <c r="E897" t="s">
        <v>102</v>
      </c>
      <c r="F897" t="s">
        <v>58</v>
      </c>
      <c r="G897" t="s">
        <v>90</v>
      </c>
      <c r="H897">
        <v>27.36</v>
      </c>
      <c r="I897">
        <v>2356</v>
      </c>
      <c r="J897">
        <v>98.64</v>
      </c>
      <c r="K897">
        <v>7</v>
      </c>
      <c r="L897" t="s">
        <v>34</v>
      </c>
      <c r="M897" t="s">
        <v>60</v>
      </c>
      <c r="N897">
        <v>81732.800000000003</v>
      </c>
      <c r="O897" t="s">
        <v>156</v>
      </c>
      <c r="P897" t="s">
        <v>54</v>
      </c>
      <c r="Q897">
        <v>85.16</v>
      </c>
      <c r="R897">
        <v>5806.4</v>
      </c>
      <c r="S897">
        <v>4887.5200000000004</v>
      </c>
      <c r="T897">
        <v>12833.7</v>
      </c>
      <c r="U897" t="str">
        <f>TEXT(Table1[[#This Row],[Booking_Date]],"mmm")</f>
        <v>May</v>
      </c>
      <c r="V897">
        <f>YEAR(Table1[[#This Row],[Booking_Date]])</f>
        <v>2025</v>
      </c>
      <c r="W897" t="s">
        <v>75</v>
      </c>
      <c r="X897" t="str">
        <f>IF(Table1[[#This Row],[Freight_Cost]]&gt;50000,"High","Low")</f>
        <v>High</v>
      </c>
      <c r="Y897" s="5" t="str">
        <f>IF(Table1[[#This Row],[Profit]]&gt;10000,"Good","Average")</f>
        <v>Good</v>
      </c>
      <c r="Z897" s="5" t="str" cm="1">
        <f t="array" ref="Z897">_xlfn.IFS(K897&lt;=5,"Excellent",K897&lt;=10,"Good",TRUE,"Delayed")</f>
        <v>Good</v>
      </c>
      <c r="AA897" s="5" t="str">
        <f>_xlfn.XLOOKUP(Table1[[#This Row],[Shipment_ID]],A:A,E:E)</f>
        <v>Maersk</v>
      </c>
      <c r="AB897" s="5">
        <f t="shared" si="13"/>
        <v>12833.7</v>
      </c>
    </row>
    <row r="898" spans="1:28">
      <c r="A898" t="s">
        <v>1092</v>
      </c>
      <c r="B898" s="1">
        <v>45858</v>
      </c>
      <c r="C898" t="s">
        <v>29</v>
      </c>
      <c r="D898" t="s">
        <v>51</v>
      </c>
      <c r="E898" t="s">
        <v>66</v>
      </c>
      <c r="F898" t="s">
        <v>58</v>
      </c>
      <c r="G898" t="s">
        <v>33</v>
      </c>
      <c r="H898">
        <v>20.32</v>
      </c>
      <c r="I898">
        <v>1923</v>
      </c>
      <c r="J898">
        <v>95.57</v>
      </c>
      <c r="K898">
        <v>6</v>
      </c>
      <c r="L898" t="s">
        <v>34</v>
      </c>
      <c r="M898" t="s">
        <v>60</v>
      </c>
      <c r="N898">
        <v>69832.399999999994</v>
      </c>
      <c r="O898" t="s">
        <v>175</v>
      </c>
      <c r="P898" t="s">
        <v>54</v>
      </c>
      <c r="Q898">
        <v>83.39</v>
      </c>
      <c r="R898">
        <v>4658.8</v>
      </c>
      <c r="S898">
        <v>4858.7</v>
      </c>
      <c r="T898">
        <v>6801.76</v>
      </c>
      <c r="U898" t="str">
        <f>TEXT(Table1[[#This Row],[Booking_Date]],"mmm")</f>
        <v>Jul</v>
      </c>
      <c r="V898">
        <f>YEAR(Table1[[#This Row],[Booking_Date]])</f>
        <v>2025</v>
      </c>
      <c r="W898" t="s">
        <v>48</v>
      </c>
      <c r="X898" t="str">
        <f>IF(Table1[[#This Row],[Freight_Cost]]&gt;50000,"High","Low")</f>
        <v>High</v>
      </c>
      <c r="Y898" s="5" t="str">
        <f>IF(Table1[[#This Row],[Profit]]&gt;10000,"Good","Average")</f>
        <v>Average</v>
      </c>
      <c r="Z898" s="5" t="str" cm="1">
        <f t="array" ref="Z898">_xlfn.IFS(K898&lt;=5,"Excellent",K898&lt;=10,"Good",TRUE,"Delayed")</f>
        <v>Good</v>
      </c>
      <c r="AA898" s="5" t="str">
        <f>_xlfn.XLOOKUP(Table1[[#This Row],[Shipment_ID]],A:A,E:E)</f>
        <v>COSCO</v>
      </c>
      <c r="AB898" s="5">
        <f t="shared" ref="AB898:AB961" si="14">INDEX(T:T,MATCH(A898,A:A,0))</f>
        <v>6801.76</v>
      </c>
    </row>
    <row r="899" spans="1:28">
      <c r="A899" t="s">
        <v>1093</v>
      </c>
      <c r="B899" s="1">
        <v>46074</v>
      </c>
      <c r="C899" t="s">
        <v>50</v>
      </c>
      <c r="D899" t="s">
        <v>65</v>
      </c>
      <c r="E899" t="s">
        <v>57</v>
      </c>
      <c r="F899" t="s">
        <v>58</v>
      </c>
      <c r="G899" t="s">
        <v>84</v>
      </c>
      <c r="H899">
        <v>21.6</v>
      </c>
      <c r="I899">
        <v>1509</v>
      </c>
      <c r="J899">
        <v>99.4</v>
      </c>
      <c r="K899">
        <v>3</v>
      </c>
      <c r="L899" t="s">
        <v>34</v>
      </c>
      <c r="M899" t="s">
        <v>35</v>
      </c>
      <c r="N899">
        <v>70476</v>
      </c>
      <c r="O899" t="s">
        <v>336</v>
      </c>
      <c r="P899" t="s">
        <v>74</v>
      </c>
      <c r="Q899">
        <v>83.81</v>
      </c>
      <c r="R899">
        <v>3882</v>
      </c>
      <c r="S899">
        <v>3736.45</v>
      </c>
      <c r="T899">
        <v>11500.03</v>
      </c>
      <c r="U899" t="str">
        <f>TEXT(Table1[[#This Row],[Booking_Date]],"mmm")</f>
        <v>Feb</v>
      </c>
      <c r="V899">
        <f>YEAR(Table1[[#This Row],[Booking_Date]])</f>
        <v>2026</v>
      </c>
      <c r="W899" t="s">
        <v>38</v>
      </c>
      <c r="X899" t="str">
        <f>IF(Table1[[#This Row],[Freight_Cost]]&gt;50000,"High","Low")</f>
        <v>High</v>
      </c>
      <c r="Y899" s="5" t="str">
        <f>IF(Table1[[#This Row],[Profit]]&gt;10000,"Good","Average")</f>
        <v>Good</v>
      </c>
      <c r="Z899" s="5" t="str" cm="1">
        <f t="array" ref="Z899">_xlfn.IFS(K899&lt;=5,"Excellent",K899&lt;=10,"Good",TRUE,"Delayed")</f>
        <v>Excellent</v>
      </c>
      <c r="AA899" s="5" t="str">
        <f>_xlfn.XLOOKUP(Table1[[#This Row],[Shipment_ID]],A:A,E:E)</f>
        <v>Evergreen</v>
      </c>
      <c r="AB899" s="5">
        <f t="shared" si="14"/>
        <v>11500.03</v>
      </c>
    </row>
    <row r="900" spans="1:28">
      <c r="A900" t="s">
        <v>1094</v>
      </c>
      <c r="B900" s="1">
        <v>45836</v>
      </c>
      <c r="C900" t="s">
        <v>115</v>
      </c>
      <c r="D900" t="s">
        <v>56</v>
      </c>
      <c r="E900" t="s">
        <v>57</v>
      </c>
      <c r="F900" t="s">
        <v>58</v>
      </c>
      <c r="G900" t="s">
        <v>59</v>
      </c>
      <c r="H900">
        <v>13.94</v>
      </c>
      <c r="I900">
        <v>663</v>
      </c>
      <c r="J900">
        <v>96.13</v>
      </c>
      <c r="K900">
        <v>2</v>
      </c>
      <c r="L900" t="s">
        <v>68</v>
      </c>
      <c r="M900" t="s">
        <v>60</v>
      </c>
      <c r="N900">
        <v>46537.599999999999</v>
      </c>
      <c r="O900" t="s">
        <v>158</v>
      </c>
      <c r="P900" t="s">
        <v>47</v>
      </c>
      <c r="Q900">
        <v>83.85</v>
      </c>
      <c r="R900">
        <v>1883.6</v>
      </c>
      <c r="S900">
        <v>1787.76</v>
      </c>
      <c r="T900">
        <v>4988.41</v>
      </c>
      <c r="U900" t="str">
        <f>TEXT(Table1[[#This Row],[Booking_Date]],"mmm")</f>
        <v>Jun</v>
      </c>
      <c r="V900">
        <f>YEAR(Table1[[#This Row],[Booking_Date]])</f>
        <v>2025</v>
      </c>
      <c r="W900" t="s">
        <v>75</v>
      </c>
      <c r="X900" t="str">
        <f>IF(Table1[[#This Row],[Freight_Cost]]&gt;50000,"High","Low")</f>
        <v>Low</v>
      </c>
      <c r="Y900" s="5" t="str">
        <f>IF(Table1[[#This Row],[Profit]]&gt;10000,"Good","Average")</f>
        <v>Average</v>
      </c>
      <c r="Z900" s="5" t="str" cm="1">
        <f t="array" ref="Z900">_xlfn.IFS(K900&lt;=5,"Excellent",K900&lt;=10,"Good",TRUE,"Delayed")</f>
        <v>Excellent</v>
      </c>
      <c r="AA900" s="5" t="str">
        <f>_xlfn.XLOOKUP(Table1[[#This Row],[Shipment_ID]],A:A,E:E)</f>
        <v>Evergreen</v>
      </c>
      <c r="AB900" s="5">
        <f t="shared" si="14"/>
        <v>4988.41</v>
      </c>
    </row>
    <row r="901" spans="1:28">
      <c r="A901" t="s">
        <v>1095</v>
      </c>
      <c r="B901" s="1">
        <v>45672</v>
      </c>
      <c r="C901" t="s">
        <v>50</v>
      </c>
      <c r="D901" t="s">
        <v>65</v>
      </c>
      <c r="E901" t="s">
        <v>99</v>
      </c>
      <c r="F901" t="s">
        <v>58</v>
      </c>
      <c r="G901" t="s">
        <v>90</v>
      </c>
      <c r="H901">
        <v>27.39</v>
      </c>
      <c r="I901">
        <v>2774</v>
      </c>
      <c r="J901">
        <v>94.98</v>
      </c>
      <c r="K901">
        <v>6</v>
      </c>
      <c r="L901" t="s">
        <v>44</v>
      </c>
      <c r="M901" t="s">
        <v>60</v>
      </c>
      <c r="N901">
        <v>81336.600000000006</v>
      </c>
      <c r="O901" t="s">
        <v>268</v>
      </c>
      <c r="P901" t="s">
        <v>62</v>
      </c>
      <c r="Q901">
        <v>87.6</v>
      </c>
      <c r="R901">
        <v>6643.6</v>
      </c>
      <c r="S901">
        <v>2167.17</v>
      </c>
      <c r="T901">
        <v>12821.6</v>
      </c>
      <c r="U901" t="str">
        <f>TEXT(Table1[[#This Row],[Booking_Date]],"mmm")</f>
        <v>Jan</v>
      </c>
      <c r="V901">
        <f>YEAR(Table1[[#This Row],[Booking_Date]])</f>
        <v>2025</v>
      </c>
      <c r="W901" t="s">
        <v>38</v>
      </c>
      <c r="X901" t="str">
        <f>IF(Table1[[#This Row],[Freight_Cost]]&gt;50000,"High","Low")</f>
        <v>High</v>
      </c>
      <c r="Y901" s="5" t="str">
        <f>IF(Table1[[#This Row],[Profit]]&gt;10000,"Good","Average")</f>
        <v>Good</v>
      </c>
      <c r="Z901" s="5" t="str" cm="1">
        <f t="array" ref="Z901">_xlfn.IFS(K901&lt;=5,"Excellent",K901&lt;=10,"Good",TRUE,"Delayed")</f>
        <v>Good</v>
      </c>
      <c r="AA901" s="5" t="str">
        <f>_xlfn.XLOOKUP(Table1[[#This Row],[Shipment_ID]],A:A,E:E)</f>
        <v>ONE</v>
      </c>
      <c r="AB901" s="5">
        <f t="shared" si="14"/>
        <v>12821.6</v>
      </c>
    </row>
    <row r="902" spans="1:28">
      <c r="A902" t="s">
        <v>1096</v>
      </c>
      <c r="B902" s="1">
        <v>45938</v>
      </c>
      <c r="C902" t="s">
        <v>64</v>
      </c>
      <c r="D902" t="s">
        <v>56</v>
      </c>
      <c r="E902" t="s">
        <v>66</v>
      </c>
      <c r="F902" t="s">
        <v>32</v>
      </c>
      <c r="G902" t="s">
        <v>67</v>
      </c>
      <c r="H902">
        <v>25.41</v>
      </c>
      <c r="I902">
        <v>779</v>
      </c>
      <c r="J902">
        <v>102.54</v>
      </c>
      <c r="K902">
        <v>3</v>
      </c>
      <c r="L902" t="s">
        <v>68</v>
      </c>
      <c r="M902" t="s">
        <v>35</v>
      </c>
      <c r="N902">
        <v>51021.8</v>
      </c>
      <c r="O902" t="s">
        <v>161</v>
      </c>
      <c r="P902" t="s">
        <v>62</v>
      </c>
      <c r="Q902">
        <v>81.98</v>
      </c>
      <c r="R902">
        <v>2574.4</v>
      </c>
      <c r="S902">
        <v>4370.41</v>
      </c>
      <c r="T902">
        <v>8469.8799999999992</v>
      </c>
      <c r="U902" t="str">
        <f>TEXT(Table1[[#This Row],[Booking_Date]],"mmm")</f>
        <v>Oct</v>
      </c>
      <c r="V902">
        <f>YEAR(Table1[[#This Row],[Booking_Date]])</f>
        <v>2025</v>
      </c>
      <c r="W902" t="s">
        <v>104</v>
      </c>
      <c r="X902" t="str">
        <f>IF(Table1[[#This Row],[Freight_Cost]]&gt;50000,"High","Low")</f>
        <v>High</v>
      </c>
      <c r="Y902" s="5" t="str">
        <f>IF(Table1[[#This Row],[Profit]]&gt;10000,"Good","Average")</f>
        <v>Average</v>
      </c>
      <c r="Z902" s="5" t="str" cm="1">
        <f t="array" ref="Z902">_xlfn.IFS(K902&lt;=5,"Excellent",K902&lt;=10,"Good",TRUE,"Delayed")</f>
        <v>Excellent</v>
      </c>
      <c r="AA902" s="5" t="str">
        <f>_xlfn.XLOOKUP(Table1[[#This Row],[Shipment_ID]],A:A,E:E)</f>
        <v>COSCO</v>
      </c>
      <c r="AB902" s="5">
        <f t="shared" si="14"/>
        <v>8469.8799999999992</v>
      </c>
    </row>
    <row r="903" spans="1:28">
      <c r="A903" t="s">
        <v>1097</v>
      </c>
      <c r="B903" s="1">
        <v>46189</v>
      </c>
      <c r="C903" t="s">
        <v>29</v>
      </c>
      <c r="D903" t="s">
        <v>82</v>
      </c>
      <c r="E903" t="s">
        <v>31</v>
      </c>
      <c r="F903" t="s">
        <v>32</v>
      </c>
      <c r="G903" t="s">
        <v>90</v>
      </c>
      <c r="H903">
        <v>23.06</v>
      </c>
      <c r="I903">
        <v>1759</v>
      </c>
      <c r="J903">
        <v>97.33</v>
      </c>
      <c r="K903">
        <v>4</v>
      </c>
      <c r="L903" t="s">
        <v>44</v>
      </c>
      <c r="M903" t="s">
        <v>35</v>
      </c>
      <c r="N903">
        <v>57541.599999999999</v>
      </c>
      <c r="O903" t="s">
        <v>259</v>
      </c>
      <c r="P903" t="s">
        <v>74</v>
      </c>
      <c r="Q903">
        <v>87.07</v>
      </c>
      <c r="R903">
        <v>4440.3999999999996</v>
      </c>
      <c r="S903">
        <v>1978.99</v>
      </c>
      <c r="T903">
        <v>8274.1</v>
      </c>
      <c r="U903" t="str">
        <f>TEXT(Table1[[#This Row],[Booking_Date]],"mmm")</f>
        <v>Jun</v>
      </c>
      <c r="V903">
        <f>YEAR(Table1[[#This Row],[Booking_Date]])</f>
        <v>2026</v>
      </c>
      <c r="W903" t="s">
        <v>75</v>
      </c>
      <c r="X903" t="str">
        <f>IF(Table1[[#This Row],[Freight_Cost]]&gt;50000,"High","Low")</f>
        <v>High</v>
      </c>
      <c r="Y903" s="5" t="str">
        <f>IF(Table1[[#This Row],[Profit]]&gt;10000,"Good","Average")</f>
        <v>Average</v>
      </c>
      <c r="Z903" s="5" t="str" cm="1">
        <f t="array" ref="Z903">_xlfn.IFS(K903&lt;=5,"Excellent",K903&lt;=10,"Good",TRUE,"Delayed")</f>
        <v>Excellent</v>
      </c>
      <c r="AA903" s="5" t="str">
        <f>_xlfn.XLOOKUP(Table1[[#This Row],[Shipment_ID]],A:A,E:E)</f>
        <v>Hapag-Lloyd</v>
      </c>
      <c r="AB903" s="5">
        <f t="shared" si="14"/>
        <v>8274.1</v>
      </c>
    </row>
    <row r="904" spans="1:28">
      <c r="A904" t="s">
        <v>1098</v>
      </c>
      <c r="B904" s="1">
        <v>46111</v>
      </c>
      <c r="C904" t="s">
        <v>64</v>
      </c>
      <c r="D904" t="s">
        <v>82</v>
      </c>
      <c r="E904" t="s">
        <v>83</v>
      </c>
      <c r="F904" t="s">
        <v>58</v>
      </c>
      <c r="G904" t="s">
        <v>67</v>
      </c>
      <c r="H904">
        <v>18.48</v>
      </c>
      <c r="I904">
        <v>1605</v>
      </c>
      <c r="J904">
        <v>89.22</v>
      </c>
      <c r="K904">
        <v>4</v>
      </c>
      <c r="L904" t="s">
        <v>34</v>
      </c>
      <c r="M904" t="s">
        <v>60</v>
      </c>
      <c r="N904">
        <v>63598.400000000001</v>
      </c>
      <c r="O904" t="s">
        <v>200</v>
      </c>
      <c r="P904" t="s">
        <v>54</v>
      </c>
      <c r="Q904">
        <v>87.29</v>
      </c>
      <c r="R904">
        <v>3949.2</v>
      </c>
      <c r="S904">
        <v>3645.87</v>
      </c>
      <c r="T904">
        <v>11033.63</v>
      </c>
      <c r="U904" t="str">
        <f>TEXT(Table1[[#This Row],[Booking_Date]],"mmm")</f>
        <v>Mar</v>
      </c>
      <c r="V904">
        <f>YEAR(Table1[[#This Row],[Booking_Date]])</f>
        <v>2026</v>
      </c>
      <c r="W904" t="s">
        <v>38</v>
      </c>
      <c r="X904" t="str">
        <f>IF(Table1[[#This Row],[Freight_Cost]]&gt;50000,"High","Low")</f>
        <v>High</v>
      </c>
      <c r="Y904" s="5" t="str">
        <f>IF(Table1[[#This Row],[Profit]]&gt;10000,"Good","Average")</f>
        <v>Good</v>
      </c>
      <c r="Z904" s="5" t="str" cm="1">
        <f t="array" ref="Z904">_xlfn.IFS(K904&lt;=5,"Excellent",K904&lt;=10,"Good",TRUE,"Delayed")</f>
        <v>Excellent</v>
      </c>
      <c r="AA904" s="5" t="str">
        <f>_xlfn.XLOOKUP(Table1[[#This Row],[Shipment_ID]],A:A,E:E)</f>
        <v>MSC</v>
      </c>
      <c r="AB904" s="5">
        <f t="shared" si="14"/>
        <v>11033.63</v>
      </c>
    </row>
    <row r="905" spans="1:28">
      <c r="A905" t="s">
        <v>1099</v>
      </c>
      <c r="B905" s="1">
        <v>45326</v>
      </c>
      <c r="C905" t="s">
        <v>121</v>
      </c>
      <c r="D905" t="s">
        <v>56</v>
      </c>
      <c r="E905" t="s">
        <v>99</v>
      </c>
      <c r="F905" t="s">
        <v>58</v>
      </c>
      <c r="G905" t="s">
        <v>84</v>
      </c>
      <c r="H905">
        <v>22.25</v>
      </c>
      <c r="I905">
        <v>1337</v>
      </c>
      <c r="J905">
        <v>85.62</v>
      </c>
      <c r="K905">
        <v>5</v>
      </c>
      <c r="L905" t="s">
        <v>44</v>
      </c>
      <c r="M905" t="s">
        <v>35</v>
      </c>
      <c r="N905">
        <v>62343.4</v>
      </c>
      <c r="O905" t="s">
        <v>93</v>
      </c>
      <c r="P905" t="s">
        <v>78</v>
      </c>
      <c r="Q905">
        <v>85.54</v>
      </c>
      <c r="R905">
        <v>3564</v>
      </c>
      <c r="S905">
        <v>1538.54</v>
      </c>
      <c r="T905">
        <v>11000.87</v>
      </c>
      <c r="U905" t="str">
        <f>TEXT(Table1[[#This Row],[Booking_Date]],"mmm")</f>
        <v>Feb</v>
      </c>
      <c r="V905">
        <f>YEAR(Table1[[#This Row],[Booking_Date]])</f>
        <v>2024</v>
      </c>
      <c r="W905" t="s">
        <v>38</v>
      </c>
      <c r="X905" t="str">
        <f>IF(Table1[[#This Row],[Freight_Cost]]&gt;50000,"High","Low")</f>
        <v>High</v>
      </c>
      <c r="Y905" s="5" t="str">
        <f>IF(Table1[[#This Row],[Profit]]&gt;10000,"Good","Average")</f>
        <v>Good</v>
      </c>
      <c r="Z905" s="5" t="str" cm="1">
        <f t="array" ref="Z905">_xlfn.IFS(K905&lt;=5,"Excellent",K905&lt;=10,"Good",TRUE,"Delayed")</f>
        <v>Excellent</v>
      </c>
      <c r="AA905" s="5" t="str">
        <f>_xlfn.XLOOKUP(Table1[[#This Row],[Shipment_ID]],A:A,E:E)</f>
        <v>ONE</v>
      </c>
      <c r="AB905" s="5">
        <f t="shared" si="14"/>
        <v>11000.87</v>
      </c>
    </row>
    <row r="906" spans="1:28">
      <c r="A906" t="s">
        <v>1100</v>
      </c>
      <c r="B906" s="1">
        <v>45571</v>
      </c>
      <c r="C906" t="s">
        <v>50</v>
      </c>
      <c r="D906" t="s">
        <v>41</v>
      </c>
      <c r="E906" t="s">
        <v>83</v>
      </c>
      <c r="F906" t="s">
        <v>32</v>
      </c>
      <c r="G906" t="s">
        <v>67</v>
      </c>
      <c r="H906">
        <v>20.8</v>
      </c>
      <c r="I906">
        <v>1150</v>
      </c>
      <c r="J906">
        <v>95.33</v>
      </c>
      <c r="K906">
        <v>4</v>
      </c>
      <c r="L906" t="s">
        <v>44</v>
      </c>
      <c r="M906" t="s">
        <v>60</v>
      </c>
      <c r="N906">
        <v>43959.6</v>
      </c>
      <c r="O906" t="s">
        <v>204</v>
      </c>
      <c r="P906" t="s">
        <v>78</v>
      </c>
      <c r="Q906">
        <v>81.44</v>
      </c>
      <c r="R906">
        <v>3132</v>
      </c>
      <c r="S906">
        <v>2128.36</v>
      </c>
      <c r="T906">
        <v>4309.71</v>
      </c>
      <c r="U906" t="str">
        <f>TEXT(Table1[[#This Row],[Booking_Date]],"mmm")</f>
        <v>Oct</v>
      </c>
      <c r="V906">
        <f>YEAR(Table1[[#This Row],[Booking_Date]])</f>
        <v>2024</v>
      </c>
      <c r="W906" t="s">
        <v>104</v>
      </c>
      <c r="X906" t="str">
        <f>IF(Table1[[#This Row],[Freight_Cost]]&gt;50000,"High","Low")</f>
        <v>Low</v>
      </c>
      <c r="Y906" s="5" t="str">
        <f>IF(Table1[[#This Row],[Profit]]&gt;10000,"Good","Average")</f>
        <v>Average</v>
      </c>
      <c r="Z906" s="5" t="str" cm="1">
        <f t="array" ref="Z906">_xlfn.IFS(K906&lt;=5,"Excellent",K906&lt;=10,"Good",TRUE,"Delayed")</f>
        <v>Excellent</v>
      </c>
      <c r="AA906" s="5" t="str">
        <f>_xlfn.XLOOKUP(Table1[[#This Row],[Shipment_ID]],A:A,E:E)</f>
        <v>MSC</v>
      </c>
      <c r="AB906" s="5">
        <f t="shared" si="14"/>
        <v>4309.71</v>
      </c>
    </row>
    <row r="907" spans="1:28">
      <c r="A907" t="s">
        <v>1101</v>
      </c>
      <c r="B907" s="1">
        <v>46164</v>
      </c>
      <c r="C907" t="s">
        <v>50</v>
      </c>
      <c r="D907" t="s">
        <v>51</v>
      </c>
      <c r="E907" t="s">
        <v>31</v>
      </c>
      <c r="F907" t="s">
        <v>32</v>
      </c>
      <c r="G907" t="s">
        <v>33</v>
      </c>
      <c r="H907">
        <v>22.19</v>
      </c>
      <c r="I907">
        <v>485</v>
      </c>
      <c r="J907">
        <v>95.82</v>
      </c>
      <c r="K907">
        <v>3</v>
      </c>
      <c r="L907" t="s">
        <v>44</v>
      </c>
      <c r="M907" t="s">
        <v>45</v>
      </c>
      <c r="N907">
        <v>38789.4</v>
      </c>
      <c r="O907" t="s">
        <v>254</v>
      </c>
      <c r="P907" t="s">
        <v>62</v>
      </c>
      <c r="Q907">
        <v>81.08</v>
      </c>
      <c r="R907">
        <v>1857.6</v>
      </c>
      <c r="S907">
        <v>3766.14</v>
      </c>
      <c r="T907">
        <v>5440.89</v>
      </c>
      <c r="U907" t="str">
        <f>TEXT(Table1[[#This Row],[Booking_Date]],"mmm")</f>
        <v>May</v>
      </c>
      <c r="V907">
        <f>YEAR(Table1[[#This Row],[Booking_Date]])</f>
        <v>2026</v>
      </c>
      <c r="W907" t="s">
        <v>75</v>
      </c>
      <c r="X907" t="str">
        <f>IF(Table1[[#This Row],[Freight_Cost]]&gt;50000,"High","Low")</f>
        <v>Low</v>
      </c>
      <c r="Y907" s="5" t="str">
        <f>IF(Table1[[#This Row],[Profit]]&gt;10000,"Good","Average")</f>
        <v>Average</v>
      </c>
      <c r="Z907" s="5" t="str" cm="1">
        <f t="array" ref="Z907">_xlfn.IFS(K907&lt;=5,"Excellent",K907&lt;=10,"Good",TRUE,"Delayed")</f>
        <v>Excellent</v>
      </c>
      <c r="AA907" s="5" t="str">
        <f>_xlfn.XLOOKUP(Table1[[#This Row],[Shipment_ID]],A:A,E:E)</f>
        <v>Hapag-Lloyd</v>
      </c>
      <c r="AB907" s="5">
        <f t="shared" si="14"/>
        <v>5440.89</v>
      </c>
    </row>
    <row r="908" spans="1:28">
      <c r="A908" t="s">
        <v>1102</v>
      </c>
      <c r="B908" s="1">
        <v>46191</v>
      </c>
      <c r="C908" t="s">
        <v>115</v>
      </c>
      <c r="D908" t="s">
        <v>72</v>
      </c>
      <c r="E908" t="s">
        <v>99</v>
      </c>
      <c r="F908" t="s">
        <v>58</v>
      </c>
      <c r="G908" t="s">
        <v>43</v>
      </c>
      <c r="H908">
        <v>10.36</v>
      </c>
      <c r="I908">
        <v>2719</v>
      </c>
      <c r="J908">
        <v>97.38</v>
      </c>
      <c r="K908">
        <v>7</v>
      </c>
      <c r="L908" t="s">
        <v>68</v>
      </c>
      <c r="M908" t="s">
        <v>35</v>
      </c>
      <c r="N908">
        <v>72137.600000000006</v>
      </c>
      <c r="O908" t="s">
        <v>989</v>
      </c>
      <c r="P908" t="s">
        <v>47</v>
      </c>
      <c r="Q908">
        <v>85.8</v>
      </c>
      <c r="R908">
        <v>5852.4</v>
      </c>
      <c r="S908">
        <v>3053.72</v>
      </c>
      <c r="T908">
        <v>7232.04</v>
      </c>
      <c r="U908" t="str">
        <f>TEXT(Table1[[#This Row],[Booking_Date]],"mmm")</f>
        <v>Jun</v>
      </c>
      <c r="V908">
        <f>YEAR(Table1[[#This Row],[Booking_Date]])</f>
        <v>2026</v>
      </c>
      <c r="W908" t="s">
        <v>75</v>
      </c>
      <c r="X908" t="str">
        <f>IF(Table1[[#This Row],[Freight_Cost]]&gt;50000,"High","Low")</f>
        <v>High</v>
      </c>
      <c r="Y908" s="5" t="str">
        <f>IF(Table1[[#This Row],[Profit]]&gt;10000,"Good","Average")</f>
        <v>Average</v>
      </c>
      <c r="Z908" s="5" t="str" cm="1">
        <f t="array" ref="Z908">_xlfn.IFS(K908&lt;=5,"Excellent",K908&lt;=10,"Good",TRUE,"Delayed")</f>
        <v>Good</v>
      </c>
      <c r="AA908" s="5" t="str">
        <f>_xlfn.XLOOKUP(Table1[[#This Row],[Shipment_ID]],A:A,E:E)</f>
        <v>ONE</v>
      </c>
      <c r="AB908" s="5">
        <f t="shared" si="14"/>
        <v>7232.04</v>
      </c>
    </row>
    <row r="909" spans="1:28">
      <c r="A909" t="s">
        <v>1103</v>
      </c>
      <c r="B909" s="1">
        <v>45613</v>
      </c>
      <c r="C909" t="s">
        <v>89</v>
      </c>
      <c r="D909" t="s">
        <v>56</v>
      </c>
      <c r="E909" t="s">
        <v>99</v>
      </c>
      <c r="F909" t="s">
        <v>32</v>
      </c>
      <c r="G909" t="s">
        <v>52</v>
      </c>
      <c r="H909">
        <v>16.12</v>
      </c>
      <c r="I909">
        <v>1682</v>
      </c>
      <c r="J909">
        <v>95.95</v>
      </c>
      <c r="K909">
        <v>4</v>
      </c>
      <c r="L909" t="s">
        <v>68</v>
      </c>
      <c r="M909" t="s">
        <v>60</v>
      </c>
      <c r="N909">
        <v>48706</v>
      </c>
      <c r="O909" t="s">
        <v>191</v>
      </c>
      <c r="P909" t="s">
        <v>54</v>
      </c>
      <c r="Q909">
        <v>86</v>
      </c>
      <c r="R909">
        <v>4008.8</v>
      </c>
      <c r="S909">
        <v>2266.6</v>
      </c>
      <c r="T909">
        <v>5917.26</v>
      </c>
      <c r="U909" t="str">
        <f>TEXT(Table1[[#This Row],[Booking_Date]],"mmm")</f>
        <v>Nov</v>
      </c>
      <c r="V909">
        <f>YEAR(Table1[[#This Row],[Booking_Date]])</f>
        <v>2024</v>
      </c>
      <c r="W909" t="s">
        <v>104</v>
      </c>
      <c r="X909" t="str">
        <f>IF(Table1[[#This Row],[Freight_Cost]]&gt;50000,"High","Low")</f>
        <v>Low</v>
      </c>
      <c r="Y909" s="5" t="str">
        <f>IF(Table1[[#This Row],[Profit]]&gt;10000,"Good","Average")</f>
        <v>Average</v>
      </c>
      <c r="Z909" s="5" t="str" cm="1">
        <f t="array" ref="Z909">_xlfn.IFS(K909&lt;=5,"Excellent",K909&lt;=10,"Good",TRUE,"Delayed")</f>
        <v>Excellent</v>
      </c>
      <c r="AA909" s="5" t="str">
        <f>_xlfn.XLOOKUP(Table1[[#This Row],[Shipment_ID]],A:A,E:E)</f>
        <v>ONE</v>
      </c>
      <c r="AB909" s="5">
        <f t="shared" si="14"/>
        <v>5917.26</v>
      </c>
    </row>
    <row r="910" spans="1:28">
      <c r="A910" t="s">
        <v>1104</v>
      </c>
      <c r="B910" s="1">
        <v>46033</v>
      </c>
      <c r="C910" t="s">
        <v>29</v>
      </c>
      <c r="D910" t="s">
        <v>30</v>
      </c>
      <c r="E910" t="s">
        <v>99</v>
      </c>
      <c r="F910" t="s">
        <v>58</v>
      </c>
      <c r="G910" t="s">
        <v>67</v>
      </c>
      <c r="H910">
        <v>25.41</v>
      </c>
      <c r="I910">
        <v>2775</v>
      </c>
      <c r="J910">
        <v>89.32</v>
      </c>
      <c r="K910">
        <v>7</v>
      </c>
      <c r="L910" t="s">
        <v>34</v>
      </c>
      <c r="M910" t="s">
        <v>45</v>
      </c>
      <c r="N910">
        <v>85387.4</v>
      </c>
      <c r="O910" t="s">
        <v>514</v>
      </c>
      <c r="P910" t="s">
        <v>62</v>
      </c>
      <c r="Q910">
        <v>82.18</v>
      </c>
      <c r="R910">
        <v>6566.4</v>
      </c>
      <c r="S910">
        <v>4071.99</v>
      </c>
      <c r="T910">
        <v>13085</v>
      </c>
      <c r="U910" t="str">
        <f>TEXT(Table1[[#This Row],[Booking_Date]],"mmm")</f>
        <v>Jan</v>
      </c>
      <c r="V910">
        <f>YEAR(Table1[[#This Row],[Booking_Date]])</f>
        <v>2026</v>
      </c>
      <c r="W910" t="s">
        <v>38</v>
      </c>
      <c r="X910" t="str">
        <f>IF(Table1[[#This Row],[Freight_Cost]]&gt;50000,"High","Low")</f>
        <v>High</v>
      </c>
      <c r="Y910" s="5" t="str">
        <f>IF(Table1[[#This Row],[Profit]]&gt;10000,"Good","Average")</f>
        <v>Good</v>
      </c>
      <c r="Z910" s="5" t="str" cm="1">
        <f t="array" ref="Z910">_xlfn.IFS(K910&lt;=5,"Excellent",K910&lt;=10,"Good",TRUE,"Delayed")</f>
        <v>Good</v>
      </c>
      <c r="AA910" s="5" t="str">
        <f>_xlfn.XLOOKUP(Table1[[#This Row],[Shipment_ID]],A:A,E:E)</f>
        <v>ONE</v>
      </c>
      <c r="AB910" s="5">
        <f t="shared" si="14"/>
        <v>13085</v>
      </c>
    </row>
    <row r="911" spans="1:28">
      <c r="A911" t="s">
        <v>1105</v>
      </c>
      <c r="B911" s="1">
        <v>46186</v>
      </c>
      <c r="C911" t="s">
        <v>64</v>
      </c>
      <c r="D911" t="s">
        <v>72</v>
      </c>
      <c r="E911" t="s">
        <v>102</v>
      </c>
      <c r="F911" t="s">
        <v>32</v>
      </c>
      <c r="G911" t="s">
        <v>67</v>
      </c>
      <c r="H911">
        <v>18.95</v>
      </c>
      <c r="I911">
        <v>401</v>
      </c>
      <c r="J911">
        <v>100.41</v>
      </c>
      <c r="K911">
        <v>2</v>
      </c>
      <c r="L911" t="s">
        <v>68</v>
      </c>
      <c r="M911" t="s">
        <v>60</v>
      </c>
      <c r="N911">
        <v>36416.199999999997</v>
      </c>
      <c r="O911" t="s">
        <v>139</v>
      </c>
      <c r="P911" t="s">
        <v>47</v>
      </c>
      <c r="Q911">
        <v>86.63</v>
      </c>
      <c r="R911">
        <v>1560</v>
      </c>
      <c r="S911">
        <v>3151.66</v>
      </c>
      <c r="T911">
        <v>5865.96</v>
      </c>
      <c r="U911" t="str">
        <f>TEXT(Table1[[#This Row],[Booking_Date]],"mmm")</f>
        <v>Jun</v>
      </c>
      <c r="V911">
        <f>YEAR(Table1[[#This Row],[Booking_Date]])</f>
        <v>2026</v>
      </c>
      <c r="W911" t="s">
        <v>75</v>
      </c>
      <c r="X911" t="str">
        <f>IF(Table1[[#This Row],[Freight_Cost]]&gt;50000,"High","Low")</f>
        <v>Low</v>
      </c>
      <c r="Y911" s="5" t="str">
        <f>IF(Table1[[#This Row],[Profit]]&gt;10000,"Good","Average")</f>
        <v>Average</v>
      </c>
      <c r="Z911" s="5" t="str" cm="1">
        <f t="array" ref="Z911">_xlfn.IFS(K911&lt;=5,"Excellent",K911&lt;=10,"Good",TRUE,"Delayed")</f>
        <v>Excellent</v>
      </c>
      <c r="AA911" s="5" t="str">
        <f>_xlfn.XLOOKUP(Table1[[#This Row],[Shipment_ID]],A:A,E:E)</f>
        <v>Maersk</v>
      </c>
      <c r="AB911" s="5">
        <f t="shared" si="14"/>
        <v>5865.96</v>
      </c>
    </row>
    <row r="912" spans="1:28">
      <c r="A912" t="s">
        <v>1106</v>
      </c>
      <c r="B912" s="1">
        <v>45803</v>
      </c>
      <c r="C912" t="s">
        <v>115</v>
      </c>
      <c r="D912" t="s">
        <v>108</v>
      </c>
      <c r="E912" t="s">
        <v>42</v>
      </c>
      <c r="F912" t="s">
        <v>32</v>
      </c>
      <c r="G912" t="s">
        <v>67</v>
      </c>
      <c r="H912">
        <v>12.58</v>
      </c>
      <c r="I912">
        <v>666</v>
      </c>
      <c r="J912">
        <v>87.02</v>
      </c>
      <c r="K912">
        <v>2</v>
      </c>
      <c r="L912" t="s">
        <v>34</v>
      </c>
      <c r="M912" t="s">
        <v>60</v>
      </c>
      <c r="N912">
        <v>34756.400000000001</v>
      </c>
      <c r="O912" t="s">
        <v>368</v>
      </c>
      <c r="P912" t="s">
        <v>37</v>
      </c>
      <c r="Q912">
        <v>82.63</v>
      </c>
      <c r="R912">
        <v>1835.2</v>
      </c>
      <c r="S912">
        <v>2835.38</v>
      </c>
      <c r="T912">
        <v>6156.78</v>
      </c>
      <c r="U912" t="str">
        <f>TEXT(Table1[[#This Row],[Booking_Date]],"mmm")</f>
        <v>May</v>
      </c>
      <c r="V912">
        <f>YEAR(Table1[[#This Row],[Booking_Date]])</f>
        <v>2025</v>
      </c>
      <c r="W912" t="s">
        <v>75</v>
      </c>
      <c r="X912" t="str">
        <f>IF(Table1[[#This Row],[Freight_Cost]]&gt;50000,"High","Low")</f>
        <v>Low</v>
      </c>
      <c r="Y912" s="5" t="str">
        <f>IF(Table1[[#This Row],[Profit]]&gt;10000,"Good","Average")</f>
        <v>Average</v>
      </c>
      <c r="Z912" s="5" t="str" cm="1">
        <f t="array" ref="Z912">_xlfn.IFS(K912&lt;=5,"Excellent",K912&lt;=10,"Good",TRUE,"Delayed")</f>
        <v>Excellent</v>
      </c>
      <c r="AA912" s="5" t="str">
        <f>_xlfn.XLOOKUP(Table1[[#This Row],[Shipment_ID]],A:A,E:E)</f>
        <v>CMA CGM</v>
      </c>
      <c r="AB912" s="5">
        <f t="shared" si="14"/>
        <v>6156.78</v>
      </c>
    </row>
    <row r="913" spans="1:28">
      <c r="A913" t="s">
        <v>1107</v>
      </c>
      <c r="B913" s="1">
        <v>45930</v>
      </c>
      <c r="C913" t="s">
        <v>115</v>
      </c>
      <c r="D913" t="s">
        <v>41</v>
      </c>
      <c r="E913" t="s">
        <v>57</v>
      </c>
      <c r="F913" t="s">
        <v>32</v>
      </c>
      <c r="G913" t="s">
        <v>52</v>
      </c>
      <c r="H913">
        <v>15.48</v>
      </c>
      <c r="I913">
        <v>2201</v>
      </c>
      <c r="J913">
        <v>100.05</v>
      </c>
      <c r="K913">
        <v>6</v>
      </c>
      <c r="L913" t="s">
        <v>44</v>
      </c>
      <c r="M913" t="s">
        <v>35</v>
      </c>
      <c r="N913">
        <v>56350</v>
      </c>
      <c r="O913" t="s">
        <v>46</v>
      </c>
      <c r="P913" t="s">
        <v>78</v>
      </c>
      <c r="Q913">
        <v>81.12</v>
      </c>
      <c r="R913">
        <v>5021.2</v>
      </c>
      <c r="S913">
        <v>4256.05</v>
      </c>
      <c r="T913">
        <v>5385.43</v>
      </c>
      <c r="U913" t="str">
        <f>TEXT(Table1[[#This Row],[Booking_Date]],"mmm")</f>
        <v>Sep</v>
      </c>
      <c r="V913">
        <f>YEAR(Table1[[#This Row],[Booking_Date]])</f>
        <v>2025</v>
      </c>
      <c r="W913" t="s">
        <v>48</v>
      </c>
      <c r="X913" t="str">
        <f>IF(Table1[[#This Row],[Freight_Cost]]&gt;50000,"High","Low")</f>
        <v>High</v>
      </c>
      <c r="Y913" s="5" t="str">
        <f>IF(Table1[[#This Row],[Profit]]&gt;10000,"Good","Average")</f>
        <v>Average</v>
      </c>
      <c r="Z913" s="5" t="str" cm="1">
        <f t="array" ref="Z913">_xlfn.IFS(K913&lt;=5,"Excellent",K913&lt;=10,"Good",TRUE,"Delayed")</f>
        <v>Good</v>
      </c>
      <c r="AA913" s="5" t="str">
        <f>_xlfn.XLOOKUP(Table1[[#This Row],[Shipment_ID]],A:A,E:E)</f>
        <v>Evergreen</v>
      </c>
      <c r="AB913" s="5">
        <f t="shared" si="14"/>
        <v>5385.43</v>
      </c>
    </row>
    <row r="914" spans="1:28">
      <c r="A914" t="s">
        <v>1108</v>
      </c>
      <c r="B914" s="1">
        <v>45682</v>
      </c>
      <c r="C914" t="s">
        <v>115</v>
      </c>
      <c r="D914" t="s">
        <v>30</v>
      </c>
      <c r="E914" t="s">
        <v>66</v>
      </c>
      <c r="F914" t="s">
        <v>32</v>
      </c>
      <c r="G914" t="s">
        <v>33</v>
      </c>
      <c r="H914">
        <v>13.83</v>
      </c>
      <c r="I914">
        <v>1999</v>
      </c>
      <c r="J914">
        <v>91.34</v>
      </c>
      <c r="K914">
        <v>4</v>
      </c>
      <c r="L914" t="s">
        <v>68</v>
      </c>
      <c r="M914" t="s">
        <v>35</v>
      </c>
      <c r="N914">
        <v>53895.8</v>
      </c>
      <c r="O914" t="s">
        <v>272</v>
      </c>
      <c r="P914" t="s">
        <v>54</v>
      </c>
      <c r="Q914">
        <v>88.96</v>
      </c>
      <c r="R914">
        <v>4551.2</v>
      </c>
      <c r="S914">
        <v>2259.04</v>
      </c>
      <c r="T914">
        <v>6612.84</v>
      </c>
      <c r="U914" t="str">
        <f>TEXT(Table1[[#This Row],[Booking_Date]],"mmm")</f>
        <v>Jan</v>
      </c>
      <c r="V914">
        <f>YEAR(Table1[[#This Row],[Booking_Date]])</f>
        <v>2025</v>
      </c>
      <c r="W914" t="s">
        <v>38</v>
      </c>
      <c r="X914" t="str">
        <f>IF(Table1[[#This Row],[Freight_Cost]]&gt;50000,"High","Low")</f>
        <v>High</v>
      </c>
      <c r="Y914" s="5" t="str">
        <f>IF(Table1[[#This Row],[Profit]]&gt;10000,"Good","Average")</f>
        <v>Average</v>
      </c>
      <c r="Z914" s="5" t="str" cm="1">
        <f t="array" ref="Z914">_xlfn.IFS(K914&lt;=5,"Excellent",K914&lt;=10,"Good",TRUE,"Delayed")</f>
        <v>Excellent</v>
      </c>
      <c r="AA914" s="5" t="str">
        <f>_xlfn.XLOOKUP(Table1[[#This Row],[Shipment_ID]],A:A,E:E)</f>
        <v>COSCO</v>
      </c>
      <c r="AB914" s="5">
        <f t="shared" si="14"/>
        <v>6612.84</v>
      </c>
    </row>
    <row r="915" spans="1:28">
      <c r="A915" t="s">
        <v>1109</v>
      </c>
      <c r="B915" s="1">
        <v>45824</v>
      </c>
      <c r="C915" t="s">
        <v>121</v>
      </c>
      <c r="D915" t="s">
        <v>30</v>
      </c>
      <c r="E915" t="s">
        <v>57</v>
      </c>
      <c r="F915" t="s">
        <v>58</v>
      </c>
      <c r="G915" t="s">
        <v>52</v>
      </c>
      <c r="H915">
        <v>22.9</v>
      </c>
      <c r="I915">
        <v>1445</v>
      </c>
      <c r="J915">
        <v>94.84</v>
      </c>
      <c r="K915">
        <v>3</v>
      </c>
      <c r="L915" t="s">
        <v>68</v>
      </c>
      <c r="M915" t="s">
        <v>45</v>
      </c>
      <c r="N915">
        <v>65330.8</v>
      </c>
      <c r="O915" t="s">
        <v>106</v>
      </c>
      <c r="P915" t="s">
        <v>62</v>
      </c>
      <c r="Q915">
        <v>86.72</v>
      </c>
      <c r="R915">
        <v>3806</v>
      </c>
      <c r="S915">
        <v>1658.77</v>
      </c>
      <c r="T915">
        <v>7855.7</v>
      </c>
      <c r="U915" t="str">
        <f>TEXT(Table1[[#This Row],[Booking_Date]],"mmm")</f>
        <v>Jun</v>
      </c>
      <c r="V915">
        <f>YEAR(Table1[[#This Row],[Booking_Date]])</f>
        <v>2025</v>
      </c>
      <c r="W915" t="s">
        <v>75</v>
      </c>
      <c r="X915" t="str">
        <f>IF(Table1[[#This Row],[Freight_Cost]]&gt;50000,"High","Low")</f>
        <v>High</v>
      </c>
      <c r="Y915" s="5" t="str">
        <f>IF(Table1[[#This Row],[Profit]]&gt;10000,"Good","Average")</f>
        <v>Average</v>
      </c>
      <c r="Z915" s="5" t="str" cm="1">
        <f t="array" ref="Z915">_xlfn.IFS(K915&lt;=5,"Excellent",K915&lt;=10,"Good",TRUE,"Delayed")</f>
        <v>Excellent</v>
      </c>
      <c r="AA915" s="5" t="str">
        <f>_xlfn.XLOOKUP(Table1[[#This Row],[Shipment_ID]],A:A,E:E)</f>
        <v>Evergreen</v>
      </c>
      <c r="AB915" s="5">
        <f t="shared" si="14"/>
        <v>7855.7</v>
      </c>
    </row>
    <row r="916" spans="1:28">
      <c r="A916" t="s">
        <v>1110</v>
      </c>
      <c r="B916" s="1">
        <v>45689</v>
      </c>
      <c r="C916" t="s">
        <v>89</v>
      </c>
      <c r="D916" t="s">
        <v>82</v>
      </c>
      <c r="E916" t="s">
        <v>31</v>
      </c>
      <c r="F916" t="s">
        <v>58</v>
      </c>
      <c r="G916" t="s">
        <v>90</v>
      </c>
      <c r="H916">
        <v>12.32</v>
      </c>
      <c r="I916">
        <v>991</v>
      </c>
      <c r="J916">
        <v>91.26</v>
      </c>
      <c r="K916">
        <v>4</v>
      </c>
      <c r="L916" t="s">
        <v>34</v>
      </c>
      <c r="M916" t="s">
        <v>45</v>
      </c>
      <c r="N916">
        <v>52431.199999999997</v>
      </c>
      <c r="O916" t="s">
        <v>686</v>
      </c>
      <c r="P916" t="s">
        <v>47</v>
      </c>
      <c r="Q916">
        <v>81.34</v>
      </c>
      <c r="R916">
        <v>2474.8000000000002</v>
      </c>
      <c r="S916">
        <v>4786.6000000000004</v>
      </c>
      <c r="T916">
        <v>5614.59</v>
      </c>
      <c r="U916" t="str">
        <f>TEXT(Table1[[#This Row],[Booking_Date]],"mmm")</f>
        <v>Feb</v>
      </c>
      <c r="V916">
        <f>YEAR(Table1[[#This Row],[Booking_Date]])</f>
        <v>2025</v>
      </c>
      <c r="W916" t="s">
        <v>38</v>
      </c>
      <c r="X916" t="str">
        <f>IF(Table1[[#This Row],[Freight_Cost]]&gt;50000,"High","Low")</f>
        <v>High</v>
      </c>
      <c r="Y916" s="5" t="str">
        <f>IF(Table1[[#This Row],[Profit]]&gt;10000,"Good","Average")</f>
        <v>Average</v>
      </c>
      <c r="Z916" s="5" t="str" cm="1">
        <f t="array" ref="Z916">_xlfn.IFS(K916&lt;=5,"Excellent",K916&lt;=10,"Good",TRUE,"Delayed")</f>
        <v>Excellent</v>
      </c>
      <c r="AA916" s="5" t="str">
        <f>_xlfn.XLOOKUP(Table1[[#This Row],[Shipment_ID]],A:A,E:E)</f>
        <v>Hapag-Lloyd</v>
      </c>
      <c r="AB916" s="5">
        <f t="shared" si="14"/>
        <v>5614.59</v>
      </c>
    </row>
    <row r="917" spans="1:28">
      <c r="A917" t="s">
        <v>1111</v>
      </c>
      <c r="B917" s="1">
        <v>46172</v>
      </c>
      <c r="C917" t="s">
        <v>115</v>
      </c>
      <c r="D917" t="s">
        <v>108</v>
      </c>
      <c r="E917" t="s">
        <v>57</v>
      </c>
      <c r="F917" t="s">
        <v>32</v>
      </c>
      <c r="G917" t="s">
        <v>52</v>
      </c>
      <c r="H917">
        <v>13.75</v>
      </c>
      <c r="I917">
        <v>2749</v>
      </c>
      <c r="J917">
        <v>94.26</v>
      </c>
      <c r="K917">
        <v>8</v>
      </c>
      <c r="L917" t="s">
        <v>68</v>
      </c>
      <c r="M917" t="s">
        <v>60</v>
      </c>
      <c r="N917">
        <v>59174.2</v>
      </c>
      <c r="O917" t="s">
        <v>116</v>
      </c>
      <c r="P917" t="s">
        <v>74</v>
      </c>
      <c r="Q917">
        <v>84.84</v>
      </c>
      <c r="R917">
        <v>6048</v>
      </c>
      <c r="S917">
        <v>1839.02</v>
      </c>
      <c r="T917">
        <v>9638.67</v>
      </c>
      <c r="U917" t="str">
        <f>TEXT(Table1[[#This Row],[Booking_Date]],"mmm")</f>
        <v>May</v>
      </c>
      <c r="V917">
        <f>YEAR(Table1[[#This Row],[Booking_Date]])</f>
        <v>2026</v>
      </c>
      <c r="W917" t="s">
        <v>75</v>
      </c>
      <c r="X917" t="str">
        <f>IF(Table1[[#This Row],[Freight_Cost]]&gt;50000,"High","Low")</f>
        <v>High</v>
      </c>
      <c r="Y917" s="5" t="str">
        <f>IF(Table1[[#This Row],[Profit]]&gt;10000,"Good","Average")</f>
        <v>Average</v>
      </c>
      <c r="Z917" s="5" t="str" cm="1">
        <f t="array" ref="Z917">_xlfn.IFS(K917&lt;=5,"Excellent",K917&lt;=10,"Good",TRUE,"Delayed")</f>
        <v>Good</v>
      </c>
      <c r="AA917" s="5" t="str">
        <f>_xlfn.XLOOKUP(Table1[[#This Row],[Shipment_ID]],A:A,E:E)</f>
        <v>Evergreen</v>
      </c>
      <c r="AB917" s="5">
        <f t="shared" si="14"/>
        <v>9638.67</v>
      </c>
    </row>
    <row r="918" spans="1:28">
      <c r="A918" t="s">
        <v>1112</v>
      </c>
      <c r="B918" s="1">
        <v>45859</v>
      </c>
      <c r="C918" t="s">
        <v>50</v>
      </c>
      <c r="D918" t="s">
        <v>108</v>
      </c>
      <c r="E918" t="s">
        <v>66</v>
      </c>
      <c r="F918" t="s">
        <v>58</v>
      </c>
      <c r="G918" t="s">
        <v>90</v>
      </c>
      <c r="H918">
        <v>12.98</v>
      </c>
      <c r="I918">
        <v>2709</v>
      </c>
      <c r="J918">
        <v>88.49</v>
      </c>
      <c r="K918">
        <v>6</v>
      </c>
      <c r="L918" t="s">
        <v>34</v>
      </c>
      <c r="M918" t="s">
        <v>60</v>
      </c>
      <c r="N918">
        <v>71808.800000000003</v>
      </c>
      <c r="O918" t="s">
        <v>180</v>
      </c>
      <c r="P918" t="s">
        <v>62</v>
      </c>
      <c r="Q918">
        <v>88.7</v>
      </c>
      <c r="R918">
        <v>5937.2</v>
      </c>
      <c r="S918">
        <v>2023.7</v>
      </c>
      <c r="T918">
        <v>7413.52</v>
      </c>
      <c r="U918" t="str">
        <f>TEXT(Table1[[#This Row],[Booking_Date]],"mmm")</f>
        <v>Jul</v>
      </c>
      <c r="V918">
        <f>YEAR(Table1[[#This Row],[Booking_Date]])</f>
        <v>2025</v>
      </c>
      <c r="W918" t="s">
        <v>48</v>
      </c>
      <c r="X918" t="str">
        <f>IF(Table1[[#This Row],[Freight_Cost]]&gt;50000,"High","Low")</f>
        <v>High</v>
      </c>
      <c r="Y918" s="5" t="str">
        <f>IF(Table1[[#This Row],[Profit]]&gt;10000,"Good","Average")</f>
        <v>Average</v>
      </c>
      <c r="Z918" s="5" t="str" cm="1">
        <f t="array" ref="Z918">_xlfn.IFS(K918&lt;=5,"Excellent",K918&lt;=10,"Good",TRUE,"Delayed")</f>
        <v>Good</v>
      </c>
      <c r="AA918" s="5" t="str">
        <f>_xlfn.XLOOKUP(Table1[[#This Row],[Shipment_ID]],A:A,E:E)</f>
        <v>COSCO</v>
      </c>
      <c r="AB918" s="5">
        <f t="shared" si="14"/>
        <v>7413.52</v>
      </c>
    </row>
    <row r="919" spans="1:28">
      <c r="A919" t="s">
        <v>1113</v>
      </c>
      <c r="B919" s="1">
        <v>45784</v>
      </c>
      <c r="C919" t="s">
        <v>89</v>
      </c>
      <c r="D919" t="s">
        <v>72</v>
      </c>
      <c r="E919" t="s">
        <v>66</v>
      </c>
      <c r="F919" t="s">
        <v>58</v>
      </c>
      <c r="G919" t="s">
        <v>90</v>
      </c>
      <c r="H919">
        <v>23.86</v>
      </c>
      <c r="I919">
        <v>791</v>
      </c>
      <c r="J919">
        <v>95.36</v>
      </c>
      <c r="K919">
        <v>3</v>
      </c>
      <c r="L919" t="s">
        <v>68</v>
      </c>
      <c r="M919" t="s">
        <v>45</v>
      </c>
      <c r="N919">
        <v>58409.2</v>
      </c>
      <c r="O919" t="s">
        <v>224</v>
      </c>
      <c r="P919" t="s">
        <v>47</v>
      </c>
      <c r="Q919">
        <v>82.05</v>
      </c>
      <c r="R919">
        <v>2536.4</v>
      </c>
      <c r="S919">
        <v>1661.09</v>
      </c>
      <c r="T919">
        <v>5738.11</v>
      </c>
      <c r="U919" t="str">
        <f>TEXT(Table1[[#This Row],[Booking_Date]],"mmm")</f>
        <v>May</v>
      </c>
      <c r="V919">
        <f>YEAR(Table1[[#This Row],[Booking_Date]])</f>
        <v>2025</v>
      </c>
      <c r="W919" t="s">
        <v>75</v>
      </c>
      <c r="X919" t="str">
        <f>IF(Table1[[#This Row],[Freight_Cost]]&gt;50000,"High","Low")</f>
        <v>High</v>
      </c>
      <c r="Y919" s="5" t="str">
        <f>IF(Table1[[#This Row],[Profit]]&gt;10000,"Good","Average")</f>
        <v>Average</v>
      </c>
      <c r="Z919" s="5" t="str" cm="1">
        <f t="array" ref="Z919">_xlfn.IFS(K919&lt;=5,"Excellent",K919&lt;=10,"Good",TRUE,"Delayed")</f>
        <v>Excellent</v>
      </c>
      <c r="AA919" s="5" t="str">
        <f>_xlfn.XLOOKUP(Table1[[#This Row],[Shipment_ID]],A:A,E:E)</f>
        <v>COSCO</v>
      </c>
      <c r="AB919" s="5">
        <f t="shared" si="14"/>
        <v>5738.11</v>
      </c>
    </row>
    <row r="920" spans="1:28">
      <c r="A920" t="s">
        <v>1114</v>
      </c>
      <c r="B920" s="1">
        <v>45926</v>
      </c>
      <c r="C920" t="s">
        <v>50</v>
      </c>
      <c r="D920" t="s">
        <v>108</v>
      </c>
      <c r="E920" t="s">
        <v>102</v>
      </c>
      <c r="F920" t="s">
        <v>58</v>
      </c>
      <c r="G920" t="s">
        <v>43</v>
      </c>
      <c r="H920">
        <v>21.71</v>
      </c>
      <c r="I920">
        <v>2216</v>
      </c>
      <c r="J920">
        <v>102.2</v>
      </c>
      <c r="K920">
        <v>7</v>
      </c>
      <c r="L920" t="s">
        <v>44</v>
      </c>
      <c r="M920" t="s">
        <v>45</v>
      </c>
      <c r="N920">
        <v>71895</v>
      </c>
      <c r="O920" t="s">
        <v>416</v>
      </c>
      <c r="P920" t="s">
        <v>62</v>
      </c>
      <c r="Q920">
        <v>85.96</v>
      </c>
      <c r="R920">
        <v>5300.4</v>
      </c>
      <c r="S920">
        <v>4346.37</v>
      </c>
      <c r="T920">
        <v>12399.23</v>
      </c>
      <c r="U920" t="str">
        <f>TEXT(Table1[[#This Row],[Booking_Date]],"mmm")</f>
        <v>Sep</v>
      </c>
      <c r="V920">
        <f>YEAR(Table1[[#This Row],[Booking_Date]])</f>
        <v>2025</v>
      </c>
      <c r="W920" t="s">
        <v>48</v>
      </c>
      <c r="X920" t="str">
        <f>IF(Table1[[#This Row],[Freight_Cost]]&gt;50000,"High","Low")</f>
        <v>High</v>
      </c>
      <c r="Y920" s="5" t="str">
        <f>IF(Table1[[#This Row],[Profit]]&gt;10000,"Good","Average")</f>
        <v>Good</v>
      </c>
      <c r="Z920" s="5" t="str" cm="1">
        <f t="array" ref="Z920">_xlfn.IFS(K920&lt;=5,"Excellent",K920&lt;=10,"Good",TRUE,"Delayed")</f>
        <v>Good</v>
      </c>
      <c r="AA920" s="5" t="str">
        <f>_xlfn.XLOOKUP(Table1[[#This Row],[Shipment_ID]],A:A,E:E)</f>
        <v>Maersk</v>
      </c>
      <c r="AB920" s="5">
        <f t="shared" si="14"/>
        <v>12399.23</v>
      </c>
    </row>
    <row r="921" spans="1:28">
      <c r="A921" t="s">
        <v>1115</v>
      </c>
      <c r="B921" s="1">
        <v>45946</v>
      </c>
      <c r="C921" t="s">
        <v>29</v>
      </c>
      <c r="D921" t="s">
        <v>41</v>
      </c>
      <c r="E921" t="s">
        <v>42</v>
      </c>
      <c r="F921" t="s">
        <v>58</v>
      </c>
      <c r="G921" t="s">
        <v>43</v>
      </c>
      <c r="H921">
        <v>21.7</v>
      </c>
      <c r="I921">
        <v>901</v>
      </c>
      <c r="J921">
        <v>91.86</v>
      </c>
      <c r="K921">
        <v>3</v>
      </c>
      <c r="L921" t="s">
        <v>34</v>
      </c>
      <c r="M921" t="s">
        <v>35</v>
      </c>
      <c r="N921">
        <v>62365.2</v>
      </c>
      <c r="O921" t="s">
        <v>385</v>
      </c>
      <c r="P921" t="s">
        <v>54</v>
      </c>
      <c r="Q921">
        <v>83.55</v>
      </c>
      <c r="R921">
        <v>2670</v>
      </c>
      <c r="S921">
        <v>4116.88</v>
      </c>
      <c r="T921">
        <v>8083.17</v>
      </c>
      <c r="U921" t="str">
        <f>TEXT(Table1[[#This Row],[Booking_Date]],"mmm")</f>
        <v>Oct</v>
      </c>
      <c r="V921">
        <f>YEAR(Table1[[#This Row],[Booking_Date]])</f>
        <v>2025</v>
      </c>
      <c r="W921" t="s">
        <v>104</v>
      </c>
      <c r="X921" t="str">
        <f>IF(Table1[[#This Row],[Freight_Cost]]&gt;50000,"High","Low")</f>
        <v>High</v>
      </c>
      <c r="Y921" s="5" t="str">
        <f>IF(Table1[[#This Row],[Profit]]&gt;10000,"Good","Average")</f>
        <v>Average</v>
      </c>
      <c r="Z921" s="5" t="str" cm="1">
        <f t="array" ref="Z921">_xlfn.IFS(K921&lt;=5,"Excellent",K921&lt;=10,"Good",TRUE,"Delayed")</f>
        <v>Excellent</v>
      </c>
      <c r="AA921" s="5" t="str">
        <f>_xlfn.XLOOKUP(Table1[[#This Row],[Shipment_ID]],A:A,E:E)</f>
        <v>CMA CGM</v>
      </c>
      <c r="AB921" s="5">
        <f t="shared" si="14"/>
        <v>8083.17</v>
      </c>
    </row>
    <row r="922" spans="1:28">
      <c r="A922" t="s">
        <v>1116</v>
      </c>
      <c r="B922" s="1">
        <v>45948</v>
      </c>
      <c r="C922" t="s">
        <v>115</v>
      </c>
      <c r="D922" t="s">
        <v>51</v>
      </c>
      <c r="E922" t="s">
        <v>42</v>
      </c>
      <c r="F922" t="s">
        <v>32</v>
      </c>
      <c r="G922" t="s">
        <v>43</v>
      </c>
      <c r="H922">
        <v>26.26</v>
      </c>
      <c r="I922">
        <v>2392</v>
      </c>
      <c r="J922">
        <v>100.54</v>
      </c>
      <c r="K922">
        <v>5</v>
      </c>
      <c r="L922" t="s">
        <v>68</v>
      </c>
      <c r="M922" t="s">
        <v>35</v>
      </c>
      <c r="N922">
        <v>70902.8</v>
      </c>
      <c r="O922" t="s">
        <v>283</v>
      </c>
      <c r="P922" t="s">
        <v>70</v>
      </c>
      <c r="Q922">
        <v>81.099999999999994</v>
      </c>
      <c r="R922">
        <v>5834.4</v>
      </c>
      <c r="S922">
        <v>2658.13</v>
      </c>
      <c r="T922">
        <v>10474.879999999999</v>
      </c>
      <c r="U922" t="str">
        <f>TEXT(Table1[[#This Row],[Booking_Date]],"mmm")</f>
        <v>Oct</v>
      </c>
      <c r="V922">
        <f>YEAR(Table1[[#This Row],[Booking_Date]])</f>
        <v>2025</v>
      </c>
      <c r="W922" t="s">
        <v>104</v>
      </c>
      <c r="X922" t="str">
        <f>IF(Table1[[#This Row],[Freight_Cost]]&gt;50000,"High","Low")</f>
        <v>High</v>
      </c>
      <c r="Y922" s="5" t="str">
        <f>IF(Table1[[#This Row],[Profit]]&gt;10000,"Good","Average")</f>
        <v>Good</v>
      </c>
      <c r="Z922" s="5" t="str" cm="1">
        <f t="array" ref="Z922">_xlfn.IFS(K922&lt;=5,"Excellent",K922&lt;=10,"Good",TRUE,"Delayed")</f>
        <v>Excellent</v>
      </c>
      <c r="AA922" s="5" t="str">
        <f>_xlfn.XLOOKUP(Table1[[#This Row],[Shipment_ID]],A:A,E:E)</f>
        <v>CMA CGM</v>
      </c>
      <c r="AB922" s="5">
        <f t="shared" si="14"/>
        <v>10474.879999999999</v>
      </c>
    </row>
    <row r="923" spans="1:28">
      <c r="A923" t="s">
        <v>1117</v>
      </c>
      <c r="B923" s="1">
        <v>45578</v>
      </c>
      <c r="C923" t="s">
        <v>64</v>
      </c>
      <c r="D923" t="s">
        <v>82</v>
      </c>
      <c r="E923" t="s">
        <v>42</v>
      </c>
      <c r="F923" t="s">
        <v>58</v>
      </c>
      <c r="G923" t="s">
        <v>84</v>
      </c>
      <c r="H923">
        <v>10.41</v>
      </c>
      <c r="I923">
        <v>428</v>
      </c>
      <c r="J923">
        <v>102.27</v>
      </c>
      <c r="K923">
        <v>3</v>
      </c>
      <c r="L923" t="s">
        <v>34</v>
      </c>
      <c r="M923" t="s">
        <v>45</v>
      </c>
      <c r="N923">
        <v>45277.4</v>
      </c>
      <c r="O923" t="s">
        <v>464</v>
      </c>
      <c r="P923" t="s">
        <v>74</v>
      </c>
      <c r="Q923">
        <v>87.84</v>
      </c>
      <c r="R923">
        <v>1272.4000000000001</v>
      </c>
      <c r="S923">
        <v>1680.3</v>
      </c>
      <c r="T923">
        <v>5352.82</v>
      </c>
      <c r="U923" t="str">
        <f>TEXT(Table1[[#This Row],[Booking_Date]],"mmm")</f>
        <v>Oct</v>
      </c>
      <c r="V923">
        <f>YEAR(Table1[[#This Row],[Booking_Date]])</f>
        <v>2024</v>
      </c>
      <c r="W923" t="s">
        <v>104</v>
      </c>
      <c r="X923" t="str">
        <f>IF(Table1[[#This Row],[Freight_Cost]]&gt;50000,"High","Low")</f>
        <v>Low</v>
      </c>
      <c r="Y923" s="5" t="str">
        <f>IF(Table1[[#This Row],[Profit]]&gt;10000,"Good","Average")</f>
        <v>Average</v>
      </c>
      <c r="Z923" s="5" t="str" cm="1">
        <f t="array" ref="Z923">_xlfn.IFS(K923&lt;=5,"Excellent",K923&lt;=10,"Good",TRUE,"Delayed")</f>
        <v>Excellent</v>
      </c>
      <c r="AA923" s="5" t="str">
        <f>_xlfn.XLOOKUP(Table1[[#This Row],[Shipment_ID]],A:A,E:E)</f>
        <v>CMA CGM</v>
      </c>
      <c r="AB923" s="5">
        <f t="shared" si="14"/>
        <v>5352.82</v>
      </c>
    </row>
    <row r="924" spans="1:28">
      <c r="A924" t="s">
        <v>1118</v>
      </c>
      <c r="B924" s="1">
        <v>45410</v>
      </c>
      <c r="C924" t="s">
        <v>50</v>
      </c>
      <c r="D924" t="s">
        <v>56</v>
      </c>
      <c r="E924" t="s">
        <v>42</v>
      </c>
      <c r="F924" t="s">
        <v>58</v>
      </c>
      <c r="G924" t="s">
        <v>33</v>
      </c>
      <c r="H924">
        <v>22.47</v>
      </c>
      <c r="I924">
        <v>2402</v>
      </c>
      <c r="J924">
        <v>101.18</v>
      </c>
      <c r="K924">
        <v>8</v>
      </c>
      <c r="L924" t="s">
        <v>34</v>
      </c>
      <c r="M924" t="s">
        <v>45</v>
      </c>
      <c r="N924">
        <v>79688.600000000006</v>
      </c>
      <c r="O924" t="s">
        <v>262</v>
      </c>
      <c r="P924" t="s">
        <v>54</v>
      </c>
      <c r="Q924">
        <v>81.3</v>
      </c>
      <c r="R924">
        <v>5702.8</v>
      </c>
      <c r="S924">
        <v>3117.94</v>
      </c>
      <c r="T924">
        <v>7319.43</v>
      </c>
      <c r="U924" t="str">
        <f>TEXT(Table1[[#This Row],[Booking_Date]],"mmm")</f>
        <v>Apr</v>
      </c>
      <c r="V924">
        <f>YEAR(Table1[[#This Row],[Booking_Date]])</f>
        <v>2024</v>
      </c>
      <c r="W924" t="s">
        <v>75</v>
      </c>
      <c r="X924" t="str">
        <f>IF(Table1[[#This Row],[Freight_Cost]]&gt;50000,"High","Low")</f>
        <v>High</v>
      </c>
      <c r="Y924" s="5" t="str">
        <f>IF(Table1[[#This Row],[Profit]]&gt;10000,"Good","Average")</f>
        <v>Average</v>
      </c>
      <c r="Z924" s="5" t="str" cm="1">
        <f t="array" ref="Z924">_xlfn.IFS(K924&lt;=5,"Excellent",K924&lt;=10,"Good",TRUE,"Delayed")</f>
        <v>Good</v>
      </c>
      <c r="AA924" s="5" t="str">
        <f>_xlfn.XLOOKUP(Table1[[#This Row],[Shipment_ID]],A:A,E:E)</f>
        <v>CMA CGM</v>
      </c>
      <c r="AB924" s="5">
        <f t="shared" si="14"/>
        <v>7319.43</v>
      </c>
    </row>
    <row r="925" spans="1:28">
      <c r="A925" t="s">
        <v>1119</v>
      </c>
      <c r="B925" s="1">
        <v>45443</v>
      </c>
      <c r="C925" t="s">
        <v>64</v>
      </c>
      <c r="D925" t="s">
        <v>41</v>
      </c>
      <c r="E925" t="s">
        <v>57</v>
      </c>
      <c r="F925" t="s">
        <v>32</v>
      </c>
      <c r="G925" t="s">
        <v>33</v>
      </c>
      <c r="H925">
        <v>13.21</v>
      </c>
      <c r="I925">
        <v>1794</v>
      </c>
      <c r="J925">
        <v>90.68</v>
      </c>
      <c r="K925">
        <v>5</v>
      </c>
      <c r="L925" t="s">
        <v>44</v>
      </c>
      <c r="M925" t="s">
        <v>45</v>
      </c>
      <c r="N925">
        <v>45798.6</v>
      </c>
      <c r="O925" t="s">
        <v>262</v>
      </c>
      <c r="P925" t="s">
        <v>62</v>
      </c>
      <c r="Q925">
        <v>86.76</v>
      </c>
      <c r="R925">
        <v>4116.3999999999996</v>
      </c>
      <c r="S925">
        <v>2232.13</v>
      </c>
      <c r="T925">
        <v>4565.66</v>
      </c>
      <c r="U925" t="str">
        <f>TEXT(Table1[[#This Row],[Booking_Date]],"mmm")</f>
        <v>May</v>
      </c>
      <c r="V925">
        <f>YEAR(Table1[[#This Row],[Booking_Date]])</f>
        <v>2024</v>
      </c>
      <c r="W925" t="s">
        <v>75</v>
      </c>
      <c r="X925" t="str">
        <f>IF(Table1[[#This Row],[Freight_Cost]]&gt;50000,"High","Low")</f>
        <v>Low</v>
      </c>
      <c r="Y925" s="5" t="str">
        <f>IF(Table1[[#This Row],[Profit]]&gt;10000,"Good","Average")</f>
        <v>Average</v>
      </c>
      <c r="Z925" s="5" t="str" cm="1">
        <f t="array" ref="Z925">_xlfn.IFS(K925&lt;=5,"Excellent",K925&lt;=10,"Good",TRUE,"Delayed")</f>
        <v>Excellent</v>
      </c>
      <c r="AA925" s="5" t="str">
        <f>_xlfn.XLOOKUP(Table1[[#This Row],[Shipment_ID]],A:A,E:E)</f>
        <v>Evergreen</v>
      </c>
      <c r="AB925" s="5">
        <f t="shared" si="14"/>
        <v>4565.66</v>
      </c>
    </row>
    <row r="926" spans="1:28">
      <c r="A926" t="s">
        <v>1120</v>
      </c>
      <c r="B926" s="1">
        <v>45701</v>
      </c>
      <c r="C926" t="s">
        <v>89</v>
      </c>
      <c r="D926" t="s">
        <v>56</v>
      </c>
      <c r="E926" t="s">
        <v>31</v>
      </c>
      <c r="F926" t="s">
        <v>58</v>
      </c>
      <c r="G926" t="s">
        <v>52</v>
      </c>
      <c r="H926">
        <v>11.77</v>
      </c>
      <c r="I926">
        <v>1001</v>
      </c>
      <c r="J926">
        <v>93.97</v>
      </c>
      <c r="K926">
        <v>4</v>
      </c>
      <c r="L926" t="s">
        <v>68</v>
      </c>
      <c r="M926" t="s">
        <v>60</v>
      </c>
      <c r="N926">
        <v>48381.4</v>
      </c>
      <c r="O926" t="s">
        <v>200</v>
      </c>
      <c r="P926" t="s">
        <v>74</v>
      </c>
      <c r="Q926">
        <v>84.72</v>
      </c>
      <c r="R926">
        <v>2472.8000000000002</v>
      </c>
      <c r="S926">
        <v>2791.91</v>
      </c>
      <c r="T926">
        <v>5512.92</v>
      </c>
      <c r="U926" t="str">
        <f>TEXT(Table1[[#This Row],[Booking_Date]],"mmm")</f>
        <v>Feb</v>
      </c>
      <c r="V926">
        <f>YEAR(Table1[[#This Row],[Booking_Date]])</f>
        <v>2025</v>
      </c>
      <c r="W926" t="s">
        <v>38</v>
      </c>
      <c r="X926" t="str">
        <f>IF(Table1[[#This Row],[Freight_Cost]]&gt;50000,"High","Low")</f>
        <v>Low</v>
      </c>
      <c r="Y926" s="5" t="str">
        <f>IF(Table1[[#This Row],[Profit]]&gt;10000,"Good","Average")</f>
        <v>Average</v>
      </c>
      <c r="Z926" s="5" t="str" cm="1">
        <f t="array" ref="Z926">_xlfn.IFS(K926&lt;=5,"Excellent",K926&lt;=10,"Good",TRUE,"Delayed")</f>
        <v>Excellent</v>
      </c>
      <c r="AA926" s="5" t="str">
        <f>_xlfn.XLOOKUP(Table1[[#This Row],[Shipment_ID]],A:A,E:E)</f>
        <v>Hapag-Lloyd</v>
      </c>
      <c r="AB926" s="5">
        <f t="shared" si="14"/>
        <v>5512.92</v>
      </c>
    </row>
    <row r="927" spans="1:28">
      <c r="A927" t="s">
        <v>1121</v>
      </c>
      <c r="B927" s="1">
        <v>45480</v>
      </c>
      <c r="C927" t="s">
        <v>40</v>
      </c>
      <c r="D927" t="s">
        <v>56</v>
      </c>
      <c r="E927" t="s">
        <v>57</v>
      </c>
      <c r="F927" t="s">
        <v>32</v>
      </c>
      <c r="G927" t="s">
        <v>33</v>
      </c>
      <c r="H927">
        <v>13.62</v>
      </c>
      <c r="I927">
        <v>2440</v>
      </c>
      <c r="J927">
        <v>90.85</v>
      </c>
      <c r="K927">
        <v>8</v>
      </c>
      <c r="L927" t="s">
        <v>34</v>
      </c>
      <c r="M927" t="s">
        <v>60</v>
      </c>
      <c r="N927">
        <v>57440</v>
      </c>
      <c r="O927" t="s">
        <v>483</v>
      </c>
      <c r="P927" t="s">
        <v>62</v>
      </c>
      <c r="Q927">
        <v>88.29</v>
      </c>
      <c r="R927">
        <v>5424.8</v>
      </c>
      <c r="S927">
        <v>2293.58</v>
      </c>
      <c r="T927">
        <v>8067.33</v>
      </c>
      <c r="U927" t="str">
        <f>TEXT(Table1[[#This Row],[Booking_Date]],"mmm")</f>
        <v>Jul</v>
      </c>
      <c r="V927">
        <f>YEAR(Table1[[#This Row],[Booking_Date]])</f>
        <v>2024</v>
      </c>
      <c r="W927" t="s">
        <v>48</v>
      </c>
      <c r="X927" t="str">
        <f>IF(Table1[[#This Row],[Freight_Cost]]&gt;50000,"High","Low")</f>
        <v>High</v>
      </c>
      <c r="Y927" s="5" t="str">
        <f>IF(Table1[[#This Row],[Profit]]&gt;10000,"Good","Average")</f>
        <v>Average</v>
      </c>
      <c r="Z927" s="5" t="str" cm="1">
        <f t="array" ref="Z927">_xlfn.IFS(K927&lt;=5,"Excellent",K927&lt;=10,"Good",TRUE,"Delayed")</f>
        <v>Good</v>
      </c>
      <c r="AA927" s="5" t="str">
        <f>_xlfn.XLOOKUP(Table1[[#This Row],[Shipment_ID]],A:A,E:E)</f>
        <v>Evergreen</v>
      </c>
      <c r="AB927" s="5">
        <f t="shared" si="14"/>
        <v>8067.33</v>
      </c>
    </row>
    <row r="928" spans="1:28">
      <c r="A928" t="s">
        <v>1122</v>
      </c>
      <c r="B928" s="1">
        <v>45951</v>
      </c>
      <c r="C928" t="s">
        <v>115</v>
      </c>
      <c r="D928" t="s">
        <v>108</v>
      </c>
      <c r="E928" t="s">
        <v>66</v>
      </c>
      <c r="F928" t="s">
        <v>58</v>
      </c>
      <c r="G928" t="s">
        <v>84</v>
      </c>
      <c r="H928">
        <v>27.91</v>
      </c>
      <c r="I928">
        <v>2749</v>
      </c>
      <c r="J928">
        <v>101.9</v>
      </c>
      <c r="K928">
        <v>8</v>
      </c>
      <c r="L928" t="s">
        <v>34</v>
      </c>
      <c r="M928" t="s">
        <v>35</v>
      </c>
      <c r="N928">
        <v>91335</v>
      </c>
      <c r="O928" t="s">
        <v>385</v>
      </c>
      <c r="P928" t="s">
        <v>54</v>
      </c>
      <c r="Q928">
        <v>84.98</v>
      </c>
      <c r="R928">
        <v>6614.4</v>
      </c>
      <c r="S928">
        <v>4557.91</v>
      </c>
      <c r="T928">
        <v>8228.01</v>
      </c>
      <c r="U928" t="str">
        <f>TEXT(Table1[[#This Row],[Booking_Date]],"mmm")</f>
        <v>Oct</v>
      </c>
      <c r="V928">
        <f>YEAR(Table1[[#This Row],[Booking_Date]])</f>
        <v>2025</v>
      </c>
      <c r="W928" t="s">
        <v>104</v>
      </c>
      <c r="X928" t="str">
        <f>IF(Table1[[#This Row],[Freight_Cost]]&gt;50000,"High","Low")</f>
        <v>High</v>
      </c>
      <c r="Y928" s="5" t="str">
        <f>IF(Table1[[#This Row],[Profit]]&gt;10000,"Good","Average")</f>
        <v>Average</v>
      </c>
      <c r="Z928" s="5" t="str" cm="1">
        <f t="array" ref="Z928">_xlfn.IFS(K928&lt;=5,"Excellent",K928&lt;=10,"Good",TRUE,"Delayed")</f>
        <v>Good</v>
      </c>
      <c r="AA928" s="5" t="str">
        <f>_xlfn.XLOOKUP(Table1[[#This Row],[Shipment_ID]],A:A,E:E)</f>
        <v>COSCO</v>
      </c>
      <c r="AB928" s="5">
        <f t="shared" si="14"/>
        <v>8228.01</v>
      </c>
    </row>
    <row r="929" spans="1:28">
      <c r="A929" t="s">
        <v>1123</v>
      </c>
      <c r="B929" s="1">
        <v>45515</v>
      </c>
      <c r="C929" t="s">
        <v>50</v>
      </c>
      <c r="D929" t="s">
        <v>56</v>
      </c>
      <c r="E929" t="s">
        <v>83</v>
      </c>
      <c r="F929" t="s">
        <v>58</v>
      </c>
      <c r="G929" t="s">
        <v>33</v>
      </c>
      <c r="H929">
        <v>11.03</v>
      </c>
      <c r="I929">
        <v>976</v>
      </c>
      <c r="J929">
        <v>96.55</v>
      </c>
      <c r="K929">
        <v>3</v>
      </c>
      <c r="L929" t="s">
        <v>68</v>
      </c>
      <c r="M929" t="s">
        <v>60</v>
      </c>
      <c r="N929">
        <v>47725</v>
      </c>
      <c r="O929" t="s">
        <v>514</v>
      </c>
      <c r="P929" t="s">
        <v>37</v>
      </c>
      <c r="Q929">
        <v>85.89</v>
      </c>
      <c r="R929">
        <v>2393.1999999999998</v>
      </c>
      <c r="S929">
        <v>2216.86</v>
      </c>
      <c r="T929">
        <v>6235.21</v>
      </c>
      <c r="U929" t="str">
        <f>TEXT(Table1[[#This Row],[Booking_Date]],"mmm")</f>
        <v>Aug</v>
      </c>
      <c r="V929">
        <f>YEAR(Table1[[#This Row],[Booking_Date]])</f>
        <v>2024</v>
      </c>
      <c r="W929" t="s">
        <v>48</v>
      </c>
      <c r="X929" t="str">
        <f>IF(Table1[[#This Row],[Freight_Cost]]&gt;50000,"High","Low")</f>
        <v>Low</v>
      </c>
      <c r="Y929" s="5" t="str">
        <f>IF(Table1[[#This Row],[Profit]]&gt;10000,"Good","Average")</f>
        <v>Average</v>
      </c>
      <c r="Z929" s="5" t="str" cm="1">
        <f t="array" ref="Z929">_xlfn.IFS(K929&lt;=5,"Excellent",K929&lt;=10,"Good",TRUE,"Delayed")</f>
        <v>Excellent</v>
      </c>
      <c r="AA929" s="5" t="str">
        <f>_xlfn.XLOOKUP(Table1[[#This Row],[Shipment_ID]],A:A,E:E)</f>
        <v>MSC</v>
      </c>
      <c r="AB929" s="5">
        <f t="shared" si="14"/>
        <v>6235.21</v>
      </c>
    </row>
    <row r="930" spans="1:28">
      <c r="A930" t="s">
        <v>1124</v>
      </c>
      <c r="B930" s="1">
        <v>45792</v>
      </c>
      <c r="C930" t="s">
        <v>29</v>
      </c>
      <c r="D930" t="s">
        <v>41</v>
      </c>
      <c r="E930" t="s">
        <v>42</v>
      </c>
      <c r="F930" t="s">
        <v>32</v>
      </c>
      <c r="G930" t="s">
        <v>67</v>
      </c>
      <c r="H930">
        <v>22.23</v>
      </c>
      <c r="I930">
        <v>1726</v>
      </c>
      <c r="J930">
        <v>99.61</v>
      </c>
      <c r="K930">
        <v>4</v>
      </c>
      <c r="L930" t="s">
        <v>68</v>
      </c>
      <c r="M930" t="s">
        <v>60</v>
      </c>
      <c r="N930">
        <v>55172.2</v>
      </c>
      <c r="O930" t="s">
        <v>152</v>
      </c>
      <c r="P930" t="s">
        <v>78</v>
      </c>
      <c r="Q930">
        <v>85.51</v>
      </c>
      <c r="R930">
        <v>4341.2</v>
      </c>
      <c r="S930">
        <v>4880.18</v>
      </c>
      <c r="T930">
        <v>5088.6400000000003</v>
      </c>
      <c r="U930" t="str">
        <f>TEXT(Table1[[#This Row],[Booking_Date]],"mmm")</f>
        <v>May</v>
      </c>
      <c r="V930">
        <f>YEAR(Table1[[#This Row],[Booking_Date]])</f>
        <v>2025</v>
      </c>
      <c r="W930" t="s">
        <v>75</v>
      </c>
      <c r="X930" t="str">
        <f>IF(Table1[[#This Row],[Freight_Cost]]&gt;50000,"High","Low")</f>
        <v>High</v>
      </c>
      <c r="Y930" s="5" t="str">
        <f>IF(Table1[[#This Row],[Profit]]&gt;10000,"Good","Average")</f>
        <v>Average</v>
      </c>
      <c r="Z930" s="5" t="str" cm="1">
        <f t="array" ref="Z930">_xlfn.IFS(K930&lt;=5,"Excellent",K930&lt;=10,"Good",TRUE,"Delayed")</f>
        <v>Excellent</v>
      </c>
      <c r="AA930" s="5" t="str">
        <f>_xlfn.XLOOKUP(Table1[[#This Row],[Shipment_ID]],A:A,E:E)</f>
        <v>CMA CGM</v>
      </c>
      <c r="AB930" s="5">
        <f t="shared" si="14"/>
        <v>5088.6400000000003</v>
      </c>
    </row>
    <row r="931" spans="1:28">
      <c r="A931" t="s">
        <v>1125</v>
      </c>
      <c r="B931" s="1">
        <v>45729</v>
      </c>
      <c r="C931" t="s">
        <v>29</v>
      </c>
      <c r="D931" t="s">
        <v>72</v>
      </c>
      <c r="E931" t="s">
        <v>42</v>
      </c>
      <c r="F931" t="s">
        <v>58</v>
      </c>
      <c r="G931" t="s">
        <v>43</v>
      </c>
      <c r="H931">
        <v>14.66</v>
      </c>
      <c r="I931">
        <v>1224</v>
      </c>
      <c r="J931">
        <v>86.03</v>
      </c>
      <c r="K931">
        <v>5</v>
      </c>
      <c r="L931" t="s">
        <v>44</v>
      </c>
      <c r="M931" t="s">
        <v>35</v>
      </c>
      <c r="N931">
        <v>54205.599999999999</v>
      </c>
      <c r="O931" t="s">
        <v>130</v>
      </c>
      <c r="P931" t="s">
        <v>62</v>
      </c>
      <c r="Q931">
        <v>85.81</v>
      </c>
      <c r="R931">
        <v>3034.4</v>
      </c>
      <c r="S931">
        <v>3386.25</v>
      </c>
      <c r="T931">
        <v>7203.69</v>
      </c>
      <c r="U931" t="str">
        <f>TEXT(Table1[[#This Row],[Booking_Date]],"mmm")</f>
        <v>Mar</v>
      </c>
      <c r="V931">
        <f>YEAR(Table1[[#This Row],[Booking_Date]])</f>
        <v>2025</v>
      </c>
      <c r="W931" t="s">
        <v>38</v>
      </c>
      <c r="X931" t="str">
        <f>IF(Table1[[#This Row],[Freight_Cost]]&gt;50000,"High","Low")</f>
        <v>High</v>
      </c>
      <c r="Y931" s="5" t="str">
        <f>IF(Table1[[#This Row],[Profit]]&gt;10000,"Good","Average")</f>
        <v>Average</v>
      </c>
      <c r="Z931" s="5" t="str" cm="1">
        <f t="array" ref="Z931">_xlfn.IFS(K931&lt;=5,"Excellent",K931&lt;=10,"Good",TRUE,"Delayed")</f>
        <v>Excellent</v>
      </c>
      <c r="AA931" s="5" t="str">
        <f>_xlfn.XLOOKUP(Table1[[#This Row],[Shipment_ID]],A:A,E:E)</f>
        <v>CMA CGM</v>
      </c>
      <c r="AB931" s="5">
        <f t="shared" si="14"/>
        <v>7203.69</v>
      </c>
    </row>
    <row r="932" spans="1:28">
      <c r="A932" t="s">
        <v>1126</v>
      </c>
      <c r="B932" s="1">
        <v>45620</v>
      </c>
      <c r="C932" t="s">
        <v>115</v>
      </c>
      <c r="D932" t="s">
        <v>56</v>
      </c>
      <c r="E932" t="s">
        <v>66</v>
      </c>
      <c r="F932" t="s">
        <v>58</v>
      </c>
      <c r="G932" t="s">
        <v>43</v>
      </c>
      <c r="H932">
        <v>20.440000000000001</v>
      </c>
      <c r="I932">
        <v>1664</v>
      </c>
      <c r="J932">
        <v>103.16</v>
      </c>
      <c r="K932">
        <v>4</v>
      </c>
      <c r="L932" t="s">
        <v>34</v>
      </c>
      <c r="M932" t="s">
        <v>45</v>
      </c>
      <c r="N932">
        <v>69243.199999999997</v>
      </c>
      <c r="O932" t="s">
        <v>93</v>
      </c>
      <c r="P932" t="s">
        <v>62</v>
      </c>
      <c r="Q932">
        <v>83.21</v>
      </c>
      <c r="R932">
        <v>4145.6000000000004</v>
      </c>
      <c r="S932">
        <v>2688.66</v>
      </c>
      <c r="T932">
        <v>8496.4500000000007</v>
      </c>
      <c r="U932" t="str">
        <f>TEXT(Table1[[#This Row],[Booking_Date]],"mmm")</f>
        <v>Nov</v>
      </c>
      <c r="V932">
        <f>YEAR(Table1[[#This Row],[Booking_Date]])</f>
        <v>2024</v>
      </c>
      <c r="W932" t="s">
        <v>104</v>
      </c>
      <c r="X932" t="str">
        <f>IF(Table1[[#This Row],[Freight_Cost]]&gt;50000,"High","Low")</f>
        <v>High</v>
      </c>
      <c r="Y932" s="5" t="str">
        <f>IF(Table1[[#This Row],[Profit]]&gt;10000,"Good","Average")</f>
        <v>Average</v>
      </c>
      <c r="Z932" s="5" t="str" cm="1">
        <f t="array" ref="Z932">_xlfn.IFS(K932&lt;=5,"Excellent",K932&lt;=10,"Good",TRUE,"Delayed")</f>
        <v>Excellent</v>
      </c>
      <c r="AA932" s="5" t="str">
        <f>_xlfn.XLOOKUP(Table1[[#This Row],[Shipment_ID]],A:A,E:E)</f>
        <v>COSCO</v>
      </c>
      <c r="AB932" s="5">
        <f t="shared" si="14"/>
        <v>8496.4500000000007</v>
      </c>
    </row>
    <row r="933" spans="1:28">
      <c r="A933" t="s">
        <v>1127</v>
      </c>
      <c r="B933" s="1">
        <v>45726</v>
      </c>
      <c r="C933" t="s">
        <v>64</v>
      </c>
      <c r="D933" t="s">
        <v>51</v>
      </c>
      <c r="E933" t="s">
        <v>66</v>
      </c>
      <c r="F933" t="s">
        <v>32</v>
      </c>
      <c r="G933" t="s">
        <v>84</v>
      </c>
      <c r="H933">
        <v>11.91</v>
      </c>
      <c r="I933">
        <v>2203</v>
      </c>
      <c r="J933">
        <v>87</v>
      </c>
      <c r="K933">
        <v>7</v>
      </c>
      <c r="L933" t="s">
        <v>68</v>
      </c>
      <c r="M933" t="s">
        <v>45</v>
      </c>
      <c r="N933">
        <v>51595</v>
      </c>
      <c r="O933" t="s">
        <v>228</v>
      </c>
      <c r="P933" t="s">
        <v>62</v>
      </c>
      <c r="Q933">
        <v>87.85</v>
      </c>
      <c r="R933">
        <v>4882.3999999999996</v>
      </c>
      <c r="S933">
        <v>4140.9799999999996</v>
      </c>
      <c r="T933">
        <v>4784.09</v>
      </c>
      <c r="U933" t="str">
        <f>TEXT(Table1[[#This Row],[Booking_Date]],"mmm")</f>
        <v>Mar</v>
      </c>
      <c r="V933">
        <f>YEAR(Table1[[#This Row],[Booking_Date]])</f>
        <v>2025</v>
      </c>
      <c r="W933" t="s">
        <v>38</v>
      </c>
      <c r="X933" t="str">
        <f>IF(Table1[[#This Row],[Freight_Cost]]&gt;50000,"High","Low")</f>
        <v>High</v>
      </c>
      <c r="Y933" s="5" t="str">
        <f>IF(Table1[[#This Row],[Profit]]&gt;10000,"Good","Average")</f>
        <v>Average</v>
      </c>
      <c r="Z933" s="5" t="str" cm="1">
        <f t="array" ref="Z933">_xlfn.IFS(K933&lt;=5,"Excellent",K933&lt;=10,"Good",TRUE,"Delayed")</f>
        <v>Good</v>
      </c>
      <c r="AA933" s="5" t="str">
        <f>_xlfn.XLOOKUP(Table1[[#This Row],[Shipment_ID]],A:A,E:E)</f>
        <v>COSCO</v>
      </c>
      <c r="AB933" s="5">
        <f t="shared" si="14"/>
        <v>4784.09</v>
      </c>
    </row>
    <row r="934" spans="1:28">
      <c r="A934" t="s">
        <v>1128</v>
      </c>
      <c r="B934" s="1">
        <v>45571</v>
      </c>
      <c r="C934" t="s">
        <v>115</v>
      </c>
      <c r="D934" t="s">
        <v>51</v>
      </c>
      <c r="E934" t="s">
        <v>57</v>
      </c>
      <c r="F934" t="s">
        <v>58</v>
      </c>
      <c r="G934" t="s">
        <v>84</v>
      </c>
      <c r="H934">
        <v>12.38</v>
      </c>
      <c r="I934">
        <v>826</v>
      </c>
      <c r="J934">
        <v>89.03</v>
      </c>
      <c r="K934">
        <v>2</v>
      </c>
      <c r="L934" t="s">
        <v>44</v>
      </c>
      <c r="M934" t="s">
        <v>60</v>
      </c>
      <c r="N934">
        <v>43737.599999999999</v>
      </c>
      <c r="O934" t="s">
        <v>69</v>
      </c>
      <c r="P934" t="s">
        <v>37</v>
      </c>
      <c r="Q934">
        <v>82.35</v>
      </c>
      <c r="R934">
        <v>2147.1999999999998</v>
      </c>
      <c r="S934">
        <v>2940.75</v>
      </c>
      <c r="T934">
        <v>4745.7</v>
      </c>
      <c r="U934" t="str">
        <f>TEXT(Table1[[#This Row],[Booking_Date]],"mmm")</f>
        <v>Oct</v>
      </c>
      <c r="V934">
        <f>YEAR(Table1[[#This Row],[Booking_Date]])</f>
        <v>2024</v>
      </c>
      <c r="W934" t="s">
        <v>104</v>
      </c>
      <c r="X934" t="str">
        <f>IF(Table1[[#This Row],[Freight_Cost]]&gt;50000,"High","Low")</f>
        <v>Low</v>
      </c>
      <c r="Y934" s="5" t="str">
        <f>IF(Table1[[#This Row],[Profit]]&gt;10000,"Good","Average")</f>
        <v>Average</v>
      </c>
      <c r="Z934" s="5" t="str" cm="1">
        <f t="array" ref="Z934">_xlfn.IFS(K934&lt;=5,"Excellent",K934&lt;=10,"Good",TRUE,"Delayed")</f>
        <v>Excellent</v>
      </c>
      <c r="AA934" s="5" t="str">
        <f>_xlfn.XLOOKUP(Table1[[#This Row],[Shipment_ID]],A:A,E:E)</f>
        <v>Evergreen</v>
      </c>
      <c r="AB934" s="5">
        <f t="shared" si="14"/>
        <v>4745.7</v>
      </c>
    </row>
    <row r="935" spans="1:28">
      <c r="A935" t="s">
        <v>1129</v>
      </c>
      <c r="B935" s="1">
        <v>45870</v>
      </c>
      <c r="C935" t="s">
        <v>50</v>
      </c>
      <c r="D935" t="s">
        <v>65</v>
      </c>
      <c r="E935" t="s">
        <v>102</v>
      </c>
      <c r="F935" t="s">
        <v>32</v>
      </c>
      <c r="G935" t="s">
        <v>43</v>
      </c>
      <c r="H935">
        <v>11.4</v>
      </c>
      <c r="I935">
        <v>2137</v>
      </c>
      <c r="J935">
        <v>103.35</v>
      </c>
      <c r="K935">
        <v>7</v>
      </c>
      <c r="L935" t="s">
        <v>68</v>
      </c>
      <c r="M935" t="s">
        <v>60</v>
      </c>
      <c r="N935">
        <v>50806</v>
      </c>
      <c r="O935" t="s">
        <v>366</v>
      </c>
      <c r="P935" t="s">
        <v>74</v>
      </c>
      <c r="Q935">
        <v>81.209999999999994</v>
      </c>
      <c r="R935">
        <v>4730</v>
      </c>
      <c r="S935">
        <v>3595.4</v>
      </c>
      <c r="T935">
        <v>6189.56</v>
      </c>
      <c r="U935" t="str">
        <f>TEXT(Table1[[#This Row],[Booking_Date]],"mmm")</f>
        <v>Aug</v>
      </c>
      <c r="V935">
        <f>YEAR(Table1[[#This Row],[Booking_Date]])</f>
        <v>2025</v>
      </c>
      <c r="W935" t="s">
        <v>48</v>
      </c>
      <c r="X935" t="str">
        <f>IF(Table1[[#This Row],[Freight_Cost]]&gt;50000,"High","Low")</f>
        <v>High</v>
      </c>
      <c r="Y935" s="5" t="str">
        <f>IF(Table1[[#This Row],[Profit]]&gt;10000,"Good","Average")</f>
        <v>Average</v>
      </c>
      <c r="Z935" s="5" t="str" cm="1">
        <f t="array" ref="Z935">_xlfn.IFS(K935&lt;=5,"Excellent",K935&lt;=10,"Good",TRUE,"Delayed")</f>
        <v>Good</v>
      </c>
      <c r="AA935" s="5" t="str">
        <f>_xlfn.XLOOKUP(Table1[[#This Row],[Shipment_ID]],A:A,E:E)</f>
        <v>Maersk</v>
      </c>
      <c r="AB935" s="5">
        <f t="shared" si="14"/>
        <v>6189.56</v>
      </c>
    </row>
    <row r="936" spans="1:28">
      <c r="A936" t="s">
        <v>1130</v>
      </c>
      <c r="B936" s="1">
        <v>45775</v>
      </c>
      <c r="C936" t="s">
        <v>40</v>
      </c>
      <c r="D936" t="s">
        <v>108</v>
      </c>
      <c r="E936" t="s">
        <v>99</v>
      </c>
      <c r="F936" t="s">
        <v>32</v>
      </c>
      <c r="G936" t="s">
        <v>33</v>
      </c>
      <c r="H936">
        <v>13.43</v>
      </c>
      <c r="I936">
        <v>1842</v>
      </c>
      <c r="J936">
        <v>94.16</v>
      </c>
      <c r="K936">
        <v>6</v>
      </c>
      <c r="L936" t="s">
        <v>34</v>
      </c>
      <c r="M936" t="s">
        <v>45</v>
      </c>
      <c r="N936">
        <v>51990.2</v>
      </c>
      <c r="O936" t="s">
        <v>240</v>
      </c>
      <c r="P936" t="s">
        <v>54</v>
      </c>
      <c r="Q936">
        <v>83.44</v>
      </c>
      <c r="R936">
        <v>4221.2</v>
      </c>
      <c r="S936">
        <v>2406.61</v>
      </c>
      <c r="T936">
        <v>9319.3799999999992</v>
      </c>
      <c r="U936" t="str">
        <f>TEXT(Table1[[#This Row],[Booking_Date]],"mmm")</f>
        <v>Apr</v>
      </c>
      <c r="V936">
        <f>YEAR(Table1[[#This Row],[Booking_Date]])</f>
        <v>2025</v>
      </c>
      <c r="W936" t="s">
        <v>75</v>
      </c>
      <c r="X936" t="str">
        <f>IF(Table1[[#This Row],[Freight_Cost]]&gt;50000,"High","Low")</f>
        <v>High</v>
      </c>
      <c r="Y936" s="5" t="str">
        <f>IF(Table1[[#This Row],[Profit]]&gt;10000,"Good","Average")</f>
        <v>Average</v>
      </c>
      <c r="Z936" s="5" t="str" cm="1">
        <f t="array" ref="Z936">_xlfn.IFS(K936&lt;=5,"Excellent",K936&lt;=10,"Good",TRUE,"Delayed")</f>
        <v>Good</v>
      </c>
      <c r="AA936" s="5" t="str">
        <f>_xlfn.XLOOKUP(Table1[[#This Row],[Shipment_ID]],A:A,E:E)</f>
        <v>ONE</v>
      </c>
      <c r="AB936" s="5">
        <f t="shared" si="14"/>
        <v>9319.3799999999992</v>
      </c>
    </row>
    <row r="937" spans="1:28">
      <c r="A937" t="s">
        <v>1131</v>
      </c>
      <c r="B937" s="1">
        <v>45449</v>
      </c>
      <c r="C937" t="s">
        <v>121</v>
      </c>
      <c r="D937" t="s">
        <v>65</v>
      </c>
      <c r="E937" t="s">
        <v>83</v>
      </c>
      <c r="F937" t="s">
        <v>32</v>
      </c>
      <c r="G937" t="s">
        <v>90</v>
      </c>
      <c r="H937">
        <v>19.55</v>
      </c>
      <c r="I937">
        <v>2687</v>
      </c>
      <c r="J937">
        <v>95.92</v>
      </c>
      <c r="K937">
        <v>7</v>
      </c>
      <c r="L937" t="s">
        <v>68</v>
      </c>
      <c r="M937" t="s">
        <v>35</v>
      </c>
      <c r="N937">
        <v>67849.399999999994</v>
      </c>
      <c r="O937" t="s">
        <v>158</v>
      </c>
      <c r="P937" t="s">
        <v>54</v>
      </c>
      <c r="Q937">
        <v>81.8</v>
      </c>
      <c r="R937">
        <v>6156</v>
      </c>
      <c r="S937">
        <v>1522.64</v>
      </c>
      <c r="T937">
        <v>10273.69</v>
      </c>
      <c r="U937" t="str">
        <f>TEXT(Table1[[#This Row],[Booking_Date]],"mmm")</f>
        <v>Jun</v>
      </c>
      <c r="V937">
        <f>YEAR(Table1[[#This Row],[Booking_Date]])</f>
        <v>2024</v>
      </c>
      <c r="W937" t="s">
        <v>75</v>
      </c>
      <c r="X937" t="str">
        <f>IF(Table1[[#This Row],[Freight_Cost]]&gt;50000,"High","Low")</f>
        <v>High</v>
      </c>
      <c r="Y937" s="5" t="str">
        <f>IF(Table1[[#This Row],[Profit]]&gt;10000,"Good","Average")</f>
        <v>Good</v>
      </c>
      <c r="Z937" s="5" t="str" cm="1">
        <f t="array" ref="Z937">_xlfn.IFS(K937&lt;=5,"Excellent",K937&lt;=10,"Good",TRUE,"Delayed")</f>
        <v>Good</v>
      </c>
      <c r="AA937" s="5" t="str">
        <f>_xlfn.XLOOKUP(Table1[[#This Row],[Shipment_ID]],A:A,E:E)</f>
        <v>MSC</v>
      </c>
      <c r="AB937" s="5">
        <f t="shared" si="14"/>
        <v>10273.69</v>
      </c>
    </row>
    <row r="938" spans="1:28">
      <c r="A938" t="s">
        <v>1132</v>
      </c>
      <c r="B938" s="1">
        <v>45808</v>
      </c>
      <c r="C938" t="s">
        <v>64</v>
      </c>
      <c r="D938" t="s">
        <v>41</v>
      </c>
      <c r="E938" t="s">
        <v>31</v>
      </c>
      <c r="F938" t="s">
        <v>32</v>
      </c>
      <c r="G938" t="s">
        <v>90</v>
      </c>
      <c r="H938">
        <v>15.69</v>
      </c>
      <c r="I938">
        <v>1773</v>
      </c>
      <c r="J938">
        <v>99.48</v>
      </c>
      <c r="K938">
        <v>5</v>
      </c>
      <c r="L938" t="s">
        <v>44</v>
      </c>
      <c r="M938" t="s">
        <v>35</v>
      </c>
      <c r="N938">
        <v>51334.6</v>
      </c>
      <c r="O938" t="s">
        <v>128</v>
      </c>
      <c r="P938" t="s">
        <v>47</v>
      </c>
      <c r="Q938">
        <v>85.28</v>
      </c>
      <c r="R938">
        <v>4173.6000000000004</v>
      </c>
      <c r="S938">
        <v>2601.85</v>
      </c>
      <c r="T938">
        <v>5572.78</v>
      </c>
      <c r="U938" t="str">
        <f>TEXT(Table1[[#This Row],[Booking_Date]],"mmm")</f>
        <v>May</v>
      </c>
      <c r="V938">
        <f>YEAR(Table1[[#This Row],[Booking_Date]])</f>
        <v>2025</v>
      </c>
      <c r="W938" t="s">
        <v>75</v>
      </c>
      <c r="X938" t="str">
        <f>IF(Table1[[#This Row],[Freight_Cost]]&gt;50000,"High","Low")</f>
        <v>High</v>
      </c>
      <c r="Y938" s="5" t="str">
        <f>IF(Table1[[#This Row],[Profit]]&gt;10000,"Good","Average")</f>
        <v>Average</v>
      </c>
      <c r="Z938" s="5" t="str" cm="1">
        <f t="array" ref="Z938">_xlfn.IFS(K938&lt;=5,"Excellent",K938&lt;=10,"Good",TRUE,"Delayed")</f>
        <v>Excellent</v>
      </c>
      <c r="AA938" s="5" t="str">
        <f>_xlfn.XLOOKUP(Table1[[#This Row],[Shipment_ID]],A:A,E:E)</f>
        <v>Hapag-Lloyd</v>
      </c>
      <c r="AB938" s="5">
        <f t="shared" si="14"/>
        <v>5572.78</v>
      </c>
    </row>
    <row r="939" spans="1:28">
      <c r="A939" t="s">
        <v>1133</v>
      </c>
      <c r="B939" s="1">
        <v>46179</v>
      </c>
      <c r="C939" t="s">
        <v>64</v>
      </c>
      <c r="D939" t="s">
        <v>65</v>
      </c>
      <c r="E939" t="s">
        <v>66</v>
      </c>
      <c r="F939" t="s">
        <v>58</v>
      </c>
      <c r="G939" t="s">
        <v>33</v>
      </c>
      <c r="H939">
        <v>19.239999999999998</v>
      </c>
      <c r="I939">
        <v>1345</v>
      </c>
      <c r="J939">
        <v>102.08</v>
      </c>
      <c r="K939">
        <v>3</v>
      </c>
      <c r="L939" t="s">
        <v>44</v>
      </c>
      <c r="M939" t="s">
        <v>60</v>
      </c>
      <c r="N939">
        <v>57705.599999999999</v>
      </c>
      <c r="O939" t="s">
        <v>189</v>
      </c>
      <c r="P939" t="s">
        <v>54</v>
      </c>
      <c r="Q939">
        <v>81.58</v>
      </c>
      <c r="R939">
        <v>3459.6</v>
      </c>
      <c r="S939">
        <v>4781.28</v>
      </c>
      <c r="T939">
        <v>10171.26</v>
      </c>
      <c r="U939" t="str">
        <f>TEXT(Table1[[#This Row],[Booking_Date]],"mmm")</f>
        <v>Jun</v>
      </c>
      <c r="V939">
        <f>YEAR(Table1[[#This Row],[Booking_Date]])</f>
        <v>2026</v>
      </c>
      <c r="W939" t="s">
        <v>75</v>
      </c>
      <c r="X939" t="str">
        <f>IF(Table1[[#This Row],[Freight_Cost]]&gt;50000,"High","Low")</f>
        <v>High</v>
      </c>
      <c r="Y939" s="5" t="str">
        <f>IF(Table1[[#This Row],[Profit]]&gt;10000,"Good","Average")</f>
        <v>Good</v>
      </c>
      <c r="Z939" s="5" t="str" cm="1">
        <f t="array" ref="Z939">_xlfn.IFS(K939&lt;=5,"Excellent",K939&lt;=10,"Good",TRUE,"Delayed")</f>
        <v>Excellent</v>
      </c>
      <c r="AA939" s="5" t="str">
        <f>_xlfn.XLOOKUP(Table1[[#This Row],[Shipment_ID]],A:A,E:E)</f>
        <v>COSCO</v>
      </c>
      <c r="AB939" s="5">
        <f t="shared" si="14"/>
        <v>10171.26</v>
      </c>
    </row>
    <row r="940" spans="1:28">
      <c r="A940" t="s">
        <v>1134</v>
      </c>
      <c r="B940" s="1">
        <v>45841</v>
      </c>
      <c r="C940" t="s">
        <v>50</v>
      </c>
      <c r="D940" t="s">
        <v>56</v>
      </c>
      <c r="E940" t="s">
        <v>66</v>
      </c>
      <c r="F940" t="s">
        <v>32</v>
      </c>
      <c r="G940" t="s">
        <v>52</v>
      </c>
      <c r="H940">
        <v>17.510000000000002</v>
      </c>
      <c r="I940">
        <v>1055</v>
      </c>
      <c r="J940">
        <v>92.63</v>
      </c>
      <c r="K940">
        <v>4</v>
      </c>
      <c r="L940" t="s">
        <v>44</v>
      </c>
      <c r="M940" t="s">
        <v>35</v>
      </c>
      <c r="N940">
        <v>43534.6</v>
      </c>
      <c r="O940" t="s">
        <v>232</v>
      </c>
      <c r="P940" t="s">
        <v>78</v>
      </c>
      <c r="Q940">
        <v>81.17</v>
      </c>
      <c r="R940">
        <v>2810.4</v>
      </c>
      <c r="S940">
        <v>2846.12</v>
      </c>
      <c r="T940">
        <v>4117.16</v>
      </c>
      <c r="U940" t="str">
        <f>TEXT(Table1[[#This Row],[Booking_Date]],"mmm")</f>
        <v>Jul</v>
      </c>
      <c r="V940">
        <f>YEAR(Table1[[#This Row],[Booking_Date]])</f>
        <v>2025</v>
      </c>
      <c r="W940" t="s">
        <v>48</v>
      </c>
      <c r="X940" t="str">
        <f>IF(Table1[[#This Row],[Freight_Cost]]&gt;50000,"High","Low")</f>
        <v>Low</v>
      </c>
      <c r="Y940" s="5" t="str">
        <f>IF(Table1[[#This Row],[Profit]]&gt;10000,"Good","Average")</f>
        <v>Average</v>
      </c>
      <c r="Z940" s="5" t="str" cm="1">
        <f t="array" ref="Z940">_xlfn.IFS(K940&lt;=5,"Excellent",K940&lt;=10,"Good",TRUE,"Delayed")</f>
        <v>Excellent</v>
      </c>
      <c r="AA940" s="5" t="str">
        <f>_xlfn.XLOOKUP(Table1[[#This Row],[Shipment_ID]],A:A,E:E)</f>
        <v>COSCO</v>
      </c>
      <c r="AB940" s="5">
        <f t="shared" si="14"/>
        <v>4117.16</v>
      </c>
    </row>
    <row r="941" spans="1:28">
      <c r="A941" t="s">
        <v>1135</v>
      </c>
      <c r="B941" s="1">
        <v>45388</v>
      </c>
      <c r="C941" t="s">
        <v>115</v>
      </c>
      <c r="D941" t="s">
        <v>108</v>
      </c>
      <c r="E941" t="s">
        <v>31</v>
      </c>
      <c r="F941" t="s">
        <v>58</v>
      </c>
      <c r="G941" t="s">
        <v>52</v>
      </c>
      <c r="H941">
        <v>19.8</v>
      </c>
      <c r="I941">
        <v>2122</v>
      </c>
      <c r="J941">
        <v>94.86</v>
      </c>
      <c r="K941">
        <v>7</v>
      </c>
      <c r="L941" t="s">
        <v>34</v>
      </c>
      <c r="M941" t="s">
        <v>60</v>
      </c>
      <c r="N941">
        <v>71667.199999999997</v>
      </c>
      <c r="O941" t="s">
        <v>168</v>
      </c>
      <c r="P941" t="s">
        <v>54</v>
      </c>
      <c r="Q941">
        <v>87.13</v>
      </c>
      <c r="R941">
        <v>5036</v>
      </c>
      <c r="S941">
        <v>4862.78</v>
      </c>
      <c r="T941">
        <v>6337.12</v>
      </c>
      <c r="U941" t="str">
        <f>TEXT(Table1[[#This Row],[Booking_Date]],"mmm")</f>
        <v>Apr</v>
      </c>
      <c r="V941">
        <f>YEAR(Table1[[#This Row],[Booking_Date]])</f>
        <v>2024</v>
      </c>
      <c r="W941" t="s">
        <v>75</v>
      </c>
      <c r="X941" t="str">
        <f>IF(Table1[[#This Row],[Freight_Cost]]&gt;50000,"High","Low")</f>
        <v>High</v>
      </c>
      <c r="Y941" s="5" t="str">
        <f>IF(Table1[[#This Row],[Profit]]&gt;10000,"Good","Average")</f>
        <v>Average</v>
      </c>
      <c r="Z941" s="5" t="str" cm="1">
        <f t="array" ref="Z941">_xlfn.IFS(K941&lt;=5,"Excellent",K941&lt;=10,"Good",TRUE,"Delayed")</f>
        <v>Good</v>
      </c>
      <c r="AA941" s="5" t="str">
        <f>_xlfn.XLOOKUP(Table1[[#This Row],[Shipment_ID]],A:A,E:E)</f>
        <v>Hapag-Lloyd</v>
      </c>
      <c r="AB941" s="5">
        <f t="shared" si="14"/>
        <v>6337.12</v>
      </c>
    </row>
    <row r="942" spans="1:28">
      <c r="A942" t="s">
        <v>1136</v>
      </c>
      <c r="B942" s="1">
        <v>45645</v>
      </c>
      <c r="C942" t="s">
        <v>50</v>
      </c>
      <c r="D942" t="s">
        <v>30</v>
      </c>
      <c r="E942" t="s">
        <v>99</v>
      </c>
      <c r="F942" t="s">
        <v>32</v>
      </c>
      <c r="G942" t="s">
        <v>59</v>
      </c>
      <c r="H942">
        <v>23.46</v>
      </c>
      <c r="I942">
        <v>759</v>
      </c>
      <c r="J942">
        <v>100.98</v>
      </c>
      <c r="K942">
        <v>3</v>
      </c>
      <c r="L942" t="s">
        <v>44</v>
      </c>
      <c r="M942" t="s">
        <v>60</v>
      </c>
      <c r="N942">
        <v>42339.6</v>
      </c>
      <c r="O942" t="s">
        <v>195</v>
      </c>
      <c r="P942" t="s">
        <v>37</v>
      </c>
      <c r="Q942">
        <v>85.61</v>
      </c>
      <c r="R942">
        <v>2456.4</v>
      </c>
      <c r="S942">
        <v>4081.9</v>
      </c>
      <c r="T942">
        <v>4026.92</v>
      </c>
      <c r="U942" t="str">
        <f>TEXT(Table1[[#This Row],[Booking_Date]],"mmm")</f>
        <v>Dec</v>
      </c>
      <c r="V942">
        <f>YEAR(Table1[[#This Row],[Booking_Date]])</f>
        <v>2024</v>
      </c>
      <c r="W942" t="s">
        <v>104</v>
      </c>
      <c r="X942" t="str">
        <f>IF(Table1[[#This Row],[Freight_Cost]]&gt;50000,"High","Low")</f>
        <v>Low</v>
      </c>
      <c r="Y942" s="5" t="str">
        <f>IF(Table1[[#This Row],[Profit]]&gt;10000,"Good","Average")</f>
        <v>Average</v>
      </c>
      <c r="Z942" s="5" t="str" cm="1">
        <f t="array" ref="Z942">_xlfn.IFS(K942&lt;=5,"Excellent",K942&lt;=10,"Good",TRUE,"Delayed")</f>
        <v>Excellent</v>
      </c>
      <c r="AA942" s="5" t="str">
        <f>_xlfn.XLOOKUP(Table1[[#This Row],[Shipment_ID]],A:A,E:E)</f>
        <v>ONE</v>
      </c>
      <c r="AB942" s="5">
        <f t="shared" si="14"/>
        <v>4026.92</v>
      </c>
    </row>
    <row r="943" spans="1:28">
      <c r="A943" t="s">
        <v>1137</v>
      </c>
      <c r="B943" s="1">
        <v>46092</v>
      </c>
      <c r="C943" t="s">
        <v>121</v>
      </c>
      <c r="D943" t="s">
        <v>65</v>
      </c>
      <c r="E943" t="s">
        <v>102</v>
      </c>
      <c r="F943" t="s">
        <v>58</v>
      </c>
      <c r="G943" t="s">
        <v>33</v>
      </c>
      <c r="H943">
        <v>25.29</v>
      </c>
      <c r="I943">
        <v>1705</v>
      </c>
      <c r="J943">
        <v>100.2</v>
      </c>
      <c r="K943">
        <v>5</v>
      </c>
      <c r="L943" t="s">
        <v>34</v>
      </c>
      <c r="M943" t="s">
        <v>35</v>
      </c>
      <c r="N943">
        <v>76245</v>
      </c>
      <c r="O943" t="s">
        <v>93</v>
      </c>
      <c r="P943" t="s">
        <v>74</v>
      </c>
      <c r="Q943">
        <v>82.61</v>
      </c>
      <c r="R943">
        <v>4421.6000000000004</v>
      </c>
      <c r="S943">
        <v>2074.36</v>
      </c>
      <c r="T943">
        <v>12448.26</v>
      </c>
      <c r="U943" t="str">
        <f>TEXT(Table1[[#This Row],[Booking_Date]],"mmm")</f>
        <v>Mar</v>
      </c>
      <c r="V943">
        <f>YEAR(Table1[[#This Row],[Booking_Date]])</f>
        <v>2026</v>
      </c>
      <c r="W943" t="s">
        <v>38</v>
      </c>
      <c r="X943" t="str">
        <f>IF(Table1[[#This Row],[Freight_Cost]]&gt;50000,"High","Low")</f>
        <v>High</v>
      </c>
      <c r="Y943" s="5" t="str">
        <f>IF(Table1[[#This Row],[Profit]]&gt;10000,"Good","Average")</f>
        <v>Good</v>
      </c>
      <c r="Z943" s="5" t="str" cm="1">
        <f t="array" ref="Z943">_xlfn.IFS(K943&lt;=5,"Excellent",K943&lt;=10,"Good",TRUE,"Delayed")</f>
        <v>Excellent</v>
      </c>
      <c r="AA943" s="5" t="str">
        <f>_xlfn.XLOOKUP(Table1[[#This Row],[Shipment_ID]],A:A,E:E)</f>
        <v>Maersk</v>
      </c>
      <c r="AB943" s="5">
        <f t="shared" si="14"/>
        <v>12448.26</v>
      </c>
    </row>
    <row r="944" spans="1:28">
      <c r="A944" t="s">
        <v>1138</v>
      </c>
      <c r="B944" s="1">
        <v>45581</v>
      </c>
      <c r="C944" t="s">
        <v>40</v>
      </c>
      <c r="D944" t="s">
        <v>108</v>
      </c>
      <c r="E944" t="s">
        <v>99</v>
      </c>
      <c r="F944" t="s">
        <v>32</v>
      </c>
      <c r="G944" t="s">
        <v>59</v>
      </c>
      <c r="H944">
        <v>26.37</v>
      </c>
      <c r="I944">
        <v>582</v>
      </c>
      <c r="J944">
        <v>89.9</v>
      </c>
      <c r="K944">
        <v>2</v>
      </c>
      <c r="L944" t="s">
        <v>44</v>
      </c>
      <c r="M944" t="s">
        <v>35</v>
      </c>
      <c r="N944">
        <v>45505</v>
      </c>
      <c r="O944" t="s">
        <v>46</v>
      </c>
      <c r="P944" t="s">
        <v>37</v>
      </c>
      <c r="Q944">
        <v>86.13</v>
      </c>
      <c r="R944">
        <v>2218.8000000000002</v>
      </c>
      <c r="S944">
        <v>4886.29</v>
      </c>
      <c r="T944">
        <v>4722.46</v>
      </c>
      <c r="U944" t="str">
        <f>TEXT(Table1[[#This Row],[Booking_Date]],"mmm")</f>
        <v>Oct</v>
      </c>
      <c r="V944">
        <f>YEAR(Table1[[#This Row],[Booking_Date]])</f>
        <v>2024</v>
      </c>
      <c r="W944" t="s">
        <v>104</v>
      </c>
      <c r="X944" t="str">
        <f>IF(Table1[[#This Row],[Freight_Cost]]&gt;50000,"High","Low")</f>
        <v>Low</v>
      </c>
      <c r="Y944" s="5" t="str">
        <f>IF(Table1[[#This Row],[Profit]]&gt;10000,"Good","Average")</f>
        <v>Average</v>
      </c>
      <c r="Z944" s="5" t="str" cm="1">
        <f t="array" ref="Z944">_xlfn.IFS(K944&lt;=5,"Excellent",K944&lt;=10,"Good",TRUE,"Delayed")</f>
        <v>Excellent</v>
      </c>
      <c r="AA944" s="5" t="str">
        <f>_xlfn.XLOOKUP(Table1[[#This Row],[Shipment_ID]],A:A,E:E)</f>
        <v>ONE</v>
      </c>
      <c r="AB944" s="5">
        <f t="shared" si="14"/>
        <v>4722.46</v>
      </c>
    </row>
    <row r="945" spans="1:28">
      <c r="A945" t="s">
        <v>1139</v>
      </c>
      <c r="B945" s="1">
        <v>45592</v>
      </c>
      <c r="C945" t="s">
        <v>121</v>
      </c>
      <c r="D945" t="s">
        <v>72</v>
      </c>
      <c r="E945" t="s">
        <v>42</v>
      </c>
      <c r="F945" t="s">
        <v>32</v>
      </c>
      <c r="G945" t="s">
        <v>67</v>
      </c>
      <c r="H945">
        <v>26.55</v>
      </c>
      <c r="I945">
        <v>1678</v>
      </c>
      <c r="J945">
        <v>102.47</v>
      </c>
      <c r="K945">
        <v>4</v>
      </c>
      <c r="L945" t="s">
        <v>68</v>
      </c>
      <c r="M945" t="s">
        <v>45</v>
      </c>
      <c r="N945">
        <v>60327.4</v>
      </c>
      <c r="O945" t="s">
        <v>141</v>
      </c>
      <c r="P945" t="s">
        <v>62</v>
      </c>
      <c r="Q945">
        <v>84.41</v>
      </c>
      <c r="R945">
        <v>4418</v>
      </c>
      <c r="S945">
        <v>1646.68</v>
      </c>
      <c r="T945">
        <v>10417.120000000001</v>
      </c>
      <c r="U945" t="str">
        <f>TEXT(Table1[[#This Row],[Booking_Date]],"mmm")</f>
        <v>Oct</v>
      </c>
      <c r="V945">
        <f>YEAR(Table1[[#This Row],[Booking_Date]])</f>
        <v>2024</v>
      </c>
      <c r="W945" t="s">
        <v>104</v>
      </c>
      <c r="X945" t="str">
        <f>IF(Table1[[#This Row],[Freight_Cost]]&gt;50000,"High","Low")</f>
        <v>High</v>
      </c>
      <c r="Y945" s="5" t="str">
        <f>IF(Table1[[#This Row],[Profit]]&gt;10000,"Good","Average")</f>
        <v>Good</v>
      </c>
      <c r="Z945" s="5" t="str" cm="1">
        <f t="array" ref="Z945">_xlfn.IFS(K945&lt;=5,"Excellent",K945&lt;=10,"Good",TRUE,"Delayed")</f>
        <v>Excellent</v>
      </c>
      <c r="AA945" s="5" t="str">
        <f>_xlfn.XLOOKUP(Table1[[#This Row],[Shipment_ID]],A:A,E:E)</f>
        <v>CMA CGM</v>
      </c>
      <c r="AB945" s="5">
        <f t="shared" si="14"/>
        <v>10417.120000000001</v>
      </c>
    </row>
    <row r="946" spans="1:28">
      <c r="A946" t="s">
        <v>1140</v>
      </c>
      <c r="B946" s="1">
        <v>45997</v>
      </c>
      <c r="C946" t="s">
        <v>64</v>
      </c>
      <c r="D946" t="s">
        <v>108</v>
      </c>
      <c r="E946" t="s">
        <v>66</v>
      </c>
      <c r="F946" t="s">
        <v>58</v>
      </c>
      <c r="G946" t="s">
        <v>67</v>
      </c>
      <c r="H946">
        <v>12.88</v>
      </c>
      <c r="I946">
        <v>2003</v>
      </c>
      <c r="J946">
        <v>97.87</v>
      </c>
      <c r="K946">
        <v>6</v>
      </c>
      <c r="L946" t="s">
        <v>68</v>
      </c>
      <c r="M946" t="s">
        <v>35</v>
      </c>
      <c r="N946">
        <v>65872.399999999994</v>
      </c>
      <c r="O946" t="s">
        <v>354</v>
      </c>
      <c r="P946" t="s">
        <v>62</v>
      </c>
      <c r="Q946">
        <v>81.849999999999994</v>
      </c>
      <c r="R946">
        <v>4521.2</v>
      </c>
      <c r="S946">
        <v>2808.82</v>
      </c>
      <c r="T946">
        <v>6900.42</v>
      </c>
      <c r="U946" t="str">
        <f>TEXT(Table1[[#This Row],[Booking_Date]],"mmm")</f>
        <v>Dec</v>
      </c>
      <c r="V946">
        <f>YEAR(Table1[[#This Row],[Booking_Date]])</f>
        <v>2025</v>
      </c>
      <c r="W946" t="s">
        <v>104</v>
      </c>
      <c r="X946" t="str">
        <f>IF(Table1[[#This Row],[Freight_Cost]]&gt;50000,"High","Low")</f>
        <v>High</v>
      </c>
      <c r="Y946" s="5" t="str">
        <f>IF(Table1[[#This Row],[Profit]]&gt;10000,"Good","Average")</f>
        <v>Average</v>
      </c>
      <c r="Z946" s="5" t="str" cm="1">
        <f t="array" ref="Z946">_xlfn.IFS(K946&lt;=5,"Excellent",K946&lt;=10,"Good",TRUE,"Delayed")</f>
        <v>Good</v>
      </c>
      <c r="AA946" s="5" t="str">
        <f>_xlfn.XLOOKUP(Table1[[#This Row],[Shipment_ID]],A:A,E:E)</f>
        <v>COSCO</v>
      </c>
      <c r="AB946" s="5">
        <f t="shared" si="14"/>
        <v>6900.42</v>
      </c>
    </row>
    <row r="947" spans="1:28">
      <c r="A947" t="s">
        <v>1141</v>
      </c>
      <c r="B947" s="1">
        <v>45507</v>
      </c>
      <c r="C947" t="s">
        <v>64</v>
      </c>
      <c r="D947" t="s">
        <v>56</v>
      </c>
      <c r="E947" t="s">
        <v>99</v>
      </c>
      <c r="F947" t="s">
        <v>58</v>
      </c>
      <c r="G947" t="s">
        <v>33</v>
      </c>
      <c r="H947">
        <v>24.54</v>
      </c>
      <c r="I947">
        <v>1775</v>
      </c>
      <c r="J947">
        <v>104.75</v>
      </c>
      <c r="K947">
        <v>5</v>
      </c>
      <c r="L947" t="s">
        <v>68</v>
      </c>
      <c r="M947" t="s">
        <v>45</v>
      </c>
      <c r="N947">
        <v>71956</v>
      </c>
      <c r="O947" t="s">
        <v>425</v>
      </c>
      <c r="P947" t="s">
        <v>37</v>
      </c>
      <c r="Q947">
        <v>83.8</v>
      </c>
      <c r="R947">
        <v>4531.6000000000004</v>
      </c>
      <c r="S947">
        <v>3067.59</v>
      </c>
      <c r="T947">
        <v>8322.67</v>
      </c>
      <c r="U947" t="str">
        <f>TEXT(Table1[[#This Row],[Booking_Date]],"mmm")</f>
        <v>Aug</v>
      </c>
      <c r="V947">
        <f>YEAR(Table1[[#This Row],[Booking_Date]])</f>
        <v>2024</v>
      </c>
      <c r="W947" t="s">
        <v>48</v>
      </c>
      <c r="X947" t="str">
        <f>IF(Table1[[#This Row],[Freight_Cost]]&gt;50000,"High","Low")</f>
        <v>High</v>
      </c>
      <c r="Y947" s="5" t="str">
        <f>IF(Table1[[#This Row],[Profit]]&gt;10000,"Good","Average")</f>
        <v>Average</v>
      </c>
      <c r="Z947" s="5" t="str" cm="1">
        <f t="array" ref="Z947">_xlfn.IFS(K947&lt;=5,"Excellent",K947&lt;=10,"Good",TRUE,"Delayed")</f>
        <v>Excellent</v>
      </c>
      <c r="AA947" s="5" t="str">
        <f>_xlfn.XLOOKUP(Table1[[#This Row],[Shipment_ID]],A:A,E:E)</f>
        <v>ONE</v>
      </c>
      <c r="AB947" s="5">
        <f t="shared" si="14"/>
        <v>8322.67</v>
      </c>
    </row>
    <row r="948" spans="1:28">
      <c r="A948" t="s">
        <v>1142</v>
      </c>
      <c r="B948" s="1">
        <v>45832</v>
      </c>
      <c r="C948" t="s">
        <v>64</v>
      </c>
      <c r="D948" t="s">
        <v>72</v>
      </c>
      <c r="E948" t="s">
        <v>102</v>
      </c>
      <c r="F948" t="s">
        <v>32</v>
      </c>
      <c r="G948" t="s">
        <v>43</v>
      </c>
      <c r="H948">
        <v>25.34</v>
      </c>
      <c r="I948">
        <v>2217</v>
      </c>
      <c r="J948">
        <v>86.57</v>
      </c>
      <c r="K948">
        <v>7</v>
      </c>
      <c r="L948" t="s">
        <v>34</v>
      </c>
      <c r="M948" t="s">
        <v>45</v>
      </c>
      <c r="N948">
        <v>66298.399999999994</v>
      </c>
      <c r="O948" t="s">
        <v>128</v>
      </c>
      <c r="P948" t="s">
        <v>54</v>
      </c>
      <c r="Q948">
        <v>88.92</v>
      </c>
      <c r="R948">
        <v>5447.6</v>
      </c>
      <c r="S948">
        <v>3331.57</v>
      </c>
      <c r="T948">
        <v>5555.86</v>
      </c>
      <c r="U948" t="str">
        <f>TEXT(Table1[[#This Row],[Booking_Date]],"mmm")</f>
        <v>Jun</v>
      </c>
      <c r="V948">
        <f>YEAR(Table1[[#This Row],[Booking_Date]])</f>
        <v>2025</v>
      </c>
      <c r="W948" t="s">
        <v>75</v>
      </c>
      <c r="X948" t="str">
        <f>IF(Table1[[#This Row],[Freight_Cost]]&gt;50000,"High","Low")</f>
        <v>High</v>
      </c>
      <c r="Y948" s="5" t="str">
        <f>IF(Table1[[#This Row],[Profit]]&gt;10000,"Good","Average")</f>
        <v>Average</v>
      </c>
      <c r="Z948" s="5" t="str" cm="1">
        <f t="array" ref="Z948">_xlfn.IFS(K948&lt;=5,"Excellent",K948&lt;=10,"Good",TRUE,"Delayed")</f>
        <v>Good</v>
      </c>
      <c r="AA948" s="5" t="str">
        <f>_xlfn.XLOOKUP(Table1[[#This Row],[Shipment_ID]],A:A,E:E)</f>
        <v>Maersk</v>
      </c>
      <c r="AB948" s="5">
        <f t="shared" si="14"/>
        <v>5555.86</v>
      </c>
    </row>
    <row r="949" spans="1:28">
      <c r="A949" t="s">
        <v>1143</v>
      </c>
      <c r="B949" s="1">
        <v>46124</v>
      </c>
      <c r="C949" t="s">
        <v>89</v>
      </c>
      <c r="D949" t="s">
        <v>82</v>
      </c>
      <c r="E949" t="s">
        <v>31</v>
      </c>
      <c r="F949" t="s">
        <v>58</v>
      </c>
      <c r="G949" t="s">
        <v>84</v>
      </c>
      <c r="H949">
        <v>15.05</v>
      </c>
      <c r="I949">
        <v>2677</v>
      </c>
      <c r="J949">
        <v>89.83</v>
      </c>
      <c r="K949">
        <v>6</v>
      </c>
      <c r="L949" t="s">
        <v>44</v>
      </c>
      <c r="M949" t="s">
        <v>35</v>
      </c>
      <c r="N949">
        <v>72448.600000000006</v>
      </c>
      <c r="O949" t="s">
        <v>410</v>
      </c>
      <c r="P949" t="s">
        <v>78</v>
      </c>
      <c r="Q949">
        <v>88.99</v>
      </c>
      <c r="R949">
        <v>5956</v>
      </c>
      <c r="S949">
        <v>4813.42</v>
      </c>
      <c r="T949">
        <v>8520.94</v>
      </c>
      <c r="U949" t="str">
        <f>TEXT(Table1[[#This Row],[Booking_Date]],"mmm")</f>
        <v>Apr</v>
      </c>
      <c r="V949">
        <f>YEAR(Table1[[#This Row],[Booking_Date]])</f>
        <v>2026</v>
      </c>
      <c r="W949" t="s">
        <v>75</v>
      </c>
      <c r="X949" t="str">
        <f>IF(Table1[[#This Row],[Freight_Cost]]&gt;50000,"High","Low")</f>
        <v>High</v>
      </c>
      <c r="Y949" s="5" t="str">
        <f>IF(Table1[[#This Row],[Profit]]&gt;10000,"Good","Average")</f>
        <v>Average</v>
      </c>
      <c r="Z949" s="5" t="str" cm="1">
        <f t="array" ref="Z949">_xlfn.IFS(K949&lt;=5,"Excellent",K949&lt;=10,"Good",TRUE,"Delayed")</f>
        <v>Good</v>
      </c>
      <c r="AA949" s="5" t="str">
        <f>_xlfn.XLOOKUP(Table1[[#This Row],[Shipment_ID]],A:A,E:E)</f>
        <v>Hapag-Lloyd</v>
      </c>
      <c r="AB949" s="5">
        <f t="shared" si="14"/>
        <v>8520.94</v>
      </c>
    </row>
    <row r="950" spans="1:28">
      <c r="A950" t="s">
        <v>1144</v>
      </c>
      <c r="B950" s="1">
        <v>45575</v>
      </c>
      <c r="C950" t="s">
        <v>50</v>
      </c>
      <c r="D950" t="s">
        <v>30</v>
      </c>
      <c r="E950" t="s">
        <v>31</v>
      </c>
      <c r="F950" t="s">
        <v>32</v>
      </c>
      <c r="G950" t="s">
        <v>52</v>
      </c>
      <c r="H950">
        <v>27.44</v>
      </c>
      <c r="I950">
        <v>2141</v>
      </c>
      <c r="J950">
        <v>101.29</v>
      </c>
      <c r="K950">
        <v>5</v>
      </c>
      <c r="L950" t="s">
        <v>68</v>
      </c>
      <c r="M950" t="s">
        <v>35</v>
      </c>
      <c r="N950">
        <v>69042.8</v>
      </c>
      <c r="O950" t="s">
        <v>36</v>
      </c>
      <c r="P950" t="s">
        <v>78</v>
      </c>
      <c r="Q950">
        <v>85.28</v>
      </c>
      <c r="R950">
        <v>5379.6</v>
      </c>
      <c r="S950">
        <v>3845.48</v>
      </c>
      <c r="T950">
        <v>6566.35</v>
      </c>
      <c r="U950" t="str">
        <f>TEXT(Table1[[#This Row],[Booking_Date]],"mmm")</f>
        <v>Oct</v>
      </c>
      <c r="V950">
        <f>YEAR(Table1[[#This Row],[Booking_Date]])</f>
        <v>2024</v>
      </c>
      <c r="W950" t="s">
        <v>104</v>
      </c>
      <c r="X950" t="str">
        <f>IF(Table1[[#This Row],[Freight_Cost]]&gt;50000,"High","Low")</f>
        <v>High</v>
      </c>
      <c r="Y950" s="5" t="str">
        <f>IF(Table1[[#This Row],[Profit]]&gt;10000,"Good","Average")</f>
        <v>Average</v>
      </c>
      <c r="Z950" s="5" t="str" cm="1">
        <f t="array" ref="Z950">_xlfn.IFS(K950&lt;=5,"Excellent",K950&lt;=10,"Good",TRUE,"Delayed")</f>
        <v>Excellent</v>
      </c>
      <c r="AA950" s="5" t="str">
        <f>_xlfn.XLOOKUP(Table1[[#This Row],[Shipment_ID]],A:A,E:E)</f>
        <v>Hapag-Lloyd</v>
      </c>
      <c r="AB950" s="5">
        <f t="shared" si="14"/>
        <v>6566.35</v>
      </c>
    </row>
    <row r="951" spans="1:28">
      <c r="A951" t="s">
        <v>1145</v>
      </c>
      <c r="B951" s="1">
        <v>46093</v>
      </c>
      <c r="C951" t="s">
        <v>29</v>
      </c>
      <c r="D951" t="s">
        <v>56</v>
      </c>
      <c r="E951" t="s">
        <v>83</v>
      </c>
      <c r="F951" t="s">
        <v>32</v>
      </c>
      <c r="G951" t="s">
        <v>84</v>
      </c>
      <c r="H951">
        <v>24.06</v>
      </c>
      <c r="I951">
        <v>1813</v>
      </c>
      <c r="J951">
        <v>96.79</v>
      </c>
      <c r="K951">
        <v>5</v>
      </c>
      <c r="L951" t="s">
        <v>34</v>
      </c>
      <c r="M951" t="s">
        <v>35</v>
      </c>
      <c r="N951">
        <v>64024.800000000003</v>
      </c>
      <c r="O951" t="s">
        <v>254</v>
      </c>
      <c r="P951" t="s">
        <v>70</v>
      </c>
      <c r="Q951">
        <v>85.35</v>
      </c>
      <c r="R951">
        <v>4588.3999999999996</v>
      </c>
      <c r="S951">
        <v>2469.92</v>
      </c>
      <c r="T951">
        <v>5272.89</v>
      </c>
      <c r="U951" t="str">
        <f>TEXT(Table1[[#This Row],[Booking_Date]],"mmm")</f>
        <v>Mar</v>
      </c>
      <c r="V951">
        <f>YEAR(Table1[[#This Row],[Booking_Date]])</f>
        <v>2026</v>
      </c>
      <c r="W951" t="s">
        <v>38</v>
      </c>
      <c r="X951" t="str">
        <f>IF(Table1[[#This Row],[Freight_Cost]]&gt;50000,"High","Low")</f>
        <v>High</v>
      </c>
      <c r="Y951" s="5" t="str">
        <f>IF(Table1[[#This Row],[Profit]]&gt;10000,"Good","Average")</f>
        <v>Average</v>
      </c>
      <c r="Z951" s="5" t="str" cm="1">
        <f t="array" ref="Z951">_xlfn.IFS(K951&lt;=5,"Excellent",K951&lt;=10,"Good",TRUE,"Delayed")</f>
        <v>Excellent</v>
      </c>
      <c r="AA951" s="5" t="str">
        <f>_xlfn.XLOOKUP(Table1[[#This Row],[Shipment_ID]],A:A,E:E)</f>
        <v>MSC</v>
      </c>
      <c r="AB951" s="5">
        <f t="shared" si="14"/>
        <v>5272.89</v>
      </c>
    </row>
    <row r="952" spans="1:28">
      <c r="A952" t="s">
        <v>1146</v>
      </c>
      <c r="B952" s="1">
        <v>45463</v>
      </c>
      <c r="C952" t="s">
        <v>29</v>
      </c>
      <c r="D952" t="s">
        <v>30</v>
      </c>
      <c r="E952" t="s">
        <v>31</v>
      </c>
      <c r="F952" t="s">
        <v>58</v>
      </c>
      <c r="G952" t="s">
        <v>84</v>
      </c>
      <c r="H952">
        <v>23.43</v>
      </c>
      <c r="I952">
        <v>2013</v>
      </c>
      <c r="J952">
        <v>101.19</v>
      </c>
      <c r="K952">
        <v>7</v>
      </c>
      <c r="L952" t="s">
        <v>44</v>
      </c>
      <c r="M952" t="s">
        <v>35</v>
      </c>
      <c r="N952">
        <v>73385.8</v>
      </c>
      <c r="O952" t="s">
        <v>118</v>
      </c>
      <c r="P952" t="s">
        <v>37</v>
      </c>
      <c r="Q952">
        <v>88.2</v>
      </c>
      <c r="R952">
        <v>4963.2</v>
      </c>
      <c r="S952">
        <v>2799.76</v>
      </c>
      <c r="T952">
        <v>10257.040000000001</v>
      </c>
      <c r="U952" t="str">
        <f>TEXT(Table1[[#This Row],[Booking_Date]],"mmm")</f>
        <v>Jun</v>
      </c>
      <c r="V952">
        <f>YEAR(Table1[[#This Row],[Booking_Date]])</f>
        <v>2024</v>
      </c>
      <c r="W952" t="s">
        <v>75</v>
      </c>
      <c r="X952" t="str">
        <f>IF(Table1[[#This Row],[Freight_Cost]]&gt;50000,"High","Low")</f>
        <v>High</v>
      </c>
      <c r="Y952" s="5" t="str">
        <f>IF(Table1[[#This Row],[Profit]]&gt;10000,"Good","Average")</f>
        <v>Good</v>
      </c>
      <c r="Z952" s="5" t="str" cm="1">
        <f t="array" ref="Z952">_xlfn.IFS(K952&lt;=5,"Excellent",K952&lt;=10,"Good",TRUE,"Delayed")</f>
        <v>Good</v>
      </c>
      <c r="AA952" s="5" t="str">
        <f>_xlfn.XLOOKUP(Table1[[#This Row],[Shipment_ID]],A:A,E:E)</f>
        <v>Hapag-Lloyd</v>
      </c>
      <c r="AB952" s="5">
        <f t="shared" si="14"/>
        <v>10257.040000000001</v>
      </c>
    </row>
    <row r="953" spans="1:28">
      <c r="A953" t="s">
        <v>1147</v>
      </c>
      <c r="B953" s="1">
        <v>45593</v>
      </c>
      <c r="C953" t="s">
        <v>29</v>
      </c>
      <c r="D953" t="s">
        <v>72</v>
      </c>
      <c r="E953" t="s">
        <v>57</v>
      </c>
      <c r="F953" t="s">
        <v>32</v>
      </c>
      <c r="G953" t="s">
        <v>59</v>
      </c>
      <c r="H953">
        <v>26.78</v>
      </c>
      <c r="I953">
        <v>943</v>
      </c>
      <c r="J953">
        <v>100.51</v>
      </c>
      <c r="K953">
        <v>3</v>
      </c>
      <c r="L953" t="s">
        <v>44</v>
      </c>
      <c r="M953" t="s">
        <v>60</v>
      </c>
      <c r="N953">
        <v>47479.199999999997</v>
      </c>
      <c r="O953" t="s">
        <v>283</v>
      </c>
      <c r="P953" t="s">
        <v>54</v>
      </c>
      <c r="Q953">
        <v>81</v>
      </c>
      <c r="R953">
        <v>2957.2</v>
      </c>
      <c r="S953">
        <v>2599.37</v>
      </c>
      <c r="T953">
        <v>4172.22</v>
      </c>
      <c r="U953" t="str">
        <f>TEXT(Table1[[#This Row],[Booking_Date]],"mmm")</f>
        <v>Oct</v>
      </c>
      <c r="V953">
        <f>YEAR(Table1[[#This Row],[Booking_Date]])</f>
        <v>2024</v>
      </c>
      <c r="W953" t="s">
        <v>104</v>
      </c>
      <c r="X953" t="str">
        <f>IF(Table1[[#This Row],[Freight_Cost]]&gt;50000,"High","Low")</f>
        <v>Low</v>
      </c>
      <c r="Y953" s="5" t="str">
        <f>IF(Table1[[#This Row],[Profit]]&gt;10000,"Good","Average")</f>
        <v>Average</v>
      </c>
      <c r="Z953" s="5" t="str" cm="1">
        <f t="array" ref="Z953">_xlfn.IFS(K953&lt;=5,"Excellent",K953&lt;=10,"Good",TRUE,"Delayed")</f>
        <v>Excellent</v>
      </c>
      <c r="AA953" s="5" t="str">
        <f>_xlfn.XLOOKUP(Table1[[#This Row],[Shipment_ID]],A:A,E:E)</f>
        <v>Evergreen</v>
      </c>
      <c r="AB953" s="5">
        <f t="shared" si="14"/>
        <v>4172.22</v>
      </c>
    </row>
    <row r="954" spans="1:28">
      <c r="A954" t="s">
        <v>1148</v>
      </c>
      <c r="B954" s="1">
        <v>45969</v>
      </c>
      <c r="C954" t="s">
        <v>50</v>
      </c>
      <c r="D954" t="s">
        <v>41</v>
      </c>
      <c r="E954" t="s">
        <v>31</v>
      </c>
      <c r="F954" t="s">
        <v>58</v>
      </c>
      <c r="G954" t="s">
        <v>84</v>
      </c>
      <c r="H954">
        <v>24.04</v>
      </c>
      <c r="I954">
        <v>993</v>
      </c>
      <c r="J954">
        <v>99.32</v>
      </c>
      <c r="K954">
        <v>2</v>
      </c>
      <c r="L954" t="s">
        <v>68</v>
      </c>
      <c r="M954" t="s">
        <v>45</v>
      </c>
      <c r="N954">
        <v>61470.400000000001</v>
      </c>
      <c r="O954" t="s">
        <v>395</v>
      </c>
      <c r="P954" t="s">
        <v>37</v>
      </c>
      <c r="Q954">
        <v>87.38</v>
      </c>
      <c r="R954">
        <v>2947.6</v>
      </c>
      <c r="S954">
        <v>3897.49</v>
      </c>
      <c r="T954">
        <v>6930.17</v>
      </c>
      <c r="U954" t="str">
        <f>TEXT(Table1[[#This Row],[Booking_Date]],"mmm")</f>
        <v>Nov</v>
      </c>
      <c r="V954">
        <f>YEAR(Table1[[#This Row],[Booking_Date]])</f>
        <v>2025</v>
      </c>
      <c r="W954" t="s">
        <v>104</v>
      </c>
      <c r="X954" t="str">
        <f>IF(Table1[[#This Row],[Freight_Cost]]&gt;50000,"High","Low")</f>
        <v>High</v>
      </c>
      <c r="Y954" s="5" t="str">
        <f>IF(Table1[[#This Row],[Profit]]&gt;10000,"Good","Average")</f>
        <v>Average</v>
      </c>
      <c r="Z954" s="5" t="str" cm="1">
        <f t="array" ref="Z954">_xlfn.IFS(K954&lt;=5,"Excellent",K954&lt;=10,"Good",TRUE,"Delayed")</f>
        <v>Excellent</v>
      </c>
      <c r="AA954" s="5" t="str">
        <f>_xlfn.XLOOKUP(Table1[[#This Row],[Shipment_ID]],A:A,E:E)</f>
        <v>Hapag-Lloyd</v>
      </c>
      <c r="AB954" s="5">
        <f t="shared" si="14"/>
        <v>6930.17</v>
      </c>
    </row>
    <row r="955" spans="1:28">
      <c r="A955" t="s">
        <v>1149</v>
      </c>
      <c r="B955" s="1">
        <v>45835</v>
      </c>
      <c r="C955" t="s">
        <v>64</v>
      </c>
      <c r="D955" t="s">
        <v>72</v>
      </c>
      <c r="E955" t="s">
        <v>66</v>
      </c>
      <c r="F955" t="s">
        <v>32</v>
      </c>
      <c r="G955" t="s">
        <v>33</v>
      </c>
      <c r="H955">
        <v>12.7</v>
      </c>
      <c r="I955">
        <v>1089</v>
      </c>
      <c r="J955">
        <v>90.36</v>
      </c>
      <c r="K955">
        <v>4</v>
      </c>
      <c r="L955" t="s">
        <v>68</v>
      </c>
      <c r="M955" t="s">
        <v>60</v>
      </c>
      <c r="N955">
        <v>37841.199999999997</v>
      </c>
      <c r="O955" t="s">
        <v>277</v>
      </c>
      <c r="P955" t="s">
        <v>62</v>
      </c>
      <c r="Q955">
        <v>83.64</v>
      </c>
      <c r="R955">
        <v>2686</v>
      </c>
      <c r="S955">
        <v>4576.6899999999996</v>
      </c>
      <c r="T955">
        <v>4484.83</v>
      </c>
      <c r="U955" t="str">
        <f>TEXT(Table1[[#This Row],[Booking_Date]],"mmm")</f>
        <v>Jun</v>
      </c>
      <c r="V955">
        <f>YEAR(Table1[[#This Row],[Booking_Date]])</f>
        <v>2025</v>
      </c>
      <c r="W955" t="s">
        <v>75</v>
      </c>
      <c r="X955" t="str">
        <f>IF(Table1[[#This Row],[Freight_Cost]]&gt;50000,"High","Low")</f>
        <v>Low</v>
      </c>
      <c r="Y955" s="5" t="str">
        <f>IF(Table1[[#This Row],[Profit]]&gt;10000,"Good","Average")</f>
        <v>Average</v>
      </c>
      <c r="Z955" s="5" t="str" cm="1">
        <f t="array" ref="Z955">_xlfn.IFS(K955&lt;=5,"Excellent",K955&lt;=10,"Good",TRUE,"Delayed")</f>
        <v>Excellent</v>
      </c>
      <c r="AA955" s="5" t="str">
        <f>_xlfn.XLOOKUP(Table1[[#This Row],[Shipment_ID]],A:A,E:E)</f>
        <v>COSCO</v>
      </c>
      <c r="AB955" s="5">
        <f t="shared" si="14"/>
        <v>4484.83</v>
      </c>
    </row>
    <row r="956" spans="1:28">
      <c r="A956" t="s">
        <v>1150</v>
      </c>
      <c r="B956" s="1">
        <v>45771</v>
      </c>
      <c r="C956" t="s">
        <v>121</v>
      </c>
      <c r="D956" t="s">
        <v>108</v>
      </c>
      <c r="E956" t="s">
        <v>102</v>
      </c>
      <c r="F956" t="s">
        <v>58</v>
      </c>
      <c r="G956" t="s">
        <v>84</v>
      </c>
      <c r="H956">
        <v>24.57</v>
      </c>
      <c r="I956">
        <v>1220</v>
      </c>
      <c r="J956">
        <v>99.47</v>
      </c>
      <c r="K956">
        <v>3</v>
      </c>
      <c r="L956" t="s">
        <v>44</v>
      </c>
      <c r="M956" t="s">
        <v>35</v>
      </c>
      <c r="N956">
        <v>64689.4</v>
      </c>
      <c r="O956" t="s">
        <v>156</v>
      </c>
      <c r="P956" t="s">
        <v>78</v>
      </c>
      <c r="Q956">
        <v>88.62</v>
      </c>
      <c r="R956">
        <v>3422.8</v>
      </c>
      <c r="S956">
        <v>1622.36</v>
      </c>
      <c r="T956">
        <v>5822.91</v>
      </c>
      <c r="U956" t="str">
        <f>TEXT(Table1[[#This Row],[Booking_Date]],"mmm")</f>
        <v>Apr</v>
      </c>
      <c r="V956">
        <f>YEAR(Table1[[#This Row],[Booking_Date]])</f>
        <v>2025</v>
      </c>
      <c r="W956" t="s">
        <v>75</v>
      </c>
      <c r="X956" t="str">
        <f>IF(Table1[[#This Row],[Freight_Cost]]&gt;50000,"High","Low")</f>
        <v>High</v>
      </c>
      <c r="Y956" s="5" t="str">
        <f>IF(Table1[[#This Row],[Profit]]&gt;10000,"Good","Average")</f>
        <v>Average</v>
      </c>
      <c r="Z956" s="5" t="str" cm="1">
        <f t="array" ref="Z956">_xlfn.IFS(K956&lt;=5,"Excellent",K956&lt;=10,"Good",TRUE,"Delayed")</f>
        <v>Excellent</v>
      </c>
      <c r="AA956" s="5" t="str">
        <f>_xlfn.XLOOKUP(Table1[[#This Row],[Shipment_ID]],A:A,E:E)</f>
        <v>Maersk</v>
      </c>
      <c r="AB956" s="5">
        <f t="shared" si="14"/>
        <v>5822.91</v>
      </c>
    </row>
    <row r="957" spans="1:28">
      <c r="A957" t="s">
        <v>1151</v>
      </c>
      <c r="B957" s="1">
        <v>46177</v>
      </c>
      <c r="C957" t="s">
        <v>121</v>
      </c>
      <c r="D957" t="s">
        <v>41</v>
      </c>
      <c r="E957" t="s">
        <v>42</v>
      </c>
      <c r="F957" t="s">
        <v>58</v>
      </c>
      <c r="G957" t="s">
        <v>67</v>
      </c>
      <c r="H957">
        <v>25.32</v>
      </c>
      <c r="I957">
        <v>1088</v>
      </c>
      <c r="J957">
        <v>99.52</v>
      </c>
      <c r="K957">
        <v>3</v>
      </c>
      <c r="L957" t="s">
        <v>44</v>
      </c>
      <c r="M957" t="s">
        <v>45</v>
      </c>
      <c r="N957">
        <v>61286.400000000001</v>
      </c>
      <c r="O957" t="s">
        <v>150</v>
      </c>
      <c r="P957" t="s">
        <v>74</v>
      </c>
      <c r="Q957">
        <v>87.8</v>
      </c>
      <c r="R957">
        <v>3188.8</v>
      </c>
      <c r="S957">
        <v>3971.17</v>
      </c>
      <c r="T957">
        <v>7307.46</v>
      </c>
      <c r="U957" t="str">
        <f>TEXT(Table1[[#This Row],[Booking_Date]],"mmm")</f>
        <v>Jun</v>
      </c>
      <c r="V957">
        <f>YEAR(Table1[[#This Row],[Booking_Date]])</f>
        <v>2026</v>
      </c>
      <c r="W957" t="s">
        <v>75</v>
      </c>
      <c r="X957" t="str">
        <f>IF(Table1[[#This Row],[Freight_Cost]]&gt;50000,"High","Low")</f>
        <v>High</v>
      </c>
      <c r="Y957" s="5" t="str">
        <f>IF(Table1[[#This Row],[Profit]]&gt;10000,"Good","Average")</f>
        <v>Average</v>
      </c>
      <c r="Z957" s="5" t="str" cm="1">
        <f t="array" ref="Z957">_xlfn.IFS(K957&lt;=5,"Excellent",K957&lt;=10,"Good",TRUE,"Delayed")</f>
        <v>Excellent</v>
      </c>
      <c r="AA957" s="5" t="str">
        <f>_xlfn.XLOOKUP(Table1[[#This Row],[Shipment_ID]],A:A,E:E)</f>
        <v>CMA CGM</v>
      </c>
      <c r="AB957" s="5">
        <f t="shared" si="14"/>
        <v>7307.46</v>
      </c>
    </row>
    <row r="958" spans="1:28">
      <c r="A958" t="s">
        <v>1152</v>
      </c>
      <c r="B958" s="1">
        <v>46160</v>
      </c>
      <c r="C958" t="s">
        <v>40</v>
      </c>
      <c r="D958" t="s">
        <v>51</v>
      </c>
      <c r="E958" t="s">
        <v>102</v>
      </c>
      <c r="F958" t="s">
        <v>32</v>
      </c>
      <c r="G958" t="s">
        <v>43</v>
      </c>
      <c r="H958">
        <v>15.77</v>
      </c>
      <c r="I958">
        <v>2307</v>
      </c>
      <c r="J958">
        <v>88.74</v>
      </c>
      <c r="K958">
        <v>7</v>
      </c>
      <c r="L958" t="s">
        <v>68</v>
      </c>
      <c r="M958" t="s">
        <v>35</v>
      </c>
      <c r="N958">
        <v>59025.8</v>
      </c>
      <c r="O958" t="s">
        <v>207</v>
      </c>
      <c r="P958" t="s">
        <v>70</v>
      </c>
      <c r="Q958">
        <v>81.739999999999995</v>
      </c>
      <c r="R958">
        <v>5244.8</v>
      </c>
      <c r="S958">
        <v>1864.91</v>
      </c>
      <c r="T958">
        <v>8961.74</v>
      </c>
      <c r="U958" t="str">
        <f>TEXT(Table1[[#This Row],[Booking_Date]],"mmm")</f>
        <v>May</v>
      </c>
      <c r="V958">
        <f>YEAR(Table1[[#This Row],[Booking_Date]])</f>
        <v>2026</v>
      </c>
      <c r="W958" t="s">
        <v>75</v>
      </c>
      <c r="X958" t="str">
        <f>IF(Table1[[#This Row],[Freight_Cost]]&gt;50000,"High","Low")</f>
        <v>High</v>
      </c>
      <c r="Y958" s="5" t="str">
        <f>IF(Table1[[#This Row],[Profit]]&gt;10000,"Good","Average")</f>
        <v>Average</v>
      </c>
      <c r="Z958" s="5" t="str" cm="1">
        <f t="array" ref="Z958">_xlfn.IFS(K958&lt;=5,"Excellent",K958&lt;=10,"Good",TRUE,"Delayed")</f>
        <v>Good</v>
      </c>
      <c r="AA958" s="5" t="str">
        <f>_xlfn.XLOOKUP(Table1[[#This Row],[Shipment_ID]],A:A,E:E)</f>
        <v>Maersk</v>
      </c>
      <c r="AB958" s="5">
        <f t="shared" si="14"/>
        <v>8961.74</v>
      </c>
    </row>
    <row r="959" spans="1:28">
      <c r="A959" t="s">
        <v>1153</v>
      </c>
      <c r="B959" s="1">
        <v>45831</v>
      </c>
      <c r="C959" t="s">
        <v>115</v>
      </c>
      <c r="D959" t="s">
        <v>51</v>
      </c>
      <c r="E959" t="s">
        <v>66</v>
      </c>
      <c r="F959" t="s">
        <v>58</v>
      </c>
      <c r="G959" t="s">
        <v>67</v>
      </c>
      <c r="H959">
        <v>27.28</v>
      </c>
      <c r="I959">
        <v>1541</v>
      </c>
      <c r="J959">
        <v>100.01</v>
      </c>
      <c r="K959">
        <v>4</v>
      </c>
      <c r="L959" t="s">
        <v>68</v>
      </c>
      <c r="M959" t="s">
        <v>35</v>
      </c>
      <c r="N959">
        <v>73545.2</v>
      </c>
      <c r="O959" t="s">
        <v>254</v>
      </c>
      <c r="P959" t="s">
        <v>37</v>
      </c>
      <c r="Q959">
        <v>85.56</v>
      </c>
      <c r="R959">
        <v>4173.2</v>
      </c>
      <c r="S959">
        <v>1542.07</v>
      </c>
      <c r="T959">
        <v>6849.97</v>
      </c>
      <c r="U959" t="str">
        <f>TEXT(Table1[[#This Row],[Booking_Date]],"mmm")</f>
        <v>Jun</v>
      </c>
      <c r="V959">
        <f>YEAR(Table1[[#This Row],[Booking_Date]])</f>
        <v>2025</v>
      </c>
      <c r="W959" t="s">
        <v>75</v>
      </c>
      <c r="X959" t="str">
        <f>IF(Table1[[#This Row],[Freight_Cost]]&gt;50000,"High","Low")</f>
        <v>High</v>
      </c>
      <c r="Y959" s="5" t="str">
        <f>IF(Table1[[#This Row],[Profit]]&gt;10000,"Good","Average")</f>
        <v>Average</v>
      </c>
      <c r="Z959" s="5" t="str" cm="1">
        <f t="array" ref="Z959">_xlfn.IFS(K959&lt;=5,"Excellent",K959&lt;=10,"Good",TRUE,"Delayed")</f>
        <v>Excellent</v>
      </c>
      <c r="AA959" s="5" t="str">
        <f>_xlfn.XLOOKUP(Table1[[#This Row],[Shipment_ID]],A:A,E:E)</f>
        <v>COSCO</v>
      </c>
      <c r="AB959" s="5">
        <f t="shared" si="14"/>
        <v>6849.97</v>
      </c>
    </row>
    <row r="960" spans="1:28">
      <c r="A960" t="s">
        <v>1154</v>
      </c>
      <c r="B960" s="1">
        <v>46044</v>
      </c>
      <c r="C960" t="s">
        <v>40</v>
      </c>
      <c r="D960" t="s">
        <v>72</v>
      </c>
      <c r="E960" t="s">
        <v>42</v>
      </c>
      <c r="F960" t="s">
        <v>58</v>
      </c>
      <c r="G960" t="s">
        <v>84</v>
      </c>
      <c r="H960">
        <v>16.88</v>
      </c>
      <c r="I960">
        <v>1495</v>
      </c>
      <c r="J960">
        <v>85.5</v>
      </c>
      <c r="K960">
        <v>4</v>
      </c>
      <c r="L960" t="s">
        <v>44</v>
      </c>
      <c r="M960" t="s">
        <v>45</v>
      </c>
      <c r="N960">
        <v>56892</v>
      </c>
      <c r="O960" t="s">
        <v>324</v>
      </c>
      <c r="P960" t="s">
        <v>74</v>
      </c>
      <c r="Q960">
        <v>83.61</v>
      </c>
      <c r="R960">
        <v>3665.2</v>
      </c>
      <c r="S960">
        <v>3186.58</v>
      </c>
      <c r="T960">
        <v>6069.65</v>
      </c>
      <c r="U960" t="str">
        <f>TEXT(Table1[[#This Row],[Booking_Date]],"mmm")</f>
        <v>Jan</v>
      </c>
      <c r="V960">
        <f>YEAR(Table1[[#This Row],[Booking_Date]])</f>
        <v>2026</v>
      </c>
      <c r="W960" t="s">
        <v>38</v>
      </c>
      <c r="X960" t="str">
        <f>IF(Table1[[#This Row],[Freight_Cost]]&gt;50000,"High","Low")</f>
        <v>High</v>
      </c>
      <c r="Y960" s="5" t="str">
        <f>IF(Table1[[#This Row],[Profit]]&gt;10000,"Good","Average")</f>
        <v>Average</v>
      </c>
      <c r="Z960" s="5" t="str" cm="1">
        <f t="array" ref="Z960">_xlfn.IFS(K960&lt;=5,"Excellent",K960&lt;=10,"Good",TRUE,"Delayed")</f>
        <v>Excellent</v>
      </c>
      <c r="AA960" s="5" t="str">
        <f>_xlfn.XLOOKUP(Table1[[#This Row],[Shipment_ID]],A:A,E:E)</f>
        <v>CMA CGM</v>
      </c>
      <c r="AB960" s="5">
        <f t="shared" si="14"/>
        <v>6069.65</v>
      </c>
    </row>
    <row r="961" spans="1:28">
      <c r="A961" t="s">
        <v>1155</v>
      </c>
      <c r="B961" s="1">
        <v>45817</v>
      </c>
      <c r="C961" t="s">
        <v>40</v>
      </c>
      <c r="D961" t="s">
        <v>65</v>
      </c>
      <c r="E961" t="s">
        <v>66</v>
      </c>
      <c r="F961" t="s">
        <v>58</v>
      </c>
      <c r="G961" t="s">
        <v>67</v>
      </c>
      <c r="H961">
        <v>17.77</v>
      </c>
      <c r="I961">
        <v>1298</v>
      </c>
      <c r="J961">
        <v>90.95</v>
      </c>
      <c r="K961">
        <v>5</v>
      </c>
      <c r="L961" t="s">
        <v>44</v>
      </c>
      <c r="M961" t="s">
        <v>60</v>
      </c>
      <c r="N961">
        <v>54483</v>
      </c>
      <c r="O961" t="s">
        <v>283</v>
      </c>
      <c r="P961" t="s">
        <v>54</v>
      </c>
      <c r="Q961">
        <v>86.16</v>
      </c>
      <c r="R961">
        <v>3306.8</v>
      </c>
      <c r="S961">
        <v>2889.84</v>
      </c>
      <c r="T961">
        <v>5629.91</v>
      </c>
      <c r="U961" t="str">
        <f>TEXT(Table1[[#This Row],[Booking_Date]],"mmm")</f>
        <v>Jun</v>
      </c>
      <c r="V961">
        <f>YEAR(Table1[[#This Row],[Booking_Date]])</f>
        <v>2025</v>
      </c>
      <c r="W961" t="s">
        <v>75</v>
      </c>
      <c r="X961" t="str">
        <f>IF(Table1[[#This Row],[Freight_Cost]]&gt;50000,"High","Low")</f>
        <v>High</v>
      </c>
      <c r="Y961" s="5" t="str">
        <f>IF(Table1[[#This Row],[Profit]]&gt;10000,"Good","Average")</f>
        <v>Average</v>
      </c>
      <c r="Z961" s="5" t="str" cm="1">
        <f t="array" ref="Z961">_xlfn.IFS(K961&lt;=5,"Excellent",K961&lt;=10,"Good",TRUE,"Delayed")</f>
        <v>Excellent</v>
      </c>
      <c r="AA961" s="5" t="str">
        <f>_xlfn.XLOOKUP(Table1[[#This Row],[Shipment_ID]],A:A,E:E)</f>
        <v>COSCO</v>
      </c>
      <c r="AB961" s="5">
        <f t="shared" si="14"/>
        <v>5629.91</v>
      </c>
    </row>
    <row r="962" spans="1:28">
      <c r="A962" t="s">
        <v>1156</v>
      </c>
      <c r="B962" s="1">
        <v>45595</v>
      </c>
      <c r="C962" t="s">
        <v>64</v>
      </c>
      <c r="D962" t="s">
        <v>51</v>
      </c>
      <c r="E962" t="s">
        <v>42</v>
      </c>
      <c r="F962" t="s">
        <v>58</v>
      </c>
      <c r="G962" t="s">
        <v>43</v>
      </c>
      <c r="H962">
        <v>27.55</v>
      </c>
      <c r="I962">
        <v>536</v>
      </c>
      <c r="J962">
        <v>98.24</v>
      </c>
      <c r="K962">
        <v>2</v>
      </c>
      <c r="L962" t="s">
        <v>34</v>
      </c>
      <c r="M962" t="s">
        <v>60</v>
      </c>
      <c r="N962">
        <v>60015.8</v>
      </c>
      <c r="O962" t="s">
        <v>989</v>
      </c>
      <c r="P962" t="s">
        <v>70</v>
      </c>
      <c r="Q962">
        <v>83.65</v>
      </c>
      <c r="R962">
        <v>2174</v>
      </c>
      <c r="S962">
        <v>2380.5700000000002</v>
      </c>
      <c r="T962">
        <v>9364.08</v>
      </c>
      <c r="U962" t="str">
        <f>TEXT(Table1[[#This Row],[Booking_Date]],"mmm")</f>
        <v>Oct</v>
      </c>
      <c r="V962">
        <f>YEAR(Table1[[#This Row],[Booking_Date]])</f>
        <v>2024</v>
      </c>
      <c r="W962" t="s">
        <v>104</v>
      </c>
      <c r="X962" t="str">
        <f>IF(Table1[[#This Row],[Freight_Cost]]&gt;50000,"High","Low")</f>
        <v>High</v>
      </c>
      <c r="Y962" s="5" t="str">
        <f>IF(Table1[[#This Row],[Profit]]&gt;10000,"Good","Average")</f>
        <v>Average</v>
      </c>
      <c r="Z962" s="5" t="str" cm="1">
        <f t="array" ref="Z962">_xlfn.IFS(K962&lt;=5,"Excellent",K962&lt;=10,"Good",TRUE,"Delayed")</f>
        <v>Excellent</v>
      </c>
      <c r="AA962" s="5" t="str">
        <f>_xlfn.XLOOKUP(Table1[[#This Row],[Shipment_ID]],A:A,E:E)</f>
        <v>CMA CGM</v>
      </c>
      <c r="AB962" s="5">
        <f t="shared" ref="AB962:AB1025" si="15">INDEX(T:T,MATCH(A962,A:A,0))</f>
        <v>9364.08</v>
      </c>
    </row>
    <row r="963" spans="1:28">
      <c r="A963" t="s">
        <v>1157</v>
      </c>
      <c r="B963" s="1">
        <v>45906</v>
      </c>
      <c r="C963" t="s">
        <v>115</v>
      </c>
      <c r="D963" t="s">
        <v>72</v>
      </c>
      <c r="E963" t="s">
        <v>83</v>
      </c>
      <c r="F963" t="s">
        <v>32</v>
      </c>
      <c r="G963" t="s">
        <v>84</v>
      </c>
      <c r="H963">
        <v>13.12</v>
      </c>
      <c r="I963">
        <v>2302</v>
      </c>
      <c r="J963">
        <v>101</v>
      </c>
      <c r="K963">
        <v>6</v>
      </c>
      <c r="L963" t="s">
        <v>68</v>
      </c>
      <c r="M963" t="s">
        <v>60</v>
      </c>
      <c r="N963">
        <v>54052</v>
      </c>
      <c r="O963" t="s">
        <v>262</v>
      </c>
      <c r="P963" t="s">
        <v>54</v>
      </c>
      <c r="Q963">
        <v>85.92</v>
      </c>
      <c r="R963">
        <v>5128.8</v>
      </c>
      <c r="S963">
        <v>4891.91</v>
      </c>
      <c r="T963">
        <v>8879.57</v>
      </c>
      <c r="U963" t="str">
        <f>TEXT(Table1[[#This Row],[Booking_Date]],"mmm")</f>
        <v>Sep</v>
      </c>
      <c r="V963">
        <f>YEAR(Table1[[#This Row],[Booking_Date]])</f>
        <v>2025</v>
      </c>
      <c r="W963" t="s">
        <v>48</v>
      </c>
      <c r="X963" t="str">
        <f>IF(Table1[[#This Row],[Freight_Cost]]&gt;50000,"High","Low")</f>
        <v>High</v>
      </c>
      <c r="Y963" s="5" t="str">
        <f>IF(Table1[[#This Row],[Profit]]&gt;10000,"Good","Average")</f>
        <v>Average</v>
      </c>
      <c r="Z963" s="5" t="str" cm="1">
        <f t="array" ref="Z963">_xlfn.IFS(K963&lt;=5,"Excellent",K963&lt;=10,"Good",TRUE,"Delayed")</f>
        <v>Good</v>
      </c>
      <c r="AA963" s="5" t="str">
        <f>_xlfn.XLOOKUP(Table1[[#This Row],[Shipment_ID]],A:A,E:E)</f>
        <v>MSC</v>
      </c>
      <c r="AB963" s="5">
        <f t="shared" si="15"/>
        <v>8879.57</v>
      </c>
    </row>
    <row r="964" spans="1:28">
      <c r="A964" t="s">
        <v>1158</v>
      </c>
      <c r="B964" s="1">
        <v>45479</v>
      </c>
      <c r="C964" t="s">
        <v>40</v>
      </c>
      <c r="D964" t="s">
        <v>56</v>
      </c>
      <c r="E964" t="s">
        <v>99</v>
      </c>
      <c r="F964" t="s">
        <v>32</v>
      </c>
      <c r="G964" t="s">
        <v>90</v>
      </c>
      <c r="H964">
        <v>26.97</v>
      </c>
      <c r="I964">
        <v>676</v>
      </c>
      <c r="J964">
        <v>85.93</v>
      </c>
      <c r="K964">
        <v>3</v>
      </c>
      <c r="L964" t="s">
        <v>34</v>
      </c>
      <c r="M964" t="s">
        <v>45</v>
      </c>
      <c r="N964">
        <v>49196.6</v>
      </c>
      <c r="O964" t="s">
        <v>161</v>
      </c>
      <c r="P964" t="s">
        <v>74</v>
      </c>
      <c r="Q964">
        <v>87.36</v>
      </c>
      <c r="R964">
        <v>2430.8000000000002</v>
      </c>
      <c r="S964">
        <v>3701.13</v>
      </c>
      <c r="T964">
        <v>8000.45</v>
      </c>
      <c r="U964" t="str">
        <f>TEXT(Table1[[#This Row],[Booking_Date]],"mmm")</f>
        <v>Jul</v>
      </c>
      <c r="V964">
        <f>YEAR(Table1[[#This Row],[Booking_Date]])</f>
        <v>2024</v>
      </c>
      <c r="W964" t="s">
        <v>48</v>
      </c>
      <c r="X964" t="str">
        <f>IF(Table1[[#This Row],[Freight_Cost]]&gt;50000,"High","Low")</f>
        <v>Low</v>
      </c>
      <c r="Y964" s="5" t="str">
        <f>IF(Table1[[#This Row],[Profit]]&gt;10000,"Good","Average")</f>
        <v>Average</v>
      </c>
      <c r="Z964" s="5" t="str" cm="1">
        <f t="array" ref="Z964">_xlfn.IFS(K964&lt;=5,"Excellent",K964&lt;=10,"Good",TRUE,"Delayed")</f>
        <v>Excellent</v>
      </c>
      <c r="AA964" s="5" t="str">
        <f>_xlfn.XLOOKUP(Table1[[#This Row],[Shipment_ID]],A:A,E:E)</f>
        <v>ONE</v>
      </c>
      <c r="AB964" s="5">
        <f t="shared" si="15"/>
        <v>8000.45</v>
      </c>
    </row>
    <row r="965" spans="1:28">
      <c r="A965" t="s">
        <v>1159</v>
      </c>
      <c r="B965" s="1">
        <v>45950</v>
      </c>
      <c r="C965" t="s">
        <v>40</v>
      </c>
      <c r="D965" t="s">
        <v>72</v>
      </c>
      <c r="E965" t="s">
        <v>66</v>
      </c>
      <c r="F965" t="s">
        <v>58</v>
      </c>
      <c r="G965" t="s">
        <v>43</v>
      </c>
      <c r="H965">
        <v>13.55</v>
      </c>
      <c r="I965">
        <v>2647</v>
      </c>
      <c r="J965">
        <v>104.24</v>
      </c>
      <c r="K965">
        <v>6</v>
      </c>
      <c r="L965" t="s">
        <v>34</v>
      </c>
      <c r="M965" t="s">
        <v>45</v>
      </c>
      <c r="N965">
        <v>74967.8</v>
      </c>
      <c r="O965" t="s">
        <v>228</v>
      </c>
      <c r="P965" t="s">
        <v>74</v>
      </c>
      <c r="Q965">
        <v>81.58</v>
      </c>
      <c r="R965">
        <v>5836</v>
      </c>
      <c r="S965">
        <v>3965.3</v>
      </c>
      <c r="T965">
        <v>8160.25</v>
      </c>
      <c r="U965" t="str">
        <f>TEXT(Table1[[#This Row],[Booking_Date]],"mmm")</f>
        <v>Oct</v>
      </c>
      <c r="V965">
        <f>YEAR(Table1[[#This Row],[Booking_Date]])</f>
        <v>2025</v>
      </c>
      <c r="W965" t="s">
        <v>104</v>
      </c>
      <c r="X965" t="str">
        <f>IF(Table1[[#This Row],[Freight_Cost]]&gt;50000,"High","Low")</f>
        <v>High</v>
      </c>
      <c r="Y965" s="5" t="str">
        <f>IF(Table1[[#This Row],[Profit]]&gt;10000,"Good","Average")</f>
        <v>Average</v>
      </c>
      <c r="Z965" s="5" t="str" cm="1">
        <f t="array" ref="Z965">_xlfn.IFS(K965&lt;=5,"Excellent",K965&lt;=10,"Good",TRUE,"Delayed")</f>
        <v>Good</v>
      </c>
      <c r="AA965" s="5" t="str">
        <f>_xlfn.XLOOKUP(Table1[[#This Row],[Shipment_ID]],A:A,E:E)</f>
        <v>COSCO</v>
      </c>
      <c r="AB965" s="5">
        <f t="shared" si="15"/>
        <v>8160.25</v>
      </c>
    </row>
    <row r="966" spans="1:28">
      <c r="A966" t="s">
        <v>1160</v>
      </c>
      <c r="B966" s="1">
        <v>46184</v>
      </c>
      <c r="C966" t="s">
        <v>121</v>
      </c>
      <c r="D966" t="s">
        <v>65</v>
      </c>
      <c r="E966" t="s">
        <v>83</v>
      </c>
      <c r="F966" t="s">
        <v>32</v>
      </c>
      <c r="G966" t="s">
        <v>67</v>
      </c>
      <c r="H966">
        <v>17.09</v>
      </c>
      <c r="I966">
        <v>2136</v>
      </c>
      <c r="J966">
        <v>101.33</v>
      </c>
      <c r="K966">
        <v>5</v>
      </c>
      <c r="L966" t="s">
        <v>68</v>
      </c>
      <c r="M966" t="s">
        <v>35</v>
      </c>
      <c r="N966">
        <v>59672.6</v>
      </c>
      <c r="O966" t="s">
        <v>564</v>
      </c>
      <c r="P966" t="s">
        <v>70</v>
      </c>
      <c r="Q966">
        <v>85.54</v>
      </c>
      <c r="R966">
        <v>4955.6000000000004</v>
      </c>
      <c r="S966">
        <v>2863.85</v>
      </c>
      <c r="T966">
        <v>7144.61</v>
      </c>
      <c r="U966" t="str">
        <f>TEXT(Table1[[#This Row],[Booking_Date]],"mmm")</f>
        <v>Jun</v>
      </c>
      <c r="V966">
        <f>YEAR(Table1[[#This Row],[Booking_Date]])</f>
        <v>2026</v>
      </c>
      <c r="W966" t="s">
        <v>75</v>
      </c>
      <c r="X966" t="str">
        <f>IF(Table1[[#This Row],[Freight_Cost]]&gt;50000,"High","Low")</f>
        <v>High</v>
      </c>
      <c r="Y966" s="5" t="str">
        <f>IF(Table1[[#This Row],[Profit]]&gt;10000,"Good","Average")</f>
        <v>Average</v>
      </c>
      <c r="Z966" s="5" t="str" cm="1">
        <f t="array" ref="Z966">_xlfn.IFS(K966&lt;=5,"Excellent",K966&lt;=10,"Good",TRUE,"Delayed")</f>
        <v>Excellent</v>
      </c>
      <c r="AA966" s="5" t="str">
        <f>_xlfn.XLOOKUP(Table1[[#This Row],[Shipment_ID]],A:A,E:E)</f>
        <v>MSC</v>
      </c>
      <c r="AB966" s="5">
        <f t="shared" si="15"/>
        <v>7144.61</v>
      </c>
    </row>
    <row r="967" spans="1:28">
      <c r="A967" t="s">
        <v>1161</v>
      </c>
      <c r="B967" s="1">
        <v>45832</v>
      </c>
      <c r="C967" t="s">
        <v>121</v>
      </c>
      <c r="D967" t="s">
        <v>30</v>
      </c>
      <c r="E967" t="s">
        <v>57</v>
      </c>
      <c r="F967" t="s">
        <v>32</v>
      </c>
      <c r="G967" t="s">
        <v>84</v>
      </c>
      <c r="H967">
        <v>26.76</v>
      </c>
      <c r="I967">
        <v>1748</v>
      </c>
      <c r="J967">
        <v>94.81</v>
      </c>
      <c r="K967">
        <v>5</v>
      </c>
      <c r="L967" t="s">
        <v>68</v>
      </c>
      <c r="M967" t="s">
        <v>45</v>
      </c>
      <c r="N967">
        <v>60437.2</v>
      </c>
      <c r="O967" t="s">
        <v>425</v>
      </c>
      <c r="P967" t="s">
        <v>78</v>
      </c>
      <c r="Q967">
        <v>88.07</v>
      </c>
      <c r="R967">
        <v>4566.3999999999996</v>
      </c>
      <c r="S967">
        <v>3548.76</v>
      </c>
      <c r="T967">
        <v>10461</v>
      </c>
      <c r="U967" t="str">
        <f>TEXT(Table1[[#This Row],[Booking_Date]],"mmm")</f>
        <v>Jun</v>
      </c>
      <c r="V967">
        <f>YEAR(Table1[[#This Row],[Booking_Date]])</f>
        <v>2025</v>
      </c>
      <c r="W967" t="s">
        <v>75</v>
      </c>
      <c r="X967" t="str">
        <f>IF(Table1[[#This Row],[Freight_Cost]]&gt;50000,"High","Low")</f>
        <v>High</v>
      </c>
      <c r="Y967" s="5" t="str">
        <f>IF(Table1[[#This Row],[Profit]]&gt;10000,"Good","Average")</f>
        <v>Good</v>
      </c>
      <c r="Z967" s="5" t="str" cm="1">
        <f t="array" ref="Z967">_xlfn.IFS(K967&lt;=5,"Excellent",K967&lt;=10,"Good",TRUE,"Delayed")</f>
        <v>Excellent</v>
      </c>
      <c r="AA967" s="5" t="str">
        <f>_xlfn.XLOOKUP(Table1[[#This Row],[Shipment_ID]],A:A,E:E)</f>
        <v>Evergreen</v>
      </c>
      <c r="AB967" s="5">
        <f t="shared" si="15"/>
        <v>10461</v>
      </c>
    </row>
    <row r="968" spans="1:28">
      <c r="A968" t="s">
        <v>1162</v>
      </c>
      <c r="B968" s="1">
        <v>45849</v>
      </c>
      <c r="C968" t="s">
        <v>64</v>
      </c>
      <c r="D968" t="s">
        <v>65</v>
      </c>
      <c r="E968" t="s">
        <v>66</v>
      </c>
      <c r="F968" t="s">
        <v>58</v>
      </c>
      <c r="G968" t="s">
        <v>33</v>
      </c>
      <c r="H968">
        <v>27.76</v>
      </c>
      <c r="I968">
        <v>1447</v>
      </c>
      <c r="J968">
        <v>101.58</v>
      </c>
      <c r="K968">
        <v>3</v>
      </c>
      <c r="L968" t="s">
        <v>34</v>
      </c>
      <c r="M968" t="s">
        <v>45</v>
      </c>
      <c r="N968">
        <v>73037.600000000006</v>
      </c>
      <c r="O968" t="s">
        <v>277</v>
      </c>
      <c r="P968" t="s">
        <v>74</v>
      </c>
      <c r="Q968">
        <v>87.28</v>
      </c>
      <c r="R968">
        <v>4004.4</v>
      </c>
      <c r="S968">
        <v>2851.95</v>
      </c>
      <c r="T968">
        <v>9946.7099999999991</v>
      </c>
      <c r="U968" t="str">
        <f>TEXT(Table1[[#This Row],[Booking_Date]],"mmm")</f>
        <v>Jul</v>
      </c>
      <c r="V968">
        <f>YEAR(Table1[[#This Row],[Booking_Date]])</f>
        <v>2025</v>
      </c>
      <c r="W968" t="s">
        <v>48</v>
      </c>
      <c r="X968" t="str">
        <f>IF(Table1[[#This Row],[Freight_Cost]]&gt;50000,"High","Low")</f>
        <v>High</v>
      </c>
      <c r="Y968" s="5" t="str">
        <f>IF(Table1[[#This Row],[Profit]]&gt;10000,"Good","Average")</f>
        <v>Average</v>
      </c>
      <c r="Z968" s="5" t="str" cm="1">
        <f t="array" ref="Z968">_xlfn.IFS(K968&lt;=5,"Excellent",K968&lt;=10,"Good",TRUE,"Delayed")</f>
        <v>Excellent</v>
      </c>
      <c r="AA968" s="5" t="str">
        <f>_xlfn.XLOOKUP(Table1[[#This Row],[Shipment_ID]],A:A,E:E)</f>
        <v>COSCO</v>
      </c>
      <c r="AB968" s="5">
        <f t="shared" si="15"/>
        <v>9946.7099999999991</v>
      </c>
    </row>
    <row r="969" spans="1:28">
      <c r="A969" t="s">
        <v>1163</v>
      </c>
      <c r="B969" s="1">
        <v>46172</v>
      </c>
      <c r="C969" t="s">
        <v>29</v>
      </c>
      <c r="D969" t="s">
        <v>51</v>
      </c>
      <c r="E969" t="s">
        <v>57</v>
      </c>
      <c r="F969" t="s">
        <v>58</v>
      </c>
      <c r="G969" t="s">
        <v>67</v>
      </c>
      <c r="H969">
        <v>27.17</v>
      </c>
      <c r="I969">
        <v>1548</v>
      </c>
      <c r="J969">
        <v>90.56</v>
      </c>
      <c r="K969">
        <v>5</v>
      </c>
      <c r="L969" t="s">
        <v>34</v>
      </c>
      <c r="M969" t="s">
        <v>45</v>
      </c>
      <c r="N969">
        <v>72396.2</v>
      </c>
      <c r="O969" t="s">
        <v>128</v>
      </c>
      <c r="P969" t="s">
        <v>78</v>
      </c>
      <c r="Q969">
        <v>81.31</v>
      </c>
      <c r="R969">
        <v>4182.8</v>
      </c>
      <c r="S969">
        <v>3751.47</v>
      </c>
      <c r="T969">
        <v>8419.02</v>
      </c>
      <c r="U969" t="str">
        <f>TEXT(Table1[[#This Row],[Booking_Date]],"mmm")</f>
        <v>May</v>
      </c>
      <c r="V969">
        <f>YEAR(Table1[[#This Row],[Booking_Date]])</f>
        <v>2026</v>
      </c>
      <c r="W969" t="s">
        <v>75</v>
      </c>
      <c r="X969" t="str">
        <f>IF(Table1[[#This Row],[Freight_Cost]]&gt;50000,"High","Low")</f>
        <v>High</v>
      </c>
      <c r="Y969" s="5" t="str">
        <f>IF(Table1[[#This Row],[Profit]]&gt;10000,"Good","Average")</f>
        <v>Average</v>
      </c>
      <c r="Z969" s="5" t="str" cm="1">
        <f t="array" ref="Z969">_xlfn.IFS(K969&lt;=5,"Excellent",K969&lt;=10,"Good",TRUE,"Delayed")</f>
        <v>Excellent</v>
      </c>
      <c r="AA969" s="5" t="str">
        <f>_xlfn.XLOOKUP(Table1[[#This Row],[Shipment_ID]],A:A,E:E)</f>
        <v>Evergreen</v>
      </c>
      <c r="AB969" s="5">
        <f t="shared" si="15"/>
        <v>8419.02</v>
      </c>
    </row>
    <row r="970" spans="1:28">
      <c r="A970" t="s">
        <v>1164</v>
      </c>
      <c r="B970" s="1">
        <v>45392</v>
      </c>
      <c r="C970" t="s">
        <v>121</v>
      </c>
      <c r="D970" t="s">
        <v>82</v>
      </c>
      <c r="E970" t="s">
        <v>83</v>
      </c>
      <c r="F970" t="s">
        <v>58</v>
      </c>
      <c r="G970" t="s">
        <v>43</v>
      </c>
      <c r="H970">
        <v>26.34</v>
      </c>
      <c r="I970">
        <v>1707</v>
      </c>
      <c r="J970">
        <v>104.56</v>
      </c>
      <c r="K970">
        <v>4</v>
      </c>
      <c r="L970" t="s">
        <v>68</v>
      </c>
      <c r="M970" t="s">
        <v>45</v>
      </c>
      <c r="N970">
        <v>72737.2</v>
      </c>
      <c r="O970" t="s">
        <v>410</v>
      </c>
      <c r="P970" t="s">
        <v>37</v>
      </c>
      <c r="Q970">
        <v>81.98</v>
      </c>
      <c r="R970">
        <v>4467.6000000000004</v>
      </c>
      <c r="S970">
        <v>3933.48</v>
      </c>
      <c r="T970">
        <v>7921.58</v>
      </c>
      <c r="U970" t="str">
        <f>TEXT(Table1[[#This Row],[Booking_Date]],"mmm")</f>
        <v>Apr</v>
      </c>
      <c r="V970">
        <f>YEAR(Table1[[#This Row],[Booking_Date]])</f>
        <v>2024</v>
      </c>
      <c r="W970" t="s">
        <v>75</v>
      </c>
      <c r="X970" t="str">
        <f>IF(Table1[[#This Row],[Freight_Cost]]&gt;50000,"High","Low")</f>
        <v>High</v>
      </c>
      <c r="Y970" s="5" t="str">
        <f>IF(Table1[[#This Row],[Profit]]&gt;10000,"Good","Average")</f>
        <v>Average</v>
      </c>
      <c r="Z970" s="5" t="str" cm="1">
        <f t="array" ref="Z970">_xlfn.IFS(K970&lt;=5,"Excellent",K970&lt;=10,"Good",TRUE,"Delayed")</f>
        <v>Excellent</v>
      </c>
      <c r="AA970" s="5" t="str">
        <f>_xlfn.XLOOKUP(Table1[[#This Row],[Shipment_ID]],A:A,E:E)</f>
        <v>MSC</v>
      </c>
      <c r="AB970" s="5">
        <f t="shared" si="15"/>
        <v>7921.58</v>
      </c>
    </row>
    <row r="971" spans="1:28">
      <c r="A971" t="s">
        <v>1165</v>
      </c>
      <c r="B971" s="1">
        <v>45839</v>
      </c>
      <c r="C971" t="s">
        <v>89</v>
      </c>
      <c r="D971" t="s">
        <v>51</v>
      </c>
      <c r="E971" t="s">
        <v>42</v>
      </c>
      <c r="F971" t="s">
        <v>32</v>
      </c>
      <c r="G971" t="s">
        <v>33</v>
      </c>
      <c r="H971">
        <v>16.55</v>
      </c>
      <c r="I971">
        <v>944</v>
      </c>
      <c r="J971">
        <v>96.99</v>
      </c>
      <c r="K971">
        <v>3</v>
      </c>
      <c r="L971" t="s">
        <v>68</v>
      </c>
      <c r="M971" t="s">
        <v>45</v>
      </c>
      <c r="N971">
        <v>41861.800000000003</v>
      </c>
      <c r="O971" t="s">
        <v>518</v>
      </c>
      <c r="P971" t="s">
        <v>70</v>
      </c>
      <c r="Q971">
        <v>88.48</v>
      </c>
      <c r="R971">
        <v>2550</v>
      </c>
      <c r="S971">
        <v>3772.76</v>
      </c>
      <c r="T971">
        <v>6022.63</v>
      </c>
      <c r="U971" t="str">
        <f>TEXT(Table1[[#This Row],[Booking_Date]],"mmm")</f>
        <v>Jul</v>
      </c>
      <c r="V971">
        <f>YEAR(Table1[[#This Row],[Booking_Date]])</f>
        <v>2025</v>
      </c>
      <c r="W971" t="s">
        <v>48</v>
      </c>
      <c r="X971" t="str">
        <f>IF(Table1[[#This Row],[Freight_Cost]]&gt;50000,"High","Low")</f>
        <v>Low</v>
      </c>
      <c r="Y971" s="5" t="str">
        <f>IF(Table1[[#This Row],[Profit]]&gt;10000,"Good","Average")</f>
        <v>Average</v>
      </c>
      <c r="Z971" s="5" t="str" cm="1">
        <f t="array" ref="Z971">_xlfn.IFS(K971&lt;=5,"Excellent",K971&lt;=10,"Good",TRUE,"Delayed")</f>
        <v>Excellent</v>
      </c>
      <c r="AA971" s="5" t="str">
        <f>_xlfn.XLOOKUP(Table1[[#This Row],[Shipment_ID]],A:A,E:E)</f>
        <v>CMA CGM</v>
      </c>
      <c r="AB971" s="5">
        <f t="shared" si="15"/>
        <v>6022.63</v>
      </c>
    </row>
    <row r="972" spans="1:28">
      <c r="A972" t="s">
        <v>1166</v>
      </c>
      <c r="B972" s="1">
        <v>45609</v>
      </c>
      <c r="C972" t="s">
        <v>121</v>
      </c>
      <c r="D972" t="s">
        <v>41</v>
      </c>
      <c r="E972" t="s">
        <v>102</v>
      </c>
      <c r="F972" t="s">
        <v>58</v>
      </c>
      <c r="G972" t="s">
        <v>84</v>
      </c>
      <c r="H972">
        <v>10.75</v>
      </c>
      <c r="I972">
        <v>427</v>
      </c>
      <c r="J972">
        <v>85.53</v>
      </c>
      <c r="K972">
        <v>2</v>
      </c>
      <c r="L972" t="s">
        <v>44</v>
      </c>
      <c r="M972" t="s">
        <v>60</v>
      </c>
      <c r="N972">
        <v>37062.6</v>
      </c>
      <c r="O972" t="s">
        <v>324</v>
      </c>
      <c r="P972" t="s">
        <v>54</v>
      </c>
      <c r="Q972">
        <v>88.02</v>
      </c>
      <c r="R972">
        <v>1284</v>
      </c>
      <c r="S972">
        <v>2877.18</v>
      </c>
      <c r="T972">
        <v>3440.09</v>
      </c>
      <c r="U972" t="str">
        <f>TEXT(Table1[[#This Row],[Booking_Date]],"mmm")</f>
        <v>Nov</v>
      </c>
      <c r="V972">
        <f>YEAR(Table1[[#This Row],[Booking_Date]])</f>
        <v>2024</v>
      </c>
      <c r="W972" t="s">
        <v>104</v>
      </c>
      <c r="X972" t="str">
        <f>IF(Table1[[#This Row],[Freight_Cost]]&gt;50000,"High","Low")</f>
        <v>Low</v>
      </c>
      <c r="Y972" s="5" t="str">
        <f>IF(Table1[[#This Row],[Profit]]&gt;10000,"Good","Average")</f>
        <v>Average</v>
      </c>
      <c r="Z972" s="5" t="str" cm="1">
        <f t="array" ref="Z972">_xlfn.IFS(K972&lt;=5,"Excellent",K972&lt;=10,"Good",TRUE,"Delayed")</f>
        <v>Excellent</v>
      </c>
      <c r="AA972" s="5" t="str">
        <f>_xlfn.XLOOKUP(Table1[[#This Row],[Shipment_ID]],A:A,E:E)</f>
        <v>Maersk</v>
      </c>
      <c r="AB972" s="5">
        <f t="shared" si="15"/>
        <v>3440.09</v>
      </c>
    </row>
    <row r="973" spans="1:28">
      <c r="A973" t="s">
        <v>1167</v>
      </c>
      <c r="B973" s="1">
        <v>45413</v>
      </c>
      <c r="C973" t="s">
        <v>40</v>
      </c>
      <c r="D973" t="s">
        <v>82</v>
      </c>
      <c r="E973" t="s">
        <v>42</v>
      </c>
      <c r="F973" t="s">
        <v>32</v>
      </c>
      <c r="G973" t="s">
        <v>67</v>
      </c>
      <c r="H973">
        <v>22.18</v>
      </c>
      <c r="I973">
        <v>328</v>
      </c>
      <c r="J973">
        <v>104.2</v>
      </c>
      <c r="K973">
        <v>2</v>
      </c>
      <c r="L973" t="s">
        <v>34</v>
      </c>
      <c r="M973" t="s">
        <v>35</v>
      </c>
      <c r="N973">
        <v>45402</v>
      </c>
      <c r="O973" t="s">
        <v>436</v>
      </c>
      <c r="P973" t="s">
        <v>37</v>
      </c>
      <c r="Q973">
        <v>85.55</v>
      </c>
      <c r="R973">
        <v>1543.2</v>
      </c>
      <c r="S973">
        <v>2578.7199999999998</v>
      </c>
      <c r="T973">
        <v>4759.07</v>
      </c>
      <c r="U973" t="str">
        <f>TEXT(Table1[[#This Row],[Booking_Date]],"mmm")</f>
        <v>May</v>
      </c>
      <c r="V973">
        <f>YEAR(Table1[[#This Row],[Booking_Date]])</f>
        <v>2024</v>
      </c>
      <c r="W973" t="s">
        <v>75</v>
      </c>
      <c r="X973" t="str">
        <f>IF(Table1[[#This Row],[Freight_Cost]]&gt;50000,"High","Low")</f>
        <v>Low</v>
      </c>
      <c r="Y973" s="5" t="str">
        <f>IF(Table1[[#This Row],[Profit]]&gt;10000,"Good","Average")</f>
        <v>Average</v>
      </c>
      <c r="Z973" s="5" t="str" cm="1">
        <f t="array" ref="Z973">_xlfn.IFS(K973&lt;=5,"Excellent",K973&lt;=10,"Good",TRUE,"Delayed")</f>
        <v>Excellent</v>
      </c>
      <c r="AA973" s="5" t="str">
        <f>_xlfn.XLOOKUP(Table1[[#This Row],[Shipment_ID]],A:A,E:E)</f>
        <v>CMA CGM</v>
      </c>
      <c r="AB973" s="5">
        <f t="shared" si="15"/>
        <v>4759.07</v>
      </c>
    </row>
    <row r="974" spans="1:28">
      <c r="A974" t="s">
        <v>1168</v>
      </c>
      <c r="B974" s="1">
        <v>45503</v>
      </c>
      <c r="C974" t="s">
        <v>64</v>
      </c>
      <c r="D974" t="s">
        <v>41</v>
      </c>
      <c r="E974" t="s">
        <v>42</v>
      </c>
      <c r="F974" t="s">
        <v>58</v>
      </c>
      <c r="G974" t="s">
        <v>43</v>
      </c>
      <c r="H974">
        <v>14.85</v>
      </c>
      <c r="I974">
        <v>1423</v>
      </c>
      <c r="J974">
        <v>94.43</v>
      </c>
      <c r="K974">
        <v>5</v>
      </c>
      <c r="L974" t="s">
        <v>44</v>
      </c>
      <c r="M974" t="s">
        <v>60</v>
      </c>
      <c r="N974">
        <v>53772.6</v>
      </c>
      <c r="O974" t="s">
        <v>116</v>
      </c>
      <c r="P974" t="s">
        <v>54</v>
      </c>
      <c r="Q974">
        <v>81.150000000000006</v>
      </c>
      <c r="R974">
        <v>3440</v>
      </c>
      <c r="S974">
        <v>2405.25</v>
      </c>
      <c r="T974">
        <v>5711.12</v>
      </c>
      <c r="U974" t="str">
        <f>TEXT(Table1[[#This Row],[Booking_Date]],"mmm")</f>
        <v>Jul</v>
      </c>
      <c r="V974">
        <f>YEAR(Table1[[#This Row],[Booking_Date]])</f>
        <v>2024</v>
      </c>
      <c r="W974" t="s">
        <v>48</v>
      </c>
      <c r="X974" t="str">
        <f>IF(Table1[[#This Row],[Freight_Cost]]&gt;50000,"High","Low")</f>
        <v>High</v>
      </c>
      <c r="Y974" s="5" t="str">
        <f>IF(Table1[[#This Row],[Profit]]&gt;10000,"Good","Average")</f>
        <v>Average</v>
      </c>
      <c r="Z974" s="5" t="str" cm="1">
        <f t="array" ref="Z974">_xlfn.IFS(K974&lt;=5,"Excellent",K974&lt;=10,"Good",TRUE,"Delayed")</f>
        <v>Excellent</v>
      </c>
      <c r="AA974" s="5" t="str">
        <f>_xlfn.XLOOKUP(Table1[[#This Row],[Shipment_ID]],A:A,E:E)</f>
        <v>CMA CGM</v>
      </c>
      <c r="AB974" s="5">
        <f t="shared" si="15"/>
        <v>5711.12</v>
      </c>
    </row>
    <row r="975" spans="1:28">
      <c r="A975" t="s">
        <v>1169</v>
      </c>
      <c r="B975" s="1">
        <v>45800</v>
      </c>
      <c r="C975" t="s">
        <v>64</v>
      </c>
      <c r="D975" t="s">
        <v>108</v>
      </c>
      <c r="E975" t="s">
        <v>57</v>
      </c>
      <c r="F975" t="s">
        <v>58</v>
      </c>
      <c r="G975" t="s">
        <v>52</v>
      </c>
      <c r="H975">
        <v>18.61</v>
      </c>
      <c r="I975">
        <v>2023</v>
      </c>
      <c r="J975">
        <v>102.45</v>
      </c>
      <c r="K975">
        <v>5</v>
      </c>
      <c r="L975" t="s">
        <v>34</v>
      </c>
      <c r="M975" t="s">
        <v>60</v>
      </c>
      <c r="N975">
        <v>70319</v>
      </c>
      <c r="O975" t="s">
        <v>292</v>
      </c>
      <c r="P975" t="s">
        <v>47</v>
      </c>
      <c r="Q975">
        <v>86.45</v>
      </c>
      <c r="R975">
        <v>4790.3999999999996</v>
      </c>
      <c r="S975">
        <v>2256.84</v>
      </c>
      <c r="T975">
        <v>5886.85</v>
      </c>
      <c r="U975" t="str">
        <f>TEXT(Table1[[#This Row],[Booking_Date]],"mmm")</f>
        <v>May</v>
      </c>
      <c r="V975">
        <f>YEAR(Table1[[#This Row],[Booking_Date]])</f>
        <v>2025</v>
      </c>
      <c r="W975" t="s">
        <v>75</v>
      </c>
      <c r="X975" t="str">
        <f>IF(Table1[[#This Row],[Freight_Cost]]&gt;50000,"High","Low")</f>
        <v>High</v>
      </c>
      <c r="Y975" s="5" t="str">
        <f>IF(Table1[[#This Row],[Profit]]&gt;10000,"Good","Average")</f>
        <v>Average</v>
      </c>
      <c r="Z975" s="5" t="str" cm="1">
        <f t="array" ref="Z975">_xlfn.IFS(K975&lt;=5,"Excellent",K975&lt;=10,"Good",TRUE,"Delayed")</f>
        <v>Excellent</v>
      </c>
      <c r="AA975" s="5" t="str">
        <f>_xlfn.XLOOKUP(Table1[[#This Row],[Shipment_ID]],A:A,E:E)</f>
        <v>Evergreen</v>
      </c>
      <c r="AB975" s="5">
        <f t="shared" si="15"/>
        <v>5886.85</v>
      </c>
    </row>
    <row r="976" spans="1:28">
      <c r="A976" t="s">
        <v>1170</v>
      </c>
      <c r="B976" s="1">
        <v>45485</v>
      </c>
      <c r="C976" t="s">
        <v>50</v>
      </c>
      <c r="D976" t="s">
        <v>41</v>
      </c>
      <c r="E976" t="s">
        <v>42</v>
      </c>
      <c r="F976" t="s">
        <v>32</v>
      </c>
      <c r="G976" t="s">
        <v>33</v>
      </c>
      <c r="H976">
        <v>21.62</v>
      </c>
      <c r="I976">
        <v>1859</v>
      </c>
      <c r="J976">
        <v>99.28</v>
      </c>
      <c r="K976">
        <v>4</v>
      </c>
      <c r="L976" t="s">
        <v>34</v>
      </c>
      <c r="M976" t="s">
        <v>35</v>
      </c>
      <c r="N976">
        <v>62679.6</v>
      </c>
      <c r="O976" t="s">
        <v>454</v>
      </c>
      <c r="P976" t="s">
        <v>37</v>
      </c>
      <c r="Q976">
        <v>84.73</v>
      </c>
      <c r="R976">
        <v>4582.8</v>
      </c>
      <c r="S976">
        <v>4531.8100000000004</v>
      </c>
      <c r="T976">
        <v>9355.2999999999993</v>
      </c>
      <c r="U976" t="str">
        <f>TEXT(Table1[[#This Row],[Booking_Date]],"mmm")</f>
        <v>Jul</v>
      </c>
      <c r="V976">
        <f>YEAR(Table1[[#This Row],[Booking_Date]])</f>
        <v>2024</v>
      </c>
      <c r="W976" t="s">
        <v>48</v>
      </c>
      <c r="X976" t="str">
        <f>IF(Table1[[#This Row],[Freight_Cost]]&gt;50000,"High","Low")</f>
        <v>High</v>
      </c>
      <c r="Y976" s="5" t="str">
        <f>IF(Table1[[#This Row],[Profit]]&gt;10000,"Good","Average")</f>
        <v>Average</v>
      </c>
      <c r="Z976" s="5" t="str" cm="1">
        <f t="array" ref="Z976">_xlfn.IFS(K976&lt;=5,"Excellent",K976&lt;=10,"Good",TRUE,"Delayed")</f>
        <v>Excellent</v>
      </c>
      <c r="AA976" s="5" t="str">
        <f>_xlfn.XLOOKUP(Table1[[#This Row],[Shipment_ID]],A:A,E:E)</f>
        <v>CMA CGM</v>
      </c>
      <c r="AB976" s="5">
        <f t="shared" si="15"/>
        <v>9355.2999999999993</v>
      </c>
    </row>
    <row r="977" spans="1:28">
      <c r="A977" t="s">
        <v>1171</v>
      </c>
      <c r="B977" s="1">
        <v>45652</v>
      </c>
      <c r="C977" t="s">
        <v>40</v>
      </c>
      <c r="D977" t="s">
        <v>82</v>
      </c>
      <c r="E977" t="s">
        <v>102</v>
      </c>
      <c r="F977" t="s">
        <v>32</v>
      </c>
      <c r="G977" t="s">
        <v>90</v>
      </c>
      <c r="H977">
        <v>25.28</v>
      </c>
      <c r="I977">
        <v>439</v>
      </c>
      <c r="J977">
        <v>92.79</v>
      </c>
      <c r="K977">
        <v>3</v>
      </c>
      <c r="L977" t="s">
        <v>44</v>
      </c>
      <c r="M977" t="s">
        <v>45</v>
      </c>
      <c r="N977">
        <v>40654.800000000003</v>
      </c>
      <c r="O977" t="s">
        <v>436</v>
      </c>
      <c r="P977" t="s">
        <v>62</v>
      </c>
      <c r="Q977">
        <v>82.51</v>
      </c>
      <c r="R977">
        <v>1889.2</v>
      </c>
      <c r="S977">
        <v>3727.98</v>
      </c>
      <c r="T977">
        <v>3769.77</v>
      </c>
      <c r="U977" t="str">
        <f>TEXT(Table1[[#This Row],[Booking_Date]],"mmm")</f>
        <v>Dec</v>
      </c>
      <c r="V977">
        <f>YEAR(Table1[[#This Row],[Booking_Date]])</f>
        <v>2024</v>
      </c>
      <c r="W977" t="s">
        <v>104</v>
      </c>
      <c r="X977" t="str">
        <f>IF(Table1[[#This Row],[Freight_Cost]]&gt;50000,"High","Low")</f>
        <v>Low</v>
      </c>
      <c r="Y977" s="5" t="str">
        <f>IF(Table1[[#This Row],[Profit]]&gt;10000,"Good","Average")</f>
        <v>Average</v>
      </c>
      <c r="Z977" s="5" t="str" cm="1">
        <f t="array" ref="Z977">_xlfn.IFS(K977&lt;=5,"Excellent",K977&lt;=10,"Good",TRUE,"Delayed")</f>
        <v>Excellent</v>
      </c>
      <c r="AA977" s="5" t="str">
        <f>_xlfn.XLOOKUP(Table1[[#This Row],[Shipment_ID]],A:A,E:E)</f>
        <v>Maersk</v>
      </c>
      <c r="AB977" s="5">
        <f t="shared" si="15"/>
        <v>3769.77</v>
      </c>
    </row>
    <row r="978" spans="1:28">
      <c r="A978" t="s">
        <v>1172</v>
      </c>
      <c r="B978" s="1">
        <v>46144</v>
      </c>
      <c r="C978" t="s">
        <v>121</v>
      </c>
      <c r="D978" t="s">
        <v>30</v>
      </c>
      <c r="E978" t="s">
        <v>102</v>
      </c>
      <c r="F978" t="s">
        <v>32</v>
      </c>
      <c r="G978" t="s">
        <v>43</v>
      </c>
      <c r="H978">
        <v>11.86</v>
      </c>
      <c r="I978">
        <v>1100</v>
      </c>
      <c r="J978">
        <v>96.22</v>
      </c>
      <c r="K978">
        <v>4</v>
      </c>
      <c r="L978" t="s">
        <v>68</v>
      </c>
      <c r="M978" t="s">
        <v>35</v>
      </c>
      <c r="N978">
        <v>41920.400000000001</v>
      </c>
      <c r="O978" t="s">
        <v>170</v>
      </c>
      <c r="P978" t="s">
        <v>62</v>
      </c>
      <c r="Q978">
        <v>86.37</v>
      </c>
      <c r="R978">
        <v>2674.4</v>
      </c>
      <c r="S978">
        <v>1922.15</v>
      </c>
      <c r="T978">
        <v>4142.2299999999996</v>
      </c>
      <c r="U978" t="str">
        <f>TEXT(Table1[[#This Row],[Booking_Date]],"mmm")</f>
        <v>May</v>
      </c>
      <c r="V978">
        <f>YEAR(Table1[[#This Row],[Booking_Date]])</f>
        <v>2026</v>
      </c>
      <c r="W978" t="s">
        <v>75</v>
      </c>
      <c r="X978" t="str">
        <f>IF(Table1[[#This Row],[Freight_Cost]]&gt;50000,"High","Low")</f>
        <v>Low</v>
      </c>
      <c r="Y978" s="5" t="str">
        <f>IF(Table1[[#This Row],[Profit]]&gt;10000,"Good","Average")</f>
        <v>Average</v>
      </c>
      <c r="Z978" s="5" t="str" cm="1">
        <f t="array" ref="Z978">_xlfn.IFS(K978&lt;=5,"Excellent",K978&lt;=10,"Good",TRUE,"Delayed")</f>
        <v>Excellent</v>
      </c>
      <c r="AA978" s="5" t="str">
        <f>_xlfn.XLOOKUP(Table1[[#This Row],[Shipment_ID]],A:A,E:E)</f>
        <v>Maersk</v>
      </c>
      <c r="AB978" s="5">
        <f t="shared" si="15"/>
        <v>4142.2299999999996</v>
      </c>
    </row>
    <row r="979" spans="1:28">
      <c r="A979" t="s">
        <v>1173</v>
      </c>
      <c r="B979" s="1">
        <v>46120</v>
      </c>
      <c r="C979" t="s">
        <v>40</v>
      </c>
      <c r="D979" t="s">
        <v>82</v>
      </c>
      <c r="E979" t="s">
        <v>66</v>
      </c>
      <c r="F979" t="s">
        <v>58</v>
      </c>
      <c r="G979" t="s">
        <v>33</v>
      </c>
      <c r="H979">
        <v>22.99</v>
      </c>
      <c r="I979">
        <v>2532</v>
      </c>
      <c r="J979">
        <v>94.43</v>
      </c>
      <c r="K979">
        <v>7</v>
      </c>
      <c r="L979" t="s">
        <v>68</v>
      </c>
      <c r="M979" t="s">
        <v>45</v>
      </c>
      <c r="N979">
        <v>78406.600000000006</v>
      </c>
      <c r="O979" t="s">
        <v>111</v>
      </c>
      <c r="P979" t="s">
        <v>78</v>
      </c>
      <c r="Q979">
        <v>87.2</v>
      </c>
      <c r="R979">
        <v>5983.6</v>
      </c>
      <c r="S979">
        <v>3184.73</v>
      </c>
      <c r="T979">
        <v>6597.98</v>
      </c>
      <c r="U979" t="str">
        <f>TEXT(Table1[[#This Row],[Booking_Date]],"mmm")</f>
        <v>Apr</v>
      </c>
      <c r="V979">
        <f>YEAR(Table1[[#This Row],[Booking_Date]])</f>
        <v>2026</v>
      </c>
      <c r="W979" t="s">
        <v>75</v>
      </c>
      <c r="X979" t="str">
        <f>IF(Table1[[#This Row],[Freight_Cost]]&gt;50000,"High","Low")</f>
        <v>High</v>
      </c>
      <c r="Y979" s="5" t="str">
        <f>IF(Table1[[#This Row],[Profit]]&gt;10000,"Good","Average")</f>
        <v>Average</v>
      </c>
      <c r="Z979" s="5" t="str" cm="1">
        <f t="array" ref="Z979">_xlfn.IFS(K979&lt;=5,"Excellent",K979&lt;=10,"Good",TRUE,"Delayed")</f>
        <v>Good</v>
      </c>
      <c r="AA979" s="5" t="str">
        <f>_xlfn.XLOOKUP(Table1[[#This Row],[Shipment_ID]],A:A,E:E)</f>
        <v>COSCO</v>
      </c>
      <c r="AB979" s="5">
        <f t="shared" si="15"/>
        <v>6597.98</v>
      </c>
    </row>
    <row r="980" spans="1:28">
      <c r="A980" t="s">
        <v>1174</v>
      </c>
      <c r="B980" s="1">
        <v>45793</v>
      </c>
      <c r="C980" t="s">
        <v>89</v>
      </c>
      <c r="D980" t="s">
        <v>51</v>
      </c>
      <c r="E980" t="s">
        <v>83</v>
      </c>
      <c r="F980" t="s">
        <v>32</v>
      </c>
      <c r="G980" t="s">
        <v>84</v>
      </c>
      <c r="H980">
        <v>24.31</v>
      </c>
      <c r="I980">
        <v>1366</v>
      </c>
      <c r="J980">
        <v>97.78</v>
      </c>
      <c r="K980">
        <v>4</v>
      </c>
      <c r="L980" t="s">
        <v>34</v>
      </c>
      <c r="M980" t="s">
        <v>45</v>
      </c>
      <c r="N980">
        <v>56504.6</v>
      </c>
      <c r="O980" t="s">
        <v>277</v>
      </c>
      <c r="P980" t="s">
        <v>54</v>
      </c>
      <c r="Q980">
        <v>81.52</v>
      </c>
      <c r="R980">
        <v>3704.4</v>
      </c>
      <c r="S980">
        <v>1781.22</v>
      </c>
      <c r="T980">
        <v>9778.77</v>
      </c>
      <c r="U980" t="str">
        <f>TEXT(Table1[[#This Row],[Booking_Date]],"mmm")</f>
        <v>May</v>
      </c>
      <c r="V980">
        <f>YEAR(Table1[[#This Row],[Booking_Date]])</f>
        <v>2025</v>
      </c>
      <c r="W980" t="s">
        <v>75</v>
      </c>
      <c r="X980" t="str">
        <f>IF(Table1[[#This Row],[Freight_Cost]]&gt;50000,"High","Low")</f>
        <v>High</v>
      </c>
      <c r="Y980" s="5" t="str">
        <f>IF(Table1[[#This Row],[Profit]]&gt;10000,"Good","Average")</f>
        <v>Average</v>
      </c>
      <c r="Z980" s="5" t="str" cm="1">
        <f t="array" ref="Z980">_xlfn.IFS(K980&lt;=5,"Excellent",K980&lt;=10,"Good",TRUE,"Delayed")</f>
        <v>Excellent</v>
      </c>
      <c r="AA980" s="5" t="str">
        <f>_xlfn.XLOOKUP(Table1[[#This Row],[Shipment_ID]],A:A,E:E)</f>
        <v>MSC</v>
      </c>
      <c r="AB980" s="5">
        <f t="shared" si="15"/>
        <v>9778.77</v>
      </c>
    </row>
    <row r="981" spans="1:28">
      <c r="A981" t="s">
        <v>1175</v>
      </c>
      <c r="B981" s="1">
        <v>45758</v>
      </c>
      <c r="C981" t="s">
        <v>40</v>
      </c>
      <c r="D981" t="s">
        <v>56</v>
      </c>
      <c r="E981" t="s">
        <v>31</v>
      </c>
      <c r="F981" t="s">
        <v>32</v>
      </c>
      <c r="G981" t="s">
        <v>90</v>
      </c>
      <c r="H981">
        <v>20.97</v>
      </c>
      <c r="I981">
        <v>2183</v>
      </c>
      <c r="J981">
        <v>102.61</v>
      </c>
      <c r="K981">
        <v>7</v>
      </c>
      <c r="L981" t="s">
        <v>34</v>
      </c>
      <c r="M981" t="s">
        <v>45</v>
      </c>
      <c r="N981">
        <v>63882.2</v>
      </c>
      <c r="O981" t="s">
        <v>531</v>
      </c>
      <c r="P981" t="s">
        <v>54</v>
      </c>
      <c r="Q981">
        <v>87.26</v>
      </c>
      <c r="R981">
        <v>5204.8</v>
      </c>
      <c r="S981">
        <v>1570.04</v>
      </c>
      <c r="T981">
        <v>10336.02</v>
      </c>
      <c r="U981" t="str">
        <f>TEXT(Table1[[#This Row],[Booking_Date]],"mmm")</f>
        <v>Apr</v>
      </c>
      <c r="V981">
        <f>YEAR(Table1[[#This Row],[Booking_Date]])</f>
        <v>2025</v>
      </c>
      <c r="W981" t="s">
        <v>75</v>
      </c>
      <c r="X981" t="str">
        <f>IF(Table1[[#This Row],[Freight_Cost]]&gt;50000,"High","Low")</f>
        <v>High</v>
      </c>
      <c r="Y981" s="5" t="str">
        <f>IF(Table1[[#This Row],[Profit]]&gt;10000,"Good","Average")</f>
        <v>Good</v>
      </c>
      <c r="Z981" s="5" t="str" cm="1">
        <f t="array" ref="Z981">_xlfn.IFS(K981&lt;=5,"Excellent",K981&lt;=10,"Good",TRUE,"Delayed")</f>
        <v>Good</v>
      </c>
      <c r="AA981" s="5" t="str">
        <f>_xlfn.XLOOKUP(Table1[[#This Row],[Shipment_ID]],A:A,E:E)</f>
        <v>Hapag-Lloyd</v>
      </c>
      <c r="AB981" s="5">
        <f t="shared" si="15"/>
        <v>10336.02</v>
      </c>
    </row>
    <row r="982" spans="1:28">
      <c r="A982" t="s">
        <v>1176</v>
      </c>
      <c r="B982" s="1">
        <v>45408</v>
      </c>
      <c r="C982" t="s">
        <v>40</v>
      </c>
      <c r="D982" t="s">
        <v>41</v>
      </c>
      <c r="E982" t="s">
        <v>99</v>
      </c>
      <c r="F982" t="s">
        <v>58</v>
      </c>
      <c r="G982" t="s">
        <v>52</v>
      </c>
      <c r="H982">
        <v>24.42</v>
      </c>
      <c r="I982">
        <v>2493</v>
      </c>
      <c r="J982">
        <v>89.98</v>
      </c>
      <c r="K982">
        <v>8</v>
      </c>
      <c r="L982" t="s">
        <v>34</v>
      </c>
      <c r="M982" t="s">
        <v>60</v>
      </c>
      <c r="N982">
        <v>79691.600000000006</v>
      </c>
      <c r="O982" t="s">
        <v>87</v>
      </c>
      <c r="P982" t="s">
        <v>70</v>
      </c>
      <c r="Q982">
        <v>84.03</v>
      </c>
      <c r="R982">
        <v>5962.8</v>
      </c>
      <c r="S982">
        <v>4821.24</v>
      </c>
      <c r="T982">
        <v>12338.43</v>
      </c>
      <c r="U982" t="str">
        <f>TEXT(Table1[[#This Row],[Booking_Date]],"mmm")</f>
        <v>Apr</v>
      </c>
      <c r="V982">
        <f>YEAR(Table1[[#This Row],[Booking_Date]])</f>
        <v>2024</v>
      </c>
      <c r="W982" t="s">
        <v>75</v>
      </c>
      <c r="X982" t="str">
        <f>IF(Table1[[#This Row],[Freight_Cost]]&gt;50000,"High","Low")</f>
        <v>High</v>
      </c>
      <c r="Y982" s="5" t="str">
        <f>IF(Table1[[#This Row],[Profit]]&gt;10000,"Good","Average")</f>
        <v>Good</v>
      </c>
      <c r="Z982" s="5" t="str" cm="1">
        <f t="array" ref="Z982">_xlfn.IFS(K982&lt;=5,"Excellent",K982&lt;=10,"Good",TRUE,"Delayed")</f>
        <v>Good</v>
      </c>
      <c r="AA982" s="5" t="str">
        <f>_xlfn.XLOOKUP(Table1[[#This Row],[Shipment_ID]],A:A,E:E)</f>
        <v>ONE</v>
      </c>
      <c r="AB982" s="5">
        <f t="shared" si="15"/>
        <v>12338.43</v>
      </c>
    </row>
    <row r="983" spans="1:28">
      <c r="A983" t="s">
        <v>1177</v>
      </c>
      <c r="B983" s="1">
        <v>45451</v>
      </c>
      <c r="C983" t="s">
        <v>50</v>
      </c>
      <c r="D983" t="s">
        <v>65</v>
      </c>
      <c r="E983" t="s">
        <v>66</v>
      </c>
      <c r="F983" t="s">
        <v>32</v>
      </c>
      <c r="G983" t="s">
        <v>33</v>
      </c>
      <c r="H983">
        <v>17.47</v>
      </c>
      <c r="I983">
        <v>1923</v>
      </c>
      <c r="J983">
        <v>92.29</v>
      </c>
      <c r="K983">
        <v>5</v>
      </c>
      <c r="L983" t="s">
        <v>34</v>
      </c>
      <c r="M983" t="s">
        <v>45</v>
      </c>
      <c r="N983">
        <v>56373.8</v>
      </c>
      <c r="O983" t="s">
        <v>97</v>
      </c>
      <c r="P983" t="s">
        <v>54</v>
      </c>
      <c r="Q983">
        <v>83.48</v>
      </c>
      <c r="R983">
        <v>4544.8</v>
      </c>
      <c r="S983">
        <v>3079.96</v>
      </c>
      <c r="T983">
        <v>9206.85</v>
      </c>
      <c r="U983" t="str">
        <f>TEXT(Table1[[#This Row],[Booking_Date]],"mmm")</f>
        <v>Jun</v>
      </c>
      <c r="V983">
        <f>YEAR(Table1[[#This Row],[Booking_Date]])</f>
        <v>2024</v>
      </c>
      <c r="W983" t="s">
        <v>75</v>
      </c>
      <c r="X983" t="str">
        <f>IF(Table1[[#This Row],[Freight_Cost]]&gt;50000,"High","Low")</f>
        <v>High</v>
      </c>
      <c r="Y983" s="5" t="str">
        <f>IF(Table1[[#This Row],[Profit]]&gt;10000,"Good","Average")</f>
        <v>Average</v>
      </c>
      <c r="Z983" s="5" t="str" cm="1">
        <f t="array" ref="Z983">_xlfn.IFS(K983&lt;=5,"Excellent",K983&lt;=10,"Good",TRUE,"Delayed")</f>
        <v>Excellent</v>
      </c>
      <c r="AA983" s="5" t="str">
        <f>_xlfn.XLOOKUP(Table1[[#This Row],[Shipment_ID]],A:A,E:E)</f>
        <v>COSCO</v>
      </c>
      <c r="AB983" s="5">
        <f t="shared" si="15"/>
        <v>9206.85</v>
      </c>
    </row>
    <row r="984" spans="1:28">
      <c r="A984" t="s">
        <v>1178</v>
      </c>
      <c r="B984" s="1">
        <v>45869</v>
      </c>
      <c r="C984" t="s">
        <v>89</v>
      </c>
      <c r="D984" t="s">
        <v>41</v>
      </c>
      <c r="E984" t="s">
        <v>99</v>
      </c>
      <c r="F984" t="s">
        <v>32</v>
      </c>
      <c r="G984" t="s">
        <v>90</v>
      </c>
      <c r="H984">
        <v>18.16</v>
      </c>
      <c r="I984">
        <v>2580</v>
      </c>
      <c r="J984">
        <v>102.18</v>
      </c>
      <c r="K984">
        <v>7</v>
      </c>
      <c r="L984" t="s">
        <v>68</v>
      </c>
      <c r="M984" t="s">
        <v>60</v>
      </c>
      <c r="N984">
        <v>62065.599999999999</v>
      </c>
      <c r="O984" t="s">
        <v>518</v>
      </c>
      <c r="P984" t="s">
        <v>62</v>
      </c>
      <c r="Q984">
        <v>84.82</v>
      </c>
      <c r="R984">
        <v>5886.4</v>
      </c>
      <c r="S984">
        <v>3273.32</v>
      </c>
      <c r="T984">
        <v>9012.7800000000007</v>
      </c>
      <c r="U984" t="str">
        <f>TEXT(Table1[[#This Row],[Booking_Date]],"mmm")</f>
        <v>Jul</v>
      </c>
      <c r="V984">
        <f>YEAR(Table1[[#This Row],[Booking_Date]])</f>
        <v>2025</v>
      </c>
      <c r="W984" t="s">
        <v>48</v>
      </c>
      <c r="X984" t="str">
        <f>IF(Table1[[#This Row],[Freight_Cost]]&gt;50000,"High","Low")</f>
        <v>High</v>
      </c>
      <c r="Y984" s="5" t="str">
        <f>IF(Table1[[#This Row],[Profit]]&gt;10000,"Good","Average")</f>
        <v>Average</v>
      </c>
      <c r="Z984" s="5" t="str" cm="1">
        <f t="array" ref="Z984">_xlfn.IFS(K984&lt;=5,"Excellent",K984&lt;=10,"Good",TRUE,"Delayed")</f>
        <v>Good</v>
      </c>
      <c r="AA984" s="5" t="str">
        <f>_xlfn.XLOOKUP(Table1[[#This Row],[Shipment_ID]],A:A,E:E)</f>
        <v>ONE</v>
      </c>
      <c r="AB984" s="5">
        <f t="shared" si="15"/>
        <v>9012.7800000000007</v>
      </c>
    </row>
    <row r="985" spans="1:28">
      <c r="A985" t="s">
        <v>1179</v>
      </c>
      <c r="B985" s="1">
        <v>46096</v>
      </c>
      <c r="C985" t="s">
        <v>121</v>
      </c>
      <c r="D985" t="s">
        <v>108</v>
      </c>
      <c r="E985" t="s">
        <v>99</v>
      </c>
      <c r="F985" t="s">
        <v>32</v>
      </c>
      <c r="G985" t="s">
        <v>90</v>
      </c>
      <c r="H985">
        <v>15.21</v>
      </c>
      <c r="I985">
        <v>998</v>
      </c>
      <c r="J985">
        <v>94.89</v>
      </c>
      <c r="K985">
        <v>4</v>
      </c>
      <c r="L985" t="s">
        <v>68</v>
      </c>
      <c r="M985" t="s">
        <v>45</v>
      </c>
      <c r="N985">
        <v>41051.800000000003</v>
      </c>
      <c r="O985" t="s">
        <v>135</v>
      </c>
      <c r="P985" t="s">
        <v>37</v>
      </c>
      <c r="Q985">
        <v>82.31</v>
      </c>
      <c r="R985">
        <v>2604.4</v>
      </c>
      <c r="S985">
        <v>3401.18</v>
      </c>
      <c r="T985">
        <v>6029.68</v>
      </c>
      <c r="U985" t="str">
        <f>TEXT(Table1[[#This Row],[Booking_Date]],"mmm")</f>
        <v>Mar</v>
      </c>
      <c r="V985">
        <f>YEAR(Table1[[#This Row],[Booking_Date]])</f>
        <v>2026</v>
      </c>
      <c r="W985" t="s">
        <v>38</v>
      </c>
      <c r="X985" t="str">
        <f>IF(Table1[[#This Row],[Freight_Cost]]&gt;50000,"High","Low")</f>
        <v>Low</v>
      </c>
      <c r="Y985" s="5" t="str">
        <f>IF(Table1[[#This Row],[Profit]]&gt;10000,"Good","Average")</f>
        <v>Average</v>
      </c>
      <c r="Z985" s="5" t="str" cm="1">
        <f t="array" ref="Z985">_xlfn.IFS(K985&lt;=5,"Excellent",K985&lt;=10,"Good",TRUE,"Delayed")</f>
        <v>Excellent</v>
      </c>
      <c r="AA985" s="5" t="str">
        <f>_xlfn.XLOOKUP(Table1[[#This Row],[Shipment_ID]],A:A,E:E)</f>
        <v>ONE</v>
      </c>
      <c r="AB985" s="5">
        <f t="shared" si="15"/>
        <v>6029.68</v>
      </c>
    </row>
    <row r="986" spans="1:28">
      <c r="A986" t="s">
        <v>1180</v>
      </c>
      <c r="B986" s="1">
        <v>45595</v>
      </c>
      <c r="C986" t="s">
        <v>40</v>
      </c>
      <c r="D986" t="s">
        <v>30</v>
      </c>
      <c r="E986" t="s">
        <v>66</v>
      </c>
      <c r="F986" t="s">
        <v>32</v>
      </c>
      <c r="G986" t="s">
        <v>90</v>
      </c>
      <c r="H986">
        <v>22.14</v>
      </c>
      <c r="I986">
        <v>416</v>
      </c>
      <c r="J986">
        <v>97.56</v>
      </c>
      <c r="K986">
        <v>2</v>
      </c>
      <c r="L986" t="s">
        <v>68</v>
      </c>
      <c r="M986" t="s">
        <v>60</v>
      </c>
      <c r="N986">
        <v>39125.199999999997</v>
      </c>
      <c r="O986" t="s">
        <v>454</v>
      </c>
      <c r="P986" t="s">
        <v>54</v>
      </c>
      <c r="Q986">
        <v>82.98</v>
      </c>
      <c r="R986">
        <v>1717.6</v>
      </c>
      <c r="S986">
        <v>2903.91</v>
      </c>
      <c r="T986">
        <v>6520.2</v>
      </c>
      <c r="U986" t="str">
        <f>TEXT(Table1[[#This Row],[Booking_Date]],"mmm")</f>
        <v>Oct</v>
      </c>
      <c r="V986">
        <f>YEAR(Table1[[#This Row],[Booking_Date]])</f>
        <v>2024</v>
      </c>
      <c r="W986" t="s">
        <v>104</v>
      </c>
      <c r="X986" t="str">
        <f>IF(Table1[[#This Row],[Freight_Cost]]&gt;50000,"High","Low")</f>
        <v>Low</v>
      </c>
      <c r="Y986" s="5" t="str">
        <f>IF(Table1[[#This Row],[Profit]]&gt;10000,"Good","Average")</f>
        <v>Average</v>
      </c>
      <c r="Z986" s="5" t="str" cm="1">
        <f t="array" ref="Z986">_xlfn.IFS(K986&lt;=5,"Excellent",K986&lt;=10,"Good",TRUE,"Delayed")</f>
        <v>Excellent</v>
      </c>
      <c r="AA986" s="5" t="str">
        <f>_xlfn.XLOOKUP(Table1[[#This Row],[Shipment_ID]],A:A,E:E)</f>
        <v>COSCO</v>
      </c>
      <c r="AB986" s="5">
        <f t="shared" si="15"/>
        <v>6520.2</v>
      </c>
    </row>
    <row r="987" spans="1:28">
      <c r="A987" t="s">
        <v>1181</v>
      </c>
      <c r="B987" s="1">
        <v>45315</v>
      </c>
      <c r="C987" t="s">
        <v>29</v>
      </c>
      <c r="D987" t="s">
        <v>72</v>
      </c>
      <c r="E987" t="s">
        <v>66</v>
      </c>
      <c r="F987" t="s">
        <v>58</v>
      </c>
      <c r="G987" t="s">
        <v>59</v>
      </c>
      <c r="H987">
        <v>11.39</v>
      </c>
      <c r="I987">
        <v>380</v>
      </c>
      <c r="J987">
        <v>95.15</v>
      </c>
      <c r="K987">
        <v>2</v>
      </c>
      <c r="L987" t="s">
        <v>34</v>
      </c>
      <c r="M987" t="s">
        <v>35</v>
      </c>
      <c r="N987">
        <v>47229</v>
      </c>
      <c r="O987" t="s">
        <v>262</v>
      </c>
      <c r="P987" t="s">
        <v>74</v>
      </c>
      <c r="Q987">
        <v>87.29</v>
      </c>
      <c r="R987">
        <v>1215.5999999999999</v>
      </c>
      <c r="S987">
        <v>4146.41</v>
      </c>
      <c r="T987">
        <v>4495.5200000000004</v>
      </c>
      <c r="U987" t="str">
        <f>TEXT(Table1[[#This Row],[Booking_Date]],"mmm")</f>
        <v>Jan</v>
      </c>
      <c r="V987">
        <f>YEAR(Table1[[#This Row],[Booking_Date]])</f>
        <v>2024</v>
      </c>
      <c r="W987" t="s">
        <v>38</v>
      </c>
      <c r="X987" t="str">
        <f>IF(Table1[[#This Row],[Freight_Cost]]&gt;50000,"High","Low")</f>
        <v>Low</v>
      </c>
      <c r="Y987" s="5" t="str">
        <f>IF(Table1[[#This Row],[Profit]]&gt;10000,"Good","Average")</f>
        <v>Average</v>
      </c>
      <c r="Z987" s="5" t="str" cm="1">
        <f t="array" ref="Z987">_xlfn.IFS(K987&lt;=5,"Excellent",K987&lt;=10,"Good",TRUE,"Delayed")</f>
        <v>Excellent</v>
      </c>
      <c r="AA987" s="5" t="str">
        <f>_xlfn.XLOOKUP(Table1[[#This Row],[Shipment_ID]],A:A,E:E)</f>
        <v>COSCO</v>
      </c>
      <c r="AB987" s="5">
        <f t="shared" si="15"/>
        <v>4495.5200000000004</v>
      </c>
    </row>
    <row r="988" spans="1:28">
      <c r="A988" t="s">
        <v>1182</v>
      </c>
      <c r="B988" s="1">
        <v>45755</v>
      </c>
      <c r="C988" t="s">
        <v>29</v>
      </c>
      <c r="D988" t="s">
        <v>108</v>
      </c>
      <c r="E988" t="s">
        <v>57</v>
      </c>
      <c r="F988" t="s">
        <v>58</v>
      </c>
      <c r="G988" t="s">
        <v>84</v>
      </c>
      <c r="H988">
        <v>13.15</v>
      </c>
      <c r="I988">
        <v>2261</v>
      </c>
      <c r="J988">
        <v>90.64</v>
      </c>
      <c r="K988">
        <v>5</v>
      </c>
      <c r="L988" t="s">
        <v>34</v>
      </c>
      <c r="M988" t="s">
        <v>60</v>
      </c>
      <c r="N988">
        <v>66843.8</v>
      </c>
      <c r="O988" t="s">
        <v>564</v>
      </c>
      <c r="P988" t="s">
        <v>70</v>
      </c>
      <c r="Q988">
        <v>87.29</v>
      </c>
      <c r="R988">
        <v>5048</v>
      </c>
      <c r="S988">
        <v>2819.77</v>
      </c>
      <c r="T988">
        <v>10524.85</v>
      </c>
      <c r="U988" t="str">
        <f>TEXT(Table1[[#This Row],[Booking_Date]],"mmm")</f>
        <v>Apr</v>
      </c>
      <c r="V988">
        <f>YEAR(Table1[[#This Row],[Booking_Date]])</f>
        <v>2025</v>
      </c>
      <c r="W988" t="s">
        <v>75</v>
      </c>
      <c r="X988" t="str">
        <f>IF(Table1[[#This Row],[Freight_Cost]]&gt;50000,"High","Low")</f>
        <v>High</v>
      </c>
      <c r="Y988" s="5" t="str">
        <f>IF(Table1[[#This Row],[Profit]]&gt;10000,"Good","Average")</f>
        <v>Good</v>
      </c>
      <c r="Z988" s="5" t="str" cm="1">
        <f t="array" ref="Z988">_xlfn.IFS(K988&lt;=5,"Excellent",K988&lt;=10,"Good",TRUE,"Delayed")</f>
        <v>Excellent</v>
      </c>
      <c r="AA988" s="5" t="str">
        <f>_xlfn.XLOOKUP(Table1[[#This Row],[Shipment_ID]],A:A,E:E)</f>
        <v>Evergreen</v>
      </c>
      <c r="AB988" s="5">
        <f t="shared" si="15"/>
        <v>10524.85</v>
      </c>
    </row>
    <row r="989" spans="1:28">
      <c r="A989" t="s">
        <v>1183</v>
      </c>
      <c r="B989" s="1">
        <v>45698</v>
      </c>
      <c r="C989" t="s">
        <v>40</v>
      </c>
      <c r="D989" t="s">
        <v>82</v>
      </c>
      <c r="E989" t="s">
        <v>42</v>
      </c>
      <c r="F989" t="s">
        <v>32</v>
      </c>
      <c r="G989" t="s">
        <v>33</v>
      </c>
      <c r="H989">
        <v>22.81</v>
      </c>
      <c r="I989">
        <v>1036</v>
      </c>
      <c r="J989">
        <v>90.31</v>
      </c>
      <c r="K989">
        <v>4</v>
      </c>
      <c r="L989" t="s">
        <v>44</v>
      </c>
      <c r="M989" t="s">
        <v>60</v>
      </c>
      <c r="N989">
        <v>43798.2</v>
      </c>
      <c r="O989" t="s">
        <v>436</v>
      </c>
      <c r="P989" t="s">
        <v>47</v>
      </c>
      <c r="Q989">
        <v>85.61</v>
      </c>
      <c r="R989">
        <v>2984.4</v>
      </c>
      <c r="S989">
        <v>2665.01</v>
      </c>
      <c r="T989">
        <v>6952.9</v>
      </c>
      <c r="U989" t="str">
        <f>TEXT(Table1[[#This Row],[Booking_Date]],"mmm")</f>
        <v>Feb</v>
      </c>
      <c r="V989">
        <f>YEAR(Table1[[#This Row],[Booking_Date]])</f>
        <v>2025</v>
      </c>
      <c r="W989" t="s">
        <v>38</v>
      </c>
      <c r="X989" t="str">
        <f>IF(Table1[[#This Row],[Freight_Cost]]&gt;50000,"High","Low")</f>
        <v>Low</v>
      </c>
      <c r="Y989" s="5" t="str">
        <f>IF(Table1[[#This Row],[Profit]]&gt;10000,"Good","Average")</f>
        <v>Average</v>
      </c>
      <c r="Z989" s="5" t="str" cm="1">
        <f t="array" ref="Z989">_xlfn.IFS(K989&lt;=5,"Excellent",K989&lt;=10,"Good",TRUE,"Delayed")</f>
        <v>Excellent</v>
      </c>
      <c r="AA989" s="5" t="str">
        <f>_xlfn.XLOOKUP(Table1[[#This Row],[Shipment_ID]],A:A,E:E)</f>
        <v>CMA CGM</v>
      </c>
      <c r="AB989" s="5">
        <f t="shared" si="15"/>
        <v>6952.9</v>
      </c>
    </row>
    <row r="990" spans="1:28">
      <c r="A990" t="s">
        <v>1184</v>
      </c>
      <c r="B990" s="1">
        <v>45924</v>
      </c>
      <c r="C990" t="s">
        <v>29</v>
      </c>
      <c r="D990" t="s">
        <v>30</v>
      </c>
      <c r="E990" t="s">
        <v>102</v>
      </c>
      <c r="F990" t="s">
        <v>58</v>
      </c>
      <c r="G990" t="s">
        <v>52</v>
      </c>
      <c r="H990">
        <v>16.09</v>
      </c>
      <c r="I990">
        <v>1422</v>
      </c>
      <c r="J990">
        <v>91.3</v>
      </c>
      <c r="K990">
        <v>5</v>
      </c>
      <c r="L990" t="s">
        <v>44</v>
      </c>
      <c r="M990" t="s">
        <v>35</v>
      </c>
      <c r="N990">
        <v>58501</v>
      </c>
      <c r="O990" t="s">
        <v>262</v>
      </c>
      <c r="P990" t="s">
        <v>54</v>
      </c>
      <c r="Q990">
        <v>87.57</v>
      </c>
      <c r="R990">
        <v>3487.6</v>
      </c>
      <c r="S990">
        <v>1768.61</v>
      </c>
      <c r="T990">
        <v>10088.93</v>
      </c>
      <c r="U990" t="str">
        <f>TEXT(Table1[[#This Row],[Booking_Date]],"mmm")</f>
        <v>Sep</v>
      </c>
      <c r="V990">
        <f>YEAR(Table1[[#This Row],[Booking_Date]])</f>
        <v>2025</v>
      </c>
      <c r="W990" t="s">
        <v>48</v>
      </c>
      <c r="X990" t="str">
        <f>IF(Table1[[#This Row],[Freight_Cost]]&gt;50000,"High","Low")</f>
        <v>High</v>
      </c>
      <c r="Y990" s="5" t="str">
        <f>IF(Table1[[#This Row],[Profit]]&gt;10000,"Good","Average")</f>
        <v>Good</v>
      </c>
      <c r="Z990" s="5" t="str" cm="1">
        <f t="array" ref="Z990">_xlfn.IFS(K990&lt;=5,"Excellent",K990&lt;=10,"Good",TRUE,"Delayed")</f>
        <v>Excellent</v>
      </c>
      <c r="AA990" s="5" t="str">
        <f>_xlfn.XLOOKUP(Table1[[#This Row],[Shipment_ID]],A:A,E:E)</f>
        <v>Maersk</v>
      </c>
      <c r="AB990" s="5">
        <f t="shared" si="15"/>
        <v>10088.93</v>
      </c>
    </row>
    <row r="991" spans="1:28">
      <c r="A991" t="s">
        <v>1185</v>
      </c>
      <c r="B991" s="1">
        <v>46126</v>
      </c>
      <c r="C991" t="s">
        <v>29</v>
      </c>
      <c r="D991" t="s">
        <v>65</v>
      </c>
      <c r="E991" t="s">
        <v>57</v>
      </c>
      <c r="F991" t="s">
        <v>58</v>
      </c>
      <c r="G991" t="s">
        <v>33</v>
      </c>
      <c r="H991">
        <v>14.57</v>
      </c>
      <c r="I991">
        <v>708</v>
      </c>
      <c r="J991">
        <v>96.11</v>
      </c>
      <c r="K991">
        <v>3</v>
      </c>
      <c r="L991" t="s">
        <v>68</v>
      </c>
      <c r="M991" t="s">
        <v>45</v>
      </c>
      <c r="N991">
        <v>49142.2</v>
      </c>
      <c r="O991" t="s">
        <v>141</v>
      </c>
      <c r="P991" t="s">
        <v>70</v>
      </c>
      <c r="Q991">
        <v>83.83</v>
      </c>
      <c r="R991">
        <v>1998.8</v>
      </c>
      <c r="S991">
        <v>3534.59</v>
      </c>
      <c r="T991">
        <v>5380.96</v>
      </c>
      <c r="U991" t="str">
        <f>TEXT(Table1[[#This Row],[Booking_Date]],"mmm")</f>
        <v>Apr</v>
      </c>
      <c r="V991">
        <f>YEAR(Table1[[#This Row],[Booking_Date]])</f>
        <v>2026</v>
      </c>
      <c r="W991" t="s">
        <v>75</v>
      </c>
      <c r="X991" t="str">
        <f>IF(Table1[[#This Row],[Freight_Cost]]&gt;50000,"High","Low")</f>
        <v>Low</v>
      </c>
      <c r="Y991" s="5" t="str">
        <f>IF(Table1[[#This Row],[Profit]]&gt;10000,"Good","Average")</f>
        <v>Average</v>
      </c>
      <c r="Z991" s="5" t="str" cm="1">
        <f t="array" ref="Z991">_xlfn.IFS(K991&lt;=5,"Excellent",K991&lt;=10,"Good",TRUE,"Delayed")</f>
        <v>Excellent</v>
      </c>
      <c r="AA991" s="5" t="str">
        <f>_xlfn.XLOOKUP(Table1[[#This Row],[Shipment_ID]],A:A,E:E)</f>
        <v>Evergreen</v>
      </c>
      <c r="AB991" s="5">
        <f t="shared" si="15"/>
        <v>5380.96</v>
      </c>
    </row>
    <row r="992" spans="1:28">
      <c r="A992" t="s">
        <v>1186</v>
      </c>
      <c r="B992" s="1">
        <v>45953</v>
      </c>
      <c r="C992" t="s">
        <v>89</v>
      </c>
      <c r="D992" t="s">
        <v>65</v>
      </c>
      <c r="E992" t="s">
        <v>66</v>
      </c>
      <c r="F992" t="s">
        <v>32</v>
      </c>
      <c r="G992" t="s">
        <v>90</v>
      </c>
      <c r="H992">
        <v>25.63</v>
      </c>
      <c r="I992">
        <v>1466</v>
      </c>
      <c r="J992">
        <v>93.4</v>
      </c>
      <c r="K992">
        <v>3</v>
      </c>
      <c r="L992" t="s">
        <v>34</v>
      </c>
      <c r="M992" t="s">
        <v>45</v>
      </c>
      <c r="N992">
        <v>58367</v>
      </c>
      <c r="O992" t="s">
        <v>100</v>
      </c>
      <c r="P992" t="s">
        <v>78</v>
      </c>
      <c r="Q992">
        <v>81.59</v>
      </c>
      <c r="R992">
        <v>3957.2</v>
      </c>
      <c r="S992">
        <v>3355.39</v>
      </c>
      <c r="T992">
        <v>6746.41</v>
      </c>
      <c r="U992" t="str">
        <f>TEXT(Table1[[#This Row],[Booking_Date]],"mmm")</f>
        <v>Oct</v>
      </c>
      <c r="V992">
        <f>YEAR(Table1[[#This Row],[Booking_Date]])</f>
        <v>2025</v>
      </c>
      <c r="W992" t="s">
        <v>104</v>
      </c>
      <c r="X992" t="str">
        <f>IF(Table1[[#This Row],[Freight_Cost]]&gt;50000,"High","Low")</f>
        <v>High</v>
      </c>
      <c r="Y992" s="5" t="str">
        <f>IF(Table1[[#This Row],[Profit]]&gt;10000,"Good","Average")</f>
        <v>Average</v>
      </c>
      <c r="Z992" s="5" t="str" cm="1">
        <f t="array" ref="Z992">_xlfn.IFS(K992&lt;=5,"Excellent",K992&lt;=10,"Good",TRUE,"Delayed")</f>
        <v>Excellent</v>
      </c>
      <c r="AA992" s="5" t="str">
        <f>_xlfn.XLOOKUP(Table1[[#This Row],[Shipment_ID]],A:A,E:E)</f>
        <v>COSCO</v>
      </c>
      <c r="AB992" s="5">
        <f t="shared" si="15"/>
        <v>6746.41</v>
      </c>
    </row>
    <row r="993" spans="1:28">
      <c r="A993" t="s">
        <v>1187</v>
      </c>
      <c r="B993" s="1">
        <v>45956</v>
      </c>
      <c r="C993" t="s">
        <v>40</v>
      </c>
      <c r="D993" t="s">
        <v>56</v>
      </c>
      <c r="E993" t="s">
        <v>66</v>
      </c>
      <c r="F993" t="s">
        <v>32</v>
      </c>
      <c r="G993" t="s">
        <v>43</v>
      </c>
      <c r="H993">
        <v>27.46</v>
      </c>
      <c r="I993">
        <v>2310</v>
      </c>
      <c r="J993">
        <v>95.65</v>
      </c>
      <c r="K993">
        <v>5</v>
      </c>
      <c r="L993" t="s">
        <v>44</v>
      </c>
      <c r="M993" t="s">
        <v>60</v>
      </c>
      <c r="N993">
        <v>63912</v>
      </c>
      <c r="O993" t="s">
        <v>139</v>
      </c>
      <c r="P993" t="s">
        <v>74</v>
      </c>
      <c r="Q993">
        <v>85.14</v>
      </c>
      <c r="R993">
        <v>5718.4</v>
      </c>
      <c r="S993">
        <v>4876.05</v>
      </c>
      <c r="T993">
        <v>8390.41</v>
      </c>
      <c r="U993" t="str">
        <f>TEXT(Table1[[#This Row],[Booking_Date]],"mmm")</f>
        <v>Oct</v>
      </c>
      <c r="V993">
        <f>YEAR(Table1[[#This Row],[Booking_Date]])</f>
        <v>2025</v>
      </c>
      <c r="W993" t="s">
        <v>104</v>
      </c>
      <c r="X993" t="str">
        <f>IF(Table1[[#This Row],[Freight_Cost]]&gt;50000,"High","Low")</f>
        <v>High</v>
      </c>
      <c r="Y993" s="5" t="str">
        <f>IF(Table1[[#This Row],[Profit]]&gt;10000,"Good","Average")</f>
        <v>Average</v>
      </c>
      <c r="Z993" s="5" t="str" cm="1">
        <f t="array" ref="Z993">_xlfn.IFS(K993&lt;=5,"Excellent",K993&lt;=10,"Good",TRUE,"Delayed")</f>
        <v>Excellent</v>
      </c>
      <c r="AA993" s="5" t="str">
        <f>_xlfn.XLOOKUP(Table1[[#This Row],[Shipment_ID]],A:A,E:E)</f>
        <v>COSCO</v>
      </c>
      <c r="AB993" s="5">
        <f t="shared" si="15"/>
        <v>8390.41</v>
      </c>
    </row>
    <row r="994" spans="1:28">
      <c r="A994" t="s">
        <v>1188</v>
      </c>
      <c r="B994" s="1">
        <v>46109</v>
      </c>
      <c r="C994" t="s">
        <v>121</v>
      </c>
      <c r="D994" t="s">
        <v>56</v>
      </c>
      <c r="E994" t="s">
        <v>31</v>
      </c>
      <c r="F994" t="s">
        <v>58</v>
      </c>
      <c r="G994" t="s">
        <v>43</v>
      </c>
      <c r="H994">
        <v>18.64</v>
      </c>
      <c r="I994">
        <v>2554</v>
      </c>
      <c r="J994">
        <v>87.12</v>
      </c>
      <c r="K994">
        <v>8</v>
      </c>
      <c r="L994" t="s">
        <v>34</v>
      </c>
      <c r="M994" t="s">
        <v>60</v>
      </c>
      <c r="N994">
        <v>74878.399999999994</v>
      </c>
      <c r="O994" t="s">
        <v>116</v>
      </c>
      <c r="P994" t="s">
        <v>47</v>
      </c>
      <c r="Q994">
        <v>88.69</v>
      </c>
      <c r="R994">
        <v>5853.6</v>
      </c>
      <c r="S994">
        <v>2038.48</v>
      </c>
      <c r="T994">
        <v>9866.15</v>
      </c>
      <c r="U994" t="str">
        <f>TEXT(Table1[[#This Row],[Booking_Date]],"mmm")</f>
        <v>Mar</v>
      </c>
      <c r="V994">
        <f>YEAR(Table1[[#This Row],[Booking_Date]])</f>
        <v>2026</v>
      </c>
      <c r="W994" t="s">
        <v>38</v>
      </c>
      <c r="X994" t="str">
        <f>IF(Table1[[#This Row],[Freight_Cost]]&gt;50000,"High","Low")</f>
        <v>High</v>
      </c>
      <c r="Y994" s="5" t="str">
        <f>IF(Table1[[#This Row],[Profit]]&gt;10000,"Good","Average")</f>
        <v>Average</v>
      </c>
      <c r="Z994" s="5" t="str" cm="1">
        <f t="array" ref="Z994">_xlfn.IFS(K994&lt;=5,"Excellent",K994&lt;=10,"Good",TRUE,"Delayed")</f>
        <v>Good</v>
      </c>
      <c r="AA994" s="5" t="str">
        <f>_xlfn.XLOOKUP(Table1[[#This Row],[Shipment_ID]],A:A,E:E)</f>
        <v>Hapag-Lloyd</v>
      </c>
      <c r="AB994" s="5">
        <f t="shared" si="15"/>
        <v>9866.15</v>
      </c>
    </row>
    <row r="995" spans="1:28">
      <c r="A995" t="s">
        <v>1189</v>
      </c>
      <c r="B995" s="1">
        <v>45494</v>
      </c>
      <c r="C995" t="s">
        <v>40</v>
      </c>
      <c r="D995" t="s">
        <v>108</v>
      </c>
      <c r="E995" t="s">
        <v>42</v>
      </c>
      <c r="F995" t="s">
        <v>58</v>
      </c>
      <c r="G995" t="s">
        <v>33</v>
      </c>
      <c r="H995">
        <v>21.96</v>
      </c>
      <c r="I995">
        <v>1618</v>
      </c>
      <c r="J995">
        <v>95.32</v>
      </c>
      <c r="K995">
        <v>6</v>
      </c>
      <c r="L995" t="s">
        <v>68</v>
      </c>
      <c r="M995" t="s">
        <v>35</v>
      </c>
      <c r="N995">
        <v>69118.399999999994</v>
      </c>
      <c r="O995" t="s">
        <v>324</v>
      </c>
      <c r="P995" t="s">
        <v>47</v>
      </c>
      <c r="Q995">
        <v>83.81</v>
      </c>
      <c r="R995">
        <v>4114.3999999999996</v>
      </c>
      <c r="S995">
        <v>2308.41</v>
      </c>
      <c r="T995">
        <v>9350.4599999999991</v>
      </c>
      <c r="U995" t="str">
        <f>TEXT(Table1[[#This Row],[Booking_Date]],"mmm")</f>
        <v>Jul</v>
      </c>
      <c r="V995">
        <f>YEAR(Table1[[#This Row],[Booking_Date]])</f>
        <v>2024</v>
      </c>
      <c r="W995" t="s">
        <v>48</v>
      </c>
      <c r="X995" t="str">
        <f>IF(Table1[[#This Row],[Freight_Cost]]&gt;50000,"High","Low")</f>
        <v>High</v>
      </c>
      <c r="Y995" s="5" t="str">
        <f>IF(Table1[[#This Row],[Profit]]&gt;10000,"Good","Average")</f>
        <v>Average</v>
      </c>
      <c r="Z995" s="5" t="str" cm="1">
        <f t="array" ref="Z995">_xlfn.IFS(K995&lt;=5,"Excellent",K995&lt;=10,"Good",TRUE,"Delayed")</f>
        <v>Good</v>
      </c>
      <c r="AA995" s="5" t="str">
        <f>_xlfn.XLOOKUP(Table1[[#This Row],[Shipment_ID]],A:A,E:E)</f>
        <v>CMA CGM</v>
      </c>
      <c r="AB995" s="5">
        <f t="shared" si="15"/>
        <v>9350.4599999999991</v>
      </c>
    </row>
    <row r="996" spans="1:28">
      <c r="A996" t="s">
        <v>1190</v>
      </c>
      <c r="B996" s="1">
        <v>46112</v>
      </c>
      <c r="C996" t="s">
        <v>29</v>
      </c>
      <c r="D996" t="s">
        <v>108</v>
      </c>
      <c r="E996" t="s">
        <v>102</v>
      </c>
      <c r="F996" t="s">
        <v>58</v>
      </c>
      <c r="G996" t="s">
        <v>90</v>
      </c>
      <c r="H996">
        <v>16.79</v>
      </c>
      <c r="I996">
        <v>1430</v>
      </c>
      <c r="J996">
        <v>102.52</v>
      </c>
      <c r="K996">
        <v>3</v>
      </c>
      <c r="L996" t="s">
        <v>44</v>
      </c>
      <c r="M996" t="s">
        <v>35</v>
      </c>
      <c r="N996">
        <v>60573.4</v>
      </c>
      <c r="O996" t="s">
        <v>343</v>
      </c>
      <c r="P996" t="s">
        <v>74</v>
      </c>
      <c r="Q996">
        <v>85.2</v>
      </c>
      <c r="R996">
        <v>3531.6</v>
      </c>
      <c r="S996">
        <v>1870.19</v>
      </c>
      <c r="T996">
        <v>8464.98</v>
      </c>
      <c r="U996" t="str">
        <f>TEXT(Table1[[#This Row],[Booking_Date]],"mmm")</f>
        <v>Mar</v>
      </c>
      <c r="V996">
        <f>YEAR(Table1[[#This Row],[Booking_Date]])</f>
        <v>2026</v>
      </c>
      <c r="W996" t="s">
        <v>38</v>
      </c>
      <c r="X996" t="str">
        <f>IF(Table1[[#This Row],[Freight_Cost]]&gt;50000,"High","Low")</f>
        <v>High</v>
      </c>
      <c r="Y996" s="5" t="str">
        <f>IF(Table1[[#This Row],[Profit]]&gt;10000,"Good","Average")</f>
        <v>Average</v>
      </c>
      <c r="Z996" s="5" t="str" cm="1">
        <f t="array" ref="Z996">_xlfn.IFS(K996&lt;=5,"Excellent",K996&lt;=10,"Good",TRUE,"Delayed")</f>
        <v>Excellent</v>
      </c>
      <c r="AA996" s="5" t="str">
        <f>_xlfn.XLOOKUP(Table1[[#This Row],[Shipment_ID]],A:A,E:E)</f>
        <v>Maersk</v>
      </c>
      <c r="AB996" s="5">
        <f t="shared" si="15"/>
        <v>8464.98</v>
      </c>
    </row>
    <row r="997" spans="1:28">
      <c r="A997" t="s">
        <v>1191</v>
      </c>
      <c r="B997" s="1">
        <v>46043</v>
      </c>
      <c r="C997" t="s">
        <v>121</v>
      </c>
      <c r="D997" t="s">
        <v>41</v>
      </c>
      <c r="E997" t="s">
        <v>31</v>
      </c>
      <c r="F997" t="s">
        <v>32</v>
      </c>
      <c r="G997" t="s">
        <v>84</v>
      </c>
      <c r="H997">
        <v>26.25</v>
      </c>
      <c r="I997">
        <v>2187</v>
      </c>
      <c r="J997">
        <v>89.67</v>
      </c>
      <c r="K997">
        <v>7</v>
      </c>
      <c r="L997" t="s">
        <v>34</v>
      </c>
      <c r="M997" t="s">
        <v>35</v>
      </c>
      <c r="N997">
        <v>69629.399999999994</v>
      </c>
      <c r="O997" t="s">
        <v>461</v>
      </c>
      <c r="P997" t="s">
        <v>78</v>
      </c>
      <c r="Q997">
        <v>82.17</v>
      </c>
      <c r="R997">
        <v>5424</v>
      </c>
      <c r="S997">
        <v>1558.52</v>
      </c>
      <c r="T997">
        <v>8867.33</v>
      </c>
      <c r="U997" t="str">
        <f>TEXT(Table1[[#This Row],[Booking_Date]],"mmm")</f>
        <v>Jan</v>
      </c>
      <c r="V997">
        <f>YEAR(Table1[[#This Row],[Booking_Date]])</f>
        <v>2026</v>
      </c>
      <c r="W997" t="s">
        <v>38</v>
      </c>
      <c r="X997" t="str">
        <f>IF(Table1[[#This Row],[Freight_Cost]]&gt;50000,"High","Low")</f>
        <v>High</v>
      </c>
      <c r="Y997" s="5" t="str">
        <f>IF(Table1[[#This Row],[Profit]]&gt;10000,"Good","Average")</f>
        <v>Average</v>
      </c>
      <c r="Z997" s="5" t="str" cm="1">
        <f t="array" ref="Z997">_xlfn.IFS(K997&lt;=5,"Excellent",K997&lt;=10,"Good",TRUE,"Delayed")</f>
        <v>Good</v>
      </c>
      <c r="AA997" s="5" t="str">
        <f>_xlfn.XLOOKUP(Table1[[#This Row],[Shipment_ID]],A:A,E:E)</f>
        <v>Hapag-Lloyd</v>
      </c>
      <c r="AB997" s="5">
        <f t="shared" si="15"/>
        <v>8867.33</v>
      </c>
    </row>
    <row r="998" spans="1:28">
      <c r="A998" t="s">
        <v>1192</v>
      </c>
      <c r="B998" s="1">
        <v>45355</v>
      </c>
      <c r="C998" t="s">
        <v>115</v>
      </c>
      <c r="D998" t="s">
        <v>82</v>
      </c>
      <c r="E998" t="s">
        <v>66</v>
      </c>
      <c r="F998" t="s">
        <v>32</v>
      </c>
      <c r="G998" t="s">
        <v>67</v>
      </c>
      <c r="H998">
        <v>21.24</v>
      </c>
      <c r="I998">
        <v>691</v>
      </c>
      <c r="J998">
        <v>93.62</v>
      </c>
      <c r="K998">
        <v>3</v>
      </c>
      <c r="L998" t="s">
        <v>44</v>
      </c>
      <c r="M998" t="s">
        <v>45</v>
      </c>
      <c r="N998">
        <v>40142.400000000001</v>
      </c>
      <c r="O998" t="s">
        <v>191</v>
      </c>
      <c r="P998" t="s">
        <v>78</v>
      </c>
      <c r="Q998">
        <v>85.64</v>
      </c>
      <c r="R998">
        <v>2231.6</v>
      </c>
      <c r="S998">
        <v>4255.5600000000004</v>
      </c>
      <c r="T998">
        <v>4132.54</v>
      </c>
      <c r="U998" t="str">
        <f>TEXT(Table1[[#This Row],[Booking_Date]],"mmm")</f>
        <v>Mar</v>
      </c>
      <c r="V998">
        <f>YEAR(Table1[[#This Row],[Booking_Date]])</f>
        <v>2024</v>
      </c>
      <c r="W998" t="s">
        <v>38</v>
      </c>
      <c r="X998" t="str">
        <f>IF(Table1[[#This Row],[Freight_Cost]]&gt;50000,"High","Low")</f>
        <v>Low</v>
      </c>
      <c r="Y998" s="5" t="str">
        <f>IF(Table1[[#This Row],[Profit]]&gt;10000,"Good","Average")</f>
        <v>Average</v>
      </c>
      <c r="Z998" s="5" t="str" cm="1">
        <f t="array" ref="Z998">_xlfn.IFS(K998&lt;=5,"Excellent",K998&lt;=10,"Good",TRUE,"Delayed")</f>
        <v>Excellent</v>
      </c>
      <c r="AA998" s="5" t="str">
        <f>_xlfn.XLOOKUP(Table1[[#This Row],[Shipment_ID]],A:A,E:E)</f>
        <v>COSCO</v>
      </c>
      <c r="AB998" s="5">
        <f t="shared" si="15"/>
        <v>4132.54</v>
      </c>
    </row>
    <row r="999" spans="1:28">
      <c r="A999" t="s">
        <v>1193</v>
      </c>
      <c r="B999" s="1">
        <v>45698</v>
      </c>
      <c r="C999" t="s">
        <v>40</v>
      </c>
      <c r="D999" t="s">
        <v>65</v>
      </c>
      <c r="E999" t="s">
        <v>99</v>
      </c>
      <c r="F999" t="s">
        <v>32</v>
      </c>
      <c r="G999" t="s">
        <v>84</v>
      </c>
      <c r="H999">
        <v>23.71</v>
      </c>
      <c r="I999">
        <v>2654</v>
      </c>
      <c r="J999">
        <v>93.85</v>
      </c>
      <c r="K999">
        <v>7</v>
      </c>
      <c r="L999" t="s">
        <v>34</v>
      </c>
      <c r="M999" t="s">
        <v>35</v>
      </c>
      <c r="N999">
        <v>73449</v>
      </c>
      <c r="O999" t="s">
        <v>150</v>
      </c>
      <c r="P999" t="s">
        <v>62</v>
      </c>
      <c r="Q999">
        <v>87.79</v>
      </c>
      <c r="R999">
        <v>6256.4</v>
      </c>
      <c r="S999">
        <v>2806.39</v>
      </c>
      <c r="T999">
        <v>7888.08</v>
      </c>
      <c r="U999" t="str">
        <f>TEXT(Table1[[#This Row],[Booking_Date]],"mmm")</f>
        <v>Feb</v>
      </c>
      <c r="V999">
        <f>YEAR(Table1[[#This Row],[Booking_Date]])</f>
        <v>2025</v>
      </c>
      <c r="W999" t="s">
        <v>38</v>
      </c>
      <c r="X999" t="str">
        <f>IF(Table1[[#This Row],[Freight_Cost]]&gt;50000,"High","Low")</f>
        <v>High</v>
      </c>
      <c r="Y999" s="5" t="str">
        <f>IF(Table1[[#This Row],[Profit]]&gt;10000,"Good","Average")</f>
        <v>Average</v>
      </c>
      <c r="Z999" s="5" t="str" cm="1">
        <f t="array" ref="Z999">_xlfn.IFS(K999&lt;=5,"Excellent",K999&lt;=10,"Good",TRUE,"Delayed")</f>
        <v>Good</v>
      </c>
      <c r="AA999" s="5" t="str">
        <f>_xlfn.XLOOKUP(Table1[[#This Row],[Shipment_ID]],A:A,E:E)</f>
        <v>ONE</v>
      </c>
      <c r="AB999" s="5">
        <f t="shared" si="15"/>
        <v>7888.08</v>
      </c>
    </row>
    <row r="1000" spans="1:28">
      <c r="A1000" t="s">
        <v>1194</v>
      </c>
      <c r="B1000" s="1">
        <v>46005</v>
      </c>
      <c r="C1000" t="s">
        <v>40</v>
      </c>
      <c r="D1000" t="s">
        <v>41</v>
      </c>
      <c r="E1000" t="s">
        <v>83</v>
      </c>
      <c r="F1000" t="s">
        <v>58</v>
      </c>
      <c r="G1000" t="s">
        <v>33</v>
      </c>
      <c r="H1000">
        <v>16.43</v>
      </c>
      <c r="I1000">
        <v>528</v>
      </c>
      <c r="J1000">
        <v>97.68</v>
      </c>
      <c r="K1000">
        <v>3</v>
      </c>
      <c r="L1000" t="s">
        <v>68</v>
      </c>
      <c r="M1000" t="s">
        <v>45</v>
      </c>
      <c r="N1000">
        <v>48844.6</v>
      </c>
      <c r="O1000" t="s">
        <v>97</v>
      </c>
      <c r="P1000" t="s">
        <v>70</v>
      </c>
      <c r="Q1000">
        <v>85.03</v>
      </c>
      <c r="R1000">
        <v>1713.2</v>
      </c>
      <c r="S1000">
        <v>3664.64</v>
      </c>
      <c r="T1000">
        <v>6866.22</v>
      </c>
      <c r="U1000" t="str">
        <f>TEXT(Table1[[#This Row],[Booking_Date]],"mmm")</f>
        <v>Dec</v>
      </c>
      <c r="V1000">
        <f>YEAR(Table1[[#This Row],[Booking_Date]])</f>
        <v>2025</v>
      </c>
      <c r="W1000" t="s">
        <v>104</v>
      </c>
      <c r="X1000" t="str">
        <f>IF(Table1[[#This Row],[Freight_Cost]]&gt;50000,"High","Low")</f>
        <v>Low</v>
      </c>
      <c r="Y1000" s="5" t="str">
        <f>IF(Table1[[#This Row],[Profit]]&gt;10000,"Good","Average")</f>
        <v>Average</v>
      </c>
      <c r="Z1000" s="5" t="str" cm="1">
        <f t="array" ref="Z1000">_xlfn.IFS(K1000&lt;=5,"Excellent",K1000&lt;=10,"Good",TRUE,"Delayed")</f>
        <v>Excellent</v>
      </c>
      <c r="AA1000" s="5" t="str">
        <f>_xlfn.XLOOKUP(Table1[[#This Row],[Shipment_ID]],A:A,E:E)</f>
        <v>MSC</v>
      </c>
      <c r="AB1000" s="5">
        <f t="shared" si="15"/>
        <v>6866.22</v>
      </c>
    </row>
    <row r="1001" spans="1:28">
      <c r="A1001" t="s">
        <v>1195</v>
      </c>
      <c r="B1001" s="1">
        <v>45641</v>
      </c>
      <c r="C1001" t="s">
        <v>64</v>
      </c>
      <c r="D1001" t="s">
        <v>108</v>
      </c>
      <c r="E1001" t="s">
        <v>99</v>
      </c>
      <c r="F1001" t="s">
        <v>32</v>
      </c>
      <c r="G1001" t="s">
        <v>52</v>
      </c>
      <c r="H1001">
        <v>16.100000000000001</v>
      </c>
      <c r="I1001">
        <v>750</v>
      </c>
      <c r="J1001">
        <v>94.66</v>
      </c>
      <c r="K1001">
        <v>2</v>
      </c>
      <c r="L1001" t="s">
        <v>68</v>
      </c>
      <c r="M1001" t="s">
        <v>35</v>
      </c>
      <c r="N1001">
        <v>41349.199999999997</v>
      </c>
      <c r="O1001" t="s">
        <v>432</v>
      </c>
      <c r="P1001" t="s">
        <v>70</v>
      </c>
      <c r="Q1001">
        <v>85.73</v>
      </c>
      <c r="R1001">
        <v>2144</v>
      </c>
      <c r="S1001">
        <v>2604.2399999999998</v>
      </c>
      <c r="T1001">
        <v>7114.93</v>
      </c>
      <c r="U1001" t="str">
        <f>TEXT(Table1[[#This Row],[Booking_Date]],"mmm")</f>
        <v>Dec</v>
      </c>
      <c r="V1001">
        <f>YEAR(Table1[[#This Row],[Booking_Date]])</f>
        <v>2024</v>
      </c>
      <c r="W1001" t="s">
        <v>104</v>
      </c>
      <c r="X1001" t="str">
        <f>IF(Table1[[#This Row],[Freight_Cost]]&gt;50000,"High","Low")</f>
        <v>Low</v>
      </c>
      <c r="Y1001" s="5" t="str">
        <f>IF(Table1[[#This Row],[Profit]]&gt;10000,"Good","Average")</f>
        <v>Average</v>
      </c>
      <c r="Z1001" s="5" t="str" cm="1">
        <f t="array" ref="Z1001">_xlfn.IFS(K1001&lt;=5,"Excellent",K1001&lt;=10,"Good",TRUE,"Delayed")</f>
        <v>Excellent</v>
      </c>
      <c r="AA1001" s="5" t="str">
        <f>_xlfn.XLOOKUP(Table1[[#This Row],[Shipment_ID]],A:A,E:E)</f>
        <v>ONE</v>
      </c>
      <c r="AB1001" s="5">
        <f t="shared" si="15"/>
        <v>7114.93</v>
      </c>
    </row>
    <row r="1002" spans="1:28">
      <c r="A1002" t="s">
        <v>1196</v>
      </c>
      <c r="B1002" s="1">
        <v>45782</v>
      </c>
      <c r="C1002" t="s">
        <v>89</v>
      </c>
      <c r="D1002" t="s">
        <v>51</v>
      </c>
      <c r="E1002" t="s">
        <v>42</v>
      </c>
      <c r="F1002" t="s">
        <v>32</v>
      </c>
      <c r="G1002" t="s">
        <v>84</v>
      </c>
      <c r="H1002">
        <v>11.22</v>
      </c>
      <c r="I1002">
        <v>1034</v>
      </c>
      <c r="J1002">
        <v>90.28</v>
      </c>
      <c r="K1002">
        <v>2</v>
      </c>
      <c r="L1002" t="s">
        <v>44</v>
      </c>
      <c r="M1002" t="s">
        <v>35</v>
      </c>
      <c r="N1002">
        <v>37339.599999999999</v>
      </c>
      <c r="O1002" t="s">
        <v>87</v>
      </c>
      <c r="P1002" t="s">
        <v>47</v>
      </c>
      <c r="Q1002">
        <v>85.91</v>
      </c>
      <c r="R1002">
        <v>2516.8000000000002</v>
      </c>
      <c r="S1002">
        <v>4105.25</v>
      </c>
      <c r="T1002">
        <v>3833.67</v>
      </c>
      <c r="U1002" t="str">
        <f>TEXT(Table1[[#This Row],[Booking_Date]],"mmm")</f>
        <v>May</v>
      </c>
      <c r="V1002">
        <f>YEAR(Table1[[#This Row],[Booking_Date]])</f>
        <v>2025</v>
      </c>
      <c r="W1002" t="s">
        <v>75</v>
      </c>
      <c r="X1002" t="str">
        <f>IF(Table1[[#This Row],[Freight_Cost]]&gt;50000,"High","Low")</f>
        <v>Low</v>
      </c>
      <c r="Y1002" s="5" t="str">
        <f>IF(Table1[[#This Row],[Profit]]&gt;10000,"Good","Average")</f>
        <v>Average</v>
      </c>
      <c r="Z1002" s="5" t="str" cm="1">
        <f t="array" ref="Z1002">_xlfn.IFS(K1002&lt;=5,"Excellent",K1002&lt;=10,"Good",TRUE,"Delayed")</f>
        <v>Excellent</v>
      </c>
      <c r="AA1002" s="5" t="str">
        <f>_xlfn.XLOOKUP(Table1[[#This Row],[Shipment_ID]],A:A,E:E)</f>
        <v>CMA CGM</v>
      </c>
      <c r="AB1002" s="5">
        <f t="shared" si="15"/>
        <v>3833.67</v>
      </c>
    </row>
    <row r="1003" spans="1:28">
      <c r="A1003" t="s">
        <v>1197</v>
      </c>
      <c r="B1003" s="1">
        <v>45708</v>
      </c>
      <c r="C1003" t="s">
        <v>50</v>
      </c>
      <c r="D1003" t="s">
        <v>41</v>
      </c>
      <c r="E1003" t="s">
        <v>66</v>
      </c>
      <c r="F1003" t="s">
        <v>32</v>
      </c>
      <c r="G1003" t="s">
        <v>43</v>
      </c>
      <c r="H1003">
        <v>27.52</v>
      </c>
      <c r="I1003">
        <v>2250</v>
      </c>
      <c r="J1003">
        <v>100.58</v>
      </c>
      <c r="K1003">
        <v>7</v>
      </c>
      <c r="L1003" t="s">
        <v>44</v>
      </c>
      <c r="M1003" t="s">
        <v>60</v>
      </c>
      <c r="N1003">
        <v>63837.599999999999</v>
      </c>
      <c r="O1003" t="s">
        <v>268</v>
      </c>
      <c r="P1003" t="s">
        <v>74</v>
      </c>
      <c r="Q1003">
        <v>88.69</v>
      </c>
      <c r="R1003">
        <v>5600.8</v>
      </c>
      <c r="S1003">
        <v>2633.38</v>
      </c>
      <c r="T1003">
        <v>5789.99</v>
      </c>
      <c r="U1003" t="str">
        <f>TEXT(Table1[[#This Row],[Booking_Date]],"mmm")</f>
        <v>Feb</v>
      </c>
      <c r="V1003">
        <f>YEAR(Table1[[#This Row],[Booking_Date]])</f>
        <v>2025</v>
      </c>
      <c r="W1003" t="s">
        <v>38</v>
      </c>
      <c r="X1003" t="str">
        <f>IF(Table1[[#This Row],[Freight_Cost]]&gt;50000,"High","Low")</f>
        <v>High</v>
      </c>
      <c r="Y1003" s="5" t="str">
        <f>IF(Table1[[#This Row],[Profit]]&gt;10000,"Good","Average")</f>
        <v>Average</v>
      </c>
      <c r="Z1003" s="5" t="str" cm="1">
        <f t="array" ref="Z1003">_xlfn.IFS(K1003&lt;=5,"Excellent",K1003&lt;=10,"Good",TRUE,"Delayed")</f>
        <v>Good</v>
      </c>
      <c r="AA1003" s="5" t="str">
        <f>_xlfn.XLOOKUP(Table1[[#This Row],[Shipment_ID]],A:A,E:E)</f>
        <v>COSCO</v>
      </c>
      <c r="AB1003" s="5">
        <f t="shared" si="15"/>
        <v>5789.99</v>
      </c>
    </row>
    <row r="1004" spans="1:28">
      <c r="A1004" t="s">
        <v>1198</v>
      </c>
      <c r="B1004" s="1">
        <v>46027</v>
      </c>
      <c r="C1004" t="s">
        <v>40</v>
      </c>
      <c r="D1004" t="s">
        <v>41</v>
      </c>
      <c r="E1004" t="s">
        <v>99</v>
      </c>
      <c r="F1004" t="s">
        <v>58</v>
      </c>
      <c r="G1004" t="s">
        <v>67</v>
      </c>
      <c r="H1004">
        <v>16.93</v>
      </c>
      <c r="I1004">
        <v>1823</v>
      </c>
      <c r="J1004">
        <v>89.45</v>
      </c>
      <c r="K1004">
        <v>4</v>
      </c>
      <c r="L1004" t="s">
        <v>34</v>
      </c>
      <c r="M1004" t="s">
        <v>60</v>
      </c>
      <c r="N1004">
        <v>64847</v>
      </c>
      <c r="O1004" t="s">
        <v>106</v>
      </c>
      <c r="P1004" t="s">
        <v>47</v>
      </c>
      <c r="Q1004">
        <v>82.4</v>
      </c>
      <c r="R1004">
        <v>4323.2</v>
      </c>
      <c r="S1004">
        <v>3410.97</v>
      </c>
      <c r="T1004">
        <v>5261.22</v>
      </c>
      <c r="U1004" t="str">
        <f>TEXT(Table1[[#This Row],[Booking_Date]],"mmm")</f>
        <v>Jan</v>
      </c>
      <c r="V1004">
        <f>YEAR(Table1[[#This Row],[Booking_Date]])</f>
        <v>2026</v>
      </c>
      <c r="W1004" t="s">
        <v>38</v>
      </c>
      <c r="X1004" t="str">
        <f>IF(Table1[[#This Row],[Freight_Cost]]&gt;50000,"High","Low")</f>
        <v>High</v>
      </c>
      <c r="Y1004" s="5" t="str">
        <f>IF(Table1[[#This Row],[Profit]]&gt;10000,"Good","Average")</f>
        <v>Average</v>
      </c>
      <c r="Z1004" s="5" t="str" cm="1">
        <f t="array" ref="Z1004">_xlfn.IFS(K1004&lt;=5,"Excellent",K1004&lt;=10,"Good",TRUE,"Delayed")</f>
        <v>Excellent</v>
      </c>
      <c r="AA1004" s="5" t="str">
        <f>_xlfn.XLOOKUP(Table1[[#This Row],[Shipment_ID]],A:A,E:E)</f>
        <v>ONE</v>
      </c>
      <c r="AB1004" s="5">
        <f t="shared" si="15"/>
        <v>5261.22</v>
      </c>
    </row>
    <row r="1005" spans="1:28">
      <c r="A1005" t="s">
        <v>1199</v>
      </c>
      <c r="B1005" s="1">
        <v>45403</v>
      </c>
      <c r="C1005" t="s">
        <v>115</v>
      </c>
      <c r="D1005" t="s">
        <v>82</v>
      </c>
      <c r="E1005" t="s">
        <v>102</v>
      </c>
      <c r="F1005" t="s">
        <v>32</v>
      </c>
      <c r="G1005" t="s">
        <v>33</v>
      </c>
      <c r="H1005">
        <v>10.7</v>
      </c>
      <c r="I1005">
        <v>2319</v>
      </c>
      <c r="J1005">
        <v>89.81</v>
      </c>
      <c r="K1005">
        <v>5</v>
      </c>
      <c r="L1005" t="s">
        <v>34</v>
      </c>
      <c r="M1005" t="s">
        <v>60</v>
      </c>
      <c r="N1005">
        <v>53235.199999999997</v>
      </c>
      <c r="O1005" t="s">
        <v>564</v>
      </c>
      <c r="P1005" t="s">
        <v>70</v>
      </c>
      <c r="Q1005">
        <v>88.78</v>
      </c>
      <c r="R1005">
        <v>5066</v>
      </c>
      <c r="S1005">
        <v>1705.35</v>
      </c>
      <c r="T1005">
        <v>8976.9</v>
      </c>
      <c r="U1005" t="str">
        <f>TEXT(Table1[[#This Row],[Booking_Date]],"mmm")</f>
        <v>Apr</v>
      </c>
      <c r="V1005">
        <f>YEAR(Table1[[#This Row],[Booking_Date]])</f>
        <v>2024</v>
      </c>
      <c r="W1005" t="s">
        <v>75</v>
      </c>
      <c r="X1005" t="str">
        <f>IF(Table1[[#This Row],[Freight_Cost]]&gt;50000,"High","Low")</f>
        <v>High</v>
      </c>
      <c r="Y1005" s="5" t="str">
        <f>IF(Table1[[#This Row],[Profit]]&gt;10000,"Good","Average")</f>
        <v>Average</v>
      </c>
      <c r="Z1005" s="5" t="str" cm="1">
        <f t="array" ref="Z1005">_xlfn.IFS(K1005&lt;=5,"Excellent",K1005&lt;=10,"Good",TRUE,"Delayed")</f>
        <v>Excellent</v>
      </c>
      <c r="AA1005" s="5" t="str">
        <f>_xlfn.XLOOKUP(Table1[[#This Row],[Shipment_ID]],A:A,E:E)</f>
        <v>Maersk</v>
      </c>
      <c r="AB1005" s="5">
        <f t="shared" si="15"/>
        <v>8976.9</v>
      </c>
    </row>
    <row r="1006" spans="1:28">
      <c r="A1006" t="s">
        <v>1200</v>
      </c>
      <c r="B1006" s="1">
        <v>45615</v>
      </c>
      <c r="C1006" t="s">
        <v>121</v>
      </c>
      <c r="D1006" t="s">
        <v>41</v>
      </c>
      <c r="E1006" t="s">
        <v>102</v>
      </c>
      <c r="F1006" t="s">
        <v>32</v>
      </c>
      <c r="G1006" t="s">
        <v>43</v>
      </c>
      <c r="H1006">
        <v>20.440000000000001</v>
      </c>
      <c r="I1006">
        <v>676</v>
      </c>
      <c r="J1006">
        <v>98.79</v>
      </c>
      <c r="K1006">
        <v>3</v>
      </c>
      <c r="L1006" t="s">
        <v>44</v>
      </c>
      <c r="M1006" t="s">
        <v>45</v>
      </c>
      <c r="N1006">
        <v>39862.800000000003</v>
      </c>
      <c r="O1006" t="s">
        <v>395</v>
      </c>
      <c r="P1006" t="s">
        <v>74</v>
      </c>
      <c r="Q1006">
        <v>82.79</v>
      </c>
      <c r="R1006">
        <v>2169.6</v>
      </c>
      <c r="S1006">
        <v>1654.31</v>
      </c>
      <c r="T1006">
        <v>6498.51</v>
      </c>
      <c r="U1006" t="str">
        <f>TEXT(Table1[[#This Row],[Booking_Date]],"mmm")</f>
        <v>Nov</v>
      </c>
      <c r="V1006">
        <f>YEAR(Table1[[#This Row],[Booking_Date]])</f>
        <v>2024</v>
      </c>
      <c r="W1006" t="s">
        <v>104</v>
      </c>
      <c r="X1006" t="str">
        <f>IF(Table1[[#This Row],[Freight_Cost]]&gt;50000,"High","Low")</f>
        <v>Low</v>
      </c>
      <c r="Y1006" s="5" t="str">
        <f>IF(Table1[[#This Row],[Profit]]&gt;10000,"Good","Average")</f>
        <v>Average</v>
      </c>
      <c r="Z1006" s="5" t="str" cm="1">
        <f t="array" ref="Z1006">_xlfn.IFS(K1006&lt;=5,"Excellent",K1006&lt;=10,"Good",TRUE,"Delayed")</f>
        <v>Excellent</v>
      </c>
      <c r="AA1006" s="5" t="str">
        <f>_xlfn.XLOOKUP(Table1[[#This Row],[Shipment_ID]],A:A,E:E)</f>
        <v>Maersk</v>
      </c>
      <c r="AB1006" s="5">
        <f t="shared" si="15"/>
        <v>6498.51</v>
      </c>
    </row>
    <row r="1007" spans="1:28">
      <c r="A1007" t="s">
        <v>1201</v>
      </c>
      <c r="B1007" s="1">
        <v>46163</v>
      </c>
      <c r="C1007" t="s">
        <v>50</v>
      </c>
      <c r="D1007" t="s">
        <v>30</v>
      </c>
      <c r="E1007" t="s">
        <v>102</v>
      </c>
      <c r="F1007" t="s">
        <v>32</v>
      </c>
      <c r="G1007" t="s">
        <v>43</v>
      </c>
      <c r="H1007">
        <v>18.760000000000002</v>
      </c>
      <c r="I1007">
        <v>639</v>
      </c>
      <c r="J1007">
        <v>87.71</v>
      </c>
      <c r="K1007">
        <v>2</v>
      </c>
      <c r="L1007" t="s">
        <v>34</v>
      </c>
      <c r="M1007" t="s">
        <v>35</v>
      </c>
      <c r="N1007">
        <v>44077.2</v>
      </c>
      <c r="O1007" t="s">
        <v>350</v>
      </c>
      <c r="P1007" t="s">
        <v>54</v>
      </c>
      <c r="Q1007">
        <v>83.2</v>
      </c>
      <c r="R1007">
        <v>2028.4</v>
      </c>
      <c r="S1007">
        <v>2090.14</v>
      </c>
      <c r="T1007">
        <v>5369.44</v>
      </c>
      <c r="U1007" t="str">
        <f>TEXT(Table1[[#This Row],[Booking_Date]],"mmm")</f>
        <v>May</v>
      </c>
      <c r="V1007">
        <f>YEAR(Table1[[#This Row],[Booking_Date]])</f>
        <v>2026</v>
      </c>
      <c r="W1007" t="s">
        <v>75</v>
      </c>
      <c r="X1007" t="str">
        <f>IF(Table1[[#This Row],[Freight_Cost]]&gt;50000,"High","Low")</f>
        <v>Low</v>
      </c>
      <c r="Y1007" s="5" t="str">
        <f>IF(Table1[[#This Row],[Profit]]&gt;10000,"Good","Average")</f>
        <v>Average</v>
      </c>
      <c r="Z1007" s="5" t="str" cm="1">
        <f t="array" ref="Z1007">_xlfn.IFS(K1007&lt;=5,"Excellent",K1007&lt;=10,"Good",TRUE,"Delayed")</f>
        <v>Excellent</v>
      </c>
      <c r="AA1007" s="5" t="str">
        <f>_xlfn.XLOOKUP(Table1[[#This Row],[Shipment_ID]],A:A,E:E)</f>
        <v>Maersk</v>
      </c>
      <c r="AB1007" s="5">
        <f t="shared" si="15"/>
        <v>5369.44</v>
      </c>
    </row>
    <row r="1008" spans="1:28">
      <c r="A1008" t="s">
        <v>1202</v>
      </c>
      <c r="B1008" s="1">
        <v>45378</v>
      </c>
      <c r="C1008" t="s">
        <v>29</v>
      </c>
      <c r="D1008" t="s">
        <v>41</v>
      </c>
      <c r="E1008" t="s">
        <v>57</v>
      </c>
      <c r="F1008" t="s">
        <v>58</v>
      </c>
      <c r="G1008" t="s">
        <v>67</v>
      </c>
      <c r="H1008">
        <v>21.14</v>
      </c>
      <c r="I1008">
        <v>767</v>
      </c>
      <c r="J1008">
        <v>88.13</v>
      </c>
      <c r="K1008">
        <v>2</v>
      </c>
      <c r="L1008" t="s">
        <v>44</v>
      </c>
      <c r="M1008" t="s">
        <v>60</v>
      </c>
      <c r="N1008">
        <v>50805.599999999999</v>
      </c>
      <c r="O1008" t="s">
        <v>150</v>
      </c>
      <c r="P1008" t="s">
        <v>62</v>
      </c>
      <c r="Q1008">
        <v>87.87</v>
      </c>
      <c r="R1008">
        <v>2379.6</v>
      </c>
      <c r="S1008">
        <v>4631.28</v>
      </c>
      <c r="T1008">
        <v>9003.73</v>
      </c>
      <c r="U1008" t="str">
        <f>TEXT(Table1[[#This Row],[Booking_Date]],"mmm")</f>
        <v>Mar</v>
      </c>
      <c r="V1008">
        <f>YEAR(Table1[[#This Row],[Booking_Date]])</f>
        <v>2024</v>
      </c>
      <c r="W1008" t="s">
        <v>38</v>
      </c>
      <c r="X1008" t="str">
        <f>IF(Table1[[#This Row],[Freight_Cost]]&gt;50000,"High","Low")</f>
        <v>High</v>
      </c>
      <c r="Y1008" s="5" t="str">
        <f>IF(Table1[[#This Row],[Profit]]&gt;10000,"Good","Average")</f>
        <v>Average</v>
      </c>
      <c r="Z1008" s="5" t="str" cm="1">
        <f t="array" ref="Z1008">_xlfn.IFS(K1008&lt;=5,"Excellent",K1008&lt;=10,"Good",TRUE,"Delayed")</f>
        <v>Excellent</v>
      </c>
      <c r="AA1008" s="5" t="str">
        <f>_xlfn.XLOOKUP(Table1[[#This Row],[Shipment_ID]],A:A,E:E)</f>
        <v>Evergreen</v>
      </c>
      <c r="AB1008" s="5">
        <f t="shared" si="15"/>
        <v>9003.73</v>
      </c>
    </row>
    <row r="1009" spans="1:28">
      <c r="A1009" t="s">
        <v>1203</v>
      </c>
      <c r="B1009" s="1">
        <v>45329</v>
      </c>
      <c r="C1009" t="s">
        <v>29</v>
      </c>
      <c r="D1009" t="s">
        <v>51</v>
      </c>
      <c r="E1009" t="s">
        <v>57</v>
      </c>
      <c r="F1009" t="s">
        <v>32</v>
      </c>
      <c r="G1009" t="s">
        <v>90</v>
      </c>
      <c r="H1009">
        <v>19.98</v>
      </c>
      <c r="I1009">
        <v>1442</v>
      </c>
      <c r="J1009">
        <v>102.07</v>
      </c>
      <c r="K1009">
        <v>4</v>
      </c>
      <c r="L1009" t="s">
        <v>44</v>
      </c>
      <c r="M1009" t="s">
        <v>45</v>
      </c>
      <c r="N1009">
        <v>49034.400000000001</v>
      </c>
      <c r="O1009" t="s">
        <v>266</v>
      </c>
      <c r="P1009" t="s">
        <v>74</v>
      </c>
      <c r="Q1009">
        <v>83.14</v>
      </c>
      <c r="R1009">
        <v>3683.2</v>
      </c>
      <c r="S1009">
        <v>4165.42</v>
      </c>
      <c r="T1009">
        <v>4660.58</v>
      </c>
      <c r="U1009" t="str">
        <f>TEXT(Table1[[#This Row],[Booking_Date]],"mmm")</f>
        <v>Feb</v>
      </c>
      <c r="V1009">
        <f>YEAR(Table1[[#This Row],[Booking_Date]])</f>
        <v>2024</v>
      </c>
      <c r="W1009" t="s">
        <v>38</v>
      </c>
      <c r="X1009" t="str">
        <f>IF(Table1[[#This Row],[Freight_Cost]]&gt;50000,"High","Low")</f>
        <v>Low</v>
      </c>
      <c r="Y1009" s="5" t="str">
        <f>IF(Table1[[#This Row],[Profit]]&gt;10000,"Good","Average")</f>
        <v>Average</v>
      </c>
      <c r="Z1009" s="5" t="str" cm="1">
        <f t="array" ref="Z1009">_xlfn.IFS(K1009&lt;=5,"Excellent",K1009&lt;=10,"Good",TRUE,"Delayed")</f>
        <v>Excellent</v>
      </c>
      <c r="AA1009" s="5" t="str">
        <f>_xlfn.XLOOKUP(Table1[[#This Row],[Shipment_ID]],A:A,E:E)</f>
        <v>Evergreen</v>
      </c>
      <c r="AB1009" s="5">
        <f t="shared" si="15"/>
        <v>4660.58</v>
      </c>
    </row>
    <row r="1010" spans="1:28">
      <c r="A1010" t="s">
        <v>1204</v>
      </c>
      <c r="B1010" s="1">
        <v>45778</v>
      </c>
      <c r="C1010" t="s">
        <v>50</v>
      </c>
      <c r="D1010" t="s">
        <v>108</v>
      </c>
      <c r="E1010" t="s">
        <v>102</v>
      </c>
      <c r="F1010" t="s">
        <v>32</v>
      </c>
      <c r="G1010" t="s">
        <v>43</v>
      </c>
      <c r="H1010">
        <v>12.08</v>
      </c>
      <c r="I1010">
        <v>851</v>
      </c>
      <c r="J1010">
        <v>91.41</v>
      </c>
      <c r="K1010">
        <v>2</v>
      </c>
      <c r="L1010" t="s">
        <v>34</v>
      </c>
      <c r="M1010" t="s">
        <v>60</v>
      </c>
      <c r="N1010">
        <v>37053.199999999997</v>
      </c>
      <c r="O1010" t="s">
        <v>204</v>
      </c>
      <c r="P1010" t="s">
        <v>54</v>
      </c>
      <c r="Q1010">
        <v>86.03</v>
      </c>
      <c r="R1010">
        <v>2185.1999999999998</v>
      </c>
      <c r="S1010">
        <v>3348.26</v>
      </c>
      <c r="T1010">
        <v>6188.24</v>
      </c>
      <c r="U1010" t="str">
        <f>TEXT(Table1[[#This Row],[Booking_Date]],"mmm")</f>
        <v>May</v>
      </c>
      <c r="V1010">
        <f>YEAR(Table1[[#This Row],[Booking_Date]])</f>
        <v>2025</v>
      </c>
      <c r="W1010" t="s">
        <v>75</v>
      </c>
      <c r="X1010" t="str">
        <f>IF(Table1[[#This Row],[Freight_Cost]]&gt;50000,"High","Low")</f>
        <v>Low</v>
      </c>
      <c r="Y1010" s="5" t="str">
        <f>IF(Table1[[#This Row],[Profit]]&gt;10000,"Good","Average")</f>
        <v>Average</v>
      </c>
      <c r="Z1010" s="5" t="str" cm="1">
        <f t="array" ref="Z1010">_xlfn.IFS(K1010&lt;=5,"Excellent",K1010&lt;=10,"Good",TRUE,"Delayed")</f>
        <v>Excellent</v>
      </c>
      <c r="AA1010" s="5" t="str">
        <f>_xlfn.XLOOKUP(Table1[[#This Row],[Shipment_ID]],A:A,E:E)</f>
        <v>Maersk</v>
      </c>
      <c r="AB1010" s="5">
        <f t="shared" si="15"/>
        <v>6188.24</v>
      </c>
    </row>
    <row r="1011" spans="1:28">
      <c r="A1011" t="s">
        <v>1205</v>
      </c>
      <c r="B1011" s="1">
        <v>45843</v>
      </c>
      <c r="C1011" t="s">
        <v>40</v>
      </c>
      <c r="D1011" t="s">
        <v>108</v>
      </c>
      <c r="E1011" t="s">
        <v>57</v>
      </c>
      <c r="F1011" t="s">
        <v>32</v>
      </c>
      <c r="G1011" t="s">
        <v>67</v>
      </c>
      <c r="H1011">
        <v>14.03</v>
      </c>
      <c r="I1011">
        <v>1649</v>
      </c>
      <c r="J1011">
        <v>96.97</v>
      </c>
      <c r="K1011">
        <v>4</v>
      </c>
      <c r="L1011" t="s">
        <v>34</v>
      </c>
      <c r="M1011" t="s">
        <v>35</v>
      </c>
      <c r="N1011">
        <v>53051.4</v>
      </c>
      <c r="O1011" t="s">
        <v>425</v>
      </c>
      <c r="P1011" t="s">
        <v>54</v>
      </c>
      <c r="Q1011">
        <v>85.04</v>
      </c>
      <c r="R1011">
        <v>3859.2</v>
      </c>
      <c r="S1011">
        <v>4228.22</v>
      </c>
      <c r="T1011">
        <v>9328.2099999999991</v>
      </c>
      <c r="U1011" t="str">
        <f>TEXT(Table1[[#This Row],[Booking_Date]],"mmm")</f>
        <v>Jul</v>
      </c>
      <c r="V1011">
        <f>YEAR(Table1[[#This Row],[Booking_Date]])</f>
        <v>2025</v>
      </c>
      <c r="W1011" t="s">
        <v>48</v>
      </c>
      <c r="X1011" t="str">
        <f>IF(Table1[[#This Row],[Freight_Cost]]&gt;50000,"High","Low")</f>
        <v>High</v>
      </c>
      <c r="Y1011" s="5" t="str">
        <f>IF(Table1[[#This Row],[Profit]]&gt;10000,"Good","Average")</f>
        <v>Average</v>
      </c>
      <c r="Z1011" s="5" t="str" cm="1">
        <f t="array" ref="Z1011">_xlfn.IFS(K1011&lt;=5,"Excellent",K1011&lt;=10,"Good",TRUE,"Delayed")</f>
        <v>Excellent</v>
      </c>
      <c r="AA1011" s="5" t="str">
        <f>_xlfn.XLOOKUP(Table1[[#This Row],[Shipment_ID]],A:A,E:E)</f>
        <v>Evergreen</v>
      </c>
      <c r="AB1011" s="5">
        <f t="shared" si="15"/>
        <v>9328.2099999999991</v>
      </c>
    </row>
    <row r="1012" spans="1:28">
      <c r="A1012" t="s">
        <v>1206</v>
      </c>
      <c r="B1012" s="1">
        <v>46011</v>
      </c>
      <c r="C1012" t="s">
        <v>121</v>
      </c>
      <c r="D1012" t="s">
        <v>51</v>
      </c>
      <c r="E1012" t="s">
        <v>102</v>
      </c>
      <c r="F1012" t="s">
        <v>58</v>
      </c>
      <c r="G1012" t="s">
        <v>84</v>
      </c>
      <c r="H1012">
        <v>12.2</v>
      </c>
      <c r="I1012">
        <v>2447</v>
      </c>
      <c r="J1012">
        <v>98.76</v>
      </c>
      <c r="K1012">
        <v>6</v>
      </c>
      <c r="L1012" t="s">
        <v>44</v>
      </c>
      <c r="M1012" t="s">
        <v>60</v>
      </c>
      <c r="N1012">
        <v>64195.199999999997</v>
      </c>
      <c r="O1012" t="s">
        <v>454</v>
      </c>
      <c r="P1012" t="s">
        <v>74</v>
      </c>
      <c r="Q1012">
        <v>85.54</v>
      </c>
      <c r="R1012">
        <v>5382</v>
      </c>
      <c r="S1012">
        <v>4606.33</v>
      </c>
      <c r="T1012">
        <v>11188.89</v>
      </c>
      <c r="U1012" t="str">
        <f>TEXT(Table1[[#This Row],[Booking_Date]],"mmm")</f>
        <v>Dec</v>
      </c>
      <c r="V1012">
        <f>YEAR(Table1[[#This Row],[Booking_Date]])</f>
        <v>2025</v>
      </c>
      <c r="W1012" t="s">
        <v>104</v>
      </c>
      <c r="X1012" t="str">
        <f>IF(Table1[[#This Row],[Freight_Cost]]&gt;50000,"High","Low")</f>
        <v>High</v>
      </c>
      <c r="Y1012" s="5" t="str">
        <f>IF(Table1[[#This Row],[Profit]]&gt;10000,"Good","Average")</f>
        <v>Good</v>
      </c>
      <c r="Z1012" s="5" t="str" cm="1">
        <f t="array" ref="Z1012">_xlfn.IFS(K1012&lt;=5,"Excellent",K1012&lt;=10,"Good",TRUE,"Delayed")</f>
        <v>Good</v>
      </c>
      <c r="AA1012" s="5" t="str">
        <f>_xlfn.XLOOKUP(Table1[[#This Row],[Shipment_ID]],A:A,E:E)</f>
        <v>Maersk</v>
      </c>
      <c r="AB1012" s="5">
        <f t="shared" si="15"/>
        <v>11188.89</v>
      </c>
    </row>
    <row r="1013" spans="1:28">
      <c r="A1013" t="s">
        <v>1207</v>
      </c>
      <c r="B1013" s="1">
        <v>45689</v>
      </c>
      <c r="C1013" t="s">
        <v>89</v>
      </c>
      <c r="D1013" t="s">
        <v>82</v>
      </c>
      <c r="E1013" t="s">
        <v>42</v>
      </c>
      <c r="F1013" t="s">
        <v>32</v>
      </c>
      <c r="G1013" t="s">
        <v>33</v>
      </c>
      <c r="H1013">
        <v>25.08</v>
      </c>
      <c r="I1013">
        <v>303</v>
      </c>
      <c r="J1013">
        <v>86.19</v>
      </c>
      <c r="K1013">
        <v>2</v>
      </c>
      <c r="L1013" t="s">
        <v>44</v>
      </c>
      <c r="M1013" t="s">
        <v>35</v>
      </c>
      <c r="N1013">
        <v>40550.800000000003</v>
      </c>
      <c r="O1013" t="s">
        <v>163</v>
      </c>
      <c r="P1013" t="s">
        <v>54</v>
      </c>
      <c r="Q1013">
        <v>84.7</v>
      </c>
      <c r="R1013">
        <v>1609.2</v>
      </c>
      <c r="S1013">
        <v>2495.92</v>
      </c>
      <c r="T1013">
        <v>4710.32</v>
      </c>
      <c r="U1013" t="str">
        <f>TEXT(Table1[[#This Row],[Booking_Date]],"mmm")</f>
        <v>Feb</v>
      </c>
      <c r="V1013">
        <f>YEAR(Table1[[#This Row],[Booking_Date]])</f>
        <v>2025</v>
      </c>
      <c r="W1013" t="s">
        <v>38</v>
      </c>
      <c r="X1013" t="str">
        <f>IF(Table1[[#This Row],[Freight_Cost]]&gt;50000,"High","Low")</f>
        <v>Low</v>
      </c>
      <c r="Y1013" s="5" t="str">
        <f>IF(Table1[[#This Row],[Profit]]&gt;10000,"Good","Average")</f>
        <v>Average</v>
      </c>
      <c r="Z1013" s="5" t="str" cm="1">
        <f t="array" ref="Z1013">_xlfn.IFS(K1013&lt;=5,"Excellent",K1013&lt;=10,"Good",TRUE,"Delayed")</f>
        <v>Excellent</v>
      </c>
      <c r="AA1013" s="5" t="str">
        <f>_xlfn.XLOOKUP(Table1[[#This Row],[Shipment_ID]],A:A,E:E)</f>
        <v>CMA CGM</v>
      </c>
      <c r="AB1013" s="5">
        <f t="shared" si="15"/>
        <v>4710.32</v>
      </c>
    </row>
    <row r="1014" spans="1:28">
      <c r="A1014" t="s">
        <v>1208</v>
      </c>
      <c r="B1014" s="1">
        <v>45493</v>
      </c>
      <c r="C1014" t="s">
        <v>121</v>
      </c>
      <c r="D1014" t="s">
        <v>41</v>
      </c>
      <c r="E1014" t="s">
        <v>66</v>
      </c>
      <c r="F1014" t="s">
        <v>58</v>
      </c>
      <c r="G1014" t="s">
        <v>52</v>
      </c>
      <c r="H1014">
        <v>22.69</v>
      </c>
      <c r="I1014">
        <v>1075</v>
      </c>
      <c r="J1014">
        <v>92.66</v>
      </c>
      <c r="K1014">
        <v>4</v>
      </c>
      <c r="L1014" t="s">
        <v>34</v>
      </c>
      <c r="M1014" t="s">
        <v>45</v>
      </c>
      <c r="N1014">
        <v>62940.2</v>
      </c>
      <c r="O1014" t="s">
        <v>341</v>
      </c>
      <c r="P1014" t="s">
        <v>74</v>
      </c>
      <c r="Q1014">
        <v>84.55</v>
      </c>
      <c r="R1014">
        <v>3057.6</v>
      </c>
      <c r="S1014">
        <v>2931.81</v>
      </c>
      <c r="T1014">
        <v>8313.35</v>
      </c>
      <c r="U1014" t="str">
        <f>TEXT(Table1[[#This Row],[Booking_Date]],"mmm")</f>
        <v>Jul</v>
      </c>
      <c r="V1014">
        <f>YEAR(Table1[[#This Row],[Booking_Date]])</f>
        <v>2024</v>
      </c>
      <c r="W1014" t="s">
        <v>48</v>
      </c>
      <c r="X1014" t="str">
        <f>IF(Table1[[#This Row],[Freight_Cost]]&gt;50000,"High","Low")</f>
        <v>High</v>
      </c>
      <c r="Y1014" s="5" t="str">
        <f>IF(Table1[[#This Row],[Profit]]&gt;10000,"Good","Average")</f>
        <v>Average</v>
      </c>
      <c r="Z1014" s="5" t="str" cm="1">
        <f t="array" ref="Z1014">_xlfn.IFS(K1014&lt;=5,"Excellent",K1014&lt;=10,"Good",TRUE,"Delayed")</f>
        <v>Excellent</v>
      </c>
      <c r="AA1014" s="5" t="str">
        <f>_xlfn.XLOOKUP(Table1[[#This Row],[Shipment_ID]],A:A,E:E)</f>
        <v>COSCO</v>
      </c>
      <c r="AB1014" s="5">
        <f t="shared" si="15"/>
        <v>8313.35</v>
      </c>
    </row>
    <row r="1015" spans="1:28">
      <c r="A1015" t="s">
        <v>1209</v>
      </c>
      <c r="B1015" s="1">
        <v>45587</v>
      </c>
      <c r="C1015" t="s">
        <v>40</v>
      </c>
      <c r="D1015" t="s">
        <v>82</v>
      </c>
      <c r="E1015" t="s">
        <v>102</v>
      </c>
      <c r="F1015" t="s">
        <v>32</v>
      </c>
      <c r="G1015" t="s">
        <v>59</v>
      </c>
      <c r="H1015">
        <v>22.77</v>
      </c>
      <c r="I1015">
        <v>613</v>
      </c>
      <c r="J1015">
        <v>88.91</v>
      </c>
      <c r="K1015">
        <v>3</v>
      </c>
      <c r="L1015" t="s">
        <v>34</v>
      </c>
      <c r="M1015" t="s">
        <v>45</v>
      </c>
      <c r="N1015">
        <v>45018.2</v>
      </c>
      <c r="O1015" t="s">
        <v>224</v>
      </c>
      <c r="P1015" t="s">
        <v>74</v>
      </c>
      <c r="Q1015">
        <v>87.81</v>
      </c>
      <c r="R1015">
        <v>2136.8000000000002</v>
      </c>
      <c r="S1015">
        <v>2428.64</v>
      </c>
      <c r="T1015">
        <v>7477.16</v>
      </c>
      <c r="U1015" t="str">
        <f>TEXT(Table1[[#This Row],[Booking_Date]],"mmm")</f>
        <v>Oct</v>
      </c>
      <c r="V1015">
        <f>YEAR(Table1[[#This Row],[Booking_Date]])</f>
        <v>2024</v>
      </c>
      <c r="W1015" t="s">
        <v>104</v>
      </c>
      <c r="X1015" t="str">
        <f>IF(Table1[[#This Row],[Freight_Cost]]&gt;50000,"High","Low")</f>
        <v>Low</v>
      </c>
      <c r="Y1015" s="5" t="str">
        <f>IF(Table1[[#This Row],[Profit]]&gt;10000,"Good","Average")</f>
        <v>Average</v>
      </c>
      <c r="Z1015" s="5" t="str" cm="1">
        <f t="array" ref="Z1015">_xlfn.IFS(K1015&lt;=5,"Excellent",K1015&lt;=10,"Good",TRUE,"Delayed")</f>
        <v>Excellent</v>
      </c>
      <c r="AA1015" s="5" t="str">
        <f>_xlfn.XLOOKUP(Table1[[#This Row],[Shipment_ID]],A:A,E:E)</f>
        <v>Maersk</v>
      </c>
      <c r="AB1015" s="5">
        <f t="shared" si="15"/>
        <v>7477.16</v>
      </c>
    </row>
    <row r="1016" spans="1:28">
      <c r="A1016" t="s">
        <v>1210</v>
      </c>
      <c r="B1016" s="1">
        <v>46124</v>
      </c>
      <c r="C1016" t="s">
        <v>40</v>
      </c>
      <c r="D1016" t="s">
        <v>56</v>
      </c>
      <c r="E1016" t="s">
        <v>99</v>
      </c>
      <c r="F1016" t="s">
        <v>58</v>
      </c>
      <c r="G1016" t="s">
        <v>59</v>
      </c>
      <c r="H1016">
        <v>26.35</v>
      </c>
      <c r="I1016">
        <v>709</v>
      </c>
      <c r="J1016">
        <v>102.14</v>
      </c>
      <c r="K1016">
        <v>3</v>
      </c>
      <c r="L1016" t="s">
        <v>44</v>
      </c>
      <c r="M1016" t="s">
        <v>35</v>
      </c>
      <c r="N1016">
        <v>60479.8</v>
      </c>
      <c r="O1016" t="s">
        <v>130</v>
      </c>
      <c r="P1016" t="s">
        <v>47</v>
      </c>
      <c r="Q1016">
        <v>84.97</v>
      </c>
      <c r="R1016">
        <v>2472</v>
      </c>
      <c r="S1016">
        <v>3299.32</v>
      </c>
      <c r="T1016">
        <v>6310.5</v>
      </c>
      <c r="U1016" t="str">
        <f>TEXT(Table1[[#This Row],[Booking_Date]],"mmm")</f>
        <v>Apr</v>
      </c>
      <c r="V1016">
        <f>YEAR(Table1[[#This Row],[Booking_Date]])</f>
        <v>2026</v>
      </c>
      <c r="W1016" t="s">
        <v>75</v>
      </c>
      <c r="X1016" t="str">
        <f>IF(Table1[[#This Row],[Freight_Cost]]&gt;50000,"High","Low")</f>
        <v>High</v>
      </c>
      <c r="Y1016" s="5" t="str">
        <f>IF(Table1[[#This Row],[Profit]]&gt;10000,"Good","Average")</f>
        <v>Average</v>
      </c>
      <c r="Z1016" s="5" t="str" cm="1">
        <f t="array" ref="Z1016">_xlfn.IFS(K1016&lt;=5,"Excellent",K1016&lt;=10,"Good",TRUE,"Delayed")</f>
        <v>Excellent</v>
      </c>
      <c r="AA1016" s="5" t="str">
        <f>_xlfn.XLOOKUP(Table1[[#This Row],[Shipment_ID]],A:A,E:E)</f>
        <v>ONE</v>
      </c>
      <c r="AB1016" s="5">
        <f t="shared" si="15"/>
        <v>6310.5</v>
      </c>
    </row>
    <row r="1017" spans="1:28">
      <c r="A1017" t="s">
        <v>1211</v>
      </c>
      <c r="B1017" s="1">
        <v>45924</v>
      </c>
      <c r="C1017" t="s">
        <v>40</v>
      </c>
      <c r="D1017" t="s">
        <v>65</v>
      </c>
      <c r="E1017" t="s">
        <v>42</v>
      </c>
      <c r="F1017" t="s">
        <v>32</v>
      </c>
      <c r="G1017" t="s">
        <v>90</v>
      </c>
      <c r="H1017">
        <v>12.66</v>
      </c>
      <c r="I1017">
        <v>2482</v>
      </c>
      <c r="J1017">
        <v>86.43</v>
      </c>
      <c r="K1017">
        <v>6</v>
      </c>
      <c r="L1017" t="s">
        <v>44</v>
      </c>
      <c r="M1017" t="s">
        <v>35</v>
      </c>
      <c r="N1017">
        <v>55549.599999999999</v>
      </c>
      <c r="O1017" t="s">
        <v>156</v>
      </c>
      <c r="P1017" t="s">
        <v>37</v>
      </c>
      <c r="Q1017">
        <v>81.36</v>
      </c>
      <c r="R1017">
        <v>5470.4</v>
      </c>
      <c r="S1017">
        <v>2351.54</v>
      </c>
      <c r="T1017">
        <v>4843.6899999999996</v>
      </c>
      <c r="U1017" t="str">
        <f>TEXT(Table1[[#This Row],[Booking_Date]],"mmm")</f>
        <v>Sep</v>
      </c>
      <c r="V1017">
        <f>YEAR(Table1[[#This Row],[Booking_Date]])</f>
        <v>2025</v>
      </c>
      <c r="W1017" t="s">
        <v>48</v>
      </c>
      <c r="X1017" t="str">
        <f>IF(Table1[[#This Row],[Freight_Cost]]&gt;50000,"High","Low")</f>
        <v>High</v>
      </c>
      <c r="Y1017" s="5" t="str">
        <f>IF(Table1[[#This Row],[Profit]]&gt;10000,"Good","Average")</f>
        <v>Average</v>
      </c>
      <c r="Z1017" s="5" t="str" cm="1">
        <f t="array" ref="Z1017">_xlfn.IFS(K1017&lt;=5,"Excellent",K1017&lt;=10,"Good",TRUE,"Delayed")</f>
        <v>Good</v>
      </c>
      <c r="AA1017" s="5" t="str">
        <f>_xlfn.XLOOKUP(Table1[[#This Row],[Shipment_ID]],A:A,E:E)</f>
        <v>CMA CGM</v>
      </c>
      <c r="AB1017" s="5">
        <f t="shared" si="15"/>
        <v>4843.6899999999996</v>
      </c>
    </row>
    <row r="1018" spans="1:28">
      <c r="A1018" t="s">
        <v>1212</v>
      </c>
      <c r="B1018" s="1">
        <v>45796</v>
      </c>
      <c r="C1018" t="s">
        <v>121</v>
      </c>
      <c r="D1018" t="s">
        <v>108</v>
      </c>
      <c r="E1018" t="s">
        <v>83</v>
      </c>
      <c r="F1018" t="s">
        <v>32</v>
      </c>
      <c r="G1018" t="s">
        <v>43</v>
      </c>
      <c r="H1018">
        <v>16.62</v>
      </c>
      <c r="I1018">
        <v>1110</v>
      </c>
      <c r="J1018">
        <v>96.19</v>
      </c>
      <c r="K1018">
        <v>3</v>
      </c>
      <c r="L1018" t="s">
        <v>34</v>
      </c>
      <c r="M1018" t="s">
        <v>35</v>
      </c>
      <c r="N1018">
        <v>48820.800000000003</v>
      </c>
      <c r="O1018" t="s">
        <v>113</v>
      </c>
      <c r="P1018" t="s">
        <v>70</v>
      </c>
      <c r="Q1018">
        <v>83.78</v>
      </c>
      <c r="R1018">
        <v>2884.8</v>
      </c>
      <c r="S1018">
        <v>2726.81</v>
      </c>
      <c r="T1018">
        <v>8606.69</v>
      </c>
      <c r="U1018" t="str">
        <f>TEXT(Table1[[#This Row],[Booking_Date]],"mmm")</f>
        <v>May</v>
      </c>
      <c r="V1018">
        <f>YEAR(Table1[[#This Row],[Booking_Date]])</f>
        <v>2025</v>
      </c>
      <c r="W1018" t="s">
        <v>75</v>
      </c>
      <c r="X1018" t="str">
        <f>IF(Table1[[#This Row],[Freight_Cost]]&gt;50000,"High","Low")</f>
        <v>Low</v>
      </c>
      <c r="Y1018" s="5" t="str">
        <f>IF(Table1[[#This Row],[Profit]]&gt;10000,"Good","Average")</f>
        <v>Average</v>
      </c>
      <c r="Z1018" s="5" t="str" cm="1">
        <f t="array" ref="Z1018">_xlfn.IFS(K1018&lt;=5,"Excellent",K1018&lt;=10,"Good",TRUE,"Delayed")</f>
        <v>Excellent</v>
      </c>
      <c r="AA1018" s="5" t="str">
        <f>_xlfn.XLOOKUP(Table1[[#This Row],[Shipment_ID]],A:A,E:E)</f>
        <v>MSC</v>
      </c>
      <c r="AB1018" s="5">
        <f t="shared" si="15"/>
        <v>8606.69</v>
      </c>
    </row>
    <row r="1019" spans="1:28">
      <c r="A1019" t="s">
        <v>1213</v>
      </c>
      <c r="B1019" s="1">
        <v>46132</v>
      </c>
      <c r="C1019" t="s">
        <v>40</v>
      </c>
      <c r="D1019" t="s">
        <v>30</v>
      </c>
      <c r="E1019" t="s">
        <v>83</v>
      </c>
      <c r="F1019" t="s">
        <v>58</v>
      </c>
      <c r="G1019" t="s">
        <v>59</v>
      </c>
      <c r="H1019">
        <v>25.15</v>
      </c>
      <c r="I1019">
        <v>346</v>
      </c>
      <c r="J1019">
        <v>104.66</v>
      </c>
      <c r="K1019">
        <v>2</v>
      </c>
      <c r="L1019" t="s">
        <v>34</v>
      </c>
      <c r="M1019" t="s">
        <v>45</v>
      </c>
      <c r="N1019">
        <v>57846.2</v>
      </c>
      <c r="O1019" t="s">
        <v>146</v>
      </c>
      <c r="P1019" t="s">
        <v>37</v>
      </c>
      <c r="Q1019">
        <v>85.15</v>
      </c>
      <c r="R1019">
        <v>1698</v>
      </c>
      <c r="S1019">
        <v>1626.2</v>
      </c>
      <c r="T1019">
        <v>9899.32</v>
      </c>
      <c r="U1019" t="str">
        <f>TEXT(Table1[[#This Row],[Booking_Date]],"mmm")</f>
        <v>Apr</v>
      </c>
      <c r="V1019">
        <f>YEAR(Table1[[#This Row],[Booking_Date]])</f>
        <v>2026</v>
      </c>
      <c r="W1019" t="s">
        <v>75</v>
      </c>
      <c r="X1019" t="str">
        <f>IF(Table1[[#This Row],[Freight_Cost]]&gt;50000,"High","Low")</f>
        <v>High</v>
      </c>
      <c r="Y1019" s="5" t="str">
        <f>IF(Table1[[#This Row],[Profit]]&gt;10000,"Good","Average")</f>
        <v>Average</v>
      </c>
      <c r="Z1019" s="5" t="str" cm="1">
        <f t="array" ref="Z1019">_xlfn.IFS(K1019&lt;=5,"Excellent",K1019&lt;=10,"Good",TRUE,"Delayed")</f>
        <v>Excellent</v>
      </c>
      <c r="AA1019" s="5" t="str">
        <f>_xlfn.XLOOKUP(Table1[[#This Row],[Shipment_ID]],A:A,E:E)</f>
        <v>MSC</v>
      </c>
      <c r="AB1019" s="5">
        <f t="shared" si="15"/>
        <v>9899.32</v>
      </c>
    </row>
    <row r="1020" spans="1:28">
      <c r="A1020" t="s">
        <v>1214</v>
      </c>
      <c r="B1020" s="1">
        <v>45483</v>
      </c>
      <c r="C1020" t="s">
        <v>40</v>
      </c>
      <c r="D1020" t="s">
        <v>51</v>
      </c>
      <c r="E1020" t="s">
        <v>102</v>
      </c>
      <c r="F1020" t="s">
        <v>32</v>
      </c>
      <c r="G1020" t="s">
        <v>59</v>
      </c>
      <c r="H1020">
        <v>19.059999999999999</v>
      </c>
      <c r="I1020">
        <v>1747</v>
      </c>
      <c r="J1020">
        <v>88.32</v>
      </c>
      <c r="K1020">
        <v>6</v>
      </c>
      <c r="L1020" t="s">
        <v>34</v>
      </c>
      <c r="M1020" t="s">
        <v>60</v>
      </c>
      <c r="N1020">
        <v>53716.4</v>
      </c>
      <c r="O1020" t="s">
        <v>254</v>
      </c>
      <c r="P1020" t="s">
        <v>62</v>
      </c>
      <c r="Q1020">
        <v>86.5</v>
      </c>
      <c r="R1020">
        <v>4256.3999999999996</v>
      </c>
      <c r="S1020">
        <v>3024.78</v>
      </c>
      <c r="T1020">
        <v>8836.32</v>
      </c>
      <c r="U1020" t="str">
        <f>TEXT(Table1[[#This Row],[Booking_Date]],"mmm")</f>
        <v>Jul</v>
      </c>
      <c r="V1020">
        <f>YEAR(Table1[[#This Row],[Booking_Date]])</f>
        <v>2024</v>
      </c>
      <c r="W1020" t="s">
        <v>48</v>
      </c>
      <c r="X1020" t="str">
        <f>IF(Table1[[#This Row],[Freight_Cost]]&gt;50000,"High","Low")</f>
        <v>High</v>
      </c>
      <c r="Y1020" s="5" t="str">
        <f>IF(Table1[[#This Row],[Profit]]&gt;10000,"Good","Average")</f>
        <v>Average</v>
      </c>
      <c r="Z1020" s="5" t="str" cm="1">
        <f t="array" ref="Z1020">_xlfn.IFS(K1020&lt;=5,"Excellent",K1020&lt;=10,"Good",TRUE,"Delayed")</f>
        <v>Good</v>
      </c>
      <c r="AA1020" s="5" t="str">
        <f>_xlfn.XLOOKUP(Table1[[#This Row],[Shipment_ID]],A:A,E:E)</f>
        <v>Maersk</v>
      </c>
      <c r="AB1020" s="5">
        <f t="shared" si="15"/>
        <v>8836.32</v>
      </c>
    </row>
    <row r="1021" spans="1:28">
      <c r="A1021" t="s">
        <v>1215</v>
      </c>
      <c r="B1021" s="1">
        <v>45510</v>
      </c>
      <c r="C1021" t="s">
        <v>40</v>
      </c>
      <c r="D1021" t="s">
        <v>56</v>
      </c>
      <c r="E1021" t="s">
        <v>99</v>
      </c>
      <c r="F1021" t="s">
        <v>58</v>
      </c>
      <c r="G1021" t="s">
        <v>33</v>
      </c>
      <c r="H1021">
        <v>10.56</v>
      </c>
      <c r="I1021">
        <v>711</v>
      </c>
      <c r="J1021">
        <v>86.84</v>
      </c>
      <c r="K1021">
        <v>2</v>
      </c>
      <c r="L1021" t="s">
        <v>34</v>
      </c>
      <c r="M1021" t="s">
        <v>45</v>
      </c>
      <c r="N1021">
        <v>46956.800000000003</v>
      </c>
      <c r="O1021" t="s">
        <v>156</v>
      </c>
      <c r="P1021" t="s">
        <v>62</v>
      </c>
      <c r="Q1021">
        <v>82.28</v>
      </c>
      <c r="R1021">
        <v>1844.4</v>
      </c>
      <c r="S1021">
        <v>1919.09</v>
      </c>
      <c r="T1021">
        <v>5425.95</v>
      </c>
      <c r="U1021" t="str">
        <f>TEXT(Table1[[#This Row],[Booking_Date]],"mmm")</f>
        <v>Aug</v>
      </c>
      <c r="V1021">
        <f>YEAR(Table1[[#This Row],[Booking_Date]])</f>
        <v>2024</v>
      </c>
      <c r="W1021" t="s">
        <v>48</v>
      </c>
      <c r="X1021" t="str">
        <f>IF(Table1[[#This Row],[Freight_Cost]]&gt;50000,"High","Low")</f>
        <v>Low</v>
      </c>
      <c r="Y1021" s="5" t="str">
        <f>IF(Table1[[#This Row],[Profit]]&gt;10000,"Good","Average")</f>
        <v>Average</v>
      </c>
      <c r="Z1021" s="5" t="str" cm="1">
        <f t="array" ref="Z1021">_xlfn.IFS(K1021&lt;=5,"Excellent",K1021&lt;=10,"Good",TRUE,"Delayed")</f>
        <v>Excellent</v>
      </c>
      <c r="AA1021" s="5" t="str">
        <f>_xlfn.XLOOKUP(Table1[[#This Row],[Shipment_ID]],A:A,E:E)</f>
        <v>ONE</v>
      </c>
      <c r="AB1021" s="5">
        <f t="shared" si="15"/>
        <v>5425.95</v>
      </c>
    </row>
    <row r="1022" spans="1:28">
      <c r="A1022" t="s">
        <v>1216</v>
      </c>
      <c r="B1022" s="1">
        <v>45802</v>
      </c>
      <c r="C1022" t="s">
        <v>50</v>
      </c>
      <c r="D1022" t="s">
        <v>51</v>
      </c>
      <c r="E1022" t="s">
        <v>42</v>
      </c>
      <c r="F1022" t="s">
        <v>32</v>
      </c>
      <c r="G1022" t="s">
        <v>52</v>
      </c>
      <c r="H1022">
        <v>20.25</v>
      </c>
      <c r="I1022">
        <v>1666</v>
      </c>
      <c r="J1022">
        <v>93.95</v>
      </c>
      <c r="K1022">
        <v>5</v>
      </c>
      <c r="L1022" t="s">
        <v>44</v>
      </c>
      <c r="M1022" t="s">
        <v>45</v>
      </c>
      <c r="N1022">
        <v>50991</v>
      </c>
      <c r="O1022" t="s">
        <v>184</v>
      </c>
      <c r="P1022" t="s">
        <v>70</v>
      </c>
      <c r="Q1022">
        <v>85.66</v>
      </c>
      <c r="R1022">
        <v>4142</v>
      </c>
      <c r="S1022">
        <v>4207.16</v>
      </c>
      <c r="T1022">
        <v>4513.5600000000004</v>
      </c>
      <c r="U1022" t="str">
        <f>TEXT(Table1[[#This Row],[Booking_Date]],"mmm")</f>
        <v>May</v>
      </c>
      <c r="V1022">
        <f>YEAR(Table1[[#This Row],[Booking_Date]])</f>
        <v>2025</v>
      </c>
      <c r="W1022" t="s">
        <v>75</v>
      </c>
      <c r="X1022" t="str">
        <f>IF(Table1[[#This Row],[Freight_Cost]]&gt;50000,"High","Low")</f>
        <v>High</v>
      </c>
      <c r="Y1022" s="5" t="str">
        <f>IF(Table1[[#This Row],[Profit]]&gt;10000,"Good","Average")</f>
        <v>Average</v>
      </c>
      <c r="Z1022" s="5" t="str" cm="1">
        <f t="array" ref="Z1022">_xlfn.IFS(K1022&lt;=5,"Excellent",K1022&lt;=10,"Good",TRUE,"Delayed")</f>
        <v>Excellent</v>
      </c>
      <c r="AA1022" s="5" t="str">
        <f>_xlfn.XLOOKUP(Table1[[#This Row],[Shipment_ID]],A:A,E:E)</f>
        <v>CMA CGM</v>
      </c>
      <c r="AB1022" s="5">
        <f t="shared" si="15"/>
        <v>4513.5600000000004</v>
      </c>
    </row>
    <row r="1023" spans="1:28">
      <c r="A1023" t="s">
        <v>1217</v>
      </c>
      <c r="B1023" s="1">
        <v>46096</v>
      </c>
      <c r="C1023" t="s">
        <v>115</v>
      </c>
      <c r="D1023" t="s">
        <v>82</v>
      </c>
      <c r="E1023" t="s">
        <v>99</v>
      </c>
      <c r="F1023" t="s">
        <v>32</v>
      </c>
      <c r="G1023" t="s">
        <v>52</v>
      </c>
      <c r="H1023">
        <v>10.68</v>
      </c>
      <c r="I1023">
        <v>1771</v>
      </c>
      <c r="J1023">
        <v>91.73</v>
      </c>
      <c r="K1023">
        <v>4</v>
      </c>
      <c r="L1023" t="s">
        <v>34</v>
      </c>
      <c r="M1023" t="s">
        <v>35</v>
      </c>
      <c r="N1023">
        <v>50871.6</v>
      </c>
      <c r="O1023" t="s">
        <v>161</v>
      </c>
      <c r="P1023" t="s">
        <v>70</v>
      </c>
      <c r="Q1023">
        <v>84.6</v>
      </c>
      <c r="R1023">
        <v>3969.2</v>
      </c>
      <c r="S1023">
        <v>4732.09</v>
      </c>
      <c r="T1023">
        <v>6636.07</v>
      </c>
      <c r="U1023" t="str">
        <f>TEXT(Table1[[#This Row],[Booking_Date]],"mmm")</f>
        <v>Mar</v>
      </c>
      <c r="V1023">
        <f>YEAR(Table1[[#This Row],[Booking_Date]])</f>
        <v>2026</v>
      </c>
      <c r="W1023" t="s">
        <v>38</v>
      </c>
      <c r="X1023" t="str">
        <f>IF(Table1[[#This Row],[Freight_Cost]]&gt;50000,"High","Low")</f>
        <v>High</v>
      </c>
      <c r="Y1023" s="5" t="str">
        <f>IF(Table1[[#This Row],[Profit]]&gt;10000,"Good","Average")</f>
        <v>Average</v>
      </c>
      <c r="Z1023" s="5" t="str" cm="1">
        <f t="array" ref="Z1023">_xlfn.IFS(K1023&lt;=5,"Excellent",K1023&lt;=10,"Good",TRUE,"Delayed")</f>
        <v>Excellent</v>
      </c>
      <c r="AA1023" s="5" t="str">
        <f>_xlfn.XLOOKUP(Table1[[#This Row],[Shipment_ID]],A:A,E:E)</f>
        <v>ONE</v>
      </c>
      <c r="AB1023" s="5">
        <f t="shared" si="15"/>
        <v>6636.07</v>
      </c>
    </row>
    <row r="1024" spans="1:28">
      <c r="A1024" t="s">
        <v>1218</v>
      </c>
      <c r="B1024" s="1">
        <v>46096</v>
      </c>
      <c r="C1024" t="s">
        <v>64</v>
      </c>
      <c r="D1024" t="s">
        <v>72</v>
      </c>
      <c r="E1024" t="s">
        <v>102</v>
      </c>
      <c r="F1024" t="s">
        <v>32</v>
      </c>
      <c r="G1024" t="s">
        <v>33</v>
      </c>
      <c r="H1024">
        <v>11.52</v>
      </c>
      <c r="I1024">
        <v>2746</v>
      </c>
      <c r="J1024">
        <v>101.25</v>
      </c>
      <c r="K1024">
        <v>6</v>
      </c>
      <c r="L1024" t="s">
        <v>68</v>
      </c>
      <c r="M1024" t="s">
        <v>35</v>
      </c>
      <c r="N1024">
        <v>61970</v>
      </c>
      <c r="O1024" t="s">
        <v>461</v>
      </c>
      <c r="P1024" t="s">
        <v>47</v>
      </c>
      <c r="Q1024">
        <v>85.4</v>
      </c>
      <c r="R1024">
        <v>5952.8</v>
      </c>
      <c r="S1024">
        <v>3589.57</v>
      </c>
      <c r="T1024">
        <v>9886.85</v>
      </c>
      <c r="U1024" t="str">
        <f>TEXT(Table1[[#This Row],[Booking_Date]],"mmm")</f>
        <v>Mar</v>
      </c>
      <c r="V1024">
        <f>YEAR(Table1[[#This Row],[Booking_Date]])</f>
        <v>2026</v>
      </c>
      <c r="W1024" t="s">
        <v>38</v>
      </c>
      <c r="X1024" t="str">
        <f>IF(Table1[[#This Row],[Freight_Cost]]&gt;50000,"High","Low")</f>
        <v>High</v>
      </c>
      <c r="Y1024" s="5" t="str">
        <f>IF(Table1[[#This Row],[Profit]]&gt;10000,"Good","Average")</f>
        <v>Average</v>
      </c>
      <c r="Z1024" s="5" t="str" cm="1">
        <f t="array" ref="Z1024">_xlfn.IFS(K1024&lt;=5,"Excellent",K1024&lt;=10,"Good",TRUE,"Delayed")</f>
        <v>Good</v>
      </c>
      <c r="AA1024" s="5" t="str">
        <f>_xlfn.XLOOKUP(Table1[[#This Row],[Shipment_ID]],A:A,E:E)</f>
        <v>Maersk</v>
      </c>
      <c r="AB1024" s="5">
        <f t="shared" si="15"/>
        <v>9886.85</v>
      </c>
    </row>
    <row r="1025" spans="1:28">
      <c r="A1025" t="s">
        <v>1219</v>
      </c>
      <c r="B1025" s="1">
        <v>46147</v>
      </c>
      <c r="C1025" t="s">
        <v>50</v>
      </c>
      <c r="D1025" t="s">
        <v>108</v>
      </c>
      <c r="E1025" t="s">
        <v>31</v>
      </c>
      <c r="F1025" t="s">
        <v>58</v>
      </c>
      <c r="G1025" t="s">
        <v>43</v>
      </c>
      <c r="H1025">
        <v>21.02</v>
      </c>
      <c r="I1025">
        <v>330</v>
      </c>
      <c r="J1025">
        <v>85.08</v>
      </c>
      <c r="K1025">
        <v>2</v>
      </c>
      <c r="L1025" t="s">
        <v>68</v>
      </c>
      <c r="M1025" t="s">
        <v>60</v>
      </c>
      <c r="N1025">
        <v>47587.6</v>
      </c>
      <c r="O1025" t="s">
        <v>354</v>
      </c>
      <c r="P1025" t="s">
        <v>37</v>
      </c>
      <c r="Q1025">
        <v>84.28</v>
      </c>
      <c r="R1025">
        <v>1500.8</v>
      </c>
      <c r="S1025">
        <v>2267.46</v>
      </c>
      <c r="T1025">
        <v>5881.4</v>
      </c>
      <c r="U1025" t="str">
        <f>TEXT(Table1[[#This Row],[Booking_Date]],"mmm")</f>
        <v>May</v>
      </c>
      <c r="V1025">
        <f>YEAR(Table1[[#This Row],[Booking_Date]])</f>
        <v>2026</v>
      </c>
      <c r="W1025" t="s">
        <v>75</v>
      </c>
      <c r="X1025" t="str">
        <f>IF(Table1[[#This Row],[Freight_Cost]]&gt;50000,"High","Low")</f>
        <v>Low</v>
      </c>
      <c r="Y1025" s="5" t="str">
        <f>IF(Table1[[#This Row],[Profit]]&gt;10000,"Good","Average")</f>
        <v>Average</v>
      </c>
      <c r="Z1025" s="5" t="str" cm="1">
        <f t="array" ref="Z1025">_xlfn.IFS(K1025&lt;=5,"Excellent",K1025&lt;=10,"Good",TRUE,"Delayed")</f>
        <v>Excellent</v>
      </c>
      <c r="AA1025" s="5" t="str">
        <f>_xlfn.XLOOKUP(Table1[[#This Row],[Shipment_ID]],A:A,E:E)</f>
        <v>Hapag-Lloyd</v>
      </c>
      <c r="AB1025" s="5">
        <f t="shared" si="15"/>
        <v>5881.4</v>
      </c>
    </row>
    <row r="1026" spans="1:28">
      <c r="A1026" t="s">
        <v>1220</v>
      </c>
      <c r="B1026" s="1">
        <v>46125</v>
      </c>
      <c r="C1026" t="s">
        <v>29</v>
      </c>
      <c r="D1026" t="s">
        <v>56</v>
      </c>
      <c r="E1026" t="s">
        <v>83</v>
      </c>
      <c r="F1026" t="s">
        <v>58</v>
      </c>
      <c r="G1026" t="s">
        <v>59</v>
      </c>
      <c r="H1026">
        <v>21.88</v>
      </c>
      <c r="I1026">
        <v>397</v>
      </c>
      <c r="J1026">
        <v>100.76</v>
      </c>
      <c r="K1026">
        <v>2</v>
      </c>
      <c r="L1026" t="s">
        <v>44</v>
      </c>
      <c r="M1026" t="s">
        <v>45</v>
      </c>
      <c r="N1026">
        <v>50047.199999999997</v>
      </c>
      <c r="O1026" t="s">
        <v>262</v>
      </c>
      <c r="P1026" t="s">
        <v>78</v>
      </c>
      <c r="Q1026">
        <v>81.38</v>
      </c>
      <c r="R1026">
        <v>1669.2</v>
      </c>
      <c r="S1026">
        <v>3737.06</v>
      </c>
      <c r="T1026">
        <v>6002.44</v>
      </c>
      <c r="U1026" t="str">
        <f>TEXT(Table1[[#This Row],[Booking_Date]],"mmm")</f>
        <v>Apr</v>
      </c>
      <c r="V1026">
        <f>YEAR(Table1[[#This Row],[Booking_Date]])</f>
        <v>2026</v>
      </c>
      <c r="W1026" t="s">
        <v>75</v>
      </c>
      <c r="X1026" t="str">
        <f>IF(Table1[[#This Row],[Freight_Cost]]&gt;50000,"High","Low")</f>
        <v>High</v>
      </c>
      <c r="Y1026" s="5" t="str">
        <f>IF(Table1[[#This Row],[Profit]]&gt;10000,"Good","Average")</f>
        <v>Average</v>
      </c>
      <c r="Z1026" s="5" t="str" cm="1">
        <f t="array" ref="Z1026">_xlfn.IFS(K1026&lt;=5,"Excellent",K1026&lt;=10,"Good",TRUE,"Delayed")</f>
        <v>Excellent</v>
      </c>
      <c r="AA1026" s="5" t="str">
        <f>_xlfn.XLOOKUP(Table1[[#This Row],[Shipment_ID]],A:A,E:E)</f>
        <v>MSC</v>
      </c>
      <c r="AB1026" s="5">
        <f t="shared" ref="AB1026:AB1089" si="16">INDEX(T:T,MATCH(A1026,A:A,0))</f>
        <v>6002.44</v>
      </c>
    </row>
    <row r="1027" spans="1:28">
      <c r="A1027" t="s">
        <v>1221</v>
      </c>
      <c r="B1027" s="1">
        <v>45884</v>
      </c>
      <c r="C1027" t="s">
        <v>40</v>
      </c>
      <c r="D1027" t="s">
        <v>65</v>
      </c>
      <c r="E1027" t="s">
        <v>57</v>
      </c>
      <c r="F1027" t="s">
        <v>32</v>
      </c>
      <c r="G1027" t="s">
        <v>33</v>
      </c>
      <c r="H1027">
        <v>24.32</v>
      </c>
      <c r="I1027">
        <v>2701</v>
      </c>
      <c r="J1027">
        <v>88.75</v>
      </c>
      <c r="K1027">
        <v>6</v>
      </c>
      <c r="L1027" t="s">
        <v>34</v>
      </c>
      <c r="M1027" t="s">
        <v>45</v>
      </c>
      <c r="N1027">
        <v>71450</v>
      </c>
      <c r="O1027" t="s">
        <v>395</v>
      </c>
      <c r="P1027" t="s">
        <v>70</v>
      </c>
      <c r="Q1027">
        <v>88.68</v>
      </c>
      <c r="R1027">
        <v>6374.8</v>
      </c>
      <c r="S1027">
        <v>2454.4299999999998</v>
      </c>
      <c r="T1027">
        <v>8435.4699999999993</v>
      </c>
      <c r="U1027" t="str">
        <f>TEXT(Table1[[#This Row],[Booking_Date]],"mmm")</f>
        <v>Aug</v>
      </c>
      <c r="V1027">
        <f>YEAR(Table1[[#This Row],[Booking_Date]])</f>
        <v>2025</v>
      </c>
      <c r="W1027" t="s">
        <v>48</v>
      </c>
      <c r="X1027" t="str">
        <f>IF(Table1[[#This Row],[Freight_Cost]]&gt;50000,"High","Low")</f>
        <v>High</v>
      </c>
      <c r="Y1027" s="5" t="str">
        <f>IF(Table1[[#This Row],[Profit]]&gt;10000,"Good","Average")</f>
        <v>Average</v>
      </c>
      <c r="Z1027" s="5" t="str" cm="1">
        <f t="array" ref="Z1027">_xlfn.IFS(K1027&lt;=5,"Excellent",K1027&lt;=10,"Good",TRUE,"Delayed")</f>
        <v>Good</v>
      </c>
      <c r="AA1027" s="5" t="str">
        <f>_xlfn.XLOOKUP(Table1[[#This Row],[Shipment_ID]],A:A,E:E)</f>
        <v>Evergreen</v>
      </c>
      <c r="AB1027" s="5">
        <f t="shared" si="16"/>
        <v>8435.4699999999993</v>
      </c>
    </row>
    <row r="1028" spans="1:28">
      <c r="A1028" t="s">
        <v>1222</v>
      </c>
      <c r="B1028" s="1">
        <v>45342</v>
      </c>
      <c r="C1028" t="s">
        <v>89</v>
      </c>
      <c r="D1028" t="s">
        <v>56</v>
      </c>
      <c r="E1028" t="s">
        <v>42</v>
      </c>
      <c r="F1028" t="s">
        <v>32</v>
      </c>
      <c r="G1028" t="s">
        <v>43</v>
      </c>
      <c r="H1028">
        <v>13.44</v>
      </c>
      <c r="I1028">
        <v>2450</v>
      </c>
      <c r="J1028">
        <v>87.06</v>
      </c>
      <c r="K1028">
        <v>7</v>
      </c>
      <c r="L1028" t="s">
        <v>34</v>
      </c>
      <c r="M1028" t="s">
        <v>45</v>
      </c>
      <c r="N1028">
        <v>58443.199999999997</v>
      </c>
      <c r="O1028" t="s">
        <v>211</v>
      </c>
      <c r="P1028" t="s">
        <v>62</v>
      </c>
      <c r="Q1028">
        <v>87.89</v>
      </c>
      <c r="R1028">
        <v>5437.6</v>
      </c>
      <c r="S1028">
        <v>4753.16</v>
      </c>
      <c r="T1028">
        <v>7191.5</v>
      </c>
      <c r="U1028" t="str">
        <f>TEXT(Table1[[#This Row],[Booking_Date]],"mmm")</f>
        <v>Feb</v>
      </c>
      <c r="V1028">
        <f>YEAR(Table1[[#This Row],[Booking_Date]])</f>
        <v>2024</v>
      </c>
      <c r="W1028" t="s">
        <v>38</v>
      </c>
      <c r="X1028" t="str">
        <f>IF(Table1[[#This Row],[Freight_Cost]]&gt;50000,"High","Low")</f>
        <v>High</v>
      </c>
      <c r="Y1028" s="5" t="str">
        <f>IF(Table1[[#This Row],[Profit]]&gt;10000,"Good","Average")</f>
        <v>Average</v>
      </c>
      <c r="Z1028" s="5" t="str" cm="1">
        <f t="array" ref="Z1028">_xlfn.IFS(K1028&lt;=5,"Excellent",K1028&lt;=10,"Good",TRUE,"Delayed")</f>
        <v>Good</v>
      </c>
      <c r="AA1028" s="5" t="str">
        <f>_xlfn.XLOOKUP(Table1[[#This Row],[Shipment_ID]],A:A,E:E)</f>
        <v>CMA CGM</v>
      </c>
      <c r="AB1028" s="5">
        <f t="shared" si="16"/>
        <v>7191.5</v>
      </c>
    </row>
    <row r="1029" spans="1:28">
      <c r="A1029" t="s">
        <v>1223</v>
      </c>
      <c r="B1029" s="1">
        <v>45644</v>
      </c>
      <c r="C1029" t="s">
        <v>115</v>
      </c>
      <c r="D1029" t="s">
        <v>30</v>
      </c>
      <c r="E1029" t="s">
        <v>102</v>
      </c>
      <c r="F1029" t="s">
        <v>32</v>
      </c>
      <c r="G1029" t="s">
        <v>52</v>
      </c>
      <c r="H1029">
        <v>20.11</v>
      </c>
      <c r="I1029">
        <v>1826</v>
      </c>
      <c r="J1029">
        <v>91.67</v>
      </c>
      <c r="K1029">
        <v>5</v>
      </c>
      <c r="L1029" t="s">
        <v>44</v>
      </c>
      <c r="M1029" t="s">
        <v>60</v>
      </c>
      <c r="N1029">
        <v>51011.4</v>
      </c>
      <c r="O1029" t="s">
        <v>366</v>
      </c>
      <c r="P1029" t="s">
        <v>78</v>
      </c>
      <c r="Q1029">
        <v>82.76</v>
      </c>
      <c r="R1029">
        <v>4456.3999999999996</v>
      </c>
      <c r="S1029">
        <v>2495</v>
      </c>
      <c r="T1029">
        <v>4257.21</v>
      </c>
      <c r="U1029" t="str">
        <f>TEXT(Table1[[#This Row],[Booking_Date]],"mmm")</f>
        <v>Dec</v>
      </c>
      <c r="V1029">
        <f>YEAR(Table1[[#This Row],[Booking_Date]])</f>
        <v>2024</v>
      </c>
      <c r="W1029" t="s">
        <v>104</v>
      </c>
      <c r="X1029" t="str">
        <f>IF(Table1[[#This Row],[Freight_Cost]]&gt;50000,"High","Low")</f>
        <v>High</v>
      </c>
      <c r="Y1029" s="5" t="str">
        <f>IF(Table1[[#This Row],[Profit]]&gt;10000,"Good","Average")</f>
        <v>Average</v>
      </c>
      <c r="Z1029" s="5" t="str" cm="1">
        <f t="array" ref="Z1029">_xlfn.IFS(K1029&lt;=5,"Excellent",K1029&lt;=10,"Good",TRUE,"Delayed")</f>
        <v>Excellent</v>
      </c>
      <c r="AA1029" s="5" t="str">
        <f>_xlfn.XLOOKUP(Table1[[#This Row],[Shipment_ID]],A:A,E:E)</f>
        <v>Maersk</v>
      </c>
      <c r="AB1029" s="5">
        <f t="shared" si="16"/>
        <v>4257.21</v>
      </c>
    </row>
    <row r="1030" spans="1:28">
      <c r="A1030" t="s">
        <v>1224</v>
      </c>
      <c r="B1030" s="1">
        <v>45832</v>
      </c>
      <c r="C1030" t="s">
        <v>29</v>
      </c>
      <c r="D1030" t="s">
        <v>72</v>
      </c>
      <c r="E1030" t="s">
        <v>99</v>
      </c>
      <c r="F1030" t="s">
        <v>58</v>
      </c>
      <c r="G1030" t="s">
        <v>84</v>
      </c>
      <c r="H1030">
        <v>21.8</v>
      </c>
      <c r="I1030">
        <v>844</v>
      </c>
      <c r="J1030">
        <v>97.13</v>
      </c>
      <c r="K1030">
        <v>4</v>
      </c>
      <c r="L1030" t="s">
        <v>34</v>
      </c>
      <c r="M1030" t="s">
        <v>60</v>
      </c>
      <c r="N1030">
        <v>58403.6</v>
      </c>
      <c r="O1030" t="s">
        <v>268</v>
      </c>
      <c r="P1030" t="s">
        <v>70</v>
      </c>
      <c r="Q1030">
        <v>88.63</v>
      </c>
      <c r="R1030">
        <v>2560</v>
      </c>
      <c r="S1030">
        <v>3915.78</v>
      </c>
      <c r="T1030">
        <v>7784.54</v>
      </c>
      <c r="U1030" t="str">
        <f>TEXT(Table1[[#This Row],[Booking_Date]],"mmm")</f>
        <v>Jun</v>
      </c>
      <c r="V1030">
        <f>YEAR(Table1[[#This Row],[Booking_Date]])</f>
        <v>2025</v>
      </c>
      <c r="W1030" t="s">
        <v>75</v>
      </c>
      <c r="X1030" t="str">
        <f>IF(Table1[[#This Row],[Freight_Cost]]&gt;50000,"High","Low")</f>
        <v>High</v>
      </c>
      <c r="Y1030" s="5" t="str">
        <f>IF(Table1[[#This Row],[Profit]]&gt;10000,"Good","Average")</f>
        <v>Average</v>
      </c>
      <c r="Z1030" s="5" t="str" cm="1">
        <f t="array" ref="Z1030">_xlfn.IFS(K1030&lt;=5,"Excellent",K1030&lt;=10,"Good",TRUE,"Delayed")</f>
        <v>Excellent</v>
      </c>
      <c r="AA1030" s="5" t="str">
        <f>_xlfn.XLOOKUP(Table1[[#This Row],[Shipment_ID]],A:A,E:E)</f>
        <v>ONE</v>
      </c>
      <c r="AB1030" s="5">
        <f t="shared" si="16"/>
        <v>7784.54</v>
      </c>
    </row>
    <row r="1031" spans="1:28">
      <c r="A1031" t="s">
        <v>1225</v>
      </c>
      <c r="B1031" s="1">
        <v>46026</v>
      </c>
      <c r="C1031" t="s">
        <v>115</v>
      </c>
      <c r="D1031" t="s">
        <v>108</v>
      </c>
      <c r="E1031" t="s">
        <v>99</v>
      </c>
      <c r="F1031" t="s">
        <v>32</v>
      </c>
      <c r="G1031" t="s">
        <v>67</v>
      </c>
      <c r="H1031">
        <v>14.36</v>
      </c>
      <c r="I1031">
        <v>1115</v>
      </c>
      <c r="J1031">
        <v>94.31</v>
      </c>
      <c r="K1031">
        <v>4</v>
      </c>
      <c r="L1031" t="s">
        <v>44</v>
      </c>
      <c r="M1031" t="s">
        <v>45</v>
      </c>
      <c r="N1031">
        <v>39121.199999999997</v>
      </c>
      <c r="O1031" t="s">
        <v>137</v>
      </c>
      <c r="P1031" t="s">
        <v>78</v>
      </c>
      <c r="Q1031">
        <v>82.4</v>
      </c>
      <c r="R1031">
        <v>2804.4</v>
      </c>
      <c r="S1031">
        <v>3087.38</v>
      </c>
      <c r="T1031">
        <v>5784.55</v>
      </c>
      <c r="U1031" t="str">
        <f>TEXT(Table1[[#This Row],[Booking_Date]],"mmm")</f>
        <v>Jan</v>
      </c>
      <c r="V1031">
        <f>YEAR(Table1[[#This Row],[Booking_Date]])</f>
        <v>2026</v>
      </c>
      <c r="W1031" t="s">
        <v>38</v>
      </c>
      <c r="X1031" t="str">
        <f>IF(Table1[[#This Row],[Freight_Cost]]&gt;50000,"High","Low")</f>
        <v>Low</v>
      </c>
      <c r="Y1031" s="5" t="str">
        <f>IF(Table1[[#This Row],[Profit]]&gt;10000,"Good","Average")</f>
        <v>Average</v>
      </c>
      <c r="Z1031" s="5" t="str" cm="1">
        <f t="array" ref="Z1031">_xlfn.IFS(K1031&lt;=5,"Excellent",K1031&lt;=10,"Good",TRUE,"Delayed")</f>
        <v>Excellent</v>
      </c>
      <c r="AA1031" s="5" t="str">
        <f>_xlfn.XLOOKUP(Table1[[#This Row],[Shipment_ID]],A:A,E:E)</f>
        <v>ONE</v>
      </c>
      <c r="AB1031" s="5">
        <f t="shared" si="16"/>
        <v>5784.55</v>
      </c>
    </row>
    <row r="1032" spans="1:28">
      <c r="A1032" t="s">
        <v>1226</v>
      </c>
      <c r="B1032" s="1">
        <v>45377</v>
      </c>
      <c r="C1032" t="s">
        <v>64</v>
      </c>
      <c r="D1032" t="s">
        <v>51</v>
      </c>
      <c r="E1032" t="s">
        <v>57</v>
      </c>
      <c r="F1032" t="s">
        <v>58</v>
      </c>
      <c r="G1032" t="s">
        <v>52</v>
      </c>
      <c r="H1032">
        <v>25.93</v>
      </c>
      <c r="I1032">
        <v>2005</v>
      </c>
      <c r="J1032">
        <v>89.11</v>
      </c>
      <c r="K1032">
        <v>5</v>
      </c>
      <c r="L1032" t="s">
        <v>44</v>
      </c>
      <c r="M1032" t="s">
        <v>60</v>
      </c>
      <c r="N1032">
        <v>70090.2</v>
      </c>
      <c r="O1032" t="s">
        <v>137</v>
      </c>
      <c r="P1032" t="s">
        <v>78</v>
      </c>
      <c r="Q1032">
        <v>85.35</v>
      </c>
      <c r="R1032">
        <v>5047.2</v>
      </c>
      <c r="S1032">
        <v>4817.3500000000004</v>
      </c>
      <c r="T1032">
        <v>9002.19</v>
      </c>
      <c r="U1032" t="str">
        <f>TEXT(Table1[[#This Row],[Booking_Date]],"mmm")</f>
        <v>Mar</v>
      </c>
      <c r="V1032">
        <f>YEAR(Table1[[#This Row],[Booking_Date]])</f>
        <v>2024</v>
      </c>
      <c r="W1032" t="s">
        <v>38</v>
      </c>
      <c r="X1032" t="str">
        <f>IF(Table1[[#This Row],[Freight_Cost]]&gt;50000,"High","Low")</f>
        <v>High</v>
      </c>
      <c r="Y1032" s="5" t="str">
        <f>IF(Table1[[#This Row],[Profit]]&gt;10000,"Good","Average")</f>
        <v>Average</v>
      </c>
      <c r="Z1032" s="5" t="str" cm="1">
        <f t="array" ref="Z1032">_xlfn.IFS(K1032&lt;=5,"Excellent",K1032&lt;=10,"Good",TRUE,"Delayed")</f>
        <v>Excellent</v>
      </c>
      <c r="AA1032" s="5" t="str">
        <f>_xlfn.XLOOKUP(Table1[[#This Row],[Shipment_ID]],A:A,E:E)</f>
        <v>Evergreen</v>
      </c>
      <c r="AB1032" s="5">
        <f t="shared" si="16"/>
        <v>9002.19</v>
      </c>
    </row>
    <row r="1033" spans="1:28">
      <c r="A1033" t="s">
        <v>1227</v>
      </c>
      <c r="B1033" s="1">
        <v>45477</v>
      </c>
      <c r="C1033" t="s">
        <v>40</v>
      </c>
      <c r="D1033" t="s">
        <v>65</v>
      </c>
      <c r="E1033" t="s">
        <v>83</v>
      </c>
      <c r="F1033" t="s">
        <v>58</v>
      </c>
      <c r="G1033" t="s">
        <v>43</v>
      </c>
      <c r="H1033">
        <v>22.36</v>
      </c>
      <c r="I1033">
        <v>829</v>
      </c>
      <c r="J1033">
        <v>99.24</v>
      </c>
      <c r="K1033">
        <v>3</v>
      </c>
      <c r="L1033" t="s">
        <v>34</v>
      </c>
      <c r="M1033" t="s">
        <v>60</v>
      </c>
      <c r="N1033">
        <v>58980.800000000003</v>
      </c>
      <c r="O1033" t="s">
        <v>283</v>
      </c>
      <c r="P1033" t="s">
        <v>62</v>
      </c>
      <c r="Q1033">
        <v>87.23</v>
      </c>
      <c r="R1033">
        <v>2552.4</v>
      </c>
      <c r="S1033">
        <v>3379.12</v>
      </c>
      <c r="T1033">
        <v>6281.87</v>
      </c>
      <c r="U1033" t="str">
        <f>TEXT(Table1[[#This Row],[Booking_Date]],"mmm")</f>
        <v>Jul</v>
      </c>
      <c r="V1033">
        <f>YEAR(Table1[[#This Row],[Booking_Date]])</f>
        <v>2024</v>
      </c>
      <c r="W1033" t="s">
        <v>48</v>
      </c>
      <c r="X1033" t="str">
        <f>IF(Table1[[#This Row],[Freight_Cost]]&gt;50000,"High","Low")</f>
        <v>High</v>
      </c>
      <c r="Y1033" s="5" t="str">
        <f>IF(Table1[[#This Row],[Profit]]&gt;10000,"Good","Average")</f>
        <v>Average</v>
      </c>
      <c r="Z1033" s="5" t="str" cm="1">
        <f t="array" ref="Z1033">_xlfn.IFS(K1033&lt;=5,"Excellent",K1033&lt;=10,"Good",TRUE,"Delayed")</f>
        <v>Excellent</v>
      </c>
      <c r="AA1033" s="5" t="str">
        <f>_xlfn.XLOOKUP(Table1[[#This Row],[Shipment_ID]],A:A,E:E)</f>
        <v>MSC</v>
      </c>
      <c r="AB1033" s="5">
        <f t="shared" si="16"/>
        <v>6281.87</v>
      </c>
    </row>
    <row r="1034" spans="1:28">
      <c r="A1034" t="s">
        <v>1228</v>
      </c>
      <c r="B1034" s="1">
        <v>45646</v>
      </c>
      <c r="C1034" t="s">
        <v>50</v>
      </c>
      <c r="D1034" t="s">
        <v>51</v>
      </c>
      <c r="E1034" t="s">
        <v>66</v>
      </c>
      <c r="F1034" t="s">
        <v>32</v>
      </c>
      <c r="G1034" t="s">
        <v>43</v>
      </c>
      <c r="H1034">
        <v>11.62</v>
      </c>
      <c r="I1034">
        <v>772</v>
      </c>
      <c r="J1034">
        <v>94.37</v>
      </c>
      <c r="K1034">
        <v>3</v>
      </c>
      <c r="L1034" t="s">
        <v>68</v>
      </c>
      <c r="M1034" t="s">
        <v>45</v>
      </c>
      <c r="N1034">
        <v>35046.400000000001</v>
      </c>
      <c r="O1034" t="s">
        <v>152</v>
      </c>
      <c r="P1034" t="s">
        <v>78</v>
      </c>
      <c r="Q1034">
        <v>85.98</v>
      </c>
      <c r="R1034">
        <v>2008.8</v>
      </c>
      <c r="S1034">
        <v>3233.03</v>
      </c>
      <c r="T1034">
        <v>6184.37</v>
      </c>
      <c r="U1034" t="str">
        <f>TEXT(Table1[[#This Row],[Booking_Date]],"mmm")</f>
        <v>Dec</v>
      </c>
      <c r="V1034">
        <f>YEAR(Table1[[#This Row],[Booking_Date]])</f>
        <v>2024</v>
      </c>
      <c r="W1034" t="s">
        <v>104</v>
      </c>
      <c r="X1034" t="str">
        <f>IF(Table1[[#This Row],[Freight_Cost]]&gt;50000,"High","Low")</f>
        <v>Low</v>
      </c>
      <c r="Y1034" s="5" t="str">
        <f>IF(Table1[[#This Row],[Profit]]&gt;10000,"Good","Average")</f>
        <v>Average</v>
      </c>
      <c r="Z1034" s="5" t="str" cm="1">
        <f t="array" ref="Z1034">_xlfn.IFS(K1034&lt;=5,"Excellent",K1034&lt;=10,"Good",TRUE,"Delayed")</f>
        <v>Excellent</v>
      </c>
      <c r="AA1034" s="5" t="str">
        <f>_xlfn.XLOOKUP(Table1[[#This Row],[Shipment_ID]],A:A,E:E)</f>
        <v>COSCO</v>
      </c>
      <c r="AB1034" s="5">
        <f t="shared" si="16"/>
        <v>6184.37</v>
      </c>
    </row>
    <row r="1035" spans="1:28">
      <c r="A1035" t="s">
        <v>1229</v>
      </c>
      <c r="B1035" s="1">
        <v>45664</v>
      </c>
      <c r="C1035" t="s">
        <v>89</v>
      </c>
      <c r="D1035" t="s">
        <v>65</v>
      </c>
      <c r="E1035" t="s">
        <v>66</v>
      </c>
      <c r="F1035" t="s">
        <v>58</v>
      </c>
      <c r="G1035" t="s">
        <v>59</v>
      </c>
      <c r="H1035">
        <v>27.77</v>
      </c>
      <c r="I1035">
        <v>1248</v>
      </c>
      <c r="J1035">
        <v>94.75</v>
      </c>
      <c r="K1035">
        <v>4</v>
      </c>
      <c r="L1035" t="s">
        <v>44</v>
      </c>
      <c r="M1035" t="s">
        <v>60</v>
      </c>
      <c r="N1035">
        <v>63339</v>
      </c>
      <c r="O1035" t="s">
        <v>277</v>
      </c>
      <c r="P1035" t="s">
        <v>74</v>
      </c>
      <c r="Q1035">
        <v>87.01</v>
      </c>
      <c r="R1035">
        <v>3606.8</v>
      </c>
      <c r="S1035">
        <v>2527.35</v>
      </c>
      <c r="T1035">
        <v>7007.21</v>
      </c>
      <c r="U1035" t="str">
        <f>TEXT(Table1[[#This Row],[Booking_Date]],"mmm")</f>
        <v>Jan</v>
      </c>
      <c r="V1035">
        <f>YEAR(Table1[[#This Row],[Booking_Date]])</f>
        <v>2025</v>
      </c>
      <c r="W1035" t="s">
        <v>38</v>
      </c>
      <c r="X1035" t="str">
        <f>IF(Table1[[#This Row],[Freight_Cost]]&gt;50000,"High","Low")</f>
        <v>High</v>
      </c>
      <c r="Y1035" s="5" t="str">
        <f>IF(Table1[[#This Row],[Profit]]&gt;10000,"Good","Average")</f>
        <v>Average</v>
      </c>
      <c r="Z1035" s="5" t="str" cm="1">
        <f t="array" ref="Z1035">_xlfn.IFS(K1035&lt;=5,"Excellent",K1035&lt;=10,"Good",TRUE,"Delayed")</f>
        <v>Excellent</v>
      </c>
      <c r="AA1035" s="5" t="str">
        <f>_xlfn.XLOOKUP(Table1[[#This Row],[Shipment_ID]],A:A,E:E)</f>
        <v>COSCO</v>
      </c>
      <c r="AB1035" s="5">
        <f t="shared" si="16"/>
        <v>7007.21</v>
      </c>
    </row>
    <row r="1036" spans="1:28">
      <c r="A1036" t="s">
        <v>1230</v>
      </c>
      <c r="B1036" s="1">
        <v>45332</v>
      </c>
      <c r="C1036" t="s">
        <v>121</v>
      </c>
      <c r="D1036" t="s">
        <v>51</v>
      </c>
      <c r="E1036" t="s">
        <v>42</v>
      </c>
      <c r="F1036" t="s">
        <v>32</v>
      </c>
      <c r="G1036" t="s">
        <v>67</v>
      </c>
      <c r="H1036">
        <v>27.41</v>
      </c>
      <c r="I1036">
        <v>836</v>
      </c>
      <c r="J1036">
        <v>101.34</v>
      </c>
      <c r="K1036">
        <v>3</v>
      </c>
      <c r="L1036" t="s">
        <v>44</v>
      </c>
      <c r="M1036" t="s">
        <v>45</v>
      </c>
      <c r="N1036">
        <v>48361.8</v>
      </c>
      <c r="O1036" t="s">
        <v>137</v>
      </c>
      <c r="P1036" t="s">
        <v>78</v>
      </c>
      <c r="Q1036">
        <v>84.26</v>
      </c>
      <c r="R1036">
        <v>2768.4</v>
      </c>
      <c r="S1036">
        <v>2994.38</v>
      </c>
      <c r="T1036">
        <v>4649.46</v>
      </c>
      <c r="U1036" t="str">
        <f>TEXT(Table1[[#This Row],[Booking_Date]],"mmm")</f>
        <v>Feb</v>
      </c>
      <c r="V1036">
        <f>YEAR(Table1[[#This Row],[Booking_Date]])</f>
        <v>2024</v>
      </c>
      <c r="W1036" t="s">
        <v>38</v>
      </c>
      <c r="X1036" t="str">
        <f>IF(Table1[[#This Row],[Freight_Cost]]&gt;50000,"High","Low")</f>
        <v>Low</v>
      </c>
      <c r="Y1036" s="5" t="str">
        <f>IF(Table1[[#This Row],[Profit]]&gt;10000,"Good","Average")</f>
        <v>Average</v>
      </c>
      <c r="Z1036" s="5" t="str" cm="1">
        <f t="array" ref="Z1036">_xlfn.IFS(K1036&lt;=5,"Excellent",K1036&lt;=10,"Good",TRUE,"Delayed")</f>
        <v>Excellent</v>
      </c>
      <c r="AA1036" s="5" t="str">
        <f>_xlfn.XLOOKUP(Table1[[#This Row],[Shipment_ID]],A:A,E:E)</f>
        <v>CMA CGM</v>
      </c>
      <c r="AB1036" s="5">
        <f t="shared" si="16"/>
        <v>4649.46</v>
      </c>
    </row>
    <row r="1037" spans="1:28">
      <c r="A1037" t="s">
        <v>1231</v>
      </c>
      <c r="B1037" s="1">
        <v>45584</v>
      </c>
      <c r="C1037" t="s">
        <v>40</v>
      </c>
      <c r="D1037" t="s">
        <v>72</v>
      </c>
      <c r="E1037" t="s">
        <v>99</v>
      </c>
      <c r="F1037" t="s">
        <v>32</v>
      </c>
      <c r="G1037" t="s">
        <v>43</v>
      </c>
      <c r="H1037">
        <v>16.22</v>
      </c>
      <c r="I1037">
        <v>984</v>
      </c>
      <c r="J1037">
        <v>91.2</v>
      </c>
      <c r="K1037">
        <v>4</v>
      </c>
      <c r="L1037" t="s">
        <v>34</v>
      </c>
      <c r="M1037" t="s">
        <v>35</v>
      </c>
      <c r="N1037">
        <v>46350</v>
      </c>
      <c r="O1037" t="s">
        <v>175</v>
      </c>
      <c r="P1037" t="s">
        <v>74</v>
      </c>
      <c r="Q1037">
        <v>81.87</v>
      </c>
      <c r="R1037">
        <v>2616.8000000000002</v>
      </c>
      <c r="S1037">
        <v>2146.17</v>
      </c>
      <c r="T1037">
        <v>5179.71</v>
      </c>
      <c r="U1037" t="str">
        <f>TEXT(Table1[[#This Row],[Booking_Date]],"mmm")</f>
        <v>Oct</v>
      </c>
      <c r="V1037">
        <f>YEAR(Table1[[#This Row],[Booking_Date]])</f>
        <v>2024</v>
      </c>
      <c r="W1037" t="s">
        <v>104</v>
      </c>
      <c r="X1037" t="str">
        <f>IF(Table1[[#This Row],[Freight_Cost]]&gt;50000,"High","Low")</f>
        <v>Low</v>
      </c>
      <c r="Y1037" s="5" t="str">
        <f>IF(Table1[[#This Row],[Profit]]&gt;10000,"Good","Average")</f>
        <v>Average</v>
      </c>
      <c r="Z1037" s="5" t="str" cm="1">
        <f t="array" ref="Z1037">_xlfn.IFS(K1037&lt;=5,"Excellent",K1037&lt;=10,"Good",TRUE,"Delayed")</f>
        <v>Excellent</v>
      </c>
      <c r="AA1037" s="5" t="str">
        <f>_xlfn.XLOOKUP(Table1[[#This Row],[Shipment_ID]],A:A,E:E)</f>
        <v>ONE</v>
      </c>
      <c r="AB1037" s="5">
        <f t="shared" si="16"/>
        <v>5179.71</v>
      </c>
    </row>
    <row r="1038" spans="1:28">
      <c r="A1038" t="s">
        <v>1232</v>
      </c>
      <c r="B1038" s="1">
        <v>45338</v>
      </c>
      <c r="C1038" t="s">
        <v>115</v>
      </c>
      <c r="D1038" t="s">
        <v>82</v>
      </c>
      <c r="E1038" t="s">
        <v>102</v>
      </c>
      <c r="F1038" t="s">
        <v>58</v>
      </c>
      <c r="G1038" t="s">
        <v>33</v>
      </c>
      <c r="H1038">
        <v>17.649999999999999</v>
      </c>
      <c r="I1038">
        <v>2060</v>
      </c>
      <c r="J1038">
        <v>88.77</v>
      </c>
      <c r="K1038">
        <v>6</v>
      </c>
      <c r="L1038" t="s">
        <v>34</v>
      </c>
      <c r="M1038" t="s">
        <v>35</v>
      </c>
      <c r="N1038">
        <v>72257.399999999994</v>
      </c>
      <c r="O1038" t="s">
        <v>350</v>
      </c>
      <c r="P1038" t="s">
        <v>47</v>
      </c>
      <c r="Q1038">
        <v>85.09</v>
      </c>
      <c r="R1038">
        <v>4826</v>
      </c>
      <c r="S1038">
        <v>2906.5</v>
      </c>
      <c r="T1038">
        <v>12474.03</v>
      </c>
      <c r="U1038" t="str">
        <f>TEXT(Table1[[#This Row],[Booking_Date]],"mmm")</f>
        <v>Feb</v>
      </c>
      <c r="V1038">
        <f>YEAR(Table1[[#This Row],[Booking_Date]])</f>
        <v>2024</v>
      </c>
      <c r="W1038" t="s">
        <v>38</v>
      </c>
      <c r="X1038" t="str">
        <f>IF(Table1[[#This Row],[Freight_Cost]]&gt;50000,"High","Low")</f>
        <v>High</v>
      </c>
      <c r="Y1038" s="5" t="str">
        <f>IF(Table1[[#This Row],[Profit]]&gt;10000,"Good","Average")</f>
        <v>Good</v>
      </c>
      <c r="Z1038" s="5" t="str" cm="1">
        <f t="array" ref="Z1038">_xlfn.IFS(K1038&lt;=5,"Excellent",K1038&lt;=10,"Good",TRUE,"Delayed")</f>
        <v>Good</v>
      </c>
      <c r="AA1038" s="5" t="str">
        <f>_xlfn.XLOOKUP(Table1[[#This Row],[Shipment_ID]],A:A,E:E)</f>
        <v>Maersk</v>
      </c>
      <c r="AB1038" s="5">
        <f t="shared" si="16"/>
        <v>12474.03</v>
      </c>
    </row>
    <row r="1039" spans="1:28">
      <c r="A1039" t="s">
        <v>1233</v>
      </c>
      <c r="B1039" s="1">
        <v>45544</v>
      </c>
      <c r="C1039" t="s">
        <v>64</v>
      </c>
      <c r="D1039" t="s">
        <v>72</v>
      </c>
      <c r="E1039" t="s">
        <v>42</v>
      </c>
      <c r="F1039" t="s">
        <v>32</v>
      </c>
      <c r="G1039" t="s">
        <v>43</v>
      </c>
      <c r="H1039">
        <v>27.73</v>
      </c>
      <c r="I1039">
        <v>2316</v>
      </c>
      <c r="J1039">
        <v>101.55</v>
      </c>
      <c r="K1039">
        <v>7</v>
      </c>
      <c r="L1039" t="s">
        <v>44</v>
      </c>
      <c r="M1039" t="s">
        <v>45</v>
      </c>
      <c r="N1039">
        <v>66435</v>
      </c>
      <c r="O1039" t="s">
        <v>514</v>
      </c>
      <c r="P1039" t="s">
        <v>78</v>
      </c>
      <c r="Q1039">
        <v>83.99</v>
      </c>
      <c r="R1039">
        <v>5741.2</v>
      </c>
      <c r="S1039">
        <v>2258.39</v>
      </c>
      <c r="T1039">
        <v>8806.92</v>
      </c>
      <c r="U1039" t="str">
        <f>TEXT(Table1[[#This Row],[Booking_Date]],"mmm")</f>
        <v>Sep</v>
      </c>
      <c r="V1039">
        <f>YEAR(Table1[[#This Row],[Booking_Date]])</f>
        <v>2024</v>
      </c>
      <c r="W1039" t="s">
        <v>48</v>
      </c>
      <c r="X1039" t="str">
        <f>IF(Table1[[#This Row],[Freight_Cost]]&gt;50000,"High","Low")</f>
        <v>High</v>
      </c>
      <c r="Y1039" s="5" t="str">
        <f>IF(Table1[[#This Row],[Profit]]&gt;10000,"Good","Average")</f>
        <v>Average</v>
      </c>
      <c r="Z1039" s="5" t="str" cm="1">
        <f t="array" ref="Z1039">_xlfn.IFS(K1039&lt;=5,"Excellent",K1039&lt;=10,"Good",TRUE,"Delayed")</f>
        <v>Good</v>
      </c>
      <c r="AA1039" s="5" t="str">
        <f>_xlfn.XLOOKUP(Table1[[#This Row],[Shipment_ID]],A:A,E:E)</f>
        <v>CMA CGM</v>
      </c>
      <c r="AB1039" s="5">
        <f t="shared" si="16"/>
        <v>8806.92</v>
      </c>
    </row>
    <row r="1040" spans="1:28">
      <c r="A1040" t="s">
        <v>1234</v>
      </c>
      <c r="B1040" s="1">
        <v>45622</v>
      </c>
      <c r="C1040" t="s">
        <v>50</v>
      </c>
      <c r="D1040" t="s">
        <v>51</v>
      </c>
      <c r="E1040" t="s">
        <v>83</v>
      </c>
      <c r="F1040" t="s">
        <v>32</v>
      </c>
      <c r="G1040" t="s">
        <v>52</v>
      </c>
      <c r="H1040">
        <v>12.38</v>
      </c>
      <c r="I1040">
        <v>1665</v>
      </c>
      <c r="J1040">
        <v>92.12</v>
      </c>
      <c r="K1040">
        <v>6</v>
      </c>
      <c r="L1040" t="s">
        <v>68</v>
      </c>
      <c r="M1040" t="s">
        <v>35</v>
      </c>
      <c r="N1040">
        <v>48676.4</v>
      </c>
      <c r="O1040" t="s">
        <v>118</v>
      </c>
      <c r="P1040" t="s">
        <v>70</v>
      </c>
      <c r="Q1040">
        <v>85.06</v>
      </c>
      <c r="R1040">
        <v>3825.2</v>
      </c>
      <c r="S1040">
        <v>2785.6</v>
      </c>
      <c r="T1040">
        <v>4638.9799999999996</v>
      </c>
      <c r="U1040" t="str">
        <f>TEXT(Table1[[#This Row],[Booking_Date]],"mmm")</f>
        <v>Nov</v>
      </c>
      <c r="V1040">
        <f>YEAR(Table1[[#This Row],[Booking_Date]])</f>
        <v>2024</v>
      </c>
      <c r="W1040" t="s">
        <v>104</v>
      </c>
      <c r="X1040" t="str">
        <f>IF(Table1[[#This Row],[Freight_Cost]]&gt;50000,"High","Low")</f>
        <v>Low</v>
      </c>
      <c r="Y1040" s="5" t="str">
        <f>IF(Table1[[#This Row],[Profit]]&gt;10000,"Good","Average")</f>
        <v>Average</v>
      </c>
      <c r="Z1040" s="5" t="str" cm="1">
        <f t="array" ref="Z1040">_xlfn.IFS(K1040&lt;=5,"Excellent",K1040&lt;=10,"Good",TRUE,"Delayed")</f>
        <v>Good</v>
      </c>
      <c r="AA1040" s="5" t="str">
        <f>_xlfn.XLOOKUP(Table1[[#This Row],[Shipment_ID]],A:A,E:E)</f>
        <v>MSC</v>
      </c>
      <c r="AB1040" s="5">
        <f t="shared" si="16"/>
        <v>4638.9799999999996</v>
      </c>
    </row>
    <row r="1041" spans="1:28">
      <c r="A1041" t="s">
        <v>1235</v>
      </c>
      <c r="B1041" s="1">
        <v>45481</v>
      </c>
      <c r="C1041" t="s">
        <v>64</v>
      </c>
      <c r="D1041" t="s">
        <v>30</v>
      </c>
      <c r="E1041" t="s">
        <v>31</v>
      </c>
      <c r="F1041" t="s">
        <v>58</v>
      </c>
      <c r="G1041" t="s">
        <v>59</v>
      </c>
      <c r="H1041">
        <v>11.29</v>
      </c>
      <c r="I1041">
        <v>1252</v>
      </c>
      <c r="J1041">
        <v>89.43</v>
      </c>
      <c r="K1041">
        <v>3</v>
      </c>
      <c r="L1041" t="s">
        <v>68</v>
      </c>
      <c r="M1041" t="s">
        <v>45</v>
      </c>
      <c r="N1041">
        <v>51916.6</v>
      </c>
      <c r="O1041" t="s">
        <v>141</v>
      </c>
      <c r="P1041" t="s">
        <v>54</v>
      </c>
      <c r="Q1041">
        <v>81.040000000000006</v>
      </c>
      <c r="R1041">
        <v>2955.6</v>
      </c>
      <c r="S1041">
        <v>3547.87</v>
      </c>
      <c r="T1041">
        <v>5788.82</v>
      </c>
      <c r="U1041" t="str">
        <f>TEXT(Table1[[#This Row],[Booking_Date]],"mmm")</f>
        <v>Jul</v>
      </c>
      <c r="V1041">
        <f>YEAR(Table1[[#This Row],[Booking_Date]])</f>
        <v>2024</v>
      </c>
      <c r="W1041" t="s">
        <v>48</v>
      </c>
      <c r="X1041" t="str">
        <f>IF(Table1[[#This Row],[Freight_Cost]]&gt;50000,"High","Low")</f>
        <v>High</v>
      </c>
      <c r="Y1041" s="5" t="str">
        <f>IF(Table1[[#This Row],[Profit]]&gt;10000,"Good","Average")</f>
        <v>Average</v>
      </c>
      <c r="Z1041" s="5" t="str" cm="1">
        <f t="array" ref="Z1041">_xlfn.IFS(K1041&lt;=5,"Excellent",K1041&lt;=10,"Good",TRUE,"Delayed")</f>
        <v>Excellent</v>
      </c>
      <c r="AA1041" s="5" t="str">
        <f>_xlfn.XLOOKUP(Table1[[#This Row],[Shipment_ID]],A:A,E:E)</f>
        <v>Hapag-Lloyd</v>
      </c>
      <c r="AB1041" s="5">
        <f t="shared" si="16"/>
        <v>5788.82</v>
      </c>
    </row>
    <row r="1042" spans="1:28">
      <c r="A1042" t="s">
        <v>1236</v>
      </c>
      <c r="B1042" s="1">
        <v>45309</v>
      </c>
      <c r="C1042" t="s">
        <v>50</v>
      </c>
      <c r="D1042" t="s">
        <v>30</v>
      </c>
      <c r="E1042" t="s">
        <v>99</v>
      </c>
      <c r="F1042" t="s">
        <v>58</v>
      </c>
      <c r="G1042" t="s">
        <v>52</v>
      </c>
      <c r="H1042">
        <v>24.81</v>
      </c>
      <c r="I1042">
        <v>375</v>
      </c>
      <c r="J1042">
        <v>96.06</v>
      </c>
      <c r="K1042">
        <v>2</v>
      </c>
      <c r="L1042" t="s">
        <v>34</v>
      </c>
      <c r="M1042" t="s">
        <v>35</v>
      </c>
      <c r="N1042">
        <v>59356.2</v>
      </c>
      <c r="O1042" t="s">
        <v>531</v>
      </c>
      <c r="P1042" t="s">
        <v>74</v>
      </c>
      <c r="Q1042">
        <v>88.96</v>
      </c>
      <c r="R1042">
        <v>1742.4</v>
      </c>
      <c r="S1042">
        <v>2717.55</v>
      </c>
      <c r="T1042">
        <v>6192.31</v>
      </c>
      <c r="U1042" t="str">
        <f>TEXT(Table1[[#This Row],[Booking_Date]],"mmm")</f>
        <v>Jan</v>
      </c>
      <c r="V1042">
        <f>YEAR(Table1[[#This Row],[Booking_Date]])</f>
        <v>2024</v>
      </c>
      <c r="W1042" t="s">
        <v>38</v>
      </c>
      <c r="X1042" t="str">
        <f>IF(Table1[[#This Row],[Freight_Cost]]&gt;50000,"High","Low")</f>
        <v>High</v>
      </c>
      <c r="Y1042" s="5" t="str">
        <f>IF(Table1[[#This Row],[Profit]]&gt;10000,"Good","Average")</f>
        <v>Average</v>
      </c>
      <c r="Z1042" s="5" t="str" cm="1">
        <f t="array" ref="Z1042">_xlfn.IFS(K1042&lt;=5,"Excellent",K1042&lt;=10,"Good",TRUE,"Delayed")</f>
        <v>Excellent</v>
      </c>
      <c r="AA1042" s="5" t="str">
        <f>_xlfn.XLOOKUP(Table1[[#This Row],[Shipment_ID]],A:A,E:E)</f>
        <v>ONE</v>
      </c>
      <c r="AB1042" s="5">
        <f t="shared" si="16"/>
        <v>6192.31</v>
      </c>
    </row>
    <row r="1043" spans="1:28">
      <c r="A1043" t="s">
        <v>1237</v>
      </c>
      <c r="B1043" s="1">
        <v>45413</v>
      </c>
      <c r="C1043" t="s">
        <v>115</v>
      </c>
      <c r="D1043" t="s">
        <v>30</v>
      </c>
      <c r="E1043" t="s">
        <v>83</v>
      </c>
      <c r="F1043" t="s">
        <v>32</v>
      </c>
      <c r="G1043" t="s">
        <v>67</v>
      </c>
      <c r="H1043">
        <v>15.55</v>
      </c>
      <c r="I1043">
        <v>2737</v>
      </c>
      <c r="J1043">
        <v>94.75</v>
      </c>
      <c r="K1043">
        <v>7</v>
      </c>
      <c r="L1043" t="s">
        <v>34</v>
      </c>
      <c r="M1043" t="s">
        <v>60</v>
      </c>
      <c r="N1043">
        <v>63209</v>
      </c>
      <c r="O1043" t="s">
        <v>91</v>
      </c>
      <c r="P1043" t="s">
        <v>74</v>
      </c>
      <c r="Q1043">
        <v>81.42</v>
      </c>
      <c r="R1043">
        <v>6096</v>
      </c>
      <c r="S1043">
        <v>4888.8500000000004</v>
      </c>
      <c r="T1043">
        <v>7291.73</v>
      </c>
      <c r="U1043" t="str">
        <f>TEXT(Table1[[#This Row],[Booking_Date]],"mmm")</f>
        <v>May</v>
      </c>
      <c r="V1043">
        <f>YEAR(Table1[[#This Row],[Booking_Date]])</f>
        <v>2024</v>
      </c>
      <c r="W1043" t="s">
        <v>75</v>
      </c>
      <c r="X1043" t="str">
        <f>IF(Table1[[#This Row],[Freight_Cost]]&gt;50000,"High","Low")</f>
        <v>High</v>
      </c>
      <c r="Y1043" s="5" t="str">
        <f>IF(Table1[[#This Row],[Profit]]&gt;10000,"Good","Average")</f>
        <v>Average</v>
      </c>
      <c r="Z1043" s="5" t="str" cm="1">
        <f t="array" ref="Z1043">_xlfn.IFS(K1043&lt;=5,"Excellent",K1043&lt;=10,"Good",TRUE,"Delayed")</f>
        <v>Good</v>
      </c>
      <c r="AA1043" s="5" t="str">
        <f>_xlfn.XLOOKUP(Table1[[#This Row],[Shipment_ID]],A:A,E:E)</f>
        <v>MSC</v>
      </c>
      <c r="AB1043" s="5">
        <f t="shared" si="16"/>
        <v>7291.73</v>
      </c>
    </row>
    <row r="1044" spans="1:28">
      <c r="A1044" t="s">
        <v>1238</v>
      </c>
      <c r="B1044" s="1">
        <v>45443</v>
      </c>
      <c r="C1044" t="s">
        <v>121</v>
      </c>
      <c r="D1044" t="s">
        <v>41</v>
      </c>
      <c r="E1044" t="s">
        <v>42</v>
      </c>
      <c r="F1044" t="s">
        <v>32</v>
      </c>
      <c r="G1044" t="s">
        <v>67</v>
      </c>
      <c r="H1044">
        <v>13.36</v>
      </c>
      <c r="I1044">
        <v>679</v>
      </c>
      <c r="J1044">
        <v>98.36</v>
      </c>
      <c r="K1044">
        <v>2</v>
      </c>
      <c r="L1044" t="s">
        <v>68</v>
      </c>
      <c r="M1044" t="s">
        <v>45</v>
      </c>
      <c r="N1044">
        <v>35975.199999999997</v>
      </c>
      <c r="O1044" t="s">
        <v>100</v>
      </c>
      <c r="P1044" t="s">
        <v>37</v>
      </c>
      <c r="Q1044">
        <v>85.32</v>
      </c>
      <c r="R1044">
        <v>1892.4</v>
      </c>
      <c r="S1044">
        <v>1663.7</v>
      </c>
      <c r="T1044">
        <v>3721.62</v>
      </c>
      <c r="U1044" t="str">
        <f>TEXT(Table1[[#This Row],[Booking_Date]],"mmm")</f>
        <v>May</v>
      </c>
      <c r="V1044">
        <f>YEAR(Table1[[#This Row],[Booking_Date]])</f>
        <v>2024</v>
      </c>
      <c r="W1044" t="s">
        <v>75</v>
      </c>
      <c r="X1044" t="str">
        <f>IF(Table1[[#This Row],[Freight_Cost]]&gt;50000,"High","Low")</f>
        <v>Low</v>
      </c>
      <c r="Y1044" s="5" t="str">
        <f>IF(Table1[[#This Row],[Profit]]&gt;10000,"Good","Average")</f>
        <v>Average</v>
      </c>
      <c r="Z1044" s="5" t="str" cm="1">
        <f t="array" ref="Z1044">_xlfn.IFS(K1044&lt;=5,"Excellent",K1044&lt;=10,"Good",TRUE,"Delayed")</f>
        <v>Excellent</v>
      </c>
      <c r="AA1044" s="5" t="str">
        <f>_xlfn.XLOOKUP(Table1[[#This Row],[Shipment_ID]],A:A,E:E)</f>
        <v>CMA CGM</v>
      </c>
      <c r="AB1044" s="5">
        <f t="shared" si="16"/>
        <v>3721.62</v>
      </c>
    </row>
    <row r="1045" spans="1:28">
      <c r="A1045" t="s">
        <v>1239</v>
      </c>
      <c r="B1045" s="1">
        <v>45510</v>
      </c>
      <c r="C1045" t="s">
        <v>29</v>
      </c>
      <c r="D1045" t="s">
        <v>72</v>
      </c>
      <c r="E1045" t="s">
        <v>83</v>
      </c>
      <c r="F1045" t="s">
        <v>58</v>
      </c>
      <c r="G1045" t="s">
        <v>59</v>
      </c>
      <c r="H1045">
        <v>17.399999999999999</v>
      </c>
      <c r="I1045">
        <v>367</v>
      </c>
      <c r="J1045">
        <v>93.91</v>
      </c>
      <c r="K1045">
        <v>2</v>
      </c>
      <c r="L1045" t="s">
        <v>34</v>
      </c>
      <c r="M1045" t="s">
        <v>45</v>
      </c>
      <c r="N1045">
        <v>49833.2</v>
      </c>
      <c r="O1045" t="s">
        <v>91</v>
      </c>
      <c r="P1045" t="s">
        <v>74</v>
      </c>
      <c r="Q1045">
        <v>82.63</v>
      </c>
      <c r="R1045">
        <v>1430</v>
      </c>
      <c r="S1045">
        <v>3237.8</v>
      </c>
      <c r="T1045">
        <v>8664.02</v>
      </c>
      <c r="U1045" t="str">
        <f>TEXT(Table1[[#This Row],[Booking_Date]],"mmm")</f>
        <v>Aug</v>
      </c>
      <c r="V1045">
        <f>YEAR(Table1[[#This Row],[Booking_Date]])</f>
        <v>2024</v>
      </c>
      <c r="W1045" t="s">
        <v>48</v>
      </c>
      <c r="X1045" t="str">
        <f>IF(Table1[[#This Row],[Freight_Cost]]&gt;50000,"High","Low")</f>
        <v>Low</v>
      </c>
      <c r="Y1045" s="5" t="str">
        <f>IF(Table1[[#This Row],[Profit]]&gt;10000,"Good","Average")</f>
        <v>Average</v>
      </c>
      <c r="Z1045" s="5" t="str" cm="1">
        <f t="array" ref="Z1045">_xlfn.IFS(K1045&lt;=5,"Excellent",K1045&lt;=10,"Good",TRUE,"Delayed")</f>
        <v>Excellent</v>
      </c>
      <c r="AA1045" s="5" t="str">
        <f>_xlfn.XLOOKUP(Table1[[#This Row],[Shipment_ID]],A:A,E:E)</f>
        <v>MSC</v>
      </c>
      <c r="AB1045" s="5">
        <f t="shared" si="16"/>
        <v>8664.02</v>
      </c>
    </row>
    <row r="1046" spans="1:28">
      <c r="A1046" t="s">
        <v>1240</v>
      </c>
      <c r="B1046" s="1">
        <v>45760</v>
      </c>
      <c r="C1046" t="s">
        <v>50</v>
      </c>
      <c r="D1046" t="s">
        <v>65</v>
      </c>
      <c r="E1046" t="s">
        <v>42</v>
      </c>
      <c r="F1046" t="s">
        <v>58</v>
      </c>
      <c r="G1046" t="s">
        <v>90</v>
      </c>
      <c r="H1046">
        <v>11.51</v>
      </c>
      <c r="I1046">
        <v>833</v>
      </c>
      <c r="J1046">
        <v>88.68</v>
      </c>
      <c r="K1046">
        <v>2</v>
      </c>
      <c r="L1046" t="s">
        <v>44</v>
      </c>
      <c r="M1046" t="s">
        <v>60</v>
      </c>
      <c r="N1046">
        <v>42996.6</v>
      </c>
      <c r="O1046" t="s">
        <v>350</v>
      </c>
      <c r="P1046" t="s">
        <v>37</v>
      </c>
      <c r="Q1046">
        <v>84.79</v>
      </c>
      <c r="R1046">
        <v>2126.4</v>
      </c>
      <c r="S1046">
        <v>3672.07</v>
      </c>
      <c r="T1046">
        <v>6762.54</v>
      </c>
      <c r="U1046" t="str">
        <f>TEXT(Table1[[#This Row],[Booking_Date]],"mmm")</f>
        <v>Apr</v>
      </c>
      <c r="V1046">
        <f>YEAR(Table1[[#This Row],[Booking_Date]])</f>
        <v>2025</v>
      </c>
      <c r="W1046" t="s">
        <v>75</v>
      </c>
      <c r="X1046" t="str">
        <f>IF(Table1[[#This Row],[Freight_Cost]]&gt;50000,"High","Low")</f>
        <v>Low</v>
      </c>
      <c r="Y1046" s="5" t="str">
        <f>IF(Table1[[#This Row],[Profit]]&gt;10000,"Good","Average")</f>
        <v>Average</v>
      </c>
      <c r="Z1046" s="5" t="str" cm="1">
        <f t="array" ref="Z1046">_xlfn.IFS(K1046&lt;=5,"Excellent",K1046&lt;=10,"Good",TRUE,"Delayed")</f>
        <v>Excellent</v>
      </c>
      <c r="AA1046" s="5" t="str">
        <f>_xlfn.XLOOKUP(Table1[[#This Row],[Shipment_ID]],A:A,E:E)</f>
        <v>CMA CGM</v>
      </c>
      <c r="AB1046" s="5">
        <f t="shared" si="16"/>
        <v>6762.54</v>
      </c>
    </row>
    <row r="1047" spans="1:28">
      <c r="A1047" t="s">
        <v>1241</v>
      </c>
      <c r="B1047" s="1">
        <v>46171</v>
      </c>
      <c r="C1047" t="s">
        <v>89</v>
      </c>
      <c r="D1047" t="s">
        <v>51</v>
      </c>
      <c r="E1047" t="s">
        <v>66</v>
      </c>
      <c r="F1047" t="s">
        <v>32</v>
      </c>
      <c r="G1047" t="s">
        <v>52</v>
      </c>
      <c r="H1047">
        <v>14.2</v>
      </c>
      <c r="I1047">
        <v>596</v>
      </c>
      <c r="J1047">
        <v>102.88</v>
      </c>
      <c r="K1047">
        <v>3</v>
      </c>
      <c r="L1047" t="s">
        <v>34</v>
      </c>
      <c r="M1047" t="s">
        <v>35</v>
      </c>
      <c r="N1047">
        <v>41277.599999999999</v>
      </c>
      <c r="O1047" t="s">
        <v>272</v>
      </c>
      <c r="P1047" t="s">
        <v>37</v>
      </c>
      <c r="Q1047">
        <v>88.43</v>
      </c>
      <c r="R1047">
        <v>1760</v>
      </c>
      <c r="S1047">
        <v>4155.72</v>
      </c>
      <c r="T1047">
        <v>5264.67</v>
      </c>
      <c r="U1047" t="str">
        <f>TEXT(Table1[[#This Row],[Booking_Date]],"mmm")</f>
        <v>May</v>
      </c>
      <c r="V1047">
        <f>YEAR(Table1[[#This Row],[Booking_Date]])</f>
        <v>2026</v>
      </c>
      <c r="W1047" t="s">
        <v>75</v>
      </c>
      <c r="X1047" t="str">
        <f>IF(Table1[[#This Row],[Freight_Cost]]&gt;50000,"High","Low")</f>
        <v>Low</v>
      </c>
      <c r="Y1047" s="5" t="str">
        <f>IF(Table1[[#This Row],[Profit]]&gt;10000,"Good","Average")</f>
        <v>Average</v>
      </c>
      <c r="Z1047" s="5" t="str" cm="1">
        <f t="array" ref="Z1047">_xlfn.IFS(K1047&lt;=5,"Excellent",K1047&lt;=10,"Good",TRUE,"Delayed")</f>
        <v>Excellent</v>
      </c>
      <c r="AA1047" s="5" t="str">
        <f>_xlfn.XLOOKUP(Table1[[#This Row],[Shipment_ID]],A:A,E:E)</f>
        <v>COSCO</v>
      </c>
      <c r="AB1047" s="5">
        <f t="shared" si="16"/>
        <v>5264.67</v>
      </c>
    </row>
    <row r="1048" spans="1:28">
      <c r="A1048" t="s">
        <v>1242</v>
      </c>
      <c r="B1048" s="1">
        <v>45869</v>
      </c>
      <c r="C1048" t="s">
        <v>40</v>
      </c>
      <c r="D1048" t="s">
        <v>82</v>
      </c>
      <c r="E1048" t="s">
        <v>66</v>
      </c>
      <c r="F1048" t="s">
        <v>32</v>
      </c>
      <c r="G1048" t="s">
        <v>52</v>
      </c>
      <c r="H1048">
        <v>19.78</v>
      </c>
      <c r="I1048">
        <v>2118</v>
      </c>
      <c r="J1048">
        <v>98.68</v>
      </c>
      <c r="K1048">
        <v>7</v>
      </c>
      <c r="L1048" t="s">
        <v>44</v>
      </c>
      <c r="M1048" t="s">
        <v>45</v>
      </c>
      <c r="N1048">
        <v>56559.6</v>
      </c>
      <c r="O1048" t="s">
        <v>343</v>
      </c>
      <c r="P1048" t="s">
        <v>47</v>
      </c>
      <c r="Q1048">
        <v>81.349999999999994</v>
      </c>
      <c r="R1048">
        <v>5027.2</v>
      </c>
      <c r="S1048">
        <v>4826.66</v>
      </c>
      <c r="T1048">
        <v>6005.19</v>
      </c>
      <c r="U1048" t="str">
        <f>TEXT(Table1[[#This Row],[Booking_Date]],"mmm")</f>
        <v>Jul</v>
      </c>
      <c r="V1048">
        <f>YEAR(Table1[[#This Row],[Booking_Date]])</f>
        <v>2025</v>
      </c>
      <c r="W1048" t="s">
        <v>48</v>
      </c>
      <c r="X1048" t="str">
        <f>IF(Table1[[#This Row],[Freight_Cost]]&gt;50000,"High","Low")</f>
        <v>High</v>
      </c>
      <c r="Y1048" s="5" t="str">
        <f>IF(Table1[[#This Row],[Profit]]&gt;10000,"Good","Average")</f>
        <v>Average</v>
      </c>
      <c r="Z1048" s="5" t="str" cm="1">
        <f t="array" ref="Z1048">_xlfn.IFS(K1048&lt;=5,"Excellent",K1048&lt;=10,"Good",TRUE,"Delayed")</f>
        <v>Good</v>
      </c>
      <c r="AA1048" s="5" t="str">
        <f>_xlfn.XLOOKUP(Table1[[#This Row],[Shipment_ID]],A:A,E:E)</f>
        <v>COSCO</v>
      </c>
      <c r="AB1048" s="5">
        <f t="shared" si="16"/>
        <v>6005.19</v>
      </c>
    </row>
    <row r="1049" spans="1:28">
      <c r="A1049" t="s">
        <v>1243</v>
      </c>
      <c r="B1049" s="1">
        <v>46082</v>
      </c>
      <c r="C1049" t="s">
        <v>121</v>
      </c>
      <c r="D1049" t="s">
        <v>72</v>
      </c>
      <c r="E1049" t="s">
        <v>102</v>
      </c>
      <c r="F1049" t="s">
        <v>58</v>
      </c>
      <c r="G1049" t="s">
        <v>67</v>
      </c>
      <c r="H1049">
        <v>18.72</v>
      </c>
      <c r="I1049">
        <v>634</v>
      </c>
      <c r="J1049">
        <v>93.82</v>
      </c>
      <c r="K1049">
        <v>3</v>
      </c>
      <c r="L1049" t="s">
        <v>44</v>
      </c>
      <c r="M1049" t="s">
        <v>45</v>
      </c>
      <c r="N1049">
        <v>49214.400000000001</v>
      </c>
      <c r="O1049" t="s">
        <v>122</v>
      </c>
      <c r="P1049" t="s">
        <v>70</v>
      </c>
      <c r="Q1049">
        <v>81.08</v>
      </c>
      <c r="R1049">
        <v>2016.8</v>
      </c>
      <c r="S1049">
        <v>2768.79</v>
      </c>
      <c r="T1049">
        <v>8757.82</v>
      </c>
      <c r="U1049" t="str">
        <f>TEXT(Table1[[#This Row],[Booking_Date]],"mmm")</f>
        <v>Mar</v>
      </c>
      <c r="V1049">
        <f>YEAR(Table1[[#This Row],[Booking_Date]])</f>
        <v>2026</v>
      </c>
      <c r="W1049" t="s">
        <v>38</v>
      </c>
      <c r="X1049" t="str">
        <f>IF(Table1[[#This Row],[Freight_Cost]]&gt;50000,"High","Low")</f>
        <v>Low</v>
      </c>
      <c r="Y1049" s="5" t="str">
        <f>IF(Table1[[#This Row],[Profit]]&gt;10000,"Good","Average")</f>
        <v>Average</v>
      </c>
      <c r="Z1049" s="5" t="str" cm="1">
        <f t="array" ref="Z1049">_xlfn.IFS(K1049&lt;=5,"Excellent",K1049&lt;=10,"Good",TRUE,"Delayed")</f>
        <v>Excellent</v>
      </c>
      <c r="AA1049" s="5" t="str">
        <f>_xlfn.XLOOKUP(Table1[[#This Row],[Shipment_ID]],A:A,E:E)</f>
        <v>Maersk</v>
      </c>
      <c r="AB1049" s="5">
        <f t="shared" si="16"/>
        <v>8757.82</v>
      </c>
    </row>
    <row r="1050" spans="1:28">
      <c r="A1050" t="s">
        <v>1244</v>
      </c>
      <c r="B1050" s="1">
        <v>45906</v>
      </c>
      <c r="C1050" t="s">
        <v>50</v>
      </c>
      <c r="D1050" t="s">
        <v>56</v>
      </c>
      <c r="E1050" t="s">
        <v>99</v>
      </c>
      <c r="F1050" t="s">
        <v>58</v>
      </c>
      <c r="G1050" t="s">
        <v>33</v>
      </c>
      <c r="H1050">
        <v>26.58</v>
      </c>
      <c r="I1050">
        <v>1097</v>
      </c>
      <c r="J1050">
        <v>97.52</v>
      </c>
      <c r="K1050">
        <v>3</v>
      </c>
      <c r="L1050" t="s">
        <v>68</v>
      </c>
      <c r="M1050" t="s">
        <v>45</v>
      </c>
      <c r="N1050">
        <v>64788.4</v>
      </c>
      <c r="O1050" t="s">
        <v>93</v>
      </c>
      <c r="P1050" t="s">
        <v>47</v>
      </c>
      <c r="Q1050">
        <v>86.68</v>
      </c>
      <c r="R1050">
        <v>3257.2</v>
      </c>
      <c r="S1050">
        <v>3135.88</v>
      </c>
      <c r="T1050">
        <v>11179.44</v>
      </c>
      <c r="U1050" t="str">
        <f>TEXT(Table1[[#This Row],[Booking_Date]],"mmm")</f>
        <v>Sep</v>
      </c>
      <c r="V1050">
        <f>YEAR(Table1[[#This Row],[Booking_Date]])</f>
        <v>2025</v>
      </c>
      <c r="W1050" t="s">
        <v>48</v>
      </c>
      <c r="X1050" t="str">
        <f>IF(Table1[[#This Row],[Freight_Cost]]&gt;50000,"High","Low")</f>
        <v>High</v>
      </c>
      <c r="Y1050" s="5" t="str">
        <f>IF(Table1[[#This Row],[Profit]]&gt;10000,"Good","Average")</f>
        <v>Good</v>
      </c>
      <c r="Z1050" s="5" t="str" cm="1">
        <f t="array" ref="Z1050">_xlfn.IFS(K1050&lt;=5,"Excellent",K1050&lt;=10,"Good",TRUE,"Delayed")</f>
        <v>Excellent</v>
      </c>
      <c r="AA1050" s="5" t="str">
        <f>_xlfn.XLOOKUP(Table1[[#This Row],[Shipment_ID]],A:A,E:E)</f>
        <v>ONE</v>
      </c>
      <c r="AB1050" s="5">
        <f t="shared" si="16"/>
        <v>11179.44</v>
      </c>
    </row>
    <row r="1051" spans="1:28">
      <c r="A1051" t="s">
        <v>1245</v>
      </c>
      <c r="B1051" s="1">
        <v>45744</v>
      </c>
      <c r="C1051" t="s">
        <v>121</v>
      </c>
      <c r="D1051" t="s">
        <v>30</v>
      </c>
      <c r="E1051" t="s">
        <v>57</v>
      </c>
      <c r="F1051" t="s">
        <v>58</v>
      </c>
      <c r="G1051" t="s">
        <v>33</v>
      </c>
      <c r="H1051">
        <v>19.579999999999998</v>
      </c>
      <c r="I1051">
        <v>405</v>
      </c>
      <c r="J1051">
        <v>89.54</v>
      </c>
      <c r="K1051">
        <v>2</v>
      </c>
      <c r="L1051" t="s">
        <v>44</v>
      </c>
      <c r="M1051" t="s">
        <v>35</v>
      </c>
      <c r="N1051">
        <v>49226.8</v>
      </c>
      <c r="O1051" t="s">
        <v>259</v>
      </c>
      <c r="P1051" t="s">
        <v>37</v>
      </c>
      <c r="Q1051">
        <v>86.9</v>
      </c>
      <c r="R1051">
        <v>1593.2</v>
      </c>
      <c r="S1051">
        <v>3761.32</v>
      </c>
      <c r="T1051">
        <v>7767.61</v>
      </c>
      <c r="U1051" t="str">
        <f>TEXT(Table1[[#This Row],[Booking_Date]],"mmm")</f>
        <v>Mar</v>
      </c>
      <c r="V1051">
        <f>YEAR(Table1[[#This Row],[Booking_Date]])</f>
        <v>2025</v>
      </c>
      <c r="W1051" t="s">
        <v>38</v>
      </c>
      <c r="X1051" t="str">
        <f>IF(Table1[[#This Row],[Freight_Cost]]&gt;50000,"High","Low")</f>
        <v>Low</v>
      </c>
      <c r="Y1051" s="5" t="str">
        <f>IF(Table1[[#This Row],[Profit]]&gt;10000,"Good","Average")</f>
        <v>Average</v>
      </c>
      <c r="Z1051" s="5" t="str" cm="1">
        <f t="array" ref="Z1051">_xlfn.IFS(K1051&lt;=5,"Excellent",K1051&lt;=10,"Good",TRUE,"Delayed")</f>
        <v>Excellent</v>
      </c>
      <c r="AA1051" s="5" t="str">
        <f>_xlfn.XLOOKUP(Table1[[#This Row],[Shipment_ID]],A:A,E:E)</f>
        <v>Evergreen</v>
      </c>
      <c r="AB1051" s="5">
        <f t="shared" si="16"/>
        <v>7767.61</v>
      </c>
    </row>
    <row r="1052" spans="1:28">
      <c r="A1052" t="s">
        <v>1246</v>
      </c>
      <c r="B1052" s="1">
        <v>45981</v>
      </c>
      <c r="C1052" t="s">
        <v>64</v>
      </c>
      <c r="D1052" t="s">
        <v>65</v>
      </c>
      <c r="E1052" t="s">
        <v>102</v>
      </c>
      <c r="F1052" t="s">
        <v>58</v>
      </c>
      <c r="G1052" t="s">
        <v>59</v>
      </c>
      <c r="H1052">
        <v>20.170000000000002</v>
      </c>
      <c r="I1052">
        <v>1994</v>
      </c>
      <c r="J1052">
        <v>102.36</v>
      </c>
      <c r="K1052">
        <v>4</v>
      </c>
      <c r="L1052" t="s">
        <v>68</v>
      </c>
      <c r="M1052" t="s">
        <v>35</v>
      </c>
      <c r="N1052">
        <v>72864.2</v>
      </c>
      <c r="O1052" t="s">
        <v>91</v>
      </c>
      <c r="P1052" t="s">
        <v>37</v>
      </c>
      <c r="Q1052">
        <v>83.52</v>
      </c>
      <c r="R1052">
        <v>4794.8</v>
      </c>
      <c r="S1052">
        <v>3034.04</v>
      </c>
      <c r="T1052">
        <v>9478.7999999999993</v>
      </c>
      <c r="U1052" t="str">
        <f>TEXT(Table1[[#This Row],[Booking_Date]],"mmm")</f>
        <v>Nov</v>
      </c>
      <c r="V1052">
        <f>YEAR(Table1[[#This Row],[Booking_Date]])</f>
        <v>2025</v>
      </c>
      <c r="W1052" t="s">
        <v>104</v>
      </c>
      <c r="X1052" t="str">
        <f>IF(Table1[[#This Row],[Freight_Cost]]&gt;50000,"High","Low")</f>
        <v>High</v>
      </c>
      <c r="Y1052" s="5" t="str">
        <f>IF(Table1[[#This Row],[Profit]]&gt;10000,"Good","Average")</f>
        <v>Average</v>
      </c>
      <c r="Z1052" s="5" t="str" cm="1">
        <f t="array" ref="Z1052">_xlfn.IFS(K1052&lt;=5,"Excellent",K1052&lt;=10,"Good",TRUE,"Delayed")</f>
        <v>Excellent</v>
      </c>
      <c r="AA1052" s="5" t="str">
        <f>_xlfn.XLOOKUP(Table1[[#This Row],[Shipment_ID]],A:A,E:E)</f>
        <v>Maersk</v>
      </c>
      <c r="AB1052" s="5">
        <f t="shared" si="16"/>
        <v>9478.7999999999993</v>
      </c>
    </row>
    <row r="1053" spans="1:28">
      <c r="A1053" t="s">
        <v>1247</v>
      </c>
      <c r="B1053" s="1">
        <v>45824</v>
      </c>
      <c r="C1053" t="s">
        <v>89</v>
      </c>
      <c r="D1053" t="s">
        <v>108</v>
      </c>
      <c r="E1053" t="s">
        <v>99</v>
      </c>
      <c r="F1053" t="s">
        <v>32</v>
      </c>
      <c r="G1053" t="s">
        <v>67</v>
      </c>
      <c r="H1053">
        <v>26.76</v>
      </c>
      <c r="I1053">
        <v>1886</v>
      </c>
      <c r="J1053">
        <v>94.74</v>
      </c>
      <c r="K1053">
        <v>5</v>
      </c>
      <c r="L1053" t="s">
        <v>34</v>
      </c>
      <c r="M1053" t="s">
        <v>35</v>
      </c>
      <c r="N1053">
        <v>67084.800000000003</v>
      </c>
      <c r="O1053" t="s">
        <v>73</v>
      </c>
      <c r="P1053" t="s">
        <v>74</v>
      </c>
      <c r="Q1053">
        <v>81.849999999999994</v>
      </c>
      <c r="R1053">
        <v>4842.3999999999996</v>
      </c>
      <c r="S1053">
        <v>2442.41</v>
      </c>
      <c r="T1053">
        <v>11358.64</v>
      </c>
      <c r="U1053" t="str">
        <f>TEXT(Table1[[#This Row],[Booking_Date]],"mmm")</f>
        <v>Jun</v>
      </c>
      <c r="V1053">
        <f>YEAR(Table1[[#This Row],[Booking_Date]])</f>
        <v>2025</v>
      </c>
      <c r="W1053" t="s">
        <v>75</v>
      </c>
      <c r="X1053" t="str">
        <f>IF(Table1[[#This Row],[Freight_Cost]]&gt;50000,"High","Low")</f>
        <v>High</v>
      </c>
      <c r="Y1053" s="5" t="str">
        <f>IF(Table1[[#This Row],[Profit]]&gt;10000,"Good","Average")</f>
        <v>Good</v>
      </c>
      <c r="Z1053" s="5" t="str" cm="1">
        <f t="array" ref="Z1053">_xlfn.IFS(K1053&lt;=5,"Excellent",K1053&lt;=10,"Good",TRUE,"Delayed")</f>
        <v>Excellent</v>
      </c>
      <c r="AA1053" s="5" t="str">
        <f>_xlfn.XLOOKUP(Table1[[#This Row],[Shipment_ID]],A:A,E:E)</f>
        <v>ONE</v>
      </c>
      <c r="AB1053" s="5">
        <f t="shared" si="16"/>
        <v>11358.64</v>
      </c>
    </row>
    <row r="1054" spans="1:28">
      <c r="A1054" t="s">
        <v>1248</v>
      </c>
      <c r="B1054" s="1">
        <v>45787</v>
      </c>
      <c r="C1054" t="s">
        <v>40</v>
      </c>
      <c r="D1054" t="s">
        <v>65</v>
      </c>
      <c r="E1054" t="s">
        <v>83</v>
      </c>
      <c r="F1054" t="s">
        <v>32</v>
      </c>
      <c r="G1054" t="s">
        <v>59</v>
      </c>
      <c r="H1054">
        <v>11.29</v>
      </c>
      <c r="I1054">
        <v>1776</v>
      </c>
      <c r="J1054">
        <v>93.99</v>
      </c>
      <c r="K1054">
        <v>4</v>
      </c>
      <c r="L1054" t="s">
        <v>44</v>
      </c>
      <c r="M1054" t="s">
        <v>60</v>
      </c>
      <c r="N1054">
        <v>42751.8</v>
      </c>
      <c r="O1054" t="s">
        <v>130</v>
      </c>
      <c r="P1054" t="s">
        <v>74</v>
      </c>
      <c r="Q1054">
        <v>82.63</v>
      </c>
      <c r="R1054">
        <v>4003.6</v>
      </c>
      <c r="S1054">
        <v>3508.84</v>
      </c>
      <c r="T1054">
        <v>4115.75</v>
      </c>
      <c r="U1054" t="str">
        <f>TEXT(Table1[[#This Row],[Booking_Date]],"mmm")</f>
        <v>May</v>
      </c>
      <c r="V1054">
        <f>YEAR(Table1[[#This Row],[Booking_Date]])</f>
        <v>2025</v>
      </c>
      <c r="W1054" t="s">
        <v>75</v>
      </c>
      <c r="X1054" t="str">
        <f>IF(Table1[[#This Row],[Freight_Cost]]&gt;50000,"High","Low")</f>
        <v>Low</v>
      </c>
      <c r="Y1054" s="5" t="str">
        <f>IF(Table1[[#This Row],[Profit]]&gt;10000,"Good","Average")</f>
        <v>Average</v>
      </c>
      <c r="Z1054" s="5" t="str" cm="1">
        <f t="array" ref="Z1054">_xlfn.IFS(K1054&lt;=5,"Excellent",K1054&lt;=10,"Good",TRUE,"Delayed")</f>
        <v>Excellent</v>
      </c>
      <c r="AA1054" s="5" t="str">
        <f>_xlfn.XLOOKUP(Table1[[#This Row],[Shipment_ID]],A:A,E:E)</f>
        <v>MSC</v>
      </c>
      <c r="AB1054" s="5">
        <f t="shared" si="16"/>
        <v>4115.75</v>
      </c>
    </row>
    <row r="1055" spans="1:28">
      <c r="A1055" t="s">
        <v>1249</v>
      </c>
      <c r="B1055" s="1">
        <v>45345</v>
      </c>
      <c r="C1055" t="s">
        <v>121</v>
      </c>
      <c r="D1055" t="s">
        <v>30</v>
      </c>
      <c r="E1055" t="s">
        <v>42</v>
      </c>
      <c r="F1055" t="s">
        <v>32</v>
      </c>
      <c r="G1055" t="s">
        <v>33</v>
      </c>
      <c r="H1055">
        <v>21.9</v>
      </c>
      <c r="I1055">
        <v>2087</v>
      </c>
      <c r="J1055">
        <v>91.23</v>
      </c>
      <c r="K1055">
        <v>6</v>
      </c>
      <c r="L1055" t="s">
        <v>68</v>
      </c>
      <c r="M1055" t="s">
        <v>45</v>
      </c>
      <c r="N1055">
        <v>59701.599999999999</v>
      </c>
      <c r="O1055" t="s">
        <v>593</v>
      </c>
      <c r="P1055" t="s">
        <v>47</v>
      </c>
      <c r="Q1055">
        <v>83.55</v>
      </c>
      <c r="R1055">
        <v>5050</v>
      </c>
      <c r="S1055">
        <v>1839.26</v>
      </c>
      <c r="T1055">
        <v>8160.16</v>
      </c>
      <c r="U1055" t="str">
        <f>TEXT(Table1[[#This Row],[Booking_Date]],"mmm")</f>
        <v>Feb</v>
      </c>
      <c r="V1055">
        <f>YEAR(Table1[[#This Row],[Booking_Date]])</f>
        <v>2024</v>
      </c>
      <c r="W1055" t="s">
        <v>38</v>
      </c>
      <c r="X1055" t="str">
        <f>IF(Table1[[#This Row],[Freight_Cost]]&gt;50000,"High","Low")</f>
        <v>High</v>
      </c>
      <c r="Y1055" s="5" t="str">
        <f>IF(Table1[[#This Row],[Profit]]&gt;10000,"Good","Average")</f>
        <v>Average</v>
      </c>
      <c r="Z1055" s="5" t="str" cm="1">
        <f t="array" ref="Z1055">_xlfn.IFS(K1055&lt;=5,"Excellent",K1055&lt;=10,"Good",TRUE,"Delayed")</f>
        <v>Good</v>
      </c>
      <c r="AA1055" s="5" t="str">
        <f>_xlfn.XLOOKUP(Table1[[#This Row],[Shipment_ID]],A:A,E:E)</f>
        <v>CMA CGM</v>
      </c>
      <c r="AB1055" s="5">
        <f t="shared" si="16"/>
        <v>8160.16</v>
      </c>
    </row>
    <row r="1056" spans="1:28">
      <c r="A1056" t="s">
        <v>1250</v>
      </c>
      <c r="B1056" s="1">
        <v>45763</v>
      </c>
      <c r="C1056" t="s">
        <v>121</v>
      </c>
      <c r="D1056" t="s">
        <v>56</v>
      </c>
      <c r="E1056" t="s">
        <v>31</v>
      </c>
      <c r="F1056" t="s">
        <v>32</v>
      </c>
      <c r="G1056" t="s">
        <v>33</v>
      </c>
      <c r="H1056">
        <v>23.63</v>
      </c>
      <c r="I1056">
        <v>952</v>
      </c>
      <c r="J1056">
        <v>102.57</v>
      </c>
      <c r="K1056">
        <v>4</v>
      </c>
      <c r="L1056" t="s">
        <v>34</v>
      </c>
      <c r="M1056" t="s">
        <v>35</v>
      </c>
      <c r="N1056">
        <v>53999.4</v>
      </c>
      <c r="O1056" t="s">
        <v>792</v>
      </c>
      <c r="P1056" t="s">
        <v>54</v>
      </c>
      <c r="Q1056">
        <v>83.72</v>
      </c>
      <c r="R1056">
        <v>2849.2</v>
      </c>
      <c r="S1056">
        <v>2910.23</v>
      </c>
      <c r="T1056">
        <v>8824.99</v>
      </c>
      <c r="U1056" t="str">
        <f>TEXT(Table1[[#This Row],[Booking_Date]],"mmm")</f>
        <v>Apr</v>
      </c>
      <c r="V1056">
        <f>YEAR(Table1[[#This Row],[Booking_Date]])</f>
        <v>2025</v>
      </c>
      <c r="W1056" t="s">
        <v>75</v>
      </c>
      <c r="X1056" t="str">
        <f>IF(Table1[[#This Row],[Freight_Cost]]&gt;50000,"High","Low")</f>
        <v>High</v>
      </c>
      <c r="Y1056" s="5" t="str">
        <f>IF(Table1[[#This Row],[Profit]]&gt;10000,"Good","Average")</f>
        <v>Average</v>
      </c>
      <c r="Z1056" s="5" t="str" cm="1">
        <f t="array" ref="Z1056">_xlfn.IFS(K1056&lt;=5,"Excellent",K1056&lt;=10,"Good",TRUE,"Delayed")</f>
        <v>Excellent</v>
      </c>
      <c r="AA1056" s="5" t="str">
        <f>_xlfn.XLOOKUP(Table1[[#This Row],[Shipment_ID]],A:A,E:E)</f>
        <v>Hapag-Lloyd</v>
      </c>
      <c r="AB1056" s="5">
        <f t="shared" si="16"/>
        <v>8824.99</v>
      </c>
    </row>
    <row r="1057" spans="1:28">
      <c r="A1057" t="s">
        <v>1251</v>
      </c>
      <c r="B1057" s="1">
        <v>45321</v>
      </c>
      <c r="C1057" t="s">
        <v>40</v>
      </c>
      <c r="D1057" t="s">
        <v>65</v>
      </c>
      <c r="E1057" t="s">
        <v>83</v>
      </c>
      <c r="F1057" t="s">
        <v>32</v>
      </c>
      <c r="G1057" t="s">
        <v>90</v>
      </c>
      <c r="H1057">
        <v>25.24</v>
      </c>
      <c r="I1057">
        <v>1991</v>
      </c>
      <c r="J1057">
        <v>93.84</v>
      </c>
      <c r="K1057">
        <v>6</v>
      </c>
      <c r="L1057" t="s">
        <v>68</v>
      </c>
      <c r="M1057" t="s">
        <v>60</v>
      </c>
      <c r="N1057">
        <v>60368.800000000003</v>
      </c>
      <c r="O1057" t="s">
        <v>336</v>
      </c>
      <c r="P1057" t="s">
        <v>62</v>
      </c>
      <c r="Q1057">
        <v>83.5</v>
      </c>
      <c r="R1057">
        <v>4991.6000000000004</v>
      </c>
      <c r="S1057">
        <v>3829.16</v>
      </c>
      <c r="T1057">
        <v>9807.2999999999993</v>
      </c>
      <c r="U1057" t="str">
        <f>TEXT(Table1[[#This Row],[Booking_Date]],"mmm")</f>
        <v>Jan</v>
      </c>
      <c r="V1057">
        <f>YEAR(Table1[[#This Row],[Booking_Date]])</f>
        <v>2024</v>
      </c>
      <c r="W1057" t="s">
        <v>38</v>
      </c>
      <c r="X1057" t="str">
        <f>IF(Table1[[#This Row],[Freight_Cost]]&gt;50000,"High","Low")</f>
        <v>High</v>
      </c>
      <c r="Y1057" s="5" t="str">
        <f>IF(Table1[[#This Row],[Profit]]&gt;10000,"Good","Average")</f>
        <v>Average</v>
      </c>
      <c r="Z1057" s="5" t="str" cm="1">
        <f t="array" ref="Z1057">_xlfn.IFS(K1057&lt;=5,"Excellent",K1057&lt;=10,"Good",TRUE,"Delayed")</f>
        <v>Good</v>
      </c>
      <c r="AA1057" s="5" t="str">
        <f>_xlfn.XLOOKUP(Table1[[#This Row],[Shipment_ID]],A:A,E:E)</f>
        <v>MSC</v>
      </c>
      <c r="AB1057" s="5">
        <f t="shared" si="16"/>
        <v>9807.2999999999993</v>
      </c>
    </row>
    <row r="1058" spans="1:28">
      <c r="A1058" t="s">
        <v>1252</v>
      </c>
      <c r="B1058" s="1">
        <v>45348</v>
      </c>
      <c r="C1058" t="s">
        <v>29</v>
      </c>
      <c r="D1058" t="s">
        <v>41</v>
      </c>
      <c r="E1058" t="s">
        <v>99</v>
      </c>
      <c r="F1058" t="s">
        <v>32</v>
      </c>
      <c r="G1058" t="s">
        <v>59</v>
      </c>
      <c r="H1058">
        <v>12.56</v>
      </c>
      <c r="I1058">
        <v>2606</v>
      </c>
      <c r="J1058">
        <v>87.8</v>
      </c>
      <c r="K1058">
        <v>7</v>
      </c>
      <c r="L1058" t="s">
        <v>34</v>
      </c>
      <c r="M1058" t="s">
        <v>35</v>
      </c>
      <c r="N1058">
        <v>62112</v>
      </c>
      <c r="O1058" t="s">
        <v>432</v>
      </c>
      <c r="P1058" t="s">
        <v>47</v>
      </c>
      <c r="Q1058">
        <v>86.56</v>
      </c>
      <c r="R1058">
        <v>5714.4</v>
      </c>
      <c r="S1058">
        <v>2189.75</v>
      </c>
      <c r="T1058">
        <v>10051.07</v>
      </c>
      <c r="U1058" t="str">
        <f>TEXT(Table1[[#This Row],[Booking_Date]],"mmm")</f>
        <v>Feb</v>
      </c>
      <c r="V1058">
        <f>YEAR(Table1[[#This Row],[Booking_Date]])</f>
        <v>2024</v>
      </c>
      <c r="W1058" t="s">
        <v>38</v>
      </c>
      <c r="X1058" t="str">
        <f>IF(Table1[[#This Row],[Freight_Cost]]&gt;50000,"High","Low")</f>
        <v>High</v>
      </c>
      <c r="Y1058" s="5" t="str">
        <f>IF(Table1[[#This Row],[Profit]]&gt;10000,"Good","Average")</f>
        <v>Good</v>
      </c>
      <c r="Z1058" s="5" t="str" cm="1">
        <f t="array" ref="Z1058">_xlfn.IFS(K1058&lt;=5,"Excellent",K1058&lt;=10,"Good",TRUE,"Delayed")</f>
        <v>Good</v>
      </c>
      <c r="AA1058" s="5" t="str">
        <f>_xlfn.XLOOKUP(Table1[[#This Row],[Shipment_ID]],A:A,E:E)</f>
        <v>ONE</v>
      </c>
      <c r="AB1058" s="5">
        <f t="shared" si="16"/>
        <v>10051.07</v>
      </c>
    </row>
    <row r="1059" spans="1:28">
      <c r="A1059" t="s">
        <v>1253</v>
      </c>
      <c r="B1059" s="1">
        <v>45513</v>
      </c>
      <c r="C1059" t="s">
        <v>64</v>
      </c>
      <c r="D1059" t="s">
        <v>65</v>
      </c>
      <c r="E1059" t="s">
        <v>42</v>
      </c>
      <c r="F1059" t="s">
        <v>32</v>
      </c>
      <c r="G1059" t="s">
        <v>84</v>
      </c>
      <c r="H1059">
        <v>12.42</v>
      </c>
      <c r="I1059">
        <v>2294</v>
      </c>
      <c r="J1059">
        <v>99.99</v>
      </c>
      <c r="K1059">
        <v>6</v>
      </c>
      <c r="L1059" t="s">
        <v>34</v>
      </c>
      <c r="M1059" t="s">
        <v>35</v>
      </c>
      <c r="N1059">
        <v>59704.800000000003</v>
      </c>
      <c r="O1059" t="s">
        <v>436</v>
      </c>
      <c r="P1059" t="s">
        <v>37</v>
      </c>
      <c r="Q1059">
        <v>86.48</v>
      </c>
      <c r="R1059">
        <v>5084.8</v>
      </c>
      <c r="S1059">
        <v>1692.57</v>
      </c>
      <c r="T1059">
        <v>9857.61</v>
      </c>
      <c r="U1059" t="str">
        <f>TEXT(Table1[[#This Row],[Booking_Date]],"mmm")</f>
        <v>Aug</v>
      </c>
      <c r="V1059">
        <f>YEAR(Table1[[#This Row],[Booking_Date]])</f>
        <v>2024</v>
      </c>
      <c r="W1059" t="s">
        <v>48</v>
      </c>
      <c r="X1059" t="str">
        <f>IF(Table1[[#This Row],[Freight_Cost]]&gt;50000,"High","Low")</f>
        <v>High</v>
      </c>
      <c r="Y1059" s="5" t="str">
        <f>IF(Table1[[#This Row],[Profit]]&gt;10000,"Good","Average")</f>
        <v>Average</v>
      </c>
      <c r="Z1059" s="5" t="str" cm="1">
        <f t="array" ref="Z1059">_xlfn.IFS(K1059&lt;=5,"Excellent",K1059&lt;=10,"Good",TRUE,"Delayed")</f>
        <v>Good</v>
      </c>
      <c r="AA1059" s="5" t="str">
        <f>_xlfn.XLOOKUP(Table1[[#This Row],[Shipment_ID]],A:A,E:E)</f>
        <v>CMA CGM</v>
      </c>
      <c r="AB1059" s="5">
        <f t="shared" si="16"/>
        <v>9857.61</v>
      </c>
    </row>
    <row r="1060" spans="1:28">
      <c r="A1060" t="s">
        <v>1254</v>
      </c>
      <c r="B1060" s="1">
        <v>45799</v>
      </c>
      <c r="C1060" t="s">
        <v>50</v>
      </c>
      <c r="D1060" t="s">
        <v>51</v>
      </c>
      <c r="E1060" t="s">
        <v>57</v>
      </c>
      <c r="F1060" t="s">
        <v>32</v>
      </c>
      <c r="G1060" t="s">
        <v>67</v>
      </c>
      <c r="H1060">
        <v>10.23</v>
      </c>
      <c r="I1060">
        <v>706</v>
      </c>
      <c r="J1060">
        <v>91.87</v>
      </c>
      <c r="K1060">
        <v>3</v>
      </c>
      <c r="L1060" t="s">
        <v>68</v>
      </c>
      <c r="M1060" t="s">
        <v>45</v>
      </c>
      <c r="N1060">
        <v>32703.4</v>
      </c>
      <c r="O1060" t="s">
        <v>593</v>
      </c>
      <c r="P1060" t="s">
        <v>62</v>
      </c>
      <c r="Q1060">
        <v>86.74</v>
      </c>
      <c r="R1060">
        <v>1821.2</v>
      </c>
      <c r="S1060">
        <v>1889.89</v>
      </c>
      <c r="T1060">
        <v>5792.35</v>
      </c>
      <c r="U1060" t="str">
        <f>TEXT(Table1[[#This Row],[Booking_Date]],"mmm")</f>
        <v>May</v>
      </c>
      <c r="V1060">
        <f>YEAR(Table1[[#This Row],[Booking_Date]])</f>
        <v>2025</v>
      </c>
      <c r="W1060" t="s">
        <v>75</v>
      </c>
      <c r="X1060" t="str">
        <f>IF(Table1[[#This Row],[Freight_Cost]]&gt;50000,"High","Low")</f>
        <v>Low</v>
      </c>
      <c r="Y1060" s="5" t="str">
        <f>IF(Table1[[#This Row],[Profit]]&gt;10000,"Good","Average")</f>
        <v>Average</v>
      </c>
      <c r="Z1060" s="5" t="str" cm="1">
        <f t="array" ref="Z1060">_xlfn.IFS(K1060&lt;=5,"Excellent",K1060&lt;=10,"Good",TRUE,"Delayed")</f>
        <v>Excellent</v>
      </c>
      <c r="AA1060" s="5" t="str">
        <f>_xlfn.XLOOKUP(Table1[[#This Row],[Shipment_ID]],A:A,E:E)</f>
        <v>Evergreen</v>
      </c>
      <c r="AB1060" s="5">
        <f t="shared" si="16"/>
        <v>5792.35</v>
      </c>
    </row>
    <row r="1061" spans="1:28">
      <c r="A1061" t="s">
        <v>1255</v>
      </c>
      <c r="B1061" s="1">
        <v>45355</v>
      </c>
      <c r="C1061" t="s">
        <v>50</v>
      </c>
      <c r="D1061" t="s">
        <v>30</v>
      </c>
      <c r="E1061" t="s">
        <v>102</v>
      </c>
      <c r="F1061" t="s">
        <v>58</v>
      </c>
      <c r="G1061" t="s">
        <v>59</v>
      </c>
      <c r="H1061">
        <v>22.14</v>
      </c>
      <c r="I1061">
        <v>2400</v>
      </c>
      <c r="J1061">
        <v>104.57</v>
      </c>
      <c r="K1061">
        <v>8</v>
      </c>
      <c r="L1061" t="s">
        <v>44</v>
      </c>
      <c r="M1061" t="s">
        <v>45</v>
      </c>
      <c r="N1061">
        <v>74774.399999999994</v>
      </c>
      <c r="O1061" t="s">
        <v>133</v>
      </c>
      <c r="P1061" t="s">
        <v>37</v>
      </c>
      <c r="Q1061">
        <v>82.15</v>
      </c>
      <c r="R1061">
        <v>5685.6</v>
      </c>
      <c r="S1061">
        <v>2821.66</v>
      </c>
      <c r="T1061">
        <v>10272.26</v>
      </c>
      <c r="U1061" t="str">
        <f>TEXT(Table1[[#This Row],[Booking_Date]],"mmm")</f>
        <v>Mar</v>
      </c>
      <c r="V1061">
        <f>YEAR(Table1[[#This Row],[Booking_Date]])</f>
        <v>2024</v>
      </c>
      <c r="W1061" t="s">
        <v>38</v>
      </c>
      <c r="X1061" t="str">
        <f>IF(Table1[[#This Row],[Freight_Cost]]&gt;50000,"High","Low")</f>
        <v>High</v>
      </c>
      <c r="Y1061" s="5" t="str">
        <f>IF(Table1[[#This Row],[Profit]]&gt;10000,"Good","Average")</f>
        <v>Good</v>
      </c>
      <c r="Z1061" s="5" t="str" cm="1">
        <f t="array" ref="Z1061">_xlfn.IFS(K1061&lt;=5,"Excellent",K1061&lt;=10,"Good",TRUE,"Delayed")</f>
        <v>Good</v>
      </c>
      <c r="AA1061" s="5" t="str">
        <f>_xlfn.XLOOKUP(Table1[[#This Row],[Shipment_ID]],A:A,E:E)</f>
        <v>Maersk</v>
      </c>
      <c r="AB1061" s="5">
        <f t="shared" si="16"/>
        <v>10272.26</v>
      </c>
    </row>
    <row r="1062" spans="1:28">
      <c r="A1062" t="s">
        <v>1256</v>
      </c>
      <c r="B1062" s="1">
        <v>45750</v>
      </c>
      <c r="C1062" t="s">
        <v>40</v>
      </c>
      <c r="D1062" t="s">
        <v>30</v>
      </c>
      <c r="E1062" t="s">
        <v>83</v>
      </c>
      <c r="F1062" t="s">
        <v>58</v>
      </c>
      <c r="G1062" t="s">
        <v>67</v>
      </c>
      <c r="H1062">
        <v>27.72</v>
      </c>
      <c r="I1062">
        <v>1287</v>
      </c>
      <c r="J1062">
        <v>104.78</v>
      </c>
      <c r="K1062">
        <v>4</v>
      </c>
      <c r="L1062" t="s">
        <v>68</v>
      </c>
      <c r="M1062" t="s">
        <v>35</v>
      </c>
      <c r="N1062">
        <v>71465.600000000006</v>
      </c>
      <c r="O1062" t="s">
        <v>213</v>
      </c>
      <c r="P1062" t="s">
        <v>54</v>
      </c>
      <c r="Q1062">
        <v>81.81</v>
      </c>
      <c r="R1062">
        <v>3682.8</v>
      </c>
      <c r="S1062">
        <v>4287.58</v>
      </c>
      <c r="T1062">
        <v>11114.3</v>
      </c>
      <c r="U1062" t="str">
        <f>TEXT(Table1[[#This Row],[Booking_Date]],"mmm")</f>
        <v>Apr</v>
      </c>
      <c r="V1062">
        <f>YEAR(Table1[[#This Row],[Booking_Date]])</f>
        <v>2025</v>
      </c>
      <c r="W1062" t="s">
        <v>75</v>
      </c>
      <c r="X1062" t="str">
        <f>IF(Table1[[#This Row],[Freight_Cost]]&gt;50000,"High","Low")</f>
        <v>High</v>
      </c>
      <c r="Y1062" s="5" t="str">
        <f>IF(Table1[[#This Row],[Profit]]&gt;10000,"Good","Average")</f>
        <v>Good</v>
      </c>
      <c r="Z1062" s="5" t="str" cm="1">
        <f t="array" ref="Z1062">_xlfn.IFS(K1062&lt;=5,"Excellent",K1062&lt;=10,"Good",TRUE,"Delayed")</f>
        <v>Excellent</v>
      </c>
      <c r="AA1062" s="5" t="str">
        <f>_xlfn.XLOOKUP(Table1[[#This Row],[Shipment_ID]],A:A,E:E)</f>
        <v>MSC</v>
      </c>
      <c r="AB1062" s="5">
        <f t="shared" si="16"/>
        <v>11114.3</v>
      </c>
    </row>
    <row r="1063" spans="1:28">
      <c r="A1063" t="s">
        <v>1257</v>
      </c>
      <c r="B1063" s="1">
        <v>45924</v>
      </c>
      <c r="C1063" t="s">
        <v>121</v>
      </c>
      <c r="D1063" t="s">
        <v>30</v>
      </c>
      <c r="E1063" t="s">
        <v>31</v>
      </c>
      <c r="F1063" t="s">
        <v>58</v>
      </c>
      <c r="G1063" t="s">
        <v>43</v>
      </c>
      <c r="H1063">
        <v>25.68</v>
      </c>
      <c r="I1063">
        <v>1709</v>
      </c>
      <c r="J1063">
        <v>102.08</v>
      </c>
      <c r="K1063">
        <v>6</v>
      </c>
      <c r="L1063" t="s">
        <v>34</v>
      </c>
      <c r="M1063" t="s">
        <v>60</v>
      </c>
      <c r="N1063">
        <v>72869.600000000006</v>
      </c>
      <c r="O1063" t="s">
        <v>324</v>
      </c>
      <c r="P1063" t="s">
        <v>54</v>
      </c>
      <c r="Q1063">
        <v>85.2</v>
      </c>
      <c r="R1063">
        <v>4445.2</v>
      </c>
      <c r="S1063">
        <v>3439.03</v>
      </c>
      <c r="T1063">
        <v>7355.54</v>
      </c>
      <c r="U1063" t="str">
        <f>TEXT(Table1[[#This Row],[Booking_Date]],"mmm")</f>
        <v>Sep</v>
      </c>
      <c r="V1063">
        <f>YEAR(Table1[[#This Row],[Booking_Date]])</f>
        <v>2025</v>
      </c>
      <c r="W1063" t="s">
        <v>48</v>
      </c>
      <c r="X1063" t="str">
        <f>IF(Table1[[#This Row],[Freight_Cost]]&gt;50000,"High","Low")</f>
        <v>High</v>
      </c>
      <c r="Y1063" s="5" t="str">
        <f>IF(Table1[[#This Row],[Profit]]&gt;10000,"Good","Average")</f>
        <v>Average</v>
      </c>
      <c r="Z1063" s="5" t="str" cm="1">
        <f t="array" ref="Z1063">_xlfn.IFS(K1063&lt;=5,"Excellent",K1063&lt;=10,"Good",TRUE,"Delayed")</f>
        <v>Good</v>
      </c>
      <c r="AA1063" s="5" t="str">
        <f>_xlfn.XLOOKUP(Table1[[#This Row],[Shipment_ID]],A:A,E:E)</f>
        <v>Hapag-Lloyd</v>
      </c>
      <c r="AB1063" s="5">
        <f t="shared" si="16"/>
        <v>7355.54</v>
      </c>
    </row>
    <row r="1064" spans="1:28">
      <c r="A1064" t="s">
        <v>1258</v>
      </c>
      <c r="B1064" s="1">
        <v>45882</v>
      </c>
      <c r="C1064" t="s">
        <v>40</v>
      </c>
      <c r="D1064" t="s">
        <v>41</v>
      </c>
      <c r="E1064" t="s">
        <v>99</v>
      </c>
      <c r="F1064" t="s">
        <v>32</v>
      </c>
      <c r="G1064" t="s">
        <v>33</v>
      </c>
      <c r="H1064">
        <v>16.559999999999999</v>
      </c>
      <c r="I1064">
        <v>1706</v>
      </c>
      <c r="J1064">
        <v>97.92</v>
      </c>
      <c r="K1064">
        <v>5</v>
      </c>
      <c r="L1064" t="s">
        <v>44</v>
      </c>
      <c r="M1064" t="s">
        <v>45</v>
      </c>
      <c r="N1064">
        <v>48626.400000000001</v>
      </c>
      <c r="O1064" t="s">
        <v>507</v>
      </c>
      <c r="P1064" t="s">
        <v>70</v>
      </c>
      <c r="Q1064">
        <v>83.88</v>
      </c>
      <c r="R1064">
        <v>4074.4</v>
      </c>
      <c r="S1064">
        <v>3918.66</v>
      </c>
      <c r="T1064">
        <v>5786.97</v>
      </c>
      <c r="U1064" t="str">
        <f>TEXT(Table1[[#This Row],[Booking_Date]],"mmm")</f>
        <v>Aug</v>
      </c>
      <c r="V1064">
        <f>YEAR(Table1[[#This Row],[Booking_Date]])</f>
        <v>2025</v>
      </c>
      <c r="W1064" t="s">
        <v>48</v>
      </c>
      <c r="X1064" t="str">
        <f>IF(Table1[[#This Row],[Freight_Cost]]&gt;50000,"High","Low")</f>
        <v>Low</v>
      </c>
      <c r="Y1064" s="5" t="str">
        <f>IF(Table1[[#This Row],[Profit]]&gt;10000,"Good","Average")</f>
        <v>Average</v>
      </c>
      <c r="Z1064" s="5" t="str" cm="1">
        <f t="array" ref="Z1064">_xlfn.IFS(K1064&lt;=5,"Excellent",K1064&lt;=10,"Good",TRUE,"Delayed")</f>
        <v>Excellent</v>
      </c>
      <c r="AA1064" s="5" t="str">
        <f>_xlfn.XLOOKUP(Table1[[#This Row],[Shipment_ID]],A:A,E:E)</f>
        <v>ONE</v>
      </c>
      <c r="AB1064" s="5">
        <f t="shared" si="16"/>
        <v>5786.97</v>
      </c>
    </row>
    <row r="1065" spans="1:28">
      <c r="A1065" t="s">
        <v>1259</v>
      </c>
      <c r="B1065" s="1">
        <v>45450</v>
      </c>
      <c r="C1065" t="s">
        <v>50</v>
      </c>
      <c r="D1065" t="s">
        <v>30</v>
      </c>
      <c r="E1065" t="s">
        <v>31</v>
      </c>
      <c r="F1065" t="s">
        <v>58</v>
      </c>
      <c r="G1065" t="s">
        <v>33</v>
      </c>
      <c r="H1065">
        <v>17.04</v>
      </c>
      <c r="I1065">
        <v>1925</v>
      </c>
      <c r="J1065">
        <v>102.05</v>
      </c>
      <c r="K1065">
        <v>6</v>
      </c>
      <c r="L1065" t="s">
        <v>34</v>
      </c>
      <c r="M1065" t="s">
        <v>35</v>
      </c>
      <c r="N1065">
        <v>71682</v>
      </c>
      <c r="O1065" t="s">
        <v>95</v>
      </c>
      <c r="P1065" t="s">
        <v>74</v>
      </c>
      <c r="Q1065">
        <v>83.83</v>
      </c>
      <c r="R1065">
        <v>4531.6000000000004</v>
      </c>
      <c r="S1065">
        <v>4295.17</v>
      </c>
      <c r="T1065">
        <v>10549.95</v>
      </c>
      <c r="U1065" t="str">
        <f>TEXT(Table1[[#This Row],[Booking_Date]],"mmm")</f>
        <v>Jun</v>
      </c>
      <c r="V1065">
        <f>YEAR(Table1[[#This Row],[Booking_Date]])</f>
        <v>2024</v>
      </c>
      <c r="W1065" t="s">
        <v>75</v>
      </c>
      <c r="X1065" t="str">
        <f>IF(Table1[[#This Row],[Freight_Cost]]&gt;50000,"High","Low")</f>
        <v>High</v>
      </c>
      <c r="Y1065" s="5" t="str">
        <f>IF(Table1[[#This Row],[Profit]]&gt;10000,"Good","Average")</f>
        <v>Good</v>
      </c>
      <c r="Z1065" s="5" t="str" cm="1">
        <f t="array" ref="Z1065">_xlfn.IFS(K1065&lt;=5,"Excellent",K1065&lt;=10,"Good",TRUE,"Delayed")</f>
        <v>Good</v>
      </c>
      <c r="AA1065" s="5" t="str">
        <f>_xlfn.XLOOKUP(Table1[[#This Row],[Shipment_ID]],A:A,E:E)</f>
        <v>Hapag-Lloyd</v>
      </c>
      <c r="AB1065" s="5">
        <f t="shared" si="16"/>
        <v>10549.95</v>
      </c>
    </row>
    <row r="1066" spans="1:28">
      <c r="A1066" t="s">
        <v>1260</v>
      </c>
      <c r="B1066" s="1">
        <v>45712</v>
      </c>
      <c r="C1066" t="s">
        <v>50</v>
      </c>
      <c r="D1066" t="s">
        <v>51</v>
      </c>
      <c r="E1066" t="s">
        <v>42</v>
      </c>
      <c r="F1066" t="s">
        <v>58</v>
      </c>
      <c r="G1066" t="s">
        <v>52</v>
      </c>
      <c r="H1066">
        <v>10.210000000000001</v>
      </c>
      <c r="I1066">
        <v>2582</v>
      </c>
      <c r="J1066">
        <v>85.34</v>
      </c>
      <c r="K1066">
        <v>6</v>
      </c>
      <c r="L1066" t="s">
        <v>34</v>
      </c>
      <c r="M1066" t="s">
        <v>60</v>
      </c>
      <c r="N1066">
        <v>67413.8</v>
      </c>
      <c r="O1066" t="s">
        <v>150</v>
      </c>
      <c r="P1066" t="s">
        <v>62</v>
      </c>
      <c r="Q1066">
        <v>83.28</v>
      </c>
      <c r="R1066">
        <v>5572.4</v>
      </c>
      <c r="S1066">
        <v>1988.59</v>
      </c>
      <c r="T1066">
        <v>6146.79</v>
      </c>
      <c r="U1066" t="str">
        <f>TEXT(Table1[[#This Row],[Booking_Date]],"mmm")</f>
        <v>Feb</v>
      </c>
      <c r="V1066">
        <f>YEAR(Table1[[#This Row],[Booking_Date]])</f>
        <v>2025</v>
      </c>
      <c r="W1066" t="s">
        <v>38</v>
      </c>
      <c r="X1066" t="str">
        <f>IF(Table1[[#This Row],[Freight_Cost]]&gt;50000,"High","Low")</f>
        <v>High</v>
      </c>
      <c r="Y1066" s="5" t="str">
        <f>IF(Table1[[#This Row],[Profit]]&gt;10000,"Good","Average")</f>
        <v>Average</v>
      </c>
      <c r="Z1066" s="5" t="str" cm="1">
        <f t="array" ref="Z1066">_xlfn.IFS(K1066&lt;=5,"Excellent",K1066&lt;=10,"Good",TRUE,"Delayed")</f>
        <v>Good</v>
      </c>
      <c r="AA1066" s="5" t="str">
        <f>_xlfn.XLOOKUP(Table1[[#This Row],[Shipment_ID]],A:A,E:E)</f>
        <v>CMA CGM</v>
      </c>
      <c r="AB1066" s="5">
        <f t="shared" si="16"/>
        <v>6146.79</v>
      </c>
    </row>
    <row r="1067" spans="1:28">
      <c r="A1067" t="s">
        <v>1261</v>
      </c>
      <c r="B1067" s="1">
        <v>46074</v>
      </c>
      <c r="C1067" t="s">
        <v>121</v>
      </c>
      <c r="D1067" t="s">
        <v>30</v>
      </c>
      <c r="E1067" t="s">
        <v>42</v>
      </c>
      <c r="F1067" t="s">
        <v>58</v>
      </c>
      <c r="G1067" t="s">
        <v>43</v>
      </c>
      <c r="H1067">
        <v>24.79</v>
      </c>
      <c r="I1067">
        <v>1770</v>
      </c>
      <c r="J1067">
        <v>92.42</v>
      </c>
      <c r="K1067">
        <v>4</v>
      </c>
      <c r="L1067" t="s">
        <v>44</v>
      </c>
      <c r="M1067" t="s">
        <v>60</v>
      </c>
      <c r="N1067">
        <v>66641.399999999994</v>
      </c>
      <c r="O1067" t="s">
        <v>350</v>
      </c>
      <c r="P1067" t="s">
        <v>62</v>
      </c>
      <c r="Q1067">
        <v>87.45</v>
      </c>
      <c r="R1067">
        <v>4531.6000000000004</v>
      </c>
      <c r="S1067">
        <v>2225.6999999999998</v>
      </c>
      <c r="T1067">
        <v>10857.91</v>
      </c>
      <c r="U1067" t="str">
        <f>TEXT(Table1[[#This Row],[Booking_Date]],"mmm")</f>
        <v>Feb</v>
      </c>
      <c r="V1067">
        <f>YEAR(Table1[[#This Row],[Booking_Date]])</f>
        <v>2026</v>
      </c>
      <c r="W1067" t="s">
        <v>38</v>
      </c>
      <c r="X1067" t="str">
        <f>IF(Table1[[#This Row],[Freight_Cost]]&gt;50000,"High","Low")</f>
        <v>High</v>
      </c>
      <c r="Y1067" s="5" t="str">
        <f>IF(Table1[[#This Row],[Profit]]&gt;10000,"Good","Average")</f>
        <v>Good</v>
      </c>
      <c r="Z1067" s="5" t="str" cm="1">
        <f t="array" ref="Z1067">_xlfn.IFS(K1067&lt;=5,"Excellent",K1067&lt;=10,"Good",TRUE,"Delayed")</f>
        <v>Excellent</v>
      </c>
      <c r="AA1067" s="5" t="str">
        <f>_xlfn.XLOOKUP(Table1[[#This Row],[Shipment_ID]],A:A,E:E)</f>
        <v>CMA CGM</v>
      </c>
      <c r="AB1067" s="5">
        <f t="shared" si="16"/>
        <v>10857.91</v>
      </c>
    </row>
    <row r="1068" spans="1:28">
      <c r="A1068" t="s">
        <v>1262</v>
      </c>
      <c r="B1068" s="1">
        <v>45523</v>
      </c>
      <c r="C1068" t="s">
        <v>115</v>
      </c>
      <c r="D1068" t="s">
        <v>108</v>
      </c>
      <c r="E1068" t="s">
        <v>42</v>
      </c>
      <c r="F1068" t="s">
        <v>32</v>
      </c>
      <c r="G1068" t="s">
        <v>43</v>
      </c>
      <c r="H1068">
        <v>16.93</v>
      </c>
      <c r="I1068">
        <v>436</v>
      </c>
      <c r="J1068">
        <v>88.36</v>
      </c>
      <c r="K1068">
        <v>2</v>
      </c>
      <c r="L1068" t="s">
        <v>68</v>
      </c>
      <c r="M1068" t="s">
        <v>35</v>
      </c>
      <c r="N1068">
        <v>37572.199999999997</v>
      </c>
      <c r="O1068" t="s">
        <v>36</v>
      </c>
      <c r="P1068" t="s">
        <v>47</v>
      </c>
      <c r="Q1068">
        <v>81.760000000000005</v>
      </c>
      <c r="R1068">
        <v>1549.2</v>
      </c>
      <c r="S1068">
        <v>3929.04</v>
      </c>
      <c r="T1068">
        <v>3277.42</v>
      </c>
      <c r="U1068" t="str">
        <f>TEXT(Table1[[#This Row],[Booking_Date]],"mmm")</f>
        <v>Aug</v>
      </c>
      <c r="V1068">
        <f>YEAR(Table1[[#This Row],[Booking_Date]])</f>
        <v>2024</v>
      </c>
      <c r="W1068" t="s">
        <v>48</v>
      </c>
      <c r="X1068" t="str">
        <f>IF(Table1[[#This Row],[Freight_Cost]]&gt;50000,"High","Low")</f>
        <v>Low</v>
      </c>
      <c r="Y1068" s="5" t="str">
        <f>IF(Table1[[#This Row],[Profit]]&gt;10000,"Good","Average")</f>
        <v>Average</v>
      </c>
      <c r="Z1068" s="5" t="str" cm="1">
        <f t="array" ref="Z1068">_xlfn.IFS(K1068&lt;=5,"Excellent",K1068&lt;=10,"Good",TRUE,"Delayed")</f>
        <v>Excellent</v>
      </c>
      <c r="AA1068" s="5" t="str">
        <f>_xlfn.XLOOKUP(Table1[[#This Row],[Shipment_ID]],A:A,E:E)</f>
        <v>CMA CGM</v>
      </c>
      <c r="AB1068" s="5">
        <f t="shared" si="16"/>
        <v>3277.42</v>
      </c>
    </row>
    <row r="1069" spans="1:28">
      <c r="A1069" t="s">
        <v>1263</v>
      </c>
      <c r="B1069" s="1">
        <v>45512</v>
      </c>
      <c r="C1069" t="s">
        <v>115</v>
      </c>
      <c r="D1069" t="s">
        <v>56</v>
      </c>
      <c r="E1069" t="s">
        <v>66</v>
      </c>
      <c r="F1069" t="s">
        <v>32</v>
      </c>
      <c r="G1069" t="s">
        <v>52</v>
      </c>
      <c r="H1069">
        <v>14.61</v>
      </c>
      <c r="I1069">
        <v>839</v>
      </c>
      <c r="J1069">
        <v>91.09</v>
      </c>
      <c r="K1069">
        <v>4</v>
      </c>
      <c r="L1069" t="s">
        <v>44</v>
      </c>
      <c r="M1069" t="s">
        <v>45</v>
      </c>
      <c r="N1069">
        <v>35647.800000000003</v>
      </c>
      <c r="O1069" t="s">
        <v>53</v>
      </c>
      <c r="P1069" t="s">
        <v>74</v>
      </c>
      <c r="Q1069">
        <v>87.3</v>
      </c>
      <c r="R1069">
        <v>2262.4</v>
      </c>
      <c r="S1069">
        <v>2508.77</v>
      </c>
      <c r="T1069">
        <v>5826.34</v>
      </c>
      <c r="U1069" t="str">
        <f>TEXT(Table1[[#This Row],[Booking_Date]],"mmm")</f>
        <v>Aug</v>
      </c>
      <c r="V1069">
        <f>YEAR(Table1[[#This Row],[Booking_Date]])</f>
        <v>2024</v>
      </c>
      <c r="W1069" t="s">
        <v>48</v>
      </c>
      <c r="X1069" t="str">
        <f>IF(Table1[[#This Row],[Freight_Cost]]&gt;50000,"High","Low")</f>
        <v>Low</v>
      </c>
      <c r="Y1069" s="5" t="str">
        <f>IF(Table1[[#This Row],[Profit]]&gt;10000,"Good","Average")</f>
        <v>Average</v>
      </c>
      <c r="Z1069" s="5" t="str" cm="1">
        <f t="array" ref="Z1069">_xlfn.IFS(K1069&lt;=5,"Excellent",K1069&lt;=10,"Good",TRUE,"Delayed")</f>
        <v>Excellent</v>
      </c>
      <c r="AA1069" s="5" t="str">
        <f>_xlfn.XLOOKUP(Table1[[#This Row],[Shipment_ID]],A:A,E:E)</f>
        <v>COSCO</v>
      </c>
      <c r="AB1069" s="5">
        <f t="shared" si="16"/>
        <v>5826.34</v>
      </c>
    </row>
    <row r="1070" spans="1:28">
      <c r="A1070" t="s">
        <v>1264</v>
      </c>
      <c r="B1070" s="1">
        <v>45557</v>
      </c>
      <c r="C1070" t="s">
        <v>115</v>
      </c>
      <c r="D1070" t="s">
        <v>72</v>
      </c>
      <c r="E1070" t="s">
        <v>102</v>
      </c>
      <c r="F1070" t="s">
        <v>58</v>
      </c>
      <c r="G1070" t="s">
        <v>84</v>
      </c>
      <c r="H1070">
        <v>13.2</v>
      </c>
      <c r="I1070">
        <v>1107</v>
      </c>
      <c r="J1070">
        <v>92.52</v>
      </c>
      <c r="K1070">
        <v>4</v>
      </c>
      <c r="L1070" t="s">
        <v>44</v>
      </c>
      <c r="M1070" t="s">
        <v>60</v>
      </c>
      <c r="N1070">
        <v>48266.400000000001</v>
      </c>
      <c r="O1070" t="s">
        <v>170</v>
      </c>
      <c r="P1070" t="s">
        <v>47</v>
      </c>
      <c r="Q1070">
        <v>86.12</v>
      </c>
      <c r="R1070">
        <v>2742</v>
      </c>
      <c r="S1070">
        <v>3581.69</v>
      </c>
      <c r="T1070">
        <v>7690.48</v>
      </c>
      <c r="U1070" t="str">
        <f>TEXT(Table1[[#This Row],[Booking_Date]],"mmm")</f>
        <v>Sep</v>
      </c>
      <c r="V1070">
        <f>YEAR(Table1[[#This Row],[Booking_Date]])</f>
        <v>2024</v>
      </c>
      <c r="W1070" t="s">
        <v>48</v>
      </c>
      <c r="X1070" t="str">
        <f>IF(Table1[[#This Row],[Freight_Cost]]&gt;50000,"High","Low")</f>
        <v>Low</v>
      </c>
      <c r="Y1070" s="5" t="str">
        <f>IF(Table1[[#This Row],[Profit]]&gt;10000,"Good","Average")</f>
        <v>Average</v>
      </c>
      <c r="Z1070" s="5" t="str" cm="1">
        <f t="array" ref="Z1070">_xlfn.IFS(K1070&lt;=5,"Excellent",K1070&lt;=10,"Good",TRUE,"Delayed")</f>
        <v>Excellent</v>
      </c>
      <c r="AA1070" s="5" t="str">
        <f>_xlfn.XLOOKUP(Table1[[#This Row],[Shipment_ID]],A:A,E:E)</f>
        <v>Maersk</v>
      </c>
      <c r="AB1070" s="5">
        <f t="shared" si="16"/>
        <v>7690.48</v>
      </c>
    </row>
    <row r="1071" spans="1:28">
      <c r="A1071" t="s">
        <v>1265</v>
      </c>
      <c r="B1071" s="1">
        <v>45890</v>
      </c>
      <c r="C1071" t="s">
        <v>121</v>
      </c>
      <c r="D1071" t="s">
        <v>65</v>
      </c>
      <c r="E1071" t="s">
        <v>42</v>
      </c>
      <c r="F1071" t="s">
        <v>32</v>
      </c>
      <c r="G1071" t="s">
        <v>33</v>
      </c>
      <c r="H1071">
        <v>27.54</v>
      </c>
      <c r="I1071">
        <v>1778</v>
      </c>
      <c r="J1071">
        <v>99.63</v>
      </c>
      <c r="K1071">
        <v>4</v>
      </c>
      <c r="L1071" t="s">
        <v>44</v>
      </c>
      <c r="M1071" t="s">
        <v>60</v>
      </c>
      <c r="N1071">
        <v>58077.599999999999</v>
      </c>
      <c r="O1071" t="s">
        <v>113</v>
      </c>
      <c r="P1071" t="s">
        <v>74</v>
      </c>
      <c r="Q1071">
        <v>87.4</v>
      </c>
      <c r="R1071">
        <v>4657.6000000000004</v>
      </c>
      <c r="S1071">
        <v>3904.24</v>
      </c>
      <c r="T1071">
        <v>8826.57</v>
      </c>
      <c r="U1071" t="str">
        <f>TEXT(Table1[[#This Row],[Booking_Date]],"mmm")</f>
        <v>Aug</v>
      </c>
      <c r="V1071">
        <f>YEAR(Table1[[#This Row],[Booking_Date]])</f>
        <v>2025</v>
      </c>
      <c r="W1071" t="s">
        <v>48</v>
      </c>
      <c r="X1071" t="str">
        <f>IF(Table1[[#This Row],[Freight_Cost]]&gt;50000,"High","Low")</f>
        <v>High</v>
      </c>
      <c r="Y1071" s="5" t="str">
        <f>IF(Table1[[#This Row],[Profit]]&gt;10000,"Good","Average")</f>
        <v>Average</v>
      </c>
      <c r="Z1071" s="5" t="str" cm="1">
        <f t="array" ref="Z1071">_xlfn.IFS(K1071&lt;=5,"Excellent",K1071&lt;=10,"Good",TRUE,"Delayed")</f>
        <v>Excellent</v>
      </c>
      <c r="AA1071" s="5" t="str">
        <f>_xlfn.XLOOKUP(Table1[[#This Row],[Shipment_ID]],A:A,E:E)</f>
        <v>CMA CGM</v>
      </c>
      <c r="AB1071" s="5">
        <f t="shared" si="16"/>
        <v>8826.57</v>
      </c>
    </row>
    <row r="1072" spans="1:28">
      <c r="A1072" t="s">
        <v>1266</v>
      </c>
      <c r="B1072" s="1">
        <v>46074</v>
      </c>
      <c r="C1072" t="s">
        <v>50</v>
      </c>
      <c r="D1072" t="s">
        <v>65</v>
      </c>
      <c r="E1072" t="s">
        <v>83</v>
      </c>
      <c r="F1072" t="s">
        <v>58</v>
      </c>
      <c r="G1072" t="s">
        <v>59</v>
      </c>
      <c r="H1072">
        <v>19.600000000000001</v>
      </c>
      <c r="I1072">
        <v>1903</v>
      </c>
      <c r="J1072">
        <v>86.69</v>
      </c>
      <c r="K1072">
        <v>5</v>
      </c>
      <c r="L1072" t="s">
        <v>44</v>
      </c>
      <c r="M1072" t="s">
        <v>45</v>
      </c>
      <c r="N1072">
        <v>64378.8</v>
      </c>
      <c r="O1072" t="s">
        <v>111</v>
      </c>
      <c r="P1072" t="s">
        <v>54</v>
      </c>
      <c r="Q1072">
        <v>81.67</v>
      </c>
      <c r="R1072">
        <v>4590</v>
      </c>
      <c r="S1072">
        <v>1569.73</v>
      </c>
      <c r="T1072">
        <v>5329.57</v>
      </c>
      <c r="U1072" t="str">
        <f>TEXT(Table1[[#This Row],[Booking_Date]],"mmm")</f>
        <v>Feb</v>
      </c>
      <c r="V1072">
        <f>YEAR(Table1[[#This Row],[Booking_Date]])</f>
        <v>2026</v>
      </c>
      <c r="W1072" t="s">
        <v>38</v>
      </c>
      <c r="X1072" t="str">
        <f>IF(Table1[[#This Row],[Freight_Cost]]&gt;50000,"High","Low")</f>
        <v>High</v>
      </c>
      <c r="Y1072" s="5" t="str">
        <f>IF(Table1[[#This Row],[Profit]]&gt;10000,"Good","Average")</f>
        <v>Average</v>
      </c>
      <c r="Z1072" s="5" t="str" cm="1">
        <f t="array" ref="Z1072">_xlfn.IFS(K1072&lt;=5,"Excellent",K1072&lt;=10,"Good",TRUE,"Delayed")</f>
        <v>Excellent</v>
      </c>
      <c r="AA1072" s="5" t="str">
        <f>_xlfn.XLOOKUP(Table1[[#This Row],[Shipment_ID]],A:A,E:E)</f>
        <v>MSC</v>
      </c>
      <c r="AB1072" s="5">
        <f t="shared" si="16"/>
        <v>5329.57</v>
      </c>
    </row>
    <row r="1073" spans="1:28">
      <c r="A1073" t="s">
        <v>1267</v>
      </c>
      <c r="B1073" s="1">
        <v>45437</v>
      </c>
      <c r="C1073" t="s">
        <v>50</v>
      </c>
      <c r="D1073" t="s">
        <v>51</v>
      </c>
      <c r="E1073" t="s">
        <v>57</v>
      </c>
      <c r="F1073" t="s">
        <v>58</v>
      </c>
      <c r="G1073" t="s">
        <v>84</v>
      </c>
      <c r="H1073">
        <v>20.64</v>
      </c>
      <c r="I1073">
        <v>922</v>
      </c>
      <c r="J1073">
        <v>87.22</v>
      </c>
      <c r="K1073">
        <v>2</v>
      </c>
      <c r="L1073" t="s">
        <v>44</v>
      </c>
      <c r="M1073" t="s">
        <v>45</v>
      </c>
      <c r="N1073">
        <v>53606.400000000001</v>
      </c>
      <c r="O1073" t="s">
        <v>93</v>
      </c>
      <c r="P1073" t="s">
        <v>78</v>
      </c>
      <c r="Q1073">
        <v>87.24</v>
      </c>
      <c r="R1073">
        <v>2669.6</v>
      </c>
      <c r="S1073">
        <v>3154.58</v>
      </c>
      <c r="T1073">
        <v>9378.64</v>
      </c>
      <c r="U1073" t="str">
        <f>TEXT(Table1[[#This Row],[Booking_Date]],"mmm")</f>
        <v>May</v>
      </c>
      <c r="V1073">
        <f>YEAR(Table1[[#This Row],[Booking_Date]])</f>
        <v>2024</v>
      </c>
      <c r="W1073" t="s">
        <v>75</v>
      </c>
      <c r="X1073" t="str">
        <f>IF(Table1[[#This Row],[Freight_Cost]]&gt;50000,"High","Low")</f>
        <v>High</v>
      </c>
      <c r="Y1073" s="5" t="str">
        <f>IF(Table1[[#This Row],[Profit]]&gt;10000,"Good","Average")</f>
        <v>Average</v>
      </c>
      <c r="Z1073" s="5" t="str" cm="1">
        <f t="array" ref="Z1073">_xlfn.IFS(K1073&lt;=5,"Excellent",K1073&lt;=10,"Good",TRUE,"Delayed")</f>
        <v>Excellent</v>
      </c>
      <c r="AA1073" s="5" t="str">
        <f>_xlfn.XLOOKUP(Table1[[#This Row],[Shipment_ID]],A:A,E:E)</f>
        <v>Evergreen</v>
      </c>
      <c r="AB1073" s="5">
        <f t="shared" si="16"/>
        <v>9378.64</v>
      </c>
    </row>
    <row r="1074" spans="1:28">
      <c r="A1074" t="s">
        <v>1268</v>
      </c>
      <c r="B1074" s="1">
        <v>45509</v>
      </c>
      <c r="C1074" t="s">
        <v>115</v>
      </c>
      <c r="D1074" t="s">
        <v>82</v>
      </c>
      <c r="E1074" t="s">
        <v>99</v>
      </c>
      <c r="F1074" t="s">
        <v>58</v>
      </c>
      <c r="G1074" t="s">
        <v>43</v>
      </c>
      <c r="H1074">
        <v>21.65</v>
      </c>
      <c r="I1074">
        <v>1762</v>
      </c>
      <c r="J1074">
        <v>89.01</v>
      </c>
      <c r="K1074">
        <v>6</v>
      </c>
      <c r="L1074" t="s">
        <v>34</v>
      </c>
      <c r="M1074" t="s">
        <v>45</v>
      </c>
      <c r="N1074">
        <v>69810.2</v>
      </c>
      <c r="O1074" t="s">
        <v>100</v>
      </c>
      <c r="P1074" t="s">
        <v>54</v>
      </c>
      <c r="Q1074">
        <v>87.78</v>
      </c>
      <c r="R1074">
        <v>4390</v>
      </c>
      <c r="S1074">
        <v>1610.49</v>
      </c>
      <c r="T1074">
        <v>6673.23</v>
      </c>
      <c r="U1074" t="str">
        <f>TEXT(Table1[[#This Row],[Booking_Date]],"mmm")</f>
        <v>Aug</v>
      </c>
      <c r="V1074">
        <f>YEAR(Table1[[#This Row],[Booking_Date]])</f>
        <v>2024</v>
      </c>
      <c r="W1074" t="s">
        <v>48</v>
      </c>
      <c r="X1074" t="str">
        <f>IF(Table1[[#This Row],[Freight_Cost]]&gt;50000,"High","Low")</f>
        <v>High</v>
      </c>
      <c r="Y1074" s="5" t="str">
        <f>IF(Table1[[#This Row],[Profit]]&gt;10000,"Good","Average")</f>
        <v>Average</v>
      </c>
      <c r="Z1074" s="5" t="str" cm="1">
        <f t="array" ref="Z1074">_xlfn.IFS(K1074&lt;=5,"Excellent",K1074&lt;=10,"Good",TRUE,"Delayed")</f>
        <v>Good</v>
      </c>
      <c r="AA1074" s="5" t="str">
        <f>_xlfn.XLOOKUP(Table1[[#This Row],[Shipment_ID]],A:A,E:E)</f>
        <v>ONE</v>
      </c>
      <c r="AB1074" s="5">
        <f t="shared" si="16"/>
        <v>6673.23</v>
      </c>
    </row>
    <row r="1075" spans="1:28">
      <c r="A1075" t="s">
        <v>1269</v>
      </c>
      <c r="B1075" s="1">
        <v>45793</v>
      </c>
      <c r="C1075" t="s">
        <v>115</v>
      </c>
      <c r="D1075" t="s">
        <v>41</v>
      </c>
      <c r="E1075" t="s">
        <v>99</v>
      </c>
      <c r="F1075" t="s">
        <v>58</v>
      </c>
      <c r="G1075" t="s">
        <v>43</v>
      </c>
      <c r="H1075">
        <v>18.96</v>
      </c>
      <c r="I1075">
        <v>1273</v>
      </c>
      <c r="J1075">
        <v>87.17</v>
      </c>
      <c r="K1075">
        <v>3</v>
      </c>
      <c r="L1075" t="s">
        <v>68</v>
      </c>
      <c r="M1075" t="s">
        <v>45</v>
      </c>
      <c r="N1075">
        <v>58800.4</v>
      </c>
      <c r="O1075" t="s">
        <v>248</v>
      </c>
      <c r="P1075" t="s">
        <v>78</v>
      </c>
      <c r="Q1075">
        <v>85.25</v>
      </c>
      <c r="R1075">
        <v>3304.4</v>
      </c>
      <c r="S1075">
        <v>2282.88</v>
      </c>
      <c r="T1075">
        <v>10365.4</v>
      </c>
      <c r="U1075" t="str">
        <f>TEXT(Table1[[#This Row],[Booking_Date]],"mmm")</f>
        <v>May</v>
      </c>
      <c r="V1075">
        <f>YEAR(Table1[[#This Row],[Booking_Date]])</f>
        <v>2025</v>
      </c>
      <c r="W1075" t="s">
        <v>75</v>
      </c>
      <c r="X1075" t="str">
        <f>IF(Table1[[#This Row],[Freight_Cost]]&gt;50000,"High","Low")</f>
        <v>High</v>
      </c>
      <c r="Y1075" s="5" t="str">
        <f>IF(Table1[[#This Row],[Profit]]&gt;10000,"Good","Average")</f>
        <v>Good</v>
      </c>
      <c r="Z1075" s="5" t="str" cm="1">
        <f t="array" ref="Z1075">_xlfn.IFS(K1075&lt;=5,"Excellent",K1075&lt;=10,"Good",TRUE,"Delayed")</f>
        <v>Excellent</v>
      </c>
      <c r="AA1075" s="5" t="str">
        <f>_xlfn.XLOOKUP(Table1[[#This Row],[Shipment_ID]],A:A,E:E)</f>
        <v>ONE</v>
      </c>
      <c r="AB1075" s="5">
        <f t="shared" si="16"/>
        <v>10365.4</v>
      </c>
    </row>
    <row r="1076" spans="1:28">
      <c r="A1076" t="s">
        <v>1270</v>
      </c>
      <c r="B1076" s="1">
        <v>45917</v>
      </c>
      <c r="C1076" t="s">
        <v>40</v>
      </c>
      <c r="D1076" t="s">
        <v>65</v>
      </c>
      <c r="E1076" t="s">
        <v>99</v>
      </c>
      <c r="F1076" t="s">
        <v>32</v>
      </c>
      <c r="G1076" t="s">
        <v>59</v>
      </c>
      <c r="H1076">
        <v>13.53</v>
      </c>
      <c r="I1076">
        <v>1811</v>
      </c>
      <c r="J1076">
        <v>94.67</v>
      </c>
      <c r="K1076">
        <v>5</v>
      </c>
      <c r="L1076" t="s">
        <v>68</v>
      </c>
      <c r="M1076" t="s">
        <v>60</v>
      </c>
      <c r="N1076">
        <v>47769.4</v>
      </c>
      <c r="O1076" t="s">
        <v>368</v>
      </c>
      <c r="P1076" t="s">
        <v>47</v>
      </c>
      <c r="Q1076">
        <v>85.05</v>
      </c>
      <c r="R1076">
        <v>4163.2</v>
      </c>
      <c r="S1076">
        <v>3424.28</v>
      </c>
      <c r="T1076">
        <v>8056.29</v>
      </c>
      <c r="U1076" t="str">
        <f>TEXT(Table1[[#This Row],[Booking_Date]],"mmm")</f>
        <v>Sep</v>
      </c>
      <c r="V1076">
        <f>YEAR(Table1[[#This Row],[Booking_Date]])</f>
        <v>2025</v>
      </c>
      <c r="W1076" t="s">
        <v>48</v>
      </c>
      <c r="X1076" t="str">
        <f>IF(Table1[[#This Row],[Freight_Cost]]&gt;50000,"High","Low")</f>
        <v>Low</v>
      </c>
      <c r="Y1076" s="5" t="str">
        <f>IF(Table1[[#This Row],[Profit]]&gt;10000,"Good","Average")</f>
        <v>Average</v>
      </c>
      <c r="Z1076" s="5" t="str" cm="1">
        <f t="array" ref="Z1076">_xlfn.IFS(K1076&lt;=5,"Excellent",K1076&lt;=10,"Good",TRUE,"Delayed")</f>
        <v>Excellent</v>
      </c>
      <c r="AA1076" s="5" t="str">
        <f>_xlfn.XLOOKUP(Table1[[#This Row],[Shipment_ID]],A:A,E:E)</f>
        <v>ONE</v>
      </c>
      <c r="AB1076" s="5">
        <f t="shared" si="16"/>
        <v>8056.29</v>
      </c>
    </row>
    <row r="1077" spans="1:28">
      <c r="A1077" t="s">
        <v>1271</v>
      </c>
      <c r="B1077" s="1">
        <v>45994</v>
      </c>
      <c r="C1077" t="s">
        <v>64</v>
      </c>
      <c r="D1077" t="s">
        <v>65</v>
      </c>
      <c r="E1077" t="s">
        <v>31</v>
      </c>
      <c r="F1077" t="s">
        <v>32</v>
      </c>
      <c r="G1077" t="s">
        <v>33</v>
      </c>
      <c r="H1077">
        <v>10.88</v>
      </c>
      <c r="I1077">
        <v>741</v>
      </c>
      <c r="J1077">
        <v>104.86</v>
      </c>
      <c r="K1077">
        <v>2</v>
      </c>
      <c r="L1077" t="s">
        <v>68</v>
      </c>
      <c r="M1077" t="s">
        <v>60</v>
      </c>
      <c r="N1077">
        <v>33767.199999999997</v>
      </c>
      <c r="O1077" t="s">
        <v>368</v>
      </c>
      <c r="P1077" t="s">
        <v>62</v>
      </c>
      <c r="Q1077">
        <v>86.34</v>
      </c>
      <c r="R1077">
        <v>1917.2</v>
      </c>
      <c r="S1077">
        <v>2264.79</v>
      </c>
      <c r="T1077">
        <v>4274.59</v>
      </c>
      <c r="U1077" t="str">
        <f>TEXT(Table1[[#This Row],[Booking_Date]],"mmm")</f>
        <v>Dec</v>
      </c>
      <c r="V1077">
        <f>YEAR(Table1[[#This Row],[Booking_Date]])</f>
        <v>2025</v>
      </c>
      <c r="W1077" t="s">
        <v>104</v>
      </c>
      <c r="X1077" t="str">
        <f>IF(Table1[[#This Row],[Freight_Cost]]&gt;50000,"High","Low")</f>
        <v>Low</v>
      </c>
      <c r="Y1077" s="5" t="str">
        <f>IF(Table1[[#This Row],[Profit]]&gt;10000,"Good","Average")</f>
        <v>Average</v>
      </c>
      <c r="Z1077" s="5" t="str" cm="1">
        <f t="array" ref="Z1077">_xlfn.IFS(K1077&lt;=5,"Excellent",K1077&lt;=10,"Good",TRUE,"Delayed")</f>
        <v>Excellent</v>
      </c>
      <c r="AA1077" s="5" t="str">
        <f>_xlfn.XLOOKUP(Table1[[#This Row],[Shipment_ID]],A:A,E:E)</f>
        <v>Hapag-Lloyd</v>
      </c>
      <c r="AB1077" s="5">
        <f t="shared" si="16"/>
        <v>4274.59</v>
      </c>
    </row>
    <row r="1078" spans="1:28">
      <c r="A1078" t="s">
        <v>1272</v>
      </c>
      <c r="B1078" s="1">
        <v>45869</v>
      </c>
      <c r="C1078" t="s">
        <v>50</v>
      </c>
      <c r="D1078" t="s">
        <v>41</v>
      </c>
      <c r="E1078" t="s">
        <v>57</v>
      </c>
      <c r="F1078" t="s">
        <v>32</v>
      </c>
      <c r="G1078" t="s">
        <v>43</v>
      </c>
      <c r="H1078">
        <v>19.75</v>
      </c>
      <c r="I1078">
        <v>1002</v>
      </c>
      <c r="J1078">
        <v>90.6</v>
      </c>
      <c r="K1078">
        <v>4</v>
      </c>
      <c r="L1078" t="s">
        <v>34</v>
      </c>
      <c r="M1078" t="s">
        <v>35</v>
      </c>
      <c r="N1078">
        <v>49671</v>
      </c>
      <c r="O1078" t="s">
        <v>219</v>
      </c>
      <c r="P1078" t="s">
        <v>62</v>
      </c>
      <c r="Q1078">
        <v>82.76</v>
      </c>
      <c r="R1078">
        <v>2794</v>
      </c>
      <c r="S1078">
        <v>3426.47</v>
      </c>
      <c r="T1078">
        <v>5658.97</v>
      </c>
      <c r="U1078" t="str">
        <f>TEXT(Table1[[#This Row],[Booking_Date]],"mmm")</f>
        <v>Jul</v>
      </c>
      <c r="V1078">
        <f>YEAR(Table1[[#This Row],[Booking_Date]])</f>
        <v>2025</v>
      </c>
      <c r="W1078" t="s">
        <v>48</v>
      </c>
      <c r="X1078" t="str">
        <f>IF(Table1[[#This Row],[Freight_Cost]]&gt;50000,"High","Low")</f>
        <v>Low</v>
      </c>
      <c r="Y1078" s="5" t="str">
        <f>IF(Table1[[#This Row],[Profit]]&gt;10000,"Good","Average")</f>
        <v>Average</v>
      </c>
      <c r="Z1078" s="5" t="str" cm="1">
        <f t="array" ref="Z1078">_xlfn.IFS(K1078&lt;=5,"Excellent",K1078&lt;=10,"Good",TRUE,"Delayed")</f>
        <v>Excellent</v>
      </c>
      <c r="AA1078" s="5" t="str">
        <f>_xlfn.XLOOKUP(Table1[[#This Row],[Shipment_ID]],A:A,E:E)</f>
        <v>Evergreen</v>
      </c>
      <c r="AB1078" s="5">
        <f t="shared" si="16"/>
        <v>5658.97</v>
      </c>
    </row>
    <row r="1079" spans="1:28">
      <c r="A1079" t="s">
        <v>1273</v>
      </c>
      <c r="B1079" s="1">
        <v>45746</v>
      </c>
      <c r="C1079" t="s">
        <v>40</v>
      </c>
      <c r="D1079" t="s">
        <v>72</v>
      </c>
      <c r="E1079" t="s">
        <v>42</v>
      </c>
      <c r="F1079" t="s">
        <v>32</v>
      </c>
      <c r="G1079" t="s">
        <v>43</v>
      </c>
      <c r="H1079">
        <v>15.3</v>
      </c>
      <c r="I1079">
        <v>1032</v>
      </c>
      <c r="J1079">
        <v>87.73</v>
      </c>
      <c r="K1079">
        <v>4</v>
      </c>
      <c r="L1079" t="s">
        <v>44</v>
      </c>
      <c r="M1079" t="s">
        <v>35</v>
      </c>
      <c r="N1079">
        <v>40681.599999999999</v>
      </c>
      <c r="O1079" t="s">
        <v>432</v>
      </c>
      <c r="P1079" t="s">
        <v>54</v>
      </c>
      <c r="Q1079">
        <v>87.4</v>
      </c>
      <c r="R1079">
        <v>2676</v>
      </c>
      <c r="S1079">
        <v>1850.21</v>
      </c>
      <c r="T1079">
        <v>6125.57</v>
      </c>
      <c r="U1079" t="str">
        <f>TEXT(Table1[[#This Row],[Booking_Date]],"mmm")</f>
        <v>Mar</v>
      </c>
      <c r="V1079">
        <f>YEAR(Table1[[#This Row],[Booking_Date]])</f>
        <v>2025</v>
      </c>
      <c r="W1079" t="s">
        <v>38</v>
      </c>
      <c r="X1079" t="str">
        <f>IF(Table1[[#This Row],[Freight_Cost]]&gt;50000,"High","Low")</f>
        <v>Low</v>
      </c>
      <c r="Y1079" s="5" t="str">
        <f>IF(Table1[[#This Row],[Profit]]&gt;10000,"Good","Average")</f>
        <v>Average</v>
      </c>
      <c r="Z1079" s="5" t="str" cm="1">
        <f t="array" ref="Z1079">_xlfn.IFS(K1079&lt;=5,"Excellent",K1079&lt;=10,"Good",TRUE,"Delayed")</f>
        <v>Excellent</v>
      </c>
      <c r="AA1079" s="5" t="str">
        <f>_xlfn.XLOOKUP(Table1[[#This Row],[Shipment_ID]],A:A,E:E)</f>
        <v>CMA CGM</v>
      </c>
      <c r="AB1079" s="5">
        <f t="shared" si="16"/>
        <v>6125.57</v>
      </c>
    </row>
    <row r="1080" spans="1:28">
      <c r="A1080" t="s">
        <v>1274</v>
      </c>
      <c r="B1080" s="1">
        <v>45327</v>
      </c>
      <c r="C1080" t="s">
        <v>40</v>
      </c>
      <c r="D1080" t="s">
        <v>65</v>
      </c>
      <c r="E1080" t="s">
        <v>102</v>
      </c>
      <c r="F1080" t="s">
        <v>58</v>
      </c>
      <c r="G1080" t="s">
        <v>52</v>
      </c>
      <c r="H1080">
        <v>10.07</v>
      </c>
      <c r="I1080">
        <v>1414</v>
      </c>
      <c r="J1080">
        <v>100.95</v>
      </c>
      <c r="K1080">
        <v>5</v>
      </c>
      <c r="L1080" t="s">
        <v>44</v>
      </c>
      <c r="M1080" t="s">
        <v>45</v>
      </c>
      <c r="N1080">
        <v>51645</v>
      </c>
      <c r="O1080" t="s">
        <v>146</v>
      </c>
      <c r="P1080" t="s">
        <v>37</v>
      </c>
      <c r="Q1080">
        <v>81.84</v>
      </c>
      <c r="R1080">
        <v>3230.8</v>
      </c>
      <c r="S1080">
        <v>3776.96</v>
      </c>
      <c r="T1080">
        <v>4478.03</v>
      </c>
      <c r="U1080" t="str">
        <f>TEXT(Table1[[#This Row],[Booking_Date]],"mmm")</f>
        <v>Feb</v>
      </c>
      <c r="V1080">
        <f>YEAR(Table1[[#This Row],[Booking_Date]])</f>
        <v>2024</v>
      </c>
      <c r="W1080" t="s">
        <v>38</v>
      </c>
      <c r="X1080" t="str">
        <f>IF(Table1[[#This Row],[Freight_Cost]]&gt;50000,"High","Low")</f>
        <v>High</v>
      </c>
      <c r="Y1080" s="5" t="str">
        <f>IF(Table1[[#This Row],[Profit]]&gt;10000,"Good","Average")</f>
        <v>Average</v>
      </c>
      <c r="Z1080" s="5" t="str" cm="1">
        <f t="array" ref="Z1080">_xlfn.IFS(K1080&lt;=5,"Excellent",K1080&lt;=10,"Good",TRUE,"Delayed")</f>
        <v>Excellent</v>
      </c>
      <c r="AA1080" s="5" t="str">
        <f>_xlfn.XLOOKUP(Table1[[#This Row],[Shipment_ID]],A:A,E:E)</f>
        <v>Maersk</v>
      </c>
      <c r="AB1080" s="5">
        <f t="shared" si="16"/>
        <v>4478.03</v>
      </c>
    </row>
    <row r="1081" spans="1:28">
      <c r="A1081" t="s">
        <v>1275</v>
      </c>
      <c r="B1081" s="1">
        <v>45613</v>
      </c>
      <c r="C1081" t="s">
        <v>50</v>
      </c>
      <c r="D1081" t="s">
        <v>82</v>
      </c>
      <c r="E1081" t="s">
        <v>99</v>
      </c>
      <c r="F1081" t="s">
        <v>58</v>
      </c>
      <c r="G1081" t="s">
        <v>52</v>
      </c>
      <c r="H1081">
        <v>21.37</v>
      </c>
      <c r="I1081">
        <v>2416</v>
      </c>
      <c r="J1081">
        <v>87.15</v>
      </c>
      <c r="K1081">
        <v>7</v>
      </c>
      <c r="L1081" t="s">
        <v>34</v>
      </c>
      <c r="M1081" t="s">
        <v>45</v>
      </c>
      <c r="N1081">
        <v>77183</v>
      </c>
      <c r="O1081" t="s">
        <v>175</v>
      </c>
      <c r="P1081" t="s">
        <v>70</v>
      </c>
      <c r="Q1081">
        <v>81.38</v>
      </c>
      <c r="R1081">
        <v>5686.8</v>
      </c>
      <c r="S1081">
        <v>1631.1</v>
      </c>
      <c r="T1081">
        <v>13734.7</v>
      </c>
      <c r="U1081" t="str">
        <f>TEXT(Table1[[#This Row],[Booking_Date]],"mmm")</f>
        <v>Nov</v>
      </c>
      <c r="V1081">
        <f>YEAR(Table1[[#This Row],[Booking_Date]])</f>
        <v>2024</v>
      </c>
      <c r="W1081" t="s">
        <v>104</v>
      </c>
      <c r="X1081" t="str">
        <f>IF(Table1[[#This Row],[Freight_Cost]]&gt;50000,"High","Low")</f>
        <v>High</v>
      </c>
      <c r="Y1081" s="5" t="str">
        <f>IF(Table1[[#This Row],[Profit]]&gt;10000,"Good","Average")</f>
        <v>Good</v>
      </c>
      <c r="Z1081" s="5" t="str" cm="1">
        <f t="array" ref="Z1081">_xlfn.IFS(K1081&lt;=5,"Excellent",K1081&lt;=10,"Good",TRUE,"Delayed")</f>
        <v>Good</v>
      </c>
      <c r="AA1081" s="5" t="str">
        <f>_xlfn.XLOOKUP(Table1[[#This Row],[Shipment_ID]],A:A,E:E)</f>
        <v>ONE</v>
      </c>
      <c r="AB1081" s="5">
        <f t="shared" si="16"/>
        <v>13734.7</v>
      </c>
    </row>
    <row r="1082" spans="1:28">
      <c r="A1082" t="s">
        <v>1276</v>
      </c>
      <c r="B1082" s="1">
        <v>45929</v>
      </c>
      <c r="C1082" t="s">
        <v>64</v>
      </c>
      <c r="D1082" t="s">
        <v>108</v>
      </c>
      <c r="E1082" t="s">
        <v>57</v>
      </c>
      <c r="F1082" t="s">
        <v>58</v>
      </c>
      <c r="G1082" t="s">
        <v>52</v>
      </c>
      <c r="H1082">
        <v>22.58</v>
      </c>
      <c r="I1082">
        <v>1479</v>
      </c>
      <c r="J1082">
        <v>94.67</v>
      </c>
      <c r="K1082">
        <v>5</v>
      </c>
      <c r="L1082" t="s">
        <v>34</v>
      </c>
      <c r="M1082" t="s">
        <v>45</v>
      </c>
      <c r="N1082">
        <v>67930.399999999994</v>
      </c>
      <c r="O1082" t="s">
        <v>328</v>
      </c>
      <c r="P1082" t="s">
        <v>54</v>
      </c>
      <c r="Q1082">
        <v>82.44</v>
      </c>
      <c r="R1082">
        <v>3861.2</v>
      </c>
      <c r="S1082">
        <v>2592.1999999999998</v>
      </c>
      <c r="T1082">
        <v>9844.27</v>
      </c>
      <c r="U1082" t="str">
        <f>TEXT(Table1[[#This Row],[Booking_Date]],"mmm")</f>
        <v>Sep</v>
      </c>
      <c r="V1082">
        <f>YEAR(Table1[[#This Row],[Booking_Date]])</f>
        <v>2025</v>
      </c>
      <c r="W1082" t="s">
        <v>48</v>
      </c>
      <c r="X1082" t="str">
        <f>IF(Table1[[#This Row],[Freight_Cost]]&gt;50000,"High","Low")</f>
        <v>High</v>
      </c>
      <c r="Y1082" s="5" t="str">
        <f>IF(Table1[[#This Row],[Profit]]&gt;10000,"Good","Average")</f>
        <v>Average</v>
      </c>
      <c r="Z1082" s="5" t="str" cm="1">
        <f t="array" ref="Z1082">_xlfn.IFS(K1082&lt;=5,"Excellent",K1082&lt;=10,"Good",TRUE,"Delayed")</f>
        <v>Excellent</v>
      </c>
      <c r="AA1082" s="5" t="str">
        <f>_xlfn.XLOOKUP(Table1[[#This Row],[Shipment_ID]],A:A,E:E)</f>
        <v>Evergreen</v>
      </c>
      <c r="AB1082" s="5">
        <f t="shared" si="16"/>
        <v>9844.27</v>
      </c>
    </row>
    <row r="1083" spans="1:28">
      <c r="A1083" t="s">
        <v>1277</v>
      </c>
      <c r="B1083" s="1">
        <v>45871</v>
      </c>
      <c r="C1083" t="s">
        <v>50</v>
      </c>
      <c r="D1083" t="s">
        <v>108</v>
      </c>
      <c r="E1083" t="s">
        <v>99</v>
      </c>
      <c r="F1083" t="s">
        <v>58</v>
      </c>
      <c r="G1083" t="s">
        <v>43</v>
      </c>
      <c r="H1083">
        <v>24.14</v>
      </c>
      <c r="I1083">
        <v>686</v>
      </c>
      <c r="J1083">
        <v>101.71</v>
      </c>
      <c r="K1083">
        <v>2</v>
      </c>
      <c r="L1083" t="s">
        <v>44</v>
      </c>
      <c r="M1083" t="s">
        <v>45</v>
      </c>
      <c r="N1083">
        <v>55663.199999999997</v>
      </c>
      <c r="O1083" t="s">
        <v>148</v>
      </c>
      <c r="P1083" t="s">
        <v>70</v>
      </c>
      <c r="Q1083">
        <v>85.83</v>
      </c>
      <c r="R1083">
        <v>2337.6</v>
      </c>
      <c r="S1083">
        <v>4419.01</v>
      </c>
      <c r="T1083">
        <v>7036.75</v>
      </c>
      <c r="U1083" t="str">
        <f>TEXT(Table1[[#This Row],[Booking_Date]],"mmm")</f>
        <v>Aug</v>
      </c>
      <c r="V1083">
        <f>YEAR(Table1[[#This Row],[Booking_Date]])</f>
        <v>2025</v>
      </c>
      <c r="W1083" t="s">
        <v>48</v>
      </c>
      <c r="X1083" t="str">
        <f>IF(Table1[[#This Row],[Freight_Cost]]&gt;50000,"High","Low")</f>
        <v>High</v>
      </c>
      <c r="Y1083" s="5" t="str">
        <f>IF(Table1[[#This Row],[Profit]]&gt;10000,"Good","Average")</f>
        <v>Average</v>
      </c>
      <c r="Z1083" s="5" t="str" cm="1">
        <f t="array" ref="Z1083">_xlfn.IFS(K1083&lt;=5,"Excellent",K1083&lt;=10,"Good",TRUE,"Delayed")</f>
        <v>Excellent</v>
      </c>
      <c r="AA1083" s="5" t="str">
        <f>_xlfn.XLOOKUP(Table1[[#This Row],[Shipment_ID]],A:A,E:E)</f>
        <v>ONE</v>
      </c>
      <c r="AB1083" s="5">
        <f t="shared" si="16"/>
        <v>7036.75</v>
      </c>
    </row>
    <row r="1084" spans="1:28">
      <c r="A1084" t="s">
        <v>1278</v>
      </c>
      <c r="B1084" s="1">
        <v>45316</v>
      </c>
      <c r="C1084" t="s">
        <v>50</v>
      </c>
      <c r="D1084" t="s">
        <v>108</v>
      </c>
      <c r="E1084" t="s">
        <v>42</v>
      </c>
      <c r="F1084" t="s">
        <v>58</v>
      </c>
      <c r="G1084" t="s">
        <v>59</v>
      </c>
      <c r="H1084">
        <v>10.83</v>
      </c>
      <c r="I1084">
        <v>1733</v>
      </c>
      <c r="J1084">
        <v>88.08</v>
      </c>
      <c r="K1084">
        <v>5</v>
      </c>
      <c r="L1084" t="s">
        <v>34</v>
      </c>
      <c r="M1084" t="s">
        <v>60</v>
      </c>
      <c r="N1084">
        <v>58112.6</v>
      </c>
      <c r="O1084" t="s">
        <v>46</v>
      </c>
      <c r="P1084" t="s">
        <v>70</v>
      </c>
      <c r="Q1084">
        <v>86.39</v>
      </c>
      <c r="R1084">
        <v>3899.2</v>
      </c>
      <c r="S1084">
        <v>4762.8599999999997</v>
      </c>
      <c r="T1084">
        <v>9374.16</v>
      </c>
      <c r="U1084" t="str">
        <f>TEXT(Table1[[#This Row],[Booking_Date]],"mmm")</f>
        <v>Jan</v>
      </c>
      <c r="V1084">
        <f>YEAR(Table1[[#This Row],[Booking_Date]])</f>
        <v>2024</v>
      </c>
      <c r="W1084" t="s">
        <v>38</v>
      </c>
      <c r="X1084" t="str">
        <f>IF(Table1[[#This Row],[Freight_Cost]]&gt;50000,"High","Low")</f>
        <v>High</v>
      </c>
      <c r="Y1084" s="5" t="str">
        <f>IF(Table1[[#This Row],[Profit]]&gt;10000,"Good","Average")</f>
        <v>Average</v>
      </c>
      <c r="Z1084" s="5" t="str" cm="1">
        <f t="array" ref="Z1084">_xlfn.IFS(K1084&lt;=5,"Excellent",K1084&lt;=10,"Good",TRUE,"Delayed")</f>
        <v>Excellent</v>
      </c>
      <c r="AA1084" s="5" t="str">
        <f>_xlfn.XLOOKUP(Table1[[#This Row],[Shipment_ID]],A:A,E:E)</f>
        <v>CMA CGM</v>
      </c>
      <c r="AB1084" s="5">
        <f t="shared" si="16"/>
        <v>9374.16</v>
      </c>
    </row>
    <row r="1085" spans="1:28">
      <c r="A1085" t="s">
        <v>1279</v>
      </c>
      <c r="B1085" s="1">
        <v>46146</v>
      </c>
      <c r="C1085" t="s">
        <v>50</v>
      </c>
      <c r="D1085" t="s">
        <v>30</v>
      </c>
      <c r="E1085" t="s">
        <v>57</v>
      </c>
      <c r="F1085" t="s">
        <v>32</v>
      </c>
      <c r="G1085" t="s">
        <v>43</v>
      </c>
      <c r="H1085">
        <v>10.58</v>
      </c>
      <c r="I1085">
        <v>364</v>
      </c>
      <c r="J1085">
        <v>103.5</v>
      </c>
      <c r="K1085">
        <v>2</v>
      </c>
      <c r="L1085" t="s">
        <v>44</v>
      </c>
      <c r="M1085" t="s">
        <v>60</v>
      </c>
      <c r="N1085">
        <v>26310</v>
      </c>
      <c r="O1085" t="s">
        <v>272</v>
      </c>
      <c r="P1085" t="s">
        <v>54</v>
      </c>
      <c r="Q1085">
        <v>82.4</v>
      </c>
      <c r="R1085">
        <v>1151.2</v>
      </c>
      <c r="S1085">
        <v>3567.9</v>
      </c>
      <c r="T1085">
        <v>4614.7</v>
      </c>
      <c r="U1085" t="str">
        <f>TEXT(Table1[[#This Row],[Booking_Date]],"mmm")</f>
        <v>May</v>
      </c>
      <c r="V1085">
        <f>YEAR(Table1[[#This Row],[Booking_Date]])</f>
        <v>2026</v>
      </c>
      <c r="W1085" t="s">
        <v>75</v>
      </c>
      <c r="X1085" t="str">
        <f>IF(Table1[[#This Row],[Freight_Cost]]&gt;50000,"High","Low")</f>
        <v>Low</v>
      </c>
      <c r="Y1085" s="5" t="str">
        <f>IF(Table1[[#This Row],[Profit]]&gt;10000,"Good","Average")</f>
        <v>Average</v>
      </c>
      <c r="Z1085" s="5" t="str" cm="1">
        <f t="array" ref="Z1085">_xlfn.IFS(K1085&lt;=5,"Excellent",K1085&lt;=10,"Good",TRUE,"Delayed")</f>
        <v>Excellent</v>
      </c>
      <c r="AA1085" s="5" t="str">
        <f>_xlfn.XLOOKUP(Table1[[#This Row],[Shipment_ID]],A:A,E:E)</f>
        <v>Evergreen</v>
      </c>
      <c r="AB1085" s="5">
        <f t="shared" si="16"/>
        <v>4614.7</v>
      </c>
    </row>
    <row r="1086" spans="1:28">
      <c r="A1086" t="s">
        <v>1280</v>
      </c>
      <c r="B1086" s="1">
        <v>45565</v>
      </c>
      <c r="C1086" t="s">
        <v>50</v>
      </c>
      <c r="D1086" t="s">
        <v>56</v>
      </c>
      <c r="E1086" t="s">
        <v>66</v>
      </c>
      <c r="F1086" t="s">
        <v>32</v>
      </c>
      <c r="G1086" t="s">
        <v>33</v>
      </c>
      <c r="H1086">
        <v>10.78</v>
      </c>
      <c r="I1086">
        <v>2241</v>
      </c>
      <c r="J1086">
        <v>94.18</v>
      </c>
      <c r="K1086">
        <v>5</v>
      </c>
      <c r="L1086" t="s">
        <v>34</v>
      </c>
      <c r="M1086" t="s">
        <v>60</v>
      </c>
      <c r="N1086">
        <v>52895.6</v>
      </c>
      <c r="O1086" t="s">
        <v>792</v>
      </c>
      <c r="P1086" t="s">
        <v>78</v>
      </c>
      <c r="Q1086">
        <v>83.51</v>
      </c>
      <c r="R1086">
        <v>4913.2</v>
      </c>
      <c r="S1086">
        <v>1965.52</v>
      </c>
      <c r="T1086">
        <v>8100.09</v>
      </c>
      <c r="U1086" t="str">
        <f>TEXT(Table1[[#This Row],[Booking_Date]],"mmm")</f>
        <v>Sep</v>
      </c>
      <c r="V1086">
        <f>YEAR(Table1[[#This Row],[Booking_Date]])</f>
        <v>2024</v>
      </c>
      <c r="W1086" t="s">
        <v>48</v>
      </c>
      <c r="X1086" t="str">
        <f>IF(Table1[[#This Row],[Freight_Cost]]&gt;50000,"High","Low")</f>
        <v>High</v>
      </c>
      <c r="Y1086" s="5" t="str">
        <f>IF(Table1[[#This Row],[Profit]]&gt;10000,"Good","Average")</f>
        <v>Average</v>
      </c>
      <c r="Z1086" s="5" t="str" cm="1">
        <f t="array" ref="Z1086">_xlfn.IFS(K1086&lt;=5,"Excellent",K1086&lt;=10,"Good",TRUE,"Delayed")</f>
        <v>Excellent</v>
      </c>
      <c r="AA1086" s="5" t="str">
        <f>_xlfn.XLOOKUP(Table1[[#This Row],[Shipment_ID]],A:A,E:E)</f>
        <v>COSCO</v>
      </c>
      <c r="AB1086" s="5">
        <f t="shared" si="16"/>
        <v>8100.09</v>
      </c>
    </row>
    <row r="1087" spans="1:28">
      <c r="A1087" t="s">
        <v>1281</v>
      </c>
      <c r="B1087" s="1">
        <v>45966</v>
      </c>
      <c r="C1087" t="s">
        <v>115</v>
      </c>
      <c r="D1087" t="s">
        <v>30</v>
      </c>
      <c r="E1087" t="s">
        <v>83</v>
      </c>
      <c r="F1087" t="s">
        <v>58</v>
      </c>
      <c r="G1087" t="s">
        <v>33</v>
      </c>
      <c r="H1087">
        <v>21.32</v>
      </c>
      <c r="I1087">
        <v>1862</v>
      </c>
      <c r="J1087">
        <v>100.09</v>
      </c>
      <c r="K1087">
        <v>6</v>
      </c>
      <c r="L1087" t="s">
        <v>34</v>
      </c>
      <c r="M1087" t="s">
        <v>35</v>
      </c>
      <c r="N1087">
        <v>74542.8</v>
      </c>
      <c r="O1087" t="s">
        <v>479</v>
      </c>
      <c r="P1087" t="s">
        <v>74</v>
      </c>
      <c r="Q1087">
        <v>82.42</v>
      </c>
      <c r="R1087">
        <v>4576.8</v>
      </c>
      <c r="S1087">
        <v>2084.46</v>
      </c>
      <c r="T1087">
        <v>11498.81</v>
      </c>
      <c r="U1087" t="str">
        <f>TEXT(Table1[[#This Row],[Booking_Date]],"mmm")</f>
        <v>Nov</v>
      </c>
      <c r="V1087">
        <f>YEAR(Table1[[#This Row],[Booking_Date]])</f>
        <v>2025</v>
      </c>
      <c r="W1087" t="s">
        <v>104</v>
      </c>
      <c r="X1087" t="str">
        <f>IF(Table1[[#This Row],[Freight_Cost]]&gt;50000,"High","Low")</f>
        <v>High</v>
      </c>
      <c r="Y1087" s="5" t="str">
        <f>IF(Table1[[#This Row],[Profit]]&gt;10000,"Good","Average")</f>
        <v>Good</v>
      </c>
      <c r="Z1087" s="5" t="str" cm="1">
        <f t="array" ref="Z1087">_xlfn.IFS(K1087&lt;=5,"Excellent",K1087&lt;=10,"Good",TRUE,"Delayed")</f>
        <v>Good</v>
      </c>
      <c r="AA1087" s="5" t="str">
        <f>_xlfn.XLOOKUP(Table1[[#This Row],[Shipment_ID]],A:A,E:E)</f>
        <v>MSC</v>
      </c>
      <c r="AB1087" s="5">
        <f t="shared" si="16"/>
        <v>11498.81</v>
      </c>
    </row>
    <row r="1088" spans="1:28">
      <c r="A1088" t="s">
        <v>1282</v>
      </c>
      <c r="B1088" s="1">
        <v>45996</v>
      </c>
      <c r="C1088" t="s">
        <v>115</v>
      </c>
      <c r="D1088" t="s">
        <v>41</v>
      </c>
      <c r="E1088" t="s">
        <v>102</v>
      </c>
      <c r="F1088" t="s">
        <v>32</v>
      </c>
      <c r="G1088" t="s">
        <v>67</v>
      </c>
      <c r="H1088">
        <v>24.67</v>
      </c>
      <c r="I1088">
        <v>951</v>
      </c>
      <c r="J1088">
        <v>85.4</v>
      </c>
      <c r="K1088">
        <v>3</v>
      </c>
      <c r="L1088" t="s">
        <v>44</v>
      </c>
      <c r="M1088" t="s">
        <v>45</v>
      </c>
      <c r="N1088">
        <v>45363</v>
      </c>
      <c r="O1088" t="s">
        <v>240</v>
      </c>
      <c r="P1088" t="s">
        <v>74</v>
      </c>
      <c r="Q1088">
        <v>87.69</v>
      </c>
      <c r="R1088">
        <v>2888.8</v>
      </c>
      <c r="S1088">
        <v>3733.71</v>
      </c>
      <c r="T1088">
        <v>3848.12</v>
      </c>
      <c r="U1088" t="str">
        <f>TEXT(Table1[[#This Row],[Booking_Date]],"mmm")</f>
        <v>Dec</v>
      </c>
      <c r="V1088">
        <f>YEAR(Table1[[#This Row],[Booking_Date]])</f>
        <v>2025</v>
      </c>
      <c r="W1088" t="s">
        <v>104</v>
      </c>
      <c r="X1088" t="str">
        <f>IF(Table1[[#This Row],[Freight_Cost]]&gt;50000,"High","Low")</f>
        <v>Low</v>
      </c>
      <c r="Y1088" s="5" t="str">
        <f>IF(Table1[[#This Row],[Profit]]&gt;10000,"Good","Average")</f>
        <v>Average</v>
      </c>
      <c r="Z1088" s="5" t="str" cm="1">
        <f t="array" ref="Z1088">_xlfn.IFS(K1088&lt;=5,"Excellent",K1088&lt;=10,"Good",TRUE,"Delayed")</f>
        <v>Excellent</v>
      </c>
      <c r="AA1088" s="5" t="str">
        <f>_xlfn.XLOOKUP(Table1[[#This Row],[Shipment_ID]],A:A,E:E)</f>
        <v>Maersk</v>
      </c>
      <c r="AB1088" s="5">
        <f t="shared" si="16"/>
        <v>3848.12</v>
      </c>
    </row>
    <row r="1089" spans="1:28">
      <c r="A1089" t="s">
        <v>1283</v>
      </c>
      <c r="B1089" s="1">
        <v>46129</v>
      </c>
      <c r="C1089" t="s">
        <v>40</v>
      </c>
      <c r="D1089" t="s">
        <v>82</v>
      </c>
      <c r="E1089" t="s">
        <v>102</v>
      </c>
      <c r="F1089" t="s">
        <v>58</v>
      </c>
      <c r="G1089" t="s">
        <v>90</v>
      </c>
      <c r="H1089">
        <v>13.64</v>
      </c>
      <c r="I1089">
        <v>541</v>
      </c>
      <c r="J1089">
        <v>98.94</v>
      </c>
      <c r="K1089">
        <v>3</v>
      </c>
      <c r="L1089" t="s">
        <v>44</v>
      </c>
      <c r="M1089" t="s">
        <v>35</v>
      </c>
      <c r="N1089">
        <v>46640.800000000003</v>
      </c>
      <c r="O1089" t="s">
        <v>211</v>
      </c>
      <c r="P1089" t="s">
        <v>37</v>
      </c>
      <c r="Q1089">
        <v>86.99</v>
      </c>
      <c r="R1089">
        <v>1627.6</v>
      </c>
      <c r="S1089">
        <v>3924.19</v>
      </c>
      <c r="T1089">
        <v>4867.88</v>
      </c>
      <c r="U1089" t="str">
        <f>TEXT(Table1[[#This Row],[Booking_Date]],"mmm")</f>
        <v>Apr</v>
      </c>
      <c r="V1089">
        <f>YEAR(Table1[[#This Row],[Booking_Date]])</f>
        <v>2026</v>
      </c>
      <c r="W1089" t="s">
        <v>75</v>
      </c>
      <c r="X1089" t="str">
        <f>IF(Table1[[#This Row],[Freight_Cost]]&gt;50000,"High","Low")</f>
        <v>Low</v>
      </c>
      <c r="Y1089" s="5" t="str">
        <f>IF(Table1[[#This Row],[Profit]]&gt;10000,"Good","Average")</f>
        <v>Average</v>
      </c>
      <c r="Z1089" s="5" t="str" cm="1">
        <f t="array" ref="Z1089">_xlfn.IFS(K1089&lt;=5,"Excellent",K1089&lt;=10,"Good",TRUE,"Delayed")</f>
        <v>Excellent</v>
      </c>
      <c r="AA1089" s="5" t="str">
        <f>_xlfn.XLOOKUP(Table1[[#This Row],[Shipment_ID]],A:A,E:E)</f>
        <v>Maersk</v>
      </c>
      <c r="AB1089" s="5">
        <f t="shared" si="16"/>
        <v>4867.88</v>
      </c>
    </row>
    <row r="1090" spans="1:28">
      <c r="A1090" t="s">
        <v>1284</v>
      </c>
      <c r="B1090" s="1">
        <v>45647</v>
      </c>
      <c r="C1090" t="s">
        <v>121</v>
      </c>
      <c r="D1090" t="s">
        <v>65</v>
      </c>
      <c r="E1090" t="s">
        <v>57</v>
      </c>
      <c r="F1090" t="s">
        <v>58</v>
      </c>
      <c r="G1090" t="s">
        <v>52</v>
      </c>
      <c r="H1090">
        <v>21.48</v>
      </c>
      <c r="I1090">
        <v>1783</v>
      </c>
      <c r="J1090">
        <v>88.63</v>
      </c>
      <c r="K1090">
        <v>4</v>
      </c>
      <c r="L1090" t="s">
        <v>44</v>
      </c>
      <c r="M1090" t="s">
        <v>45</v>
      </c>
      <c r="N1090">
        <v>64863.6</v>
      </c>
      <c r="O1090" t="s">
        <v>479</v>
      </c>
      <c r="P1090" t="s">
        <v>37</v>
      </c>
      <c r="Q1090">
        <v>82.38</v>
      </c>
      <c r="R1090">
        <v>4425.2</v>
      </c>
      <c r="S1090">
        <v>2754.59</v>
      </c>
      <c r="T1090">
        <v>8117.98</v>
      </c>
      <c r="U1090" t="str">
        <f>TEXT(Table1[[#This Row],[Booking_Date]],"mmm")</f>
        <v>Dec</v>
      </c>
      <c r="V1090">
        <f>YEAR(Table1[[#This Row],[Booking_Date]])</f>
        <v>2024</v>
      </c>
      <c r="W1090" t="s">
        <v>104</v>
      </c>
      <c r="X1090" t="str">
        <f>IF(Table1[[#This Row],[Freight_Cost]]&gt;50000,"High","Low")</f>
        <v>High</v>
      </c>
      <c r="Y1090" s="5" t="str">
        <f>IF(Table1[[#This Row],[Profit]]&gt;10000,"Good","Average")</f>
        <v>Average</v>
      </c>
      <c r="Z1090" s="5" t="str" cm="1">
        <f t="array" ref="Z1090">_xlfn.IFS(K1090&lt;=5,"Excellent",K1090&lt;=10,"Good",TRUE,"Delayed")</f>
        <v>Excellent</v>
      </c>
      <c r="AA1090" s="5" t="str">
        <f>_xlfn.XLOOKUP(Table1[[#This Row],[Shipment_ID]],A:A,E:E)</f>
        <v>Evergreen</v>
      </c>
      <c r="AB1090" s="5">
        <f t="shared" ref="AB1090:AB1153" si="17">INDEX(T:T,MATCH(A1090,A:A,0))</f>
        <v>8117.98</v>
      </c>
    </row>
    <row r="1091" spans="1:28">
      <c r="A1091" t="s">
        <v>1285</v>
      </c>
      <c r="B1091" s="1">
        <v>45693</v>
      </c>
      <c r="C1091" t="s">
        <v>40</v>
      </c>
      <c r="D1091" t="s">
        <v>108</v>
      </c>
      <c r="E1091" t="s">
        <v>42</v>
      </c>
      <c r="F1091" t="s">
        <v>58</v>
      </c>
      <c r="G1091" t="s">
        <v>59</v>
      </c>
      <c r="H1091">
        <v>22.55</v>
      </c>
      <c r="I1091">
        <v>2715</v>
      </c>
      <c r="J1091">
        <v>85.26</v>
      </c>
      <c r="K1091">
        <v>6</v>
      </c>
      <c r="L1091" t="s">
        <v>68</v>
      </c>
      <c r="M1091" t="s">
        <v>60</v>
      </c>
      <c r="N1091">
        <v>77606.2</v>
      </c>
      <c r="O1091" t="s">
        <v>36</v>
      </c>
      <c r="P1091" t="s">
        <v>54</v>
      </c>
      <c r="Q1091">
        <v>88.07</v>
      </c>
      <c r="R1091">
        <v>6332</v>
      </c>
      <c r="S1091">
        <v>3959.27</v>
      </c>
      <c r="T1091">
        <v>6293.42</v>
      </c>
      <c r="U1091" t="str">
        <f>TEXT(Table1[[#This Row],[Booking_Date]],"mmm")</f>
        <v>Feb</v>
      </c>
      <c r="V1091">
        <f>YEAR(Table1[[#This Row],[Booking_Date]])</f>
        <v>2025</v>
      </c>
      <c r="W1091" t="s">
        <v>38</v>
      </c>
      <c r="X1091" t="str">
        <f>IF(Table1[[#This Row],[Freight_Cost]]&gt;50000,"High","Low")</f>
        <v>High</v>
      </c>
      <c r="Y1091" s="5" t="str">
        <f>IF(Table1[[#This Row],[Profit]]&gt;10000,"Good","Average")</f>
        <v>Average</v>
      </c>
      <c r="Z1091" s="5" t="str" cm="1">
        <f t="array" ref="Z1091">_xlfn.IFS(K1091&lt;=5,"Excellent",K1091&lt;=10,"Good",TRUE,"Delayed")</f>
        <v>Good</v>
      </c>
      <c r="AA1091" s="5" t="str">
        <f>_xlfn.XLOOKUP(Table1[[#This Row],[Shipment_ID]],A:A,E:E)</f>
        <v>CMA CGM</v>
      </c>
      <c r="AB1091" s="5">
        <f t="shared" si="17"/>
        <v>6293.42</v>
      </c>
    </row>
    <row r="1092" spans="1:28">
      <c r="A1092" t="s">
        <v>1286</v>
      </c>
      <c r="B1092" s="1">
        <v>45339</v>
      </c>
      <c r="C1092" t="s">
        <v>64</v>
      </c>
      <c r="D1092" t="s">
        <v>82</v>
      </c>
      <c r="E1092" t="s">
        <v>99</v>
      </c>
      <c r="F1092" t="s">
        <v>58</v>
      </c>
      <c r="G1092" t="s">
        <v>43</v>
      </c>
      <c r="H1092">
        <v>21.88</v>
      </c>
      <c r="I1092">
        <v>2517</v>
      </c>
      <c r="J1092">
        <v>85.61</v>
      </c>
      <c r="K1092">
        <v>7</v>
      </c>
      <c r="L1092" t="s">
        <v>68</v>
      </c>
      <c r="M1092" t="s">
        <v>45</v>
      </c>
      <c r="N1092">
        <v>76169.2</v>
      </c>
      <c r="O1092" t="s">
        <v>87</v>
      </c>
      <c r="P1092" t="s">
        <v>78</v>
      </c>
      <c r="Q1092">
        <v>88.75</v>
      </c>
      <c r="R1092">
        <v>5909.2</v>
      </c>
      <c r="S1092">
        <v>2448.2600000000002</v>
      </c>
      <c r="T1092">
        <v>12295.72</v>
      </c>
      <c r="U1092" t="str">
        <f>TEXT(Table1[[#This Row],[Booking_Date]],"mmm")</f>
        <v>Feb</v>
      </c>
      <c r="V1092">
        <f>YEAR(Table1[[#This Row],[Booking_Date]])</f>
        <v>2024</v>
      </c>
      <c r="W1092" t="s">
        <v>38</v>
      </c>
      <c r="X1092" t="str">
        <f>IF(Table1[[#This Row],[Freight_Cost]]&gt;50000,"High","Low")</f>
        <v>High</v>
      </c>
      <c r="Y1092" s="5" t="str">
        <f>IF(Table1[[#This Row],[Profit]]&gt;10000,"Good","Average")</f>
        <v>Good</v>
      </c>
      <c r="Z1092" s="5" t="str" cm="1">
        <f t="array" ref="Z1092">_xlfn.IFS(K1092&lt;=5,"Excellent",K1092&lt;=10,"Good",TRUE,"Delayed")</f>
        <v>Good</v>
      </c>
      <c r="AA1092" s="5" t="str">
        <f>_xlfn.XLOOKUP(Table1[[#This Row],[Shipment_ID]],A:A,E:E)</f>
        <v>ONE</v>
      </c>
      <c r="AB1092" s="5">
        <f t="shared" si="17"/>
        <v>12295.72</v>
      </c>
    </row>
    <row r="1093" spans="1:28">
      <c r="A1093" t="s">
        <v>1287</v>
      </c>
      <c r="B1093" s="1">
        <v>45463</v>
      </c>
      <c r="C1093" t="s">
        <v>40</v>
      </c>
      <c r="D1093" t="s">
        <v>30</v>
      </c>
      <c r="E1093" t="s">
        <v>31</v>
      </c>
      <c r="F1093" t="s">
        <v>58</v>
      </c>
      <c r="G1093" t="s">
        <v>90</v>
      </c>
      <c r="H1093">
        <v>12.29</v>
      </c>
      <c r="I1093">
        <v>2677</v>
      </c>
      <c r="J1093">
        <v>94.74</v>
      </c>
      <c r="K1093">
        <v>8</v>
      </c>
      <c r="L1093" t="s">
        <v>68</v>
      </c>
      <c r="M1093" t="s">
        <v>35</v>
      </c>
      <c r="N1093">
        <v>73053.8</v>
      </c>
      <c r="O1093" t="s">
        <v>61</v>
      </c>
      <c r="P1093" t="s">
        <v>54</v>
      </c>
      <c r="Q1093">
        <v>86.39</v>
      </c>
      <c r="R1093">
        <v>5845.6</v>
      </c>
      <c r="S1093">
        <v>2397.67</v>
      </c>
      <c r="T1093">
        <v>7390.37</v>
      </c>
      <c r="U1093" t="str">
        <f>TEXT(Table1[[#This Row],[Booking_Date]],"mmm")</f>
        <v>Jun</v>
      </c>
      <c r="V1093">
        <f>YEAR(Table1[[#This Row],[Booking_Date]])</f>
        <v>2024</v>
      </c>
      <c r="W1093" t="s">
        <v>75</v>
      </c>
      <c r="X1093" t="str">
        <f>IF(Table1[[#This Row],[Freight_Cost]]&gt;50000,"High","Low")</f>
        <v>High</v>
      </c>
      <c r="Y1093" s="5" t="str">
        <f>IF(Table1[[#This Row],[Profit]]&gt;10000,"Good","Average")</f>
        <v>Average</v>
      </c>
      <c r="Z1093" s="5" t="str" cm="1">
        <f t="array" ref="Z1093">_xlfn.IFS(K1093&lt;=5,"Excellent",K1093&lt;=10,"Good",TRUE,"Delayed")</f>
        <v>Good</v>
      </c>
      <c r="AA1093" s="5" t="str">
        <f>_xlfn.XLOOKUP(Table1[[#This Row],[Shipment_ID]],A:A,E:E)</f>
        <v>Hapag-Lloyd</v>
      </c>
      <c r="AB1093" s="5">
        <f t="shared" si="17"/>
        <v>7390.37</v>
      </c>
    </row>
    <row r="1094" spans="1:28">
      <c r="A1094" t="s">
        <v>1288</v>
      </c>
      <c r="B1094" s="1">
        <v>45823</v>
      </c>
      <c r="C1094" t="s">
        <v>89</v>
      </c>
      <c r="D1094" t="s">
        <v>56</v>
      </c>
      <c r="E1094" t="s">
        <v>102</v>
      </c>
      <c r="F1094" t="s">
        <v>32</v>
      </c>
      <c r="G1094" t="s">
        <v>59</v>
      </c>
      <c r="H1094">
        <v>18.86</v>
      </c>
      <c r="I1094">
        <v>1564</v>
      </c>
      <c r="J1094">
        <v>103.88</v>
      </c>
      <c r="K1094">
        <v>5</v>
      </c>
      <c r="L1094" t="s">
        <v>68</v>
      </c>
      <c r="M1094" t="s">
        <v>35</v>
      </c>
      <c r="N1094">
        <v>54707.6</v>
      </c>
      <c r="O1094" t="s">
        <v>792</v>
      </c>
      <c r="P1094" t="s">
        <v>74</v>
      </c>
      <c r="Q1094">
        <v>88.28</v>
      </c>
      <c r="R1094">
        <v>3882.4</v>
      </c>
      <c r="S1094">
        <v>1594.77</v>
      </c>
      <c r="T1094">
        <v>5450.99</v>
      </c>
      <c r="U1094" t="str">
        <f>TEXT(Table1[[#This Row],[Booking_Date]],"mmm")</f>
        <v>Jun</v>
      </c>
      <c r="V1094">
        <f>YEAR(Table1[[#This Row],[Booking_Date]])</f>
        <v>2025</v>
      </c>
      <c r="W1094" t="s">
        <v>75</v>
      </c>
      <c r="X1094" t="str">
        <f>IF(Table1[[#This Row],[Freight_Cost]]&gt;50000,"High","Low")</f>
        <v>High</v>
      </c>
      <c r="Y1094" s="5" t="str">
        <f>IF(Table1[[#This Row],[Profit]]&gt;10000,"Good","Average")</f>
        <v>Average</v>
      </c>
      <c r="Z1094" s="5" t="str" cm="1">
        <f t="array" ref="Z1094">_xlfn.IFS(K1094&lt;=5,"Excellent",K1094&lt;=10,"Good",TRUE,"Delayed")</f>
        <v>Excellent</v>
      </c>
      <c r="AA1094" s="5" t="str">
        <f>_xlfn.XLOOKUP(Table1[[#This Row],[Shipment_ID]],A:A,E:E)</f>
        <v>Maersk</v>
      </c>
      <c r="AB1094" s="5">
        <f t="shared" si="17"/>
        <v>5450.99</v>
      </c>
    </row>
    <row r="1095" spans="1:28">
      <c r="A1095" t="s">
        <v>1289</v>
      </c>
      <c r="B1095" s="1">
        <v>45432</v>
      </c>
      <c r="C1095" t="s">
        <v>29</v>
      </c>
      <c r="D1095" t="s">
        <v>65</v>
      </c>
      <c r="E1095" t="s">
        <v>57</v>
      </c>
      <c r="F1095" t="s">
        <v>32</v>
      </c>
      <c r="G1095" t="s">
        <v>52</v>
      </c>
      <c r="H1095">
        <v>20.76</v>
      </c>
      <c r="I1095">
        <v>2213</v>
      </c>
      <c r="J1095">
        <v>91.48</v>
      </c>
      <c r="K1095">
        <v>6</v>
      </c>
      <c r="L1095" t="s">
        <v>44</v>
      </c>
      <c r="M1095" t="s">
        <v>60</v>
      </c>
      <c r="N1095">
        <v>56217.599999999999</v>
      </c>
      <c r="O1095" t="s">
        <v>95</v>
      </c>
      <c r="P1095" t="s">
        <v>70</v>
      </c>
      <c r="Q1095">
        <v>88.62</v>
      </c>
      <c r="R1095">
        <v>5256.4</v>
      </c>
      <c r="S1095">
        <v>2364.2399999999998</v>
      </c>
      <c r="T1095">
        <v>4534</v>
      </c>
      <c r="U1095" t="str">
        <f>TEXT(Table1[[#This Row],[Booking_Date]],"mmm")</f>
        <v>May</v>
      </c>
      <c r="V1095">
        <f>YEAR(Table1[[#This Row],[Booking_Date]])</f>
        <v>2024</v>
      </c>
      <c r="W1095" t="s">
        <v>75</v>
      </c>
      <c r="X1095" t="str">
        <f>IF(Table1[[#This Row],[Freight_Cost]]&gt;50000,"High","Low")</f>
        <v>High</v>
      </c>
      <c r="Y1095" s="5" t="str">
        <f>IF(Table1[[#This Row],[Profit]]&gt;10000,"Good","Average")</f>
        <v>Average</v>
      </c>
      <c r="Z1095" s="5" t="str" cm="1">
        <f t="array" ref="Z1095">_xlfn.IFS(K1095&lt;=5,"Excellent",K1095&lt;=10,"Good",TRUE,"Delayed")</f>
        <v>Good</v>
      </c>
      <c r="AA1095" s="5" t="str">
        <f>_xlfn.XLOOKUP(Table1[[#This Row],[Shipment_ID]],A:A,E:E)</f>
        <v>Evergreen</v>
      </c>
      <c r="AB1095" s="5">
        <f t="shared" si="17"/>
        <v>4534</v>
      </c>
    </row>
    <row r="1096" spans="1:28">
      <c r="A1096" t="s">
        <v>1290</v>
      </c>
      <c r="B1096" s="1">
        <v>45781</v>
      </c>
      <c r="C1096" t="s">
        <v>89</v>
      </c>
      <c r="D1096" t="s">
        <v>56</v>
      </c>
      <c r="E1096" t="s">
        <v>83</v>
      </c>
      <c r="F1096" t="s">
        <v>32</v>
      </c>
      <c r="G1096" t="s">
        <v>52</v>
      </c>
      <c r="H1096">
        <v>25.71</v>
      </c>
      <c r="I1096">
        <v>1640</v>
      </c>
      <c r="J1096">
        <v>98.66</v>
      </c>
      <c r="K1096">
        <v>5</v>
      </c>
      <c r="L1096" t="s">
        <v>68</v>
      </c>
      <c r="M1096" t="s">
        <v>45</v>
      </c>
      <c r="N1096">
        <v>58658.2</v>
      </c>
      <c r="O1096" t="s">
        <v>172</v>
      </c>
      <c r="P1096" t="s">
        <v>70</v>
      </c>
      <c r="Q1096">
        <v>84.2</v>
      </c>
      <c r="R1096">
        <v>4308.3999999999996</v>
      </c>
      <c r="S1096">
        <v>1903.43</v>
      </c>
      <c r="T1096">
        <v>5947.39</v>
      </c>
      <c r="U1096" t="str">
        <f>TEXT(Table1[[#This Row],[Booking_Date]],"mmm")</f>
        <v>May</v>
      </c>
      <c r="V1096">
        <f>YEAR(Table1[[#This Row],[Booking_Date]])</f>
        <v>2025</v>
      </c>
      <c r="W1096" t="s">
        <v>75</v>
      </c>
      <c r="X1096" t="str">
        <f>IF(Table1[[#This Row],[Freight_Cost]]&gt;50000,"High","Low")</f>
        <v>High</v>
      </c>
      <c r="Y1096" s="5" t="str">
        <f>IF(Table1[[#This Row],[Profit]]&gt;10000,"Good","Average")</f>
        <v>Average</v>
      </c>
      <c r="Z1096" s="5" t="str" cm="1">
        <f t="array" ref="Z1096">_xlfn.IFS(K1096&lt;=5,"Excellent",K1096&lt;=10,"Good",TRUE,"Delayed")</f>
        <v>Excellent</v>
      </c>
      <c r="AA1096" s="5" t="str">
        <f>_xlfn.XLOOKUP(Table1[[#This Row],[Shipment_ID]],A:A,E:E)</f>
        <v>MSC</v>
      </c>
      <c r="AB1096" s="5">
        <f t="shared" si="17"/>
        <v>5947.39</v>
      </c>
    </row>
    <row r="1097" spans="1:28">
      <c r="A1097" t="s">
        <v>1291</v>
      </c>
      <c r="B1097" s="1">
        <v>45416</v>
      </c>
      <c r="C1097" t="s">
        <v>89</v>
      </c>
      <c r="D1097" t="s">
        <v>41</v>
      </c>
      <c r="E1097" t="s">
        <v>57</v>
      </c>
      <c r="F1097" t="s">
        <v>58</v>
      </c>
      <c r="G1097" t="s">
        <v>84</v>
      </c>
      <c r="H1097">
        <v>22.61</v>
      </c>
      <c r="I1097">
        <v>2011</v>
      </c>
      <c r="J1097">
        <v>97.57</v>
      </c>
      <c r="K1097">
        <v>5</v>
      </c>
      <c r="L1097" t="s">
        <v>44</v>
      </c>
      <c r="M1097" t="s">
        <v>45</v>
      </c>
      <c r="N1097">
        <v>69689.399999999994</v>
      </c>
      <c r="O1097" t="s">
        <v>487</v>
      </c>
      <c r="P1097" t="s">
        <v>47</v>
      </c>
      <c r="Q1097">
        <v>87.71</v>
      </c>
      <c r="R1097">
        <v>4926.3999999999996</v>
      </c>
      <c r="S1097">
        <v>1801.99</v>
      </c>
      <c r="T1097">
        <v>11649.78</v>
      </c>
      <c r="U1097" t="str">
        <f>TEXT(Table1[[#This Row],[Booking_Date]],"mmm")</f>
        <v>May</v>
      </c>
      <c r="V1097">
        <f>YEAR(Table1[[#This Row],[Booking_Date]])</f>
        <v>2024</v>
      </c>
      <c r="W1097" t="s">
        <v>75</v>
      </c>
      <c r="X1097" t="str">
        <f>IF(Table1[[#This Row],[Freight_Cost]]&gt;50000,"High","Low")</f>
        <v>High</v>
      </c>
      <c r="Y1097" s="5" t="str">
        <f>IF(Table1[[#This Row],[Profit]]&gt;10000,"Good","Average")</f>
        <v>Good</v>
      </c>
      <c r="Z1097" s="5" t="str" cm="1">
        <f t="array" ref="Z1097">_xlfn.IFS(K1097&lt;=5,"Excellent",K1097&lt;=10,"Good",TRUE,"Delayed")</f>
        <v>Excellent</v>
      </c>
      <c r="AA1097" s="5" t="str">
        <f>_xlfn.XLOOKUP(Table1[[#This Row],[Shipment_ID]],A:A,E:E)</f>
        <v>Evergreen</v>
      </c>
      <c r="AB1097" s="5">
        <f t="shared" si="17"/>
        <v>11649.78</v>
      </c>
    </row>
    <row r="1098" spans="1:28">
      <c r="A1098" t="s">
        <v>1292</v>
      </c>
      <c r="B1098" s="1">
        <v>45346</v>
      </c>
      <c r="C1098" t="s">
        <v>121</v>
      </c>
      <c r="D1098" t="s">
        <v>56</v>
      </c>
      <c r="E1098" t="s">
        <v>99</v>
      </c>
      <c r="F1098" t="s">
        <v>32</v>
      </c>
      <c r="G1098" t="s">
        <v>52</v>
      </c>
      <c r="H1098">
        <v>18.489999999999998</v>
      </c>
      <c r="I1098">
        <v>2507</v>
      </c>
      <c r="J1098">
        <v>96.94</v>
      </c>
      <c r="K1098">
        <v>6</v>
      </c>
      <c r="L1098" t="s">
        <v>68</v>
      </c>
      <c r="M1098" t="s">
        <v>60</v>
      </c>
      <c r="N1098">
        <v>60857.8</v>
      </c>
      <c r="O1098" t="s">
        <v>287</v>
      </c>
      <c r="P1098" t="s">
        <v>70</v>
      </c>
      <c r="Q1098">
        <v>86.73</v>
      </c>
      <c r="R1098">
        <v>5753.6</v>
      </c>
      <c r="S1098">
        <v>4010.21</v>
      </c>
      <c r="T1098">
        <v>7109.74</v>
      </c>
      <c r="U1098" t="str">
        <f>TEXT(Table1[[#This Row],[Booking_Date]],"mmm")</f>
        <v>Feb</v>
      </c>
      <c r="V1098">
        <f>YEAR(Table1[[#This Row],[Booking_Date]])</f>
        <v>2024</v>
      </c>
      <c r="W1098" t="s">
        <v>38</v>
      </c>
      <c r="X1098" t="str">
        <f>IF(Table1[[#This Row],[Freight_Cost]]&gt;50000,"High","Low")</f>
        <v>High</v>
      </c>
      <c r="Y1098" s="5" t="str">
        <f>IF(Table1[[#This Row],[Profit]]&gt;10000,"Good","Average")</f>
        <v>Average</v>
      </c>
      <c r="Z1098" s="5" t="str" cm="1">
        <f t="array" ref="Z1098">_xlfn.IFS(K1098&lt;=5,"Excellent",K1098&lt;=10,"Good",TRUE,"Delayed")</f>
        <v>Good</v>
      </c>
      <c r="AA1098" s="5" t="str">
        <f>_xlfn.XLOOKUP(Table1[[#This Row],[Shipment_ID]],A:A,E:E)</f>
        <v>ONE</v>
      </c>
      <c r="AB1098" s="5">
        <f t="shared" si="17"/>
        <v>7109.74</v>
      </c>
    </row>
    <row r="1099" spans="1:28">
      <c r="A1099" t="s">
        <v>1293</v>
      </c>
      <c r="B1099" s="1">
        <v>45382</v>
      </c>
      <c r="C1099" t="s">
        <v>50</v>
      </c>
      <c r="D1099" t="s">
        <v>56</v>
      </c>
      <c r="E1099" t="s">
        <v>99</v>
      </c>
      <c r="F1099" t="s">
        <v>58</v>
      </c>
      <c r="G1099" t="s">
        <v>33</v>
      </c>
      <c r="H1099">
        <v>18.52</v>
      </c>
      <c r="I1099">
        <v>2215</v>
      </c>
      <c r="J1099">
        <v>95.12</v>
      </c>
      <c r="K1099">
        <v>6</v>
      </c>
      <c r="L1099" t="s">
        <v>34</v>
      </c>
      <c r="M1099" t="s">
        <v>35</v>
      </c>
      <c r="N1099">
        <v>75662.399999999994</v>
      </c>
      <c r="O1099" t="s">
        <v>122</v>
      </c>
      <c r="P1099" t="s">
        <v>62</v>
      </c>
      <c r="Q1099">
        <v>86.35</v>
      </c>
      <c r="R1099">
        <v>5170.8</v>
      </c>
      <c r="S1099">
        <v>3387.48</v>
      </c>
      <c r="T1099">
        <v>9871.7199999999993</v>
      </c>
      <c r="U1099" t="str">
        <f>TEXT(Table1[[#This Row],[Booking_Date]],"mmm")</f>
        <v>Mar</v>
      </c>
      <c r="V1099">
        <f>YEAR(Table1[[#This Row],[Booking_Date]])</f>
        <v>2024</v>
      </c>
      <c r="W1099" t="s">
        <v>38</v>
      </c>
      <c r="X1099" t="str">
        <f>IF(Table1[[#This Row],[Freight_Cost]]&gt;50000,"High","Low")</f>
        <v>High</v>
      </c>
      <c r="Y1099" s="5" t="str">
        <f>IF(Table1[[#This Row],[Profit]]&gt;10000,"Good","Average")</f>
        <v>Average</v>
      </c>
      <c r="Z1099" s="5" t="str" cm="1">
        <f t="array" ref="Z1099">_xlfn.IFS(K1099&lt;=5,"Excellent",K1099&lt;=10,"Good",TRUE,"Delayed")</f>
        <v>Good</v>
      </c>
      <c r="AA1099" s="5" t="str">
        <f>_xlfn.XLOOKUP(Table1[[#This Row],[Shipment_ID]],A:A,E:E)</f>
        <v>ONE</v>
      </c>
      <c r="AB1099" s="5">
        <f t="shared" si="17"/>
        <v>9871.7199999999993</v>
      </c>
    </row>
    <row r="1100" spans="1:28">
      <c r="A1100" t="s">
        <v>1294</v>
      </c>
      <c r="B1100" s="1">
        <v>46146</v>
      </c>
      <c r="C1100" t="s">
        <v>121</v>
      </c>
      <c r="D1100" t="s">
        <v>65</v>
      </c>
      <c r="E1100" t="s">
        <v>99</v>
      </c>
      <c r="F1100" t="s">
        <v>32</v>
      </c>
      <c r="G1100" t="s">
        <v>67</v>
      </c>
      <c r="H1100">
        <v>25.11</v>
      </c>
      <c r="I1100">
        <v>1650</v>
      </c>
      <c r="J1100">
        <v>100.04</v>
      </c>
      <c r="K1100">
        <v>4</v>
      </c>
      <c r="L1100" t="s">
        <v>44</v>
      </c>
      <c r="M1100" t="s">
        <v>45</v>
      </c>
      <c r="N1100">
        <v>55903.8</v>
      </c>
      <c r="O1100" t="s">
        <v>483</v>
      </c>
      <c r="P1100" t="s">
        <v>54</v>
      </c>
      <c r="Q1100">
        <v>85.93</v>
      </c>
      <c r="R1100">
        <v>4304.3999999999996</v>
      </c>
      <c r="S1100">
        <v>3410.54</v>
      </c>
      <c r="T1100">
        <v>5124.3599999999997</v>
      </c>
      <c r="U1100" t="str">
        <f>TEXT(Table1[[#This Row],[Booking_Date]],"mmm")</f>
        <v>May</v>
      </c>
      <c r="V1100">
        <f>YEAR(Table1[[#This Row],[Booking_Date]])</f>
        <v>2026</v>
      </c>
      <c r="W1100" t="s">
        <v>75</v>
      </c>
      <c r="X1100" t="str">
        <f>IF(Table1[[#This Row],[Freight_Cost]]&gt;50000,"High","Low")</f>
        <v>High</v>
      </c>
      <c r="Y1100" s="5" t="str">
        <f>IF(Table1[[#This Row],[Profit]]&gt;10000,"Good","Average")</f>
        <v>Average</v>
      </c>
      <c r="Z1100" s="5" t="str" cm="1">
        <f t="array" ref="Z1100">_xlfn.IFS(K1100&lt;=5,"Excellent",K1100&lt;=10,"Good",TRUE,"Delayed")</f>
        <v>Excellent</v>
      </c>
      <c r="AA1100" s="5" t="str">
        <f>_xlfn.XLOOKUP(Table1[[#This Row],[Shipment_ID]],A:A,E:E)</f>
        <v>ONE</v>
      </c>
      <c r="AB1100" s="5">
        <f t="shared" si="17"/>
        <v>5124.3599999999997</v>
      </c>
    </row>
    <row r="1101" spans="1:28">
      <c r="A1101" t="s">
        <v>1295</v>
      </c>
      <c r="B1101" s="1">
        <v>45693</v>
      </c>
      <c r="C1101" t="s">
        <v>40</v>
      </c>
      <c r="D1101" t="s">
        <v>65</v>
      </c>
      <c r="E1101" t="s">
        <v>102</v>
      </c>
      <c r="F1101" t="s">
        <v>32</v>
      </c>
      <c r="G1101" t="s">
        <v>67</v>
      </c>
      <c r="H1101">
        <v>11.16</v>
      </c>
      <c r="I1101">
        <v>962</v>
      </c>
      <c r="J1101">
        <v>103.59</v>
      </c>
      <c r="K1101">
        <v>2</v>
      </c>
      <c r="L1101" t="s">
        <v>34</v>
      </c>
      <c r="M1101" t="s">
        <v>45</v>
      </c>
      <c r="N1101">
        <v>40518.800000000003</v>
      </c>
      <c r="O1101" t="s">
        <v>61</v>
      </c>
      <c r="P1101" t="s">
        <v>78</v>
      </c>
      <c r="Q1101">
        <v>83.05</v>
      </c>
      <c r="R1101">
        <v>2370.4</v>
      </c>
      <c r="S1101">
        <v>4471.32</v>
      </c>
      <c r="T1101">
        <v>5819.56</v>
      </c>
      <c r="U1101" t="str">
        <f>TEXT(Table1[[#This Row],[Booking_Date]],"mmm")</f>
        <v>Feb</v>
      </c>
      <c r="V1101">
        <f>YEAR(Table1[[#This Row],[Booking_Date]])</f>
        <v>2025</v>
      </c>
      <c r="W1101" t="s">
        <v>38</v>
      </c>
      <c r="X1101" t="str">
        <f>IF(Table1[[#This Row],[Freight_Cost]]&gt;50000,"High","Low")</f>
        <v>Low</v>
      </c>
      <c r="Y1101" s="5" t="str">
        <f>IF(Table1[[#This Row],[Profit]]&gt;10000,"Good","Average")</f>
        <v>Average</v>
      </c>
      <c r="Z1101" s="5" t="str" cm="1">
        <f t="array" ref="Z1101">_xlfn.IFS(K1101&lt;=5,"Excellent",K1101&lt;=10,"Good",TRUE,"Delayed")</f>
        <v>Excellent</v>
      </c>
      <c r="AA1101" s="5" t="str">
        <f>_xlfn.XLOOKUP(Table1[[#This Row],[Shipment_ID]],A:A,E:E)</f>
        <v>Maersk</v>
      </c>
      <c r="AB1101" s="5">
        <f t="shared" si="17"/>
        <v>5819.56</v>
      </c>
    </row>
    <row r="1102" spans="1:28">
      <c r="A1102" t="s">
        <v>1296</v>
      </c>
      <c r="B1102" s="1">
        <v>45938</v>
      </c>
      <c r="C1102" t="s">
        <v>121</v>
      </c>
      <c r="D1102" t="s">
        <v>82</v>
      </c>
      <c r="E1102" t="s">
        <v>31</v>
      </c>
      <c r="F1102" t="s">
        <v>32</v>
      </c>
      <c r="G1102" t="s">
        <v>59</v>
      </c>
      <c r="H1102">
        <v>20.13</v>
      </c>
      <c r="I1102">
        <v>794</v>
      </c>
      <c r="J1102">
        <v>88.01</v>
      </c>
      <c r="K1102">
        <v>2</v>
      </c>
      <c r="L1102" t="s">
        <v>34</v>
      </c>
      <c r="M1102" t="s">
        <v>60</v>
      </c>
      <c r="N1102">
        <v>43206.2</v>
      </c>
      <c r="O1102" t="s">
        <v>507</v>
      </c>
      <c r="P1102" t="s">
        <v>78</v>
      </c>
      <c r="Q1102">
        <v>85.36</v>
      </c>
      <c r="R1102">
        <v>2393.1999999999998</v>
      </c>
      <c r="S1102">
        <v>3963.75</v>
      </c>
      <c r="T1102">
        <v>6380.38</v>
      </c>
      <c r="U1102" t="str">
        <f>TEXT(Table1[[#This Row],[Booking_Date]],"mmm")</f>
        <v>Oct</v>
      </c>
      <c r="V1102">
        <f>YEAR(Table1[[#This Row],[Booking_Date]])</f>
        <v>2025</v>
      </c>
      <c r="W1102" t="s">
        <v>104</v>
      </c>
      <c r="X1102" t="str">
        <f>IF(Table1[[#This Row],[Freight_Cost]]&gt;50000,"High","Low")</f>
        <v>Low</v>
      </c>
      <c r="Y1102" s="5" t="str">
        <f>IF(Table1[[#This Row],[Profit]]&gt;10000,"Good","Average")</f>
        <v>Average</v>
      </c>
      <c r="Z1102" s="5" t="str" cm="1">
        <f t="array" ref="Z1102">_xlfn.IFS(K1102&lt;=5,"Excellent",K1102&lt;=10,"Good",TRUE,"Delayed")</f>
        <v>Excellent</v>
      </c>
      <c r="AA1102" s="5" t="str">
        <f>_xlfn.XLOOKUP(Table1[[#This Row],[Shipment_ID]],A:A,E:E)</f>
        <v>Hapag-Lloyd</v>
      </c>
      <c r="AB1102" s="5">
        <f t="shared" si="17"/>
        <v>6380.38</v>
      </c>
    </row>
    <row r="1103" spans="1:28">
      <c r="A1103" t="s">
        <v>1297</v>
      </c>
      <c r="B1103" s="1">
        <v>45998</v>
      </c>
      <c r="C1103" t="s">
        <v>115</v>
      </c>
      <c r="D1103" t="s">
        <v>65</v>
      </c>
      <c r="E1103" t="s">
        <v>31</v>
      </c>
      <c r="F1103" t="s">
        <v>58</v>
      </c>
      <c r="G1103" t="s">
        <v>33</v>
      </c>
      <c r="H1103">
        <v>12.34</v>
      </c>
      <c r="I1103">
        <v>2799</v>
      </c>
      <c r="J1103">
        <v>89.76</v>
      </c>
      <c r="K1103">
        <v>7</v>
      </c>
      <c r="L1103" t="s">
        <v>34</v>
      </c>
      <c r="M1103" t="s">
        <v>45</v>
      </c>
      <c r="N1103">
        <v>73965.2</v>
      </c>
      <c r="O1103" t="s">
        <v>350</v>
      </c>
      <c r="P1103" t="s">
        <v>54</v>
      </c>
      <c r="Q1103">
        <v>85.81</v>
      </c>
      <c r="R1103">
        <v>6091.6</v>
      </c>
      <c r="S1103">
        <v>4816.4399999999996</v>
      </c>
      <c r="T1103">
        <v>7817.71</v>
      </c>
      <c r="U1103" t="str">
        <f>TEXT(Table1[[#This Row],[Booking_Date]],"mmm")</f>
        <v>Dec</v>
      </c>
      <c r="V1103">
        <f>YEAR(Table1[[#This Row],[Booking_Date]])</f>
        <v>2025</v>
      </c>
      <c r="W1103" t="s">
        <v>104</v>
      </c>
      <c r="X1103" t="str">
        <f>IF(Table1[[#This Row],[Freight_Cost]]&gt;50000,"High","Low")</f>
        <v>High</v>
      </c>
      <c r="Y1103" s="5" t="str">
        <f>IF(Table1[[#This Row],[Profit]]&gt;10000,"Good","Average")</f>
        <v>Average</v>
      </c>
      <c r="Z1103" s="5" t="str" cm="1">
        <f t="array" ref="Z1103">_xlfn.IFS(K1103&lt;=5,"Excellent",K1103&lt;=10,"Good",TRUE,"Delayed")</f>
        <v>Good</v>
      </c>
      <c r="AA1103" s="5" t="str">
        <f>_xlfn.XLOOKUP(Table1[[#This Row],[Shipment_ID]],A:A,E:E)</f>
        <v>Hapag-Lloyd</v>
      </c>
      <c r="AB1103" s="5">
        <f t="shared" si="17"/>
        <v>7817.71</v>
      </c>
    </row>
    <row r="1104" spans="1:28">
      <c r="A1104" t="s">
        <v>1298</v>
      </c>
      <c r="B1104" s="1">
        <v>46013</v>
      </c>
      <c r="C1104" t="s">
        <v>29</v>
      </c>
      <c r="D1104" t="s">
        <v>56</v>
      </c>
      <c r="E1104" t="s">
        <v>57</v>
      </c>
      <c r="F1104" t="s">
        <v>32</v>
      </c>
      <c r="G1104" t="s">
        <v>33</v>
      </c>
      <c r="H1104">
        <v>18.11</v>
      </c>
      <c r="I1104">
        <v>452</v>
      </c>
      <c r="J1104">
        <v>85.61</v>
      </c>
      <c r="K1104">
        <v>2</v>
      </c>
      <c r="L1104" t="s">
        <v>34</v>
      </c>
      <c r="M1104" t="s">
        <v>60</v>
      </c>
      <c r="N1104">
        <v>36996.199999999997</v>
      </c>
      <c r="O1104" t="s">
        <v>436</v>
      </c>
      <c r="P1104" t="s">
        <v>74</v>
      </c>
      <c r="Q1104">
        <v>81.87</v>
      </c>
      <c r="R1104">
        <v>1628.4</v>
      </c>
      <c r="S1104">
        <v>4554.46</v>
      </c>
      <c r="T1104">
        <v>3053.87</v>
      </c>
      <c r="U1104" t="str">
        <f>TEXT(Table1[[#This Row],[Booking_Date]],"mmm")</f>
        <v>Dec</v>
      </c>
      <c r="V1104">
        <f>YEAR(Table1[[#This Row],[Booking_Date]])</f>
        <v>2025</v>
      </c>
      <c r="W1104" t="s">
        <v>104</v>
      </c>
      <c r="X1104" t="str">
        <f>IF(Table1[[#This Row],[Freight_Cost]]&gt;50000,"High","Low")</f>
        <v>Low</v>
      </c>
      <c r="Y1104" s="5" t="str">
        <f>IF(Table1[[#This Row],[Profit]]&gt;10000,"Good","Average")</f>
        <v>Average</v>
      </c>
      <c r="Z1104" s="5" t="str" cm="1">
        <f t="array" ref="Z1104">_xlfn.IFS(K1104&lt;=5,"Excellent",K1104&lt;=10,"Good",TRUE,"Delayed")</f>
        <v>Excellent</v>
      </c>
      <c r="AA1104" s="5" t="str">
        <f>_xlfn.XLOOKUP(Table1[[#This Row],[Shipment_ID]],A:A,E:E)</f>
        <v>Evergreen</v>
      </c>
      <c r="AB1104" s="5">
        <f t="shared" si="17"/>
        <v>3053.87</v>
      </c>
    </row>
    <row r="1105" spans="1:28">
      <c r="A1105" t="s">
        <v>1299</v>
      </c>
      <c r="B1105" s="1">
        <v>45447</v>
      </c>
      <c r="C1105" t="s">
        <v>50</v>
      </c>
      <c r="D1105" t="s">
        <v>51</v>
      </c>
      <c r="E1105" t="s">
        <v>83</v>
      </c>
      <c r="F1105" t="s">
        <v>58</v>
      </c>
      <c r="G1105" t="s">
        <v>67</v>
      </c>
      <c r="H1105">
        <v>23.35</v>
      </c>
      <c r="I1105">
        <v>2239</v>
      </c>
      <c r="J1105">
        <v>96.23</v>
      </c>
      <c r="K1105">
        <v>5</v>
      </c>
      <c r="L1105" t="s">
        <v>34</v>
      </c>
      <c r="M1105" t="s">
        <v>60</v>
      </c>
      <c r="N1105">
        <v>76430.600000000006</v>
      </c>
      <c r="O1105" t="s">
        <v>150</v>
      </c>
      <c r="P1105" t="s">
        <v>47</v>
      </c>
      <c r="Q1105">
        <v>83.49</v>
      </c>
      <c r="R1105">
        <v>5412</v>
      </c>
      <c r="S1105">
        <v>4078.3</v>
      </c>
      <c r="T1105">
        <v>9449.85</v>
      </c>
      <c r="U1105" t="str">
        <f>TEXT(Table1[[#This Row],[Booking_Date]],"mmm")</f>
        <v>Jun</v>
      </c>
      <c r="V1105">
        <f>YEAR(Table1[[#This Row],[Booking_Date]])</f>
        <v>2024</v>
      </c>
      <c r="W1105" t="s">
        <v>75</v>
      </c>
      <c r="X1105" t="str">
        <f>IF(Table1[[#This Row],[Freight_Cost]]&gt;50000,"High","Low")</f>
        <v>High</v>
      </c>
      <c r="Y1105" s="5" t="str">
        <f>IF(Table1[[#This Row],[Profit]]&gt;10000,"Good","Average")</f>
        <v>Average</v>
      </c>
      <c r="Z1105" s="5" t="str" cm="1">
        <f t="array" ref="Z1105">_xlfn.IFS(K1105&lt;=5,"Excellent",K1105&lt;=10,"Good",TRUE,"Delayed")</f>
        <v>Excellent</v>
      </c>
      <c r="AA1105" s="5" t="str">
        <f>_xlfn.XLOOKUP(Table1[[#This Row],[Shipment_ID]],A:A,E:E)</f>
        <v>MSC</v>
      </c>
      <c r="AB1105" s="5">
        <f t="shared" si="17"/>
        <v>9449.85</v>
      </c>
    </row>
    <row r="1106" spans="1:28">
      <c r="A1106" t="s">
        <v>1300</v>
      </c>
      <c r="B1106" s="1">
        <v>45537</v>
      </c>
      <c r="C1106" t="s">
        <v>29</v>
      </c>
      <c r="D1106" t="s">
        <v>41</v>
      </c>
      <c r="E1106" t="s">
        <v>83</v>
      </c>
      <c r="F1106" t="s">
        <v>58</v>
      </c>
      <c r="G1106" t="s">
        <v>33</v>
      </c>
      <c r="H1106">
        <v>27.13</v>
      </c>
      <c r="I1106">
        <v>1901</v>
      </c>
      <c r="J1106">
        <v>91.04</v>
      </c>
      <c r="K1106">
        <v>6</v>
      </c>
      <c r="L1106" t="s">
        <v>68</v>
      </c>
      <c r="M1106" t="s">
        <v>60</v>
      </c>
      <c r="N1106">
        <v>72653.8</v>
      </c>
      <c r="O1106" t="s">
        <v>141</v>
      </c>
      <c r="P1106" t="s">
        <v>70</v>
      </c>
      <c r="Q1106">
        <v>86.18</v>
      </c>
      <c r="R1106">
        <v>4887.2</v>
      </c>
      <c r="S1106">
        <v>4770.87</v>
      </c>
      <c r="T1106">
        <v>8277.89</v>
      </c>
      <c r="U1106" t="str">
        <f>TEXT(Table1[[#This Row],[Booking_Date]],"mmm")</f>
        <v>Sep</v>
      </c>
      <c r="V1106">
        <f>YEAR(Table1[[#This Row],[Booking_Date]])</f>
        <v>2024</v>
      </c>
      <c r="W1106" t="s">
        <v>48</v>
      </c>
      <c r="X1106" t="str">
        <f>IF(Table1[[#This Row],[Freight_Cost]]&gt;50000,"High","Low")</f>
        <v>High</v>
      </c>
      <c r="Y1106" s="5" t="str">
        <f>IF(Table1[[#This Row],[Profit]]&gt;10000,"Good","Average")</f>
        <v>Average</v>
      </c>
      <c r="Z1106" s="5" t="str" cm="1">
        <f t="array" ref="Z1106">_xlfn.IFS(K1106&lt;=5,"Excellent",K1106&lt;=10,"Good",TRUE,"Delayed")</f>
        <v>Good</v>
      </c>
      <c r="AA1106" s="5" t="str">
        <f>_xlfn.XLOOKUP(Table1[[#This Row],[Shipment_ID]],A:A,E:E)</f>
        <v>MSC</v>
      </c>
      <c r="AB1106" s="5">
        <f t="shared" si="17"/>
        <v>8277.89</v>
      </c>
    </row>
    <row r="1107" spans="1:28">
      <c r="A1107" t="s">
        <v>1301</v>
      </c>
      <c r="B1107" s="1">
        <v>45462</v>
      </c>
      <c r="C1107" t="s">
        <v>121</v>
      </c>
      <c r="D1107" t="s">
        <v>65</v>
      </c>
      <c r="E1107" t="s">
        <v>31</v>
      </c>
      <c r="F1107" t="s">
        <v>32</v>
      </c>
      <c r="G1107" t="s">
        <v>43</v>
      </c>
      <c r="H1107">
        <v>14.27</v>
      </c>
      <c r="I1107">
        <v>1638</v>
      </c>
      <c r="J1107">
        <v>104.08</v>
      </c>
      <c r="K1107">
        <v>6</v>
      </c>
      <c r="L1107" t="s">
        <v>34</v>
      </c>
      <c r="M1107" t="s">
        <v>35</v>
      </c>
      <c r="N1107">
        <v>53988.6</v>
      </c>
      <c r="O1107" t="s">
        <v>395</v>
      </c>
      <c r="P1107" t="s">
        <v>70</v>
      </c>
      <c r="Q1107">
        <v>84.63</v>
      </c>
      <c r="R1107">
        <v>3846.8</v>
      </c>
      <c r="S1107">
        <v>3464.55</v>
      </c>
      <c r="T1107">
        <v>5344.8</v>
      </c>
      <c r="U1107" t="str">
        <f>TEXT(Table1[[#This Row],[Booking_Date]],"mmm")</f>
        <v>Jun</v>
      </c>
      <c r="V1107">
        <f>YEAR(Table1[[#This Row],[Booking_Date]])</f>
        <v>2024</v>
      </c>
      <c r="W1107" t="s">
        <v>75</v>
      </c>
      <c r="X1107" t="str">
        <f>IF(Table1[[#This Row],[Freight_Cost]]&gt;50000,"High","Low")</f>
        <v>High</v>
      </c>
      <c r="Y1107" s="5" t="str">
        <f>IF(Table1[[#This Row],[Profit]]&gt;10000,"Good","Average")</f>
        <v>Average</v>
      </c>
      <c r="Z1107" s="5" t="str" cm="1">
        <f t="array" ref="Z1107">_xlfn.IFS(K1107&lt;=5,"Excellent",K1107&lt;=10,"Good",TRUE,"Delayed")</f>
        <v>Good</v>
      </c>
      <c r="AA1107" s="5" t="str">
        <f>_xlfn.XLOOKUP(Table1[[#This Row],[Shipment_ID]],A:A,E:E)</f>
        <v>Hapag-Lloyd</v>
      </c>
      <c r="AB1107" s="5">
        <f t="shared" si="17"/>
        <v>5344.8</v>
      </c>
    </row>
    <row r="1108" spans="1:28">
      <c r="A1108" t="s">
        <v>1302</v>
      </c>
      <c r="B1108" s="1">
        <v>45858</v>
      </c>
      <c r="C1108" t="s">
        <v>64</v>
      </c>
      <c r="D1108" t="s">
        <v>51</v>
      </c>
      <c r="E1108" t="s">
        <v>83</v>
      </c>
      <c r="F1108" t="s">
        <v>32</v>
      </c>
      <c r="G1108" t="s">
        <v>33</v>
      </c>
      <c r="H1108">
        <v>23.52</v>
      </c>
      <c r="I1108">
        <v>1189</v>
      </c>
      <c r="J1108">
        <v>96.02</v>
      </c>
      <c r="K1108">
        <v>3</v>
      </c>
      <c r="L1108" t="s">
        <v>34</v>
      </c>
      <c r="M1108" t="s">
        <v>35</v>
      </c>
      <c r="N1108">
        <v>55958.400000000001</v>
      </c>
      <c r="O1108" t="s">
        <v>118</v>
      </c>
      <c r="P1108" t="s">
        <v>47</v>
      </c>
      <c r="Q1108">
        <v>87.46</v>
      </c>
      <c r="R1108">
        <v>3318.8</v>
      </c>
      <c r="S1108">
        <v>3552.65</v>
      </c>
      <c r="T1108">
        <v>5068.38</v>
      </c>
      <c r="U1108" t="str">
        <f>TEXT(Table1[[#This Row],[Booking_Date]],"mmm")</f>
        <v>Jul</v>
      </c>
      <c r="V1108">
        <f>YEAR(Table1[[#This Row],[Booking_Date]])</f>
        <v>2025</v>
      </c>
      <c r="W1108" t="s">
        <v>48</v>
      </c>
      <c r="X1108" t="str">
        <f>IF(Table1[[#This Row],[Freight_Cost]]&gt;50000,"High","Low")</f>
        <v>High</v>
      </c>
      <c r="Y1108" s="5" t="str">
        <f>IF(Table1[[#This Row],[Profit]]&gt;10000,"Good","Average")</f>
        <v>Average</v>
      </c>
      <c r="Z1108" s="5" t="str" cm="1">
        <f t="array" ref="Z1108">_xlfn.IFS(K1108&lt;=5,"Excellent",K1108&lt;=10,"Good",TRUE,"Delayed")</f>
        <v>Excellent</v>
      </c>
      <c r="AA1108" s="5" t="str">
        <f>_xlfn.XLOOKUP(Table1[[#This Row],[Shipment_ID]],A:A,E:E)</f>
        <v>MSC</v>
      </c>
      <c r="AB1108" s="5">
        <f t="shared" si="17"/>
        <v>5068.38</v>
      </c>
    </row>
    <row r="1109" spans="1:28">
      <c r="A1109" t="s">
        <v>1303</v>
      </c>
      <c r="B1109" s="1">
        <v>45425</v>
      </c>
      <c r="C1109" t="s">
        <v>40</v>
      </c>
      <c r="D1109" t="s">
        <v>51</v>
      </c>
      <c r="E1109" t="s">
        <v>42</v>
      </c>
      <c r="F1109" t="s">
        <v>32</v>
      </c>
      <c r="G1109" t="s">
        <v>52</v>
      </c>
      <c r="H1109">
        <v>18.05</v>
      </c>
      <c r="I1109">
        <v>2363</v>
      </c>
      <c r="J1109">
        <v>87.22</v>
      </c>
      <c r="K1109">
        <v>5</v>
      </c>
      <c r="L1109" t="s">
        <v>68</v>
      </c>
      <c r="M1109" t="s">
        <v>35</v>
      </c>
      <c r="N1109">
        <v>61567.4</v>
      </c>
      <c r="O1109" t="s">
        <v>479</v>
      </c>
      <c r="P1109" t="s">
        <v>54</v>
      </c>
      <c r="Q1109">
        <v>84.49</v>
      </c>
      <c r="R1109">
        <v>5448</v>
      </c>
      <c r="S1109">
        <v>4556.74</v>
      </c>
      <c r="T1109">
        <v>10027.32</v>
      </c>
      <c r="U1109" t="str">
        <f>TEXT(Table1[[#This Row],[Booking_Date]],"mmm")</f>
        <v>May</v>
      </c>
      <c r="V1109">
        <f>YEAR(Table1[[#This Row],[Booking_Date]])</f>
        <v>2024</v>
      </c>
      <c r="W1109" t="s">
        <v>75</v>
      </c>
      <c r="X1109" t="str">
        <f>IF(Table1[[#This Row],[Freight_Cost]]&gt;50000,"High","Low")</f>
        <v>High</v>
      </c>
      <c r="Y1109" s="5" t="str">
        <f>IF(Table1[[#This Row],[Profit]]&gt;10000,"Good","Average")</f>
        <v>Good</v>
      </c>
      <c r="Z1109" s="5" t="str" cm="1">
        <f t="array" ref="Z1109">_xlfn.IFS(K1109&lt;=5,"Excellent",K1109&lt;=10,"Good",TRUE,"Delayed")</f>
        <v>Excellent</v>
      </c>
      <c r="AA1109" s="5" t="str">
        <f>_xlfn.XLOOKUP(Table1[[#This Row],[Shipment_ID]],A:A,E:E)</f>
        <v>CMA CGM</v>
      </c>
      <c r="AB1109" s="5">
        <f t="shared" si="17"/>
        <v>10027.32</v>
      </c>
    </row>
    <row r="1110" spans="1:28">
      <c r="A1110" t="s">
        <v>1304</v>
      </c>
      <c r="B1110" s="1">
        <v>45292</v>
      </c>
      <c r="C1110" t="s">
        <v>40</v>
      </c>
      <c r="D1110" t="s">
        <v>82</v>
      </c>
      <c r="E1110" t="s">
        <v>42</v>
      </c>
      <c r="F1110" t="s">
        <v>32</v>
      </c>
      <c r="G1110" t="s">
        <v>33</v>
      </c>
      <c r="H1110">
        <v>16.559999999999999</v>
      </c>
      <c r="I1110">
        <v>330</v>
      </c>
      <c r="J1110">
        <v>88.19</v>
      </c>
      <c r="K1110">
        <v>2</v>
      </c>
      <c r="L1110" t="s">
        <v>68</v>
      </c>
      <c r="M1110" t="s">
        <v>60</v>
      </c>
      <c r="N1110">
        <v>31946.799999999999</v>
      </c>
      <c r="O1110" t="s">
        <v>531</v>
      </c>
      <c r="P1110" t="s">
        <v>78</v>
      </c>
      <c r="Q1110">
        <v>81.16</v>
      </c>
      <c r="R1110">
        <v>1322.4</v>
      </c>
      <c r="S1110">
        <v>2340.56</v>
      </c>
      <c r="T1110">
        <v>3502.97</v>
      </c>
      <c r="U1110" t="str">
        <f>TEXT(Table1[[#This Row],[Booking_Date]],"mmm")</f>
        <v>Jan</v>
      </c>
      <c r="V1110">
        <f>YEAR(Table1[[#This Row],[Booking_Date]])</f>
        <v>2024</v>
      </c>
      <c r="W1110" t="s">
        <v>38</v>
      </c>
      <c r="X1110" t="str">
        <f>IF(Table1[[#This Row],[Freight_Cost]]&gt;50000,"High","Low")</f>
        <v>Low</v>
      </c>
      <c r="Y1110" s="5" t="str">
        <f>IF(Table1[[#This Row],[Profit]]&gt;10000,"Good","Average")</f>
        <v>Average</v>
      </c>
      <c r="Z1110" s="5" t="str" cm="1">
        <f t="array" ref="Z1110">_xlfn.IFS(K1110&lt;=5,"Excellent",K1110&lt;=10,"Good",TRUE,"Delayed")</f>
        <v>Excellent</v>
      </c>
      <c r="AA1110" s="5" t="str">
        <f>_xlfn.XLOOKUP(Table1[[#This Row],[Shipment_ID]],A:A,E:E)</f>
        <v>CMA CGM</v>
      </c>
      <c r="AB1110" s="5">
        <f t="shared" si="17"/>
        <v>3502.97</v>
      </c>
    </row>
    <row r="1111" spans="1:28">
      <c r="A1111" t="s">
        <v>1305</v>
      </c>
      <c r="B1111" s="1">
        <v>45993</v>
      </c>
      <c r="C1111" t="s">
        <v>64</v>
      </c>
      <c r="D1111" t="s">
        <v>30</v>
      </c>
      <c r="E1111" t="s">
        <v>66</v>
      </c>
      <c r="F1111" t="s">
        <v>58</v>
      </c>
      <c r="G1111" t="s">
        <v>90</v>
      </c>
      <c r="H1111">
        <v>17.18</v>
      </c>
      <c r="I1111">
        <v>647</v>
      </c>
      <c r="J1111">
        <v>91.06</v>
      </c>
      <c r="K1111">
        <v>2</v>
      </c>
      <c r="L1111" t="s">
        <v>34</v>
      </c>
      <c r="M1111" t="s">
        <v>60</v>
      </c>
      <c r="N1111">
        <v>51153.2</v>
      </c>
      <c r="O1111" t="s">
        <v>307</v>
      </c>
      <c r="P1111" t="s">
        <v>74</v>
      </c>
      <c r="Q1111">
        <v>86.48</v>
      </c>
      <c r="R1111">
        <v>1981.2</v>
      </c>
      <c r="S1111">
        <v>3842.04</v>
      </c>
      <c r="T1111">
        <v>5613.94</v>
      </c>
      <c r="U1111" t="str">
        <f>TEXT(Table1[[#This Row],[Booking_Date]],"mmm")</f>
        <v>Dec</v>
      </c>
      <c r="V1111">
        <f>YEAR(Table1[[#This Row],[Booking_Date]])</f>
        <v>2025</v>
      </c>
      <c r="W1111" t="s">
        <v>104</v>
      </c>
      <c r="X1111" t="str">
        <f>IF(Table1[[#This Row],[Freight_Cost]]&gt;50000,"High","Low")</f>
        <v>High</v>
      </c>
      <c r="Y1111" s="5" t="str">
        <f>IF(Table1[[#This Row],[Profit]]&gt;10000,"Good","Average")</f>
        <v>Average</v>
      </c>
      <c r="Z1111" s="5" t="str" cm="1">
        <f t="array" ref="Z1111">_xlfn.IFS(K1111&lt;=5,"Excellent",K1111&lt;=10,"Good",TRUE,"Delayed")</f>
        <v>Excellent</v>
      </c>
      <c r="AA1111" s="5" t="str">
        <f>_xlfn.XLOOKUP(Table1[[#This Row],[Shipment_ID]],A:A,E:E)</f>
        <v>COSCO</v>
      </c>
      <c r="AB1111" s="5">
        <f t="shared" si="17"/>
        <v>5613.94</v>
      </c>
    </row>
    <row r="1112" spans="1:28">
      <c r="A1112" t="s">
        <v>1306</v>
      </c>
      <c r="B1112" s="1">
        <v>45756</v>
      </c>
      <c r="C1112" t="s">
        <v>29</v>
      </c>
      <c r="D1112" t="s">
        <v>65</v>
      </c>
      <c r="E1112" t="s">
        <v>42</v>
      </c>
      <c r="F1112" t="s">
        <v>58</v>
      </c>
      <c r="G1112" t="s">
        <v>67</v>
      </c>
      <c r="H1112">
        <v>11.29</v>
      </c>
      <c r="I1112">
        <v>995</v>
      </c>
      <c r="J1112">
        <v>90.92</v>
      </c>
      <c r="K1112">
        <v>3</v>
      </c>
      <c r="L1112" t="s">
        <v>34</v>
      </c>
      <c r="M1112" t="s">
        <v>45</v>
      </c>
      <c r="N1112">
        <v>51511.4</v>
      </c>
      <c r="O1112" t="s">
        <v>141</v>
      </c>
      <c r="P1112" t="s">
        <v>54</v>
      </c>
      <c r="Q1112">
        <v>84.03</v>
      </c>
      <c r="R1112">
        <v>2441.6</v>
      </c>
      <c r="S1112">
        <v>3737.13</v>
      </c>
      <c r="T1112">
        <v>8705.2000000000007</v>
      </c>
      <c r="U1112" t="str">
        <f>TEXT(Table1[[#This Row],[Booking_Date]],"mmm")</f>
        <v>Apr</v>
      </c>
      <c r="V1112">
        <f>YEAR(Table1[[#This Row],[Booking_Date]])</f>
        <v>2025</v>
      </c>
      <c r="W1112" t="s">
        <v>75</v>
      </c>
      <c r="X1112" t="str">
        <f>IF(Table1[[#This Row],[Freight_Cost]]&gt;50000,"High","Low")</f>
        <v>High</v>
      </c>
      <c r="Y1112" s="5" t="str">
        <f>IF(Table1[[#This Row],[Profit]]&gt;10000,"Good","Average")</f>
        <v>Average</v>
      </c>
      <c r="Z1112" s="5" t="str" cm="1">
        <f t="array" ref="Z1112">_xlfn.IFS(K1112&lt;=5,"Excellent",K1112&lt;=10,"Good",TRUE,"Delayed")</f>
        <v>Excellent</v>
      </c>
      <c r="AA1112" s="5" t="str">
        <f>_xlfn.XLOOKUP(Table1[[#This Row],[Shipment_ID]],A:A,E:E)</f>
        <v>CMA CGM</v>
      </c>
      <c r="AB1112" s="5">
        <f t="shared" si="17"/>
        <v>8705.2000000000007</v>
      </c>
    </row>
    <row r="1113" spans="1:28">
      <c r="A1113" t="s">
        <v>1307</v>
      </c>
      <c r="B1113" s="1">
        <v>45570</v>
      </c>
      <c r="C1113" t="s">
        <v>29</v>
      </c>
      <c r="D1113" t="s">
        <v>82</v>
      </c>
      <c r="E1113" t="s">
        <v>42</v>
      </c>
      <c r="F1113" t="s">
        <v>58</v>
      </c>
      <c r="G1113" t="s">
        <v>33</v>
      </c>
      <c r="H1113">
        <v>14.63</v>
      </c>
      <c r="I1113">
        <v>930</v>
      </c>
      <c r="J1113">
        <v>94.22</v>
      </c>
      <c r="K1113">
        <v>3</v>
      </c>
      <c r="L1113" t="s">
        <v>44</v>
      </c>
      <c r="M1113" t="s">
        <v>60</v>
      </c>
      <c r="N1113">
        <v>47633.4</v>
      </c>
      <c r="O1113" t="s">
        <v>158</v>
      </c>
      <c r="P1113" t="s">
        <v>78</v>
      </c>
      <c r="Q1113">
        <v>83.6</v>
      </c>
      <c r="R1113">
        <v>2445.1999999999998</v>
      </c>
      <c r="S1113">
        <v>3536.77</v>
      </c>
      <c r="T1113">
        <v>4859.1099999999997</v>
      </c>
      <c r="U1113" t="str">
        <f>TEXT(Table1[[#This Row],[Booking_Date]],"mmm")</f>
        <v>Oct</v>
      </c>
      <c r="V1113">
        <f>YEAR(Table1[[#This Row],[Booking_Date]])</f>
        <v>2024</v>
      </c>
      <c r="W1113" t="s">
        <v>104</v>
      </c>
      <c r="X1113" t="str">
        <f>IF(Table1[[#This Row],[Freight_Cost]]&gt;50000,"High","Low")</f>
        <v>Low</v>
      </c>
      <c r="Y1113" s="5" t="str">
        <f>IF(Table1[[#This Row],[Profit]]&gt;10000,"Good","Average")</f>
        <v>Average</v>
      </c>
      <c r="Z1113" s="5" t="str" cm="1">
        <f t="array" ref="Z1113">_xlfn.IFS(K1113&lt;=5,"Excellent",K1113&lt;=10,"Good",TRUE,"Delayed")</f>
        <v>Excellent</v>
      </c>
      <c r="AA1113" s="5" t="str">
        <f>_xlfn.XLOOKUP(Table1[[#This Row],[Shipment_ID]],A:A,E:E)</f>
        <v>CMA CGM</v>
      </c>
      <c r="AB1113" s="5">
        <f t="shared" si="17"/>
        <v>4859.1099999999997</v>
      </c>
    </row>
    <row r="1114" spans="1:28">
      <c r="A1114" t="s">
        <v>1308</v>
      </c>
      <c r="B1114" s="1">
        <v>45349</v>
      </c>
      <c r="C1114" t="s">
        <v>89</v>
      </c>
      <c r="D1114" t="s">
        <v>82</v>
      </c>
      <c r="E1114" t="s">
        <v>42</v>
      </c>
      <c r="F1114" t="s">
        <v>58</v>
      </c>
      <c r="G1114" t="s">
        <v>84</v>
      </c>
      <c r="H1114">
        <v>13.12</v>
      </c>
      <c r="I1114">
        <v>1231</v>
      </c>
      <c r="J1114">
        <v>90.83</v>
      </c>
      <c r="K1114">
        <v>5</v>
      </c>
      <c r="L1114" t="s">
        <v>68</v>
      </c>
      <c r="M1114" t="s">
        <v>45</v>
      </c>
      <c r="N1114">
        <v>53479.6</v>
      </c>
      <c r="O1114" t="s">
        <v>213</v>
      </c>
      <c r="P1114" t="s">
        <v>47</v>
      </c>
      <c r="Q1114">
        <v>85.9</v>
      </c>
      <c r="R1114">
        <v>2986.8</v>
      </c>
      <c r="S1114">
        <v>4063.62</v>
      </c>
      <c r="T1114">
        <v>4815.2700000000004</v>
      </c>
      <c r="U1114" t="str">
        <f>TEXT(Table1[[#This Row],[Booking_Date]],"mmm")</f>
        <v>Feb</v>
      </c>
      <c r="V1114">
        <f>YEAR(Table1[[#This Row],[Booking_Date]])</f>
        <v>2024</v>
      </c>
      <c r="W1114" t="s">
        <v>38</v>
      </c>
      <c r="X1114" t="str">
        <f>IF(Table1[[#This Row],[Freight_Cost]]&gt;50000,"High","Low")</f>
        <v>High</v>
      </c>
      <c r="Y1114" s="5" t="str">
        <f>IF(Table1[[#This Row],[Profit]]&gt;10000,"Good","Average")</f>
        <v>Average</v>
      </c>
      <c r="Z1114" s="5" t="str" cm="1">
        <f t="array" ref="Z1114">_xlfn.IFS(K1114&lt;=5,"Excellent",K1114&lt;=10,"Good",TRUE,"Delayed")</f>
        <v>Excellent</v>
      </c>
      <c r="AA1114" s="5" t="str">
        <f>_xlfn.XLOOKUP(Table1[[#This Row],[Shipment_ID]],A:A,E:E)</f>
        <v>CMA CGM</v>
      </c>
      <c r="AB1114" s="5">
        <f t="shared" si="17"/>
        <v>4815.2700000000004</v>
      </c>
    </row>
    <row r="1115" spans="1:28">
      <c r="A1115" t="s">
        <v>1309</v>
      </c>
      <c r="B1115" s="1">
        <v>45895</v>
      </c>
      <c r="C1115" t="s">
        <v>121</v>
      </c>
      <c r="D1115" t="s">
        <v>56</v>
      </c>
      <c r="E1115" t="s">
        <v>99</v>
      </c>
      <c r="F1115" t="s">
        <v>58</v>
      </c>
      <c r="G1115" t="s">
        <v>52</v>
      </c>
      <c r="H1115">
        <v>24.34</v>
      </c>
      <c r="I1115">
        <v>1560</v>
      </c>
      <c r="J1115">
        <v>97.68</v>
      </c>
      <c r="K1115">
        <v>5</v>
      </c>
      <c r="L1115" t="s">
        <v>34</v>
      </c>
      <c r="M1115" t="s">
        <v>35</v>
      </c>
      <c r="N1115">
        <v>73347.600000000006</v>
      </c>
      <c r="O1115" t="s">
        <v>158</v>
      </c>
      <c r="P1115" t="s">
        <v>74</v>
      </c>
      <c r="Q1115">
        <v>82.89</v>
      </c>
      <c r="R1115">
        <v>4093.6</v>
      </c>
      <c r="S1115">
        <v>1550.73</v>
      </c>
      <c r="T1115">
        <v>11920.01</v>
      </c>
      <c r="U1115" t="str">
        <f>TEXT(Table1[[#This Row],[Booking_Date]],"mmm")</f>
        <v>Aug</v>
      </c>
      <c r="V1115">
        <f>YEAR(Table1[[#This Row],[Booking_Date]])</f>
        <v>2025</v>
      </c>
      <c r="W1115" t="s">
        <v>48</v>
      </c>
      <c r="X1115" t="str">
        <f>IF(Table1[[#This Row],[Freight_Cost]]&gt;50000,"High","Low")</f>
        <v>High</v>
      </c>
      <c r="Y1115" s="5" t="str">
        <f>IF(Table1[[#This Row],[Profit]]&gt;10000,"Good","Average")</f>
        <v>Good</v>
      </c>
      <c r="Z1115" s="5" t="str" cm="1">
        <f t="array" ref="Z1115">_xlfn.IFS(K1115&lt;=5,"Excellent",K1115&lt;=10,"Good",TRUE,"Delayed")</f>
        <v>Excellent</v>
      </c>
      <c r="AA1115" s="5" t="str">
        <f>_xlfn.XLOOKUP(Table1[[#This Row],[Shipment_ID]],A:A,E:E)</f>
        <v>ONE</v>
      </c>
      <c r="AB1115" s="5">
        <f t="shared" si="17"/>
        <v>11920.01</v>
      </c>
    </row>
    <row r="1116" spans="1:28">
      <c r="A1116" t="s">
        <v>1310</v>
      </c>
      <c r="B1116" s="1">
        <v>46069</v>
      </c>
      <c r="C1116" t="s">
        <v>29</v>
      </c>
      <c r="D1116" t="s">
        <v>30</v>
      </c>
      <c r="E1116" t="s">
        <v>83</v>
      </c>
      <c r="F1116" t="s">
        <v>32</v>
      </c>
      <c r="G1116" t="s">
        <v>52</v>
      </c>
      <c r="H1116">
        <v>11.38</v>
      </c>
      <c r="I1116">
        <v>2696</v>
      </c>
      <c r="J1116">
        <v>97.52</v>
      </c>
      <c r="K1116">
        <v>8</v>
      </c>
      <c r="L1116" t="s">
        <v>44</v>
      </c>
      <c r="M1116" t="s">
        <v>35</v>
      </c>
      <c r="N1116">
        <v>58296.4</v>
      </c>
      <c r="O1116" t="s">
        <v>686</v>
      </c>
      <c r="P1116" t="s">
        <v>74</v>
      </c>
      <c r="Q1116">
        <v>82.44</v>
      </c>
      <c r="R1116">
        <v>5847.2</v>
      </c>
      <c r="S1116">
        <v>3797.52</v>
      </c>
      <c r="T1116">
        <v>7105.56</v>
      </c>
      <c r="U1116" t="str">
        <f>TEXT(Table1[[#This Row],[Booking_Date]],"mmm")</f>
        <v>Feb</v>
      </c>
      <c r="V1116">
        <f>YEAR(Table1[[#This Row],[Booking_Date]])</f>
        <v>2026</v>
      </c>
      <c r="W1116" t="s">
        <v>38</v>
      </c>
      <c r="X1116" t="str">
        <f>IF(Table1[[#This Row],[Freight_Cost]]&gt;50000,"High","Low")</f>
        <v>High</v>
      </c>
      <c r="Y1116" s="5" t="str">
        <f>IF(Table1[[#This Row],[Profit]]&gt;10000,"Good","Average")</f>
        <v>Average</v>
      </c>
      <c r="Z1116" s="5" t="str" cm="1">
        <f t="array" ref="Z1116">_xlfn.IFS(K1116&lt;=5,"Excellent",K1116&lt;=10,"Good",TRUE,"Delayed")</f>
        <v>Good</v>
      </c>
      <c r="AA1116" s="5" t="str">
        <f>_xlfn.XLOOKUP(Table1[[#This Row],[Shipment_ID]],A:A,E:E)</f>
        <v>MSC</v>
      </c>
      <c r="AB1116" s="5">
        <f t="shared" si="17"/>
        <v>7105.56</v>
      </c>
    </row>
    <row r="1117" spans="1:28">
      <c r="A1117" t="s">
        <v>1311</v>
      </c>
      <c r="B1117" s="1">
        <v>45790</v>
      </c>
      <c r="C1117" t="s">
        <v>121</v>
      </c>
      <c r="D1117" t="s">
        <v>56</v>
      </c>
      <c r="E1117" t="s">
        <v>66</v>
      </c>
      <c r="F1117" t="s">
        <v>32</v>
      </c>
      <c r="G1117" t="s">
        <v>43</v>
      </c>
      <c r="H1117">
        <v>19.46</v>
      </c>
      <c r="I1117">
        <v>2473</v>
      </c>
      <c r="J1117">
        <v>96.62</v>
      </c>
      <c r="K1117">
        <v>6</v>
      </c>
      <c r="L1117" t="s">
        <v>68</v>
      </c>
      <c r="M1117" t="s">
        <v>35</v>
      </c>
      <c r="N1117">
        <v>65284.4</v>
      </c>
      <c r="O1117" t="s">
        <v>256</v>
      </c>
      <c r="P1117" t="s">
        <v>78</v>
      </c>
      <c r="Q1117">
        <v>88.69</v>
      </c>
      <c r="R1117">
        <v>5724.4</v>
      </c>
      <c r="S1117">
        <v>2405.86</v>
      </c>
      <c r="T1117">
        <v>7095.99</v>
      </c>
      <c r="U1117" t="str">
        <f>TEXT(Table1[[#This Row],[Booking_Date]],"mmm")</f>
        <v>May</v>
      </c>
      <c r="V1117">
        <f>YEAR(Table1[[#This Row],[Booking_Date]])</f>
        <v>2025</v>
      </c>
      <c r="W1117" t="s">
        <v>75</v>
      </c>
      <c r="X1117" t="str">
        <f>IF(Table1[[#This Row],[Freight_Cost]]&gt;50000,"High","Low")</f>
        <v>High</v>
      </c>
      <c r="Y1117" s="5" t="str">
        <f>IF(Table1[[#This Row],[Profit]]&gt;10000,"Good","Average")</f>
        <v>Average</v>
      </c>
      <c r="Z1117" s="5" t="str" cm="1">
        <f t="array" ref="Z1117">_xlfn.IFS(K1117&lt;=5,"Excellent",K1117&lt;=10,"Good",TRUE,"Delayed")</f>
        <v>Good</v>
      </c>
      <c r="AA1117" s="5" t="str">
        <f>_xlfn.XLOOKUP(Table1[[#This Row],[Shipment_ID]],A:A,E:E)</f>
        <v>COSCO</v>
      </c>
      <c r="AB1117" s="5">
        <f t="shared" si="17"/>
        <v>7095.99</v>
      </c>
    </row>
    <row r="1118" spans="1:28">
      <c r="A1118" t="s">
        <v>1312</v>
      </c>
      <c r="B1118" s="1">
        <v>45870</v>
      </c>
      <c r="C1118" t="s">
        <v>115</v>
      </c>
      <c r="D1118" t="s">
        <v>30</v>
      </c>
      <c r="E1118" t="s">
        <v>31</v>
      </c>
      <c r="F1118" t="s">
        <v>58</v>
      </c>
      <c r="G1118" t="s">
        <v>52</v>
      </c>
      <c r="H1118">
        <v>26.83</v>
      </c>
      <c r="I1118">
        <v>1412</v>
      </c>
      <c r="J1118">
        <v>102.71</v>
      </c>
      <c r="K1118">
        <v>5</v>
      </c>
      <c r="L1118" t="s">
        <v>34</v>
      </c>
      <c r="M1118" t="s">
        <v>35</v>
      </c>
      <c r="N1118">
        <v>74416.2</v>
      </c>
      <c r="O1118" t="s">
        <v>535</v>
      </c>
      <c r="P1118" t="s">
        <v>70</v>
      </c>
      <c r="Q1118">
        <v>85.14</v>
      </c>
      <c r="R1118">
        <v>3897.2</v>
      </c>
      <c r="S1118">
        <v>2927.12</v>
      </c>
      <c r="T1118">
        <v>12850.52</v>
      </c>
      <c r="U1118" t="str">
        <f>TEXT(Table1[[#This Row],[Booking_Date]],"mmm")</f>
        <v>Aug</v>
      </c>
      <c r="V1118">
        <f>YEAR(Table1[[#This Row],[Booking_Date]])</f>
        <v>2025</v>
      </c>
      <c r="W1118" t="s">
        <v>48</v>
      </c>
      <c r="X1118" t="str">
        <f>IF(Table1[[#This Row],[Freight_Cost]]&gt;50000,"High","Low")</f>
        <v>High</v>
      </c>
      <c r="Y1118" s="5" t="str">
        <f>IF(Table1[[#This Row],[Profit]]&gt;10000,"Good","Average")</f>
        <v>Good</v>
      </c>
      <c r="Z1118" s="5" t="str" cm="1">
        <f t="array" ref="Z1118">_xlfn.IFS(K1118&lt;=5,"Excellent",K1118&lt;=10,"Good",TRUE,"Delayed")</f>
        <v>Excellent</v>
      </c>
      <c r="AA1118" s="5" t="str">
        <f>_xlfn.XLOOKUP(Table1[[#This Row],[Shipment_ID]],A:A,E:E)</f>
        <v>Hapag-Lloyd</v>
      </c>
      <c r="AB1118" s="5">
        <f t="shared" si="17"/>
        <v>12850.52</v>
      </c>
    </row>
    <row r="1119" spans="1:28">
      <c r="A1119" t="s">
        <v>1313</v>
      </c>
      <c r="B1119" s="1">
        <v>45417</v>
      </c>
      <c r="C1119" t="s">
        <v>89</v>
      </c>
      <c r="D1119" t="s">
        <v>108</v>
      </c>
      <c r="E1119" t="s">
        <v>102</v>
      </c>
      <c r="F1119" t="s">
        <v>32</v>
      </c>
      <c r="G1119" t="s">
        <v>67</v>
      </c>
      <c r="H1119">
        <v>24.69</v>
      </c>
      <c r="I1119">
        <v>1368</v>
      </c>
      <c r="J1119">
        <v>89.89</v>
      </c>
      <c r="K1119">
        <v>5</v>
      </c>
      <c r="L1119" t="s">
        <v>44</v>
      </c>
      <c r="M1119" t="s">
        <v>60</v>
      </c>
      <c r="N1119">
        <v>49423.8</v>
      </c>
      <c r="O1119" t="s">
        <v>228</v>
      </c>
      <c r="P1119" t="s">
        <v>37</v>
      </c>
      <c r="Q1119">
        <v>88.94</v>
      </c>
      <c r="R1119">
        <v>3723.6</v>
      </c>
      <c r="S1119">
        <v>4231.04</v>
      </c>
      <c r="T1119">
        <v>7242.11</v>
      </c>
      <c r="U1119" t="str">
        <f>TEXT(Table1[[#This Row],[Booking_Date]],"mmm")</f>
        <v>May</v>
      </c>
      <c r="V1119">
        <f>YEAR(Table1[[#This Row],[Booking_Date]])</f>
        <v>2024</v>
      </c>
      <c r="W1119" t="s">
        <v>75</v>
      </c>
      <c r="X1119" t="str">
        <f>IF(Table1[[#This Row],[Freight_Cost]]&gt;50000,"High","Low")</f>
        <v>Low</v>
      </c>
      <c r="Y1119" s="5" t="str">
        <f>IF(Table1[[#This Row],[Profit]]&gt;10000,"Good","Average")</f>
        <v>Average</v>
      </c>
      <c r="Z1119" s="5" t="str" cm="1">
        <f t="array" ref="Z1119">_xlfn.IFS(K1119&lt;=5,"Excellent",K1119&lt;=10,"Good",TRUE,"Delayed")</f>
        <v>Excellent</v>
      </c>
      <c r="AA1119" s="5" t="str">
        <f>_xlfn.XLOOKUP(Table1[[#This Row],[Shipment_ID]],A:A,E:E)</f>
        <v>Maersk</v>
      </c>
      <c r="AB1119" s="5">
        <f t="shared" si="17"/>
        <v>7242.11</v>
      </c>
    </row>
    <row r="1120" spans="1:28">
      <c r="A1120" t="s">
        <v>1314</v>
      </c>
      <c r="B1120" s="1">
        <v>45768</v>
      </c>
      <c r="C1120" t="s">
        <v>121</v>
      </c>
      <c r="D1120" t="s">
        <v>82</v>
      </c>
      <c r="E1120" t="s">
        <v>83</v>
      </c>
      <c r="F1120" t="s">
        <v>58</v>
      </c>
      <c r="G1120" t="s">
        <v>84</v>
      </c>
      <c r="H1120">
        <v>12.51</v>
      </c>
      <c r="I1120">
        <v>634</v>
      </c>
      <c r="J1120">
        <v>97.05</v>
      </c>
      <c r="K1120">
        <v>2</v>
      </c>
      <c r="L1120" t="s">
        <v>44</v>
      </c>
      <c r="M1120" t="s">
        <v>45</v>
      </c>
      <c r="N1120">
        <v>44013</v>
      </c>
      <c r="O1120" t="s">
        <v>133</v>
      </c>
      <c r="P1120" t="s">
        <v>37</v>
      </c>
      <c r="Q1120">
        <v>88.52</v>
      </c>
      <c r="R1120">
        <v>1768.4</v>
      </c>
      <c r="S1120">
        <v>1845.02</v>
      </c>
      <c r="T1120">
        <v>3700.57</v>
      </c>
      <c r="U1120" t="str">
        <f>TEXT(Table1[[#This Row],[Booking_Date]],"mmm")</f>
        <v>Apr</v>
      </c>
      <c r="V1120">
        <f>YEAR(Table1[[#This Row],[Booking_Date]])</f>
        <v>2025</v>
      </c>
      <c r="W1120" t="s">
        <v>75</v>
      </c>
      <c r="X1120" t="str">
        <f>IF(Table1[[#This Row],[Freight_Cost]]&gt;50000,"High","Low")</f>
        <v>Low</v>
      </c>
      <c r="Y1120" s="5" t="str">
        <f>IF(Table1[[#This Row],[Profit]]&gt;10000,"Good","Average")</f>
        <v>Average</v>
      </c>
      <c r="Z1120" s="5" t="str" cm="1">
        <f t="array" ref="Z1120">_xlfn.IFS(K1120&lt;=5,"Excellent",K1120&lt;=10,"Good",TRUE,"Delayed")</f>
        <v>Excellent</v>
      </c>
      <c r="AA1120" s="5" t="str">
        <f>_xlfn.XLOOKUP(Table1[[#This Row],[Shipment_ID]],A:A,E:E)</f>
        <v>MSC</v>
      </c>
      <c r="AB1120" s="5">
        <f t="shared" si="17"/>
        <v>3700.57</v>
      </c>
    </row>
    <row r="1121" spans="1:28">
      <c r="A1121" t="s">
        <v>1315</v>
      </c>
      <c r="B1121" s="1">
        <v>45737</v>
      </c>
      <c r="C1121" t="s">
        <v>89</v>
      </c>
      <c r="D1121" t="s">
        <v>72</v>
      </c>
      <c r="E1121" t="s">
        <v>102</v>
      </c>
      <c r="F1121" t="s">
        <v>58</v>
      </c>
      <c r="G1121" t="s">
        <v>84</v>
      </c>
      <c r="H1121">
        <v>11.14</v>
      </c>
      <c r="I1121">
        <v>1276</v>
      </c>
      <c r="J1121">
        <v>90.98</v>
      </c>
      <c r="K1121">
        <v>3</v>
      </c>
      <c r="L1121" t="s">
        <v>68</v>
      </c>
      <c r="M1121" t="s">
        <v>60</v>
      </c>
      <c r="N1121">
        <v>50755.6</v>
      </c>
      <c r="O1121" t="s">
        <v>91</v>
      </c>
      <c r="P1121" t="s">
        <v>54</v>
      </c>
      <c r="Q1121">
        <v>85.59</v>
      </c>
      <c r="R1121">
        <v>2997.6</v>
      </c>
      <c r="S1121">
        <v>2301.65</v>
      </c>
      <c r="T1121">
        <v>9022.08</v>
      </c>
      <c r="U1121" t="str">
        <f>TEXT(Table1[[#This Row],[Booking_Date]],"mmm")</f>
        <v>Mar</v>
      </c>
      <c r="V1121">
        <f>YEAR(Table1[[#This Row],[Booking_Date]])</f>
        <v>2025</v>
      </c>
      <c r="W1121" t="s">
        <v>38</v>
      </c>
      <c r="X1121" t="str">
        <f>IF(Table1[[#This Row],[Freight_Cost]]&gt;50000,"High","Low")</f>
        <v>High</v>
      </c>
      <c r="Y1121" s="5" t="str">
        <f>IF(Table1[[#This Row],[Profit]]&gt;10000,"Good","Average")</f>
        <v>Average</v>
      </c>
      <c r="Z1121" s="5" t="str" cm="1">
        <f t="array" ref="Z1121">_xlfn.IFS(K1121&lt;=5,"Excellent",K1121&lt;=10,"Good",TRUE,"Delayed")</f>
        <v>Excellent</v>
      </c>
      <c r="AA1121" s="5" t="str">
        <f>_xlfn.XLOOKUP(Table1[[#This Row],[Shipment_ID]],A:A,E:E)</f>
        <v>Maersk</v>
      </c>
      <c r="AB1121" s="5">
        <f t="shared" si="17"/>
        <v>9022.08</v>
      </c>
    </row>
    <row r="1122" spans="1:28">
      <c r="A1122" t="s">
        <v>1316</v>
      </c>
      <c r="B1122" s="1">
        <v>45383</v>
      </c>
      <c r="C1122" t="s">
        <v>50</v>
      </c>
      <c r="D1122" t="s">
        <v>30</v>
      </c>
      <c r="E1122" t="s">
        <v>66</v>
      </c>
      <c r="F1122" t="s">
        <v>32</v>
      </c>
      <c r="G1122" t="s">
        <v>90</v>
      </c>
      <c r="H1122">
        <v>19.64</v>
      </c>
      <c r="I1122">
        <v>1310</v>
      </c>
      <c r="J1122">
        <v>101.4</v>
      </c>
      <c r="K1122">
        <v>5</v>
      </c>
      <c r="L1122" t="s">
        <v>44</v>
      </c>
      <c r="M1122" t="s">
        <v>35</v>
      </c>
      <c r="N1122">
        <v>49564</v>
      </c>
      <c r="O1122" t="s">
        <v>535</v>
      </c>
      <c r="P1122" t="s">
        <v>70</v>
      </c>
      <c r="Q1122">
        <v>83.21</v>
      </c>
      <c r="R1122">
        <v>3405.6</v>
      </c>
      <c r="S1122">
        <v>1847.71</v>
      </c>
      <c r="T1122">
        <v>7495.51</v>
      </c>
      <c r="U1122" t="str">
        <f>TEXT(Table1[[#This Row],[Booking_Date]],"mmm")</f>
        <v>Apr</v>
      </c>
      <c r="V1122">
        <f>YEAR(Table1[[#This Row],[Booking_Date]])</f>
        <v>2024</v>
      </c>
      <c r="W1122" t="s">
        <v>75</v>
      </c>
      <c r="X1122" t="str">
        <f>IF(Table1[[#This Row],[Freight_Cost]]&gt;50000,"High","Low")</f>
        <v>Low</v>
      </c>
      <c r="Y1122" s="5" t="str">
        <f>IF(Table1[[#This Row],[Profit]]&gt;10000,"Good","Average")</f>
        <v>Average</v>
      </c>
      <c r="Z1122" s="5" t="str" cm="1">
        <f t="array" ref="Z1122">_xlfn.IFS(K1122&lt;=5,"Excellent",K1122&lt;=10,"Good",TRUE,"Delayed")</f>
        <v>Excellent</v>
      </c>
      <c r="AA1122" s="5" t="str">
        <f>_xlfn.XLOOKUP(Table1[[#This Row],[Shipment_ID]],A:A,E:E)</f>
        <v>COSCO</v>
      </c>
      <c r="AB1122" s="5">
        <f t="shared" si="17"/>
        <v>7495.51</v>
      </c>
    </row>
    <row r="1123" spans="1:28">
      <c r="A1123" t="s">
        <v>1317</v>
      </c>
      <c r="B1123" s="1">
        <v>46002</v>
      </c>
      <c r="C1123" t="s">
        <v>115</v>
      </c>
      <c r="D1123" t="s">
        <v>41</v>
      </c>
      <c r="E1123" t="s">
        <v>102</v>
      </c>
      <c r="F1123" t="s">
        <v>58</v>
      </c>
      <c r="G1123" t="s">
        <v>43</v>
      </c>
      <c r="H1123">
        <v>20.55</v>
      </c>
      <c r="I1123">
        <v>384</v>
      </c>
      <c r="J1123">
        <v>94.53</v>
      </c>
      <c r="K1123">
        <v>2</v>
      </c>
      <c r="L1123" t="s">
        <v>68</v>
      </c>
      <c r="M1123" t="s">
        <v>35</v>
      </c>
      <c r="N1123">
        <v>52946.6</v>
      </c>
      <c r="O1123" t="s">
        <v>254</v>
      </c>
      <c r="P1123" t="s">
        <v>37</v>
      </c>
      <c r="Q1123">
        <v>88.08</v>
      </c>
      <c r="R1123">
        <v>1590</v>
      </c>
      <c r="S1123">
        <v>3846.3</v>
      </c>
      <c r="T1123">
        <v>4612.33</v>
      </c>
      <c r="U1123" t="str">
        <f>TEXT(Table1[[#This Row],[Booking_Date]],"mmm")</f>
        <v>Dec</v>
      </c>
      <c r="V1123">
        <f>YEAR(Table1[[#This Row],[Booking_Date]])</f>
        <v>2025</v>
      </c>
      <c r="W1123" t="s">
        <v>104</v>
      </c>
      <c r="X1123" t="str">
        <f>IF(Table1[[#This Row],[Freight_Cost]]&gt;50000,"High","Low")</f>
        <v>High</v>
      </c>
      <c r="Y1123" s="5" t="str">
        <f>IF(Table1[[#This Row],[Profit]]&gt;10000,"Good","Average")</f>
        <v>Average</v>
      </c>
      <c r="Z1123" s="5" t="str" cm="1">
        <f t="array" ref="Z1123">_xlfn.IFS(K1123&lt;=5,"Excellent",K1123&lt;=10,"Good",TRUE,"Delayed")</f>
        <v>Excellent</v>
      </c>
      <c r="AA1123" s="5" t="str">
        <f>_xlfn.XLOOKUP(Table1[[#This Row],[Shipment_ID]],A:A,E:E)</f>
        <v>Maersk</v>
      </c>
      <c r="AB1123" s="5">
        <f t="shared" si="17"/>
        <v>4612.33</v>
      </c>
    </row>
    <row r="1124" spans="1:28">
      <c r="A1124" t="s">
        <v>1318</v>
      </c>
      <c r="B1124" s="1">
        <v>45769</v>
      </c>
      <c r="C1124" t="s">
        <v>40</v>
      </c>
      <c r="D1124" t="s">
        <v>30</v>
      </c>
      <c r="E1124" t="s">
        <v>83</v>
      </c>
      <c r="F1124" t="s">
        <v>58</v>
      </c>
      <c r="G1124" t="s">
        <v>67</v>
      </c>
      <c r="H1124">
        <v>19.02</v>
      </c>
      <c r="I1124">
        <v>1143</v>
      </c>
      <c r="J1124">
        <v>102.77</v>
      </c>
      <c r="K1124">
        <v>3</v>
      </c>
      <c r="L1124" t="s">
        <v>44</v>
      </c>
      <c r="M1124" t="s">
        <v>60</v>
      </c>
      <c r="N1124">
        <v>55166.400000000001</v>
      </c>
      <c r="O1124" t="s">
        <v>116</v>
      </c>
      <c r="P1124" t="s">
        <v>78</v>
      </c>
      <c r="Q1124">
        <v>86.3</v>
      </c>
      <c r="R1124">
        <v>3046.8</v>
      </c>
      <c r="S1124">
        <v>4084.32</v>
      </c>
      <c r="T1124">
        <v>8910.43</v>
      </c>
      <c r="U1124" t="str">
        <f>TEXT(Table1[[#This Row],[Booking_Date]],"mmm")</f>
        <v>Apr</v>
      </c>
      <c r="V1124">
        <f>YEAR(Table1[[#This Row],[Booking_Date]])</f>
        <v>2025</v>
      </c>
      <c r="W1124" t="s">
        <v>75</v>
      </c>
      <c r="X1124" t="str">
        <f>IF(Table1[[#This Row],[Freight_Cost]]&gt;50000,"High","Low")</f>
        <v>High</v>
      </c>
      <c r="Y1124" s="5" t="str">
        <f>IF(Table1[[#This Row],[Profit]]&gt;10000,"Good","Average")</f>
        <v>Average</v>
      </c>
      <c r="Z1124" s="5" t="str" cm="1">
        <f t="array" ref="Z1124">_xlfn.IFS(K1124&lt;=5,"Excellent",K1124&lt;=10,"Good",TRUE,"Delayed")</f>
        <v>Excellent</v>
      </c>
      <c r="AA1124" s="5" t="str">
        <f>_xlfn.XLOOKUP(Table1[[#This Row],[Shipment_ID]],A:A,E:E)</f>
        <v>MSC</v>
      </c>
      <c r="AB1124" s="5">
        <f t="shared" si="17"/>
        <v>8910.43</v>
      </c>
    </row>
    <row r="1125" spans="1:28">
      <c r="A1125" t="s">
        <v>1319</v>
      </c>
      <c r="B1125" s="1">
        <v>45391</v>
      </c>
      <c r="C1125" t="s">
        <v>64</v>
      </c>
      <c r="D1125" t="s">
        <v>51</v>
      </c>
      <c r="E1125" t="s">
        <v>99</v>
      </c>
      <c r="F1125" t="s">
        <v>32</v>
      </c>
      <c r="G1125" t="s">
        <v>33</v>
      </c>
      <c r="H1125">
        <v>20.96</v>
      </c>
      <c r="I1125">
        <v>1016</v>
      </c>
      <c r="J1125">
        <v>104.15</v>
      </c>
      <c r="K1125">
        <v>2</v>
      </c>
      <c r="L1125" t="s">
        <v>34</v>
      </c>
      <c r="M1125" t="s">
        <v>35</v>
      </c>
      <c r="N1125">
        <v>52554</v>
      </c>
      <c r="O1125" t="s">
        <v>128</v>
      </c>
      <c r="P1125" t="s">
        <v>70</v>
      </c>
      <c r="Q1125">
        <v>87.55</v>
      </c>
      <c r="R1125">
        <v>2870.4</v>
      </c>
      <c r="S1125">
        <v>3270.63</v>
      </c>
      <c r="T1125">
        <v>8457.42</v>
      </c>
      <c r="U1125" t="str">
        <f>TEXT(Table1[[#This Row],[Booking_Date]],"mmm")</f>
        <v>Apr</v>
      </c>
      <c r="V1125">
        <f>YEAR(Table1[[#This Row],[Booking_Date]])</f>
        <v>2024</v>
      </c>
      <c r="W1125" t="s">
        <v>75</v>
      </c>
      <c r="X1125" t="str">
        <f>IF(Table1[[#This Row],[Freight_Cost]]&gt;50000,"High","Low")</f>
        <v>High</v>
      </c>
      <c r="Y1125" s="5" t="str">
        <f>IF(Table1[[#This Row],[Profit]]&gt;10000,"Good","Average")</f>
        <v>Average</v>
      </c>
      <c r="Z1125" s="5" t="str" cm="1">
        <f t="array" ref="Z1125">_xlfn.IFS(K1125&lt;=5,"Excellent",K1125&lt;=10,"Good",TRUE,"Delayed")</f>
        <v>Excellent</v>
      </c>
      <c r="AA1125" s="5" t="str">
        <f>_xlfn.XLOOKUP(Table1[[#This Row],[Shipment_ID]],A:A,E:E)</f>
        <v>ONE</v>
      </c>
      <c r="AB1125" s="5">
        <f t="shared" si="17"/>
        <v>8457.42</v>
      </c>
    </row>
    <row r="1126" spans="1:28">
      <c r="A1126" t="s">
        <v>1320</v>
      </c>
      <c r="B1126" s="1">
        <v>46078</v>
      </c>
      <c r="C1126" t="s">
        <v>89</v>
      </c>
      <c r="D1126" t="s">
        <v>72</v>
      </c>
      <c r="E1126" t="s">
        <v>83</v>
      </c>
      <c r="F1126" t="s">
        <v>32</v>
      </c>
      <c r="G1126" t="s">
        <v>84</v>
      </c>
      <c r="H1126">
        <v>22.28</v>
      </c>
      <c r="I1126">
        <v>1600</v>
      </c>
      <c r="J1126">
        <v>98.16</v>
      </c>
      <c r="K1126">
        <v>4</v>
      </c>
      <c r="L1126" t="s">
        <v>44</v>
      </c>
      <c r="M1126" t="s">
        <v>60</v>
      </c>
      <c r="N1126">
        <v>51031.199999999997</v>
      </c>
      <c r="O1126" t="s">
        <v>385</v>
      </c>
      <c r="P1126" t="s">
        <v>54</v>
      </c>
      <c r="Q1126">
        <v>82.02</v>
      </c>
      <c r="R1126">
        <v>4091.2</v>
      </c>
      <c r="S1126">
        <v>2177.38</v>
      </c>
      <c r="T1126">
        <v>5869.69</v>
      </c>
      <c r="U1126" t="str">
        <f>TEXT(Table1[[#This Row],[Booking_Date]],"mmm")</f>
        <v>Feb</v>
      </c>
      <c r="V1126">
        <f>YEAR(Table1[[#This Row],[Booking_Date]])</f>
        <v>2026</v>
      </c>
      <c r="W1126" t="s">
        <v>38</v>
      </c>
      <c r="X1126" t="str">
        <f>IF(Table1[[#This Row],[Freight_Cost]]&gt;50000,"High","Low")</f>
        <v>High</v>
      </c>
      <c r="Y1126" s="5" t="str">
        <f>IF(Table1[[#This Row],[Profit]]&gt;10000,"Good","Average")</f>
        <v>Average</v>
      </c>
      <c r="Z1126" s="5" t="str" cm="1">
        <f t="array" ref="Z1126">_xlfn.IFS(K1126&lt;=5,"Excellent",K1126&lt;=10,"Good",TRUE,"Delayed")</f>
        <v>Excellent</v>
      </c>
      <c r="AA1126" s="5" t="str">
        <f>_xlfn.XLOOKUP(Table1[[#This Row],[Shipment_ID]],A:A,E:E)</f>
        <v>MSC</v>
      </c>
      <c r="AB1126" s="5">
        <f t="shared" si="17"/>
        <v>5869.69</v>
      </c>
    </row>
    <row r="1127" spans="1:28">
      <c r="A1127" t="s">
        <v>1321</v>
      </c>
      <c r="B1127" s="1">
        <v>45381</v>
      </c>
      <c r="C1127" t="s">
        <v>64</v>
      </c>
      <c r="D1127" t="s">
        <v>30</v>
      </c>
      <c r="E1127" t="s">
        <v>57</v>
      </c>
      <c r="F1127" t="s">
        <v>58</v>
      </c>
      <c r="G1127" t="s">
        <v>52</v>
      </c>
      <c r="H1127">
        <v>13.63</v>
      </c>
      <c r="I1127">
        <v>2320</v>
      </c>
      <c r="J1127">
        <v>101.24</v>
      </c>
      <c r="K1127">
        <v>7</v>
      </c>
      <c r="L1127" t="s">
        <v>34</v>
      </c>
      <c r="M1127" t="s">
        <v>35</v>
      </c>
      <c r="N1127">
        <v>73255.8</v>
      </c>
      <c r="O1127" t="s">
        <v>158</v>
      </c>
      <c r="P1127" t="s">
        <v>78</v>
      </c>
      <c r="Q1127">
        <v>82.33</v>
      </c>
      <c r="R1127">
        <v>5185.2</v>
      </c>
      <c r="S1127">
        <v>2260.37</v>
      </c>
      <c r="T1127">
        <v>7330.55</v>
      </c>
      <c r="U1127" t="str">
        <f>TEXT(Table1[[#This Row],[Booking_Date]],"mmm")</f>
        <v>Mar</v>
      </c>
      <c r="V1127">
        <f>YEAR(Table1[[#This Row],[Booking_Date]])</f>
        <v>2024</v>
      </c>
      <c r="W1127" t="s">
        <v>38</v>
      </c>
      <c r="X1127" t="str">
        <f>IF(Table1[[#This Row],[Freight_Cost]]&gt;50000,"High","Low")</f>
        <v>High</v>
      </c>
      <c r="Y1127" s="5" t="str">
        <f>IF(Table1[[#This Row],[Profit]]&gt;10000,"Good","Average")</f>
        <v>Average</v>
      </c>
      <c r="Z1127" s="5" t="str" cm="1">
        <f t="array" ref="Z1127">_xlfn.IFS(K1127&lt;=5,"Excellent",K1127&lt;=10,"Good",TRUE,"Delayed")</f>
        <v>Good</v>
      </c>
      <c r="AA1127" s="5" t="str">
        <f>_xlfn.XLOOKUP(Table1[[#This Row],[Shipment_ID]],A:A,E:E)</f>
        <v>Evergreen</v>
      </c>
      <c r="AB1127" s="5">
        <f t="shared" si="17"/>
        <v>7330.55</v>
      </c>
    </row>
    <row r="1128" spans="1:28">
      <c r="A1128" t="s">
        <v>1322</v>
      </c>
      <c r="B1128" s="1">
        <v>45996</v>
      </c>
      <c r="C1128" t="s">
        <v>29</v>
      </c>
      <c r="D1128" t="s">
        <v>82</v>
      </c>
      <c r="E1128" t="s">
        <v>31</v>
      </c>
      <c r="F1128" t="s">
        <v>58</v>
      </c>
      <c r="G1128" t="s">
        <v>84</v>
      </c>
      <c r="H1128">
        <v>12.75</v>
      </c>
      <c r="I1128">
        <v>1240</v>
      </c>
      <c r="J1128">
        <v>87.32</v>
      </c>
      <c r="K1128">
        <v>4</v>
      </c>
      <c r="L1128" t="s">
        <v>68</v>
      </c>
      <c r="M1128" t="s">
        <v>60</v>
      </c>
      <c r="N1128">
        <v>51333.4</v>
      </c>
      <c r="O1128" t="s">
        <v>161</v>
      </c>
      <c r="P1128" t="s">
        <v>78</v>
      </c>
      <c r="Q1128">
        <v>87.99</v>
      </c>
      <c r="R1128">
        <v>2990</v>
      </c>
      <c r="S1128">
        <v>2723.1</v>
      </c>
      <c r="T1128">
        <v>6398.5</v>
      </c>
      <c r="U1128" t="str">
        <f>TEXT(Table1[[#This Row],[Booking_Date]],"mmm")</f>
        <v>Dec</v>
      </c>
      <c r="V1128">
        <f>YEAR(Table1[[#This Row],[Booking_Date]])</f>
        <v>2025</v>
      </c>
      <c r="W1128" t="s">
        <v>104</v>
      </c>
      <c r="X1128" t="str">
        <f>IF(Table1[[#This Row],[Freight_Cost]]&gt;50000,"High","Low")</f>
        <v>High</v>
      </c>
      <c r="Y1128" s="5" t="str">
        <f>IF(Table1[[#This Row],[Profit]]&gt;10000,"Good","Average")</f>
        <v>Average</v>
      </c>
      <c r="Z1128" s="5" t="str" cm="1">
        <f t="array" ref="Z1128">_xlfn.IFS(K1128&lt;=5,"Excellent",K1128&lt;=10,"Good",TRUE,"Delayed")</f>
        <v>Excellent</v>
      </c>
      <c r="AA1128" s="5" t="str">
        <f>_xlfn.XLOOKUP(Table1[[#This Row],[Shipment_ID]],A:A,E:E)</f>
        <v>Hapag-Lloyd</v>
      </c>
      <c r="AB1128" s="5">
        <f t="shared" si="17"/>
        <v>6398.5</v>
      </c>
    </row>
    <row r="1129" spans="1:28">
      <c r="A1129" t="s">
        <v>1323</v>
      </c>
      <c r="B1129" s="1">
        <v>46174</v>
      </c>
      <c r="C1129" t="s">
        <v>115</v>
      </c>
      <c r="D1129" t="s">
        <v>41</v>
      </c>
      <c r="E1129" t="s">
        <v>99</v>
      </c>
      <c r="F1129" t="s">
        <v>32</v>
      </c>
      <c r="G1129" t="s">
        <v>67</v>
      </c>
      <c r="H1129">
        <v>23.05</v>
      </c>
      <c r="I1129">
        <v>2179</v>
      </c>
      <c r="J1129">
        <v>91.1</v>
      </c>
      <c r="K1129">
        <v>7</v>
      </c>
      <c r="L1129" t="s">
        <v>34</v>
      </c>
      <c r="M1129" t="s">
        <v>35</v>
      </c>
      <c r="N1129">
        <v>66825</v>
      </c>
      <c r="O1129" t="s">
        <v>80</v>
      </c>
      <c r="P1129" t="s">
        <v>70</v>
      </c>
      <c r="Q1129">
        <v>88.46</v>
      </c>
      <c r="R1129">
        <v>5280</v>
      </c>
      <c r="S1129">
        <v>1974.44</v>
      </c>
      <c r="T1129">
        <v>6541.32</v>
      </c>
      <c r="U1129" t="str">
        <f>TEXT(Table1[[#This Row],[Booking_Date]],"mmm")</f>
        <v>Jun</v>
      </c>
      <c r="V1129">
        <f>YEAR(Table1[[#This Row],[Booking_Date]])</f>
        <v>2026</v>
      </c>
      <c r="W1129" t="s">
        <v>75</v>
      </c>
      <c r="X1129" t="str">
        <f>IF(Table1[[#This Row],[Freight_Cost]]&gt;50000,"High","Low")</f>
        <v>High</v>
      </c>
      <c r="Y1129" s="5" t="str">
        <f>IF(Table1[[#This Row],[Profit]]&gt;10000,"Good","Average")</f>
        <v>Average</v>
      </c>
      <c r="Z1129" s="5" t="str" cm="1">
        <f t="array" ref="Z1129">_xlfn.IFS(K1129&lt;=5,"Excellent",K1129&lt;=10,"Good",TRUE,"Delayed")</f>
        <v>Good</v>
      </c>
      <c r="AA1129" s="5" t="str">
        <f>_xlfn.XLOOKUP(Table1[[#This Row],[Shipment_ID]],A:A,E:E)</f>
        <v>ONE</v>
      </c>
      <c r="AB1129" s="5">
        <f t="shared" si="17"/>
        <v>6541.32</v>
      </c>
    </row>
    <row r="1130" spans="1:28">
      <c r="A1130" t="s">
        <v>1324</v>
      </c>
      <c r="B1130" s="1">
        <v>45985</v>
      </c>
      <c r="C1130" t="s">
        <v>121</v>
      </c>
      <c r="D1130" t="s">
        <v>56</v>
      </c>
      <c r="E1130" t="s">
        <v>42</v>
      </c>
      <c r="F1130" t="s">
        <v>32</v>
      </c>
      <c r="G1130" t="s">
        <v>90</v>
      </c>
      <c r="H1130">
        <v>26.78</v>
      </c>
      <c r="I1130">
        <v>1505</v>
      </c>
      <c r="J1130">
        <v>99.95</v>
      </c>
      <c r="K1130">
        <v>3</v>
      </c>
      <c r="L1130" t="s">
        <v>44</v>
      </c>
      <c r="M1130" t="s">
        <v>35</v>
      </c>
      <c r="N1130">
        <v>58156</v>
      </c>
      <c r="O1130" t="s">
        <v>686</v>
      </c>
      <c r="P1130" t="s">
        <v>47</v>
      </c>
      <c r="Q1130">
        <v>86.98</v>
      </c>
      <c r="R1130">
        <v>4081.2</v>
      </c>
      <c r="S1130">
        <v>3564.08</v>
      </c>
      <c r="T1130">
        <v>8858.42</v>
      </c>
      <c r="U1130" t="str">
        <f>TEXT(Table1[[#This Row],[Booking_Date]],"mmm")</f>
        <v>Nov</v>
      </c>
      <c r="V1130">
        <f>YEAR(Table1[[#This Row],[Booking_Date]])</f>
        <v>2025</v>
      </c>
      <c r="W1130" t="s">
        <v>104</v>
      </c>
      <c r="X1130" t="str">
        <f>IF(Table1[[#This Row],[Freight_Cost]]&gt;50000,"High","Low")</f>
        <v>High</v>
      </c>
      <c r="Y1130" s="5" t="str">
        <f>IF(Table1[[#This Row],[Profit]]&gt;10000,"Good","Average")</f>
        <v>Average</v>
      </c>
      <c r="Z1130" s="5" t="str" cm="1">
        <f t="array" ref="Z1130">_xlfn.IFS(K1130&lt;=5,"Excellent",K1130&lt;=10,"Good",TRUE,"Delayed")</f>
        <v>Excellent</v>
      </c>
      <c r="AA1130" s="5" t="str">
        <f>_xlfn.XLOOKUP(Table1[[#This Row],[Shipment_ID]],A:A,E:E)</f>
        <v>CMA CGM</v>
      </c>
      <c r="AB1130" s="5">
        <f t="shared" si="17"/>
        <v>8858.42</v>
      </c>
    </row>
    <row r="1131" spans="1:28">
      <c r="A1131" t="s">
        <v>1325</v>
      </c>
      <c r="B1131" s="1">
        <v>45484</v>
      </c>
      <c r="C1131" t="s">
        <v>50</v>
      </c>
      <c r="D1131" t="s">
        <v>82</v>
      </c>
      <c r="E1131" t="s">
        <v>66</v>
      </c>
      <c r="F1131" t="s">
        <v>32</v>
      </c>
      <c r="G1131" t="s">
        <v>90</v>
      </c>
      <c r="H1131">
        <v>15.03</v>
      </c>
      <c r="I1131">
        <v>1059</v>
      </c>
      <c r="J1131">
        <v>91.68</v>
      </c>
      <c r="K1131">
        <v>3</v>
      </c>
      <c r="L1131" t="s">
        <v>44</v>
      </c>
      <c r="M1131" t="s">
        <v>45</v>
      </c>
      <c r="N1131">
        <v>38736.6</v>
      </c>
      <c r="O1131" t="s">
        <v>402</v>
      </c>
      <c r="P1131" t="s">
        <v>78</v>
      </c>
      <c r="Q1131">
        <v>87.7</v>
      </c>
      <c r="R1131">
        <v>2719.2</v>
      </c>
      <c r="S1131">
        <v>2287.41</v>
      </c>
      <c r="T1131">
        <v>4395.18</v>
      </c>
      <c r="U1131" t="str">
        <f>TEXT(Table1[[#This Row],[Booking_Date]],"mmm")</f>
        <v>Jul</v>
      </c>
      <c r="V1131">
        <f>YEAR(Table1[[#This Row],[Booking_Date]])</f>
        <v>2024</v>
      </c>
      <c r="W1131" t="s">
        <v>48</v>
      </c>
      <c r="X1131" t="str">
        <f>IF(Table1[[#This Row],[Freight_Cost]]&gt;50000,"High","Low")</f>
        <v>Low</v>
      </c>
      <c r="Y1131" s="5" t="str">
        <f>IF(Table1[[#This Row],[Profit]]&gt;10000,"Good","Average")</f>
        <v>Average</v>
      </c>
      <c r="Z1131" s="5" t="str" cm="1">
        <f t="array" ref="Z1131">_xlfn.IFS(K1131&lt;=5,"Excellent",K1131&lt;=10,"Good",TRUE,"Delayed")</f>
        <v>Excellent</v>
      </c>
      <c r="AA1131" s="5" t="str">
        <f>_xlfn.XLOOKUP(Table1[[#This Row],[Shipment_ID]],A:A,E:E)</f>
        <v>COSCO</v>
      </c>
      <c r="AB1131" s="5">
        <f t="shared" si="17"/>
        <v>4395.18</v>
      </c>
    </row>
    <row r="1132" spans="1:28">
      <c r="A1132" t="s">
        <v>1326</v>
      </c>
      <c r="B1132" s="1">
        <v>46138</v>
      </c>
      <c r="C1132" t="s">
        <v>40</v>
      </c>
      <c r="D1132" t="s">
        <v>108</v>
      </c>
      <c r="E1132" t="s">
        <v>42</v>
      </c>
      <c r="F1132" t="s">
        <v>58</v>
      </c>
      <c r="G1132" t="s">
        <v>90</v>
      </c>
      <c r="H1132">
        <v>12.72</v>
      </c>
      <c r="I1132">
        <v>1520</v>
      </c>
      <c r="J1132">
        <v>97.01</v>
      </c>
      <c r="K1132">
        <v>3</v>
      </c>
      <c r="L1132" t="s">
        <v>34</v>
      </c>
      <c r="M1132" t="s">
        <v>45</v>
      </c>
      <c r="N1132">
        <v>59829.2</v>
      </c>
      <c r="O1132" t="s">
        <v>228</v>
      </c>
      <c r="P1132" t="s">
        <v>62</v>
      </c>
      <c r="Q1132">
        <v>81.39</v>
      </c>
      <c r="R1132">
        <v>3548.8</v>
      </c>
      <c r="S1132">
        <v>4148.41</v>
      </c>
      <c r="T1132">
        <v>5818.62</v>
      </c>
      <c r="U1132" t="str">
        <f>TEXT(Table1[[#This Row],[Booking_Date]],"mmm")</f>
        <v>Apr</v>
      </c>
      <c r="V1132">
        <f>YEAR(Table1[[#This Row],[Booking_Date]])</f>
        <v>2026</v>
      </c>
      <c r="W1132" t="s">
        <v>75</v>
      </c>
      <c r="X1132" t="str">
        <f>IF(Table1[[#This Row],[Freight_Cost]]&gt;50000,"High","Low")</f>
        <v>High</v>
      </c>
      <c r="Y1132" s="5" t="str">
        <f>IF(Table1[[#This Row],[Profit]]&gt;10000,"Good","Average")</f>
        <v>Average</v>
      </c>
      <c r="Z1132" s="5" t="str" cm="1">
        <f t="array" ref="Z1132">_xlfn.IFS(K1132&lt;=5,"Excellent",K1132&lt;=10,"Good",TRUE,"Delayed")</f>
        <v>Excellent</v>
      </c>
      <c r="AA1132" s="5" t="str">
        <f>_xlfn.XLOOKUP(Table1[[#This Row],[Shipment_ID]],A:A,E:E)</f>
        <v>CMA CGM</v>
      </c>
      <c r="AB1132" s="5">
        <f t="shared" si="17"/>
        <v>5818.62</v>
      </c>
    </row>
    <row r="1133" spans="1:28">
      <c r="A1133" t="s">
        <v>1327</v>
      </c>
      <c r="B1133" s="1">
        <v>45402</v>
      </c>
      <c r="C1133" t="s">
        <v>50</v>
      </c>
      <c r="D1133" t="s">
        <v>108</v>
      </c>
      <c r="E1133" t="s">
        <v>42</v>
      </c>
      <c r="F1133" t="s">
        <v>32</v>
      </c>
      <c r="G1133" t="s">
        <v>84</v>
      </c>
      <c r="H1133">
        <v>24.37</v>
      </c>
      <c r="I1133">
        <v>1178</v>
      </c>
      <c r="J1133">
        <v>88.86</v>
      </c>
      <c r="K1133">
        <v>3</v>
      </c>
      <c r="L1133" t="s">
        <v>68</v>
      </c>
      <c r="M1133" t="s">
        <v>60</v>
      </c>
      <c r="N1133">
        <v>49232.2</v>
      </c>
      <c r="O1133" t="s">
        <v>184</v>
      </c>
      <c r="P1133" t="s">
        <v>47</v>
      </c>
      <c r="Q1133">
        <v>85.92</v>
      </c>
      <c r="R1133">
        <v>3330.8</v>
      </c>
      <c r="S1133">
        <v>2931.75</v>
      </c>
      <c r="T1133">
        <v>8552.89</v>
      </c>
      <c r="U1133" t="str">
        <f>TEXT(Table1[[#This Row],[Booking_Date]],"mmm")</f>
        <v>Apr</v>
      </c>
      <c r="V1133">
        <f>YEAR(Table1[[#This Row],[Booking_Date]])</f>
        <v>2024</v>
      </c>
      <c r="W1133" t="s">
        <v>75</v>
      </c>
      <c r="X1133" t="str">
        <f>IF(Table1[[#This Row],[Freight_Cost]]&gt;50000,"High","Low")</f>
        <v>Low</v>
      </c>
      <c r="Y1133" s="5" t="str">
        <f>IF(Table1[[#This Row],[Profit]]&gt;10000,"Good","Average")</f>
        <v>Average</v>
      </c>
      <c r="Z1133" s="5" t="str" cm="1">
        <f t="array" ref="Z1133">_xlfn.IFS(K1133&lt;=5,"Excellent",K1133&lt;=10,"Good",TRUE,"Delayed")</f>
        <v>Excellent</v>
      </c>
      <c r="AA1133" s="5" t="str">
        <f>_xlfn.XLOOKUP(Table1[[#This Row],[Shipment_ID]],A:A,E:E)</f>
        <v>CMA CGM</v>
      </c>
      <c r="AB1133" s="5">
        <f t="shared" si="17"/>
        <v>8552.89</v>
      </c>
    </row>
    <row r="1134" spans="1:28">
      <c r="A1134" t="s">
        <v>1328</v>
      </c>
      <c r="B1134" s="1">
        <v>45961</v>
      </c>
      <c r="C1134" t="s">
        <v>40</v>
      </c>
      <c r="D1134" t="s">
        <v>56</v>
      </c>
      <c r="E1134" t="s">
        <v>66</v>
      </c>
      <c r="F1134" t="s">
        <v>32</v>
      </c>
      <c r="G1134" t="s">
        <v>59</v>
      </c>
      <c r="H1134">
        <v>13.09</v>
      </c>
      <c r="I1134">
        <v>2439</v>
      </c>
      <c r="J1134">
        <v>95.59</v>
      </c>
      <c r="K1134">
        <v>8</v>
      </c>
      <c r="L1134" t="s">
        <v>34</v>
      </c>
      <c r="M1134" t="s">
        <v>45</v>
      </c>
      <c r="N1134">
        <v>59019.8</v>
      </c>
      <c r="O1134" t="s">
        <v>350</v>
      </c>
      <c r="P1134" t="s">
        <v>54</v>
      </c>
      <c r="Q1134">
        <v>85.41</v>
      </c>
      <c r="R1134">
        <v>5401.6</v>
      </c>
      <c r="S1134">
        <v>4471.3</v>
      </c>
      <c r="T1134">
        <v>9746.94</v>
      </c>
      <c r="U1134" t="str">
        <f>TEXT(Table1[[#This Row],[Booking_Date]],"mmm")</f>
        <v>Oct</v>
      </c>
      <c r="V1134">
        <f>YEAR(Table1[[#This Row],[Booking_Date]])</f>
        <v>2025</v>
      </c>
      <c r="W1134" t="s">
        <v>104</v>
      </c>
      <c r="X1134" t="str">
        <f>IF(Table1[[#This Row],[Freight_Cost]]&gt;50000,"High","Low")</f>
        <v>High</v>
      </c>
      <c r="Y1134" s="5" t="str">
        <f>IF(Table1[[#This Row],[Profit]]&gt;10000,"Good","Average")</f>
        <v>Average</v>
      </c>
      <c r="Z1134" s="5" t="str" cm="1">
        <f t="array" ref="Z1134">_xlfn.IFS(K1134&lt;=5,"Excellent",K1134&lt;=10,"Good",TRUE,"Delayed")</f>
        <v>Good</v>
      </c>
      <c r="AA1134" s="5" t="str">
        <f>_xlfn.XLOOKUP(Table1[[#This Row],[Shipment_ID]],A:A,E:E)</f>
        <v>COSCO</v>
      </c>
      <c r="AB1134" s="5">
        <f t="shared" si="17"/>
        <v>9746.94</v>
      </c>
    </row>
    <row r="1135" spans="1:28">
      <c r="A1135" t="s">
        <v>1329</v>
      </c>
      <c r="B1135" s="1">
        <v>45362</v>
      </c>
      <c r="C1135" t="s">
        <v>64</v>
      </c>
      <c r="D1135" t="s">
        <v>30</v>
      </c>
      <c r="E1135" t="s">
        <v>31</v>
      </c>
      <c r="F1135" t="s">
        <v>58</v>
      </c>
      <c r="G1135" t="s">
        <v>59</v>
      </c>
      <c r="H1135">
        <v>19.75</v>
      </c>
      <c r="I1135">
        <v>1487</v>
      </c>
      <c r="J1135">
        <v>101.73</v>
      </c>
      <c r="K1135">
        <v>5</v>
      </c>
      <c r="L1135" t="s">
        <v>44</v>
      </c>
      <c r="M1135" t="s">
        <v>60</v>
      </c>
      <c r="N1135">
        <v>59826.6</v>
      </c>
      <c r="O1135" t="s">
        <v>178</v>
      </c>
      <c r="P1135" t="s">
        <v>62</v>
      </c>
      <c r="Q1135">
        <v>88.02</v>
      </c>
      <c r="R1135">
        <v>3764</v>
      </c>
      <c r="S1135">
        <v>2820.71</v>
      </c>
      <c r="T1135">
        <v>6159.01</v>
      </c>
      <c r="U1135" t="str">
        <f>TEXT(Table1[[#This Row],[Booking_Date]],"mmm")</f>
        <v>Mar</v>
      </c>
      <c r="V1135">
        <f>YEAR(Table1[[#This Row],[Booking_Date]])</f>
        <v>2024</v>
      </c>
      <c r="W1135" t="s">
        <v>38</v>
      </c>
      <c r="X1135" t="str">
        <f>IF(Table1[[#This Row],[Freight_Cost]]&gt;50000,"High","Low")</f>
        <v>High</v>
      </c>
      <c r="Y1135" s="5" t="str">
        <f>IF(Table1[[#This Row],[Profit]]&gt;10000,"Good","Average")</f>
        <v>Average</v>
      </c>
      <c r="Z1135" s="5" t="str" cm="1">
        <f t="array" ref="Z1135">_xlfn.IFS(K1135&lt;=5,"Excellent",K1135&lt;=10,"Good",TRUE,"Delayed")</f>
        <v>Excellent</v>
      </c>
      <c r="AA1135" s="5" t="str">
        <f>_xlfn.XLOOKUP(Table1[[#This Row],[Shipment_ID]],A:A,E:E)</f>
        <v>Hapag-Lloyd</v>
      </c>
      <c r="AB1135" s="5">
        <f t="shared" si="17"/>
        <v>6159.01</v>
      </c>
    </row>
    <row r="1136" spans="1:28">
      <c r="A1136" t="s">
        <v>1330</v>
      </c>
      <c r="B1136" s="1">
        <v>45853</v>
      </c>
      <c r="C1136" t="s">
        <v>29</v>
      </c>
      <c r="D1136" t="s">
        <v>82</v>
      </c>
      <c r="E1136" t="s">
        <v>66</v>
      </c>
      <c r="F1136" t="s">
        <v>32</v>
      </c>
      <c r="G1136" t="s">
        <v>52</v>
      </c>
      <c r="H1136">
        <v>24.72</v>
      </c>
      <c r="I1136">
        <v>441</v>
      </c>
      <c r="J1136">
        <v>87.26</v>
      </c>
      <c r="K1136">
        <v>3</v>
      </c>
      <c r="L1136" t="s">
        <v>34</v>
      </c>
      <c r="M1136" t="s">
        <v>60</v>
      </c>
      <c r="N1136">
        <v>43011.199999999997</v>
      </c>
      <c r="O1136" t="s">
        <v>228</v>
      </c>
      <c r="P1136" t="s">
        <v>70</v>
      </c>
      <c r="Q1136">
        <v>86.12</v>
      </c>
      <c r="R1136">
        <v>1870.8</v>
      </c>
      <c r="S1136">
        <v>3515.06</v>
      </c>
      <c r="T1136">
        <v>3967.82</v>
      </c>
      <c r="U1136" t="str">
        <f>TEXT(Table1[[#This Row],[Booking_Date]],"mmm")</f>
        <v>Jul</v>
      </c>
      <c r="V1136">
        <f>YEAR(Table1[[#This Row],[Booking_Date]])</f>
        <v>2025</v>
      </c>
      <c r="W1136" t="s">
        <v>48</v>
      </c>
      <c r="X1136" t="str">
        <f>IF(Table1[[#This Row],[Freight_Cost]]&gt;50000,"High","Low")</f>
        <v>Low</v>
      </c>
      <c r="Y1136" s="5" t="str">
        <f>IF(Table1[[#This Row],[Profit]]&gt;10000,"Good","Average")</f>
        <v>Average</v>
      </c>
      <c r="Z1136" s="5" t="str" cm="1">
        <f t="array" ref="Z1136">_xlfn.IFS(K1136&lt;=5,"Excellent",K1136&lt;=10,"Good",TRUE,"Delayed")</f>
        <v>Excellent</v>
      </c>
      <c r="AA1136" s="5" t="str">
        <f>_xlfn.XLOOKUP(Table1[[#This Row],[Shipment_ID]],A:A,E:E)</f>
        <v>COSCO</v>
      </c>
      <c r="AB1136" s="5">
        <f t="shared" si="17"/>
        <v>3967.82</v>
      </c>
    </row>
    <row r="1137" spans="1:28">
      <c r="A1137" t="s">
        <v>1331</v>
      </c>
      <c r="B1137" s="1">
        <v>45414</v>
      </c>
      <c r="C1137" t="s">
        <v>40</v>
      </c>
      <c r="D1137" t="s">
        <v>41</v>
      </c>
      <c r="E1137" t="s">
        <v>57</v>
      </c>
      <c r="F1137" t="s">
        <v>32</v>
      </c>
      <c r="G1137" t="s">
        <v>84</v>
      </c>
      <c r="H1137">
        <v>26.35</v>
      </c>
      <c r="I1137">
        <v>2748</v>
      </c>
      <c r="J1137">
        <v>102.31</v>
      </c>
      <c r="K1137">
        <v>7</v>
      </c>
      <c r="L1137" t="s">
        <v>34</v>
      </c>
      <c r="M1137" t="s">
        <v>35</v>
      </c>
      <c r="N1137">
        <v>77968.2</v>
      </c>
      <c r="O1137" t="s">
        <v>292</v>
      </c>
      <c r="P1137" t="s">
        <v>37</v>
      </c>
      <c r="Q1137">
        <v>81.44</v>
      </c>
      <c r="R1137">
        <v>6550</v>
      </c>
      <c r="S1137">
        <v>3545.17</v>
      </c>
      <c r="T1137">
        <v>9039.6</v>
      </c>
      <c r="U1137" t="str">
        <f>TEXT(Table1[[#This Row],[Booking_Date]],"mmm")</f>
        <v>May</v>
      </c>
      <c r="V1137">
        <f>YEAR(Table1[[#This Row],[Booking_Date]])</f>
        <v>2024</v>
      </c>
      <c r="W1137" t="s">
        <v>75</v>
      </c>
      <c r="X1137" t="str">
        <f>IF(Table1[[#This Row],[Freight_Cost]]&gt;50000,"High","Low")</f>
        <v>High</v>
      </c>
      <c r="Y1137" s="5" t="str">
        <f>IF(Table1[[#This Row],[Profit]]&gt;10000,"Good","Average")</f>
        <v>Average</v>
      </c>
      <c r="Z1137" s="5" t="str" cm="1">
        <f t="array" ref="Z1137">_xlfn.IFS(K1137&lt;=5,"Excellent",K1137&lt;=10,"Good",TRUE,"Delayed")</f>
        <v>Good</v>
      </c>
      <c r="AA1137" s="5" t="str">
        <f>_xlfn.XLOOKUP(Table1[[#This Row],[Shipment_ID]],A:A,E:E)</f>
        <v>Evergreen</v>
      </c>
      <c r="AB1137" s="5">
        <f t="shared" si="17"/>
        <v>9039.6</v>
      </c>
    </row>
    <row r="1138" spans="1:28">
      <c r="A1138" t="s">
        <v>1332</v>
      </c>
      <c r="B1138" s="1">
        <v>45385</v>
      </c>
      <c r="C1138" t="s">
        <v>29</v>
      </c>
      <c r="D1138" t="s">
        <v>30</v>
      </c>
      <c r="E1138" t="s">
        <v>57</v>
      </c>
      <c r="F1138" t="s">
        <v>32</v>
      </c>
      <c r="G1138" t="s">
        <v>52</v>
      </c>
      <c r="H1138">
        <v>25.42</v>
      </c>
      <c r="I1138">
        <v>2764</v>
      </c>
      <c r="J1138">
        <v>104.13</v>
      </c>
      <c r="K1138">
        <v>7</v>
      </c>
      <c r="L1138" t="s">
        <v>34</v>
      </c>
      <c r="M1138" t="s">
        <v>35</v>
      </c>
      <c r="N1138">
        <v>77541.600000000006</v>
      </c>
      <c r="O1138" t="s">
        <v>228</v>
      </c>
      <c r="P1138" t="s">
        <v>74</v>
      </c>
      <c r="Q1138">
        <v>82.04</v>
      </c>
      <c r="R1138">
        <v>6544.8</v>
      </c>
      <c r="S1138">
        <v>2056.8200000000002</v>
      </c>
      <c r="T1138">
        <v>7159.16</v>
      </c>
      <c r="U1138" t="str">
        <f>TEXT(Table1[[#This Row],[Booking_Date]],"mmm")</f>
        <v>Apr</v>
      </c>
      <c r="V1138">
        <f>YEAR(Table1[[#This Row],[Booking_Date]])</f>
        <v>2024</v>
      </c>
      <c r="W1138" t="s">
        <v>75</v>
      </c>
      <c r="X1138" t="str">
        <f>IF(Table1[[#This Row],[Freight_Cost]]&gt;50000,"High","Low")</f>
        <v>High</v>
      </c>
      <c r="Y1138" s="5" t="str">
        <f>IF(Table1[[#This Row],[Profit]]&gt;10000,"Good","Average")</f>
        <v>Average</v>
      </c>
      <c r="Z1138" s="5" t="str" cm="1">
        <f t="array" ref="Z1138">_xlfn.IFS(K1138&lt;=5,"Excellent",K1138&lt;=10,"Good",TRUE,"Delayed")</f>
        <v>Good</v>
      </c>
      <c r="AA1138" s="5" t="str">
        <f>_xlfn.XLOOKUP(Table1[[#This Row],[Shipment_ID]],A:A,E:E)</f>
        <v>Evergreen</v>
      </c>
      <c r="AB1138" s="5">
        <f t="shared" si="17"/>
        <v>7159.16</v>
      </c>
    </row>
    <row r="1139" spans="1:28">
      <c r="A1139" t="s">
        <v>1333</v>
      </c>
      <c r="B1139" s="1">
        <v>45839</v>
      </c>
      <c r="C1139" t="s">
        <v>64</v>
      </c>
      <c r="D1139" t="s">
        <v>82</v>
      </c>
      <c r="E1139" t="s">
        <v>83</v>
      </c>
      <c r="F1139" t="s">
        <v>58</v>
      </c>
      <c r="G1139" t="s">
        <v>90</v>
      </c>
      <c r="H1139">
        <v>19.41</v>
      </c>
      <c r="I1139">
        <v>1311</v>
      </c>
      <c r="J1139">
        <v>86.44</v>
      </c>
      <c r="K1139">
        <v>4</v>
      </c>
      <c r="L1139" t="s">
        <v>68</v>
      </c>
      <c r="M1139" t="s">
        <v>35</v>
      </c>
      <c r="N1139">
        <v>62073.8</v>
      </c>
      <c r="O1139" t="s">
        <v>268</v>
      </c>
      <c r="P1139" t="s">
        <v>78</v>
      </c>
      <c r="Q1139">
        <v>88.97</v>
      </c>
      <c r="R1139">
        <v>3398.4</v>
      </c>
      <c r="S1139">
        <v>3807.48</v>
      </c>
      <c r="T1139">
        <v>7159.61</v>
      </c>
      <c r="U1139" t="str">
        <f>TEXT(Table1[[#This Row],[Booking_Date]],"mmm")</f>
        <v>Jul</v>
      </c>
      <c r="V1139">
        <f>YEAR(Table1[[#This Row],[Booking_Date]])</f>
        <v>2025</v>
      </c>
      <c r="W1139" t="s">
        <v>48</v>
      </c>
      <c r="X1139" t="str">
        <f>IF(Table1[[#This Row],[Freight_Cost]]&gt;50000,"High","Low")</f>
        <v>High</v>
      </c>
      <c r="Y1139" s="5" t="str">
        <f>IF(Table1[[#This Row],[Profit]]&gt;10000,"Good","Average")</f>
        <v>Average</v>
      </c>
      <c r="Z1139" s="5" t="str" cm="1">
        <f t="array" ref="Z1139">_xlfn.IFS(K1139&lt;=5,"Excellent",K1139&lt;=10,"Good",TRUE,"Delayed")</f>
        <v>Excellent</v>
      </c>
      <c r="AA1139" s="5" t="str">
        <f>_xlfn.XLOOKUP(Table1[[#This Row],[Shipment_ID]],A:A,E:E)</f>
        <v>MSC</v>
      </c>
      <c r="AB1139" s="5">
        <f t="shared" si="17"/>
        <v>7159.61</v>
      </c>
    </row>
    <row r="1140" spans="1:28">
      <c r="A1140" t="s">
        <v>1334</v>
      </c>
      <c r="B1140" s="1">
        <v>45904</v>
      </c>
      <c r="C1140" t="s">
        <v>64</v>
      </c>
      <c r="D1140" t="s">
        <v>82</v>
      </c>
      <c r="E1140" t="s">
        <v>99</v>
      </c>
      <c r="F1140" t="s">
        <v>58</v>
      </c>
      <c r="G1140" t="s">
        <v>33</v>
      </c>
      <c r="H1140">
        <v>13.84</v>
      </c>
      <c r="I1140">
        <v>377</v>
      </c>
      <c r="J1140">
        <v>95.96</v>
      </c>
      <c r="K1140">
        <v>2</v>
      </c>
      <c r="L1140" t="s">
        <v>44</v>
      </c>
      <c r="M1140" t="s">
        <v>35</v>
      </c>
      <c r="N1140">
        <v>44495.199999999997</v>
      </c>
      <c r="O1140" t="s">
        <v>36</v>
      </c>
      <c r="P1140" t="s">
        <v>47</v>
      </c>
      <c r="Q1140">
        <v>81.77</v>
      </c>
      <c r="R1140">
        <v>1307.5999999999999</v>
      </c>
      <c r="S1140">
        <v>3428.48</v>
      </c>
      <c r="T1140">
        <v>4412.2700000000004</v>
      </c>
      <c r="U1140" t="str">
        <f>TEXT(Table1[[#This Row],[Booking_Date]],"mmm")</f>
        <v>Sep</v>
      </c>
      <c r="V1140">
        <f>YEAR(Table1[[#This Row],[Booking_Date]])</f>
        <v>2025</v>
      </c>
      <c r="W1140" t="s">
        <v>48</v>
      </c>
      <c r="X1140" t="str">
        <f>IF(Table1[[#This Row],[Freight_Cost]]&gt;50000,"High","Low")</f>
        <v>Low</v>
      </c>
      <c r="Y1140" s="5" t="str">
        <f>IF(Table1[[#This Row],[Profit]]&gt;10000,"Good","Average")</f>
        <v>Average</v>
      </c>
      <c r="Z1140" s="5" t="str" cm="1">
        <f t="array" ref="Z1140">_xlfn.IFS(K1140&lt;=5,"Excellent",K1140&lt;=10,"Good",TRUE,"Delayed")</f>
        <v>Excellent</v>
      </c>
      <c r="AA1140" s="5" t="str">
        <f>_xlfn.XLOOKUP(Table1[[#This Row],[Shipment_ID]],A:A,E:E)</f>
        <v>ONE</v>
      </c>
      <c r="AB1140" s="5">
        <f t="shared" si="17"/>
        <v>4412.2700000000004</v>
      </c>
    </row>
    <row r="1141" spans="1:28">
      <c r="A1141" t="s">
        <v>1335</v>
      </c>
      <c r="B1141" s="1">
        <v>45314</v>
      </c>
      <c r="C1141" t="s">
        <v>64</v>
      </c>
      <c r="D1141" t="s">
        <v>56</v>
      </c>
      <c r="E1141" t="s">
        <v>66</v>
      </c>
      <c r="F1141" t="s">
        <v>58</v>
      </c>
      <c r="G1141" t="s">
        <v>43</v>
      </c>
      <c r="H1141">
        <v>12.42</v>
      </c>
      <c r="I1141">
        <v>634</v>
      </c>
      <c r="J1141">
        <v>102.33</v>
      </c>
      <c r="K1141">
        <v>3</v>
      </c>
      <c r="L1141" t="s">
        <v>44</v>
      </c>
      <c r="M1141" t="s">
        <v>60</v>
      </c>
      <c r="N1141">
        <v>43065.599999999999</v>
      </c>
      <c r="O1141" t="s">
        <v>126</v>
      </c>
      <c r="P1141" t="s">
        <v>47</v>
      </c>
      <c r="Q1141">
        <v>82.32</v>
      </c>
      <c r="R1141">
        <v>1764.8</v>
      </c>
      <c r="S1141">
        <v>4628.3599999999997</v>
      </c>
      <c r="T1141">
        <v>5585.87</v>
      </c>
      <c r="U1141" t="str">
        <f>TEXT(Table1[[#This Row],[Booking_Date]],"mmm")</f>
        <v>Jan</v>
      </c>
      <c r="V1141">
        <f>YEAR(Table1[[#This Row],[Booking_Date]])</f>
        <v>2024</v>
      </c>
      <c r="W1141" t="s">
        <v>38</v>
      </c>
      <c r="X1141" t="str">
        <f>IF(Table1[[#This Row],[Freight_Cost]]&gt;50000,"High","Low")</f>
        <v>Low</v>
      </c>
      <c r="Y1141" s="5" t="str">
        <f>IF(Table1[[#This Row],[Profit]]&gt;10000,"Good","Average")</f>
        <v>Average</v>
      </c>
      <c r="Z1141" s="5" t="str" cm="1">
        <f t="array" ref="Z1141">_xlfn.IFS(K1141&lt;=5,"Excellent",K1141&lt;=10,"Good",TRUE,"Delayed")</f>
        <v>Excellent</v>
      </c>
      <c r="AA1141" s="5" t="str">
        <f>_xlfn.XLOOKUP(Table1[[#This Row],[Shipment_ID]],A:A,E:E)</f>
        <v>COSCO</v>
      </c>
      <c r="AB1141" s="5">
        <f t="shared" si="17"/>
        <v>5585.87</v>
      </c>
    </row>
    <row r="1142" spans="1:28">
      <c r="A1142" t="s">
        <v>1336</v>
      </c>
      <c r="B1142" s="1">
        <v>45953</v>
      </c>
      <c r="C1142" t="s">
        <v>40</v>
      </c>
      <c r="D1142" t="s">
        <v>51</v>
      </c>
      <c r="E1142" t="s">
        <v>66</v>
      </c>
      <c r="F1142" t="s">
        <v>58</v>
      </c>
      <c r="G1142" t="s">
        <v>52</v>
      </c>
      <c r="H1142">
        <v>24.36</v>
      </c>
      <c r="I1142">
        <v>1652</v>
      </c>
      <c r="J1142">
        <v>86.63</v>
      </c>
      <c r="K1142">
        <v>5</v>
      </c>
      <c r="L1142" t="s">
        <v>68</v>
      </c>
      <c r="M1142" t="s">
        <v>60</v>
      </c>
      <c r="N1142">
        <v>66643.600000000006</v>
      </c>
      <c r="O1142" t="s">
        <v>184</v>
      </c>
      <c r="P1142" t="s">
        <v>78</v>
      </c>
      <c r="Q1142">
        <v>87.55</v>
      </c>
      <c r="R1142">
        <v>4278.3999999999996</v>
      </c>
      <c r="S1142">
        <v>1676.61</v>
      </c>
      <c r="T1142">
        <v>11551.94</v>
      </c>
      <c r="U1142" t="str">
        <f>TEXT(Table1[[#This Row],[Booking_Date]],"mmm")</f>
        <v>Oct</v>
      </c>
      <c r="V1142">
        <f>YEAR(Table1[[#This Row],[Booking_Date]])</f>
        <v>2025</v>
      </c>
      <c r="W1142" t="s">
        <v>104</v>
      </c>
      <c r="X1142" t="str">
        <f>IF(Table1[[#This Row],[Freight_Cost]]&gt;50000,"High","Low")</f>
        <v>High</v>
      </c>
      <c r="Y1142" s="5" t="str">
        <f>IF(Table1[[#This Row],[Profit]]&gt;10000,"Good","Average")</f>
        <v>Good</v>
      </c>
      <c r="Z1142" s="5" t="str" cm="1">
        <f t="array" ref="Z1142">_xlfn.IFS(K1142&lt;=5,"Excellent",K1142&lt;=10,"Good",TRUE,"Delayed")</f>
        <v>Excellent</v>
      </c>
      <c r="AA1142" s="5" t="str">
        <f>_xlfn.XLOOKUP(Table1[[#This Row],[Shipment_ID]],A:A,E:E)</f>
        <v>COSCO</v>
      </c>
      <c r="AB1142" s="5">
        <f t="shared" si="17"/>
        <v>11551.94</v>
      </c>
    </row>
    <row r="1143" spans="1:28">
      <c r="A1143" t="s">
        <v>1337</v>
      </c>
      <c r="B1143" s="1">
        <v>45706</v>
      </c>
      <c r="C1143" t="s">
        <v>115</v>
      </c>
      <c r="D1143" t="s">
        <v>41</v>
      </c>
      <c r="E1143" t="s">
        <v>102</v>
      </c>
      <c r="F1143" t="s">
        <v>32</v>
      </c>
      <c r="G1143" t="s">
        <v>90</v>
      </c>
      <c r="H1143">
        <v>15.8</v>
      </c>
      <c r="I1143">
        <v>2304</v>
      </c>
      <c r="J1143">
        <v>95.89</v>
      </c>
      <c r="K1143">
        <v>6</v>
      </c>
      <c r="L1143" t="s">
        <v>68</v>
      </c>
      <c r="M1143" t="s">
        <v>45</v>
      </c>
      <c r="N1143">
        <v>57374.8</v>
      </c>
      <c r="O1143" t="s">
        <v>73</v>
      </c>
      <c r="P1143" t="s">
        <v>78</v>
      </c>
      <c r="Q1143">
        <v>86.22</v>
      </c>
      <c r="R1143">
        <v>5240</v>
      </c>
      <c r="S1143">
        <v>3105.05</v>
      </c>
      <c r="T1143">
        <v>7954.84</v>
      </c>
      <c r="U1143" t="str">
        <f>TEXT(Table1[[#This Row],[Booking_Date]],"mmm")</f>
        <v>Feb</v>
      </c>
      <c r="V1143">
        <f>YEAR(Table1[[#This Row],[Booking_Date]])</f>
        <v>2025</v>
      </c>
      <c r="W1143" t="s">
        <v>38</v>
      </c>
      <c r="X1143" t="str">
        <f>IF(Table1[[#This Row],[Freight_Cost]]&gt;50000,"High","Low")</f>
        <v>High</v>
      </c>
      <c r="Y1143" s="5" t="str">
        <f>IF(Table1[[#This Row],[Profit]]&gt;10000,"Good","Average")</f>
        <v>Average</v>
      </c>
      <c r="Z1143" s="5" t="str" cm="1">
        <f t="array" ref="Z1143">_xlfn.IFS(K1143&lt;=5,"Excellent",K1143&lt;=10,"Good",TRUE,"Delayed")</f>
        <v>Good</v>
      </c>
      <c r="AA1143" s="5" t="str">
        <f>_xlfn.XLOOKUP(Table1[[#This Row],[Shipment_ID]],A:A,E:E)</f>
        <v>Maersk</v>
      </c>
      <c r="AB1143" s="5">
        <f t="shared" si="17"/>
        <v>7954.84</v>
      </c>
    </row>
    <row r="1144" spans="1:28">
      <c r="A1144" t="s">
        <v>1338</v>
      </c>
      <c r="B1144" s="1">
        <v>45536</v>
      </c>
      <c r="C1144" t="s">
        <v>121</v>
      </c>
      <c r="D1144" t="s">
        <v>41</v>
      </c>
      <c r="E1144" t="s">
        <v>57</v>
      </c>
      <c r="F1144" t="s">
        <v>58</v>
      </c>
      <c r="G1144" t="s">
        <v>52</v>
      </c>
      <c r="H1144">
        <v>25.47</v>
      </c>
      <c r="I1144">
        <v>2068</v>
      </c>
      <c r="J1144">
        <v>89.23</v>
      </c>
      <c r="K1144">
        <v>7</v>
      </c>
      <c r="L1144" t="s">
        <v>34</v>
      </c>
      <c r="M1144" t="s">
        <v>60</v>
      </c>
      <c r="N1144">
        <v>75446.600000000006</v>
      </c>
      <c r="O1144" t="s">
        <v>97</v>
      </c>
      <c r="P1144" t="s">
        <v>74</v>
      </c>
      <c r="Q1144">
        <v>82.38</v>
      </c>
      <c r="R1144">
        <v>5154.8</v>
      </c>
      <c r="S1144">
        <v>3290.24</v>
      </c>
      <c r="T1144">
        <v>7131.58</v>
      </c>
      <c r="U1144" t="str">
        <f>TEXT(Table1[[#This Row],[Booking_Date]],"mmm")</f>
        <v>Sep</v>
      </c>
      <c r="V1144">
        <f>YEAR(Table1[[#This Row],[Booking_Date]])</f>
        <v>2024</v>
      </c>
      <c r="W1144" t="s">
        <v>48</v>
      </c>
      <c r="X1144" t="str">
        <f>IF(Table1[[#This Row],[Freight_Cost]]&gt;50000,"High","Low")</f>
        <v>High</v>
      </c>
      <c r="Y1144" s="5" t="str">
        <f>IF(Table1[[#This Row],[Profit]]&gt;10000,"Good","Average")</f>
        <v>Average</v>
      </c>
      <c r="Z1144" s="5" t="str" cm="1">
        <f t="array" ref="Z1144">_xlfn.IFS(K1144&lt;=5,"Excellent",K1144&lt;=10,"Good",TRUE,"Delayed")</f>
        <v>Good</v>
      </c>
      <c r="AA1144" s="5" t="str">
        <f>_xlfn.XLOOKUP(Table1[[#This Row],[Shipment_ID]],A:A,E:E)</f>
        <v>Evergreen</v>
      </c>
      <c r="AB1144" s="5">
        <f t="shared" si="17"/>
        <v>7131.58</v>
      </c>
    </row>
    <row r="1145" spans="1:28">
      <c r="A1145" t="s">
        <v>1339</v>
      </c>
      <c r="B1145" s="1">
        <v>45670</v>
      </c>
      <c r="C1145" t="s">
        <v>40</v>
      </c>
      <c r="D1145" t="s">
        <v>51</v>
      </c>
      <c r="E1145" t="s">
        <v>99</v>
      </c>
      <c r="F1145" t="s">
        <v>58</v>
      </c>
      <c r="G1145" t="s">
        <v>84</v>
      </c>
      <c r="H1145">
        <v>26.07</v>
      </c>
      <c r="I1145">
        <v>1697</v>
      </c>
      <c r="J1145">
        <v>97.55</v>
      </c>
      <c r="K1145">
        <v>4</v>
      </c>
      <c r="L1145" t="s">
        <v>68</v>
      </c>
      <c r="M1145" t="s">
        <v>45</v>
      </c>
      <c r="N1145">
        <v>71533</v>
      </c>
      <c r="O1145" t="s">
        <v>307</v>
      </c>
      <c r="P1145" t="s">
        <v>54</v>
      </c>
      <c r="Q1145">
        <v>83.71</v>
      </c>
      <c r="R1145">
        <v>4436.8</v>
      </c>
      <c r="S1145">
        <v>4316.09</v>
      </c>
      <c r="T1145">
        <v>9210.57</v>
      </c>
      <c r="U1145" t="str">
        <f>TEXT(Table1[[#This Row],[Booking_Date]],"mmm")</f>
        <v>Jan</v>
      </c>
      <c r="V1145">
        <f>YEAR(Table1[[#This Row],[Booking_Date]])</f>
        <v>2025</v>
      </c>
      <c r="W1145" t="s">
        <v>38</v>
      </c>
      <c r="X1145" t="str">
        <f>IF(Table1[[#This Row],[Freight_Cost]]&gt;50000,"High","Low")</f>
        <v>High</v>
      </c>
      <c r="Y1145" s="5" t="str">
        <f>IF(Table1[[#This Row],[Profit]]&gt;10000,"Good","Average")</f>
        <v>Average</v>
      </c>
      <c r="Z1145" s="5" t="str" cm="1">
        <f t="array" ref="Z1145">_xlfn.IFS(K1145&lt;=5,"Excellent",K1145&lt;=10,"Good",TRUE,"Delayed")</f>
        <v>Excellent</v>
      </c>
      <c r="AA1145" s="5" t="str">
        <f>_xlfn.XLOOKUP(Table1[[#This Row],[Shipment_ID]],A:A,E:E)</f>
        <v>ONE</v>
      </c>
      <c r="AB1145" s="5">
        <f t="shared" si="17"/>
        <v>9210.57</v>
      </c>
    </row>
    <row r="1146" spans="1:28">
      <c r="A1146" t="s">
        <v>1340</v>
      </c>
      <c r="B1146" s="1">
        <v>45697</v>
      </c>
      <c r="C1146" t="s">
        <v>64</v>
      </c>
      <c r="D1146" t="s">
        <v>30</v>
      </c>
      <c r="E1146" t="s">
        <v>99</v>
      </c>
      <c r="F1146" t="s">
        <v>58</v>
      </c>
      <c r="G1146" t="s">
        <v>84</v>
      </c>
      <c r="H1146">
        <v>11.69</v>
      </c>
      <c r="I1146">
        <v>547</v>
      </c>
      <c r="J1146">
        <v>95.34</v>
      </c>
      <c r="K1146">
        <v>2</v>
      </c>
      <c r="L1146" t="s">
        <v>68</v>
      </c>
      <c r="M1146" t="s">
        <v>60</v>
      </c>
      <c r="N1146">
        <v>43025.8</v>
      </c>
      <c r="O1146" t="s">
        <v>479</v>
      </c>
      <c r="P1146" t="s">
        <v>47</v>
      </c>
      <c r="Q1146">
        <v>82.62</v>
      </c>
      <c r="R1146">
        <v>1561.6</v>
      </c>
      <c r="S1146">
        <v>3999.86</v>
      </c>
      <c r="T1146">
        <v>4047.61</v>
      </c>
      <c r="U1146" t="str">
        <f>TEXT(Table1[[#This Row],[Booking_Date]],"mmm")</f>
        <v>Feb</v>
      </c>
      <c r="V1146">
        <f>YEAR(Table1[[#This Row],[Booking_Date]])</f>
        <v>2025</v>
      </c>
      <c r="W1146" t="s">
        <v>38</v>
      </c>
      <c r="X1146" t="str">
        <f>IF(Table1[[#This Row],[Freight_Cost]]&gt;50000,"High","Low")</f>
        <v>Low</v>
      </c>
      <c r="Y1146" s="5" t="str">
        <f>IF(Table1[[#This Row],[Profit]]&gt;10000,"Good","Average")</f>
        <v>Average</v>
      </c>
      <c r="Z1146" s="5" t="str" cm="1">
        <f t="array" ref="Z1146">_xlfn.IFS(K1146&lt;=5,"Excellent",K1146&lt;=10,"Good",TRUE,"Delayed")</f>
        <v>Excellent</v>
      </c>
      <c r="AA1146" s="5" t="str">
        <f>_xlfn.XLOOKUP(Table1[[#This Row],[Shipment_ID]],A:A,E:E)</f>
        <v>ONE</v>
      </c>
      <c r="AB1146" s="5">
        <f t="shared" si="17"/>
        <v>4047.61</v>
      </c>
    </row>
    <row r="1147" spans="1:28">
      <c r="A1147" t="s">
        <v>1341</v>
      </c>
      <c r="B1147" s="1">
        <v>45436</v>
      </c>
      <c r="C1147" t="s">
        <v>115</v>
      </c>
      <c r="D1147" t="s">
        <v>51</v>
      </c>
      <c r="E1147" t="s">
        <v>66</v>
      </c>
      <c r="F1147" t="s">
        <v>32</v>
      </c>
      <c r="G1147" t="s">
        <v>84</v>
      </c>
      <c r="H1147">
        <v>22.87</v>
      </c>
      <c r="I1147">
        <v>2586</v>
      </c>
      <c r="J1147">
        <v>100.35</v>
      </c>
      <c r="K1147">
        <v>6</v>
      </c>
      <c r="L1147" t="s">
        <v>34</v>
      </c>
      <c r="M1147" t="s">
        <v>35</v>
      </c>
      <c r="N1147">
        <v>72657</v>
      </c>
      <c r="O1147" t="s">
        <v>133</v>
      </c>
      <c r="P1147" t="s">
        <v>62</v>
      </c>
      <c r="Q1147">
        <v>81.25</v>
      </c>
      <c r="R1147">
        <v>6086.8</v>
      </c>
      <c r="S1147">
        <v>3756.4</v>
      </c>
      <c r="T1147">
        <v>8162.57</v>
      </c>
      <c r="U1147" t="str">
        <f>TEXT(Table1[[#This Row],[Booking_Date]],"mmm")</f>
        <v>May</v>
      </c>
      <c r="V1147">
        <f>YEAR(Table1[[#This Row],[Booking_Date]])</f>
        <v>2024</v>
      </c>
      <c r="W1147" t="s">
        <v>75</v>
      </c>
      <c r="X1147" t="str">
        <f>IF(Table1[[#This Row],[Freight_Cost]]&gt;50000,"High","Low")</f>
        <v>High</v>
      </c>
      <c r="Y1147" s="5" t="str">
        <f>IF(Table1[[#This Row],[Profit]]&gt;10000,"Good","Average")</f>
        <v>Average</v>
      </c>
      <c r="Z1147" s="5" t="str" cm="1">
        <f t="array" ref="Z1147">_xlfn.IFS(K1147&lt;=5,"Excellent",K1147&lt;=10,"Good",TRUE,"Delayed")</f>
        <v>Good</v>
      </c>
      <c r="AA1147" s="5" t="str">
        <f>_xlfn.XLOOKUP(Table1[[#This Row],[Shipment_ID]],A:A,E:E)</f>
        <v>COSCO</v>
      </c>
      <c r="AB1147" s="5">
        <f t="shared" si="17"/>
        <v>8162.57</v>
      </c>
    </row>
    <row r="1148" spans="1:28">
      <c r="A1148" t="s">
        <v>1342</v>
      </c>
      <c r="B1148" s="1">
        <v>46034</v>
      </c>
      <c r="C1148" t="s">
        <v>50</v>
      </c>
      <c r="D1148" t="s">
        <v>56</v>
      </c>
      <c r="E1148" t="s">
        <v>99</v>
      </c>
      <c r="F1148" t="s">
        <v>58</v>
      </c>
      <c r="G1148" t="s">
        <v>84</v>
      </c>
      <c r="H1148">
        <v>15.98</v>
      </c>
      <c r="I1148">
        <v>667</v>
      </c>
      <c r="J1148">
        <v>92.17</v>
      </c>
      <c r="K1148">
        <v>2</v>
      </c>
      <c r="L1148" t="s">
        <v>44</v>
      </c>
      <c r="M1148" t="s">
        <v>60</v>
      </c>
      <c r="N1148">
        <v>45446.400000000001</v>
      </c>
      <c r="O1148" t="s">
        <v>341</v>
      </c>
      <c r="P1148" t="s">
        <v>78</v>
      </c>
      <c r="Q1148">
        <v>87.35</v>
      </c>
      <c r="R1148">
        <v>1973.2</v>
      </c>
      <c r="S1148">
        <v>4319.43</v>
      </c>
      <c r="T1148">
        <v>7678.69</v>
      </c>
      <c r="U1148" t="str">
        <f>TEXT(Table1[[#This Row],[Booking_Date]],"mmm")</f>
        <v>Jan</v>
      </c>
      <c r="V1148">
        <f>YEAR(Table1[[#This Row],[Booking_Date]])</f>
        <v>2026</v>
      </c>
      <c r="W1148" t="s">
        <v>38</v>
      </c>
      <c r="X1148" t="str">
        <f>IF(Table1[[#This Row],[Freight_Cost]]&gt;50000,"High","Low")</f>
        <v>Low</v>
      </c>
      <c r="Y1148" s="5" t="str">
        <f>IF(Table1[[#This Row],[Profit]]&gt;10000,"Good","Average")</f>
        <v>Average</v>
      </c>
      <c r="Z1148" s="5" t="str" cm="1">
        <f t="array" ref="Z1148">_xlfn.IFS(K1148&lt;=5,"Excellent",K1148&lt;=10,"Good",TRUE,"Delayed")</f>
        <v>Excellent</v>
      </c>
      <c r="AA1148" s="5" t="str">
        <f>_xlfn.XLOOKUP(Table1[[#This Row],[Shipment_ID]],A:A,E:E)</f>
        <v>ONE</v>
      </c>
      <c r="AB1148" s="5">
        <f t="shared" si="17"/>
        <v>7678.69</v>
      </c>
    </row>
    <row r="1149" spans="1:28">
      <c r="A1149" t="s">
        <v>1343</v>
      </c>
      <c r="B1149" s="1">
        <v>46136</v>
      </c>
      <c r="C1149" t="s">
        <v>64</v>
      </c>
      <c r="D1149" t="s">
        <v>41</v>
      </c>
      <c r="E1149" t="s">
        <v>42</v>
      </c>
      <c r="F1149" t="s">
        <v>58</v>
      </c>
      <c r="G1149" t="s">
        <v>43</v>
      </c>
      <c r="H1149">
        <v>17.52</v>
      </c>
      <c r="I1149">
        <v>877</v>
      </c>
      <c r="J1149">
        <v>93.73</v>
      </c>
      <c r="K1149">
        <v>2</v>
      </c>
      <c r="L1149" t="s">
        <v>34</v>
      </c>
      <c r="M1149" t="s">
        <v>60</v>
      </c>
      <c r="N1149">
        <v>54539.6</v>
      </c>
      <c r="O1149" t="s">
        <v>124</v>
      </c>
      <c r="P1149" t="s">
        <v>70</v>
      </c>
      <c r="Q1149">
        <v>88.37</v>
      </c>
      <c r="R1149">
        <v>2454.8000000000002</v>
      </c>
      <c r="S1149">
        <v>3209.93</v>
      </c>
      <c r="T1149">
        <v>7704.01</v>
      </c>
      <c r="U1149" t="str">
        <f>TEXT(Table1[[#This Row],[Booking_Date]],"mmm")</f>
        <v>Apr</v>
      </c>
      <c r="V1149">
        <f>YEAR(Table1[[#This Row],[Booking_Date]])</f>
        <v>2026</v>
      </c>
      <c r="W1149" t="s">
        <v>75</v>
      </c>
      <c r="X1149" t="str">
        <f>IF(Table1[[#This Row],[Freight_Cost]]&gt;50000,"High","Low")</f>
        <v>High</v>
      </c>
      <c r="Y1149" s="5" t="str">
        <f>IF(Table1[[#This Row],[Profit]]&gt;10000,"Good","Average")</f>
        <v>Average</v>
      </c>
      <c r="Z1149" s="5" t="str" cm="1">
        <f t="array" ref="Z1149">_xlfn.IFS(K1149&lt;=5,"Excellent",K1149&lt;=10,"Good",TRUE,"Delayed")</f>
        <v>Excellent</v>
      </c>
      <c r="AA1149" s="5" t="str">
        <f>_xlfn.XLOOKUP(Table1[[#This Row],[Shipment_ID]],A:A,E:E)</f>
        <v>CMA CGM</v>
      </c>
      <c r="AB1149" s="5">
        <f t="shared" si="17"/>
        <v>7704.01</v>
      </c>
    </row>
    <row r="1150" spans="1:28">
      <c r="A1150" t="s">
        <v>1344</v>
      </c>
      <c r="B1150" s="1">
        <v>45682</v>
      </c>
      <c r="C1150" t="s">
        <v>121</v>
      </c>
      <c r="D1150" t="s">
        <v>82</v>
      </c>
      <c r="E1150" t="s">
        <v>99</v>
      </c>
      <c r="F1150" t="s">
        <v>32</v>
      </c>
      <c r="G1150" t="s">
        <v>84</v>
      </c>
      <c r="H1150">
        <v>18.989999999999998</v>
      </c>
      <c r="I1150">
        <v>1170</v>
      </c>
      <c r="J1150">
        <v>103.02</v>
      </c>
      <c r="K1150">
        <v>2</v>
      </c>
      <c r="L1150" t="s">
        <v>34</v>
      </c>
      <c r="M1150" t="s">
        <v>60</v>
      </c>
      <c r="N1150">
        <v>48493.4</v>
      </c>
      <c r="O1150" t="s">
        <v>95</v>
      </c>
      <c r="P1150" t="s">
        <v>78</v>
      </c>
      <c r="Q1150">
        <v>85.21</v>
      </c>
      <c r="R1150">
        <v>3099.6</v>
      </c>
      <c r="S1150">
        <v>2224.4699999999998</v>
      </c>
      <c r="T1150">
        <v>8064.73</v>
      </c>
      <c r="U1150" t="str">
        <f>TEXT(Table1[[#This Row],[Booking_Date]],"mmm")</f>
        <v>Jan</v>
      </c>
      <c r="V1150">
        <f>YEAR(Table1[[#This Row],[Booking_Date]])</f>
        <v>2025</v>
      </c>
      <c r="W1150" t="s">
        <v>38</v>
      </c>
      <c r="X1150" t="str">
        <f>IF(Table1[[#This Row],[Freight_Cost]]&gt;50000,"High","Low")</f>
        <v>Low</v>
      </c>
      <c r="Y1150" s="5" t="str">
        <f>IF(Table1[[#This Row],[Profit]]&gt;10000,"Good","Average")</f>
        <v>Average</v>
      </c>
      <c r="Z1150" s="5" t="str" cm="1">
        <f t="array" ref="Z1150">_xlfn.IFS(K1150&lt;=5,"Excellent",K1150&lt;=10,"Good",TRUE,"Delayed")</f>
        <v>Excellent</v>
      </c>
      <c r="AA1150" s="5" t="str">
        <f>_xlfn.XLOOKUP(Table1[[#This Row],[Shipment_ID]],A:A,E:E)</f>
        <v>ONE</v>
      </c>
      <c r="AB1150" s="5">
        <f t="shared" si="17"/>
        <v>8064.73</v>
      </c>
    </row>
    <row r="1151" spans="1:28">
      <c r="A1151" t="s">
        <v>1345</v>
      </c>
      <c r="B1151" s="1">
        <v>46190</v>
      </c>
      <c r="C1151" t="s">
        <v>40</v>
      </c>
      <c r="D1151" t="s">
        <v>72</v>
      </c>
      <c r="E1151" t="s">
        <v>99</v>
      </c>
      <c r="F1151" t="s">
        <v>58</v>
      </c>
      <c r="G1151" t="s">
        <v>59</v>
      </c>
      <c r="H1151">
        <v>11.03</v>
      </c>
      <c r="I1151">
        <v>1807</v>
      </c>
      <c r="J1151">
        <v>92.14</v>
      </c>
      <c r="K1151">
        <v>6</v>
      </c>
      <c r="L1151" t="s">
        <v>34</v>
      </c>
      <c r="M1151" t="s">
        <v>45</v>
      </c>
      <c r="N1151">
        <v>61167.8</v>
      </c>
      <c r="O1151" t="s">
        <v>146</v>
      </c>
      <c r="P1151" t="s">
        <v>47</v>
      </c>
      <c r="Q1151">
        <v>88.21</v>
      </c>
      <c r="R1151">
        <v>4055.2</v>
      </c>
      <c r="S1151">
        <v>4728.88</v>
      </c>
      <c r="T1151">
        <v>10849.36</v>
      </c>
      <c r="U1151" t="str">
        <f>TEXT(Table1[[#This Row],[Booking_Date]],"mmm")</f>
        <v>Jun</v>
      </c>
      <c r="V1151">
        <f>YEAR(Table1[[#This Row],[Booking_Date]])</f>
        <v>2026</v>
      </c>
      <c r="W1151" t="s">
        <v>75</v>
      </c>
      <c r="X1151" t="str">
        <f>IF(Table1[[#This Row],[Freight_Cost]]&gt;50000,"High","Low")</f>
        <v>High</v>
      </c>
      <c r="Y1151" s="5" t="str">
        <f>IF(Table1[[#This Row],[Profit]]&gt;10000,"Good","Average")</f>
        <v>Good</v>
      </c>
      <c r="Z1151" s="5" t="str" cm="1">
        <f t="array" ref="Z1151">_xlfn.IFS(K1151&lt;=5,"Excellent",K1151&lt;=10,"Good",TRUE,"Delayed")</f>
        <v>Good</v>
      </c>
      <c r="AA1151" s="5" t="str">
        <f>_xlfn.XLOOKUP(Table1[[#This Row],[Shipment_ID]],A:A,E:E)</f>
        <v>ONE</v>
      </c>
      <c r="AB1151" s="5">
        <f t="shared" si="17"/>
        <v>10849.36</v>
      </c>
    </row>
    <row r="1152" spans="1:28">
      <c r="A1152" t="s">
        <v>1346</v>
      </c>
      <c r="B1152" s="1">
        <v>45565</v>
      </c>
      <c r="C1152" t="s">
        <v>115</v>
      </c>
      <c r="D1152" t="s">
        <v>56</v>
      </c>
      <c r="E1152" t="s">
        <v>66</v>
      </c>
      <c r="F1152" t="s">
        <v>32</v>
      </c>
      <c r="G1152" t="s">
        <v>84</v>
      </c>
      <c r="H1152">
        <v>27.38</v>
      </c>
      <c r="I1152">
        <v>2031</v>
      </c>
      <c r="J1152">
        <v>100.27</v>
      </c>
      <c r="K1152">
        <v>7</v>
      </c>
      <c r="L1152" t="s">
        <v>34</v>
      </c>
      <c r="M1152" t="s">
        <v>60</v>
      </c>
      <c r="N1152">
        <v>66046.399999999994</v>
      </c>
      <c r="O1152" t="s">
        <v>358</v>
      </c>
      <c r="P1152" t="s">
        <v>70</v>
      </c>
      <c r="Q1152">
        <v>83.72</v>
      </c>
      <c r="R1152">
        <v>5157.2</v>
      </c>
      <c r="S1152">
        <v>2207.37</v>
      </c>
      <c r="T1152">
        <v>5492.05</v>
      </c>
      <c r="U1152" t="str">
        <f>TEXT(Table1[[#This Row],[Booking_Date]],"mmm")</f>
        <v>Sep</v>
      </c>
      <c r="V1152">
        <f>YEAR(Table1[[#This Row],[Booking_Date]])</f>
        <v>2024</v>
      </c>
      <c r="W1152" t="s">
        <v>48</v>
      </c>
      <c r="X1152" t="str">
        <f>IF(Table1[[#This Row],[Freight_Cost]]&gt;50000,"High","Low")</f>
        <v>High</v>
      </c>
      <c r="Y1152" s="5" t="str">
        <f>IF(Table1[[#This Row],[Profit]]&gt;10000,"Good","Average")</f>
        <v>Average</v>
      </c>
      <c r="Z1152" s="5" t="str" cm="1">
        <f t="array" ref="Z1152">_xlfn.IFS(K1152&lt;=5,"Excellent",K1152&lt;=10,"Good",TRUE,"Delayed")</f>
        <v>Good</v>
      </c>
      <c r="AA1152" s="5" t="str">
        <f>_xlfn.XLOOKUP(Table1[[#This Row],[Shipment_ID]],A:A,E:E)</f>
        <v>COSCO</v>
      </c>
      <c r="AB1152" s="5">
        <f t="shared" si="17"/>
        <v>5492.05</v>
      </c>
    </row>
    <row r="1153" spans="1:28">
      <c r="A1153" t="s">
        <v>1347</v>
      </c>
      <c r="B1153" s="1">
        <v>45693</v>
      </c>
      <c r="C1153" t="s">
        <v>50</v>
      </c>
      <c r="D1153" t="s">
        <v>65</v>
      </c>
      <c r="E1153" t="s">
        <v>31</v>
      </c>
      <c r="F1153" t="s">
        <v>58</v>
      </c>
      <c r="G1153" t="s">
        <v>90</v>
      </c>
      <c r="H1153">
        <v>26.11</v>
      </c>
      <c r="I1153">
        <v>2661</v>
      </c>
      <c r="J1153">
        <v>85.34</v>
      </c>
      <c r="K1153">
        <v>7</v>
      </c>
      <c r="L1153" t="s">
        <v>44</v>
      </c>
      <c r="M1153" t="s">
        <v>45</v>
      </c>
      <c r="N1153">
        <v>79171.8</v>
      </c>
      <c r="O1153" t="s">
        <v>97</v>
      </c>
      <c r="P1153" t="s">
        <v>54</v>
      </c>
      <c r="Q1153">
        <v>83.65</v>
      </c>
      <c r="R1153">
        <v>6366.4</v>
      </c>
      <c r="S1153">
        <v>3194.92</v>
      </c>
      <c r="T1153">
        <v>8523.09</v>
      </c>
      <c r="U1153" t="str">
        <f>TEXT(Table1[[#This Row],[Booking_Date]],"mmm")</f>
        <v>Feb</v>
      </c>
      <c r="V1153">
        <f>YEAR(Table1[[#This Row],[Booking_Date]])</f>
        <v>2025</v>
      </c>
      <c r="W1153" t="s">
        <v>38</v>
      </c>
      <c r="X1153" t="str">
        <f>IF(Table1[[#This Row],[Freight_Cost]]&gt;50000,"High","Low")</f>
        <v>High</v>
      </c>
      <c r="Y1153" s="5" t="str">
        <f>IF(Table1[[#This Row],[Profit]]&gt;10000,"Good","Average")</f>
        <v>Average</v>
      </c>
      <c r="Z1153" s="5" t="str" cm="1">
        <f t="array" ref="Z1153">_xlfn.IFS(K1153&lt;=5,"Excellent",K1153&lt;=10,"Good",TRUE,"Delayed")</f>
        <v>Good</v>
      </c>
      <c r="AA1153" s="5" t="str">
        <f>_xlfn.XLOOKUP(Table1[[#This Row],[Shipment_ID]],A:A,E:E)</f>
        <v>Hapag-Lloyd</v>
      </c>
      <c r="AB1153" s="5">
        <f t="shared" si="17"/>
        <v>8523.09</v>
      </c>
    </row>
    <row r="1154" spans="1:28">
      <c r="A1154" t="s">
        <v>1348</v>
      </c>
      <c r="B1154" s="1">
        <v>45548</v>
      </c>
      <c r="C1154" t="s">
        <v>64</v>
      </c>
      <c r="D1154" t="s">
        <v>41</v>
      </c>
      <c r="E1154" t="s">
        <v>66</v>
      </c>
      <c r="F1154" t="s">
        <v>32</v>
      </c>
      <c r="G1154" t="s">
        <v>52</v>
      </c>
      <c r="H1154">
        <v>12.65</v>
      </c>
      <c r="I1154">
        <v>2232</v>
      </c>
      <c r="J1154">
        <v>101.76</v>
      </c>
      <c r="K1154">
        <v>5</v>
      </c>
      <c r="L1154" t="s">
        <v>68</v>
      </c>
      <c r="M1154" t="s">
        <v>60</v>
      </c>
      <c r="N1154">
        <v>52880.2</v>
      </c>
      <c r="O1154" t="s">
        <v>272</v>
      </c>
      <c r="P1154" t="s">
        <v>47</v>
      </c>
      <c r="Q1154">
        <v>81.88</v>
      </c>
      <c r="R1154">
        <v>4970</v>
      </c>
      <c r="S1154">
        <v>3088.91</v>
      </c>
      <c r="T1154">
        <v>7348.28</v>
      </c>
      <c r="U1154" t="str">
        <f>TEXT(Table1[[#This Row],[Booking_Date]],"mmm")</f>
        <v>Sep</v>
      </c>
      <c r="V1154">
        <f>YEAR(Table1[[#This Row],[Booking_Date]])</f>
        <v>2024</v>
      </c>
      <c r="W1154" t="s">
        <v>48</v>
      </c>
      <c r="X1154" t="str">
        <f>IF(Table1[[#This Row],[Freight_Cost]]&gt;50000,"High","Low")</f>
        <v>High</v>
      </c>
      <c r="Y1154" s="5" t="str">
        <f>IF(Table1[[#This Row],[Profit]]&gt;10000,"Good","Average")</f>
        <v>Average</v>
      </c>
      <c r="Z1154" s="5" t="str" cm="1">
        <f t="array" ref="Z1154">_xlfn.IFS(K1154&lt;=5,"Excellent",K1154&lt;=10,"Good",TRUE,"Delayed")</f>
        <v>Excellent</v>
      </c>
      <c r="AA1154" s="5" t="str">
        <f>_xlfn.XLOOKUP(Table1[[#This Row],[Shipment_ID]],A:A,E:E)</f>
        <v>COSCO</v>
      </c>
      <c r="AB1154" s="5">
        <f t="shared" ref="AB1154:AB1217" si="18">INDEX(T:T,MATCH(A1154,A:A,0))</f>
        <v>7348.28</v>
      </c>
    </row>
    <row r="1155" spans="1:28">
      <c r="A1155" t="s">
        <v>1349</v>
      </c>
      <c r="B1155" s="1">
        <v>45995</v>
      </c>
      <c r="C1155" t="s">
        <v>40</v>
      </c>
      <c r="D1155" t="s">
        <v>30</v>
      </c>
      <c r="E1155" t="s">
        <v>66</v>
      </c>
      <c r="F1155" t="s">
        <v>32</v>
      </c>
      <c r="G1155" t="s">
        <v>43</v>
      </c>
      <c r="H1155">
        <v>15.82</v>
      </c>
      <c r="I1155">
        <v>2168</v>
      </c>
      <c r="J1155">
        <v>98.23</v>
      </c>
      <c r="K1155">
        <v>7</v>
      </c>
      <c r="L1155" t="s">
        <v>68</v>
      </c>
      <c r="M1155" t="s">
        <v>45</v>
      </c>
      <c r="N1155">
        <v>56041.599999999999</v>
      </c>
      <c r="O1155" t="s">
        <v>254</v>
      </c>
      <c r="P1155" t="s">
        <v>74</v>
      </c>
      <c r="Q1155">
        <v>88.01</v>
      </c>
      <c r="R1155">
        <v>4968.8</v>
      </c>
      <c r="S1155">
        <v>3296.01</v>
      </c>
      <c r="T1155">
        <v>5380.49</v>
      </c>
      <c r="U1155" t="str">
        <f>TEXT(Table1[[#This Row],[Booking_Date]],"mmm")</f>
        <v>Dec</v>
      </c>
      <c r="V1155">
        <f>YEAR(Table1[[#This Row],[Booking_Date]])</f>
        <v>2025</v>
      </c>
      <c r="W1155" t="s">
        <v>104</v>
      </c>
      <c r="X1155" t="str">
        <f>IF(Table1[[#This Row],[Freight_Cost]]&gt;50000,"High","Low")</f>
        <v>High</v>
      </c>
      <c r="Y1155" s="5" t="str">
        <f>IF(Table1[[#This Row],[Profit]]&gt;10000,"Good","Average")</f>
        <v>Average</v>
      </c>
      <c r="Z1155" s="5" t="str" cm="1">
        <f t="array" ref="Z1155">_xlfn.IFS(K1155&lt;=5,"Excellent",K1155&lt;=10,"Good",TRUE,"Delayed")</f>
        <v>Good</v>
      </c>
      <c r="AA1155" s="5" t="str">
        <f>_xlfn.XLOOKUP(Table1[[#This Row],[Shipment_ID]],A:A,E:E)</f>
        <v>COSCO</v>
      </c>
      <c r="AB1155" s="5">
        <f t="shared" si="18"/>
        <v>5380.49</v>
      </c>
    </row>
    <row r="1156" spans="1:28">
      <c r="A1156" t="s">
        <v>1350</v>
      </c>
      <c r="B1156" s="1">
        <v>45515</v>
      </c>
      <c r="C1156" t="s">
        <v>89</v>
      </c>
      <c r="D1156" t="s">
        <v>56</v>
      </c>
      <c r="E1156" t="s">
        <v>31</v>
      </c>
      <c r="F1156" t="s">
        <v>58</v>
      </c>
      <c r="G1156" t="s">
        <v>43</v>
      </c>
      <c r="H1156">
        <v>20.93</v>
      </c>
      <c r="I1156">
        <v>2595</v>
      </c>
      <c r="J1156">
        <v>101.86</v>
      </c>
      <c r="K1156">
        <v>6</v>
      </c>
      <c r="L1156" t="s">
        <v>34</v>
      </c>
      <c r="M1156" t="s">
        <v>35</v>
      </c>
      <c r="N1156">
        <v>83200.2</v>
      </c>
      <c r="O1156" t="s">
        <v>358</v>
      </c>
      <c r="P1156" t="s">
        <v>78</v>
      </c>
      <c r="Q1156">
        <v>85.81</v>
      </c>
      <c r="R1156">
        <v>6027.2</v>
      </c>
      <c r="S1156">
        <v>4418.97</v>
      </c>
      <c r="T1156">
        <v>12439.47</v>
      </c>
      <c r="U1156" t="str">
        <f>TEXT(Table1[[#This Row],[Booking_Date]],"mmm")</f>
        <v>Aug</v>
      </c>
      <c r="V1156">
        <f>YEAR(Table1[[#This Row],[Booking_Date]])</f>
        <v>2024</v>
      </c>
      <c r="W1156" t="s">
        <v>48</v>
      </c>
      <c r="X1156" t="str">
        <f>IF(Table1[[#This Row],[Freight_Cost]]&gt;50000,"High","Low")</f>
        <v>High</v>
      </c>
      <c r="Y1156" s="5" t="str">
        <f>IF(Table1[[#This Row],[Profit]]&gt;10000,"Good","Average")</f>
        <v>Good</v>
      </c>
      <c r="Z1156" s="5" t="str" cm="1">
        <f t="array" ref="Z1156">_xlfn.IFS(K1156&lt;=5,"Excellent",K1156&lt;=10,"Good",TRUE,"Delayed")</f>
        <v>Good</v>
      </c>
      <c r="AA1156" s="5" t="str">
        <f>_xlfn.XLOOKUP(Table1[[#This Row],[Shipment_ID]],A:A,E:E)</f>
        <v>Hapag-Lloyd</v>
      </c>
      <c r="AB1156" s="5">
        <f t="shared" si="18"/>
        <v>12439.47</v>
      </c>
    </row>
    <row r="1157" spans="1:28">
      <c r="A1157" t="s">
        <v>1351</v>
      </c>
      <c r="B1157" s="1">
        <v>45778</v>
      </c>
      <c r="C1157" t="s">
        <v>40</v>
      </c>
      <c r="D1157" t="s">
        <v>30</v>
      </c>
      <c r="E1157" t="s">
        <v>83</v>
      </c>
      <c r="F1157" t="s">
        <v>58</v>
      </c>
      <c r="G1157" t="s">
        <v>52</v>
      </c>
      <c r="H1157">
        <v>21.61</v>
      </c>
      <c r="I1157">
        <v>1196</v>
      </c>
      <c r="J1157">
        <v>104.24</v>
      </c>
      <c r="K1157">
        <v>2</v>
      </c>
      <c r="L1157" t="s">
        <v>44</v>
      </c>
      <c r="M1157" t="s">
        <v>45</v>
      </c>
      <c r="N1157">
        <v>59809.8</v>
      </c>
      <c r="O1157" t="s">
        <v>191</v>
      </c>
      <c r="P1157" t="s">
        <v>47</v>
      </c>
      <c r="Q1157">
        <v>87.71</v>
      </c>
      <c r="R1157">
        <v>3256.4</v>
      </c>
      <c r="S1157">
        <v>4237.1400000000003</v>
      </c>
      <c r="T1157">
        <v>9972.57</v>
      </c>
      <c r="U1157" t="str">
        <f>TEXT(Table1[[#This Row],[Booking_Date]],"mmm")</f>
        <v>May</v>
      </c>
      <c r="V1157">
        <f>YEAR(Table1[[#This Row],[Booking_Date]])</f>
        <v>2025</v>
      </c>
      <c r="W1157" t="s">
        <v>75</v>
      </c>
      <c r="X1157" t="str">
        <f>IF(Table1[[#This Row],[Freight_Cost]]&gt;50000,"High","Low")</f>
        <v>High</v>
      </c>
      <c r="Y1157" s="5" t="str">
        <f>IF(Table1[[#This Row],[Profit]]&gt;10000,"Good","Average")</f>
        <v>Average</v>
      </c>
      <c r="Z1157" s="5" t="str" cm="1">
        <f t="array" ref="Z1157">_xlfn.IFS(K1157&lt;=5,"Excellent",K1157&lt;=10,"Good",TRUE,"Delayed")</f>
        <v>Excellent</v>
      </c>
      <c r="AA1157" s="5" t="str">
        <f>_xlfn.XLOOKUP(Table1[[#This Row],[Shipment_ID]],A:A,E:E)</f>
        <v>MSC</v>
      </c>
      <c r="AB1157" s="5">
        <f t="shared" si="18"/>
        <v>9972.57</v>
      </c>
    </row>
    <row r="1158" spans="1:28">
      <c r="A1158" t="s">
        <v>1352</v>
      </c>
      <c r="B1158" s="1">
        <v>46077</v>
      </c>
      <c r="C1158" t="s">
        <v>89</v>
      </c>
      <c r="D1158" t="s">
        <v>56</v>
      </c>
      <c r="E1158" t="s">
        <v>99</v>
      </c>
      <c r="F1158" t="s">
        <v>32</v>
      </c>
      <c r="G1158" t="s">
        <v>43</v>
      </c>
      <c r="H1158">
        <v>14.26</v>
      </c>
      <c r="I1158">
        <v>1677</v>
      </c>
      <c r="J1158">
        <v>101.91</v>
      </c>
      <c r="K1158">
        <v>6</v>
      </c>
      <c r="L1158" t="s">
        <v>68</v>
      </c>
      <c r="M1158" t="s">
        <v>35</v>
      </c>
      <c r="N1158">
        <v>51687.199999999997</v>
      </c>
      <c r="O1158" t="s">
        <v>91</v>
      </c>
      <c r="P1158" t="s">
        <v>37</v>
      </c>
      <c r="Q1158">
        <v>82.47</v>
      </c>
      <c r="R1158">
        <v>3924.4</v>
      </c>
      <c r="S1158">
        <v>2306.7399999999998</v>
      </c>
      <c r="T1158">
        <v>7742.27</v>
      </c>
      <c r="U1158" t="str">
        <f>TEXT(Table1[[#This Row],[Booking_Date]],"mmm")</f>
        <v>Feb</v>
      </c>
      <c r="V1158">
        <f>YEAR(Table1[[#This Row],[Booking_Date]])</f>
        <v>2026</v>
      </c>
      <c r="W1158" t="s">
        <v>38</v>
      </c>
      <c r="X1158" t="str">
        <f>IF(Table1[[#This Row],[Freight_Cost]]&gt;50000,"High","Low")</f>
        <v>High</v>
      </c>
      <c r="Y1158" s="5" t="str">
        <f>IF(Table1[[#This Row],[Profit]]&gt;10000,"Good","Average")</f>
        <v>Average</v>
      </c>
      <c r="Z1158" s="5" t="str" cm="1">
        <f t="array" ref="Z1158">_xlfn.IFS(K1158&lt;=5,"Excellent",K1158&lt;=10,"Good",TRUE,"Delayed")</f>
        <v>Good</v>
      </c>
      <c r="AA1158" s="5" t="str">
        <f>_xlfn.XLOOKUP(Table1[[#This Row],[Shipment_ID]],A:A,E:E)</f>
        <v>ONE</v>
      </c>
      <c r="AB1158" s="5">
        <f t="shared" si="18"/>
        <v>7742.27</v>
      </c>
    </row>
    <row r="1159" spans="1:28">
      <c r="A1159" t="s">
        <v>1353</v>
      </c>
      <c r="B1159" s="1">
        <v>46164</v>
      </c>
      <c r="C1159" t="s">
        <v>121</v>
      </c>
      <c r="D1159" t="s">
        <v>51</v>
      </c>
      <c r="E1159" t="s">
        <v>42</v>
      </c>
      <c r="F1159" t="s">
        <v>32</v>
      </c>
      <c r="G1159" t="s">
        <v>84</v>
      </c>
      <c r="H1159">
        <v>13.22</v>
      </c>
      <c r="I1159">
        <v>1895</v>
      </c>
      <c r="J1159">
        <v>85.02</v>
      </c>
      <c r="K1159">
        <v>5</v>
      </c>
      <c r="L1159" t="s">
        <v>68</v>
      </c>
      <c r="M1159" t="s">
        <v>60</v>
      </c>
      <c r="N1159">
        <v>47340.4</v>
      </c>
      <c r="O1159" t="s">
        <v>184</v>
      </c>
      <c r="P1159" t="s">
        <v>54</v>
      </c>
      <c r="Q1159">
        <v>81.099999999999994</v>
      </c>
      <c r="R1159">
        <v>4318.8</v>
      </c>
      <c r="S1159">
        <v>3648.19</v>
      </c>
      <c r="T1159">
        <v>4560.1899999999996</v>
      </c>
      <c r="U1159" t="str">
        <f>TEXT(Table1[[#This Row],[Booking_Date]],"mmm")</f>
        <v>May</v>
      </c>
      <c r="V1159">
        <f>YEAR(Table1[[#This Row],[Booking_Date]])</f>
        <v>2026</v>
      </c>
      <c r="W1159" t="s">
        <v>75</v>
      </c>
      <c r="X1159" t="str">
        <f>IF(Table1[[#This Row],[Freight_Cost]]&gt;50000,"High","Low")</f>
        <v>Low</v>
      </c>
      <c r="Y1159" s="5" t="str">
        <f>IF(Table1[[#This Row],[Profit]]&gt;10000,"Good","Average")</f>
        <v>Average</v>
      </c>
      <c r="Z1159" s="5" t="str" cm="1">
        <f t="array" ref="Z1159">_xlfn.IFS(K1159&lt;=5,"Excellent",K1159&lt;=10,"Good",TRUE,"Delayed")</f>
        <v>Excellent</v>
      </c>
      <c r="AA1159" s="5" t="str">
        <f>_xlfn.XLOOKUP(Table1[[#This Row],[Shipment_ID]],A:A,E:E)</f>
        <v>CMA CGM</v>
      </c>
      <c r="AB1159" s="5">
        <f t="shared" si="18"/>
        <v>4560.1899999999996</v>
      </c>
    </row>
    <row r="1160" spans="1:28">
      <c r="A1160" t="s">
        <v>1354</v>
      </c>
      <c r="B1160" s="1">
        <v>46099</v>
      </c>
      <c r="C1160" t="s">
        <v>89</v>
      </c>
      <c r="D1160" t="s">
        <v>65</v>
      </c>
      <c r="E1160" t="s">
        <v>31</v>
      </c>
      <c r="F1160" t="s">
        <v>58</v>
      </c>
      <c r="G1160" t="s">
        <v>59</v>
      </c>
      <c r="H1160">
        <v>26.05</v>
      </c>
      <c r="I1160">
        <v>2602</v>
      </c>
      <c r="J1160">
        <v>101.47</v>
      </c>
      <c r="K1160">
        <v>7</v>
      </c>
      <c r="L1160" t="s">
        <v>34</v>
      </c>
      <c r="M1160" t="s">
        <v>60</v>
      </c>
      <c r="N1160">
        <v>83845.399999999994</v>
      </c>
      <c r="O1160" t="s">
        <v>191</v>
      </c>
      <c r="P1160" t="s">
        <v>47</v>
      </c>
      <c r="Q1160">
        <v>81.03</v>
      </c>
      <c r="R1160">
        <v>6246</v>
      </c>
      <c r="S1160">
        <v>2418.9499999999998</v>
      </c>
      <c r="T1160">
        <v>12557.53</v>
      </c>
      <c r="U1160" t="str">
        <f>TEXT(Table1[[#This Row],[Booking_Date]],"mmm")</f>
        <v>Mar</v>
      </c>
      <c r="V1160">
        <f>YEAR(Table1[[#This Row],[Booking_Date]])</f>
        <v>2026</v>
      </c>
      <c r="W1160" t="s">
        <v>38</v>
      </c>
      <c r="X1160" t="str">
        <f>IF(Table1[[#This Row],[Freight_Cost]]&gt;50000,"High","Low")</f>
        <v>High</v>
      </c>
      <c r="Y1160" s="5" t="str">
        <f>IF(Table1[[#This Row],[Profit]]&gt;10000,"Good","Average")</f>
        <v>Good</v>
      </c>
      <c r="Z1160" s="5" t="str" cm="1">
        <f t="array" ref="Z1160">_xlfn.IFS(K1160&lt;=5,"Excellent",K1160&lt;=10,"Good",TRUE,"Delayed")</f>
        <v>Good</v>
      </c>
      <c r="AA1160" s="5" t="str">
        <f>_xlfn.XLOOKUP(Table1[[#This Row],[Shipment_ID]],A:A,E:E)</f>
        <v>Hapag-Lloyd</v>
      </c>
      <c r="AB1160" s="5">
        <f t="shared" si="18"/>
        <v>12557.53</v>
      </c>
    </row>
    <row r="1161" spans="1:28">
      <c r="A1161" t="s">
        <v>1355</v>
      </c>
      <c r="B1161" s="1">
        <v>45464</v>
      </c>
      <c r="C1161" t="s">
        <v>50</v>
      </c>
      <c r="D1161" t="s">
        <v>56</v>
      </c>
      <c r="E1161" t="s">
        <v>57</v>
      </c>
      <c r="F1161" t="s">
        <v>58</v>
      </c>
      <c r="G1161" t="s">
        <v>67</v>
      </c>
      <c r="H1161">
        <v>25.71</v>
      </c>
      <c r="I1161">
        <v>1552</v>
      </c>
      <c r="J1161">
        <v>94.9</v>
      </c>
      <c r="K1161">
        <v>5</v>
      </c>
      <c r="L1161" t="s">
        <v>68</v>
      </c>
      <c r="M1161" t="s">
        <v>45</v>
      </c>
      <c r="N1161">
        <v>69151</v>
      </c>
      <c r="O1161" t="s">
        <v>165</v>
      </c>
      <c r="P1161" t="s">
        <v>37</v>
      </c>
      <c r="Q1161">
        <v>83.45</v>
      </c>
      <c r="R1161">
        <v>4132.3999999999996</v>
      </c>
      <c r="S1161">
        <v>4999.8100000000004</v>
      </c>
      <c r="T1161">
        <v>10872.87</v>
      </c>
      <c r="U1161" t="str">
        <f>TEXT(Table1[[#This Row],[Booking_Date]],"mmm")</f>
        <v>Jun</v>
      </c>
      <c r="V1161">
        <f>YEAR(Table1[[#This Row],[Booking_Date]])</f>
        <v>2024</v>
      </c>
      <c r="W1161" t="s">
        <v>75</v>
      </c>
      <c r="X1161" t="str">
        <f>IF(Table1[[#This Row],[Freight_Cost]]&gt;50000,"High","Low")</f>
        <v>High</v>
      </c>
      <c r="Y1161" s="5" t="str">
        <f>IF(Table1[[#This Row],[Profit]]&gt;10000,"Good","Average")</f>
        <v>Good</v>
      </c>
      <c r="Z1161" s="5" t="str" cm="1">
        <f t="array" ref="Z1161">_xlfn.IFS(K1161&lt;=5,"Excellent",K1161&lt;=10,"Good",TRUE,"Delayed")</f>
        <v>Excellent</v>
      </c>
      <c r="AA1161" s="5" t="str">
        <f>_xlfn.XLOOKUP(Table1[[#This Row],[Shipment_ID]],A:A,E:E)</f>
        <v>Evergreen</v>
      </c>
      <c r="AB1161" s="5">
        <f t="shared" si="18"/>
        <v>10872.87</v>
      </c>
    </row>
    <row r="1162" spans="1:28">
      <c r="A1162" t="s">
        <v>1356</v>
      </c>
      <c r="B1162" s="1">
        <v>45747</v>
      </c>
      <c r="C1162" t="s">
        <v>29</v>
      </c>
      <c r="D1162" t="s">
        <v>30</v>
      </c>
      <c r="E1162" t="s">
        <v>42</v>
      </c>
      <c r="F1162" t="s">
        <v>32</v>
      </c>
      <c r="G1162" t="s">
        <v>43</v>
      </c>
      <c r="H1162">
        <v>16.34</v>
      </c>
      <c r="I1162">
        <v>1058</v>
      </c>
      <c r="J1162">
        <v>88.17</v>
      </c>
      <c r="K1162">
        <v>3</v>
      </c>
      <c r="L1162" t="s">
        <v>44</v>
      </c>
      <c r="M1162" t="s">
        <v>60</v>
      </c>
      <c r="N1162">
        <v>37982.400000000001</v>
      </c>
      <c r="O1162" t="s">
        <v>195</v>
      </c>
      <c r="P1162" t="s">
        <v>54</v>
      </c>
      <c r="Q1162">
        <v>88.3</v>
      </c>
      <c r="R1162">
        <v>2769.6</v>
      </c>
      <c r="S1162">
        <v>1549.46</v>
      </c>
      <c r="T1162">
        <v>6494.83</v>
      </c>
      <c r="U1162" t="str">
        <f>TEXT(Table1[[#This Row],[Booking_Date]],"mmm")</f>
        <v>Mar</v>
      </c>
      <c r="V1162">
        <f>YEAR(Table1[[#This Row],[Booking_Date]])</f>
        <v>2025</v>
      </c>
      <c r="W1162" t="s">
        <v>38</v>
      </c>
      <c r="X1162" t="str">
        <f>IF(Table1[[#This Row],[Freight_Cost]]&gt;50000,"High","Low")</f>
        <v>Low</v>
      </c>
      <c r="Y1162" s="5" t="str">
        <f>IF(Table1[[#This Row],[Profit]]&gt;10000,"Good","Average")</f>
        <v>Average</v>
      </c>
      <c r="Z1162" s="5" t="str" cm="1">
        <f t="array" ref="Z1162">_xlfn.IFS(K1162&lt;=5,"Excellent",K1162&lt;=10,"Good",TRUE,"Delayed")</f>
        <v>Excellent</v>
      </c>
      <c r="AA1162" s="5" t="str">
        <f>_xlfn.XLOOKUP(Table1[[#This Row],[Shipment_ID]],A:A,E:E)</f>
        <v>CMA CGM</v>
      </c>
      <c r="AB1162" s="5">
        <f t="shared" si="18"/>
        <v>6494.83</v>
      </c>
    </row>
    <row r="1163" spans="1:28">
      <c r="A1163" t="s">
        <v>1357</v>
      </c>
      <c r="B1163" s="1">
        <v>45500</v>
      </c>
      <c r="C1163" t="s">
        <v>29</v>
      </c>
      <c r="D1163" t="s">
        <v>108</v>
      </c>
      <c r="E1163" t="s">
        <v>99</v>
      </c>
      <c r="F1163" t="s">
        <v>32</v>
      </c>
      <c r="G1163" t="s">
        <v>84</v>
      </c>
      <c r="H1163">
        <v>11.88</v>
      </c>
      <c r="I1163">
        <v>1679</v>
      </c>
      <c r="J1163">
        <v>97.44</v>
      </c>
      <c r="K1163">
        <v>5</v>
      </c>
      <c r="L1163" t="s">
        <v>44</v>
      </c>
      <c r="M1163" t="s">
        <v>45</v>
      </c>
      <c r="N1163">
        <v>44032.800000000003</v>
      </c>
      <c r="O1163" t="s">
        <v>358</v>
      </c>
      <c r="P1163" t="s">
        <v>47</v>
      </c>
      <c r="Q1163">
        <v>85.66</v>
      </c>
      <c r="R1163">
        <v>3833.2</v>
      </c>
      <c r="S1163">
        <v>3433.64</v>
      </c>
      <c r="T1163">
        <v>3815.06</v>
      </c>
      <c r="U1163" t="str">
        <f>TEXT(Table1[[#This Row],[Booking_Date]],"mmm")</f>
        <v>Jul</v>
      </c>
      <c r="V1163">
        <f>YEAR(Table1[[#This Row],[Booking_Date]])</f>
        <v>2024</v>
      </c>
      <c r="W1163" t="s">
        <v>48</v>
      </c>
      <c r="X1163" t="str">
        <f>IF(Table1[[#This Row],[Freight_Cost]]&gt;50000,"High","Low")</f>
        <v>Low</v>
      </c>
      <c r="Y1163" s="5" t="str">
        <f>IF(Table1[[#This Row],[Profit]]&gt;10000,"Good","Average")</f>
        <v>Average</v>
      </c>
      <c r="Z1163" s="5" t="str" cm="1">
        <f t="array" ref="Z1163">_xlfn.IFS(K1163&lt;=5,"Excellent",K1163&lt;=10,"Good",TRUE,"Delayed")</f>
        <v>Excellent</v>
      </c>
      <c r="AA1163" s="5" t="str">
        <f>_xlfn.XLOOKUP(Table1[[#This Row],[Shipment_ID]],A:A,E:E)</f>
        <v>ONE</v>
      </c>
      <c r="AB1163" s="5">
        <f t="shared" si="18"/>
        <v>3815.06</v>
      </c>
    </row>
    <row r="1164" spans="1:28">
      <c r="A1164" t="s">
        <v>1358</v>
      </c>
      <c r="B1164" s="1">
        <v>45452</v>
      </c>
      <c r="C1164" t="s">
        <v>40</v>
      </c>
      <c r="D1164" t="s">
        <v>51</v>
      </c>
      <c r="E1164" t="s">
        <v>42</v>
      </c>
      <c r="F1164" t="s">
        <v>58</v>
      </c>
      <c r="G1164" t="s">
        <v>90</v>
      </c>
      <c r="H1164">
        <v>25.81</v>
      </c>
      <c r="I1164">
        <v>1955</v>
      </c>
      <c r="J1164">
        <v>99.21</v>
      </c>
      <c r="K1164">
        <v>6</v>
      </c>
      <c r="L1164" t="s">
        <v>44</v>
      </c>
      <c r="M1164" t="s">
        <v>45</v>
      </c>
      <c r="N1164">
        <v>72094.2</v>
      </c>
      <c r="O1164" t="s">
        <v>360</v>
      </c>
      <c r="P1164" t="s">
        <v>74</v>
      </c>
      <c r="Q1164">
        <v>87.19</v>
      </c>
      <c r="R1164">
        <v>4942.3999999999996</v>
      </c>
      <c r="S1164">
        <v>2371.0100000000002</v>
      </c>
      <c r="T1164">
        <v>9099.06</v>
      </c>
      <c r="U1164" t="str">
        <f>TEXT(Table1[[#This Row],[Booking_Date]],"mmm")</f>
        <v>Jun</v>
      </c>
      <c r="V1164">
        <f>YEAR(Table1[[#This Row],[Booking_Date]])</f>
        <v>2024</v>
      </c>
      <c r="W1164" t="s">
        <v>75</v>
      </c>
      <c r="X1164" t="str">
        <f>IF(Table1[[#This Row],[Freight_Cost]]&gt;50000,"High","Low")</f>
        <v>High</v>
      </c>
      <c r="Y1164" s="5" t="str">
        <f>IF(Table1[[#This Row],[Profit]]&gt;10000,"Good","Average")</f>
        <v>Average</v>
      </c>
      <c r="Z1164" s="5" t="str" cm="1">
        <f t="array" ref="Z1164">_xlfn.IFS(K1164&lt;=5,"Excellent",K1164&lt;=10,"Good",TRUE,"Delayed")</f>
        <v>Good</v>
      </c>
      <c r="AA1164" s="5" t="str">
        <f>_xlfn.XLOOKUP(Table1[[#This Row],[Shipment_ID]],A:A,E:E)</f>
        <v>CMA CGM</v>
      </c>
      <c r="AB1164" s="5">
        <f t="shared" si="18"/>
        <v>9099.06</v>
      </c>
    </row>
    <row r="1165" spans="1:28">
      <c r="A1165" t="s">
        <v>1359</v>
      </c>
      <c r="B1165" s="1">
        <v>45555</v>
      </c>
      <c r="C1165" t="s">
        <v>64</v>
      </c>
      <c r="D1165" t="s">
        <v>65</v>
      </c>
      <c r="E1165" t="s">
        <v>31</v>
      </c>
      <c r="F1165" t="s">
        <v>32</v>
      </c>
      <c r="G1165" t="s">
        <v>52</v>
      </c>
      <c r="H1165">
        <v>23.52</v>
      </c>
      <c r="I1165">
        <v>780</v>
      </c>
      <c r="J1165">
        <v>97.77</v>
      </c>
      <c r="K1165">
        <v>2</v>
      </c>
      <c r="L1165" t="s">
        <v>68</v>
      </c>
      <c r="M1165" t="s">
        <v>60</v>
      </c>
      <c r="N1165">
        <v>44760.4</v>
      </c>
      <c r="O1165" t="s">
        <v>272</v>
      </c>
      <c r="P1165" t="s">
        <v>74</v>
      </c>
      <c r="Q1165">
        <v>81.150000000000006</v>
      </c>
      <c r="R1165">
        <v>2500.8000000000002</v>
      </c>
      <c r="S1165">
        <v>1650.29</v>
      </c>
      <c r="T1165">
        <v>4353.57</v>
      </c>
      <c r="U1165" t="str">
        <f>TEXT(Table1[[#This Row],[Booking_Date]],"mmm")</f>
        <v>Sep</v>
      </c>
      <c r="V1165">
        <f>YEAR(Table1[[#This Row],[Booking_Date]])</f>
        <v>2024</v>
      </c>
      <c r="W1165" t="s">
        <v>48</v>
      </c>
      <c r="X1165" t="str">
        <f>IF(Table1[[#This Row],[Freight_Cost]]&gt;50000,"High","Low")</f>
        <v>Low</v>
      </c>
      <c r="Y1165" s="5" t="str">
        <f>IF(Table1[[#This Row],[Profit]]&gt;10000,"Good","Average")</f>
        <v>Average</v>
      </c>
      <c r="Z1165" s="5" t="str" cm="1">
        <f t="array" ref="Z1165">_xlfn.IFS(K1165&lt;=5,"Excellent",K1165&lt;=10,"Good",TRUE,"Delayed")</f>
        <v>Excellent</v>
      </c>
      <c r="AA1165" s="5" t="str">
        <f>_xlfn.XLOOKUP(Table1[[#This Row],[Shipment_ID]],A:A,E:E)</f>
        <v>Hapag-Lloyd</v>
      </c>
      <c r="AB1165" s="5">
        <f t="shared" si="18"/>
        <v>4353.57</v>
      </c>
    </row>
    <row r="1166" spans="1:28">
      <c r="A1166" t="s">
        <v>1360</v>
      </c>
      <c r="B1166" s="1">
        <v>46079</v>
      </c>
      <c r="C1166" t="s">
        <v>121</v>
      </c>
      <c r="D1166" t="s">
        <v>72</v>
      </c>
      <c r="E1166" t="s">
        <v>102</v>
      </c>
      <c r="F1166" t="s">
        <v>58</v>
      </c>
      <c r="G1166" t="s">
        <v>90</v>
      </c>
      <c r="H1166">
        <v>12.77</v>
      </c>
      <c r="I1166">
        <v>1895</v>
      </c>
      <c r="J1166">
        <v>86.31</v>
      </c>
      <c r="K1166">
        <v>6</v>
      </c>
      <c r="L1166" t="s">
        <v>44</v>
      </c>
      <c r="M1166" t="s">
        <v>35</v>
      </c>
      <c r="N1166">
        <v>60590.2</v>
      </c>
      <c r="O1166" t="s">
        <v>139</v>
      </c>
      <c r="P1166" t="s">
        <v>78</v>
      </c>
      <c r="Q1166">
        <v>82.61</v>
      </c>
      <c r="R1166">
        <v>4300.8</v>
      </c>
      <c r="S1166">
        <v>2629.36</v>
      </c>
      <c r="T1166">
        <v>7775.42</v>
      </c>
      <c r="U1166" t="str">
        <f>TEXT(Table1[[#This Row],[Booking_Date]],"mmm")</f>
        <v>Feb</v>
      </c>
      <c r="V1166">
        <f>YEAR(Table1[[#This Row],[Booking_Date]])</f>
        <v>2026</v>
      </c>
      <c r="W1166" t="s">
        <v>38</v>
      </c>
      <c r="X1166" t="str">
        <f>IF(Table1[[#This Row],[Freight_Cost]]&gt;50000,"High","Low")</f>
        <v>High</v>
      </c>
      <c r="Y1166" s="5" t="str">
        <f>IF(Table1[[#This Row],[Profit]]&gt;10000,"Good","Average")</f>
        <v>Average</v>
      </c>
      <c r="Z1166" s="5" t="str" cm="1">
        <f t="array" ref="Z1166">_xlfn.IFS(K1166&lt;=5,"Excellent",K1166&lt;=10,"Good",TRUE,"Delayed")</f>
        <v>Good</v>
      </c>
      <c r="AA1166" s="5" t="str">
        <f>_xlfn.XLOOKUP(Table1[[#This Row],[Shipment_ID]],A:A,E:E)</f>
        <v>Maersk</v>
      </c>
      <c r="AB1166" s="5">
        <f t="shared" si="18"/>
        <v>7775.42</v>
      </c>
    </row>
    <row r="1167" spans="1:28">
      <c r="A1167" t="s">
        <v>1361</v>
      </c>
      <c r="B1167" s="1">
        <v>45782</v>
      </c>
      <c r="C1167" t="s">
        <v>89</v>
      </c>
      <c r="D1167" t="s">
        <v>108</v>
      </c>
      <c r="E1167" t="s">
        <v>66</v>
      </c>
      <c r="F1167" t="s">
        <v>58</v>
      </c>
      <c r="G1167" t="s">
        <v>59</v>
      </c>
      <c r="H1167">
        <v>27.15</v>
      </c>
      <c r="I1167">
        <v>1429</v>
      </c>
      <c r="J1167">
        <v>101.8</v>
      </c>
      <c r="K1167">
        <v>3</v>
      </c>
      <c r="L1167" t="s">
        <v>44</v>
      </c>
      <c r="M1167" t="s">
        <v>45</v>
      </c>
      <c r="N1167">
        <v>67299</v>
      </c>
      <c r="O1167" t="s">
        <v>236</v>
      </c>
      <c r="P1167" t="s">
        <v>74</v>
      </c>
      <c r="Q1167">
        <v>81.510000000000005</v>
      </c>
      <c r="R1167">
        <v>3944</v>
      </c>
      <c r="S1167">
        <v>3087.42</v>
      </c>
      <c r="T1167">
        <v>6262.73</v>
      </c>
      <c r="U1167" t="str">
        <f>TEXT(Table1[[#This Row],[Booking_Date]],"mmm")</f>
        <v>May</v>
      </c>
      <c r="V1167">
        <f>YEAR(Table1[[#This Row],[Booking_Date]])</f>
        <v>2025</v>
      </c>
      <c r="W1167" t="s">
        <v>75</v>
      </c>
      <c r="X1167" t="str">
        <f>IF(Table1[[#This Row],[Freight_Cost]]&gt;50000,"High","Low")</f>
        <v>High</v>
      </c>
      <c r="Y1167" s="5" t="str">
        <f>IF(Table1[[#This Row],[Profit]]&gt;10000,"Good","Average")</f>
        <v>Average</v>
      </c>
      <c r="Z1167" s="5" t="str" cm="1">
        <f t="array" ref="Z1167">_xlfn.IFS(K1167&lt;=5,"Excellent",K1167&lt;=10,"Good",TRUE,"Delayed")</f>
        <v>Excellent</v>
      </c>
      <c r="AA1167" s="5" t="str">
        <f>_xlfn.XLOOKUP(Table1[[#This Row],[Shipment_ID]],A:A,E:E)</f>
        <v>COSCO</v>
      </c>
      <c r="AB1167" s="5">
        <f t="shared" si="18"/>
        <v>6262.73</v>
      </c>
    </row>
    <row r="1168" spans="1:28">
      <c r="A1168" t="s">
        <v>1362</v>
      </c>
      <c r="B1168" s="1">
        <v>45572</v>
      </c>
      <c r="C1168" t="s">
        <v>40</v>
      </c>
      <c r="D1168" t="s">
        <v>30</v>
      </c>
      <c r="E1168" t="s">
        <v>42</v>
      </c>
      <c r="F1168" t="s">
        <v>32</v>
      </c>
      <c r="G1168" t="s">
        <v>59</v>
      </c>
      <c r="H1168">
        <v>24.6</v>
      </c>
      <c r="I1168">
        <v>2615</v>
      </c>
      <c r="J1168">
        <v>86.58</v>
      </c>
      <c r="K1168">
        <v>6</v>
      </c>
      <c r="L1168" t="s">
        <v>44</v>
      </c>
      <c r="M1168" t="s">
        <v>35</v>
      </c>
      <c r="N1168">
        <v>67909.600000000006</v>
      </c>
      <c r="O1168" t="s">
        <v>324</v>
      </c>
      <c r="P1168" t="s">
        <v>54</v>
      </c>
      <c r="Q1168">
        <v>83.8</v>
      </c>
      <c r="R1168">
        <v>6214</v>
      </c>
      <c r="S1168">
        <v>4631.99</v>
      </c>
      <c r="T1168">
        <v>10645.09</v>
      </c>
      <c r="U1168" t="str">
        <f>TEXT(Table1[[#This Row],[Booking_Date]],"mmm")</f>
        <v>Oct</v>
      </c>
      <c r="V1168">
        <f>YEAR(Table1[[#This Row],[Booking_Date]])</f>
        <v>2024</v>
      </c>
      <c r="W1168" t="s">
        <v>104</v>
      </c>
      <c r="X1168" t="str">
        <f>IF(Table1[[#This Row],[Freight_Cost]]&gt;50000,"High","Low")</f>
        <v>High</v>
      </c>
      <c r="Y1168" s="5" t="str">
        <f>IF(Table1[[#This Row],[Profit]]&gt;10000,"Good","Average")</f>
        <v>Good</v>
      </c>
      <c r="Z1168" s="5" t="str" cm="1">
        <f t="array" ref="Z1168">_xlfn.IFS(K1168&lt;=5,"Excellent",K1168&lt;=10,"Good",TRUE,"Delayed")</f>
        <v>Good</v>
      </c>
      <c r="AA1168" s="5" t="str">
        <f>_xlfn.XLOOKUP(Table1[[#This Row],[Shipment_ID]],A:A,E:E)</f>
        <v>CMA CGM</v>
      </c>
      <c r="AB1168" s="5">
        <f t="shared" si="18"/>
        <v>10645.09</v>
      </c>
    </row>
    <row r="1169" spans="1:28">
      <c r="A1169" t="s">
        <v>1363</v>
      </c>
      <c r="B1169" s="1">
        <v>46030</v>
      </c>
      <c r="C1169" t="s">
        <v>40</v>
      </c>
      <c r="D1169" t="s">
        <v>41</v>
      </c>
      <c r="E1169" t="s">
        <v>99</v>
      </c>
      <c r="F1169" t="s">
        <v>58</v>
      </c>
      <c r="G1169" t="s">
        <v>90</v>
      </c>
      <c r="H1169">
        <v>17.829999999999998</v>
      </c>
      <c r="I1169">
        <v>2540</v>
      </c>
      <c r="J1169">
        <v>101.51</v>
      </c>
      <c r="K1169">
        <v>7</v>
      </c>
      <c r="L1169" t="s">
        <v>44</v>
      </c>
      <c r="M1169" t="s">
        <v>45</v>
      </c>
      <c r="N1169">
        <v>72208.2</v>
      </c>
      <c r="O1169" t="s">
        <v>80</v>
      </c>
      <c r="P1169" t="s">
        <v>62</v>
      </c>
      <c r="Q1169">
        <v>85.85</v>
      </c>
      <c r="R1169">
        <v>5793.2</v>
      </c>
      <c r="S1169">
        <v>3609.26</v>
      </c>
      <c r="T1169">
        <v>7741.1</v>
      </c>
      <c r="U1169" t="str">
        <f>TEXT(Table1[[#This Row],[Booking_Date]],"mmm")</f>
        <v>Jan</v>
      </c>
      <c r="V1169">
        <f>YEAR(Table1[[#This Row],[Booking_Date]])</f>
        <v>2026</v>
      </c>
      <c r="W1169" t="s">
        <v>38</v>
      </c>
      <c r="X1169" t="str">
        <f>IF(Table1[[#This Row],[Freight_Cost]]&gt;50000,"High","Low")</f>
        <v>High</v>
      </c>
      <c r="Y1169" s="5" t="str">
        <f>IF(Table1[[#This Row],[Profit]]&gt;10000,"Good","Average")</f>
        <v>Average</v>
      </c>
      <c r="Z1169" s="5" t="str" cm="1">
        <f t="array" ref="Z1169">_xlfn.IFS(K1169&lt;=5,"Excellent",K1169&lt;=10,"Good",TRUE,"Delayed")</f>
        <v>Good</v>
      </c>
      <c r="AA1169" s="5" t="str">
        <f>_xlfn.XLOOKUP(Table1[[#This Row],[Shipment_ID]],A:A,E:E)</f>
        <v>ONE</v>
      </c>
      <c r="AB1169" s="5">
        <f t="shared" si="18"/>
        <v>7741.1</v>
      </c>
    </row>
    <row r="1170" spans="1:28">
      <c r="A1170" t="s">
        <v>1364</v>
      </c>
      <c r="B1170" s="1">
        <v>45393</v>
      </c>
      <c r="C1170" t="s">
        <v>89</v>
      </c>
      <c r="D1170" t="s">
        <v>51</v>
      </c>
      <c r="E1170" t="s">
        <v>57</v>
      </c>
      <c r="F1170" t="s">
        <v>58</v>
      </c>
      <c r="G1170" t="s">
        <v>67</v>
      </c>
      <c r="H1170">
        <v>17.510000000000002</v>
      </c>
      <c r="I1170">
        <v>1070</v>
      </c>
      <c r="J1170">
        <v>88.4</v>
      </c>
      <c r="K1170">
        <v>2</v>
      </c>
      <c r="L1170" t="s">
        <v>34</v>
      </c>
      <c r="M1170" t="s">
        <v>45</v>
      </c>
      <c r="N1170">
        <v>57707</v>
      </c>
      <c r="O1170" t="s">
        <v>53</v>
      </c>
      <c r="P1170" t="s">
        <v>70</v>
      </c>
      <c r="Q1170">
        <v>83.54</v>
      </c>
      <c r="R1170">
        <v>2840.4</v>
      </c>
      <c r="S1170">
        <v>2989.47</v>
      </c>
      <c r="T1170">
        <v>5599.49</v>
      </c>
      <c r="U1170" t="str">
        <f>TEXT(Table1[[#This Row],[Booking_Date]],"mmm")</f>
        <v>Apr</v>
      </c>
      <c r="V1170">
        <f>YEAR(Table1[[#This Row],[Booking_Date]])</f>
        <v>2024</v>
      </c>
      <c r="W1170" t="s">
        <v>75</v>
      </c>
      <c r="X1170" t="str">
        <f>IF(Table1[[#This Row],[Freight_Cost]]&gt;50000,"High","Low")</f>
        <v>High</v>
      </c>
      <c r="Y1170" s="5" t="str">
        <f>IF(Table1[[#This Row],[Profit]]&gt;10000,"Good","Average")</f>
        <v>Average</v>
      </c>
      <c r="Z1170" s="5" t="str" cm="1">
        <f t="array" ref="Z1170">_xlfn.IFS(K1170&lt;=5,"Excellent",K1170&lt;=10,"Good",TRUE,"Delayed")</f>
        <v>Excellent</v>
      </c>
      <c r="AA1170" s="5" t="str">
        <f>_xlfn.XLOOKUP(Table1[[#This Row],[Shipment_ID]],A:A,E:E)</f>
        <v>Evergreen</v>
      </c>
      <c r="AB1170" s="5">
        <f t="shared" si="18"/>
        <v>5599.49</v>
      </c>
    </row>
    <row r="1171" spans="1:28">
      <c r="A1171" t="s">
        <v>1365</v>
      </c>
      <c r="B1171" s="1">
        <v>45359</v>
      </c>
      <c r="C1171" t="s">
        <v>115</v>
      </c>
      <c r="D1171" t="s">
        <v>56</v>
      </c>
      <c r="E1171" t="s">
        <v>102</v>
      </c>
      <c r="F1171" t="s">
        <v>58</v>
      </c>
      <c r="G1171" t="s">
        <v>90</v>
      </c>
      <c r="H1171">
        <v>27.12</v>
      </c>
      <c r="I1171">
        <v>1871</v>
      </c>
      <c r="J1171">
        <v>98.4</v>
      </c>
      <c r="K1171">
        <v>6</v>
      </c>
      <c r="L1171" t="s">
        <v>68</v>
      </c>
      <c r="M1171" t="s">
        <v>35</v>
      </c>
      <c r="N1171">
        <v>77168</v>
      </c>
      <c r="O1171" t="s">
        <v>207</v>
      </c>
      <c r="P1171" t="s">
        <v>70</v>
      </c>
      <c r="Q1171">
        <v>84.11</v>
      </c>
      <c r="R1171">
        <v>4826.8</v>
      </c>
      <c r="S1171">
        <v>4501.8100000000004</v>
      </c>
      <c r="T1171">
        <v>9496.1299999999992</v>
      </c>
      <c r="U1171" t="str">
        <f>TEXT(Table1[[#This Row],[Booking_Date]],"mmm")</f>
        <v>Mar</v>
      </c>
      <c r="V1171">
        <f>YEAR(Table1[[#This Row],[Booking_Date]])</f>
        <v>2024</v>
      </c>
      <c r="W1171" t="s">
        <v>38</v>
      </c>
      <c r="X1171" t="str">
        <f>IF(Table1[[#This Row],[Freight_Cost]]&gt;50000,"High","Low")</f>
        <v>High</v>
      </c>
      <c r="Y1171" s="5" t="str">
        <f>IF(Table1[[#This Row],[Profit]]&gt;10000,"Good","Average")</f>
        <v>Average</v>
      </c>
      <c r="Z1171" s="5" t="str" cm="1">
        <f t="array" ref="Z1171">_xlfn.IFS(K1171&lt;=5,"Excellent",K1171&lt;=10,"Good",TRUE,"Delayed")</f>
        <v>Good</v>
      </c>
      <c r="AA1171" s="5" t="str">
        <f>_xlfn.XLOOKUP(Table1[[#This Row],[Shipment_ID]],A:A,E:E)</f>
        <v>Maersk</v>
      </c>
      <c r="AB1171" s="5">
        <f t="shared" si="18"/>
        <v>9496.1299999999992</v>
      </c>
    </row>
    <row r="1172" spans="1:28">
      <c r="A1172" t="s">
        <v>1366</v>
      </c>
      <c r="B1172" s="1">
        <v>46156</v>
      </c>
      <c r="C1172" t="s">
        <v>89</v>
      </c>
      <c r="D1172" t="s">
        <v>82</v>
      </c>
      <c r="E1172" t="s">
        <v>102</v>
      </c>
      <c r="F1172" t="s">
        <v>32</v>
      </c>
      <c r="G1172" t="s">
        <v>90</v>
      </c>
      <c r="H1172">
        <v>24.31</v>
      </c>
      <c r="I1172">
        <v>581</v>
      </c>
      <c r="J1172">
        <v>97.07</v>
      </c>
      <c r="K1172">
        <v>2</v>
      </c>
      <c r="L1172" t="s">
        <v>68</v>
      </c>
      <c r="M1172" t="s">
        <v>35</v>
      </c>
      <c r="N1172">
        <v>46999.4</v>
      </c>
      <c r="O1172" t="s">
        <v>450</v>
      </c>
      <c r="P1172" t="s">
        <v>54</v>
      </c>
      <c r="Q1172">
        <v>87.22</v>
      </c>
      <c r="R1172">
        <v>2134.4</v>
      </c>
      <c r="S1172">
        <v>2633.79</v>
      </c>
      <c r="T1172">
        <v>5503.94</v>
      </c>
      <c r="U1172" t="str">
        <f>TEXT(Table1[[#This Row],[Booking_Date]],"mmm")</f>
        <v>May</v>
      </c>
      <c r="V1172">
        <f>YEAR(Table1[[#This Row],[Booking_Date]])</f>
        <v>2026</v>
      </c>
      <c r="W1172" t="s">
        <v>75</v>
      </c>
      <c r="X1172" t="str">
        <f>IF(Table1[[#This Row],[Freight_Cost]]&gt;50000,"High","Low")</f>
        <v>Low</v>
      </c>
      <c r="Y1172" s="5" t="str">
        <f>IF(Table1[[#This Row],[Profit]]&gt;10000,"Good","Average")</f>
        <v>Average</v>
      </c>
      <c r="Z1172" s="5" t="str" cm="1">
        <f t="array" ref="Z1172">_xlfn.IFS(K1172&lt;=5,"Excellent",K1172&lt;=10,"Good",TRUE,"Delayed")</f>
        <v>Excellent</v>
      </c>
      <c r="AA1172" s="5" t="str">
        <f>_xlfn.XLOOKUP(Table1[[#This Row],[Shipment_ID]],A:A,E:E)</f>
        <v>Maersk</v>
      </c>
      <c r="AB1172" s="5">
        <f t="shared" si="18"/>
        <v>5503.94</v>
      </c>
    </row>
    <row r="1173" spans="1:28">
      <c r="A1173" t="s">
        <v>1367</v>
      </c>
      <c r="B1173" s="1">
        <v>45929</v>
      </c>
      <c r="C1173" t="s">
        <v>121</v>
      </c>
      <c r="D1173" t="s">
        <v>108</v>
      </c>
      <c r="E1173" t="s">
        <v>83</v>
      </c>
      <c r="F1173" t="s">
        <v>58</v>
      </c>
      <c r="G1173" t="s">
        <v>67</v>
      </c>
      <c r="H1173">
        <v>24.61</v>
      </c>
      <c r="I1173">
        <v>1051</v>
      </c>
      <c r="J1173">
        <v>96.46</v>
      </c>
      <c r="K1173">
        <v>4</v>
      </c>
      <c r="L1173" t="s">
        <v>68</v>
      </c>
      <c r="M1173" t="s">
        <v>45</v>
      </c>
      <c r="N1173">
        <v>62336.2</v>
      </c>
      <c r="O1173" t="s">
        <v>483</v>
      </c>
      <c r="P1173" t="s">
        <v>70</v>
      </c>
      <c r="Q1173">
        <v>81.58</v>
      </c>
      <c r="R1173">
        <v>3086.4</v>
      </c>
      <c r="S1173">
        <v>3851.66</v>
      </c>
      <c r="T1173">
        <v>7445.64</v>
      </c>
      <c r="U1173" t="str">
        <f>TEXT(Table1[[#This Row],[Booking_Date]],"mmm")</f>
        <v>Sep</v>
      </c>
      <c r="V1173">
        <f>YEAR(Table1[[#This Row],[Booking_Date]])</f>
        <v>2025</v>
      </c>
      <c r="W1173" t="s">
        <v>48</v>
      </c>
      <c r="X1173" t="str">
        <f>IF(Table1[[#This Row],[Freight_Cost]]&gt;50000,"High","Low")</f>
        <v>High</v>
      </c>
      <c r="Y1173" s="5" t="str">
        <f>IF(Table1[[#This Row],[Profit]]&gt;10000,"Good","Average")</f>
        <v>Average</v>
      </c>
      <c r="Z1173" s="5" t="str" cm="1">
        <f t="array" ref="Z1173">_xlfn.IFS(K1173&lt;=5,"Excellent",K1173&lt;=10,"Good",TRUE,"Delayed")</f>
        <v>Excellent</v>
      </c>
      <c r="AA1173" s="5" t="str">
        <f>_xlfn.XLOOKUP(Table1[[#This Row],[Shipment_ID]],A:A,E:E)</f>
        <v>MSC</v>
      </c>
      <c r="AB1173" s="5">
        <f t="shared" si="18"/>
        <v>7445.64</v>
      </c>
    </row>
    <row r="1174" spans="1:28">
      <c r="A1174" t="s">
        <v>1368</v>
      </c>
      <c r="B1174" s="1">
        <v>45457</v>
      </c>
      <c r="C1174" t="s">
        <v>50</v>
      </c>
      <c r="D1174" t="s">
        <v>65</v>
      </c>
      <c r="E1174" t="s">
        <v>57</v>
      </c>
      <c r="F1174" t="s">
        <v>32</v>
      </c>
      <c r="G1174" t="s">
        <v>67</v>
      </c>
      <c r="H1174">
        <v>10.43</v>
      </c>
      <c r="I1174">
        <v>1884</v>
      </c>
      <c r="J1174">
        <v>95.7</v>
      </c>
      <c r="K1174">
        <v>6</v>
      </c>
      <c r="L1174" t="s">
        <v>34</v>
      </c>
      <c r="M1174" t="s">
        <v>35</v>
      </c>
      <c r="N1174">
        <v>52479</v>
      </c>
      <c r="O1174" t="s">
        <v>139</v>
      </c>
      <c r="P1174" t="s">
        <v>47</v>
      </c>
      <c r="Q1174">
        <v>87.38</v>
      </c>
      <c r="R1174">
        <v>4185.2</v>
      </c>
      <c r="S1174">
        <v>3227.24</v>
      </c>
      <c r="T1174">
        <v>6930.02</v>
      </c>
      <c r="U1174" t="str">
        <f>TEXT(Table1[[#This Row],[Booking_Date]],"mmm")</f>
        <v>Jun</v>
      </c>
      <c r="V1174">
        <f>YEAR(Table1[[#This Row],[Booking_Date]])</f>
        <v>2024</v>
      </c>
      <c r="W1174" t="s">
        <v>75</v>
      </c>
      <c r="X1174" t="str">
        <f>IF(Table1[[#This Row],[Freight_Cost]]&gt;50000,"High","Low")</f>
        <v>High</v>
      </c>
      <c r="Y1174" s="5" t="str">
        <f>IF(Table1[[#This Row],[Profit]]&gt;10000,"Good","Average")</f>
        <v>Average</v>
      </c>
      <c r="Z1174" s="5" t="str" cm="1">
        <f t="array" ref="Z1174">_xlfn.IFS(K1174&lt;=5,"Excellent",K1174&lt;=10,"Good",TRUE,"Delayed")</f>
        <v>Good</v>
      </c>
      <c r="AA1174" s="5" t="str">
        <f>_xlfn.XLOOKUP(Table1[[#This Row],[Shipment_ID]],A:A,E:E)</f>
        <v>Evergreen</v>
      </c>
      <c r="AB1174" s="5">
        <f t="shared" si="18"/>
        <v>6930.02</v>
      </c>
    </row>
    <row r="1175" spans="1:28">
      <c r="A1175" t="s">
        <v>1369</v>
      </c>
      <c r="B1175" s="1">
        <v>45718</v>
      </c>
      <c r="C1175" t="s">
        <v>64</v>
      </c>
      <c r="D1175" t="s">
        <v>56</v>
      </c>
      <c r="E1175" t="s">
        <v>31</v>
      </c>
      <c r="F1175" t="s">
        <v>32</v>
      </c>
      <c r="G1175" t="s">
        <v>90</v>
      </c>
      <c r="H1175">
        <v>21.61</v>
      </c>
      <c r="I1175">
        <v>2381</v>
      </c>
      <c r="J1175">
        <v>86.47</v>
      </c>
      <c r="K1175">
        <v>7</v>
      </c>
      <c r="L1175" t="s">
        <v>68</v>
      </c>
      <c r="M1175" t="s">
        <v>35</v>
      </c>
      <c r="N1175">
        <v>64897.4</v>
      </c>
      <c r="O1175" t="s">
        <v>95</v>
      </c>
      <c r="P1175" t="s">
        <v>70</v>
      </c>
      <c r="Q1175">
        <v>81.25</v>
      </c>
      <c r="R1175">
        <v>5626.4</v>
      </c>
      <c r="S1175">
        <v>3177.92</v>
      </c>
      <c r="T1175">
        <v>10861.69</v>
      </c>
      <c r="U1175" t="str">
        <f>TEXT(Table1[[#This Row],[Booking_Date]],"mmm")</f>
        <v>Mar</v>
      </c>
      <c r="V1175">
        <f>YEAR(Table1[[#This Row],[Booking_Date]])</f>
        <v>2025</v>
      </c>
      <c r="W1175" t="s">
        <v>38</v>
      </c>
      <c r="X1175" t="str">
        <f>IF(Table1[[#This Row],[Freight_Cost]]&gt;50000,"High","Low")</f>
        <v>High</v>
      </c>
      <c r="Y1175" s="5" t="str">
        <f>IF(Table1[[#This Row],[Profit]]&gt;10000,"Good","Average")</f>
        <v>Good</v>
      </c>
      <c r="Z1175" s="5" t="str" cm="1">
        <f t="array" ref="Z1175">_xlfn.IFS(K1175&lt;=5,"Excellent",K1175&lt;=10,"Good",TRUE,"Delayed")</f>
        <v>Good</v>
      </c>
      <c r="AA1175" s="5" t="str">
        <f>_xlfn.XLOOKUP(Table1[[#This Row],[Shipment_ID]],A:A,E:E)</f>
        <v>Hapag-Lloyd</v>
      </c>
      <c r="AB1175" s="5">
        <f t="shared" si="18"/>
        <v>10861.69</v>
      </c>
    </row>
    <row r="1176" spans="1:28">
      <c r="A1176" t="s">
        <v>1370</v>
      </c>
      <c r="B1176" s="1">
        <v>45658</v>
      </c>
      <c r="C1176" t="s">
        <v>89</v>
      </c>
      <c r="D1176" t="s">
        <v>82</v>
      </c>
      <c r="E1176" t="s">
        <v>31</v>
      </c>
      <c r="F1176" t="s">
        <v>58</v>
      </c>
      <c r="G1176" t="s">
        <v>90</v>
      </c>
      <c r="H1176">
        <v>11.55</v>
      </c>
      <c r="I1176">
        <v>905</v>
      </c>
      <c r="J1176">
        <v>103.56</v>
      </c>
      <c r="K1176">
        <v>2</v>
      </c>
      <c r="L1176" t="s">
        <v>44</v>
      </c>
      <c r="M1176" t="s">
        <v>60</v>
      </c>
      <c r="N1176">
        <v>45682.2</v>
      </c>
      <c r="O1176" t="s">
        <v>61</v>
      </c>
      <c r="P1176" t="s">
        <v>62</v>
      </c>
      <c r="Q1176">
        <v>81.13</v>
      </c>
      <c r="R1176">
        <v>2272</v>
      </c>
      <c r="S1176">
        <v>4727.82</v>
      </c>
      <c r="T1176">
        <v>5323.66</v>
      </c>
      <c r="U1176" t="str">
        <f>TEXT(Table1[[#This Row],[Booking_Date]],"mmm")</f>
        <v>Jan</v>
      </c>
      <c r="V1176">
        <f>YEAR(Table1[[#This Row],[Booking_Date]])</f>
        <v>2025</v>
      </c>
      <c r="W1176" t="s">
        <v>38</v>
      </c>
      <c r="X1176" t="str">
        <f>IF(Table1[[#This Row],[Freight_Cost]]&gt;50000,"High","Low")</f>
        <v>Low</v>
      </c>
      <c r="Y1176" s="5" t="str">
        <f>IF(Table1[[#This Row],[Profit]]&gt;10000,"Good","Average")</f>
        <v>Average</v>
      </c>
      <c r="Z1176" s="5" t="str" cm="1">
        <f t="array" ref="Z1176">_xlfn.IFS(K1176&lt;=5,"Excellent",K1176&lt;=10,"Good",TRUE,"Delayed")</f>
        <v>Excellent</v>
      </c>
      <c r="AA1176" s="5" t="str">
        <f>_xlfn.XLOOKUP(Table1[[#This Row],[Shipment_ID]],A:A,E:E)</f>
        <v>Hapag-Lloyd</v>
      </c>
      <c r="AB1176" s="5">
        <f t="shared" si="18"/>
        <v>5323.66</v>
      </c>
    </row>
    <row r="1177" spans="1:28">
      <c r="A1177" t="s">
        <v>1371</v>
      </c>
      <c r="B1177" s="1">
        <v>45531</v>
      </c>
      <c r="C1177" t="s">
        <v>115</v>
      </c>
      <c r="D1177" t="s">
        <v>108</v>
      </c>
      <c r="E1177" t="s">
        <v>42</v>
      </c>
      <c r="F1177" t="s">
        <v>32</v>
      </c>
      <c r="G1177" t="s">
        <v>67</v>
      </c>
      <c r="H1177">
        <v>17.989999999999998</v>
      </c>
      <c r="I1177">
        <v>301</v>
      </c>
      <c r="J1177">
        <v>91.25</v>
      </c>
      <c r="K1177">
        <v>2</v>
      </c>
      <c r="L1177" t="s">
        <v>68</v>
      </c>
      <c r="M1177" t="s">
        <v>35</v>
      </c>
      <c r="N1177">
        <v>37253</v>
      </c>
      <c r="O1177" t="s">
        <v>224</v>
      </c>
      <c r="P1177" t="s">
        <v>62</v>
      </c>
      <c r="Q1177">
        <v>82.98</v>
      </c>
      <c r="R1177">
        <v>1321.6</v>
      </c>
      <c r="S1177">
        <v>4682.1899999999996</v>
      </c>
      <c r="T1177">
        <v>5862.4</v>
      </c>
      <c r="U1177" t="str">
        <f>TEXT(Table1[[#This Row],[Booking_Date]],"mmm")</f>
        <v>Aug</v>
      </c>
      <c r="V1177">
        <f>YEAR(Table1[[#This Row],[Booking_Date]])</f>
        <v>2024</v>
      </c>
      <c r="W1177" t="s">
        <v>48</v>
      </c>
      <c r="X1177" t="str">
        <f>IF(Table1[[#This Row],[Freight_Cost]]&gt;50000,"High","Low")</f>
        <v>Low</v>
      </c>
      <c r="Y1177" s="5" t="str">
        <f>IF(Table1[[#This Row],[Profit]]&gt;10000,"Good","Average")</f>
        <v>Average</v>
      </c>
      <c r="Z1177" s="5" t="str" cm="1">
        <f t="array" ref="Z1177">_xlfn.IFS(K1177&lt;=5,"Excellent",K1177&lt;=10,"Good",TRUE,"Delayed")</f>
        <v>Excellent</v>
      </c>
      <c r="AA1177" s="5" t="str">
        <f>_xlfn.XLOOKUP(Table1[[#This Row],[Shipment_ID]],A:A,E:E)</f>
        <v>CMA CGM</v>
      </c>
      <c r="AB1177" s="5">
        <f t="shared" si="18"/>
        <v>5862.4</v>
      </c>
    </row>
    <row r="1178" spans="1:28">
      <c r="A1178" t="s">
        <v>1372</v>
      </c>
      <c r="B1178" s="1">
        <v>45995</v>
      </c>
      <c r="C1178" t="s">
        <v>40</v>
      </c>
      <c r="D1178" t="s">
        <v>51</v>
      </c>
      <c r="E1178" t="s">
        <v>66</v>
      </c>
      <c r="F1178" t="s">
        <v>32</v>
      </c>
      <c r="G1178" t="s">
        <v>43</v>
      </c>
      <c r="H1178">
        <v>21.34</v>
      </c>
      <c r="I1178">
        <v>866</v>
      </c>
      <c r="J1178">
        <v>99.39</v>
      </c>
      <c r="K1178">
        <v>2</v>
      </c>
      <c r="L1178" t="s">
        <v>34</v>
      </c>
      <c r="M1178" t="s">
        <v>35</v>
      </c>
      <c r="N1178">
        <v>50524.800000000003</v>
      </c>
      <c r="O1178" t="s">
        <v>410</v>
      </c>
      <c r="P1178" t="s">
        <v>54</v>
      </c>
      <c r="Q1178">
        <v>87.26</v>
      </c>
      <c r="R1178">
        <v>2585.6</v>
      </c>
      <c r="S1178">
        <v>2359.46</v>
      </c>
      <c r="T1178">
        <v>8682.31</v>
      </c>
      <c r="U1178" t="str">
        <f>TEXT(Table1[[#This Row],[Booking_Date]],"mmm")</f>
        <v>Dec</v>
      </c>
      <c r="V1178">
        <f>YEAR(Table1[[#This Row],[Booking_Date]])</f>
        <v>2025</v>
      </c>
      <c r="W1178" t="s">
        <v>104</v>
      </c>
      <c r="X1178" t="str">
        <f>IF(Table1[[#This Row],[Freight_Cost]]&gt;50000,"High","Low")</f>
        <v>High</v>
      </c>
      <c r="Y1178" s="5" t="str">
        <f>IF(Table1[[#This Row],[Profit]]&gt;10000,"Good","Average")</f>
        <v>Average</v>
      </c>
      <c r="Z1178" s="5" t="str" cm="1">
        <f t="array" ref="Z1178">_xlfn.IFS(K1178&lt;=5,"Excellent",K1178&lt;=10,"Good",TRUE,"Delayed")</f>
        <v>Excellent</v>
      </c>
      <c r="AA1178" s="5" t="str">
        <f>_xlfn.XLOOKUP(Table1[[#This Row],[Shipment_ID]],A:A,E:E)</f>
        <v>COSCO</v>
      </c>
      <c r="AB1178" s="5">
        <f t="shared" si="18"/>
        <v>8682.31</v>
      </c>
    </row>
    <row r="1179" spans="1:28">
      <c r="A1179" t="s">
        <v>1373</v>
      </c>
      <c r="B1179" s="1">
        <v>45585</v>
      </c>
      <c r="C1179" t="s">
        <v>29</v>
      </c>
      <c r="D1179" t="s">
        <v>108</v>
      </c>
      <c r="E1179" t="s">
        <v>83</v>
      </c>
      <c r="F1179" t="s">
        <v>32</v>
      </c>
      <c r="G1179" t="s">
        <v>59</v>
      </c>
      <c r="H1179">
        <v>23.45</v>
      </c>
      <c r="I1179">
        <v>2705</v>
      </c>
      <c r="J1179">
        <v>101.18</v>
      </c>
      <c r="K1179">
        <v>6</v>
      </c>
      <c r="L1179" t="s">
        <v>34</v>
      </c>
      <c r="M1179" t="s">
        <v>45</v>
      </c>
      <c r="N1179">
        <v>72206.600000000006</v>
      </c>
      <c r="O1179" t="s">
        <v>73</v>
      </c>
      <c r="P1179" t="s">
        <v>47</v>
      </c>
      <c r="Q1179">
        <v>83.97</v>
      </c>
      <c r="R1179">
        <v>6348</v>
      </c>
      <c r="S1179">
        <v>3741.96</v>
      </c>
      <c r="T1179">
        <v>9948.0499999999993</v>
      </c>
      <c r="U1179" t="str">
        <f>TEXT(Table1[[#This Row],[Booking_Date]],"mmm")</f>
        <v>Oct</v>
      </c>
      <c r="V1179">
        <f>YEAR(Table1[[#This Row],[Booking_Date]])</f>
        <v>2024</v>
      </c>
      <c r="W1179" t="s">
        <v>104</v>
      </c>
      <c r="X1179" t="str">
        <f>IF(Table1[[#This Row],[Freight_Cost]]&gt;50000,"High","Low")</f>
        <v>High</v>
      </c>
      <c r="Y1179" s="5" t="str">
        <f>IF(Table1[[#This Row],[Profit]]&gt;10000,"Good","Average")</f>
        <v>Average</v>
      </c>
      <c r="Z1179" s="5" t="str" cm="1">
        <f t="array" ref="Z1179">_xlfn.IFS(K1179&lt;=5,"Excellent",K1179&lt;=10,"Good",TRUE,"Delayed")</f>
        <v>Good</v>
      </c>
      <c r="AA1179" s="5" t="str">
        <f>_xlfn.XLOOKUP(Table1[[#This Row],[Shipment_ID]],A:A,E:E)</f>
        <v>MSC</v>
      </c>
      <c r="AB1179" s="5">
        <f t="shared" si="18"/>
        <v>9948.0499999999993</v>
      </c>
    </row>
    <row r="1180" spans="1:28">
      <c r="A1180" t="s">
        <v>1374</v>
      </c>
      <c r="B1180" s="1">
        <v>45734</v>
      </c>
      <c r="C1180" t="s">
        <v>40</v>
      </c>
      <c r="D1180" t="s">
        <v>82</v>
      </c>
      <c r="E1180" t="s">
        <v>83</v>
      </c>
      <c r="F1180" t="s">
        <v>32</v>
      </c>
      <c r="G1180" t="s">
        <v>90</v>
      </c>
      <c r="H1180">
        <v>27.17</v>
      </c>
      <c r="I1180">
        <v>1129</v>
      </c>
      <c r="J1180">
        <v>85.59</v>
      </c>
      <c r="K1180">
        <v>4</v>
      </c>
      <c r="L1180" t="s">
        <v>68</v>
      </c>
      <c r="M1180" t="s">
        <v>45</v>
      </c>
      <c r="N1180">
        <v>52271.8</v>
      </c>
      <c r="O1180" t="s">
        <v>514</v>
      </c>
      <c r="P1180" t="s">
        <v>78</v>
      </c>
      <c r="Q1180">
        <v>89</v>
      </c>
      <c r="R1180">
        <v>3344.8</v>
      </c>
      <c r="S1180">
        <v>3029.85</v>
      </c>
      <c r="T1180">
        <v>4830.1899999999996</v>
      </c>
      <c r="U1180" t="str">
        <f>TEXT(Table1[[#This Row],[Booking_Date]],"mmm")</f>
        <v>Mar</v>
      </c>
      <c r="V1180">
        <f>YEAR(Table1[[#This Row],[Booking_Date]])</f>
        <v>2025</v>
      </c>
      <c r="W1180" t="s">
        <v>38</v>
      </c>
      <c r="X1180" t="str">
        <f>IF(Table1[[#This Row],[Freight_Cost]]&gt;50000,"High","Low")</f>
        <v>High</v>
      </c>
      <c r="Y1180" s="5" t="str">
        <f>IF(Table1[[#This Row],[Profit]]&gt;10000,"Good","Average")</f>
        <v>Average</v>
      </c>
      <c r="Z1180" s="5" t="str" cm="1">
        <f t="array" ref="Z1180">_xlfn.IFS(K1180&lt;=5,"Excellent",K1180&lt;=10,"Good",TRUE,"Delayed")</f>
        <v>Excellent</v>
      </c>
      <c r="AA1180" s="5" t="str">
        <f>_xlfn.XLOOKUP(Table1[[#This Row],[Shipment_ID]],A:A,E:E)</f>
        <v>MSC</v>
      </c>
      <c r="AB1180" s="5">
        <f t="shared" si="18"/>
        <v>4830.1899999999996</v>
      </c>
    </row>
    <row r="1181" spans="1:28">
      <c r="A1181" t="s">
        <v>1375</v>
      </c>
      <c r="B1181" s="1">
        <v>45673</v>
      </c>
      <c r="C1181" t="s">
        <v>115</v>
      </c>
      <c r="D1181" t="s">
        <v>108</v>
      </c>
      <c r="E1181" t="s">
        <v>102</v>
      </c>
      <c r="F1181" t="s">
        <v>58</v>
      </c>
      <c r="G1181" t="s">
        <v>43</v>
      </c>
      <c r="H1181">
        <v>27.34</v>
      </c>
      <c r="I1181">
        <v>1333</v>
      </c>
      <c r="J1181">
        <v>102.25</v>
      </c>
      <c r="K1181">
        <v>4</v>
      </c>
      <c r="L1181" t="s">
        <v>34</v>
      </c>
      <c r="M1181" t="s">
        <v>45</v>
      </c>
      <c r="N1181">
        <v>71372</v>
      </c>
      <c r="O1181" t="s">
        <v>245</v>
      </c>
      <c r="P1181" t="s">
        <v>74</v>
      </c>
      <c r="Q1181">
        <v>85.98</v>
      </c>
      <c r="R1181">
        <v>3759.6</v>
      </c>
      <c r="S1181">
        <v>3986.21</v>
      </c>
      <c r="T1181">
        <v>10928.06</v>
      </c>
      <c r="U1181" t="str">
        <f>TEXT(Table1[[#This Row],[Booking_Date]],"mmm")</f>
        <v>Jan</v>
      </c>
      <c r="V1181">
        <f>YEAR(Table1[[#This Row],[Booking_Date]])</f>
        <v>2025</v>
      </c>
      <c r="W1181" t="s">
        <v>38</v>
      </c>
      <c r="X1181" t="str">
        <f>IF(Table1[[#This Row],[Freight_Cost]]&gt;50000,"High","Low")</f>
        <v>High</v>
      </c>
      <c r="Y1181" s="5" t="str">
        <f>IF(Table1[[#This Row],[Profit]]&gt;10000,"Good","Average")</f>
        <v>Good</v>
      </c>
      <c r="Z1181" s="5" t="str" cm="1">
        <f t="array" ref="Z1181">_xlfn.IFS(K1181&lt;=5,"Excellent",K1181&lt;=10,"Good",TRUE,"Delayed")</f>
        <v>Excellent</v>
      </c>
      <c r="AA1181" s="5" t="str">
        <f>_xlfn.XLOOKUP(Table1[[#This Row],[Shipment_ID]],A:A,E:E)</f>
        <v>Maersk</v>
      </c>
      <c r="AB1181" s="5">
        <f t="shared" si="18"/>
        <v>10928.06</v>
      </c>
    </row>
    <row r="1182" spans="1:28">
      <c r="A1182" t="s">
        <v>1376</v>
      </c>
      <c r="B1182" s="1">
        <v>45303</v>
      </c>
      <c r="C1182" t="s">
        <v>40</v>
      </c>
      <c r="D1182" t="s">
        <v>72</v>
      </c>
      <c r="E1182" t="s">
        <v>31</v>
      </c>
      <c r="F1182" t="s">
        <v>32</v>
      </c>
      <c r="G1182" t="s">
        <v>59</v>
      </c>
      <c r="H1182">
        <v>24</v>
      </c>
      <c r="I1182">
        <v>2244</v>
      </c>
      <c r="J1182">
        <v>86.75</v>
      </c>
      <c r="K1182">
        <v>5</v>
      </c>
      <c r="L1182" t="s">
        <v>68</v>
      </c>
      <c r="M1182" t="s">
        <v>60</v>
      </c>
      <c r="N1182">
        <v>61438</v>
      </c>
      <c r="O1182" t="s">
        <v>256</v>
      </c>
      <c r="P1182" t="s">
        <v>37</v>
      </c>
      <c r="Q1182">
        <v>83.49</v>
      </c>
      <c r="R1182">
        <v>5448</v>
      </c>
      <c r="S1182">
        <v>2466.4499999999998</v>
      </c>
      <c r="T1182">
        <v>9924.41</v>
      </c>
      <c r="U1182" t="str">
        <f>TEXT(Table1[[#This Row],[Booking_Date]],"mmm")</f>
        <v>Jan</v>
      </c>
      <c r="V1182">
        <f>YEAR(Table1[[#This Row],[Booking_Date]])</f>
        <v>2024</v>
      </c>
      <c r="W1182" t="s">
        <v>38</v>
      </c>
      <c r="X1182" t="str">
        <f>IF(Table1[[#This Row],[Freight_Cost]]&gt;50000,"High","Low")</f>
        <v>High</v>
      </c>
      <c r="Y1182" s="5" t="str">
        <f>IF(Table1[[#This Row],[Profit]]&gt;10000,"Good","Average")</f>
        <v>Average</v>
      </c>
      <c r="Z1182" s="5" t="str" cm="1">
        <f t="array" ref="Z1182">_xlfn.IFS(K1182&lt;=5,"Excellent",K1182&lt;=10,"Good",TRUE,"Delayed")</f>
        <v>Excellent</v>
      </c>
      <c r="AA1182" s="5" t="str">
        <f>_xlfn.XLOOKUP(Table1[[#This Row],[Shipment_ID]],A:A,E:E)</f>
        <v>Hapag-Lloyd</v>
      </c>
      <c r="AB1182" s="5">
        <f t="shared" si="18"/>
        <v>9924.41</v>
      </c>
    </row>
    <row r="1183" spans="1:28">
      <c r="A1183" t="s">
        <v>1377</v>
      </c>
      <c r="B1183" s="1">
        <v>45630</v>
      </c>
      <c r="C1183" t="s">
        <v>64</v>
      </c>
      <c r="D1183" t="s">
        <v>72</v>
      </c>
      <c r="E1183" t="s">
        <v>42</v>
      </c>
      <c r="F1183" t="s">
        <v>32</v>
      </c>
      <c r="G1183" t="s">
        <v>90</v>
      </c>
      <c r="H1183">
        <v>10.71</v>
      </c>
      <c r="I1183">
        <v>1335</v>
      </c>
      <c r="J1183">
        <v>95.03</v>
      </c>
      <c r="K1183">
        <v>3</v>
      </c>
      <c r="L1183" t="s">
        <v>44</v>
      </c>
      <c r="M1183" t="s">
        <v>60</v>
      </c>
      <c r="N1183">
        <v>37062.6</v>
      </c>
      <c r="O1183" t="s">
        <v>175</v>
      </c>
      <c r="P1183" t="s">
        <v>47</v>
      </c>
      <c r="Q1183">
        <v>82.1</v>
      </c>
      <c r="R1183">
        <v>3098.4</v>
      </c>
      <c r="S1183">
        <v>4793.5600000000004</v>
      </c>
      <c r="T1183">
        <v>4619.83</v>
      </c>
      <c r="U1183" t="str">
        <f>TEXT(Table1[[#This Row],[Booking_Date]],"mmm")</f>
        <v>Dec</v>
      </c>
      <c r="V1183">
        <f>YEAR(Table1[[#This Row],[Booking_Date]])</f>
        <v>2024</v>
      </c>
      <c r="W1183" t="s">
        <v>104</v>
      </c>
      <c r="X1183" t="str">
        <f>IF(Table1[[#This Row],[Freight_Cost]]&gt;50000,"High","Low")</f>
        <v>Low</v>
      </c>
      <c r="Y1183" s="5" t="str">
        <f>IF(Table1[[#This Row],[Profit]]&gt;10000,"Good","Average")</f>
        <v>Average</v>
      </c>
      <c r="Z1183" s="5" t="str" cm="1">
        <f t="array" ref="Z1183">_xlfn.IFS(K1183&lt;=5,"Excellent",K1183&lt;=10,"Good",TRUE,"Delayed")</f>
        <v>Excellent</v>
      </c>
      <c r="AA1183" s="5" t="str">
        <f>_xlfn.XLOOKUP(Table1[[#This Row],[Shipment_ID]],A:A,E:E)</f>
        <v>CMA CGM</v>
      </c>
      <c r="AB1183" s="5">
        <f t="shared" si="18"/>
        <v>4619.83</v>
      </c>
    </row>
    <row r="1184" spans="1:28">
      <c r="A1184" t="s">
        <v>1378</v>
      </c>
      <c r="B1184" s="1">
        <v>45461</v>
      </c>
      <c r="C1184" t="s">
        <v>115</v>
      </c>
      <c r="D1184" t="s">
        <v>41</v>
      </c>
      <c r="E1184" t="s">
        <v>83</v>
      </c>
      <c r="F1184" t="s">
        <v>32</v>
      </c>
      <c r="G1184" t="s">
        <v>90</v>
      </c>
      <c r="H1184">
        <v>11.29</v>
      </c>
      <c r="I1184">
        <v>1540</v>
      </c>
      <c r="J1184">
        <v>98.07</v>
      </c>
      <c r="K1184">
        <v>3</v>
      </c>
      <c r="L1184" t="s">
        <v>44</v>
      </c>
      <c r="M1184" t="s">
        <v>45</v>
      </c>
      <c r="N1184">
        <v>41909.4</v>
      </c>
      <c r="O1184" t="s">
        <v>341</v>
      </c>
      <c r="P1184" t="s">
        <v>47</v>
      </c>
      <c r="Q1184">
        <v>86.43</v>
      </c>
      <c r="R1184">
        <v>3531.6</v>
      </c>
      <c r="S1184">
        <v>4912.6499999999996</v>
      </c>
      <c r="T1184">
        <v>4257.82</v>
      </c>
      <c r="U1184" t="str">
        <f>TEXT(Table1[[#This Row],[Booking_Date]],"mmm")</f>
        <v>Jun</v>
      </c>
      <c r="V1184">
        <f>YEAR(Table1[[#This Row],[Booking_Date]])</f>
        <v>2024</v>
      </c>
      <c r="W1184" t="s">
        <v>75</v>
      </c>
      <c r="X1184" t="str">
        <f>IF(Table1[[#This Row],[Freight_Cost]]&gt;50000,"High","Low")</f>
        <v>Low</v>
      </c>
      <c r="Y1184" s="5" t="str">
        <f>IF(Table1[[#This Row],[Profit]]&gt;10000,"Good","Average")</f>
        <v>Average</v>
      </c>
      <c r="Z1184" s="5" t="str" cm="1">
        <f t="array" ref="Z1184">_xlfn.IFS(K1184&lt;=5,"Excellent",K1184&lt;=10,"Good",TRUE,"Delayed")</f>
        <v>Excellent</v>
      </c>
      <c r="AA1184" s="5" t="str">
        <f>_xlfn.XLOOKUP(Table1[[#This Row],[Shipment_ID]],A:A,E:E)</f>
        <v>MSC</v>
      </c>
      <c r="AB1184" s="5">
        <f t="shared" si="18"/>
        <v>4257.82</v>
      </c>
    </row>
    <row r="1185" spans="1:28">
      <c r="A1185" t="s">
        <v>1379</v>
      </c>
      <c r="B1185" s="1">
        <v>45530</v>
      </c>
      <c r="C1185" t="s">
        <v>29</v>
      </c>
      <c r="D1185" t="s">
        <v>30</v>
      </c>
      <c r="E1185" t="s">
        <v>57</v>
      </c>
      <c r="F1185" t="s">
        <v>32</v>
      </c>
      <c r="G1185" t="s">
        <v>33</v>
      </c>
      <c r="H1185">
        <v>22.29</v>
      </c>
      <c r="I1185">
        <v>2036</v>
      </c>
      <c r="J1185">
        <v>100.55</v>
      </c>
      <c r="K1185">
        <v>7</v>
      </c>
      <c r="L1185" t="s">
        <v>44</v>
      </c>
      <c r="M1185" t="s">
        <v>35</v>
      </c>
      <c r="N1185">
        <v>60559</v>
      </c>
      <c r="O1185" t="s">
        <v>256</v>
      </c>
      <c r="P1185" t="s">
        <v>37</v>
      </c>
      <c r="Q1185">
        <v>84.34</v>
      </c>
      <c r="R1185">
        <v>4963.6000000000004</v>
      </c>
      <c r="S1185">
        <v>2607.58</v>
      </c>
      <c r="T1185">
        <v>8745.51</v>
      </c>
      <c r="U1185" t="str">
        <f>TEXT(Table1[[#This Row],[Booking_Date]],"mmm")</f>
        <v>Aug</v>
      </c>
      <c r="V1185">
        <f>YEAR(Table1[[#This Row],[Booking_Date]])</f>
        <v>2024</v>
      </c>
      <c r="W1185" t="s">
        <v>48</v>
      </c>
      <c r="X1185" t="str">
        <f>IF(Table1[[#This Row],[Freight_Cost]]&gt;50000,"High","Low")</f>
        <v>High</v>
      </c>
      <c r="Y1185" s="5" t="str">
        <f>IF(Table1[[#This Row],[Profit]]&gt;10000,"Good","Average")</f>
        <v>Average</v>
      </c>
      <c r="Z1185" s="5" t="str" cm="1">
        <f t="array" ref="Z1185">_xlfn.IFS(K1185&lt;=5,"Excellent",K1185&lt;=10,"Good",TRUE,"Delayed")</f>
        <v>Good</v>
      </c>
      <c r="AA1185" s="5" t="str">
        <f>_xlfn.XLOOKUP(Table1[[#This Row],[Shipment_ID]],A:A,E:E)</f>
        <v>Evergreen</v>
      </c>
      <c r="AB1185" s="5">
        <f t="shared" si="18"/>
        <v>8745.51</v>
      </c>
    </row>
    <row r="1186" spans="1:28">
      <c r="A1186" t="s">
        <v>1380</v>
      </c>
      <c r="B1186" s="1">
        <v>45952</v>
      </c>
      <c r="C1186" t="s">
        <v>40</v>
      </c>
      <c r="D1186" t="s">
        <v>56</v>
      </c>
      <c r="E1186" t="s">
        <v>31</v>
      </c>
      <c r="F1186" t="s">
        <v>58</v>
      </c>
      <c r="G1186" t="s">
        <v>43</v>
      </c>
      <c r="H1186">
        <v>26.34</v>
      </c>
      <c r="I1186">
        <v>2792</v>
      </c>
      <c r="J1186">
        <v>88.77</v>
      </c>
      <c r="K1186">
        <v>7</v>
      </c>
      <c r="L1186" t="s">
        <v>34</v>
      </c>
      <c r="M1186" t="s">
        <v>45</v>
      </c>
      <c r="N1186">
        <v>86362.4</v>
      </c>
      <c r="O1186" t="s">
        <v>338</v>
      </c>
      <c r="P1186" t="s">
        <v>47</v>
      </c>
      <c r="Q1186">
        <v>86.89</v>
      </c>
      <c r="R1186">
        <v>6637.6</v>
      </c>
      <c r="S1186">
        <v>4062.13</v>
      </c>
      <c r="T1186">
        <v>14966.35</v>
      </c>
      <c r="U1186" t="str">
        <f>TEXT(Table1[[#This Row],[Booking_Date]],"mmm")</f>
        <v>Oct</v>
      </c>
      <c r="V1186">
        <f>YEAR(Table1[[#This Row],[Booking_Date]])</f>
        <v>2025</v>
      </c>
      <c r="W1186" t="s">
        <v>104</v>
      </c>
      <c r="X1186" t="str">
        <f>IF(Table1[[#This Row],[Freight_Cost]]&gt;50000,"High","Low")</f>
        <v>High</v>
      </c>
      <c r="Y1186" s="5" t="str">
        <f>IF(Table1[[#This Row],[Profit]]&gt;10000,"Good","Average")</f>
        <v>Good</v>
      </c>
      <c r="Z1186" s="5" t="str" cm="1">
        <f t="array" ref="Z1186">_xlfn.IFS(K1186&lt;=5,"Excellent",K1186&lt;=10,"Good",TRUE,"Delayed")</f>
        <v>Good</v>
      </c>
      <c r="AA1186" s="5" t="str">
        <f>_xlfn.XLOOKUP(Table1[[#This Row],[Shipment_ID]],A:A,E:E)</f>
        <v>Hapag-Lloyd</v>
      </c>
      <c r="AB1186" s="5">
        <f t="shared" si="18"/>
        <v>14966.35</v>
      </c>
    </row>
    <row r="1187" spans="1:28">
      <c r="A1187" t="s">
        <v>1381</v>
      </c>
      <c r="B1187" s="1">
        <v>45874</v>
      </c>
      <c r="C1187" t="s">
        <v>50</v>
      </c>
      <c r="D1187" t="s">
        <v>72</v>
      </c>
      <c r="E1187" t="s">
        <v>57</v>
      </c>
      <c r="F1187" t="s">
        <v>58</v>
      </c>
      <c r="G1187" t="s">
        <v>43</v>
      </c>
      <c r="H1187">
        <v>21.18</v>
      </c>
      <c r="I1187">
        <v>2708</v>
      </c>
      <c r="J1187">
        <v>99.74</v>
      </c>
      <c r="K1187">
        <v>8</v>
      </c>
      <c r="L1187" t="s">
        <v>68</v>
      </c>
      <c r="M1187" t="s">
        <v>45</v>
      </c>
      <c r="N1187">
        <v>79526.8</v>
      </c>
      <c r="O1187" t="s">
        <v>93</v>
      </c>
      <c r="P1187" t="s">
        <v>78</v>
      </c>
      <c r="Q1187">
        <v>86.7</v>
      </c>
      <c r="R1187">
        <v>6263.2</v>
      </c>
      <c r="S1187">
        <v>3287.73</v>
      </c>
      <c r="T1187">
        <v>13739.67</v>
      </c>
      <c r="U1187" t="str">
        <f>TEXT(Table1[[#This Row],[Booking_Date]],"mmm")</f>
        <v>Aug</v>
      </c>
      <c r="V1187">
        <f>YEAR(Table1[[#This Row],[Booking_Date]])</f>
        <v>2025</v>
      </c>
      <c r="W1187" t="s">
        <v>48</v>
      </c>
      <c r="X1187" t="str">
        <f>IF(Table1[[#This Row],[Freight_Cost]]&gt;50000,"High","Low")</f>
        <v>High</v>
      </c>
      <c r="Y1187" s="5" t="str">
        <f>IF(Table1[[#This Row],[Profit]]&gt;10000,"Good","Average")</f>
        <v>Good</v>
      </c>
      <c r="Z1187" s="5" t="str" cm="1">
        <f t="array" ref="Z1187">_xlfn.IFS(K1187&lt;=5,"Excellent",K1187&lt;=10,"Good",TRUE,"Delayed")</f>
        <v>Good</v>
      </c>
      <c r="AA1187" s="5" t="str">
        <f>_xlfn.XLOOKUP(Table1[[#This Row],[Shipment_ID]],A:A,E:E)</f>
        <v>Evergreen</v>
      </c>
      <c r="AB1187" s="5">
        <f t="shared" si="18"/>
        <v>13739.67</v>
      </c>
    </row>
    <row r="1188" spans="1:28">
      <c r="A1188" t="s">
        <v>1382</v>
      </c>
      <c r="B1188" s="1">
        <v>45706</v>
      </c>
      <c r="C1188" t="s">
        <v>121</v>
      </c>
      <c r="D1188" t="s">
        <v>41</v>
      </c>
      <c r="E1188" t="s">
        <v>66</v>
      </c>
      <c r="F1188" t="s">
        <v>58</v>
      </c>
      <c r="G1188" t="s">
        <v>33</v>
      </c>
      <c r="H1188">
        <v>20.16</v>
      </c>
      <c r="I1188">
        <v>1411</v>
      </c>
      <c r="J1188">
        <v>90.67</v>
      </c>
      <c r="K1188">
        <v>3</v>
      </c>
      <c r="L1188" t="s">
        <v>34</v>
      </c>
      <c r="M1188" t="s">
        <v>45</v>
      </c>
      <c r="N1188">
        <v>64456.4</v>
      </c>
      <c r="O1188" t="s">
        <v>598</v>
      </c>
      <c r="P1188" t="s">
        <v>74</v>
      </c>
      <c r="Q1188">
        <v>85.6</v>
      </c>
      <c r="R1188">
        <v>3628.4</v>
      </c>
      <c r="S1188">
        <v>3083.71</v>
      </c>
      <c r="T1188">
        <v>10800.69</v>
      </c>
      <c r="U1188" t="str">
        <f>TEXT(Table1[[#This Row],[Booking_Date]],"mmm")</f>
        <v>Feb</v>
      </c>
      <c r="V1188">
        <f>YEAR(Table1[[#This Row],[Booking_Date]])</f>
        <v>2025</v>
      </c>
      <c r="W1188" t="s">
        <v>38</v>
      </c>
      <c r="X1188" t="str">
        <f>IF(Table1[[#This Row],[Freight_Cost]]&gt;50000,"High","Low")</f>
        <v>High</v>
      </c>
      <c r="Y1188" s="5" t="str">
        <f>IF(Table1[[#This Row],[Profit]]&gt;10000,"Good","Average")</f>
        <v>Good</v>
      </c>
      <c r="Z1188" s="5" t="str" cm="1">
        <f t="array" ref="Z1188">_xlfn.IFS(K1188&lt;=5,"Excellent",K1188&lt;=10,"Good",TRUE,"Delayed")</f>
        <v>Excellent</v>
      </c>
      <c r="AA1188" s="5" t="str">
        <f>_xlfn.XLOOKUP(Table1[[#This Row],[Shipment_ID]],A:A,E:E)</f>
        <v>COSCO</v>
      </c>
      <c r="AB1188" s="5">
        <f t="shared" si="18"/>
        <v>10800.69</v>
      </c>
    </row>
    <row r="1189" spans="1:28">
      <c r="A1189" t="s">
        <v>1383</v>
      </c>
      <c r="B1189" s="1">
        <v>45714</v>
      </c>
      <c r="C1189" t="s">
        <v>40</v>
      </c>
      <c r="D1189" t="s">
        <v>56</v>
      </c>
      <c r="E1189" t="s">
        <v>31</v>
      </c>
      <c r="F1189" t="s">
        <v>58</v>
      </c>
      <c r="G1189" t="s">
        <v>59</v>
      </c>
      <c r="H1189">
        <v>25.83</v>
      </c>
      <c r="I1189">
        <v>1317</v>
      </c>
      <c r="J1189">
        <v>98.11</v>
      </c>
      <c r="K1189">
        <v>4</v>
      </c>
      <c r="L1189" t="s">
        <v>68</v>
      </c>
      <c r="M1189" t="s">
        <v>35</v>
      </c>
      <c r="N1189">
        <v>69324.2</v>
      </c>
      <c r="O1189" t="s">
        <v>354</v>
      </c>
      <c r="P1189" t="s">
        <v>37</v>
      </c>
      <c r="Q1189">
        <v>85.8</v>
      </c>
      <c r="R1189">
        <v>3667.2</v>
      </c>
      <c r="S1189">
        <v>3986.97</v>
      </c>
      <c r="T1189">
        <v>9872.41</v>
      </c>
      <c r="U1189" t="str">
        <f>TEXT(Table1[[#This Row],[Booking_Date]],"mmm")</f>
        <v>Feb</v>
      </c>
      <c r="V1189">
        <f>YEAR(Table1[[#This Row],[Booking_Date]])</f>
        <v>2025</v>
      </c>
      <c r="W1189" t="s">
        <v>38</v>
      </c>
      <c r="X1189" t="str">
        <f>IF(Table1[[#This Row],[Freight_Cost]]&gt;50000,"High","Low")</f>
        <v>High</v>
      </c>
      <c r="Y1189" s="5" t="str">
        <f>IF(Table1[[#This Row],[Profit]]&gt;10000,"Good","Average")</f>
        <v>Average</v>
      </c>
      <c r="Z1189" s="5" t="str" cm="1">
        <f t="array" ref="Z1189">_xlfn.IFS(K1189&lt;=5,"Excellent",K1189&lt;=10,"Good",TRUE,"Delayed")</f>
        <v>Excellent</v>
      </c>
      <c r="AA1189" s="5" t="str">
        <f>_xlfn.XLOOKUP(Table1[[#This Row],[Shipment_ID]],A:A,E:E)</f>
        <v>Hapag-Lloyd</v>
      </c>
      <c r="AB1189" s="5">
        <f t="shared" si="18"/>
        <v>9872.41</v>
      </c>
    </row>
    <row r="1190" spans="1:28">
      <c r="A1190" t="s">
        <v>1384</v>
      </c>
      <c r="B1190" s="1">
        <v>45655</v>
      </c>
      <c r="C1190" t="s">
        <v>115</v>
      </c>
      <c r="D1190" t="s">
        <v>51</v>
      </c>
      <c r="E1190" t="s">
        <v>66</v>
      </c>
      <c r="F1190" t="s">
        <v>32</v>
      </c>
      <c r="G1190" t="s">
        <v>67</v>
      </c>
      <c r="H1190">
        <v>15.12</v>
      </c>
      <c r="I1190">
        <v>688</v>
      </c>
      <c r="J1190">
        <v>90.95</v>
      </c>
      <c r="K1190">
        <v>2</v>
      </c>
      <c r="L1190" t="s">
        <v>34</v>
      </c>
      <c r="M1190" t="s">
        <v>35</v>
      </c>
      <c r="N1190">
        <v>41778</v>
      </c>
      <c r="O1190" t="s">
        <v>178</v>
      </c>
      <c r="P1190" t="s">
        <v>62</v>
      </c>
      <c r="Q1190">
        <v>83.92</v>
      </c>
      <c r="R1190">
        <v>1980.8</v>
      </c>
      <c r="S1190">
        <v>3982.66</v>
      </c>
      <c r="T1190">
        <v>6780.69</v>
      </c>
      <c r="U1190" t="str">
        <f>TEXT(Table1[[#This Row],[Booking_Date]],"mmm")</f>
        <v>Dec</v>
      </c>
      <c r="V1190">
        <f>YEAR(Table1[[#This Row],[Booking_Date]])</f>
        <v>2024</v>
      </c>
      <c r="W1190" t="s">
        <v>104</v>
      </c>
      <c r="X1190" t="str">
        <f>IF(Table1[[#This Row],[Freight_Cost]]&gt;50000,"High","Low")</f>
        <v>Low</v>
      </c>
      <c r="Y1190" s="5" t="str">
        <f>IF(Table1[[#This Row],[Profit]]&gt;10000,"Good","Average")</f>
        <v>Average</v>
      </c>
      <c r="Z1190" s="5" t="str" cm="1">
        <f t="array" ref="Z1190">_xlfn.IFS(K1190&lt;=5,"Excellent",K1190&lt;=10,"Good",TRUE,"Delayed")</f>
        <v>Excellent</v>
      </c>
      <c r="AA1190" s="5" t="str">
        <f>_xlfn.XLOOKUP(Table1[[#This Row],[Shipment_ID]],A:A,E:E)</f>
        <v>COSCO</v>
      </c>
      <c r="AB1190" s="5">
        <f t="shared" si="18"/>
        <v>6780.69</v>
      </c>
    </row>
    <row r="1191" spans="1:28">
      <c r="A1191" t="s">
        <v>1385</v>
      </c>
      <c r="B1191" s="1">
        <v>45785</v>
      </c>
      <c r="C1191" t="s">
        <v>121</v>
      </c>
      <c r="D1191" t="s">
        <v>41</v>
      </c>
      <c r="E1191" t="s">
        <v>66</v>
      </c>
      <c r="F1191" t="s">
        <v>58</v>
      </c>
      <c r="G1191" t="s">
        <v>84</v>
      </c>
      <c r="H1191">
        <v>11.17</v>
      </c>
      <c r="I1191">
        <v>2672</v>
      </c>
      <c r="J1191">
        <v>102.83</v>
      </c>
      <c r="K1191">
        <v>7</v>
      </c>
      <c r="L1191" t="s">
        <v>34</v>
      </c>
      <c r="M1191" t="s">
        <v>35</v>
      </c>
      <c r="N1191">
        <v>75456.600000000006</v>
      </c>
      <c r="O1191" t="s">
        <v>989</v>
      </c>
      <c r="P1191" t="s">
        <v>54</v>
      </c>
      <c r="Q1191">
        <v>87.66</v>
      </c>
      <c r="R1191">
        <v>5790.8</v>
      </c>
      <c r="S1191">
        <v>3916.94</v>
      </c>
      <c r="T1191">
        <v>10569.66</v>
      </c>
      <c r="U1191" t="str">
        <f>TEXT(Table1[[#This Row],[Booking_Date]],"mmm")</f>
        <v>May</v>
      </c>
      <c r="V1191">
        <f>YEAR(Table1[[#This Row],[Booking_Date]])</f>
        <v>2025</v>
      </c>
      <c r="W1191" t="s">
        <v>75</v>
      </c>
      <c r="X1191" t="str">
        <f>IF(Table1[[#This Row],[Freight_Cost]]&gt;50000,"High","Low")</f>
        <v>High</v>
      </c>
      <c r="Y1191" s="5" t="str">
        <f>IF(Table1[[#This Row],[Profit]]&gt;10000,"Good","Average")</f>
        <v>Good</v>
      </c>
      <c r="Z1191" s="5" t="str" cm="1">
        <f t="array" ref="Z1191">_xlfn.IFS(K1191&lt;=5,"Excellent",K1191&lt;=10,"Good",TRUE,"Delayed")</f>
        <v>Good</v>
      </c>
      <c r="AA1191" s="5" t="str">
        <f>_xlfn.XLOOKUP(Table1[[#This Row],[Shipment_ID]],A:A,E:E)</f>
        <v>COSCO</v>
      </c>
      <c r="AB1191" s="5">
        <f t="shared" si="18"/>
        <v>10569.66</v>
      </c>
    </row>
    <row r="1192" spans="1:28">
      <c r="A1192" t="s">
        <v>1386</v>
      </c>
      <c r="B1192" s="1">
        <v>46009</v>
      </c>
      <c r="C1192" t="s">
        <v>115</v>
      </c>
      <c r="D1192" t="s">
        <v>82</v>
      </c>
      <c r="E1192" t="s">
        <v>31</v>
      </c>
      <c r="F1192" t="s">
        <v>32</v>
      </c>
      <c r="G1192" t="s">
        <v>59</v>
      </c>
      <c r="H1192">
        <v>10.31</v>
      </c>
      <c r="I1192">
        <v>1816</v>
      </c>
      <c r="J1192">
        <v>91.3</v>
      </c>
      <c r="K1192">
        <v>6</v>
      </c>
      <c r="L1192" t="s">
        <v>44</v>
      </c>
      <c r="M1192" t="s">
        <v>45</v>
      </c>
      <c r="N1192">
        <v>43527</v>
      </c>
      <c r="O1192" t="s">
        <v>172</v>
      </c>
      <c r="P1192" t="s">
        <v>37</v>
      </c>
      <c r="Q1192">
        <v>83.76</v>
      </c>
      <c r="R1192">
        <v>4044.4</v>
      </c>
      <c r="S1192">
        <v>4643.28</v>
      </c>
      <c r="T1192">
        <v>4387.24</v>
      </c>
      <c r="U1192" t="str">
        <f>TEXT(Table1[[#This Row],[Booking_Date]],"mmm")</f>
        <v>Dec</v>
      </c>
      <c r="V1192">
        <f>YEAR(Table1[[#This Row],[Booking_Date]])</f>
        <v>2025</v>
      </c>
      <c r="W1192" t="s">
        <v>104</v>
      </c>
      <c r="X1192" t="str">
        <f>IF(Table1[[#This Row],[Freight_Cost]]&gt;50000,"High","Low")</f>
        <v>Low</v>
      </c>
      <c r="Y1192" s="5" t="str">
        <f>IF(Table1[[#This Row],[Profit]]&gt;10000,"Good","Average")</f>
        <v>Average</v>
      </c>
      <c r="Z1192" s="5" t="str" cm="1">
        <f t="array" ref="Z1192">_xlfn.IFS(K1192&lt;=5,"Excellent",K1192&lt;=10,"Good",TRUE,"Delayed")</f>
        <v>Good</v>
      </c>
      <c r="AA1192" s="5" t="str">
        <f>_xlfn.XLOOKUP(Table1[[#This Row],[Shipment_ID]],A:A,E:E)</f>
        <v>Hapag-Lloyd</v>
      </c>
      <c r="AB1192" s="5">
        <f t="shared" si="18"/>
        <v>4387.24</v>
      </c>
    </row>
    <row r="1193" spans="1:28">
      <c r="A1193" t="s">
        <v>1387</v>
      </c>
      <c r="B1193" s="1">
        <v>45538</v>
      </c>
      <c r="C1193" t="s">
        <v>89</v>
      </c>
      <c r="D1193" t="s">
        <v>56</v>
      </c>
      <c r="E1193" t="s">
        <v>57</v>
      </c>
      <c r="F1193" t="s">
        <v>58</v>
      </c>
      <c r="G1193" t="s">
        <v>43</v>
      </c>
      <c r="H1193">
        <v>14.49</v>
      </c>
      <c r="I1193">
        <v>2181</v>
      </c>
      <c r="J1193">
        <v>104.86</v>
      </c>
      <c r="K1193">
        <v>5</v>
      </c>
      <c r="L1193" t="s">
        <v>68</v>
      </c>
      <c r="M1193" t="s">
        <v>60</v>
      </c>
      <c r="N1193">
        <v>66296.2</v>
      </c>
      <c r="O1193" t="s">
        <v>91</v>
      </c>
      <c r="P1193" t="s">
        <v>78</v>
      </c>
      <c r="Q1193">
        <v>87.77</v>
      </c>
      <c r="R1193">
        <v>4941.6000000000004</v>
      </c>
      <c r="S1193">
        <v>3561.71</v>
      </c>
      <c r="T1193">
        <v>11321.61</v>
      </c>
      <c r="U1193" t="str">
        <f>TEXT(Table1[[#This Row],[Booking_Date]],"mmm")</f>
        <v>Sep</v>
      </c>
      <c r="V1193">
        <f>YEAR(Table1[[#This Row],[Booking_Date]])</f>
        <v>2024</v>
      </c>
      <c r="W1193" t="s">
        <v>48</v>
      </c>
      <c r="X1193" t="str">
        <f>IF(Table1[[#This Row],[Freight_Cost]]&gt;50000,"High","Low")</f>
        <v>High</v>
      </c>
      <c r="Y1193" s="5" t="str">
        <f>IF(Table1[[#This Row],[Profit]]&gt;10000,"Good","Average")</f>
        <v>Good</v>
      </c>
      <c r="Z1193" s="5" t="str" cm="1">
        <f t="array" ref="Z1193">_xlfn.IFS(K1193&lt;=5,"Excellent",K1193&lt;=10,"Good",TRUE,"Delayed")</f>
        <v>Excellent</v>
      </c>
      <c r="AA1193" s="5" t="str">
        <f>_xlfn.XLOOKUP(Table1[[#This Row],[Shipment_ID]],A:A,E:E)</f>
        <v>Evergreen</v>
      </c>
      <c r="AB1193" s="5">
        <f t="shared" si="18"/>
        <v>11321.61</v>
      </c>
    </row>
    <row r="1194" spans="1:28">
      <c r="A1194" t="s">
        <v>1388</v>
      </c>
      <c r="B1194" s="1">
        <v>45901</v>
      </c>
      <c r="C1194" t="s">
        <v>50</v>
      </c>
      <c r="D1194" t="s">
        <v>82</v>
      </c>
      <c r="E1194" t="s">
        <v>31</v>
      </c>
      <c r="F1194" t="s">
        <v>32</v>
      </c>
      <c r="G1194" t="s">
        <v>59</v>
      </c>
      <c r="H1194">
        <v>11.84</v>
      </c>
      <c r="I1194">
        <v>2737</v>
      </c>
      <c r="J1194">
        <v>97.07</v>
      </c>
      <c r="K1194">
        <v>7</v>
      </c>
      <c r="L1194" t="s">
        <v>34</v>
      </c>
      <c r="M1194" t="s">
        <v>45</v>
      </c>
      <c r="N1194">
        <v>61648.4</v>
      </c>
      <c r="O1194" t="s">
        <v>109</v>
      </c>
      <c r="P1194" t="s">
        <v>37</v>
      </c>
      <c r="Q1194">
        <v>85.96</v>
      </c>
      <c r="R1194">
        <v>5947.6</v>
      </c>
      <c r="S1194">
        <v>3596.53</v>
      </c>
      <c r="T1194">
        <v>6904.87</v>
      </c>
      <c r="U1194" t="str">
        <f>TEXT(Table1[[#This Row],[Booking_Date]],"mmm")</f>
        <v>Sep</v>
      </c>
      <c r="V1194">
        <f>YEAR(Table1[[#This Row],[Booking_Date]])</f>
        <v>2025</v>
      </c>
      <c r="W1194" t="s">
        <v>48</v>
      </c>
      <c r="X1194" t="str">
        <f>IF(Table1[[#This Row],[Freight_Cost]]&gt;50000,"High","Low")</f>
        <v>High</v>
      </c>
      <c r="Y1194" s="5" t="str">
        <f>IF(Table1[[#This Row],[Profit]]&gt;10000,"Good","Average")</f>
        <v>Average</v>
      </c>
      <c r="Z1194" s="5" t="str" cm="1">
        <f t="array" ref="Z1194">_xlfn.IFS(K1194&lt;=5,"Excellent",K1194&lt;=10,"Good",TRUE,"Delayed")</f>
        <v>Good</v>
      </c>
      <c r="AA1194" s="5" t="str">
        <f>_xlfn.XLOOKUP(Table1[[#This Row],[Shipment_ID]],A:A,E:E)</f>
        <v>Hapag-Lloyd</v>
      </c>
      <c r="AB1194" s="5">
        <f t="shared" si="18"/>
        <v>6904.87</v>
      </c>
    </row>
    <row r="1195" spans="1:28">
      <c r="A1195" t="s">
        <v>1389</v>
      </c>
      <c r="B1195" s="1">
        <v>45816</v>
      </c>
      <c r="C1195" t="s">
        <v>50</v>
      </c>
      <c r="D1195" t="s">
        <v>72</v>
      </c>
      <c r="E1195" t="s">
        <v>57</v>
      </c>
      <c r="F1195" t="s">
        <v>58</v>
      </c>
      <c r="G1195" t="s">
        <v>90</v>
      </c>
      <c r="H1195">
        <v>12.55</v>
      </c>
      <c r="I1195">
        <v>2678</v>
      </c>
      <c r="J1195">
        <v>85.98</v>
      </c>
      <c r="K1195">
        <v>7</v>
      </c>
      <c r="L1195" t="s">
        <v>68</v>
      </c>
      <c r="M1195" t="s">
        <v>45</v>
      </c>
      <c r="N1195">
        <v>69748.600000000006</v>
      </c>
      <c r="O1195" t="s">
        <v>100</v>
      </c>
      <c r="P1195" t="s">
        <v>74</v>
      </c>
      <c r="Q1195">
        <v>88.04</v>
      </c>
      <c r="R1195">
        <v>5858</v>
      </c>
      <c r="S1195">
        <v>3764.12</v>
      </c>
      <c r="T1195">
        <v>6343.23</v>
      </c>
      <c r="U1195" t="str">
        <f>TEXT(Table1[[#This Row],[Booking_Date]],"mmm")</f>
        <v>Jun</v>
      </c>
      <c r="V1195">
        <f>YEAR(Table1[[#This Row],[Booking_Date]])</f>
        <v>2025</v>
      </c>
      <c r="W1195" t="s">
        <v>75</v>
      </c>
      <c r="X1195" t="str">
        <f>IF(Table1[[#This Row],[Freight_Cost]]&gt;50000,"High","Low")</f>
        <v>High</v>
      </c>
      <c r="Y1195" s="5" t="str">
        <f>IF(Table1[[#This Row],[Profit]]&gt;10000,"Good","Average")</f>
        <v>Average</v>
      </c>
      <c r="Z1195" s="5" t="str" cm="1">
        <f t="array" ref="Z1195">_xlfn.IFS(K1195&lt;=5,"Excellent",K1195&lt;=10,"Good",TRUE,"Delayed")</f>
        <v>Good</v>
      </c>
      <c r="AA1195" s="5" t="str">
        <f>_xlfn.XLOOKUP(Table1[[#This Row],[Shipment_ID]],A:A,E:E)</f>
        <v>Evergreen</v>
      </c>
      <c r="AB1195" s="5">
        <f t="shared" si="18"/>
        <v>6343.23</v>
      </c>
    </row>
    <row r="1196" spans="1:28">
      <c r="A1196" t="s">
        <v>1390</v>
      </c>
      <c r="B1196" s="1">
        <v>46100</v>
      </c>
      <c r="C1196" t="s">
        <v>50</v>
      </c>
      <c r="D1196" t="s">
        <v>65</v>
      </c>
      <c r="E1196" t="s">
        <v>102</v>
      </c>
      <c r="F1196" t="s">
        <v>32</v>
      </c>
      <c r="G1196" t="s">
        <v>33</v>
      </c>
      <c r="H1196">
        <v>25.33</v>
      </c>
      <c r="I1196">
        <v>740</v>
      </c>
      <c r="J1196">
        <v>98.66</v>
      </c>
      <c r="K1196">
        <v>3</v>
      </c>
      <c r="L1196" t="s">
        <v>34</v>
      </c>
      <c r="M1196" t="s">
        <v>45</v>
      </c>
      <c r="N1196">
        <v>50016.2</v>
      </c>
      <c r="O1196" t="s">
        <v>989</v>
      </c>
      <c r="P1196" t="s">
        <v>78</v>
      </c>
      <c r="Q1196">
        <v>84.58</v>
      </c>
      <c r="R1196">
        <v>2493.1999999999998</v>
      </c>
      <c r="S1196">
        <v>1999.8</v>
      </c>
      <c r="T1196">
        <v>8069.3</v>
      </c>
      <c r="U1196" t="str">
        <f>TEXT(Table1[[#This Row],[Booking_Date]],"mmm")</f>
        <v>Mar</v>
      </c>
      <c r="V1196">
        <f>YEAR(Table1[[#This Row],[Booking_Date]])</f>
        <v>2026</v>
      </c>
      <c r="W1196" t="s">
        <v>38</v>
      </c>
      <c r="X1196" t="str">
        <f>IF(Table1[[#This Row],[Freight_Cost]]&gt;50000,"High","Low")</f>
        <v>High</v>
      </c>
      <c r="Y1196" s="5" t="str">
        <f>IF(Table1[[#This Row],[Profit]]&gt;10000,"Good","Average")</f>
        <v>Average</v>
      </c>
      <c r="Z1196" s="5" t="str" cm="1">
        <f t="array" ref="Z1196">_xlfn.IFS(K1196&lt;=5,"Excellent",K1196&lt;=10,"Good",TRUE,"Delayed")</f>
        <v>Excellent</v>
      </c>
      <c r="AA1196" s="5" t="str">
        <f>_xlfn.XLOOKUP(Table1[[#This Row],[Shipment_ID]],A:A,E:E)</f>
        <v>Maersk</v>
      </c>
      <c r="AB1196" s="5">
        <f t="shared" si="18"/>
        <v>8069.3</v>
      </c>
    </row>
    <row r="1197" spans="1:28">
      <c r="A1197" t="s">
        <v>1391</v>
      </c>
      <c r="B1197" s="1">
        <v>45699</v>
      </c>
      <c r="C1197" t="s">
        <v>115</v>
      </c>
      <c r="D1197" t="s">
        <v>41</v>
      </c>
      <c r="E1197" t="s">
        <v>83</v>
      </c>
      <c r="F1197" t="s">
        <v>58</v>
      </c>
      <c r="G1197" t="s">
        <v>43</v>
      </c>
      <c r="H1197">
        <v>26.1</v>
      </c>
      <c r="I1197">
        <v>1151</v>
      </c>
      <c r="J1197">
        <v>88</v>
      </c>
      <c r="K1197">
        <v>4</v>
      </c>
      <c r="L1197" t="s">
        <v>44</v>
      </c>
      <c r="M1197" t="s">
        <v>45</v>
      </c>
      <c r="N1197">
        <v>61362</v>
      </c>
      <c r="O1197" t="s">
        <v>46</v>
      </c>
      <c r="P1197" t="s">
        <v>74</v>
      </c>
      <c r="Q1197">
        <v>82</v>
      </c>
      <c r="R1197">
        <v>3346</v>
      </c>
      <c r="S1197">
        <v>4627.74</v>
      </c>
      <c r="T1197">
        <v>7257.59</v>
      </c>
      <c r="U1197" t="str">
        <f>TEXT(Table1[[#This Row],[Booking_Date]],"mmm")</f>
        <v>Feb</v>
      </c>
      <c r="V1197">
        <f>YEAR(Table1[[#This Row],[Booking_Date]])</f>
        <v>2025</v>
      </c>
      <c r="W1197" t="s">
        <v>38</v>
      </c>
      <c r="X1197" t="str">
        <f>IF(Table1[[#This Row],[Freight_Cost]]&gt;50000,"High","Low")</f>
        <v>High</v>
      </c>
      <c r="Y1197" s="5" t="str">
        <f>IF(Table1[[#This Row],[Profit]]&gt;10000,"Good","Average")</f>
        <v>Average</v>
      </c>
      <c r="Z1197" s="5" t="str" cm="1">
        <f t="array" ref="Z1197">_xlfn.IFS(K1197&lt;=5,"Excellent",K1197&lt;=10,"Good",TRUE,"Delayed")</f>
        <v>Excellent</v>
      </c>
      <c r="AA1197" s="5" t="str">
        <f>_xlfn.XLOOKUP(Table1[[#This Row],[Shipment_ID]],A:A,E:E)</f>
        <v>MSC</v>
      </c>
      <c r="AB1197" s="5">
        <f t="shared" si="18"/>
        <v>7257.59</v>
      </c>
    </row>
    <row r="1198" spans="1:28">
      <c r="A1198" t="s">
        <v>1392</v>
      </c>
      <c r="B1198" s="1">
        <v>46062</v>
      </c>
      <c r="C1198" t="s">
        <v>115</v>
      </c>
      <c r="D1198" t="s">
        <v>72</v>
      </c>
      <c r="E1198" t="s">
        <v>42</v>
      </c>
      <c r="F1198" t="s">
        <v>58</v>
      </c>
      <c r="G1198" t="s">
        <v>59</v>
      </c>
      <c r="H1198">
        <v>13.33</v>
      </c>
      <c r="I1198">
        <v>1659</v>
      </c>
      <c r="J1198">
        <v>97.7</v>
      </c>
      <c r="K1198">
        <v>6</v>
      </c>
      <c r="L1198" t="s">
        <v>34</v>
      </c>
      <c r="M1198" t="s">
        <v>35</v>
      </c>
      <c r="N1198">
        <v>64629</v>
      </c>
      <c r="O1198" t="s">
        <v>307</v>
      </c>
      <c r="P1198" t="s">
        <v>54</v>
      </c>
      <c r="Q1198">
        <v>81.99</v>
      </c>
      <c r="R1198">
        <v>3851.2</v>
      </c>
      <c r="S1198">
        <v>2676.53</v>
      </c>
      <c r="T1198">
        <v>11386.29</v>
      </c>
      <c r="U1198" t="str">
        <f>TEXT(Table1[[#This Row],[Booking_Date]],"mmm")</f>
        <v>Feb</v>
      </c>
      <c r="V1198">
        <f>YEAR(Table1[[#This Row],[Booking_Date]])</f>
        <v>2026</v>
      </c>
      <c r="W1198" t="s">
        <v>38</v>
      </c>
      <c r="X1198" t="str">
        <f>IF(Table1[[#This Row],[Freight_Cost]]&gt;50000,"High","Low")</f>
        <v>High</v>
      </c>
      <c r="Y1198" s="5" t="str">
        <f>IF(Table1[[#This Row],[Profit]]&gt;10000,"Good","Average")</f>
        <v>Good</v>
      </c>
      <c r="Z1198" s="5" t="str" cm="1">
        <f t="array" ref="Z1198">_xlfn.IFS(K1198&lt;=5,"Excellent",K1198&lt;=10,"Good",TRUE,"Delayed")</f>
        <v>Good</v>
      </c>
      <c r="AA1198" s="5" t="str">
        <f>_xlfn.XLOOKUP(Table1[[#This Row],[Shipment_ID]],A:A,E:E)</f>
        <v>CMA CGM</v>
      </c>
      <c r="AB1198" s="5">
        <f t="shared" si="18"/>
        <v>11386.29</v>
      </c>
    </row>
    <row r="1199" spans="1:28">
      <c r="A1199" t="s">
        <v>1393</v>
      </c>
      <c r="B1199" s="1">
        <v>45822</v>
      </c>
      <c r="C1199" t="s">
        <v>115</v>
      </c>
      <c r="D1199" t="s">
        <v>51</v>
      </c>
      <c r="E1199" t="s">
        <v>42</v>
      </c>
      <c r="F1199" t="s">
        <v>32</v>
      </c>
      <c r="G1199" t="s">
        <v>52</v>
      </c>
      <c r="H1199">
        <v>23.84</v>
      </c>
      <c r="I1199">
        <v>2338</v>
      </c>
      <c r="J1199">
        <v>89.86</v>
      </c>
      <c r="K1199">
        <v>7</v>
      </c>
      <c r="L1199" t="s">
        <v>34</v>
      </c>
      <c r="M1199" t="s">
        <v>35</v>
      </c>
      <c r="N1199">
        <v>69295.199999999997</v>
      </c>
      <c r="O1199" t="s">
        <v>172</v>
      </c>
      <c r="P1199" t="s">
        <v>70</v>
      </c>
      <c r="Q1199">
        <v>81.16</v>
      </c>
      <c r="R1199">
        <v>5629.6</v>
      </c>
      <c r="S1199">
        <v>4557.49</v>
      </c>
      <c r="T1199">
        <v>8311.0499999999993</v>
      </c>
      <c r="U1199" t="str">
        <f>TEXT(Table1[[#This Row],[Booking_Date]],"mmm")</f>
        <v>Jun</v>
      </c>
      <c r="V1199">
        <f>YEAR(Table1[[#This Row],[Booking_Date]])</f>
        <v>2025</v>
      </c>
      <c r="W1199" t="s">
        <v>75</v>
      </c>
      <c r="X1199" t="str">
        <f>IF(Table1[[#This Row],[Freight_Cost]]&gt;50000,"High","Low")</f>
        <v>High</v>
      </c>
      <c r="Y1199" s="5" t="str">
        <f>IF(Table1[[#This Row],[Profit]]&gt;10000,"Good","Average")</f>
        <v>Average</v>
      </c>
      <c r="Z1199" s="5" t="str" cm="1">
        <f t="array" ref="Z1199">_xlfn.IFS(K1199&lt;=5,"Excellent",K1199&lt;=10,"Good",TRUE,"Delayed")</f>
        <v>Good</v>
      </c>
      <c r="AA1199" s="5" t="str">
        <f>_xlfn.XLOOKUP(Table1[[#This Row],[Shipment_ID]],A:A,E:E)</f>
        <v>CMA CGM</v>
      </c>
      <c r="AB1199" s="5">
        <f t="shared" si="18"/>
        <v>8311.0499999999993</v>
      </c>
    </row>
    <row r="1200" spans="1:28">
      <c r="A1200" t="s">
        <v>1394</v>
      </c>
      <c r="B1200" s="1">
        <v>45591</v>
      </c>
      <c r="C1200" t="s">
        <v>89</v>
      </c>
      <c r="D1200" t="s">
        <v>30</v>
      </c>
      <c r="E1200" t="s">
        <v>31</v>
      </c>
      <c r="F1200" t="s">
        <v>32</v>
      </c>
      <c r="G1200" t="s">
        <v>43</v>
      </c>
      <c r="H1200">
        <v>22.73</v>
      </c>
      <c r="I1200">
        <v>991</v>
      </c>
      <c r="J1200">
        <v>97.88</v>
      </c>
      <c r="K1200">
        <v>3</v>
      </c>
      <c r="L1200" t="s">
        <v>34</v>
      </c>
      <c r="M1200" t="s">
        <v>45</v>
      </c>
      <c r="N1200">
        <v>50594.6</v>
      </c>
      <c r="O1200" t="s">
        <v>170</v>
      </c>
      <c r="P1200" t="s">
        <v>70</v>
      </c>
      <c r="Q1200">
        <v>81.64</v>
      </c>
      <c r="R1200">
        <v>2891.2</v>
      </c>
      <c r="S1200">
        <v>1826.24</v>
      </c>
      <c r="T1200">
        <v>8903.92</v>
      </c>
      <c r="U1200" t="str">
        <f>TEXT(Table1[[#This Row],[Booking_Date]],"mmm")</f>
        <v>Oct</v>
      </c>
      <c r="V1200">
        <f>YEAR(Table1[[#This Row],[Booking_Date]])</f>
        <v>2024</v>
      </c>
      <c r="W1200" t="s">
        <v>104</v>
      </c>
      <c r="X1200" t="str">
        <f>IF(Table1[[#This Row],[Freight_Cost]]&gt;50000,"High","Low")</f>
        <v>High</v>
      </c>
      <c r="Y1200" s="5" t="str">
        <f>IF(Table1[[#This Row],[Profit]]&gt;10000,"Good","Average")</f>
        <v>Average</v>
      </c>
      <c r="Z1200" s="5" t="str" cm="1">
        <f t="array" ref="Z1200">_xlfn.IFS(K1200&lt;=5,"Excellent",K1200&lt;=10,"Good",TRUE,"Delayed")</f>
        <v>Excellent</v>
      </c>
      <c r="AA1200" s="5" t="str">
        <f>_xlfn.XLOOKUP(Table1[[#This Row],[Shipment_ID]],A:A,E:E)</f>
        <v>Hapag-Lloyd</v>
      </c>
      <c r="AB1200" s="5">
        <f t="shared" si="18"/>
        <v>8903.92</v>
      </c>
    </row>
    <row r="1201" spans="1:28">
      <c r="A1201" t="s">
        <v>1395</v>
      </c>
      <c r="B1201" s="1">
        <v>45848</v>
      </c>
      <c r="C1201" t="s">
        <v>50</v>
      </c>
      <c r="D1201" t="s">
        <v>41</v>
      </c>
      <c r="E1201" t="s">
        <v>66</v>
      </c>
      <c r="F1201" t="s">
        <v>58</v>
      </c>
      <c r="G1201" t="s">
        <v>67</v>
      </c>
      <c r="H1201">
        <v>16.36</v>
      </c>
      <c r="I1201">
        <v>1446</v>
      </c>
      <c r="J1201">
        <v>95.82</v>
      </c>
      <c r="K1201">
        <v>5</v>
      </c>
      <c r="L1201" t="s">
        <v>68</v>
      </c>
      <c r="M1201" t="s">
        <v>35</v>
      </c>
      <c r="N1201">
        <v>62074.400000000001</v>
      </c>
      <c r="O1201" t="s">
        <v>256</v>
      </c>
      <c r="P1201" t="s">
        <v>78</v>
      </c>
      <c r="Q1201">
        <v>87.43</v>
      </c>
      <c r="R1201">
        <v>3546.4</v>
      </c>
      <c r="S1201">
        <v>3315.19</v>
      </c>
      <c r="T1201">
        <v>10320.68</v>
      </c>
      <c r="U1201" t="str">
        <f>TEXT(Table1[[#This Row],[Booking_Date]],"mmm")</f>
        <v>Jul</v>
      </c>
      <c r="V1201">
        <f>YEAR(Table1[[#This Row],[Booking_Date]])</f>
        <v>2025</v>
      </c>
      <c r="W1201" t="s">
        <v>48</v>
      </c>
      <c r="X1201" t="str">
        <f>IF(Table1[[#This Row],[Freight_Cost]]&gt;50000,"High","Low")</f>
        <v>High</v>
      </c>
      <c r="Y1201" s="5" t="str">
        <f>IF(Table1[[#This Row],[Profit]]&gt;10000,"Good","Average")</f>
        <v>Good</v>
      </c>
      <c r="Z1201" s="5" t="str" cm="1">
        <f t="array" ref="Z1201">_xlfn.IFS(K1201&lt;=5,"Excellent",K1201&lt;=10,"Good",TRUE,"Delayed")</f>
        <v>Excellent</v>
      </c>
      <c r="AA1201" s="5" t="str">
        <f>_xlfn.XLOOKUP(Table1[[#This Row],[Shipment_ID]],A:A,E:E)</f>
        <v>COSCO</v>
      </c>
      <c r="AB1201" s="5">
        <f t="shared" si="18"/>
        <v>10320.68</v>
      </c>
    </row>
    <row r="1202" spans="1:28">
      <c r="A1202" t="s">
        <v>1396</v>
      </c>
      <c r="B1202" s="1">
        <v>46123</v>
      </c>
      <c r="C1202" t="s">
        <v>40</v>
      </c>
      <c r="D1202" t="s">
        <v>108</v>
      </c>
      <c r="E1202" t="s">
        <v>57</v>
      </c>
      <c r="F1202" t="s">
        <v>32</v>
      </c>
      <c r="G1202" t="s">
        <v>52</v>
      </c>
      <c r="H1202">
        <v>16.670000000000002</v>
      </c>
      <c r="I1202">
        <v>1211</v>
      </c>
      <c r="J1202">
        <v>89.83</v>
      </c>
      <c r="K1202">
        <v>4</v>
      </c>
      <c r="L1202" t="s">
        <v>68</v>
      </c>
      <c r="M1202" t="s">
        <v>45</v>
      </c>
      <c r="N1202">
        <v>44314.6</v>
      </c>
      <c r="O1202" t="s">
        <v>283</v>
      </c>
      <c r="P1202" t="s">
        <v>70</v>
      </c>
      <c r="Q1202">
        <v>85.16</v>
      </c>
      <c r="R1202">
        <v>3088.8</v>
      </c>
      <c r="S1202">
        <v>4651.7700000000004</v>
      </c>
      <c r="T1202">
        <v>4090.28</v>
      </c>
      <c r="U1202" t="str">
        <f>TEXT(Table1[[#This Row],[Booking_Date]],"mmm")</f>
        <v>Apr</v>
      </c>
      <c r="V1202">
        <f>YEAR(Table1[[#This Row],[Booking_Date]])</f>
        <v>2026</v>
      </c>
      <c r="W1202" t="s">
        <v>75</v>
      </c>
      <c r="X1202" t="str">
        <f>IF(Table1[[#This Row],[Freight_Cost]]&gt;50000,"High","Low")</f>
        <v>Low</v>
      </c>
      <c r="Y1202" s="5" t="str">
        <f>IF(Table1[[#This Row],[Profit]]&gt;10000,"Good","Average")</f>
        <v>Average</v>
      </c>
      <c r="Z1202" s="5" t="str" cm="1">
        <f t="array" ref="Z1202">_xlfn.IFS(K1202&lt;=5,"Excellent",K1202&lt;=10,"Good",TRUE,"Delayed")</f>
        <v>Excellent</v>
      </c>
      <c r="AA1202" s="5" t="str">
        <f>_xlfn.XLOOKUP(Table1[[#This Row],[Shipment_ID]],A:A,E:E)</f>
        <v>Evergreen</v>
      </c>
      <c r="AB1202" s="5">
        <f t="shared" si="18"/>
        <v>4090.28</v>
      </c>
    </row>
    <row r="1203" spans="1:28">
      <c r="A1203" t="s">
        <v>1397</v>
      </c>
      <c r="B1203" s="1">
        <v>45619</v>
      </c>
      <c r="C1203" t="s">
        <v>121</v>
      </c>
      <c r="D1203" t="s">
        <v>82</v>
      </c>
      <c r="E1203" t="s">
        <v>99</v>
      </c>
      <c r="F1203" t="s">
        <v>58</v>
      </c>
      <c r="G1203" t="s">
        <v>67</v>
      </c>
      <c r="H1203">
        <v>13.92</v>
      </c>
      <c r="I1203">
        <v>1001</v>
      </c>
      <c r="J1203">
        <v>96.37</v>
      </c>
      <c r="K1203">
        <v>2</v>
      </c>
      <c r="L1203" t="s">
        <v>34</v>
      </c>
      <c r="M1203" t="s">
        <v>35</v>
      </c>
      <c r="N1203">
        <v>57104.4</v>
      </c>
      <c r="O1203" t="s">
        <v>100</v>
      </c>
      <c r="P1203" t="s">
        <v>74</v>
      </c>
      <c r="Q1203">
        <v>81.25</v>
      </c>
      <c r="R1203">
        <v>2558.8000000000002</v>
      </c>
      <c r="S1203">
        <v>3637.8</v>
      </c>
      <c r="T1203">
        <v>8172.52</v>
      </c>
      <c r="U1203" t="str">
        <f>TEXT(Table1[[#This Row],[Booking_Date]],"mmm")</f>
        <v>Nov</v>
      </c>
      <c r="V1203">
        <f>YEAR(Table1[[#This Row],[Booking_Date]])</f>
        <v>2024</v>
      </c>
      <c r="W1203" t="s">
        <v>104</v>
      </c>
      <c r="X1203" t="str">
        <f>IF(Table1[[#This Row],[Freight_Cost]]&gt;50000,"High","Low")</f>
        <v>High</v>
      </c>
      <c r="Y1203" s="5" t="str">
        <f>IF(Table1[[#This Row],[Profit]]&gt;10000,"Good","Average")</f>
        <v>Average</v>
      </c>
      <c r="Z1203" s="5" t="str" cm="1">
        <f t="array" ref="Z1203">_xlfn.IFS(K1203&lt;=5,"Excellent",K1203&lt;=10,"Good",TRUE,"Delayed")</f>
        <v>Excellent</v>
      </c>
      <c r="AA1203" s="5" t="str">
        <f>_xlfn.XLOOKUP(Table1[[#This Row],[Shipment_ID]],A:A,E:E)</f>
        <v>ONE</v>
      </c>
      <c r="AB1203" s="5">
        <f t="shared" si="18"/>
        <v>8172.52</v>
      </c>
    </row>
    <row r="1204" spans="1:28">
      <c r="A1204" t="s">
        <v>1398</v>
      </c>
      <c r="B1204" s="1">
        <v>45552</v>
      </c>
      <c r="C1204" t="s">
        <v>40</v>
      </c>
      <c r="D1204" t="s">
        <v>65</v>
      </c>
      <c r="E1204" t="s">
        <v>99</v>
      </c>
      <c r="F1204" t="s">
        <v>32</v>
      </c>
      <c r="G1204" t="s">
        <v>84</v>
      </c>
      <c r="H1204">
        <v>20.69</v>
      </c>
      <c r="I1204">
        <v>2648</v>
      </c>
      <c r="J1204">
        <v>87.8</v>
      </c>
      <c r="K1204">
        <v>7</v>
      </c>
      <c r="L1204" t="s">
        <v>44</v>
      </c>
      <c r="M1204" t="s">
        <v>60</v>
      </c>
      <c r="N1204">
        <v>60933</v>
      </c>
      <c r="O1204" t="s">
        <v>106</v>
      </c>
      <c r="P1204" t="s">
        <v>37</v>
      </c>
      <c r="Q1204">
        <v>86.82</v>
      </c>
      <c r="R1204">
        <v>6123.6</v>
      </c>
      <c r="S1204">
        <v>2379.29</v>
      </c>
      <c r="T1204">
        <v>8746.42</v>
      </c>
      <c r="U1204" t="str">
        <f>TEXT(Table1[[#This Row],[Booking_Date]],"mmm")</f>
        <v>Sep</v>
      </c>
      <c r="V1204">
        <f>YEAR(Table1[[#This Row],[Booking_Date]])</f>
        <v>2024</v>
      </c>
      <c r="W1204" t="s">
        <v>48</v>
      </c>
      <c r="X1204" t="str">
        <f>IF(Table1[[#This Row],[Freight_Cost]]&gt;50000,"High","Low")</f>
        <v>High</v>
      </c>
      <c r="Y1204" s="5" t="str">
        <f>IF(Table1[[#This Row],[Profit]]&gt;10000,"Good","Average")</f>
        <v>Average</v>
      </c>
      <c r="Z1204" s="5" t="str" cm="1">
        <f t="array" ref="Z1204">_xlfn.IFS(K1204&lt;=5,"Excellent",K1204&lt;=10,"Good",TRUE,"Delayed")</f>
        <v>Good</v>
      </c>
      <c r="AA1204" s="5" t="str">
        <f>_xlfn.XLOOKUP(Table1[[#This Row],[Shipment_ID]],A:A,E:E)</f>
        <v>ONE</v>
      </c>
      <c r="AB1204" s="5">
        <f t="shared" si="18"/>
        <v>8746.42</v>
      </c>
    </row>
    <row r="1205" spans="1:28">
      <c r="A1205" t="s">
        <v>1399</v>
      </c>
      <c r="B1205" s="1">
        <v>45427</v>
      </c>
      <c r="C1205" t="s">
        <v>115</v>
      </c>
      <c r="D1205" t="s">
        <v>56</v>
      </c>
      <c r="E1205" t="s">
        <v>66</v>
      </c>
      <c r="F1205" t="s">
        <v>58</v>
      </c>
      <c r="G1205" t="s">
        <v>90</v>
      </c>
      <c r="H1205">
        <v>10.039999999999999</v>
      </c>
      <c r="I1205">
        <v>2410</v>
      </c>
      <c r="J1205">
        <v>93.5</v>
      </c>
      <c r="K1205">
        <v>6</v>
      </c>
      <c r="L1205" t="s">
        <v>68</v>
      </c>
      <c r="M1205" t="s">
        <v>35</v>
      </c>
      <c r="N1205">
        <v>67676</v>
      </c>
      <c r="O1205" t="s">
        <v>77</v>
      </c>
      <c r="P1205" t="s">
        <v>54</v>
      </c>
      <c r="Q1205">
        <v>85.38</v>
      </c>
      <c r="R1205">
        <v>5221.6000000000004</v>
      </c>
      <c r="S1205">
        <v>2582.4899999999998</v>
      </c>
      <c r="T1205">
        <v>8829.64</v>
      </c>
      <c r="U1205" t="str">
        <f>TEXT(Table1[[#This Row],[Booking_Date]],"mmm")</f>
        <v>May</v>
      </c>
      <c r="V1205">
        <f>YEAR(Table1[[#This Row],[Booking_Date]])</f>
        <v>2024</v>
      </c>
      <c r="W1205" t="s">
        <v>75</v>
      </c>
      <c r="X1205" t="str">
        <f>IF(Table1[[#This Row],[Freight_Cost]]&gt;50000,"High","Low")</f>
        <v>High</v>
      </c>
      <c r="Y1205" s="5" t="str">
        <f>IF(Table1[[#This Row],[Profit]]&gt;10000,"Good","Average")</f>
        <v>Average</v>
      </c>
      <c r="Z1205" s="5" t="str" cm="1">
        <f t="array" ref="Z1205">_xlfn.IFS(K1205&lt;=5,"Excellent",K1205&lt;=10,"Good",TRUE,"Delayed")</f>
        <v>Good</v>
      </c>
      <c r="AA1205" s="5" t="str">
        <f>_xlfn.XLOOKUP(Table1[[#This Row],[Shipment_ID]],A:A,E:E)</f>
        <v>COSCO</v>
      </c>
      <c r="AB1205" s="5">
        <f t="shared" si="18"/>
        <v>8829.64</v>
      </c>
    </row>
    <row r="1206" spans="1:28">
      <c r="A1206" t="s">
        <v>1400</v>
      </c>
      <c r="B1206" s="1">
        <v>45807</v>
      </c>
      <c r="C1206" t="s">
        <v>64</v>
      </c>
      <c r="D1206" t="s">
        <v>82</v>
      </c>
      <c r="E1206" t="s">
        <v>57</v>
      </c>
      <c r="F1206" t="s">
        <v>32</v>
      </c>
      <c r="G1206" t="s">
        <v>84</v>
      </c>
      <c r="H1206">
        <v>24.59</v>
      </c>
      <c r="I1206">
        <v>1522</v>
      </c>
      <c r="J1206">
        <v>88.49</v>
      </c>
      <c r="K1206">
        <v>3</v>
      </c>
      <c r="L1206" t="s">
        <v>34</v>
      </c>
      <c r="M1206" t="s">
        <v>60</v>
      </c>
      <c r="N1206">
        <v>56013.8</v>
      </c>
      <c r="O1206" t="s">
        <v>113</v>
      </c>
      <c r="P1206" t="s">
        <v>62</v>
      </c>
      <c r="Q1206">
        <v>84.91</v>
      </c>
      <c r="R1206">
        <v>4027.6</v>
      </c>
      <c r="S1206">
        <v>2746.85</v>
      </c>
      <c r="T1206">
        <v>5186.26</v>
      </c>
      <c r="U1206" t="str">
        <f>TEXT(Table1[[#This Row],[Booking_Date]],"mmm")</f>
        <v>May</v>
      </c>
      <c r="V1206">
        <f>YEAR(Table1[[#This Row],[Booking_Date]])</f>
        <v>2025</v>
      </c>
      <c r="W1206" t="s">
        <v>75</v>
      </c>
      <c r="X1206" t="str">
        <f>IF(Table1[[#This Row],[Freight_Cost]]&gt;50000,"High","Low")</f>
        <v>High</v>
      </c>
      <c r="Y1206" s="5" t="str">
        <f>IF(Table1[[#This Row],[Profit]]&gt;10000,"Good","Average")</f>
        <v>Average</v>
      </c>
      <c r="Z1206" s="5" t="str" cm="1">
        <f t="array" ref="Z1206">_xlfn.IFS(K1206&lt;=5,"Excellent",K1206&lt;=10,"Good",TRUE,"Delayed")</f>
        <v>Excellent</v>
      </c>
      <c r="AA1206" s="5" t="str">
        <f>_xlfn.XLOOKUP(Table1[[#This Row],[Shipment_ID]],A:A,E:E)</f>
        <v>Evergreen</v>
      </c>
      <c r="AB1206" s="5">
        <f t="shared" si="18"/>
        <v>5186.26</v>
      </c>
    </row>
    <row r="1207" spans="1:28">
      <c r="A1207" t="s">
        <v>1401</v>
      </c>
      <c r="B1207" s="1">
        <v>46010</v>
      </c>
      <c r="C1207" t="s">
        <v>64</v>
      </c>
      <c r="D1207" t="s">
        <v>41</v>
      </c>
      <c r="E1207" t="s">
        <v>57</v>
      </c>
      <c r="F1207" t="s">
        <v>32</v>
      </c>
      <c r="G1207" t="s">
        <v>84</v>
      </c>
      <c r="H1207">
        <v>15.38</v>
      </c>
      <c r="I1207">
        <v>1757</v>
      </c>
      <c r="J1207">
        <v>99.74</v>
      </c>
      <c r="K1207">
        <v>5</v>
      </c>
      <c r="L1207" t="s">
        <v>44</v>
      </c>
      <c r="M1207" t="s">
        <v>35</v>
      </c>
      <c r="N1207">
        <v>50894.8</v>
      </c>
      <c r="O1207" t="s">
        <v>395</v>
      </c>
      <c r="P1207" t="s">
        <v>54</v>
      </c>
      <c r="Q1207">
        <v>82.68</v>
      </c>
      <c r="R1207">
        <v>4129.2</v>
      </c>
      <c r="S1207">
        <v>3434.43</v>
      </c>
      <c r="T1207">
        <v>7349.75</v>
      </c>
      <c r="U1207" t="str">
        <f>TEXT(Table1[[#This Row],[Booking_Date]],"mmm")</f>
        <v>Dec</v>
      </c>
      <c r="V1207">
        <f>YEAR(Table1[[#This Row],[Booking_Date]])</f>
        <v>2025</v>
      </c>
      <c r="W1207" t="s">
        <v>104</v>
      </c>
      <c r="X1207" t="str">
        <f>IF(Table1[[#This Row],[Freight_Cost]]&gt;50000,"High","Low")</f>
        <v>High</v>
      </c>
      <c r="Y1207" s="5" t="str">
        <f>IF(Table1[[#This Row],[Profit]]&gt;10000,"Good","Average")</f>
        <v>Average</v>
      </c>
      <c r="Z1207" s="5" t="str" cm="1">
        <f t="array" ref="Z1207">_xlfn.IFS(K1207&lt;=5,"Excellent",K1207&lt;=10,"Good",TRUE,"Delayed")</f>
        <v>Excellent</v>
      </c>
      <c r="AA1207" s="5" t="str">
        <f>_xlfn.XLOOKUP(Table1[[#This Row],[Shipment_ID]],A:A,E:E)</f>
        <v>Evergreen</v>
      </c>
      <c r="AB1207" s="5">
        <f t="shared" si="18"/>
        <v>7349.75</v>
      </c>
    </row>
    <row r="1208" spans="1:28">
      <c r="A1208" t="s">
        <v>1402</v>
      </c>
      <c r="B1208" s="1">
        <v>46120</v>
      </c>
      <c r="C1208" t="s">
        <v>89</v>
      </c>
      <c r="D1208" t="s">
        <v>41</v>
      </c>
      <c r="E1208" t="s">
        <v>102</v>
      </c>
      <c r="F1208" t="s">
        <v>58</v>
      </c>
      <c r="G1208" t="s">
        <v>84</v>
      </c>
      <c r="H1208">
        <v>10.07</v>
      </c>
      <c r="I1208">
        <v>1451</v>
      </c>
      <c r="J1208">
        <v>85.68</v>
      </c>
      <c r="K1208">
        <v>4</v>
      </c>
      <c r="L1208" t="s">
        <v>68</v>
      </c>
      <c r="M1208" t="s">
        <v>35</v>
      </c>
      <c r="N1208">
        <v>55256.6</v>
      </c>
      <c r="O1208" t="s">
        <v>338</v>
      </c>
      <c r="P1208" t="s">
        <v>37</v>
      </c>
      <c r="Q1208">
        <v>88.28</v>
      </c>
      <c r="R1208">
        <v>3304.8</v>
      </c>
      <c r="S1208">
        <v>3981.21</v>
      </c>
      <c r="T1208">
        <v>4950.3599999999997</v>
      </c>
      <c r="U1208" t="str">
        <f>TEXT(Table1[[#This Row],[Booking_Date]],"mmm")</f>
        <v>Apr</v>
      </c>
      <c r="V1208">
        <f>YEAR(Table1[[#This Row],[Booking_Date]])</f>
        <v>2026</v>
      </c>
      <c r="W1208" t="s">
        <v>75</v>
      </c>
      <c r="X1208" t="str">
        <f>IF(Table1[[#This Row],[Freight_Cost]]&gt;50000,"High","Low")</f>
        <v>High</v>
      </c>
      <c r="Y1208" s="5" t="str">
        <f>IF(Table1[[#This Row],[Profit]]&gt;10000,"Good","Average")</f>
        <v>Average</v>
      </c>
      <c r="Z1208" s="5" t="str" cm="1">
        <f t="array" ref="Z1208">_xlfn.IFS(K1208&lt;=5,"Excellent",K1208&lt;=10,"Good",TRUE,"Delayed")</f>
        <v>Excellent</v>
      </c>
      <c r="AA1208" s="5" t="str">
        <f>_xlfn.XLOOKUP(Table1[[#This Row],[Shipment_ID]],A:A,E:E)</f>
        <v>Maersk</v>
      </c>
      <c r="AB1208" s="5">
        <f t="shared" si="18"/>
        <v>4950.3599999999997</v>
      </c>
    </row>
    <row r="1209" spans="1:28">
      <c r="A1209" t="s">
        <v>1403</v>
      </c>
      <c r="B1209" s="1">
        <v>46092</v>
      </c>
      <c r="C1209" t="s">
        <v>64</v>
      </c>
      <c r="D1209" t="s">
        <v>30</v>
      </c>
      <c r="E1209" t="s">
        <v>83</v>
      </c>
      <c r="F1209" t="s">
        <v>32</v>
      </c>
      <c r="G1209" t="s">
        <v>59</v>
      </c>
      <c r="H1209">
        <v>24.44</v>
      </c>
      <c r="I1209">
        <v>2340</v>
      </c>
      <c r="J1209">
        <v>89.97</v>
      </c>
      <c r="K1209">
        <v>6</v>
      </c>
      <c r="L1209" t="s">
        <v>44</v>
      </c>
      <c r="M1209" t="s">
        <v>45</v>
      </c>
      <c r="N1209">
        <v>62372.4</v>
      </c>
      <c r="O1209" t="s">
        <v>53</v>
      </c>
      <c r="P1209" t="s">
        <v>47</v>
      </c>
      <c r="Q1209">
        <v>85.87</v>
      </c>
      <c r="R1209">
        <v>5657.6</v>
      </c>
      <c r="S1209">
        <v>2558.69</v>
      </c>
      <c r="T1209">
        <v>6113.53</v>
      </c>
      <c r="U1209" t="str">
        <f>TEXT(Table1[[#This Row],[Booking_Date]],"mmm")</f>
        <v>Mar</v>
      </c>
      <c r="V1209">
        <f>YEAR(Table1[[#This Row],[Booking_Date]])</f>
        <v>2026</v>
      </c>
      <c r="W1209" t="s">
        <v>38</v>
      </c>
      <c r="X1209" t="str">
        <f>IF(Table1[[#This Row],[Freight_Cost]]&gt;50000,"High","Low")</f>
        <v>High</v>
      </c>
      <c r="Y1209" s="5" t="str">
        <f>IF(Table1[[#This Row],[Profit]]&gt;10000,"Good","Average")</f>
        <v>Average</v>
      </c>
      <c r="Z1209" s="5" t="str" cm="1">
        <f t="array" ref="Z1209">_xlfn.IFS(K1209&lt;=5,"Excellent",K1209&lt;=10,"Good",TRUE,"Delayed")</f>
        <v>Good</v>
      </c>
      <c r="AA1209" s="5" t="str">
        <f>_xlfn.XLOOKUP(Table1[[#This Row],[Shipment_ID]],A:A,E:E)</f>
        <v>MSC</v>
      </c>
      <c r="AB1209" s="5">
        <f t="shared" si="18"/>
        <v>6113.53</v>
      </c>
    </row>
    <row r="1210" spans="1:28">
      <c r="A1210" t="s">
        <v>1404</v>
      </c>
      <c r="B1210" s="1">
        <v>45675</v>
      </c>
      <c r="C1210" t="s">
        <v>89</v>
      </c>
      <c r="D1210" t="s">
        <v>82</v>
      </c>
      <c r="E1210" t="s">
        <v>83</v>
      </c>
      <c r="F1210" t="s">
        <v>32</v>
      </c>
      <c r="G1210" t="s">
        <v>52</v>
      </c>
      <c r="H1210">
        <v>23.06</v>
      </c>
      <c r="I1210">
        <v>1853</v>
      </c>
      <c r="J1210">
        <v>89.72</v>
      </c>
      <c r="K1210">
        <v>5</v>
      </c>
      <c r="L1210" t="s">
        <v>68</v>
      </c>
      <c r="M1210" t="s">
        <v>35</v>
      </c>
      <c r="N1210">
        <v>60256.4</v>
      </c>
      <c r="O1210" t="s">
        <v>395</v>
      </c>
      <c r="P1210" t="s">
        <v>78</v>
      </c>
      <c r="Q1210">
        <v>86.78</v>
      </c>
      <c r="R1210">
        <v>4628.3999999999996</v>
      </c>
      <c r="S1210">
        <v>3234.94</v>
      </c>
      <c r="T1210">
        <v>10175.450000000001</v>
      </c>
      <c r="U1210" t="str">
        <f>TEXT(Table1[[#This Row],[Booking_Date]],"mmm")</f>
        <v>Jan</v>
      </c>
      <c r="V1210">
        <f>YEAR(Table1[[#This Row],[Booking_Date]])</f>
        <v>2025</v>
      </c>
      <c r="W1210" t="s">
        <v>38</v>
      </c>
      <c r="X1210" t="str">
        <f>IF(Table1[[#This Row],[Freight_Cost]]&gt;50000,"High","Low")</f>
        <v>High</v>
      </c>
      <c r="Y1210" s="5" t="str">
        <f>IF(Table1[[#This Row],[Profit]]&gt;10000,"Good","Average")</f>
        <v>Good</v>
      </c>
      <c r="Z1210" s="5" t="str" cm="1">
        <f t="array" ref="Z1210">_xlfn.IFS(K1210&lt;=5,"Excellent",K1210&lt;=10,"Good",TRUE,"Delayed")</f>
        <v>Excellent</v>
      </c>
      <c r="AA1210" s="5" t="str">
        <f>_xlfn.XLOOKUP(Table1[[#This Row],[Shipment_ID]],A:A,E:E)</f>
        <v>MSC</v>
      </c>
      <c r="AB1210" s="5">
        <f t="shared" si="18"/>
        <v>10175.450000000001</v>
      </c>
    </row>
    <row r="1211" spans="1:28">
      <c r="A1211" t="s">
        <v>1405</v>
      </c>
      <c r="B1211" s="1">
        <v>45437</v>
      </c>
      <c r="C1211" t="s">
        <v>40</v>
      </c>
      <c r="D1211" t="s">
        <v>72</v>
      </c>
      <c r="E1211" t="s">
        <v>102</v>
      </c>
      <c r="F1211" t="s">
        <v>32</v>
      </c>
      <c r="G1211" t="s">
        <v>52</v>
      </c>
      <c r="H1211">
        <v>22.98</v>
      </c>
      <c r="I1211">
        <v>1276</v>
      </c>
      <c r="J1211">
        <v>103.49</v>
      </c>
      <c r="K1211">
        <v>4</v>
      </c>
      <c r="L1211" t="s">
        <v>44</v>
      </c>
      <c r="M1211" t="s">
        <v>35</v>
      </c>
      <c r="N1211">
        <v>52412.800000000003</v>
      </c>
      <c r="O1211" t="s">
        <v>133</v>
      </c>
      <c r="P1211" t="s">
        <v>37</v>
      </c>
      <c r="Q1211">
        <v>85.3</v>
      </c>
      <c r="R1211">
        <v>3471.2</v>
      </c>
      <c r="S1211">
        <v>4049.48</v>
      </c>
      <c r="T1211">
        <v>7115.2</v>
      </c>
      <c r="U1211" t="str">
        <f>TEXT(Table1[[#This Row],[Booking_Date]],"mmm")</f>
        <v>May</v>
      </c>
      <c r="V1211">
        <f>YEAR(Table1[[#This Row],[Booking_Date]])</f>
        <v>2024</v>
      </c>
      <c r="W1211" t="s">
        <v>75</v>
      </c>
      <c r="X1211" t="str">
        <f>IF(Table1[[#This Row],[Freight_Cost]]&gt;50000,"High","Low")</f>
        <v>High</v>
      </c>
      <c r="Y1211" s="5" t="str">
        <f>IF(Table1[[#This Row],[Profit]]&gt;10000,"Good","Average")</f>
        <v>Average</v>
      </c>
      <c r="Z1211" s="5" t="str" cm="1">
        <f t="array" ref="Z1211">_xlfn.IFS(K1211&lt;=5,"Excellent",K1211&lt;=10,"Good",TRUE,"Delayed")</f>
        <v>Excellent</v>
      </c>
      <c r="AA1211" s="5" t="str">
        <f>_xlfn.XLOOKUP(Table1[[#This Row],[Shipment_ID]],A:A,E:E)</f>
        <v>Maersk</v>
      </c>
      <c r="AB1211" s="5">
        <f t="shared" si="18"/>
        <v>7115.2</v>
      </c>
    </row>
    <row r="1212" spans="1:28">
      <c r="A1212" t="s">
        <v>1406</v>
      </c>
      <c r="B1212" s="1">
        <v>45657</v>
      </c>
      <c r="C1212" t="s">
        <v>121</v>
      </c>
      <c r="D1212" t="s">
        <v>51</v>
      </c>
      <c r="E1212" t="s">
        <v>42</v>
      </c>
      <c r="F1212" t="s">
        <v>58</v>
      </c>
      <c r="G1212" t="s">
        <v>67</v>
      </c>
      <c r="H1212">
        <v>21.03</v>
      </c>
      <c r="I1212">
        <v>2617</v>
      </c>
      <c r="J1212">
        <v>100.12</v>
      </c>
      <c r="K1212">
        <v>7</v>
      </c>
      <c r="L1212" t="s">
        <v>68</v>
      </c>
      <c r="M1212" t="s">
        <v>45</v>
      </c>
      <c r="N1212">
        <v>78345.399999999994</v>
      </c>
      <c r="O1212" t="s">
        <v>146</v>
      </c>
      <c r="P1212" t="s">
        <v>54</v>
      </c>
      <c r="Q1212">
        <v>82.94</v>
      </c>
      <c r="R1212">
        <v>6075.2</v>
      </c>
      <c r="S1212">
        <v>2057.9299999999998</v>
      </c>
      <c r="T1212">
        <v>8883.83</v>
      </c>
      <c r="U1212" t="str">
        <f>TEXT(Table1[[#This Row],[Booking_Date]],"mmm")</f>
        <v>Dec</v>
      </c>
      <c r="V1212">
        <f>YEAR(Table1[[#This Row],[Booking_Date]])</f>
        <v>2024</v>
      </c>
      <c r="W1212" t="s">
        <v>104</v>
      </c>
      <c r="X1212" t="str">
        <f>IF(Table1[[#This Row],[Freight_Cost]]&gt;50000,"High","Low")</f>
        <v>High</v>
      </c>
      <c r="Y1212" s="5" t="str">
        <f>IF(Table1[[#This Row],[Profit]]&gt;10000,"Good","Average")</f>
        <v>Average</v>
      </c>
      <c r="Z1212" s="5" t="str" cm="1">
        <f t="array" ref="Z1212">_xlfn.IFS(K1212&lt;=5,"Excellent",K1212&lt;=10,"Good",TRUE,"Delayed")</f>
        <v>Good</v>
      </c>
      <c r="AA1212" s="5" t="str">
        <f>_xlfn.XLOOKUP(Table1[[#This Row],[Shipment_ID]],A:A,E:E)</f>
        <v>CMA CGM</v>
      </c>
      <c r="AB1212" s="5">
        <f t="shared" si="18"/>
        <v>8883.83</v>
      </c>
    </row>
    <row r="1213" spans="1:28">
      <c r="A1213" t="s">
        <v>1407</v>
      </c>
      <c r="B1213" s="1">
        <v>45740</v>
      </c>
      <c r="C1213" t="s">
        <v>40</v>
      </c>
      <c r="D1213" t="s">
        <v>72</v>
      </c>
      <c r="E1213" t="s">
        <v>57</v>
      </c>
      <c r="F1213" t="s">
        <v>32</v>
      </c>
      <c r="G1213" t="s">
        <v>52</v>
      </c>
      <c r="H1213">
        <v>18.66</v>
      </c>
      <c r="I1213">
        <v>809</v>
      </c>
      <c r="J1213">
        <v>94.58</v>
      </c>
      <c r="K1213">
        <v>4</v>
      </c>
      <c r="L1213" t="s">
        <v>34</v>
      </c>
      <c r="M1213" t="s">
        <v>35</v>
      </c>
      <c r="N1213">
        <v>46851.6</v>
      </c>
      <c r="O1213" t="s">
        <v>593</v>
      </c>
      <c r="P1213" t="s">
        <v>70</v>
      </c>
      <c r="Q1213">
        <v>87.96</v>
      </c>
      <c r="R1213">
        <v>2364.4</v>
      </c>
      <c r="S1213">
        <v>3173.72</v>
      </c>
      <c r="T1213">
        <v>6120.61</v>
      </c>
      <c r="U1213" t="str">
        <f>TEXT(Table1[[#This Row],[Booking_Date]],"mmm")</f>
        <v>Mar</v>
      </c>
      <c r="V1213">
        <f>YEAR(Table1[[#This Row],[Booking_Date]])</f>
        <v>2025</v>
      </c>
      <c r="W1213" t="s">
        <v>38</v>
      </c>
      <c r="X1213" t="str">
        <f>IF(Table1[[#This Row],[Freight_Cost]]&gt;50000,"High","Low")</f>
        <v>Low</v>
      </c>
      <c r="Y1213" s="5" t="str">
        <f>IF(Table1[[#This Row],[Profit]]&gt;10000,"Good","Average")</f>
        <v>Average</v>
      </c>
      <c r="Z1213" s="5" t="str" cm="1">
        <f t="array" ref="Z1213">_xlfn.IFS(K1213&lt;=5,"Excellent",K1213&lt;=10,"Good",TRUE,"Delayed")</f>
        <v>Excellent</v>
      </c>
      <c r="AA1213" s="5" t="str">
        <f>_xlfn.XLOOKUP(Table1[[#This Row],[Shipment_ID]],A:A,E:E)</f>
        <v>Evergreen</v>
      </c>
      <c r="AB1213" s="5">
        <f t="shared" si="18"/>
        <v>6120.61</v>
      </c>
    </row>
    <row r="1214" spans="1:28">
      <c r="A1214" t="s">
        <v>1408</v>
      </c>
      <c r="B1214" s="1">
        <v>45856</v>
      </c>
      <c r="C1214" t="s">
        <v>50</v>
      </c>
      <c r="D1214" t="s">
        <v>30</v>
      </c>
      <c r="E1214" t="s">
        <v>66</v>
      </c>
      <c r="F1214" t="s">
        <v>58</v>
      </c>
      <c r="G1214" t="s">
        <v>90</v>
      </c>
      <c r="H1214">
        <v>23.78</v>
      </c>
      <c r="I1214">
        <v>1462</v>
      </c>
      <c r="J1214">
        <v>94.17</v>
      </c>
      <c r="K1214">
        <v>5</v>
      </c>
      <c r="L1214" t="s">
        <v>44</v>
      </c>
      <c r="M1214" t="s">
        <v>60</v>
      </c>
      <c r="N1214">
        <v>62246.400000000001</v>
      </c>
      <c r="O1214" t="s">
        <v>165</v>
      </c>
      <c r="P1214" t="s">
        <v>47</v>
      </c>
      <c r="Q1214">
        <v>87.61</v>
      </c>
      <c r="R1214">
        <v>3875.2</v>
      </c>
      <c r="S1214">
        <v>1782.96</v>
      </c>
      <c r="T1214">
        <v>5323.08</v>
      </c>
      <c r="U1214" t="str">
        <f>TEXT(Table1[[#This Row],[Booking_Date]],"mmm")</f>
        <v>Jul</v>
      </c>
      <c r="V1214">
        <f>YEAR(Table1[[#This Row],[Booking_Date]])</f>
        <v>2025</v>
      </c>
      <c r="W1214" t="s">
        <v>48</v>
      </c>
      <c r="X1214" t="str">
        <f>IF(Table1[[#This Row],[Freight_Cost]]&gt;50000,"High","Low")</f>
        <v>High</v>
      </c>
      <c r="Y1214" s="5" t="str">
        <f>IF(Table1[[#This Row],[Profit]]&gt;10000,"Good","Average")</f>
        <v>Average</v>
      </c>
      <c r="Z1214" s="5" t="str" cm="1">
        <f t="array" ref="Z1214">_xlfn.IFS(K1214&lt;=5,"Excellent",K1214&lt;=10,"Good",TRUE,"Delayed")</f>
        <v>Excellent</v>
      </c>
      <c r="AA1214" s="5" t="str">
        <f>_xlfn.XLOOKUP(Table1[[#This Row],[Shipment_ID]],A:A,E:E)</f>
        <v>COSCO</v>
      </c>
      <c r="AB1214" s="5">
        <f t="shared" si="18"/>
        <v>5323.08</v>
      </c>
    </row>
    <row r="1215" spans="1:28">
      <c r="A1215" t="s">
        <v>1409</v>
      </c>
      <c r="B1215" s="1">
        <v>45598</v>
      </c>
      <c r="C1215" t="s">
        <v>115</v>
      </c>
      <c r="D1215" t="s">
        <v>82</v>
      </c>
      <c r="E1215" t="s">
        <v>102</v>
      </c>
      <c r="F1215" t="s">
        <v>32</v>
      </c>
      <c r="G1215" t="s">
        <v>59</v>
      </c>
      <c r="H1215">
        <v>21.82</v>
      </c>
      <c r="I1215">
        <v>745</v>
      </c>
      <c r="J1215">
        <v>90.04</v>
      </c>
      <c r="K1215">
        <v>3</v>
      </c>
      <c r="L1215" t="s">
        <v>44</v>
      </c>
      <c r="M1215" t="s">
        <v>35</v>
      </c>
      <c r="N1215">
        <v>43382.8</v>
      </c>
      <c r="O1215" t="s">
        <v>161</v>
      </c>
      <c r="P1215" t="s">
        <v>47</v>
      </c>
      <c r="Q1215">
        <v>87.62</v>
      </c>
      <c r="R1215">
        <v>2362.8000000000002</v>
      </c>
      <c r="S1215">
        <v>4964.57</v>
      </c>
      <c r="T1215">
        <v>6656.06</v>
      </c>
      <c r="U1215" t="str">
        <f>TEXT(Table1[[#This Row],[Booking_Date]],"mmm")</f>
        <v>Nov</v>
      </c>
      <c r="V1215">
        <f>YEAR(Table1[[#This Row],[Booking_Date]])</f>
        <v>2024</v>
      </c>
      <c r="W1215" t="s">
        <v>104</v>
      </c>
      <c r="X1215" t="str">
        <f>IF(Table1[[#This Row],[Freight_Cost]]&gt;50000,"High","Low")</f>
        <v>Low</v>
      </c>
      <c r="Y1215" s="5" t="str">
        <f>IF(Table1[[#This Row],[Profit]]&gt;10000,"Good","Average")</f>
        <v>Average</v>
      </c>
      <c r="Z1215" s="5" t="str" cm="1">
        <f t="array" ref="Z1215">_xlfn.IFS(K1215&lt;=5,"Excellent",K1215&lt;=10,"Good",TRUE,"Delayed")</f>
        <v>Excellent</v>
      </c>
      <c r="AA1215" s="5" t="str">
        <f>_xlfn.XLOOKUP(Table1[[#This Row],[Shipment_ID]],A:A,E:E)</f>
        <v>Maersk</v>
      </c>
      <c r="AB1215" s="5">
        <f t="shared" si="18"/>
        <v>6656.06</v>
      </c>
    </row>
    <row r="1216" spans="1:28">
      <c r="A1216" t="s">
        <v>1410</v>
      </c>
      <c r="B1216" s="1">
        <v>46022</v>
      </c>
      <c r="C1216" t="s">
        <v>64</v>
      </c>
      <c r="D1216" t="s">
        <v>72</v>
      </c>
      <c r="E1216" t="s">
        <v>42</v>
      </c>
      <c r="F1216" t="s">
        <v>58</v>
      </c>
      <c r="G1216" t="s">
        <v>59</v>
      </c>
      <c r="H1216">
        <v>19.010000000000002</v>
      </c>
      <c r="I1216">
        <v>1126</v>
      </c>
      <c r="J1216">
        <v>104.56</v>
      </c>
      <c r="K1216">
        <v>2</v>
      </c>
      <c r="L1216" t="s">
        <v>34</v>
      </c>
      <c r="M1216" t="s">
        <v>60</v>
      </c>
      <c r="N1216">
        <v>60168.2</v>
      </c>
      <c r="O1216" t="s">
        <v>93</v>
      </c>
      <c r="P1216" t="s">
        <v>54</v>
      </c>
      <c r="Q1216">
        <v>86.59</v>
      </c>
      <c r="R1216">
        <v>3012.4</v>
      </c>
      <c r="S1216">
        <v>1845.35</v>
      </c>
      <c r="T1216">
        <v>10139.200000000001</v>
      </c>
      <c r="U1216" t="str">
        <f>TEXT(Table1[[#This Row],[Booking_Date]],"mmm")</f>
        <v>Dec</v>
      </c>
      <c r="V1216">
        <f>YEAR(Table1[[#This Row],[Booking_Date]])</f>
        <v>2025</v>
      </c>
      <c r="W1216" t="s">
        <v>104</v>
      </c>
      <c r="X1216" t="str">
        <f>IF(Table1[[#This Row],[Freight_Cost]]&gt;50000,"High","Low")</f>
        <v>High</v>
      </c>
      <c r="Y1216" s="5" t="str">
        <f>IF(Table1[[#This Row],[Profit]]&gt;10000,"Good","Average")</f>
        <v>Good</v>
      </c>
      <c r="Z1216" s="5" t="str" cm="1">
        <f t="array" ref="Z1216">_xlfn.IFS(K1216&lt;=5,"Excellent",K1216&lt;=10,"Good",TRUE,"Delayed")</f>
        <v>Excellent</v>
      </c>
      <c r="AA1216" s="5" t="str">
        <f>_xlfn.XLOOKUP(Table1[[#This Row],[Shipment_ID]],A:A,E:E)</f>
        <v>CMA CGM</v>
      </c>
      <c r="AB1216" s="5">
        <f t="shared" si="18"/>
        <v>10139.200000000001</v>
      </c>
    </row>
    <row r="1217" spans="1:28">
      <c r="A1217" t="s">
        <v>1411</v>
      </c>
      <c r="B1217" s="1">
        <v>45341</v>
      </c>
      <c r="C1217" t="s">
        <v>115</v>
      </c>
      <c r="D1217" t="s">
        <v>41</v>
      </c>
      <c r="E1217" t="s">
        <v>31</v>
      </c>
      <c r="F1217" t="s">
        <v>32</v>
      </c>
      <c r="G1217" t="s">
        <v>59</v>
      </c>
      <c r="H1217">
        <v>22.89</v>
      </c>
      <c r="I1217">
        <v>2582</v>
      </c>
      <c r="J1217">
        <v>86.96</v>
      </c>
      <c r="K1217">
        <v>6</v>
      </c>
      <c r="L1217" t="s">
        <v>34</v>
      </c>
      <c r="M1217" t="s">
        <v>45</v>
      </c>
      <c r="N1217">
        <v>68520.2</v>
      </c>
      <c r="O1217" t="s">
        <v>240</v>
      </c>
      <c r="P1217" t="s">
        <v>47</v>
      </c>
      <c r="Q1217">
        <v>82.24</v>
      </c>
      <c r="R1217">
        <v>6079.6</v>
      </c>
      <c r="S1217">
        <v>3398.48</v>
      </c>
      <c r="T1217">
        <v>8950.9599999999991</v>
      </c>
      <c r="U1217" t="str">
        <f>TEXT(Table1[[#This Row],[Booking_Date]],"mmm")</f>
        <v>Feb</v>
      </c>
      <c r="V1217">
        <f>YEAR(Table1[[#This Row],[Booking_Date]])</f>
        <v>2024</v>
      </c>
      <c r="W1217" t="s">
        <v>38</v>
      </c>
      <c r="X1217" t="str">
        <f>IF(Table1[[#This Row],[Freight_Cost]]&gt;50000,"High","Low")</f>
        <v>High</v>
      </c>
      <c r="Y1217" s="5" t="str">
        <f>IF(Table1[[#This Row],[Profit]]&gt;10000,"Good","Average")</f>
        <v>Average</v>
      </c>
      <c r="Z1217" s="5" t="str" cm="1">
        <f t="array" ref="Z1217">_xlfn.IFS(K1217&lt;=5,"Excellent",K1217&lt;=10,"Good",TRUE,"Delayed")</f>
        <v>Good</v>
      </c>
      <c r="AA1217" s="5" t="str">
        <f>_xlfn.XLOOKUP(Table1[[#This Row],[Shipment_ID]],A:A,E:E)</f>
        <v>Hapag-Lloyd</v>
      </c>
      <c r="AB1217" s="5">
        <f t="shared" si="18"/>
        <v>8950.9599999999991</v>
      </c>
    </row>
    <row r="1218" spans="1:28">
      <c r="A1218" t="s">
        <v>1412</v>
      </c>
      <c r="B1218" s="1">
        <v>45465</v>
      </c>
      <c r="C1218" t="s">
        <v>29</v>
      </c>
      <c r="D1218" t="s">
        <v>30</v>
      </c>
      <c r="E1218" t="s">
        <v>83</v>
      </c>
      <c r="F1218" t="s">
        <v>58</v>
      </c>
      <c r="G1218" t="s">
        <v>43</v>
      </c>
      <c r="H1218">
        <v>12.25</v>
      </c>
      <c r="I1218">
        <v>681</v>
      </c>
      <c r="J1218">
        <v>92.96</v>
      </c>
      <c r="K1218">
        <v>3</v>
      </c>
      <c r="L1218" t="s">
        <v>44</v>
      </c>
      <c r="M1218" t="s">
        <v>45</v>
      </c>
      <c r="N1218">
        <v>43852.2</v>
      </c>
      <c r="O1218" t="s">
        <v>46</v>
      </c>
      <c r="P1218" t="s">
        <v>54</v>
      </c>
      <c r="Q1218">
        <v>84.79</v>
      </c>
      <c r="R1218">
        <v>1852</v>
      </c>
      <c r="S1218">
        <v>3419.85</v>
      </c>
      <c r="T1218">
        <v>7702.01</v>
      </c>
      <c r="U1218" t="str">
        <f>TEXT(Table1[[#This Row],[Booking_Date]],"mmm")</f>
        <v>Jun</v>
      </c>
      <c r="V1218">
        <f>YEAR(Table1[[#This Row],[Booking_Date]])</f>
        <v>2024</v>
      </c>
      <c r="W1218" t="s">
        <v>75</v>
      </c>
      <c r="X1218" t="str">
        <f>IF(Table1[[#This Row],[Freight_Cost]]&gt;50000,"High","Low")</f>
        <v>Low</v>
      </c>
      <c r="Y1218" s="5" t="str">
        <f>IF(Table1[[#This Row],[Profit]]&gt;10000,"Good","Average")</f>
        <v>Average</v>
      </c>
      <c r="Z1218" s="5" t="str" cm="1">
        <f t="array" ref="Z1218">_xlfn.IFS(K1218&lt;=5,"Excellent",K1218&lt;=10,"Good",TRUE,"Delayed")</f>
        <v>Excellent</v>
      </c>
      <c r="AA1218" s="5" t="str">
        <f>_xlfn.XLOOKUP(Table1[[#This Row],[Shipment_ID]],A:A,E:E)</f>
        <v>MSC</v>
      </c>
      <c r="AB1218" s="5">
        <f t="shared" ref="AB1218:AB1281" si="19">INDEX(T:T,MATCH(A1218,A:A,0))</f>
        <v>7702.01</v>
      </c>
    </row>
    <row r="1219" spans="1:28">
      <c r="A1219" t="s">
        <v>1413</v>
      </c>
      <c r="B1219" s="1">
        <v>45509</v>
      </c>
      <c r="C1219" t="s">
        <v>40</v>
      </c>
      <c r="D1219" t="s">
        <v>51</v>
      </c>
      <c r="E1219" t="s">
        <v>99</v>
      </c>
      <c r="F1219" t="s">
        <v>58</v>
      </c>
      <c r="G1219" t="s">
        <v>43</v>
      </c>
      <c r="H1219">
        <v>15.17</v>
      </c>
      <c r="I1219">
        <v>1624</v>
      </c>
      <c r="J1219">
        <v>102.16</v>
      </c>
      <c r="K1219">
        <v>4</v>
      </c>
      <c r="L1219" t="s">
        <v>44</v>
      </c>
      <c r="M1219" t="s">
        <v>35</v>
      </c>
      <c r="N1219">
        <v>61400.2</v>
      </c>
      <c r="O1219" t="s">
        <v>156</v>
      </c>
      <c r="P1219" t="s">
        <v>78</v>
      </c>
      <c r="Q1219">
        <v>88.64</v>
      </c>
      <c r="R1219">
        <v>3854.8</v>
      </c>
      <c r="S1219">
        <v>2281.37</v>
      </c>
      <c r="T1219">
        <v>10262.91</v>
      </c>
      <c r="U1219" t="str">
        <f>TEXT(Table1[[#This Row],[Booking_Date]],"mmm")</f>
        <v>Aug</v>
      </c>
      <c r="V1219">
        <f>YEAR(Table1[[#This Row],[Booking_Date]])</f>
        <v>2024</v>
      </c>
      <c r="W1219" t="s">
        <v>48</v>
      </c>
      <c r="X1219" t="str">
        <f>IF(Table1[[#This Row],[Freight_Cost]]&gt;50000,"High","Low")</f>
        <v>High</v>
      </c>
      <c r="Y1219" s="5" t="str">
        <f>IF(Table1[[#This Row],[Profit]]&gt;10000,"Good","Average")</f>
        <v>Good</v>
      </c>
      <c r="Z1219" s="5" t="str" cm="1">
        <f t="array" ref="Z1219">_xlfn.IFS(K1219&lt;=5,"Excellent",K1219&lt;=10,"Good",TRUE,"Delayed")</f>
        <v>Excellent</v>
      </c>
      <c r="AA1219" s="5" t="str">
        <f>_xlfn.XLOOKUP(Table1[[#This Row],[Shipment_ID]],A:A,E:E)</f>
        <v>ONE</v>
      </c>
      <c r="AB1219" s="5">
        <f t="shared" si="19"/>
        <v>10262.91</v>
      </c>
    </row>
    <row r="1220" spans="1:28">
      <c r="A1220" t="s">
        <v>1414</v>
      </c>
      <c r="B1220" s="1">
        <v>45912</v>
      </c>
      <c r="C1220" t="s">
        <v>40</v>
      </c>
      <c r="D1220" t="s">
        <v>41</v>
      </c>
      <c r="E1220" t="s">
        <v>99</v>
      </c>
      <c r="F1220" t="s">
        <v>32</v>
      </c>
      <c r="G1220" t="s">
        <v>90</v>
      </c>
      <c r="H1220">
        <v>26.9</v>
      </c>
      <c r="I1220">
        <v>561</v>
      </c>
      <c r="J1220">
        <v>95.39</v>
      </c>
      <c r="K1220">
        <v>3</v>
      </c>
      <c r="L1220" t="s">
        <v>34</v>
      </c>
      <c r="M1220" t="s">
        <v>45</v>
      </c>
      <c r="N1220">
        <v>48888.800000000003</v>
      </c>
      <c r="O1220" t="s">
        <v>368</v>
      </c>
      <c r="P1220" t="s">
        <v>62</v>
      </c>
      <c r="Q1220">
        <v>88.57</v>
      </c>
      <c r="R1220">
        <v>2198</v>
      </c>
      <c r="S1220">
        <v>2593.09</v>
      </c>
      <c r="T1220">
        <v>6982.33</v>
      </c>
      <c r="U1220" t="str">
        <f>TEXT(Table1[[#This Row],[Booking_Date]],"mmm")</f>
        <v>Sep</v>
      </c>
      <c r="V1220">
        <f>YEAR(Table1[[#This Row],[Booking_Date]])</f>
        <v>2025</v>
      </c>
      <c r="W1220" t="s">
        <v>48</v>
      </c>
      <c r="X1220" t="str">
        <f>IF(Table1[[#This Row],[Freight_Cost]]&gt;50000,"High","Low")</f>
        <v>Low</v>
      </c>
      <c r="Y1220" s="5" t="str">
        <f>IF(Table1[[#This Row],[Profit]]&gt;10000,"Good","Average")</f>
        <v>Average</v>
      </c>
      <c r="Z1220" s="5" t="str" cm="1">
        <f t="array" ref="Z1220">_xlfn.IFS(K1220&lt;=5,"Excellent",K1220&lt;=10,"Good",TRUE,"Delayed")</f>
        <v>Excellent</v>
      </c>
      <c r="AA1220" s="5" t="str">
        <f>_xlfn.XLOOKUP(Table1[[#This Row],[Shipment_ID]],A:A,E:E)</f>
        <v>ONE</v>
      </c>
      <c r="AB1220" s="5">
        <f t="shared" si="19"/>
        <v>6982.33</v>
      </c>
    </row>
    <row r="1221" spans="1:28">
      <c r="A1221" t="s">
        <v>1415</v>
      </c>
      <c r="B1221" s="1">
        <v>45900</v>
      </c>
      <c r="C1221" t="s">
        <v>89</v>
      </c>
      <c r="D1221" t="s">
        <v>65</v>
      </c>
      <c r="E1221" t="s">
        <v>31</v>
      </c>
      <c r="F1221" t="s">
        <v>32</v>
      </c>
      <c r="G1221" t="s">
        <v>59</v>
      </c>
      <c r="H1221">
        <v>21.91</v>
      </c>
      <c r="I1221">
        <v>681</v>
      </c>
      <c r="J1221">
        <v>100.98</v>
      </c>
      <c r="K1221">
        <v>3</v>
      </c>
      <c r="L1221" t="s">
        <v>44</v>
      </c>
      <c r="M1221" t="s">
        <v>45</v>
      </c>
      <c r="N1221">
        <v>41508.6</v>
      </c>
      <c r="O1221" t="s">
        <v>191</v>
      </c>
      <c r="P1221" t="s">
        <v>78</v>
      </c>
      <c r="Q1221">
        <v>82.74</v>
      </c>
      <c r="R1221">
        <v>2238.4</v>
      </c>
      <c r="S1221">
        <v>4339.16</v>
      </c>
      <c r="T1221">
        <v>5336.54</v>
      </c>
      <c r="U1221" t="str">
        <f>TEXT(Table1[[#This Row],[Booking_Date]],"mmm")</f>
        <v>Aug</v>
      </c>
      <c r="V1221">
        <f>YEAR(Table1[[#This Row],[Booking_Date]])</f>
        <v>2025</v>
      </c>
      <c r="W1221" t="s">
        <v>48</v>
      </c>
      <c r="X1221" t="str">
        <f>IF(Table1[[#This Row],[Freight_Cost]]&gt;50000,"High","Low")</f>
        <v>Low</v>
      </c>
      <c r="Y1221" s="5" t="str">
        <f>IF(Table1[[#This Row],[Profit]]&gt;10000,"Good","Average")</f>
        <v>Average</v>
      </c>
      <c r="Z1221" s="5" t="str" cm="1">
        <f t="array" ref="Z1221">_xlfn.IFS(K1221&lt;=5,"Excellent",K1221&lt;=10,"Good",TRUE,"Delayed")</f>
        <v>Excellent</v>
      </c>
      <c r="AA1221" s="5" t="str">
        <f>_xlfn.XLOOKUP(Table1[[#This Row],[Shipment_ID]],A:A,E:E)</f>
        <v>Hapag-Lloyd</v>
      </c>
      <c r="AB1221" s="5">
        <f t="shared" si="19"/>
        <v>5336.54</v>
      </c>
    </row>
    <row r="1222" spans="1:28">
      <c r="A1222" t="s">
        <v>1416</v>
      </c>
      <c r="B1222" s="1">
        <v>45928</v>
      </c>
      <c r="C1222" t="s">
        <v>50</v>
      </c>
      <c r="D1222" t="s">
        <v>82</v>
      </c>
      <c r="E1222" t="s">
        <v>42</v>
      </c>
      <c r="F1222" t="s">
        <v>58</v>
      </c>
      <c r="G1222" t="s">
        <v>90</v>
      </c>
      <c r="H1222">
        <v>24.63</v>
      </c>
      <c r="I1222">
        <v>1098</v>
      </c>
      <c r="J1222">
        <v>92.77</v>
      </c>
      <c r="K1222">
        <v>4</v>
      </c>
      <c r="L1222" t="s">
        <v>34</v>
      </c>
      <c r="M1222" t="s">
        <v>45</v>
      </c>
      <c r="N1222">
        <v>64975.4</v>
      </c>
      <c r="O1222" t="s">
        <v>262</v>
      </c>
      <c r="P1222" t="s">
        <v>37</v>
      </c>
      <c r="Q1222">
        <v>87.43</v>
      </c>
      <c r="R1222">
        <v>3181.2</v>
      </c>
      <c r="S1222">
        <v>2420.44</v>
      </c>
      <c r="T1222">
        <v>6144.27</v>
      </c>
      <c r="U1222" t="str">
        <f>TEXT(Table1[[#This Row],[Booking_Date]],"mmm")</f>
        <v>Sep</v>
      </c>
      <c r="V1222">
        <f>YEAR(Table1[[#This Row],[Booking_Date]])</f>
        <v>2025</v>
      </c>
      <c r="W1222" t="s">
        <v>48</v>
      </c>
      <c r="X1222" t="str">
        <f>IF(Table1[[#This Row],[Freight_Cost]]&gt;50000,"High","Low")</f>
        <v>High</v>
      </c>
      <c r="Y1222" s="5" t="str">
        <f>IF(Table1[[#This Row],[Profit]]&gt;10000,"Good","Average")</f>
        <v>Average</v>
      </c>
      <c r="Z1222" s="5" t="str" cm="1">
        <f t="array" ref="Z1222">_xlfn.IFS(K1222&lt;=5,"Excellent",K1222&lt;=10,"Good",TRUE,"Delayed")</f>
        <v>Excellent</v>
      </c>
      <c r="AA1222" s="5" t="str">
        <f>_xlfn.XLOOKUP(Table1[[#This Row],[Shipment_ID]],A:A,E:E)</f>
        <v>CMA CGM</v>
      </c>
      <c r="AB1222" s="5">
        <f t="shared" si="19"/>
        <v>6144.27</v>
      </c>
    </row>
    <row r="1223" spans="1:28">
      <c r="A1223" t="s">
        <v>1417</v>
      </c>
      <c r="B1223" s="1">
        <v>45864</v>
      </c>
      <c r="C1223" t="s">
        <v>115</v>
      </c>
      <c r="D1223" t="s">
        <v>30</v>
      </c>
      <c r="E1223" t="s">
        <v>99</v>
      </c>
      <c r="F1223" t="s">
        <v>58</v>
      </c>
      <c r="G1223" t="s">
        <v>52</v>
      </c>
      <c r="H1223">
        <v>25.28</v>
      </c>
      <c r="I1223">
        <v>2319</v>
      </c>
      <c r="J1223">
        <v>97.92</v>
      </c>
      <c r="K1223">
        <v>7</v>
      </c>
      <c r="L1223" t="s">
        <v>34</v>
      </c>
      <c r="M1223" t="s">
        <v>35</v>
      </c>
      <c r="N1223">
        <v>83330.399999999994</v>
      </c>
      <c r="O1223" t="s">
        <v>358</v>
      </c>
      <c r="P1223" t="s">
        <v>70</v>
      </c>
      <c r="Q1223">
        <v>82.78</v>
      </c>
      <c r="R1223">
        <v>5649.2</v>
      </c>
      <c r="S1223">
        <v>4363.93</v>
      </c>
      <c r="T1223">
        <v>7980.76</v>
      </c>
      <c r="U1223" t="str">
        <f>TEXT(Table1[[#This Row],[Booking_Date]],"mmm")</f>
        <v>Jul</v>
      </c>
      <c r="V1223">
        <f>YEAR(Table1[[#This Row],[Booking_Date]])</f>
        <v>2025</v>
      </c>
      <c r="W1223" t="s">
        <v>48</v>
      </c>
      <c r="X1223" t="str">
        <f>IF(Table1[[#This Row],[Freight_Cost]]&gt;50000,"High","Low")</f>
        <v>High</v>
      </c>
      <c r="Y1223" s="5" t="str">
        <f>IF(Table1[[#This Row],[Profit]]&gt;10000,"Good","Average")</f>
        <v>Average</v>
      </c>
      <c r="Z1223" s="5" t="str" cm="1">
        <f t="array" ref="Z1223">_xlfn.IFS(K1223&lt;=5,"Excellent",K1223&lt;=10,"Good",TRUE,"Delayed")</f>
        <v>Good</v>
      </c>
      <c r="AA1223" s="5" t="str">
        <f>_xlfn.XLOOKUP(Table1[[#This Row],[Shipment_ID]],A:A,E:E)</f>
        <v>ONE</v>
      </c>
      <c r="AB1223" s="5">
        <f t="shared" si="19"/>
        <v>7980.76</v>
      </c>
    </row>
    <row r="1224" spans="1:28">
      <c r="A1224" t="s">
        <v>1418</v>
      </c>
      <c r="B1224" s="1">
        <v>46114</v>
      </c>
      <c r="C1224" t="s">
        <v>89</v>
      </c>
      <c r="D1224" t="s">
        <v>51</v>
      </c>
      <c r="E1224" t="s">
        <v>102</v>
      </c>
      <c r="F1224" t="s">
        <v>58</v>
      </c>
      <c r="G1224" t="s">
        <v>59</v>
      </c>
      <c r="H1224">
        <v>15.16</v>
      </c>
      <c r="I1224">
        <v>581</v>
      </c>
      <c r="J1224">
        <v>89.45</v>
      </c>
      <c r="K1224">
        <v>2</v>
      </c>
      <c r="L1224" t="s">
        <v>44</v>
      </c>
      <c r="M1224" t="s">
        <v>35</v>
      </c>
      <c r="N1224">
        <v>47350</v>
      </c>
      <c r="O1224" t="s">
        <v>307</v>
      </c>
      <c r="P1224" t="s">
        <v>37</v>
      </c>
      <c r="Q1224">
        <v>88.62</v>
      </c>
      <c r="R1224">
        <v>1768.4</v>
      </c>
      <c r="S1224">
        <v>4886.57</v>
      </c>
      <c r="T1224">
        <v>5986.42</v>
      </c>
      <c r="U1224" t="str">
        <f>TEXT(Table1[[#This Row],[Booking_Date]],"mmm")</f>
        <v>Apr</v>
      </c>
      <c r="V1224">
        <f>YEAR(Table1[[#This Row],[Booking_Date]])</f>
        <v>2026</v>
      </c>
      <c r="W1224" t="s">
        <v>75</v>
      </c>
      <c r="X1224" t="str">
        <f>IF(Table1[[#This Row],[Freight_Cost]]&gt;50000,"High","Low")</f>
        <v>Low</v>
      </c>
      <c r="Y1224" s="5" t="str">
        <f>IF(Table1[[#This Row],[Profit]]&gt;10000,"Good","Average")</f>
        <v>Average</v>
      </c>
      <c r="Z1224" s="5" t="str" cm="1">
        <f t="array" ref="Z1224">_xlfn.IFS(K1224&lt;=5,"Excellent",K1224&lt;=10,"Good",TRUE,"Delayed")</f>
        <v>Excellent</v>
      </c>
      <c r="AA1224" s="5" t="str">
        <f>_xlfn.XLOOKUP(Table1[[#This Row],[Shipment_ID]],A:A,E:E)</f>
        <v>Maersk</v>
      </c>
      <c r="AB1224" s="5">
        <f t="shared" si="19"/>
        <v>5986.42</v>
      </c>
    </row>
    <row r="1225" spans="1:28">
      <c r="A1225" t="s">
        <v>1419</v>
      </c>
      <c r="B1225" s="1">
        <v>45469</v>
      </c>
      <c r="C1225" t="s">
        <v>89</v>
      </c>
      <c r="D1225" t="s">
        <v>30</v>
      </c>
      <c r="E1225" t="s">
        <v>83</v>
      </c>
      <c r="F1225" t="s">
        <v>58</v>
      </c>
      <c r="G1225" t="s">
        <v>59</v>
      </c>
      <c r="H1225">
        <v>20.28</v>
      </c>
      <c r="I1225">
        <v>1575</v>
      </c>
      <c r="J1225">
        <v>88.08</v>
      </c>
      <c r="K1225">
        <v>3</v>
      </c>
      <c r="L1225" t="s">
        <v>68</v>
      </c>
      <c r="M1225" t="s">
        <v>35</v>
      </c>
      <c r="N1225">
        <v>66221.600000000006</v>
      </c>
      <c r="O1225" t="s">
        <v>97</v>
      </c>
      <c r="P1225" t="s">
        <v>54</v>
      </c>
      <c r="Q1225">
        <v>84.88</v>
      </c>
      <c r="R1225">
        <v>3961.2</v>
      </c>
      <c r="S1225">
        <v>4331.5600000000004</v>
      </c>
      <c r="T1225">
        <v>9050.27</v>
      </c>
      <c r="U1225" t="str">
        <f>TEXT(Table1[[#This Row],[Booking_Date]],"mmm")</f>
        <v>Jun</v>
      </c>
      <c r="V1225">
        <f>YEAR(Table1[[#This Row],[Booking_Date]])</f>
        <v>2024</v>
      </c>
      <c r="W1225" t="s">
        <v>75</v>
      </c>
      <c r="X1225" t="str">
        <f>IF(Table1[[#This Row],[Freight_Cost]]&gt;50000,"High","Low")</f>
        <v>High</v>
      </c>
      <c r="Y1225" s="5" t="str">
        <f>IF(Table1[[#This Row],[Profit]]&gt;10000,"Good","Average")</f>
        <v>Average</v>
      </c>
      <c r="Z1225" s="5" t="str" cm="1">
        <f t="array" ref="Z1225">_xlfn.IFS(K1225&lt;=5,"Excellent",K1225&lt;=10,"Good",TRUE,"Delayed")</f>
        <v>Excellent</v>
      </c>
      <c r="AA1225" s="5" t="str">
        <f>_xlfn.XLOOKUP(Table1[[#This Row],[Shipment_ID]],A:A,E:E)</f>
        <v>MSC</v>
      </c>
      <c r="AB1225" s="5">
        <f t="shared" si="19"/>
        <v>9050.27</v>
      </c>
    </row>
    <row r="1226" spans="1:28">
      <c r="A1226" t="s">
        <v>1420</v>
      </c>
      <c r="B1226" s="1">
        <v>45493</v>
      </c>
      <c r="C1226" t="s">
        <v>29</v>
      </c>
      <c r="D1226" t="s">
        <v>30</v>
      </c>
      <c r="E1226" t="s">
        <v>102</v>
      </c>
      <c r="F1226" t="s">
        <v>58</v>
      </c>
      <c r="G1226" t="s">
        <v>84</v>
      </c>
      <c r="H1226">
        <v>10.77</v>
      </c>
      <c r="I1226">
        <v>2316</v>
      </c>
      <c r="J1226">
        <v>98.85</v>
      </c>
      <c r="K1226">
        <v>7</v>
      </c>
      <c r="L1226" t="s">
        <v>68</v>
      </c>
      <c r="M1226" t="s">
        <v>60</v>
      </c>
      <c r="N1226">
        <v>63847</v>
      </c>
      <c r="O1226" t="s">
        <v>197</v>
      </c>
      <c r="P1226" t="s">
        <v>74</v>
      </c>
      <c r="Q1226">
        <v>87.79</v>
      </c>
      <c r="R1226">
        <v>5062.8</v>
      </c>
      <c r="S1226">
        <v>4761.46</v>
      </c>
      <c r="T1226">
        <v>10716.78</v>
      </c>
      <c r="U1226" t="str">
        <f>TEXT(Table1[[#This Row],[Booking_Date]],"mmm")</f>
        <v>Jul</v>
      </c>
      <c r="V1226">
        <f>YEAR(Table1[[#This Row],[Booking_Date]])</f>
        <v>2024</v>
      </c>
      <c r="W1226" t="s">
        <v>48</v>
      </c>
      <c r="X1226" t="str">
        <f>IF(Table1[[#This Row],[Freight_Cost]]&gt;50000,"High","Low")</f>
        <v>High</v>
      </c>
      <c r="Y1226" s="5" t="str">
        <f>IF(Table1[[#This Row],[Profit]]&gt;10000,"Good","Average")</f>
        <v>Good</v>
      </c>
      <c r="Z1226" s="5" t="str" cm="1">
        <f t="array" ref="Z1226">_xlfn.IFS(K1226&lt;=5,"Excellent",K1226&lt;=10,"Good",TRUE,"Delayed")</f>
        <v>Good</v>
      </c>
      <c r="AA1226" s="5" t="str">
        <f>_xlfn.XLOOKUP(Table1[[#This Row],[Shipment_ID]],A:A,E:E)</f>
        <v>Maersk</v>
      </c>
      <c r="AB1226" s="5">
        <f t="shared" si="19"/>
        <v>10716.78</v>
      </c>
    </row>
    <row r="1227" spans="1:28">
      <c r="A1227" t="s">
        <v>1421</v>
      </c>
      <c r="B1227" s="1">
        <v>45329</v>
      </c>
      <c r="C1227" t="s">
        <v>115</v>
      </c>
      <c r="D1227" t="s">
        <v>41</v>
      </c>
      <c r="E1227" t="s">
        <v>99</v>
      </c>
      <c r="F1227" t="s">
        <v>58</v>
      </c>
      <c r="G1227" t="s">
        <v>84</v>
      </c>
      <c r="H1227">
        <v>15.16</v>
      </c>
      <c r="I1227">
        <v>443</v>
      </c>
      <c r="J1227">
        <v>90.53</v>
      </c>
      <c r="K1227">
        <v>2</v>
      </c>
      <c r="L1227" t="s">
        <v>68</v>
      </c>
      <c r="M1227" t="s">
        <v>60</v>
      </c>
      <c r="N1227">
        <v>44323.6</v>
      </c>
      <c r="O1227" t="s">
        <v>191</v>
      </c>
      <c r="P1227" t="s">
        <v>54</v>
      </c>
      <c r="Q1227">
        <v>88.18</v>
      </c>
      <c r="R1227">
        <v>1492.4</v>
      </c>
      <c r="S1227">
        <v>4716.34</v>
      </c>
      <c r="T1227">
        <v>3740.59</v>
      </c>
      <c r="U1227" t="str">
        <f>TEXT(Table1[[#This Row],[Booking_Date]],"mmm")</f>
        <v>Feb</v>
      </c>
      <c r="V1227">
        <f>YEAR(Table1[[#This Row],[Booking_Date]])</f>
        <v>2024</v>
      </c>
      <c r="W1227" t="s">
        <v>38</v>
      </c>
      <c r="X1227" t="str">
        <f>IF(Table1[[#This Row],[Freight_Cost]]&gt;50000,"High","Low")</f>
        <v>Low</v>
      </c>
      <c r="Y1227" s="5" t="str">
        <f>IF(Table1[[#This Row],[Profit]]&gt;10000,"Good","Average")</f>
        <v>Average</v>
      </c>
      <c r="Z1227" s="5" t="str" cm="1">
        <f t="array" ref="Z1227">_xlfn.IFS(K1227&lt;=5,"Excellent",K1227&lt;=10,"Good",TRUE,"Delayed")</f>
        <v>Excellent</v>
      </c>
      <c r="AA1227" s="5" t="str">
        <f>_xlfn.XLOOKUP(Table1[[#This Row],[Shipment_ID]],A:A,E:E)</f>
        <v>ONE</v>
      </c>
      <c r="AB1227" s="5">
        <f t="shared" si="19"/>
        <v>3740.59</v>
      </c>
    </row>
    <row r="1228" spans="1:28">
      <c r="A1228" t="s">
        <v>1422</v>
      </c>
      <c r="B1228" s="1">
        <v>45489</v>
      </c>
      <c r="C1228" t="s">
        <v>121</v>
      </c>
      <c r="D1228" t="s">
        <v>65</v>
      </c>
      <c r="E1228" t="s">
        <v>83</v>
      </c>
      <c r="F1228" t="s">
        <v>32</v>
      </c>
      <c r="G1228" t="s">
        <v>59</v>
      </c>
      <c r="H1228">
        <v>25.17</v>
      </c>
      <c r="I1228">
        <v>629</v>
      </c>
      <c r="J1228">
        <v>90.57</v>
      </c>
      <c r="K1228">
        <v>2</v>
      </c>
      <c r="L1228" t="s">
        <v>34</v>
      </c>
      <c r="M1228" t="s">
        <v>60</v>
      </c>
      <c r="N1228">
        <v>46069.4</v>
      </c>
      <c r="O1228" t="s">
        <v>593</v>
      </c>
      <c r="P1228" t="s">
        <v>74</v>
      </c>
      <c r="Q1228">
        <v>86.56</v>
      </c>
      <c r="R1228">
        <v>2264.8000000000002</v>
      </c>
      <c r="S1228">
        <v>3474.49</v>
      </c>
      <c r="T1228">
        <v>8268.17</v>
      </c>
      <c r="U1228" t="str">
        <f>TEXT(Table1[[#This Row],[Booking_Date]],"mmm")</f>
        <v>Jul</v>
      </c>
      <c r="V1228">
        <f>YEAR(Table1[[#This Row],[Booking_Date]])</f>
        <v>2024</v>
      </c>
      <c r="W1228" t="s">
        <v>48</v>
      </c>
      <c r="X1228" t="str">
        <f>IF(Table1[[#This Row],[Freight_Cost]]&gt;50000,"High","Low")</f>
        <v>Low</v>
      </c>
      <c r="Y1228" s="5" t="str">
        <f>IF(Table1[[#This Row],[Profit]]&gt;10000,"Good","Average")</f>
        <v>Average</v>
      </c>
      <c r="Z1228" s="5" t="str" cm="1">
        <f t="array" ref="Z1228">_xlfn.IFS(K1228&lt;=5,"Excellent",K1228&lt;=10,"Good",TRUE,"Delayed")</f>
        <v>Excellent</v>
      </c>
      <c r="AA1228" s="5" t="str">
        <f>_xlfn.XLOOKUP(Table1[[#This Row],[Shipment_ID]],A:A,E:E)</f>
        <v>MSC</v>
      </c>
      <c r="AB1228" s="5">
        <f t="shared" si="19"/>
        <v>8268.17</v>
      </c>
    </row>
    <row r="1229" spans="1:28">
      <c r="A1229" t="s">
        <v>1423</v>
      </c>
      <c r="B1229" s="1">
        <v>45880</v>
      </c>
      <c r="C1229" t="s">
        <v>29</v>
      </c>
      <c r="D1229" t="s">
        <v>82</v>
      </c>
      <c r="E1229" t="s">
        <v>31</v>
      </c>
      <c r="F1229" t="s">
        <v>32</v>
      </c>
      <c r="G1229" t="s">
        <v>90</v>
      </c>
      <c r="H1229">
        <v>23.08</v>
      </c>
      <c r="I1229">
        <v>2768</v>
      </c>
      <c r="J1229">
        <v>90.04</v>
      </c>
      <c r="K1229">
        <v>6</v>
      </c>
      <c r="L1229" t="s">
        <v>44</v>
      </c>
      <c r="M1229" t="s">
        <v>45</v>
      </c>
      <c r="N1229">
        <v>66292.800000000003</v>
      </c>
      <c r="O1229" t="s">
        <v>170</v>
      </c>
      <c r="P1229" t="s">
        <v>47</v>
      </c>
      <c r="Q1229">
        <v>87.83</v>
      </c>
      <c r="R1229">
        <v>6459.2</v>
      </c>
      <c r="S1229">
        <v>3124.58</v>
      </c>
      <c r="T1229">
        <v>6387.1</v>
      </c>
      <c r="U1229" t="str">
        <f>TEXT(Table1[[#This Row],[Booking_Date]],"mmm")</f>
        <v>Aug</v>
      </c>
      <c r="V1229">
        <f>YEAR(Table1[[#This Row],[Booking_Date]])</f>
        <v>2025</v>
      </c>
      <c r="W1229" t="s">
        <v>48</v>
      </c>
      <c r="X1229" t="str">
        <f>IF(Table1[[#This Row],[Freight_Cost]]&gt;50000,"High","Low")</f>
        <v>High</v>
      </c>
      <c r="Y1229" s="5" t="str">
        <f>IF(Table1[[#This Row],[Profit]]&gt;10000,"Good","Average")</f>
        <v>Average</v>
      </c>
      <c r="Z1229" s="5" t="str" cm="1">
        <f t="array" ref="Z1229">_xlfn.IFS(K1229&lt;=5,"Excellent",K1229&lt;=10,"Good",TRUE,"Delayed")</f>
        <v>Good</v>
      </c>
      <c r="AA1229" s="5" t="str">
        <f>_xlfn.XLOOKUP(Table1[[#This Row],[Shipment_ID]],A:A,E:E)</f>
        <v>Hapag-Lloyd</v>
      </c>
      <c r="AB1229" s="5">
        <f t="shared" si="19"/>
        <v>6387.1</v>
      </c>
    </row>
    <row r="1230" spans="1:28">
      <c r="A1230" t="s">
        <v>1424</v>
      </c>
      <c r="B1230" s="1">
        <v>45485</v>
      </c>
      <c r="C1230" t="s">
        <v>64</v>
      </c>
      <c r="D1230" t="s">
        <v>30</v>
      </c>
      <c r="E1230" t="s">
        <v>31</v>
      </c>
      <c r="F1230" t="s">
        <v>32</v>
      </c>
      <c r="G1230" t="s">
        <v>43</v>
      </c>
      <c r="H1230">
        <v>25.89</v>
      </c>
      <c r="I1230">
        <v>2537</v>
      </c>
      <c r="J1230">
        <v>103.94</v>
      </c>
      <c r="K1230">
        <v>8</v>
      </c>
      <c r="L1230" t="s">
        <v>44</v>
      </c>
      <c r="M1230" t="s">
        <v>45</v>
      </c>
      <c r="N1230">
        <v>67717.8</v>
      </c>
      <c r="O1230" t="s">
        <v>236</v>
      </c>
      <c r="P1230" t="s">
        <v>70</v>
      </c>
      <c r="Q1230">
        <v>87.17</v>
      </c>
      <c r="R1230">
        <v>6109.6</v>
      </c>
      <c r="S1230">
        <v>3614.33</v>
      </c>
      <c r="T1230">
        <v>8665.69</v>
      </c>
      <c r="U1230" t="str">
        <f>TEXT(Table1[[#This Row],[Booking_Date]],"mmm")</f>
        <v>Jul</v>
      </c>
      <c r="V1230">
        <f>YEAR(Table1[[#This Row],[Booking_Date]])</f>
        <v>2024</v>
      </c>
      <c r="W1230" t="s">
        <v>48</v>
      </c>
      <c r="X1230" t="str">
        <f>IF(Table1[[#This Row],[Freight_Cost]]&gt;50000,"High","Low")</f>
        <v>High</v>
      </c>
      <c r="Y1230" s="5" t="str">
        <f>IF(Table1[[#This Row],[Profit]]&gt;10000,"Good","Average")</f>
        <v>Average</v>
      </c>
      <c r="Z1230" s="5" t="str" cm="1">
        <f t="array" ref="Z1230">_xlfn.IFS(K1230&lt;=5,"Excellent",K1230&lt;=10,"Good",TRUE,"Delayed")</f>
        <v>Good</v>
      </c>
      <c r="AA1230" s="5" t="str">
        <f>_xlfn.XLOOKUP(Table1[[#This Row],[Shipment_ID]],A:A,E:E)</f>
        <v>Hapag-Lloyd</v>
      </c>
      <c r="AB1230" s="5">
        <f t="shared" si="19"/>
        <v>8665.69</v>
      </c>
    </row>
    <row r="1231" spans="1:28">
      <c r="A1231" t="s">
        <v>1425</v>
      </c>
      <c r="B1231" s="1">
        <v>45490</v>
      </c>
      <c r="C1231" t="s">
        <v>29</v>
      </c>
      <c r="D1231" t="s">
        <v>108</v>
      </c>
      <c r="E1231" t="s">
        <v>102</v>
      </c>
      <c r="F1231" t="s">
        <v>32</v>
      </c>
      <c r="G1231" t="s">
        <v>33</v>
      </c>
      <c r="H1231">
        <v>23.43</v>
      </c>
      <c r="I1231">
        <v>1929</v>
      </c>
      <c r="J1231">
        <v>98.47</v>
      </c>
      <c r="K1231">
        <v>5</v>
      </c>
      <c r="L1231" t="s">
        <v>34</v>
      </c>
      <c r="M1231" t="s">
        <v>60</v>
      </c>
      <c r="N1231">
        <v>61051.4</v>
      </c>
      <c r="O1231" t="s">
        <v>256</v>
      </c>
      <c r="P1231" t="s">
        <v>70</v>
      </c>
      <c r="Q1231">
        <v>88.48</v>
      </c>
      <c r="R1231">
        <v>4795.2</v>
      </c>
      <c r="S1231">
        <v>1778.47</v>
      </c>
      <c r="T1231">
        <v>5036.17</v>
      </c>
      <c r="U1231" t="str">
        <f>TEXT(Table1[[#This Row],[Booking_Date]],"mmm")</f>
        <v>Jul</v>
      </c>
      <c r="V1231">
        <f>YEAR(Table1[[#This Row],[Booking_Date]])</f>
        <v>2024</v>
      </c>
      <c r="W1231" t="s">
        <v>48</v>
      </c>
      <c r="X1231" t="str">
        <f>IF(Table1[[#This Row],[Freight_Cost]]&gt;50000,"High","Low")</f>
        <v>High</v>
      </c>
      <c r="Y1231" s="5" t="str">
        <f>IF(Table1[[#This Row],[Profit]]&gt;10000,"Good","Average")</f>
        <v>Average</v>
      </c>
      <c r="Z1231" s="5" t="str" cm="1">
        <f t="array" ref="Z1231">_xlfn.IFS(K1231&lt;=5,"Excellent",K1231&lt;=10,"Good",TRUE,"Delayed")</f>
        <v>Excellent</v>
      </c>
      <c r="AA1231" s="5" t="str">
        <f>_xlfn.XLOOKUP(Table1[[#This Row],[Shipment_ID]],A:A,E:E)</f>
        <v>Maersk</v>
      </c>
      <c r="AB1231" s="5">
        <f t="shared" si="19"/>
        <v>5036.17</v>
      </c>
    </row>
    <row r="1232" spans="1:28">
      <c r="A1232" t="s">
        <v>1426</v>
      </c>
      <c r="B1232" s="1">
        <v>45516</v>
      </c>
      <c r="C1232" t="s">
        <v>50</v>
      </c>
      <c r="D1232" t="s">
        <v>41</v>
      </c>
      <c r="E1232" t="s">
        <v>102</v>
      </c>
      <c r="F1232" t="s">
        <v>32</v>
      </c>
      <c r="G1232" t="s">
        <v>90</v>
      </c>
      <c r="H1232">
        <v>23.57</v>
      </c>
      <c r="I1232">
        <v>2562</v>
      </c>
      <c r="J1232">
        <v>96.75</v>
      </c>
      <c r="K1232">
        <v>8</v>
      </c>
      <c r="L1232" t="s">
        <v>34</v>
      </c>
      <c r="M1232" t="s">
        <v>60</v>
      </c>
      <c r="N1232">
        <v>68567</v>
      </c>
      <c r="O1232" t="s">
        <v>146</v>
      </c>
      <c r="P1232" t="s">
        <v>74</v>
      </c>
      <c r="Q1232">
        <v>81.680000000000007</v>
      </c>
      <c r="R1232">
        <v>6066.8</v>
      </c>
      <c r="S1232">
        <v>3644.6</v>
      </c>
      <c r="T1232">
        <v>7133.77</v>
      </c>
      <c r="U1232" t="str">
        <f>TEXT(Table1[[#This Row],[Booking_Date]],"mmm")</f>
        <v>Aug</v>
      </c>
      <c r="V1232">
        <f>YEAR(Table1[[#This Row],[Booking_Date]])</f>
        <v>2024</v>
      </c>
      <c r="W1232" t="s">
        <v>48</v>
      </c>
      <c r="X1232" t="str">
        <f>IF(Table1[[#This Row],[Freight_Cost]]&gt;50000,"High","Low")</f>
        <v>High</v>
      </c>
      <c r="Y1232" s="5" t="str">
        <f>IF(Table1[[#This Row],[Profit]]&gt;10000,"Good","Average")</f>
        <v>Average</v>
      </c>
      <c r="Z1232" s="5" t="str" cm="1">
        <f t="array" ref="Z1232">_xlfn.IFS(K1232&lt;=5,"Excellent",K1232&lt;=10,"Good",TRUE,"Delayed")</f>
        <v>Good</v>
      </c>
      <c r="AA1232" s="5" t="str">
        <f>_xlfn.XLOOKUP(Table1[[#This Row],[Shipment_ID]],A:A,E:E)</f>
        <v>Maersk</v>
      </c>
      <c r="AB1232" s="5">
        <f t="shared" si="19"/>
        <v>7133.77</v>
      </c>
    </row>
    <row r="1233" spans="1:28">
      <c r="A1233" t="s">
        <v>1427</v>
      </c>
      <c r="B1233" s="1">
        <v>45380</v>
      </c>
      <c r="C1233" t="s">
        <v>121</v>
      </c>
      <c r="D1233" t="s">
        <v>51</v>
      </c>
      <c r="E1233" t="s">
        <v>66</v>
      </c>
      <c r="F1233" t="s">
        <v>32</v>
      </c>
      <c r="G1233" t="s">
        <v>43</v>
      </c>
      <c r="H1233">
        <v>10.66</v>
      </c>
      <c r="I1233">
        <v>2261</v>
      </c>
      <c r="J1233">
        <v>85.8</v>
      </c>
      <c r="K1233">
        <v>6</v>
      </c>
      <c r="L1233" t="s">
        <v>44</v>
      </c>
      <c r="M1233" t="s">
        <v>60</v>
      </c>
      <c r="N1233">
        <v>47022</v>
      </c>
      <c r="O1233" t="s">
        <v>146</v>
      </c>
      <c r="P1233" t="s">
        <v>62</v>
      </c>
      <c r="Q1233">
        <v>84.46</v>
      </c>
      <c r="R1233">
        <v>4948.3999999999996</v>
      </c>
      <c r="S1233">
        <v>4153.4799999999996</v>
      </c>
      <c r="T1233">
        <v>7291.28</v>
      </c>
      <c r="U1233" t="str">
        <f>TEXT(Table1[[#This Row],[Booking_Date]],"mmm")</f>
        <v>Mar</v>
      </c>
      <c r="V1233">
        <f>YEAR(Table1[[#This Row],[Booking_Date]])</f>
        <v>2024</v>
      </c>
      <c r="W1233" t="s">
        <v>38</v>
      </c>
      <c r="X1233" t="str">
        <f>IF(Table1[[#This Row],[Freight_Cost]]&gt;50000,"High","Low")</f>
        <v>Low</v>
      </c>
      <c r="Y1233" s="5" t="str">
        <f>IF(Table1[[#This Row],[Profit]]&gt;10000,"Good","Average")</f>
        <v>Average</v>
      </c>
      <c r="Z1233" s="5" t="str" cm="1">
        <f t="array" ref="Z1233">_xlfn.IFS(K1233&lt;=5,"Excellent",K1233&lt;=10,"Good",TRUE,"Delayed")</f>
        <v>Good</v>
      </c>
      <c r="AA1233" s="5" t="str">
        <f>_xlfn.XLOOKUP(Table1[[#This Row],[Shipment_ID]],A:A,E:E)</f>
        <v>COSCO</v>
      </c>
      <c r="AB1233" s="5">
        <f t="shared" si="19"/>
        <v>7291.28</v>
      </c>
    </row>
    <row r="1234" spans="1:28">
      <c r="A1234" t="s">
        <v>1428</v>
      </c>
      <c r="B1234" s="1">
        <v>45827</v>
      </c>
      <c r="C1234" t="s">
        <v>121</v>
      </c>
      <c r="D1234" t="s">
        <v>51</v>
      </c>
      <c r="E1234" t="s">
        <v>66</v>
      </c>
      <c r="F1234" t="s">
        <v>58</v>
      </c>
      <c r="G1234" t="s">
        <v>84</v>
      </c>
      <c r="H1234">
        <v>12.05</v>
      </c>
      <c r="I1234">
        <v>2511</v>
      </c>
      <c r="J1234">
        <v>92.23</v>
      </c>
      <c r="K1234">
        <v>7</v>
      </c>
      <c r="L1234" t="s">
        <v>68</v>
      </c>
      <c r="M1234" t="s">
        <v>60</v>
      </c>
      <c r="N1234">
        <v>66544.600000000006</v>
      </c>
      <c r="O1234" t="s">
        <v>180</v>
      </c>
      <c r="P1234" t="s">
        <v>47</v>
      </c>
      <c r="Q1234">
        <v>81.72</v>
      </c>
      <c r="R1234">
        <v>5504</v>
      </c>
      <c r="S1234">
        <v>2197.41</v>
      </c>
      <c r="T1234">
        <v>6532.02</v>
      </c>
      <c r="U1234" t="str">
        <f>TEXT(Table1[[#This Row],[Booking_Date]],"mmm")</f>
        <v>Jun</v>
      </c>
      <c r="V1234">
        <f>YEAR(Table1[[#This Row],[Booking_Date]])</f>
        <v>2025</v>
      </c>
      <c r="W1234" t="s">
        <v>75</v>
      </c>
      <c r="X1234" t="str">
        <f>IF(Table1[[#This Row],[Freight_Cost]]&gt;50000,"High","Low")</f>
        <v>High</v>
      </c>
      <c r="Y1234" s="5" t="str">
        <f>IF(Table1[[#This Row],[Profit]]&gt;10000,"Good","Average")</f>
        <v>Average</v>
      </c>
      <c r="Z1234" s="5" t="str" cm="1">
        <f t="array" ref="Z1234">_xlfn.IFS(K1234&lt;=5,"Excellent",K1234&lt;=10,"Good",TRUE,"Delayed")</f>
        <v>Good</v>
      </c>
      <c r="AA1234" s="5" t="str">
        <f>_xlfn.XLOOKUP(Table1[[#This Row],[Shipment_ID]],A:A,E:E)</f>
        <v>COSCO</v>
      </c>
      <c r="AB1234" s="5">
        <f t="shared" si="19"/>
        <v>6532.02</v>
      </c>
    </row>
    <row r="1235" spans="1:28">
      <c r="A1235" t="s">
        <v>1429</v>
      </c>
      <c r="B1235" s="1">
        <v>45490</v>
      </c>
      <c r="C1235" t="s">
        <v>121</v>
      </c>
      <c r="D1235" t="s">
        <v>30</v>
      </c>
      <c r="E1235" t="s">
        <v>102</v>
      </c>
      <c r="F1235" t="s">
        <v>32</v>
      </c>
      <c r="G1235" t="s">
        <v>84</v>
      </c>
      <c r="H1235">
        <v>23.12</v>
      </c>
      <c r="I1235">
        <v>2784</v>
      </c>
      <c r="J1235">
        <v>90.29</v>
      </c>
      <c r="K1235">
        <v>7</v>
      </c>
      <c r="L1235" t="s">
        <v>68</v>
      </c>
      <c r="M1235" t="s">
        <v>35</v>
      </c>
      <c r="N1235">
        <v>71550.8</v>
      </c>
      <c r="O1235" t="s">
        <v>598</v>
      </c>
      <c r="P1235" t="s">
        <v>47</v>
      </c>
      <c r="Q1235">
        <v>84.38</v>
      </c>
      <c r="R1235">
        <v>6492.8</v>
      </c>
      <c r="S1235">
        <v>4964.6400000000003</v>
      </c>
      <c r="T1235">
        <v>10317.86</v>
      </c>
      <c r="U1235" t="str">
        <f>TEXT(Table1[[#This Row],[Booking_Date]],"mmm")</f>
        <v>Jul</v>
      </c>
      <c r="V1235">
        <f>YEAR(Table1[[#This Row],[Booking_Date]])</f>
        <v>2024</v>
      </c>
      <c r="W1235" t="s">
        <v>48</v>
      </c>
      <c r="X1235" t="str">
        <f>IF(Table1[[#This Row],[Freight_Cost]]&gt;50000,"High","Low")</f>
        <v>High</v>
      </c>
      <c r="Y1235" s="5" t="str">
        <f>IF(Table1[[#This Row],[Profit]]&gt;10000,"Good","Average")</f>
        <v>Good</v>
      </c>
      <c r="Z1235" s="5" t="str" cm="1">
        <f t="array" ref="Z1235">_xlfn.IFS(K1235&lt;=5,"Excellent",K1235&lt;=10,"Good",TRUE,"Delayed")</f>
        <v>Good</v>
      </c>
      <c r="AA1235" s="5" t="str">
        <f>_xlfn.XLOOKUP(Table1[[#This Row],[Shipment_ID]],A:A,E:E)</f>
        <v>Maersk</v>
      </c>
      <c r="AB1235" s="5">
        <f t="shared" si="19"/>
        <v>10317.86</v>
      </c>
    </row>
    <row r="1236" spans="1:28">
      <c r="A1236" t="s">
        <v>1430</v>
      </c>
      <c r="B1236" s="1">
        <v>45407</v>
      </c>
      <c r="C1236" t="s">
        <v>29</v>
      </c>
      <c r="D1236" t="s">
        <v>82</v>
      </c>
      <c r="E1236" t="s">
        <v>31</v>
      </c>
      <c r="F1236" t="s">
        <v>58</v>
      </c>
      <c r="G1236" t="s">
        <v>43</v>
      </c>
      <c r="H1236">
        <v>22.33</v>
      </c>
      <c r="I1236">
        <v>859</v>
      </c>
      <c r="J1236">
        <v>97.98</v>
      </c>
      <c r="K1236">
        <v>3</v>
      </c>
      <c r="L1236" t="s">
        <v>68</v>
      </c>
      <c r="M1236" t="s">
        <v>45</v>
      </c>
      <c r="N1236">
        <v>58162.6</v>
      </c>
      <c r="O1236" t="s">
        <v>277</v>
      </c>
      <c r="P1236" t="s">
        <v>62</v>
      </c>
      <c r="Q1236">
        <v>84</v>
      </c>
      <c r="R1236">
        <v>2611.1999999999998</v>
      </c>
      <c r="S1236">
        <v>4244.2700000000004</v>
      </c>
      <c r="T1236">
        <v>9746.5300000000007</v>
      </c>
      <c r="U1236" t="str">
        <f>TEXT(Table1[[#This Row],[Booking_Date]],"mmm")</f>
        <v>Apr</v>
      </c>
      <c r="V1236">
        <f>YEAR(Table1[[#This Row],[Booking_Date]])</f>
        <v>2024</v>
      </c>
      <c r="W1236" t="s">
        <v>75</v>
      </c>
      <c r="X1236" t="str">
        <f>IF(Table1[[#This Row],[Freight_Cost]]&gt;50000,"High","Low")</f>
        <v>High</v>
      </c>
      <c r="Y1236" s="5" t="str">
        <f>IF(Table1[[#This Row],[Profit]]&gt;10000,"Good","Average")</f>
        <v>Average</v>
      </c>
      <c r="Z1236" s="5" t="str" cm="1">
        <f t="array" ref="Z1236">_xlfn.IFS(K1236&lt;=5,"Excellent",K1236&lt;=10,"Good",TRUE,"Delayed")</f>
        <v>Excellent</v>
      </c>
      <c r="AA1236" s="5" t="str">
        <f>_xlfn.XLOOKUP(Table1[[#This Row],[Shipment_ID]],A:A,E:E)</f>
        <v>Hapag-Lloyd</v>
      </c>
      <c r="AB1236" s="5">
        <f t="shared" si="19"/>
        <v>9746.5300000000007</v>
      </c>
    </row>
    <row r="1237" spans="1:28">
      <c r="A1237" t="s">
        <v>1431</v>
      </c>
      <c r="B1237" s="1">
        <v>46149</v>
      </c>
      <c r="C1237" t="s">
        <v>115</v>
      </c>
      <c r="D1237" t="s">
        <v>56</v>
      </c>
      <c r="E1237" t="s">
        <v>102</v>
      </c>
      <c r="F1237" t="s">
        <v>58</v>
      </c>
      <c r="G1237" t="s">
        <v>43</v>
      </c>
      <c r="H1237">
        <v>22.63</v>
      </c>
      <c r="I1237">
        <v>1803</v>
      </c>
      <c r="J1237">
        <v>90</v>
      </c>
      <c r="K1237">
        <v>5</v>
      </c>
      <c r="L1237" t="s">
        <v>68</v>
      </c>
      <c r="M1237" t="s">
        <v>35</v>
      </c>
      <c r="N1237">
        <v>71303</v>
      </c>
      <c r="O1237" t="s">
        <v>207</v>
      </c>
      <c r="P1237" t="s">
        <v>47</v>
      </c>
      <c r="Q1237">
        <v>88.98</v>
      </c>
      <c r="R1237">
        <v>4511.2</v>
      </c>
      <c r="S1237">
        <v>3349.01</v>
      </c>
      <c r="T1237">
        <v>8065.27</v>
      </c>
      <c r="U1237" t="str">
        <f>TEXT(Table1[[#This Row],[Booking_Date]],"mmm")</f>
        <v>May</v>
      </c>
      <c r="V1237">
        <f>YEAR(Table1[[#This Row],[Booking_Date]])</f>
        <v>2026</v>
      </c>
      <c r="W1237" t="s">
        <v>75</v>
      </c>
      <c r="X1237" t="str">
        <f>IF(Table1[[#This Row],[Freight_Cost]]&gt;50000,"High","Low")</f>
        <v>High</v>
      </c>
      <c r="Y1237" s="5" t="str">
        <f>IF(Table1[[#This Row],[Profit]]&gt;10000,"Good","Average")</f>
        <v>Average</v>
      </c>
      <c r="Z1237" s="5" t="str" cm="1">
        <f t="array" ref="Z1237">_xlfn.IFS(K1237&lt;=5,"Excellent",K1237&lt;=10,"Good",TRUE,"Delayed")</f>
        <v>Excellent</v>
      </c>
      <c r="AA1237" s="5" t="str">
        <f>_xlfn.XLOOKUP(Table1[[#This Row],[Shipment_ID]],A:A,E:E)</f>
        <v>Maersk</v>
      </c>
      <c r="AB1237" s="5">
        <f t="shared" si="19"/>
        <v>8065.27</v>
      </c>
    </row>
    <row r="1238" spans="1:28">
      <c r="A1238" t="s">
        <v>1432</v>
      </c>
      <c r="B1238" s="1">
        <v>45787</v>
      </c>
      <c r="C1238" t="s">
        <v>115</v>
      </c>
      <c r="D1238" t="s">
        <v>82</v>
      </c>
      <c r="E1238" t="s">
        <v>99</v>
      </c>
      <c r="F1238" t="s">
        <v>58</v>
      </c>
      <c r="G1238" t="s">
        <v>90</v>
      </c>
      <c r="H1238">
        <v>16.989999999999998</v>
      </c>
      <c r="I1238">
        <v>1135</v>
      </c>
      <c r="J1238">
        <v>89.51</v>
      </c>
      <c r="K1238">
        <v>2</v>
      </c>
      <c r="L1238" t="s">
        <v>44</v>
      </c>
      <c r="M1238" t="s">
        <v>45</v>
      </c>
      <c r="N1238">
        <v>53152.2</v>
      </c>
      <c r="O1238" t="s">
        <v>535</v>
      </c>
      <c r="P1238" t="s">
        <v>62</v>
      </c>
      <c r="Q1238">
        <v>85.34</v>
      </c>
      <c r="R1238">
        <v>2949.6</v>
      </c>
      <c r="S1238">
        <v>4867.6400000000003</v>
      </c>
      <c r="T1238">
        <v>8531.4500000000007</v>
      </c>
      <c r="U1238" t="str">
        <f>TEXT(Table1[[#This Row],[Booking_Date]],"mmm")</f>
        <v>May</v>
      </c>
      <c r="V1238">
        <f>YEAR(Table1[[#This Row],[Booking_Date]])</f>
        <v>2025</v>
      </c>
      <c r="W1238" t="s">
        <v>75</v>
      </c>
      <c r="X1238" t="str">
        <f>IF(Table1[[#This Row],[Freight_Cost]]&gt;50000,"High","Low")</f>
        <v>High</v>
      </c>
      <c r="Y1238" s="5" t="str">
        <f>IF(Table1[[#This Row],[Profit]]&gt;10000,"Good","Average")</f>
        <v>Average</v>
      </c>
      <c r="Z1238" s="5" t="str" cm="1">
        <f t="array" ref="Z1238">_xlfn.IFS(K1238&lt;=5,"Excellent",K1238&lt;=10,"Good",TRUE,"Delayed")</f>
        <v>Excellent</v>
      </c>
      <c r="AA1238" s="5" t="str">
        <f>_xlfn.XLOOKUP(Table1[[#This Row],[Shipment_ID]],A:A,E:E)</f>
        <v>ONE</v>
      </c>
      <c r="AB1238" s="5">
        <f t="shared" si="19"/>
        <v>8531.4500000000007</v>
      </c>
    </row>
    <row r="1239" spans="1:28">
      <c r="A1239" t="s">
        <v>1433</v>
      </c>
      <c r="B1239" s="1">
        <v>45554</v>
      </c>
      <c r="C1239" t="s">
        <v>121</v>
      </c>
      <c r="D1239" t="s">
        <v>56</v>
      </c>
      <c r="E1239" t="s">
        <v>66</v>
      </c>
      <c r="F1239" t="s">
        <v>58</v>
      </c>
      <c r="G1239" t="s">
        <v>43</v>
      </c>
      <c r="H1239">
        <v>23.99</v>
      </c>
      <c r="I1239">
        <v>408</v>
      </c>
      <c r="J1239">
        <v>85.55</v>
      </c>
      <c r="K1239">
        <v>2</v>
      </c>
      <c r="L1239" t="s">
        <v>68</v>
      </c>
      <c r="M1239" t="s">
        <v>35</v>
      </c>
      <c r="N1239">
        <v>55253</v>
      </c>
      <c r="O1239" t="s">
        <v>236</v>
      </c>
      <c r="P1239" t="s">
        <v>74</v>
      </c>
      <c r="Q1239">
        <v>83.38</v>
      </c>
      <c r="R1239">
        <v>1775.6</v>
      </c>
      <c r="S1239">
        <v>1654.37</v>
      </c>
      <c r="T1239">
        <v>6707.95</v>
      </c>
      <c r="U1239" t="str">
        <f>TEXT(Table1[[#This Row],[Booking_Date]],"mmm")</f>
        <v>Sep</v>
      </c>
      <c r="V1239">
        <f>YEAR(Table1[[#This Row],[Booking_Date]])</f>
        <v>2024</v>
      </c>
      <c r="W1239" t="s">
        <v>48</v>
      </c>
      <c r="X1239" t="str">
        <f>IF(Table1[[#This Row],[Freight_Cost]]&gt;50000,"High","Low")</f>
        <v>High</v>
      </c>
      <c r="Y1239" s="5" t="str">
        <f>IF(Table1[[#This Row],[Profit]]&gt;10000,"Good","Average")</f>
        <v>Average</v>
      </c>
      <c r="Z1239" s="5" t="str" cm="1">
        <f t="array" ref="Z1239">_xlfn.IFS(K1239&lt;=5,"Excellent",K1239&lt;=10,"Good",TRUE,"Delayed")</f>
        <v>Excellent</v>
      </c>
      <c r="AA1239" s="5" t="str">
        <f>_xlfn.XLOOKUP(Table1[[#This Row],[Shipment_ID]],A:A,E:E)</f>
        <v>COSCO</v>
      </c>
      <c r="AB1239" s="5">
        <f t="shared" si="19"/>
        <v>6707.95</v>
      </c>
    </row>
    <row r="1240" spans="1:28">
      <c r="A1240" t="s">
        <v>1434</v>
      </c>
      <c r="B1240" s="1">
        <v>46110</v>
      </c>
      <c r="C1240" t="s">
        <v>29</v>
      </c>
      <c r="D1240" t="s">
        <v>51</v>
      </c>
      <c r="E1240" t="s">
        <v>66</v>
      </c>
      <c r="F1240" t="s">
        <v>58</v>
      </c>
      <c r="G1240" t="s">
        <v>52</v>
      </c>
      <c r="H1240">
        <v>23.91</v>
      </c>
      <c r="I1240">
        <v>2112</v>
      </c>
      <c r="J1240">
        <v>94.06</v>
      </c>
      <c r="K1240">
        <v>5</v>
      </c>
      <c r="L1240" t="s">
        <v>44</v>
      </c>
      <c r="M1240" t="s">
        <v>35</v>
      </c>
      <c r="N1240">
        <v>74150.2</v>
      </c>
      <c r="O1240" t="s">
        <v>564</v>
      </c>
      <c r="P1240" t="s">
        <v>78</v>
      </c>
      <c r="Q1240">
        <v>82.54</v>
      </c>
      <c r="R1240">
        <v>5180.3999999999996</v>
      </c>
      <c r="S1240">
        <v>2444.98</v>
      </c>
      <c r="T1240">
        <v>6832.58</v>
      </c>
      <c r="U1240" t="str">
        <f>TEXT(Table1[[#This Row],[Booking_Date]],"mmm")</f>
        <v>Mar</v>
      </c>
      <c r="V1240">
        <f>YEAR(Table1[[#This Row],[Booking_Date]])</f>
        <v>2026</v>
      </c>
      <c r="W1240" t="s">
        <v>38</v>
      </c>
      <c r="X1240" t="str">
        <f>IF(Table1[[#This Row],[Freight_Cost]]&gt;50000,"High","Low")</f>
        <v>High</v>
      </c>
      <c r="Y1240" s="5" t="str">
        <f>IF(Table1[[#This Row],[Profit]]&gt;10000,"Good","Average")</f>
        <v>Average</v>
      </c>
      <c r="Z1240" s="5" t="str" cm="1">
        <f t="array" ref="Z1240">_xlfn.IFS(K1240&lt;=5,"Excellent",K1240&lt;=10,"Good",TRUE,"Delayed")</f>
        <v>Excellent</v>
      </c>
      <c r="AA1240" s="5" t="str">
        <f>_xlfn.XLOOKUP(Table1[[#This Row],[Shipment_ID]],A:A,E:E)</f>
        <v>COSCO</v>
      </c>
      <c r="AB1240" s="5">
        <f t="shared" si="19"/>
        <v>6832.58</v>
      </c>
    </row>
    <row r="1241" spans="1:28">
      <c r="A1241" t="s">
        <v>1435</v>
      </c>
      <c r="B1241" s="1">
        <v>46114</v>
      </c>
      <c r="C1241" t="s">
        <v>29</v>
      </c>
      <c r="D1241" t="s">
        <v>108</v>
      </c>
      <c r="E1241" t="s">
        <v>42</v>
      </c>
      <c r="F1241" t="s">
        <v>58</v>
      </c>
      <c r="G1241" t="s">
        <v>43</v>
      </c>
      <c r="H1241">
        <v>20.46</v>
      </c>
      <c r="I1241">
        <v>1778</v>
      </c>
      <c r="J1241">
        <v>104.12</v>
      </c>
      <c r="K1241">
        <v>5</v>
      </c>
      <c r="L1241" t="s">
        <v>44</v>
      </c>
      <c r="M1241" t="s">
        <v>60</v>
      </c>
      <c r="N1241">
        <v>64244.4</v>
      </c>
      <c r="O1241" t="s">
        <v>130</v>
      </c>
      <c r="P1241" t="s">
        <v>74</v>
      </c>
      <c r="Q1241">
        <v>85</v>
      </c>
      <c r="R1241">
        <v>4374.3999999999996</v>
      </c>
      <c r="S1241">
        <v>2040.34</v>
      </c>
      <c r="T1241">
        <v>11501.18</v>
      </c>
      <c r="U1241" t="str">
        <f>TEXT(Table1[[#This Row],[Booking_Date]],"mmm")</f>
        <v>Apr</v>
      </c>
      <c r="V1241">
        <f>YEAR(Table1[[#This Row],[Booking_Date]])</f>
        <v>2026</v>
      </c>
      <c r="W1241" t="s">
        <v>75</v>
      </c>
      <c r="X1241" t="str">
        <f>IF(Table1[[#This Row],[Freight_Cost]]&gt;50000,"High","Low")</f>
        <v>High</v>
      </c>
      <c r="Y1241" s="5" t="str">
        <f>IF(Table1[[#This Row],[Profit]]&gt;10000,"Good","Average")</f>
        <v>Good</v>
      </c>
      <c r="Z1241" s="5" t="str" cm="1">
        <f t="array" ref="Z1241">_xlfn.IFS(K1241&lt;=5,"Excellent",K1241&lt;=10,"Good",TRUE,"Delayed")</f>
        <v>Excellent</v>
      </c>
      <c r="AA1241" s="5" t="str">
        <f>_xlfn.XLOOKUP(Table1[[#This Row],[Shipment_ID]],A:A,E:E)</f>
        <v>CMA CGM</v>
      </c>
      <c r="AB1241" s="5">
        <f t="shared" si="19"/>
        <v>11501.18</v>
      </c>
    </row>
    <row r="1242" spans="1:28">
      <c r="A1242" t="s">
        <v>1436</v>
      </c>
      <c r="B1242" s="1">
        <v>45953</v>
      </c>
      <c r="C1242" t="s">
        <v>115</v>
      </c>
      <c r="D1242" t="s">
        <v>41</v>
      </c>
      <c r="E1242" t="s">
        <v>57</v>
      </c>
      <c r="F1242" t="s">
        <v>32</v>
      </c>
      <c r="G1242" t="s">
        <v>59</v>
      </c>
      <c r="H1242">
        <v>23.82</v>
      </c>
      <c r="I1242">
        <v>486</v>
      </c>
      <c r="J1242">
        <v>103.83</v>
      </c>
      <c r="K1242">
        <v>2</v>
      </c>
      <c r="L1242" t="s">
        <v>68</v>
      </c>
      <c r="M1242" t="s">
        <v>45</v>
      </c>
      <c r="N1242">
        <v>43729.599999999999</v>
      </c>
      <c r="O1242" t="s">
        <v>165</v>
      </c>
      <c r="P1242" t="s">
        <v>78</v>
      </c>
      <c r="Q1242">
        <v>88.43</v>
      </c>
      <c r="R1242">
        <v>1924.8</v>
      </c>
      <c r="S1242">
        <v>4178.99</v>
      </c>
      <c r="T1242">
        <v>4582.21</v>
      </c>
      <c r="U1242" t="str">
        <f>TEXT(Table1[[#This Row],[Booking_Date]],"mmm")</f>
        <v>Oct</v>
      </c>
      <c r="V1242">
        <f>YEAR(Table1[[#This Row],[Booking_Date]])</f>
        <v>2025</v>
      </c>
      <c r="W1242" t="s">
        <v>104</v>
      </c>
      <c r="X1242" t="str">
        <f>IF(Table1[[#This Row],[Freight_Cost]]&gt;50000,"High","Low")</f>
        <v>Low</v>
      </c>
      <c r="Y1242" s="5" t="str">
        <f>IF(Table1[[#This Row],[Profit]]&gt;10000,"Good","Average")</f>
        <v>Average</v>
      </c>
      <c r="Z1242" s="5" t="str" cm="1">
        <f t="array" ref="Z1242">_xlfn.IFS(K1242&lt;=5,"Excellent",K1242&lt;=10,"Good",TRUE,"Delayed")</f>
        <v>Excellent</v>
      </c>
      <c r="AA1242" s="5" t="str">
        <f>_xlfn.XLOOKUP(Table1[[#This Row],[Shipment_ID]],A:A,E:E)</f>
        <v>Evergreen</v>
      </c>
      <c r="AB1242" s="5">
        <f t="shared" si="19"/>
        <v>4582.21</v>
      </c>
    </row>
    <row r="1243" spans="1:28">
      <c r="A1243" t="s">
        <v>1437</v>
      </c>
      <c r="B1243" s="1">
        <v>45642</v>
      </c>
      <c r="C1243" t="s">
        <v>29</v>
      </c>
      <c r="D1243" t="s">
        <v>65</v>
      </c>
      <c r="E1243" t="s">
        <v>102</v>
      </c>
      <c r="F1243" t="s">
        <v>58</v>
      </c>
      <c r="G1243" t="s">
        <v>43</v>
      </c>
      <c r="H1243">
        <v>17.48</v>
      </c>
      <c r="I1243">
        <v>1690</v>
      </c>
      <c r="J1243">
        <v>91.08</v>
      </c>
      <c r="K1243">
        <v>6</v>
      </c>
      <c r="L1243" t="s">
        <v>68</v>
      </c>
      <c r="M1243" t="s">
        <v>60</v>
      </c>
      <c r="N1243">
        <v>61441.599999999999</v>
      </c>
      <c r="O1243" t="s">
        <v>168</v>
      </c>
      <c r="P1243" t="s">
        <v>37</v>
      </c>
      <c r="Q1243">
        <v>81.41</v>
      </c>
      <c r="R1243">
        <v>4079.2</v>
      </c>
      <c r="S1243">
        <v>3162.21</v>
      </c>
      <c r="T1243">
        <v>7526.83</v>
      </c>
      <c r="U1243" t="str">
        <f>TEXT(Table1[[#This Row],[Booking_Date]],"mmm")</f>
        <v>Dec</v>
      </c>
      <c r="V1243">
        <f>YEAR(Table1[[#This Row],[Booking_Date]])</f>
        <v>2024</v>
      </c>
      <c r="W1243" t="s">
        <v>104</v>
      </c>
      <c r="X1243" t="str">
        <f>IF(Table1[[#This Row],[Freight_Cost]]&gt;50000,"High","Low")</f>
        <v>High</v>
      </c>
      <c r="Y1243" s="5" t="str">
        <f>IF(Table1[[#This Row],[Profit]]&gt;10000,"Good","Average")</f>
        <v>Average</v>
      </c>
      <c r="Z1243" s="5" t="str" cm="1">
        <f t="array" ref="Z1243">_xlfn.IFS(K1243&lt;=5,"Excellent",K1243&lt;=10,"Good",TRUE,"Delayed")</f>
        <v>Good</v>
      </c>
      <c r="AA1243" s="5" t="str">
        <f>_xlfn.XLOOKUP(Table1[[#This Row],[Shipment_ID]],A:A,E:E)</f>
        <v>Maersk</v>
      </c>
      <c r="AB1243" s="5">
        <f t="shared" si="19"/>
        <v>7526.83</v>
      </c>
    </row>
    <row r="1244" spans="1:28">
      <c r="A1244" t="s">
        <v>1438</v>
      </c>
      <c r="B1244" s="1">
        <v>45485</v>
      </c>
      <c r="C1244" t="s">
        <v>50</v>
      </c>
      <c r="D1244" t="s">
        <v>41</v>
      </c>
      <c r="E1244" t="s">
        <v>83</v>
      </c>
      <c r="F1244" t="s">
        <v>58</v>
      </c>
      <c r="G1244" t="s">
        <v>52</v>
      </c>
      <c r="H1244">
        <v>15.2</v>
      </c>
      <c r="I1244">
        <v>697</v>
      </c>
      <c r="J1244">
        <v>86.24</v>
      </c>
      <c r="K1244">
        <v>2</v>
      </c>
      <c r="L1244" t="s">
        <v>68</v>
      </c>
      <c r="M1244" t="s">
        <v>35</v>
      </c>
      <c r="N1244">
        <v>50892.800000000003</v>
      </c>
      <c r="O1244" t="s">
        <v>93</v>
      </c>
      <c r="P1244" t="s">
        <v>37</v>
      </c>
      <c r="Q1244">
        <v>81.81</v>
      </c>
      <c r="R1244">
        <v>2002</v>
      </c>
      <c r="S1244">
        <v>3083.05</v>
      </c>
      <c r="T1244">
        <v>8837.73</v>
      </c>
      <c r="U1244" t="str">
        <f>TEXT(Table1[[#This Row],[Booking_Date]],"mmm")</f>
        <v>Jul</v>
      </c>
      <c r="V1244">
        <f>YEAR(Table1[[#This Row],[Booking_Date]])</f>
        <v>2024</v>
      </c>
      <c r="W1244" t="s">
        <v>48</v>
      </c>
      <c r="X1244" t="str">
        <f>IF(Table1[[#This Row],[Freight_Cost]]&gt;50000,"High","Low")</f>
        <v>High</v>
      </c>
      <c r="Y1244" s="5" t="str">
        <f>IF(Table1[[#This Row],[Profit]]&gt;10000,"Good","Average")</f>
        <v>Average</v>
      </c>
      <c r="Z1244" s="5" t="str" cm="1">
        <f t="array" ref="Z1244">_xlfn.IFS(K1244&lt;=5,"Excellent",K1244&lt;=10,"Good",TRUE,"Delayed")</f>
        <v>Excellent</v>
      </c>
      <c r="AA1244" s="5" t="str">
        <f>_xlfn.XLOOKUP(Table1[[#This Row],[Shipment_ID]],A:A,E:E)</f>
        <v>MSC</v>
      </c>
      <c r="AB1244" s="5">
        <f t="shared" si="19"/>
        <v>8837.73</v>
      </c>
    </row>
    <row r="1245" spans="1:28">
      <c r="A1245" t="s">
        <v>1439</v>
      </c>
      <c r="B1245" s="1">
        <v>46162</v>
      </c>
      <c r="C1245" t="s">
        <v>50</v>
      </c>
      <c r="D1245" t="s">
        <v>56</v>
      </c>
      <c r="E1245" t="s">
        <v>102</v>
      </c>
      <c r="F1245" t="s">
        <v>58</v>
      </c>
      <c r="G1245" t="s">
        <v>67</v>
      </c>
      <c r="H1245">
        <v>26.15</v>
      </c>
      <c r="I1245">
        <v>2244</v>
      </c>
      <c r="J1245">
        <v>100.03</v>
      </c>
      <c r="K1245">
        <v>5</v>
      </c>
      <c r="L1245" t="s">
        <v>34</v>
      </c>
      <c r="M1245" t="s">
        <v>60</v>
      </c>
      <c r="N1245">
        <v>79466.600000000006</v>
      </c>
      <c r="O1245" t="s">
        <v>450</v>
      </c>
      <c r="P1245" t="s">
        <v>70</v>
      </c>
      <c r="Q1245">
        <v>86.9</v>
      </c>
      <c r="R1245">
        <v>5534</v>
      </c>
      <c r="S1245">
        <v>4402.1099999999997</v>
      </c>
      <c r="T1245">
        <v>13703.46</v>
      </c>
      <c r="U1245" t="str">
        <f>TEXT(Table1[[#This Row],[Booking_Date]],"mmm")</f>
        <v>May</v>
      </c>
      <c r="V1245">
        <f>YEAR(Table1[[#This Row],[Booking_Date]])</f>
        <v>2026</v>
      </c>
      <c r="W1245" t="s">
        <v>75</v>
      </c>
      <c r="X1245" t="str">
        <f>IF(Table1[[#This Row],[Freight_Cost]]&gt;50000,"High","Low")</f>
        <v>High</v>
      </c>
      <c r="Y1245" s="5" t="str">
        <f>IF(Table1[[#This Row],[Profit]]&gt;10000,"Good","Average")</f>
        <v>Good</v>
      </c>
      <c r="Z1245" s="5" t="str" cm="1">
        <f t="array" ref="Z1245">_xlfn.IFS(K1245&lt;=5,"Excellent",K1245&lt;=10,"Good",TRUE,"Delayed")</f>
        <v>Excellent</v>
      </c>
      <c r="AA1245" s="5" t="str">
        <f>_xlfn.XLOOKUP(Table1[[#This Row],[Shipment_ID]],A:A,E:E)</f>
        <v>Maersk</v>
      </c>
      <c r="AB1245" s="5">
        <f t="shared" si="19"/>
        <v>13703.46</v>
      </c>
    </row>
    <row r="1246" spans="1:28">
      <c r="A1246" t="s">
        <v>1440</v>
      </c>
      <c r="B1246" s="1">
        <v>45617</v>
      </c>
      <c r="C1246" t="s">
        <v>115</v>
      </c>
      <c r="D1246" t="s">
        <v>65</v>
      </c>
      <c r="E1246" t="s">
        <v>57</v>
      </c>
      <c r="F1246" t="s">
        <v>58</v>
      </c>
      <c r="G1246" t="s">
        <v>52</v>
      </c>
      <c r="H1246">
        <v>15.21</v>
      </c>
      <c r="I1246">
        <v>748</v>
      </c>
      <c r="J1246">
        <v>87.62</v>
      </c>
      <c r="K1246">
        <v>2</v>
      </c>
      <c r="L1246" t="s">
        <v>68</v>
      </c>
      <c r="M1246" t="s">
        <v>35</v>
      </c>
      <c r="N1246">
        <v>51679.4</v>
      </c>
      <c r="O1246" t="s">
        <v>133</v>
      </c>
      <c r="P1246" t="s">
        <v>37</v>
      </c>
      <c r="Q1246">
        <v>86.25</v>
      </c>
      <c r="R1246">
        <v>2104.4</v>
      </c>
      <c r="S1246">
        <v>4927.45</v>
      </c>
      <c r="T1246">
        <v>5329.94</v>
      </c>
      <c r="U1246" t="str">
        <f>TEXT(Table1[[#This Row],[Booking_Date]],"mmm")</f>
        <v>Nov</v>
      </c>
      <c r="V1246">
        <f>YEAR(Table1[[#This Row],[Booking_Date]])</f>
        <v>2024</v>
      </c>
      <c r="W1246" t="s">
        <v>104</v>
      </c>
      <c r="X1246" t="str">
        <f>IF(Table1[[#This Row],[Freight_Cost]]&gt;50000,"High","Low")</f>
        <v>High</v>
      </c>
      <c r="Y1246" s="5" t="str">
        <f>IF(Table1[[#This Row],[Profit]]&gt;10000,"Good","Average")</f>
        <v>Average</v>
      </c>
      <c r="Z1246" s="5" t="str" cm="1">
        <f t="array" ref="Z1246">_xlfn.IFS(K1246&lt;=5,"Excellent",K1246&lt;=10,"Good",TRUE,"Delayed")</f>
        <v>Excellent</v>
      </c>
      <c r="AA1246" s="5" t="str">
        <f>_xlfn.XLOOKUP(Table1[[#This Row],[Shipment_ID]],A:A,E:E)</f>
        <v>Evergreen</v>
      </c>
      <c r="AB1246" s="5">
        <f t="shared" si="19"/>
        <v>5329.94</v>
      </c>
    </row>
    <row r="1247" spans="1:28">
      <c r="A1247" t="s">
        <v>1441</v>
      </c>
      <c r="B1247" s="1">
        <v>45359</v>
      </c>
      <c r="C1247" t="s">
        <v>89</v>
      </c>
      <c r="D1247" t="s">
        <v>65</v>
      </c>
      <c r="E1247" t="s">
        <v>99</v>
      </c>
      <c r="F1247" t="s">
        <v>58</v>
      </c>
      <c r="G1247" t="s">
        <v>59</v>
      </c>
      <c r="H1247">
        <v>23.46</v>
      </c>
      <c r="I1247">
        <v>2565</v>
      </c>
      <c r="J1247">
        <v>101.28</v>
      </c>
      <c r="K1247">
        <v>7</v>
      </c>
      <c r="L1247" t="s">
        <v>34</v>
      </c>
      <c r="M1247" t="s">
        <v>45</v>
      </c>
      <c r="N1247">
        <v>82547.600000000006</v>
      </c>
      <c r="O1247" t="s">
        <v>224</v>
      </c>
      <c r="P1247" t="s">
        <v>37</v>
      </c>
      <c r="Q1247">
        <v>86.4</v>
      </c>
      <c r="R1247">
        <v>6068.4</v>
      </c>
      <c r="S1247">
        <v>4849.58</v>
      </c>
      <c r="T1247">
        <v>10927.35</v>
      </c>
      <c r="U1247" t="str">
        <f>TEXT(Table1[[#This Row],[Booking_Date]],"mmm")</f>
        <v>Mar</v>
      </c>
      <c r="V1247">
        <f>YEAR(Table1[[#This Row],[Booking_Date]])</f>
        <v>2024</v>
      </c>
      <c r="W1247" t="s">
        <v>38</v>
      </c>
      <c r="X1247" t="str">
        <f>IF(Table1[[#This Row],[Freight_Cost]]&gt;50000,"High","Low")</f>
        <v>High</v>
      </c>
      <c r="Y1247" s="5" t="str">
        <f>IF(Table1[[#This Row],[Profit]]&gt;10000,"Good","Average")</f>
        <v>Good</v>
      </c>
      <c r="Z1247" s="5" t="str" cm="1">
        <f t="array" ref="Z1247">_xlfn.IFS(K1247&lt;=5,"Excellent",K1247&lt;=10,"Good",TRUE,"Delayed")</f>
        <v>Good</v>
      </c>
      <c r="AA1247" s="5" t="str">
        <f>_xlfn.XLOOKUP(Table1[[#This Row],[Shipment_ID]],A:A,E:E)</f>
        <v>ONE</v>
      </c>
      <c r="AB1247" s="5">
        <f t="shared" si="19"/>
        <v>10927.35</v>
      </c>
    </row>
    <row r="1248" spans="1:28">
      <c r="A1248" t="s">
        <v>1442</v>
      </c>
      <c r="B1248" s="1">
        <v>45421</v>
      </c>
      <c r="C1248" t="s">
        <v>121</v>
      </c>
      <c r="D1248" t="s">
        <v>72</v>
      </c>
      <c r="E1248" t="s">
        <v>99</v>
      </c>
      <c r="F1248" t="s">
        <v>58</v>
      </c>
      <c r="G1248" t="s">
        <v>43</v>
      </c>
      <c r="H1248">
        <v>11.31</v>
      </c>
      <c r="I1248">
        <v>2208</v>
      </c>
      <c r="J1248">
        <v>95.15</v>
      </c>
      <c r="K1248">
        <v>6</v>
      </c>
      <c r="L1248" t="s">
        <v>34</v>
      </c>
      <c r="M1248" t="s">
        <v>35</v>
      </c>
      <c r="N1248">
        <v>69093</v>
      </c>
      <c r="O1248" t="s">
        <v>109</v>
      </c>
      <c r="P1248" t="s">
        <v>78</v>
      </c>
      <c r="Q1248">
        <v>87.92</v>
      </c>
      <c r="R1248">
        <v>4868.3999999999996</v>
      </c>
      <c r="S1248">
        <v>4652.1400000000003</v>
      </c>
      <c r="T1248">
        <v>10254.57</v>
      </c>
      <c r="U1248" t="str">
        <f>TEXT(Table1[[#This Row],[Booking_Date]],"mmm")</f>
        <v>May</v>
      </c>
      <c r="V1248">
        <f>YEAR(Table1[[#This Row],[Booking_Date]])</f>
        <v>2024</v>
      </c>
      <c r="W1248" t="s">
        <v>75</v>
      </c>
      <c r="X1248" t="str">
        <f>IF(Table1[[#This Row],[Freight_Cost]]&gt;50000,"High","Low")</f>
        <v>High</v>
      </c>
      <c r="Y1248" s="5" t="str">
        <f>IF(Table1[[#This Row],[Profit]]&gt;10000,"Good","Average")</f>
        <v>Good</v>
      </c>
      <c r="Z1248" s="5" t="str" cm="1">
        <f t="array" ref="Z1248">_xlfn.IFS(K1248&lt;=5,"Excellent",K1248&lt;=10,"Good",TRUE,"Delayed")</f>
        <v>Good</v>
      </c>
      <c r="AA1248" s="5" t="str">
        <f>_xlfn.XLOOKUP(Table1[[#This Row],[Shipment_ID]],A:A,E:E)</f>
        <v>ONE</v>
      </c>
      <c r="AB1248" s="5">
        <f t="shared" si="19"/>
        <v>10254.57</v>
      </c>
    </row>
    <row r="1249" spans="1:28">
      <c r="A1249" t="s">
        <v>1443</v>
      </c>
      <c r="B1249" s="1">
        <v>45995</v>
      </c>
      <c r="C1249" t="s">
        <v>64</v>
      </c>
      <c r="D1249" t="s">
        <v>51</v>
      </c>
      <c r="E1249" t="s">
        <v>57</v>
      </c>
      <c r="F1249" t="s">
        <v>58</v>
      </c>
      <c r="G1249" t="s">
        <v>52</v>
      </c>
      <c r="H1249">
        <v>15.9</v>
      </c>
      <c r="I1249">
        <v>1325</v>
      </c>
      <c r="J1249">
        <v>97.09</v>
      </c>
      <c r="K1249">
        <v>3</v>
      </c>
      <c r="L1249" t="s">
        <v>44</v>
      </c>
      <c r="M1249" t="s">
        <v>60</v>
      </c>
      <c r="N1249">
        <v>53860.800000000003</v>
      </c>
      <c r="O1249" t="s">
        <v>425</v>
      </c>
      <c r="P1249" t="s">
        <v>70</v>
      </c>
      <c r="Q1249">
        <v>86.3</v>
      </c>
      <c r="R1249">
        <v>3286</v>
      </c>
      <c r="S1249">
        <v>3784.06</v>
      </c>
      <c r="T1249">
        <v>6576.55</v>
      </c>
      <c r="U1249" t="str">
        <f>TEXT(Table1[[#This Row],[Booking_Date]],"mmm")</f>
        <v>Dec</v>
      </c>
      <c r="V1249">
        <f>YEAR(Table1[[#This Row],[Booking_Date]])</f>
        <v>2025</v>
      </c>
      <c r="W1249" t="s">
        <v>104</v>
      </c>
      <c r="X1249" t="str">
        <f>IF(Table1[[#This Row],[Freight_Cost]]&gt;50000,"High","Low")</f>
        <v>High</v>
      </c>
      <c r="Y1249" s="5" t="str">
        <f>IF(Table1[[#This Row],[Profit]]&gt;10000,"Good","Average")</f>
        <v>Average</v>
      </c>
      <c r="Z1249" s="5" t="str" cm="1">
        <f t="array" ref="Z1249">_xlfn.IFS(K1249&lt;=5,"Excellent",K1249&lt;=10,"Good",TRUE,"Delayed")</f>
        <v>Excellent</v>
      </c>
      <c r="AA1249" s="5" t="str">
        <f>_xlfn.XLOOKUP(Table1[[#This Row],[Shipment_ID]],A:A,E:E)</f>
        <v>Evergreen</v>
      </c>
      <c r="AB1249" s="5">
        <f t="shared" si="19"/>
        <v>6576.55</v>
      </c>
    </row>
    <row r="1250" spans="1:28">
      <c r="A1250" t="s">
        <v>1444</v>
      </c>
      <c r="B1250" s="1">
        <v>45617</v>
      </c>
      <c r="C1250" t="s">
        <v>50</v>
      </c>
      <c r="D1250" t="s">
        <v>72</v>
      </c>
      <c r="E1250" t="s">
        <v>66</v>
      </c>
      <c r="F1250" t="s">
        <v>32</v>
      </c>
      <c r="G1250" t="s">
        <v>67</v>
      </c>
      <c r="H1250">
        <v>18.809999999999999</v>
      </c>
      <c r="I1250">
        <v>2022</v>
      </c>
      <c r="J1250">
        <v>102.91</v>
      </c>
      <c r="K1250">
        <v>7</v>
      </c>
      <c r="L1250" t="s">
        <v>44</v>
      </c>
      <c r="M1250" t="s">
        <v>60</v>
      </c>
      <c r="N1250">
        <v>53542.2</v>
      </c>
      <c r="O1250" t="s">
        <v>507</v>
      </c>
      <c r="P1250" t="s">
        <v>62</v>
      </c>
      <c r="Q1250">
        <v>82.19</v>
      </c>
      <c r="R1250">
        <v>4796.3999999999996</v>
      </c>
      <c r="S1250">
        <v>4568.87</v>
      </c>
      <c r="T1250">
        <v>4472.0600000000004</v>
      </c>
      <c r="U1250" t="str">
        <f>TEXT(Table1[[#This Row],[Booking_Date]],"mmm")</f>
        <v>Nov</v>
      </c>
      <c r="V1250">
        <f>YEAR(Table1[[#This Row],[Booking_Date]])</f>
        <v>2024</v>
      </c>
      <c r="W1250" t="s">
        <v>104</v>
      </c>
      <c r="X1250" t="str">
        <f>IF(Table1[[#This Row],[Freight_Cost]]&gt;50000,"High","Low")</f>
        <v>High</v>
      </c>
      <c r="Y1250" s="5" t="str">
        <f>IF(Table1[[#This Row],[Profit]]&gt;10000,"Good","Average")</f>
        <v>Average</v>
      </c>
      <c r="Z1250" s="5" t="str" cm="1">
        <f t="array" ref="Z1250">_xlfn.IFS(K1250&lt;=5,"Excellent",K1250&lt;=10,"Good",TRUE,"Delayed")</f>
        <v>Good</v>
      </c>
      <c r="AA1250" s="5" t="str">
        <f>_xlfn.XLOOKUP(Table1[[#This Row],[Shipment_ID]],A:A,E:E)</f>
        <v>COSCO</v>
      </c>
      <c r="AB1250" s="5">
        <f t="shared" si="19"/>
        <v>4472.0600000000004</v>
      </c>
    </row>
    <row r="1251" spans="1:28">
      <c r="A1251" t="s">
        <v>1445</v>
      </c>
      <c r="B1251" s="1">
        <v>45318</v>
      </c>
      <c r="C1251" t="s">
        <v>115</v>
      </c>
      <c r="D1251" t="s">
        <v>82</v>
      </c>
      <c r="E1251" t="s">
        <v>102</v>
      </c>
      <c r="F1251" t="s">
        <v>32</v>
      </c>
      <c r="G1251" t="s">
        <v>67</v>
      </c>
      <c r="H1251">
        <v>17.920000000000002</v>
      </c>
      <c r="I1251">
        <v>904</v>
      </c>
      <c r="J1251">
        <v>97.02</v>
      </c>
      <c r="K1251">
        <v>3</v>
      </c>
      <c r="L1251" t="s">
        <v>68</v>
      </c>
      <c r="M1251" t="s">
        <v>45</v>
      </c>
      <c r="N1251">
        <v>42618.400000000001</v>
      </c>
      <c r="O1251" t="s">
        <v>172</v>
      </c>
      <c r="P1251" t="s">
        <v>54</v>
      </c>
      <c r="Q1251">
        <v>81.91</v>
      </c>
      <c r="R1251">
        <v>2524.8000000000002</v>
      </c>
      <c r="S1251">
        <v>3384.23</v>
      </c>
      <c r="T1251">
        <v>3549.75</v>
      </c>
      <c r="U1251" t="str">
        <f>TEXT(Table1[[#This Row],[Booking_Date]],"mmm")</f>
        <v>Jan</v>
      </c>
      <c r="V1251">
        <f>YEAR(Table1[[#This Row],[Booking_Date]])</f>
        <v>2024</v>
      </c>
      <c r="W1251" t="s">
        <v>38</v>
      </c>
      <c r="X1251" t="str">
        <f>IF(Table1[[#This Row],[Freight_Cost]]&gt;50000,"High","Low")</f>
        <v>Low</v>
      </c>
      <c r="Y1251" s="5" t="str">
        <f>IF(Table1[[#This Row],[Profit]]&gt;10000,"Good","Average")</f>
        <v>Average</v>
      </c>
      <c r="Z1251" s="5" t="str" cm="1">
        <f t="array" ref="Z1251">_xlfn.IFS(K1251&lt;=5,"Excellent",K1251&lt;=10,"Good",TRUE,"Delayed")</f>
        <v>Excellent</v>
      </c>
      <c r="AA1251" s="5" t="str">
        <f>_xlfn.XLOOKUP(Table1[[#This Row],[Shipment_ID]],A:A,E:E)</f>
        <v>Maersk</v>
      </c>
      <c r="AB1251" s="5">
        <f t="shared" si="19"/>
        <v>3549.75</v>
      </c>
    </row>
    <row r="1252" spans="1:28">
      <c r="A1252" t="s">
        <v>1446</v>
      </c>
      <c r="B1252" s="1">
        <v>46111</v>
      </c>
      <c r="C1252" t="s">
        <v>115</v>
      </c>
      <c r="D1252" t="s">
        <v>56</v>
      </c>
      <c r="E1252" t="s">
        <v>57</v>
      </c>
      <c r="F1252" t="s">
        <v>32</v>
      </c>
      <c r="G1252" t="s">
        <v>52</v>
      </c>
      <c r="H1252">
        <v>10.96</v>
      </c>
      <c r="I1252">
        <v>848</v>
      </c>
      <c r="J1252">
        <v>100.57</v>
      </c>
      <c r="K1252">
        <v>3</v>
      </c>
      <c r="L1252" t="s">
        <v>34</v>
      </c>
      <c r="M1252" t="s">
        <v>45</v>
      </c>
      <c r="N1252">
        <v>38608.400000000001</v>
      </c>
      <c r="O1252" t="s">
        <v>87</v>
      </c>
      <c r="P1252" t="s">
        <v>54</v>
      </c>
      <c r="Q1252">
        <v>86.03</v>
      </c>
      <c r="R1252">
        <v>2134.4</v>
      </c>
      <c r="S1252">
        <v>3023.98</v>
      </c>
      <c r="T1252">
        <v>6086.76</v>
      </c>
      <c r="U1252" t="str">
        <f>TEXT(Table1[[#This Row],[Booking_Date]],"mmm")</f>
        <v>Mar</v>
      </c>
      <c r="V1252">
        <f>YEAR(Table1[[#This Row],[Booking_Date]])</f>
        <v>2026</v>
      </c>
      <c r="W1252" t="s">
        <v>38</v>
      </c>
      <c r="X1252" t="str">
        <f>IF(Table1[[#This Row],[Freight_Cost]]&gt;50000,"High","Low")</f>
        <v>Low</v>
      </c>
      <c r="Y1252" s="5" t="str">
        <f>IF(Table1[[#This Row],[Profit]]&gt;10000,"Good","Average")</f>
        <v>Average</v>
      </c>
      <c r="Z1252" s="5" t="str" cm="1">
        <f t="array" ref="Z1252">_xlfn.IFS(K1252&lt;=5,"Excellent",K1252&lt;=10,"Good",TRUE,"Delayed")</f>
        <v>Excellent</v>
      </c>
      <c r="AA1252" s="5" t="str">
        <f>_xlfn.XLOOKUP(Table1[[#This Row],[Shipment_ID]],A:A,E:E)</f>
        <v>Evergreen</v>
      </c>
      <c r="AB1252" s="5">
        <f t="shared" si="19"/>
        <v>6086.76</v>
      </c>
    </row>
    <row r="1253" spans="1:28">
      <c r="A1253" t="s">
        <v>1447</v>
      </c>
      <c r="B1253" s="1">
        <v>46050</v>
      </c>
      <c r="C1253" t="s">
        <v>29</v>
      </c>
      <c r="D1253" t="s">
        <v>72</v>
      </c>
      <c r="E1253" t="s">
        <v>42</v>
      </c>
      <c r="F1253" t="s">
        <v>58</v>
      </c>
      <c r="G1253" t="s">
        <v>52</v>
      </c>
      <c r="H1253">
        <v>15.3</v>
      </c>
      <c r="I1253">
        <v>1187</v>
      </c>
      <c r="J1253">
        <v>90.82</v>
      </c>
      <c r="K1253">
        <v>3</v>
      </c>
      <c r="L1253" t="s">
        <v>68</v>
      </c>
      <c r="M1253" t="s">
        <v>35</v>
      </c>
      <c r="N1253">
        <v>57412.4</v>
      </c>
      <c r="O1253" t="s">
        <v>336</v>
      </c>
      <c r="P1253" t="s">
        <v>47</v>
      </c>
      <c r="Q1253">
        <v>84.19</v>
      </c>
      <c r="R1253">
        <v>2986</v>
      </c>
      <c r="S1253">
        <v>3133.06</v>
      </c>
      <c r="T1253">
        <v>4761.3599999999997</v>
      </c>
      <c r="U1253" t="str">
        <f>TEXT(Table1[[#This Row],[Booking_Date]],"mmm")</f>
        <v>Jan</v>
      </c>
      <c r="V1253">
        <f>YEAR(Table1[[#This Row],[Booking_Date]])</f>
        <v>2026</v>
      </c>
      <c r="W1253" t="s">
        <v>38</v>
      </c>
      <c r="X1253" t="str">
        <f>IF(Table1[[#This Row],[Freight_Cost]]&gt;50000,"High","Low")</f>
        <v>High</v>
      </c>
      <c r="Y1253" s="5" t="str">
        <f>IF(Table1[[#This Row],[Profit]]&gt;10000,"Good","Average")</f>
        <v>Average</v>
      </c>
      <c r="Z1253" s="5" t="str" cm="1">
        <f t="array" ref="Z1253">_xlfn.IFS(K1253&lt;=5,"Excellent",K1253&lt;=10,"Good",TRUE,"Delayed")</f>
        <v>Excellent</v>
      </c>
      <c r="AA1253" s="5" t="str">
        <f>_xlfn.XLOOKUP(Table1[[#This Row],[Shipment_ID]],A:A,E:E)</f>
        <v>CMA CGM</v>
      </c>
      <c r="AB1253" s="5">
        <f t="shared" si="19"/>
        <v>4761.3599999999997</v>
      </c>
    </row>
    <row r="1254" spans="1:28">
      <c r="A1254" t="s">
        <v>1448</v>
      </c>
      <c r="B1254" s="1">
        <v>46151</v>
      </c>
      <c r="C1254" t="s">
        <v>64</v>
      </c>
      <c r="D1254" t="s">
        <v>65</v>
      </c>
      <c r="E1254" t="s">
        <v>57</v>
      </c>
      <c r="F1254" t="s">
        <v>58</v>
      </c>
      <c r="G1254" t="s">
        <v>59</v>
      </c>
      <c r="H1254">
        <v>18.8</v>
      </c>
      <c r="I1254">
        <v>659</v>
      </c>
      <c r="J1254">
        <v>97.46</v>
      </c>
      <c r="K1254">
        <v>2</v>
      </c>
      <c r="L1254" t="s">
        <v>44</v>
      </c>
      <c r="M1254" t="s">
        <v>45</v>
      </c>
      <c r="N1254">
        <v>50023.199999999997</v>
      </c>
      <c r="O1254" t="s">
        <v>535</v>
      </c>
      <c r="P1254" t="s">
        <v>70</v>
      </c>
      <c r="Q1254">
        <v>85.94</v>
      </c>
      <c r="R1254">
        <v>2070</v>
      </c>
      <c r="S1254">
        <v>3145.29</v>
      </c>
      <c r="T1254">
        <v>6298.04</v>
      </c>
      <c r="U1254" t="str">
        <f>TEXT(Table1[[#This Row],[Booking_Date]],"mmm")</f>
        <v>May</v>
      </c>
      <c r="V1254">
        <f>YEAR(Table1[[#This Row],[Booking_Date]])</f>
        <v>2026</v>
      </c>
      <c r="W1254" t="s">
        <v>75</v>
      </c>
      <c r="X1254" t="str">
        <f>IF(Table1[[#This Row],[Freight_Cost]]&gt;50000,"High","Low")</f>
        <v>High</v>
      </c>
      <c r="Y1254" s="5" t="str">
        <f>IF(Table1[[#This Row],[Profit]]&gt;10000,"Good","Average")</f>
        <v>Average</v>
      </c>
      <c r="Z1254" s="5" t="str" cm="1">
        <f t="array" ref="Z1254">_xlfn.IFS(K1254&lt;=5,"Excellent",K1254&lt;=10,"Good",TRUE,"Delayed")</f>
        <v>Excellent</v>
      </c>
      <c r="AA1254" s="5" t="str">
        <f>_xlfn.XLOOKUP(Table1[[#This Row],[Shipment_ID]],A:A,E:E)</f>
        <v>Evergreen</v>
      </c>
      <c r="AB1254" s="5">
        <f t="shared" si="19"/>
        <v>6298.04</v>
      </c>
    </row>
    <row r="1255" spans="1:28">
      <c r="A1255" t="s">
        <v>1449</v>
      </c>
      <c r="B1255" s="1">
        <v>45653</v>
      </c>
      <c r="C1255" t="s">
        <v>64</v>
      </c>
      <c r="D1255" t="s">
        <v>41</v>
      </c>
      <c r="E1255" t="s">
        <v>57</v>
      </c>
      <c r="F1255" t="s">
        <v>32</v>
      </c>
      <c r="G1255" t="s">
        <v>84</v>
      </c>
      <c r="H1255">
        <v>22.61</v>
      </c>
      <c r="I1255">
        <v>390</v>
      </c>
      <c r="J1255">
        <v>85.66</v>
      </c>
      <c r="K1255">
        <v>2</v>
      </c>
      <c r="L1255" t="s">
        <v>34</v>
      </c>
      <c r="M1255" t="s">
        <v>60</v>
      </c>
      <c r="N1255">
        <v>40308.199999999997</v>
      </c>
      <c r="O1255" t="s">
        <v>487</v>
      </c>
      <c r="P1255" t="s">
        <v>74</v>
      </c>
      <c r="Q1255">
        <v>81.569999999999993</v>
      </c>
      <c r="R1255">
        <v>1684.4</v>
      </c>
      <c r="S1255">
        <v>1551.79</v>
      </c>
      <c r="T1255">
        <v>4543.1400000000003</v>
      </c>
      <c r="U1255" t="str">
        <f>TEXT(Table1[[#This Row],[Booking_Date]],"mmm")</f>
        <v>Dec</v>
      </c>
      <c r="V1255">
        <f>YEAR(Table1[[#This Row],[Booking_Date]])</f>
        <v>2024</v>
      </c>
      <c r="W1255" t="s">
        <v>104</v>
      </c>
      <c r="X1255" t="str">
        <f>IF(Table1[[#This Row],[Freight_Cost]]&gt;50000,"High","Low")</f>
        <v>Low</v>
      </c>
      <c r="Y1255" s="5" t="str">
        <f>IF(Table1[[#This Row],[Profit]]&gt;10000,"Good","Average")</f>
        <v>Average</v>
      </c>
      <c r="Z1255" s="5" t="str" cm="1">
        <f t="array" ref="Z1255">_xlfn.IFS(K1255&lt;=5,"Excellent",K1255&lt;=10,"Good",TRUE,"Delayed")</f>
        <v>Excellent</v>
      </c>
      <c r="AA1255" s="5" t="str">
        <f>_xlfn.XLOOKUP(Table1[[#This Row],[Shipment_ID]],A:A,E:E)</f>
        <v>Evergreen</v>
      </c>
      <c r="AB1255" s="5">
        <f t="shared" si="19"/>
        <v>4543.1400000000003</v>
      </c>
    </row>
    <row r="1256" spans="1:28">
      <c r="A1256" t="s">
        <v>1450</v>
      </c>
      <c r="B1256" s="1">
        <v>45956</v>
      </c>
      <c r="C1256" t="s">
        <v>89</v>
      </c>
      <c r="D1256" t="s">
        <v>65</v>
      </c>
      <c r="E1256" t="s">
        <v>99</v>
      </c>
      <c r="F1256" t="s">
        <v>32</v>
      </c>
      <c r="G1256" t="s">
        <v>90</v>
      </c>
      <c r="H1256">
        <v>22.45</v>
      </c>
      <c r="I1256">
        <v>2353</v>
      </c>
      <c r="J1256">
        <v>100.35</v>
      </c>
      <c r="K1256">
        <v>5</v>
      </c>
      <c r="L1256" t="s">
        <v>44</v>
      </c>
      <c r="M1256" t="s">
        <v>60</v>
      </c>
      <c r="N1256">
        <v>60483</v>
      </c>
      <c r="O1256" t="s">
        <v>514</v>
      </c>
      <c r="P1256" t="s">
        <v>54</v>
      </c>
      <c r="Q1256">
        <v>83.58</v>
      </c>
      <c r="R1256">
        <v>5604</v>
      </c>
      <c r="S1256">
        <v>4625.4399999999996</v>
      </c>
      <c r="T1256">
        <v>5667.75</v>
      </c>
      <c r="U1256" t="str">
        <f>TEXT(Table1[[#This Row],[Booking_Date]],"mmm")</f>
        <v>Oct</v>
      </c>
      <c r="V1256">
        <f>YEAR(Table1[[#This Row],[Booking_Date]])</f>
        <v>2025</v>
      </c>
      <c r="W1256" t="s">
        <v>104</v>
      </c>
      <c r="X1256" t="str">
        <f>IF(Table1[[#This Row],[Freight_Cost]]&gt;50000,"High","Low")</f>
        <v>High</v>
      </c>
      <c r="Y1256" s="5" t="str">
        <f>IF(Table1[[#This Row],[Profit]]&gt;10000,"Good","Average")</f>
        <v>Average</v>
      </c>
      <c r="Z1256" s="5" t="str" cm="1">
        <f t="array" ref="Z1256">_xlfn.IFS(K1256&lt;=5,"Excellent",K1256&lt;=10,"Good",TRUE,"Delayed")</f>
        <v>Excellent</v>
      </c>
      <c r="AA1256" s="5" t="str">
        <f>_xlfn.XLOOKUP(Table1[[#This Row],[Shipment_ID]],A:A,E:E)</f>
        <v>ONE</v>
      </c>
      <c r="AB1256" s="5">
        <f t="shared" si="19"/>
        <v>5667.75</v>
      </c>
    </row>
    <row r="1257" spans="1:28">
      <c r="A1257" t="s">
        <v>1451</v>
      </c>
      <c r="B1257" s="1">
        <v>45366</v>
      </c>
      <c r="C1257" t="s">
        <v>50</v>
      </c>
      <c r="D1257" t="s">
        <v>56</v>
      </c>
      <c r="E1257" t="s">
        <v>57</v>
      </c>
      <c r="F1257" t="s">
        <v>58</v>
      </c>
      <c r="G1257" t="s">
        <v>33</v>
      </c>
      <c r="H1257">
        <v>21.95</v>
      </c>
      <c r="I1257">
        <v>1260</v>
      </c>
      <c r="J1257">
        <v>94.66</v>
      </c>
      <c r="K1257">
        <v>5</v>
      </c>
      <c r="L1257" t="s">
        <v>44</v>
      </c>
      <c r="M1257" t="s">
        <v>60</v>
      </c>
      <c r="N1257">
        <v>58234.2</v>
      </c>
      <c r="O1257" t="s">
        <v>487</v>
      </c>
      <c r="P1257" t="s">
        <v>62</v>
      </c>
      <c r="Q1257">
        <v>84.83</v>
      </c>
      <c r="R1257">
        <v>3398</v>
      </c>
      <c r="S1257">
        <v>3577.33</v>
      </c>
      <c r="T1257">
        <v>8813.34</v>
      </c>
      <c r="U1257" t="str">
        <f>TEXT(Table1[[#This Row],[Booking_Date]],"mmm")</f>
        <v>Mar</v>
      </c>
      <c r="V1257">
        <f>YEAR(Table1[[#This Row],[Booking_Date]])</f>
        <v>2024</v>
      </c>
      <c r="W1257" t="s">
        <v>38</v>
      </c>
      <c r="X1257" t="str">
        <f>IF(Table1[[#This Row],[Freight_Cost]]&gt;50000,"High","Low")</f>
        <v>High</v>
      </c>
      <c r="Y1257" s="5" t="str">
        <f>IF(Table1[[#This Row],[Profit]]&gt;10000,"Good","Average")</f>
        <v>Average</v>
      </c>
      <c r="Z1257" s="5" t="str" cm="1">
        <f t="array" ref="Z1257">_xlfn.IFS(K1257&lt;=5,"Excellent",K1257&lt;=10,"Good",TRUE,"Delayed")</f>
        <v>Excellent</v>
      </c>
      <c r="AA1257" s="5" t="str">
        <f>_xlfn.XLOOKUP(Table1[[#This Row],[Shipment_ID]],A:A,E:E)</f>
        <v>Evergreen</v>
      </c>
      <c r="AB1257" s="5">
        <f t="shared" si="19"/>
        <v>8813.34</v>
      </c>
    </row>
    <row r="1258" spans="1:28">
      <c r="A1258" t="s">
        <v>1452</v>
      </c>
      <c r="B1258" s="1">
        <v>45885</v>
      </c>
      <c r="C1258" t="s">
        <v>89</v>
      </c>
      <c r="D1258" t="s">
        <v>65</v>
      </c>
      <c r="E1258" t="s">
        <v>31</v>
      </c>
      <c r="F1258" t="s">
        <v>32</v>
      </c>
      <c r="G1258" t="s">
        <v>59</v>
      </c>
      <c r="H1258">
        <v>22.22</v>
      </c>
      <c r="I1258">
        <v>1479</v>
      </c>
      <c r="J1258">
        <v>89.63</v>
      </c>
      <c r="K1258">
        <v>4</v>
      </c>
      <c r="L1258" t="s">
        <v>68</v>
      </c>
      <c r="M1258" t="s">
        <v>35</v>
      </c>
      <c r="N1258">
        <v>55001.599999999999</v>
      </c>
      <c r="O1258" t="s">
        <v>368</v>
      </c>
      <c r="P1258" t="s">
        <v>54</v>
      </c>
      <c r="Q1258">
        <v>87.34</v>
      </c>
      <c r="R1258">
        <v>3846.8</v>
      </c>
      <c r="S1258">
        <v>3887.92</v>
      </c>
      <c r="T1258">
        <v>7511.97</v>
      </c>
      <c r="U1258" t="str">
        <f>TEXT(Table1[[#This Row],[Booking_Date]],"mmm")</f>
        <v>Aug</v>
      </c>
      <c r="V1258">
        <f>YEAR(Table1[[#This Row],[Booking_Date]])</f>
        <v>2025</v>
      </c>
      <c r="W1258" t="s">
        <v>48</v>
      </c>
      <c r="X1258" t="str">
        <f>IF(Table1[[#This Row],[Freight_Cost]]&gt;50000,"High","Low")</f>
        <v>High</v>
      </c>
      <c r="Y1258" s="5" t="str">
        <f>IF(Table1[[#This Row],[Profit]]&gt;10000,"Good","Average")</f>
        <v>Average</v>
      </c>
      <c r="Z1258" s="5" t="str" cm="1">
        <f t="array" ref="Z1258">_xlfn.IFS(K1258&lt;=5,"Excellent",K1258&lt;=10,"Good",TRUE,"Delayed")</f>
        <v>Excellent</v>
      </c>
      <c r="AA1258" s="5" t="str">
        <f>_xlfn.XLOOKUP(Table1[[#This Row],[Shipment_ID]],A:A,E:E)</f>
        <v>Hapag-Lloyd</v>
      </c>
      <c r="AB1258" s="5">
        <f t="shared" si="19"/>
        <v>7511.97</v>
      </c>
    </row>
    <row r="1259" spans="1:28">
      <c r="A1259" t="s">
        <v>1453</v>
      </c>
      <c r="B1259" s="1">
        <v>46114</v>
      </c>
      <c r="C1259" t="s">
        <v>121</v>
      </c>
      <c r="D1259" t="s">
        <v>108</v>
      </c>
      <c r="E1259" t="s">
        <v>102</v>
      </c>
      <c r="F1259" t="s">
        <v>58</v>
      </c>
      <c r="G1259" t="s">
        <v>90</v>
      </c>
      <c r="H1259">
        <v>23.66</v>
      </c>
      <c r="I1259">
        <v>2192</v>
      </c>
      <c r="J1259">
        <v>86.8</v>
      </c>
      <c r="K1259">
        <v>5</v>
      </c>
      <c r="L1259" t="s">
        <v>44</v>
      </c>
      <c r="M1259" t="s">
        <v>35</v>
      </c>
      <c r="N1259">
        <v>74014</v>
      </c>
      <c r="O1259" t="s">
        <v>213</v>
      </c>
      <c r="P1259" t="s">
        <v>70</v>
      </c>
      <c r="Q1259">
        <v>81.510000000000005</v>
      </c>
      <c r="R1259">
        <v>5330.4</v>
      </c>
      <c r="S1259">
        <v>2700.11</v>
      </c>
      <c r="T1259">
        <v>11776.58</v>
      </c>
      <c r="U1259" t="str">
        <f>TEXT(Table1[[#This Row],[Booking_Date]],"mmm")</f>
        <v>Apr</v>
      </c>
      <c r="V1259">
        <f>YEAR(Table1[[#This Row],[Booking_Date]])</f>
        <v>2026</v>
      </c>
      <c r="W1259" t="s">
        <v>75</v>
      </c>
      <c r="X1259" t="str">
        <f>IF(Table1[[#This Row],[Freight_Cost]]&gt;50000,"High","Low")</f>
        <v>High</v>
      </c>
      <c r="Y1259" s="5" t="str">
        <f>IF(Table1[[#This Row],[Profit]]&gt;10000,"Good","Average")</f>
        <v>Good</v>
      </c>
      <c r="Z1259" s="5" t="str" cm="1">
        <f t="array" ref="Z1259">_xlfn.IFS(K1259&lt;=5,"Excellent",K1259&lt;=10,"Good",TRUE,"Delayed")</f>
        <v>Excellent</v>
      </c>
      <c r="AA1259" s="5" t="str">
        <f>_xlfn.XLOOKUP(Table1[[#This Row],[Shipment_ID]],A:A,E:E)</f>
        <v>Maersk</v>
      </c>
      <c r="AB1259" s="5">
        <f t="shared" si="19"/>
        <v>11776.58</v>
      </c>
    </row>
    <row r="1260" spans="1:28">
      <c r="A1260" t="s">
        <v>1454</v>
      </c>
      <c r="B1260" s="1">
        <v>46176</v>
      </c>
      <c r="C1260" t="s">
        <v>64</v>
      </c>
      <c r="D1260" t="s">
        <v>72</v>
      </c>
      <c r="E1260" t="s">
        <v>57</v>
      </c>
      <c r="F1260" t="s">
        <v>32</v>
      </c>
      <c r="G1260" t="s">
        <v>52</v>
      </c>
      <c r="H1260">
        <v>18.16</v>
      </c>
      <c r="I1260">
        <v>317</v>
      </c>
      <c r="J1260">
        <v>90.17</v>
      </c>
      <c r="K1260">
        <v>2</v>
      </c>
      <c r="L1260" t="s">
        <v>44</v>
      </c>
      <c r="M1260" t="s">
        <v>45</v>
      </c>
      <c r="N1260">
        <v>32468.400000000001</v>
      </c>
      <c r="O1260" t="s">
        <v>100</v>
      </c>
      <c r="P1260" t="s">
        <v>37</v>
      </c>
      <c r="Q1260">
        <v>82.51</v>
      </c>
      <c r="R1260">
        <v>1360.4</v>
      </c>
      <c r="S1260">
        <v>4952.04</v>
      </c>
      <c r="T1260">
        <v>5426.07</v>
      </c>
      <c r="U1260" t="str">
        <f>TEXT(Table1[[#This Row],[Booking_Date]],"mmm")</f>
        <v>Jun</v>
      </c>
      <c r="V1260">
        <f>YEAR(Table1[[#This Row],[Booking_Date]])</f>
        <v>2026</v>
      </c>
      <c r="W1260" t="s">
        <v>75</v>
      </c>
      <c r="X1260" t="str">
        <f>IF(Table1[[#This Row],[Freight_Cost]]&gt;50000,"High","Low")</f>
        <v>Low</v>
      </c>
      <c r="Y1260" s="5" t="str">
        <f>IF(Table1[[#This Row],[Profit]]&gt;10000,"Good","Average")</f>
        <v>Average</v>
      </c>
      <c r="Z1260" s="5" t="str" cm="1">
        <f t="array" ref="Z1260">_xlfn.IFS(K1260&lt;=5,"Excellent",K1260&lt;=10,"Good",TRUE,"Delayed")</f>
        <v>Excellent</v>
      </c>
      <c r="AA1260" s="5" t="str">
        <f>_xlfn.XLOOKUP(Table1[[#This Row],[Shipment_ID]],A:A,E:E)</f>
        <v>Evergreen</v>
      </c>
      <c r="AB1260" s="5">
        <f t="shared" si="19"/>
        <v>5426.07</v>
      </c>
    </row>
    <row r="1261" spans="1:28">
      <c r="A1261" t="s">
        <v>1455</v>
      </c>
      <c r="B1261" s="1">
        <v>45315</v>
      </c>
      <c r="C1261" t="s">
        <v>50</v>
      </c>
      <c r="D1261" t="s">
        <v>30</v>
      </c>
      <c r="E1261" t="s">
        <v>102</v>
      </c>
      <c r="F1261" t="s">
        <v>32</v>
      </c>
      <c r="G1261" t="s">
        <v>52</v>
      </c>
      <c r="H1261">
        <v>14.67</v>
      </c>
      <c r="I1261">
        <v>1180</v>
      </c>
      <c r="J1261">
        <v>92.92</v>
      </c>
      <c r="K1261">
        <v>4</v>
      </c>
      <c r="L1261" t="s">
        <v>44</v>
      </c>
      <c r="M1261" t="s">
        <v>60</v>
      </c>
      <c r="N1261">
        <v>38513.4</v>
      </c>
      <c r="O1261" t="s">
        <v>292</v>
      </c>
      <c r="P1261" t="s">
        <v>70</v>
      </c>
      <c r="Q1261">
        <v>81.89</v>
      </c>
      <c r="R1261">
        <v>2946.8</v>
      </c>
      <c r="S1261">
        <v>2593.83</v>
      </c>
      <c r="T1261">
        <v>3846.54</v>
      </c>
      <c r="U1261" t="str">
        <f>TEXT(Table1[[#This Row],[Booking_Date]],"mmm")</f>
        <v>Jan</v>
      </c>
      <c r="V1261">
        <f>YEAR(Table1[[#This Row],[Booking_Date]])</f>
        <v>2024</v>
      </c>
      <c r="W1261" t="s">
        <v>38</v>
      </c>
      <c r="X1261" t="str">
        <f>IF(Table1[[#This Row],[Freight_Cost]]&gt;50000,"High","Low")</f>
        <v>Low</v>
      </c>
      <c r="Y1261" s="5" t="str">
        <f>IF(Table1[[#This Row],[Profit]]&gt;10000,"Good","Average")</f>
        <v>Average</v>
      </c>
      <c r="Z1261" s="5" t="str" cm="1">
        <f t="array" ref="Z1261">_xlfn.IFS(K1261&lt;=5,"Excellent",K1261&lt;=10,"Good",TRUE,"Delayed")</f>
        <v>Excellent</v>
      </c>
      <c r="AA1261" s="5" t="str">
        <f>_xlfn.XLOOKUP(Table1[[#This Row],[Shipment_ID]],A:A,E:E)</f>
        <v>Maersk</v>
      </c>
      <c r="AB1261" s="5">
        <f t="shared" si="19"/>
        <v>3846.54</v>
      </c>
    </row>
    <row r="1262" spans="1:28">
      <c r="A1262" t="s">
        <v>1456</v>
      </c>
      <c r="B1262" s="1">
        <v>45430</v>
      </c>
      <c r="C1262" t="s">
        <v>29</v>
      </c>
      <c r="D1262" t="s">
        <v>82</v>
      </c>
      <c r="E1262" t="s">
        <v>42</v>
      </c>
      <c r="F1262" t="s">
        <v>32</v>
      </c>
      <c r="G1262" t="s">
        <v>33</v>
      </c>
      <c r="H1262">
        <v>21.45</v>
      </c>
      <c r="I1262">
        <v>2716</v>
      </c>
      <c r="J1262">
        <v>93.52</v>
      </c>
      <c r="K1262">
        <v>6</v>
      </c>
      <c r="L1262" t="s">
        <v>44</v>
      </c>
      <c r="M1262" t="s">
        <v>35</v>
      </c>
      <c r="N1262">
        <v>67119.399999999994</v>
      </c>
      <c r="O1262" t="s">
        <v>686</v>
      </c>
      <c r="P1262" t="s">
        <v>37</v>
      </c>
      <c r="Q1262">
        <v>83.98</v>
      </c>
      <c r="R1262">
        <v>6290</v>
      </c>
      <c r="S1262">
        <v>3354.41</v>
      </c>
      <c r="T1262">
        <v>10248.01</v>
      </c>
      <c r="U1262" t="str">
        <f>TEXT(Table1[[#This Row],[Booking_Date]],"mmm")</f>
        <v>May</v>
      </c>
      <c r="V1262">
        <f>YEAR(Table1[[#This Row],[Booking_Date]])</f>
        <v>2024</v>
      </c>
      <c r="W1262" t="s">
        <v>75</v>
      </c>
      <c r="X1262" t="str">
        <f>IF(Table1[[#This Row],[Freight_Cost]]&gt;50000,"High","Low")</f>
        <v>High</v>
      </c>
      <c r="Y1262" s="5" t="str">
        <f>IF(Table1[[#This Row],[Profit]]&gt;10000,"Good","Average")</f>
        <v>Good</v>
      </c>
      <c r="Z1262" s="5" t="str" cm="1">
        <f t="array" ref="Z1262">_xlfn.IFS(K1262&lt;=5,"Excellent",K1262&lt;=10,"Good",TRUE,"Delayed")</f>
        <v>Good</v>
      </c>
      <c r="AA1262" s="5" t="str">
        <f>_xlfn.XLOOKUP(Table1[[#This Row],[Shipment_ID]],A:A,E:E)</f>
        <v>CMA CGM</v>
      </c>
      <c r="AB1262" s="5">
        <f t="shared" si="19"/>
        <v>10248.01</v>
      </c>
    </row>
    <row r="1263" spans="1:28">
      <c r="A1263" t="s">
        <v>1457</v>
      </c>
      <c r="B1263" s="1">
        <v>45354</v>
      </c>
      <c r="C1263" t="s">
        <v>89</v>
      </c>
      <c r="D1263" t="s">
        <v>65</v>
      </c>
      <c r="E1263" t="s">
        <v>66</v>
      </c>
      <c r="F1263" t="s">
        <v>32</v>
      </c>
      <c r="G1263" t="s">
        <v>90</v>
      </c>
      <c r="H1263">
        <v>14.77</v>
      </c>
      <c r="I1263">
        <v>1873</v>
      </c>
      <c r="J1263">
        <v>101.38</v>
      </c>
      <c r="K1263">
        <v>4</v>
      </c>
      <c r="L1263" t="s">
        <v>68</v>
      </c>
      <c r="M1263" t="s">
        <v>60</v>
      </c>
      <c r="N1263">
        <v>50434.6</v>
      </c>
      <c r="O1263" t="s">
        <v>336</v>
      </c>
      <c r="P1263" t="s">
        <v>74</v>
      </c>
      <c r="Q1263">
        <v>81.61</v>
      </c>
      <c r="R1263">
        <v>4336.8</v>
      </c>
      <c r="S1263">
        <v>2004.51</v>
      </c>
      <c r="T1263">
        <v>5918.66</v>
      </c>
      <c r="U1263" t="str">
        <f>TEXT(Table1[[#This Row],[Booking_Date]],"mmm")</f>
        <v>Mar</v>
      </c>
      <c r="V1263">
        <f>YEAR(Table1[[#This Row],[Booking_Date]])</f>
        <v>2024</v>
      </c>
      <c r="W1263" t="s">
        <v>38</v>
      </c>
      <c r="X1263" t="str">
        <f>IF(Table1[[#This Row],[Freight_Cost]]&gt;50000,"High","Low")</f>
        <v>High</v>
      </c>
      <c r="Y1263" s="5" t="str">
        <f>IF(Table1[[#This Row],[Profit]]&gt;10000,"Good","Average")</f>
        <v>Average</v>
      </c>
      <c r="Z1263" s="5" t="str" cm="1">
        <f t="array" ref="Z1263">_xlfn.IFS(K1263&lt;=5,"Excellent",K1263&lt;=10,"Good",TRUE,"Delayed")</f>
        <v>Excellent</v>
      </c>
      <c r="AA1263" s="5" t="str">
        <f>_xlfn.XLOOKUP(Table1[[#This Row],[Shipment_ID]],A:A,E:E)</f>
        <v>COSCO</v>
      </c>
      <c r="AB1263" s="5">
        <f t="shared" si="19"/>
        <v>5918.66</v>
      </c>
    </row>
    <row r="1264" spans="1:28">
      <c r="A1264" t="s">
        <v>1458</v>
      </c>
      <c r="B1264" s="1">
        <v>45498</v>
      </c>
      <c r="C1264" t="s">
        <v>40</v>
      </c>
      <c r="D1264" t="s">
        <v>56</v>
      </c>
      <c r="E1264" t="s">
        <v>31</v>
      </c>
      <c r="F1264" t="s">
        <v>58</v>
      </c>
      <c r="G1264" t="s">
        <v>90</v>
      </c>
      <c r="H1264">
        <v>12.14</v>
      </c>
      <c r="I1264">
        <v>1388</v>
      </c>
      <c r="J1264">
        <v>90.94</v>
      </c>
      <c r="K1264">
        <v>4</v>
      </c>
      <c r="L1264" t="s">
        <v>34</v>
      </c>
      <c r="M1264" t="s">
        <v>45</v>
      </c>
      <c r="N1264">
        <v>56994.8</v>
      </c>
      <c r="O1264" t="s">
        <v>77</v>
      </c>
      <c r="P1264" t="s">
        <v>37</v>
      </c>
      <c r="Q1264">
        <v>84.43</v>
      </c>
      <c r="R1264">
        <v>3261.6</v>
      </c>
      <c r="S1264">
        <v>2580.77</v>
      </c>
      <c r="T1264">
        <v>8666.6</v>
      </c>
      <c r="U1264" t="str">
        <f>TEXT(Table1[[#This Row],[Booking_Date]],"mmm")</f>
        <v>Jul</v>
      </c>
      <c r="V1264">
        <f>YEAR(Table1[[#This Row],[Booking_Date]])</f>
        <v>2024</v>
      </c>
      <c r="W1264" t="s">
        <v>48</v>
      </c>
      <c r="X1264" t="str">
        <f>IF(Table1[[#This Row],[Freight_Cost]]&gt;50000,"High","Low")</f>
        <v>High</v>
      </c>
      <c r="Y1264" s="5" t="str">
        <f>IF(Table1[[#This Row],[Profit]]&gt;10000,"Good","Average")</f>
        <v>Average</v>
      </c>
      <c r="Z1264" s="5" t="str" cm="1">
        <f t="array" ref="Z1264">_xlfn.IFS(K1264&lt;=5,"Excellent",K1264&lt;=10,"Good",TRUE,"Delayed")</f>
        <v>Excellent</v>
      </c>
      <c r="AA1264" s="5" t="str">
        <f>_xlfn.XLOOKUP(Table1[[#This Row],[Shipment_ID]],A:A,E:E)</f>
        <v>Hapag-Lloyd</v>
      </c>
      <c r="AB1264" s="5">
        <f t="shared" si="19"/>
        <v>8666.6</v>
      </c>
    </row>
    <row r="1265" spans="1:28">
      <c r="A1265" t="s">
        <v>1459</v>
      </c>
      <c r="B1265" s="1">
        <v>46176</v>
      </c>
      <c r="C1265" t="s">
        <v>115</v>
      </c>
      <c r="D1265" t="s">
        <v>82</v>
      </c>
      <c r="E1265" t="s">
        <v>31</v>
      </c>
      <c r="F1265" t="s">
        <v>58</v>
      </c>
      <c r="G1265" t="s">
        <v>90</v>
      </c>
      <c r="H1265">
        <v>25.36</v>
      </c>
      <c r="I1265">
        <v>1713</v>
      </c>
      <c r="J1265">
        <v>85.81</v>
      </c>
      <c r="K1265">
        <v>6</v>
      </c>
      <c r="L1265" t="s">
        <v>68</v>
      </c>
      <c r="M1265" t="s">
        <v>60</v>
      </c>
      <c r="N1265">
        <v>68177.2</v>
      </c>
      <c r="O1265" t="s">
        <v>53</v>
      </c>
      <c r="P1265" t="s">
        <v>54</v>
      </c>
      <c r="Q1265">
        <v>87.55</v>
      </c>
      <c r="R1265">
        <v>4440.3999999999996</v>
      </c>
      <c r="S1265">
        <v>2202.59</v>
      </c>
      <c r="T1265">
        <v>6894.76</v>
      </c>
      <c r="U1265" t="str">
        <f>TEXT(Table1[[#This Row],[Booking_Date]],"mmm")</f>
        <v>Jun</v>
      </c>
      <c r="V1265">
        <f>YEAR(Table1[[#This Row],[Booking_Date]])</f>
        <v>2026</v>
      </c>
      <c r="W1265" t="s">
        <v>75</v>
      </c>
      <c r="X1265" t="str">
        <f>IF(Table1[[#This Row],[Freight_Cost]]&gt;50000,"High","Low")</f>
        <v>High</v>
      </c>
      <c r="Y1265" s="5" t="str">
        <f>IF(Table1[[#This Row],[Profit]]&gt;10000,"Good","Average")</f>
        <v>Average</v>
      </c>
      <c r="Z1265" s="5" t="str" cm="1">
        <f t="array" ref="Z1265">_xlfn.IFS(K1265&lt;=5,"Excellent",K1265&lt;=10,"Good",TRUE,"Delayed")</f>
        <v>Good</v>
      </c>
      <c r="AA1265" s="5" t="str">
        <f>_xlfn.XLOOKUP(Table1[[#This Row],[Shipment_ID]],A:A,E:E)</f>
        <v>Hapag-Lloyd</v>
      </c>
      <c r="AB1265" s="5">
        <f t="shared" si="19"/>
        <v>6894.76</v>
      </c>
    </row>
    <row r="1266" spans="1:28">
      <c r="A1266" t="s">
        <v>1460</v>
      </c>
      <c r="B1266" s="1">
        <v>45393</v>
      </c>
      <c r="C1266" t="s">
        <v>29</v>
      </c>
      <c r="D1266" t="s">
        <v>82</v>
      </c>
      <c r="E1266" t="s">
        <v>102</v>
      </c>
      <c r="F1266" t="s">
        <v>58</v>
      </c>
      <c r="G1266" t="s">
        <v>90</v>
      </c>
      <c r="H1266">
        <v>25.25</v>
      </c>
      <c r="I1266">
        <v>2245</v>
      </c>
      <c r="J1266">
        <v>99.41</v>
      </c>
      <c r="K1266">
        <v>5</v>
      </c>
      <c r="L1266" t="s">
        <v>68</v>
      </c>
      <c r="M1266" t="s">
        <v>35</v>
      </c>
      <c r="N1266">
        <v>80094.2</v>
      </c>
      <c r="O1266" t="s">
        <v>150</v>
      </c>
      <c r="P1266" t="s">
        <v>70</v>
      </c>
      <c r="Q1266">
        <v>85.33</v>
      </c>
      <c r="R1266">
        <v>5500</v>
      </c>
      <c r="S1266">
        <v>2972.01</v>
      </c>
      <c r="T1266">
        <v>10256.209999999999</v>
      </c>
      <c r="U1266" t="str">
        <f>TEXT(Table1[[#This Row],[Booking_Date]],"mmm")</f>
        <v>Apr</v>
      </c>
      <c r="V1266">
        <f>YEAR(Table1[[#This Row],[Booking_Date]])</f>
        <v>2024</v>
      </c>
      <c r="W1266" t="s">
        <v>75</v>
      </c>
      <c r="X1266" t="str">
        <f>IF(Table1[[#This Row],[Freight_Cost]]&gt;50000,"High","Low")</f>
        <v>High</v>
      </c>
      <c r="Y1266" s="5" t="str">
        <f>IF(Table1[[#This Row],[Profit]]&gt;10000,"Good","Average")</f>
        <v>Good</v>
      </c>
      <c r="Z1266" s="5" t="str" cm="1">
        <f t="array" ref="Z1266">_xlfn.IFS(K1266&lt;=5,"Excellent",K1266&lt;=10,"Good",TRUE,"Delayed")</f>
        <v>Excellent</v>
      </c>
      <c r="AA1266" s="5" t="str">
        <f>_xlfn.XLOOKUP(Table1[[#This Row],[Shipment_ID]],A:A,E:E)</f>
        <v>Maersk</v>
      </c>
      <c r="AB1266" s="5">
        <f t="shared" si="19"/>
        <v>10256.209999999999</v>
      </c>
    </row>
    <row r="1267" spans="1:28">
      <c r="A1267" t="s">
        <v>1461</v>
      </c>
      <c r="B1267" s="1">
        <v>45854</v>
      </c>
      <c r="C1267" t="s">
        <v>121</v>
      </c>
      <c r="D1267" t="s">
        <v>65</v>
      </c>
      <c r="E1267" t="s">
        <v>66</v>
      </c>
      <c r="F1267" t="s">
        <v>32</v>
      </c>
      <c r="G1267" t="s">
        <v>67</v>
      </c>
      <c r="H1267">
        <v>25.49</v>
      </c>
      <c r="I1267">
        <v>1925</v>
      </c>
      <c r="J1267">
        <v>87.54</v>
      </c>
      <c r="K1267">
        <v>5</v>
      </c>
      <c r="L1267" t="s">
        <v>34</v>
      </c>
      <c r="M1267" t="s">
        <v>45</v>
      </c>
      <c r="N1267">
        <v>63045.8</v>
      </c>
      <c r="O1267" t="s">
        <v>224</v>
      </c>
      <c r="P1267" t="s">
        <v>78</v>
      </c>
      <c r="Q1267">
        <v>85.1</v>
      </c>
      <c r="R1267">
        <v>4869.6000000000004</v>
      </c>
      <c r="S1267">
        <v>2812.43</v>
      </c>
      <c r="T1267">
        <v>8121.75</v>
      </c>
      <c r="U1267" t="str">
        <f>TEXT(Table1[[#This Row],[Booking_Date]],"mmm")</f>
        <v>Jul</v>
      </c>
      <c r="V1267">
        <f>YEAR(Table1[[#This Row],[Booking_Date]])</f>
        <v>2025</v>
      </c>
      <c r="W1267" t="s">
        <v>48</v>
      </c>
      <c r="X1267" t="str">
        <f>IF(Table1[[#This Row],[Freight_Cost]]&gt;50000,"High","Low")</f>
        <v>High</v>
      </c>
      <c r="Y1267" s="5" t="str">
        <f>IF(Table1[[#This Row],[Profit]]&gt;10000,"Good","Average")</f>
        <v>Average</v>
      </c>
      <c r="Z1267" s="5" t="str" cm="1">
        <f t="array" ref="Z1267">_xlfn.IFS(K1267&lt;=5,"Excellent",K1267&lt;=10,"Good",TRUE,"Delayed")</f>
        <v>Excellent</v>
      </c>
      <c r="AA1267" s="5" t="str">
        <f>_xlfn.XLOOKUP(Table1[[#This Row],[Shipment_ID]],A:A,E:E)</f>
        <v>COSCO</v>
      </c>
      <c r="AB1267" s="5">
        <f t="shared" si="19"/>
        <v>8121.75</v>
      </c>
    </row>
    <row r="1268" spans="1:28">
      <c r="A1268" t="s">
        <v>1462</v>
      </c>
      <c r="B1268" s="1">
        <v>45780</v>
      </c>
      <c r="C1268" t="s">
        <v>64</v>
      </c>
      <c r="D1268" t="s">
        <v>51</v>
      </c>
      <c r="E1268" t="s">
        <v>57</v>
      </c>
      <c r="F1268" t="s">
        <v>58</v>
      </c>
      <c r="G1268" t="s">
        <v>67</v>
      </c>
      <c r="H1268">
        <v>17.329999999999998</v>
      </c>
      <c r="I1268">
        <v>737</v>
      </c>
      <c r="J1268">
        <v>90.72</v>
      </c>
      <c r="K1268">
        <v>2</v>
      </c>
      <c r="L1268" t="s">
        <v>68</v>
      </c>
      <c r="M1268" t="s">
        <v>35</v>
      </c>
      <c r="N1268">
        <v>53827.4</v>
      </c>
      <c r="O1268" t="s">
        <v>170</v>
      </c>
      <c r="P1268" t="s">
        <v>74</v>
      </c>
      <c r="Q1268">
        <v>81.349999999999994</v>
      </c>
      <c r="R1268">
        <v>2167.1999999999998</v>
      </c>
      <c r="S1268">
        <v>4479.26</v>
      </c>
      <c r="T1268">
        <v>8015.26</v>
      </c>
      <c r="U1268" t="str">
        <f>TEXT(Table1[[#This Row],[Booking_Date]],"mmm")</f>
        <v>May</v>
      </c>
      <c r="V1268">
        <f>YEAR(Table1[[#This Row],[Booking_Date]])</f>
        <v>2025</v>
      </c>
      <c r="W1268" t="s">
        <v>75</v>
      </c>
      <c r="X1268" t="str">
        <f>IF(Table1[[#This Row],[Freight_Cost]]&gt;50000,"High","Low")</f>
        <v>High</v>
      </c>
      <c r="Y1268" s="5" t="str">
        <f>IF(Table1[[#This Row],[Profit]]&gt;10000,"Good","Average")</f>
        <v>Average</v>
      </c>
      <c r="Z1268" s="5" t="str" cm="1">
        <f t="array" ref="Z1268">_xlfn.IFS(K1268&lt;=5,"Excellent",K1268&lt;=10,"Good",TRUE,"Delayed")</f>
        <v>Excellent</v>
      </c>
      <c r="AA1268" s="5" t="str">
        <f>_xlfn.XLOOKUP(Table1[[#This Row],[Shipment_ID]],A:A,E:E)</f>
        <v>Evergreen</v>
      </c>
      <c r="AB1268" s="5">
        <f t="shared" si="19"/>
        <v>8015.26</v>
      </c>
    </row>
    <row r="1269" spans="1:28">
      <c r="A1269" t="s">
        <v>1463</v>
      </c>
      <c r="B1269" s="1">
        <v>45686</v>
      </c>
      <c r="C1269" t="s">
        <v>121</v>
      </c>
      <c r="D1269" t="s">
        <v>41</v>
      </c>
      <c r="E1269" t="s">
        <v>102</v>
      </c>
      <c r="F1269" t="s">
        <v>58</v>
      </c>
      <c r="G1269" t="s">
        <v>43</v>
      </c>
      <c r="H1269">
        <v>13.33</v>
      </c>
      <c r="I1269">
        <v>643</v>
      </c>
      <c r="J1269">
        <v>95.2</v>
      </c>
      <c r="K1269">
        <v>2</v>
      </c>
      <c r="L1269" t="s">
        <v>68</v>
      </c>
      <c r="M1269" t="s">
        <v>35</v>
      </c>
      <c r="N1269">
        <v>49637</v>
      </c>
      <c r="O1269" t="s">
        <v>461</v>
      </c>
      <c r="P1269" t="s">
        <v>78</v>
      </c>
      <c r="Q1269">
        <v>88.26</v>
      </c>
      <c r="R1269">
        <v>1819.2</v>
      </c>
      <c r="S1269">
        <v>1651.19</v>
      </c>
      <c r="T1269">
        <v>8910.44</v>
      </c>
      <c r="U1269" t="str">
        <f>TEXT(Table1[[#This Row],[Booking_Date]],"mmm")</f>
        <v>Jan</v>
      </c>
      <c r="V1269">
        <f>YEAR(Table1[[#This Row],[Booking_Date]])</f>
        <v>2025</v>
      </c>
      <c r="W1269" t="s">
        <v>38</v>
      </c>
      <c r="X1269" t="str">
        <f>IF(Table1[[#This Row],[Freight_Cost]]&gt;50000,"High","Low")</f>
        <v>Low</v>
      </c>
      <c r="Y1269" s="5" t="str">
        <f>IF(Table1[[#This Row],[Profit]]&gt;10000,"Good","Average")</f>
        <v>Average</v>
      </c>
      <c r="Z1269" s="5" t="str" cm="1">
        <f t="array" ref="Z1269">_xlfn.IFS(K1269&lt;=5,"Excellent",K1269&lt;=10,"Good",TRUE,"Delayed")</f>
        <v>Excellent</v>
      </c>
      <c r="AA1269" s="5" t="str">
        <f>_xlfn.XLOOKUP(Table1[[#This Row],[Shipment_ID]],A:A,E:E)</f>
        <v>Maersk</v>
      </c>
      <c r="AB1269" s="5">
        <f t="shared" si="19"/>
        <v>8910.44</v>
      </c>
    </row>
    <row r="1270" spans="1:28">
      <c r="A1270" t="s">
        <v>1464</v>
      </c>
      <c r="B1270" s="1">
        <v>45561</v>
      </c>
      <c r="C1270" t="s">
        <v>40</v>
      </c>
      <c r="D1270" t="s">
        <v>51</v>
      </c>
      <c r="E1270" t="s">
        <v>57</v>
      </c>
      <c r="F1270" t="s">
        <v>32</v>
      </c>
      <c r="G1270" t="s">
        <v>90</v>
      </c>
      <c r="H1270">
        <v>19.14</v>
      </c>
      <c r="I1270">
        <v>1762</v>
      </c>
      <c r="J1270">
        <v>91.6</v>
      </c>
      <c r="K1270">
        <v>4</v>
      </c>
      <c r="L1270" t="s">
        <v>34</v>
      </c>
      <c r="M1270" t="s">
        <v>45</v>
      </c>
      <c r="N1270">
        <v>55862</v>
      </c>
      <c r="O1270" t="s">
        <v>139</v>
      </c>
      <c r="P1270" t="s">
        <v>74</v>
      </c>
      <c r="Q1270">
        <v>85.63</v>
      </c>
      <c r="R1270">
        <v>4289.6000000000004</v>
      </c>
      <c r="S1270">
        <v>2989.72</v>
      </c>
      <c r="T1270">
        <v>4769.75</v>
      </c>
      <c r="U1270" t="str">
        <f>TEXT(Table1[[#This Row],[Booking_Date]],"mmm")</f>
        <v>Sep</v>
      </c>
      <c r="V1270">
        <f>YEAR(Table1[[#This Row],[Booking_Date]])</f>
        <v>2024</v>
      </c>
      <c r="W1270" t="s">
        <v>48</v>
      </c>
      <c r="X1270" t="str">
        <f>IF(Table1[[#This Row],[Freight_Cost]]&gt;50000,"High","Low")</f>
        <v>High</v>
      </c>
      <c r="Y1270" s="5" t="str">
        <f>IF(Table1[[#This Row],[Profit]]&gt;10000,"Good","Average")</f>
        <v>Average</v>
      </c>
      <c r="Z1270" s="5" t="str" cm="1">
        <f t="array" ref="Z1270">_xlfn.IFS(K1270&lt;=5,"Excellent",K1270&lt;=10,"Good",TRUE,"Delayed")</f>
        <v>Excellent</v>
      </c>
      <c r="AA1270" s="5" t="str">
        <f>_xlfn.XLOOKUP(Table1[[#This Row],[Shipment_ID]],A:A,E:E)</f>
        <v>Evergreen</v>
      </c>
      <c r="AB1270" s="5">
        <f t="shared" si="19"/>
        <v>4769.75</v>
      </c>
    </row>
    <row r="1271" spans="1:28">
      <c r="A1271" t="s">
        <v>1465</v>
      </c>
      <c r="B1271" s="1">
        <v>46106</v>
      </c>
      <c r="C1271" t="s">
        <v>121</v>
      </c>
      <c r="D1271" t="s">
        <v>108</v>
      </c>
      <c r="E1271" t="s">
        <v>99</v>
      </c>
      <c r="F1271" t="s">
        <v>58</v>
      </c>
      <c r="G1271" t="s">
        <v>59</v>
      </c>
      <c r="H1271">
        <v>17.48</v>
      </c>
      <c r="I1271">
        <v>1407</v>
      </c>
      <c r="J1271">
        <v>91.79</v>
      </c>
      <c r="K1271">
        <v>5</v>
      </c>
      <c r="L1271" t="s">
        <v>44</v>
      </c>
      <c r="M1271" t="s">
        <v>60</v>
      </c>
      <c r="N1271">
        <v>55630.8</v>
      </c>
      <c r="O1271" t="s">
        <v>385</v>
      </c>
      <c r="P1271" t="s">
        <v>47</v>
      </c>
      <c r="Q1271">
        <v>81.75</v>
      </c>
      <c r="R1271">
        <v>3513.2</v>
      </c>
      <c r="S1271">
        <v>3313.82</v>
      </c>
      <c r="T1271">
        <v>8186.42</v>
      </c>
      <c r="U1271" t="str">
        <f>TEXT(Table1[[#This Row],[Booking_Date]],"mmm")</f>
        <v>Mar</v>
      </c>
      <c r="V1271">
        <f>YEAR(Table1[[#This Row],[Booking_Date]])</f>
        <v>2026</v>
      </c>
      <c r="W1271" t="s">
        <v>38</v>
      </c>
      <c r="X1271" t="str">
        <f>IF(Table1[[#This Row],[Freight_Cost]]&gt;50000,"High","Low")</f>
        <v>High</v>
      </c>
      <c r="Y1271" s="5" t="str">
        <f>IF(Table1[[#This Row],[Profit]]&gt;10000,"Good","Average")</f>
        <v>Average</v>
      </c>
      <c r="Z1271" s="5" t="str" cm="1">
        <f t="array" ref="Z1271">_xlfn.IFS(K1271&lt;=5,"Excellent",K1271&lt;=10,"Good",TRUE,"Delayed")</f>
        <v>Excellent</v>
      </c>
      <c r="AA1271" s="5" t="str">
        <f>_xlfn.XLOOKUP(Table1[[#This Row],[Shipment_ID]],A:A,E:E)</f>
        <v>ONE</v>
      </c>
      <c r="AB1271" s="5">
        <f t="shared" si="19"/>
        <v>8186.42</v>
      </c>
    </row>
    <row r="1272" spans="1:28">
      <c r="A1272" t="s">
        <v>1466</v>
      </c>
      <c r="B1272" s="1">
        <v>45420</v>
      </c>
      <c r="C1272" t="s">
        <v>89</v>
      </c>
      <c r="D1272" t="s">
        <v>41</v>
      </c>
      <c r="E1272" t="s">
        <v>57</v>
      </c>
      <c r="F1272" t="s">
        <v>32</v>
      </c>
      <c r="G1272" t="s">
        <v>52</v>
      </c>
      <c r="H1272">
        <v>22.97</v>
      </c>
      <c r="I1272">
        <v>2654</v>
      </c>
      <c r="J1272">
        <v>93.18</v>
      </c>
      <c r="K1272">
        <v>8</v>
      </c>
      <c r="L1272" t="s">
        <v>68</v>
      </c>
      <c r="M1272" t="s">
        <v>35</v>
      </c>
      <c r="N1272">
        <v>70202.600000000006</v>
      </c>
      <c r="O1272" t="s">
        <v>207</v>
      </c>
      <c r="P1272" t="s">
        <v>70</v>
      </c>
      <c r="Q1272">
        <v>86.63</v>
      </c>
      <c r="R1272">
        <v>6226.8</v>
      </c>
      <c r="S1272">
        <v>2358.2399999999998</v>
      </c>
      <c r="T1272">
        <v>9693</v>
      </c>
      <c r="U1272" t="str">
        <f>TEXT(Table1[[#This Row],[Booking_Date]],"mmm")</f>
        <v>May</v>
      </c>
      <c r="V1272">
        <f>YEAR(Table1[[#This Row],[Booking_Date]])</f>
        <v>2024</v>
      </c>
      <c r="W1272" t="s">
        <v>75</v>
      </c>
      <c r="X1272" t="str">
        <f>IF(Table1[[#This Row],[Freight_Cost]]&gt;50000,"High","Low")</f>
        <v>High</v>
      </c>
      <c r="Y1272" s="5" t="str">
        <f>IF(Table1[[#This Row],[Profit]]&gt;10000,"Good","Average")</f>
        <v>Average</v>
      </c>
      <c r="Z1272" s="5" t="str" cm="1">
        <f t="array" ref="Z1272">_xlfn.IFS(K1272&lt;=5,"Excellent",K1272&lt;=10,"Good",TRUE,"Delayed")</f>
        <v>Good</v>
      </c>
      <c r="AA1272" s="5" t="str">
        <f>_xlfn.XLOOKUP(Table1[[#This Row],[Shipment_ID]],A:A,E:E)</f>
        <v>Evergreen</v>
      </c>
      <c r="AB1272" s="5">
        <f t="shared" si="19"/>
        <v>9693</v>
      </c>
    </row>
    <row r="1273" spans="1:28">
      <c r="A1273" t="s">
        <v>1467</v>
      </c>
      <c r="B1273" s="1">
        <v>45297</v>
      </c>
      <c r="C1273" t="s">
        <v>64</v>
      </c>
      <c r="D1273" t="s">
        <v>108</v>
      </c>
      <c r="E1273" t="s">
        <v>99</v>
      </c>
      <c r="F1273" t="s">
        <v>58</v>
      </c>
      <c r="G1273" t="s">
        <v>67</v>
      </c>
      <c r="H1273">
        <v>16.600000000000001</v>
      </c>
      <c r="I1273">
        <v>1996</v>
      </c>
      <c r="J1273">
        <v>89.31</v>
      </c>
      <c r="K1273">
        <v>6</v>
      </c>
      <c r="L1273" t="s">
        <v>34</v>
      </c>
      <c r="M1273" t="s">
        <v>45</v>
      </c>
      <c r="N1273">
        <v>68109.2</v>
      </c>
      <c r="O1273" t="s">
        <v>483</v>
      </c>
      <c r="P1273" t="s">
        <v>78</v>
      </c>
      <c r="Q1273">
        <v>84.47</v>
      </c>
      <c r="R1273">
        <v>4656</v>
      </c>
      <c r="S1273">
        <v>3835.14</v>
      </c>
      <c r="T1273">
        <v>8855.24</v>
      </c>
      <c r="U1273" t="str">
        <f>TEXT(Table1[[#This Row],[Booking_Date]],"mmm")</f>
        <v>Jan</v>
      </c>
      <c r="V1273">
        <f>YEAR(Table1[[#This Row],[Booking_Date]])</f>
        <v>2024</v>
      </c>
      <c r="W1273" t="s">
        <v>38</v>
      </c>
      <c r="X1273" t="str">
        <f>IF(Table1[[#This Row],[Freight_Cost]]&gt;50000,"High","Low")</f>
        <v>High</v>
      </c>
      <c r="Y1273" s="5" t="str">
        <f>IF(Table1[[#This Row],[Profit]]&gt;10000,"Good","Average")</f>
        <v>Average</v>
      </c>
      <c r="Z1273" s="5" t="str" cm="1">
        <f t="array" ref="Z1273">_xlfn.IFS(K1273&lt;=5,"Excellent",K1273&lt;=10,"Good",TRUE,"Delayed")</f>
        <v>Good</v>
      </c>
      <c r="AA1273" s="5" t="str">
        <f>_xlfn.XLOOKUP(Table1[[#This Row],[Shipment_ID]],A:A,E:E)</f>
        <v>ONE</v>
      </c>
      <c r="AB1273" s="5">
        <f t="shared" si="19"/>
        <v>8855.24</v>
      </c>
    </row>
    <row r="1274" spans="1:28">
      <c r="A1274" t="s">
        <v>1468</v>
      </c>
      <c r="B1274" s="1">
        <v>45829</v>
      </c>
      <c r="C1274" t="s">
        <v>29</v>
      </c>
      <c r="D1274" t="s">
        <v>30</v>
      </c>
      <c r="E1274" t="s">
        <v>42</v>
      </c>
      <c r="F1274" t="s">
        <v>32</v>
      </c>
      <c r="G1274" t="s">
        <v>52</v>
      </c>
      <c r="H1274">
        <v>14.09</v>
      </c>
      <c r="I1274">
        <v>1771</v>
      </c>
      <c r="J1274">
        <v>88.52</v>
      </c>
      <c r="K1274">
        <v>6</v>
      </c>
      <c r="L1274" t="s">
        <v>44</v>
      </c>
      <c r="M1274" t="s">
        <v>35</v>
      </c>
      <c r="N1274">
        <v>48555.4</v>
      </c>
      <c r="O1274" t="s">
        <v>180</v>
      </c>
      <c r="P1274" t="s">
        <v>62</v>
      </c>
      <c r="Q1274">
        <v>82.24</v>
      </c>
      <c r="R1274">
        <v>4105.6000000000004</v>
      </c>
      <c r="S1274">
        <v>2273.46</v>
      </c>
      <c r="T1274">
        <v>5791.71</v>
      </c>
      <c r="U1274" t="str">
        <f>TEXT(Table1[[#This Row],[Booking_Date]],"mmm")</f>
        <v>Jun</v>
      </c>
      <c r="V1274">
        <f>YEAR(Table1[[#This Row],[Booking_Date]])</f>
        <v>2025</v>
      </c>
      <c r="W1274" t="s">
        <v>75</v>
      </c>
      <c r="X1274" t="str">
        <f>IF(Table1[[#This Row],[Freight_Cost]]&gt;50000,"High","Low")</f>
        <v>Low</v>
      </c>
      <c r="Y1274" s="5" t="str">
        <f>IF(Table1[[#This Row],[Profit]]&gt;10000,"Good","Average")</f>
        <v>Average</v>
      </c>
      <c r="Z1274" s="5" t="str" cm="1">
        <f t="array" ref="Z1274">_xlfn.IFS(K1274&lt;=5,"Excellent",K1274&lt;=10,"Good",TRUE,"Delayed")</f>
        <v>Good</v>
      </c>
      <c r="AA1274" s="5" t="str">
        <f>_xlfn.XLOOKUP(Table1[[#This Row],[Shipment_ID]],A:A,E:E)</f>
        <v>CMA CGM</v>
      </c>
      <c r="AB1274" s="5">
        <f t="shared" si="19"/>
        <v>5791.71</v>
      </c>
    </row>
    <row r="1275" spans="1:28">
      <c r="A1275" t="s">
        <v>1469</v>
      </c>
      <c r="B1275" s="1">
        <v>46072</v>
      </c>
      <c r="C1275" t="s">
        <v>64</v>
      </c>
      <c r="D1275" t="s">
        <v>30</v>
      </c>
      <c r="E1275" t="s">
        <v>57</v>
      </c>
      <c r="F1275" t="s">
        <v>32</v>
      </c>
      <c r="G1275" t="s">
        <v>84</v>
      </c>
      <c r="H1275">
        <v>26.77</v>
      </c>
      <c r="I1275">
        <v>1327</v>
      </c>
      <c r="J1275">
        <v>93.83</v>
      </c>
      <c r="K1275">
        <v>4</v>
      </c>
      <c r="L1275" t="s">
        <v>44</v>
      </c>
      <c r="M1275" t="s">
        <v>60</v>
      </c>
      <c r="N1275">
        <v>51276.6</v>
      </c>
      <c r="O1275" t="s">
        <v>564</v>
      </c>
      <c r="P1275" t="s">
        <v>74</v>
      </c>
      <c r="Q1275">
        <v>82.91</v>
      </c>
      <c r="R1275">
        <v>3724.8</v>
      </c>
      <c r="S1275">
        <v>4943.6000000000004</v>
      </c>
      <c r="T1275">
        <v>5195.62</v>
      </c>
      <c r="U1275" t="str">
        <f>TEXT(Table1[[#This Row],[Booking_Date]],"mmm")</f>
        <v>Feb</v>
      </c>
      <c r="V1275">
        <f>YEAR(Table1[[#This Row],[Booking_Date]])</f>
        <v>2026</v>
      </c>
      <c r="W1275" t="s">
        <v>38</v>
      </c>
      <c r="X1275" t="str">
        <f>IF(Table1[[#This Row],[Freight_Cost]]&gt;50000,"High","Low")</f>
        <v>High</v>
      </c>
      <c r="Y1275" s="5" t="str">
        <f>IF(Table1[[#This Row],[Profit]]&gt;10000,"Good","Average")</f>
        <v>Average</v>
      </c>
      <c r="Z1275" s="5" t="str" cm="1">
        <f t="array" ref="Z1275">_xlfn.IFS(K1275&lt;=5,"Excellent",K1275&lt;=10,"Good",TRUE,"Delayed")</f>
        <v>Excellent</v>
      </c>
      <c r="AA1275" s="5" t="str">
        <f>_xlfn.XLOOKUP(Table1[[#This Row],[Shipment_ID]],A:A,E:E)</f>
        <v>Evergreen</v>
      </c>
      <c r="AB1275" s="5">
        <f t="shared" si="19"/>
        <v>5195.62</v>
      </c>
    </row>
    <row r="1276" spans="1:28">
      <c r="A1276" t="s">
        <v>1470</v>
      </c>
      <c r="B1276" s="1">
        <v>45707</v>
      </c>
      <c r="C1276" t="s">
        <v>89</v>
      </c>
      <c r="D1276" t="s">
        <v>65</v>
      </c>
      <c r="E1276" t="s">
        <v>99</v>
      </c>
      <c r="F1276" t="s">
        <v>32</v>
      </c>
      <c r="G1276" t="s">
        <v>67</v>
      </c>
      <c r="H1276">
        <v>13.55</v>
      </c>
      <c r="I1276">
        <v>2763</v>
      </c>
      <c r="J1276">
        <v>92.31</v>
      </c>
      <c r="K1276">
        <v>6</v>
      </c>
      <c r="L1276" t="s">
        <v>44</v>
      </c>
      <c r="M1276" t="s">
        <v>45</v>
      </c>
      <c r="N1276">
        <v>57928.2</v>
      </c>
      <c r="O1276" t="s">
        <v>248</v>
      </c>
      <c r="P1276" t="s">
        <v>78</v>
      </c>
      <c r="Q1276">
        <v>86.59</v>
      </c>
      <c r="R1276">
        <v>6068</v>
      </c>
      <c r="S1276">
        <v>3231.37</v>
      </c>
      <c r="T1276">
        <v>8312.83</v>
      </c>
      <c r="U1276" t="str">
        <f>TEXT(Table1[[#This Row],[Booking_Date]],"mmm")</f>
        <v>Feb</v>
      </c>
      <c r="V1276">
        <f>YEAR(Table1[[#This Row],[Booking_Date]])</f>
        <v>2025</v>
      </c>
      <c r="W1276" t="s">
        <v>38</v>
      </c>
      <c r="X1276" t="str">
        <f>IF(Table1[[#This Row],[Freight_Cost]]&gt;50000,"High","Low")</f>
        <v>High</v>
      </c>
      <c r="Y1276" s="5" t="str">
        <f>IF(Table1[[#This Row],[Profit]]&gt;10000,"Good","Average")</f>
        <v>Average</v>
      </c>
      <c r="Z1276" s="5" t="str" cm="1">
        <f t="array" ref="Z1276">_xlfn.IFS(K1276&lt;=5,"Excellent",K1276&lt;=10,"Good",TRUE,"Delayed")</f>
        <v>Good</v>
      </c>
      <c r="AA1276" s="5" t="str">
        <f>_xlfn.XLOOKUP(Table1[[#This Row],[Shipment_ID]],A:A,E:E)</f>
        <v>ONE</v>
      </c>
      <c r="AB1276" s="5">
        <f t="shared" si="19"/>
        <v>8312.83</v>
      </c>
    </row>
    <row r="1277" spans="1:28">
      <c r="A1277" t="s">
        <v>1471</v>
      </c>
      <c r="B1277" s="1">
        <v>46154</v>
      </c>
      <c r="C1277" t="s">
        <v>29</v>
      </c>
      <c r="D1277" t="s">
        <v>56</v>
      </c>
      <c r="E1277" t="s">
        <v>57</v>
      </c>
      <c r="F1277" t="s">
        <v>32</v>
      </c>
      <c r="G1277" t="s">
        <v>52</v>
      </c>
      <c r="H1277">
        <v>26.59</v>
      </c>
      <c r="I1277">
        <v>2120</v>
      </c>
      <c r="J1277">
        <v>91.96</v>
      </c>
      <c r="K1277">
        <v>7</v>
      </c>
      <c r="L1277" t="s">
        <v>44</v>
      </c>
      <c r="M1277" t="s">
        <v>45</v>
      </c>
      <c r="N1277">
        <v>61906.2</v>
      </c>
      <c r="O1277" t="s">
        <v>395</v>
      </c>
      <c r="P1277" t="s">
        <v>47</v>
      </c>
      <c r="Q1277">
        <v>85.55</v>
      </c>
      <c r="R1277">
        <v>5303.6</v>
      </c>
      <c r="S1277">
        <v>3360.97</v>
      </c>
      <c r="T1277">
        <v>7729.65</v>
      </c>
      <c r="U1277" t="str">
        <f>TEXT(Table1[[#This Row],[Booking_Date]],"mmm")</f>
        <v>May</v>
      </c>
      <c r="V1277">
        <f>YEAR(Table1[[#This Row],[Booking_Date]])</f>
        <v>2026</v>
      </c>
      <c r="W1277" t="s">
        <v>75</v>
      </c>
      <c r="X1277" t="str">
        <f>IF(Table1[[#This Row],[Freight_Cost]]&gt;50000,"High","Low")</f>
        <v>High</v>
      </c>
      <c r="Y1277" s="5" t="str">
        <f>IF(Table1[[#This Row],[Profit]]&gt;10000,"Good","Average")</f>
        <v>Average</v>
      </c>
      <c r="Z1277" s="5" t="str" cm="1">
        <f t="array" ref="Z1277">_xlfn.IFS(K1277&lt;=5,"Excellent",K1277&lt;=10,"Good",TRUE,"Delayed")</f>
        <v>Good</v>
      </c>
      <c r="AA1277" s="5" t="str">
        <f>_xlfn.XLOOKUP(Table1[[#This Row],[Shipment_ID]],A:A,E:E)</f>
        <v>Evergreen</v>
      </c>
      <c r="AB1277" s="5">
        <f t="shared" si="19"/>
        <v>7729.65</v>
      </c>
    </row>
    <row r="1278" spans="1:28">
      <c r="A1278" t="s">
        <v>1472</v>
      </c>
      <c r="B1278" s="1">
        <v>45294</v>
      </c>
      <c r="C1278" t="s">
        <v>29</v>
      </c>
      <c r="D1278" t="s">
        <v>51</v>
      </c>
      <c r="E1278" t="s">
        <v>99</v>
      </c>
      <c r="F1278" t="s">
        <v>32</v>
      </c>
      <c r="G1278" t="s">
        <v>59</v>
      </c>
      <c r="H1278">
        <v>16.010000000000002</v>
      </c>
      <c r="I1278">
        <v>1070</v>
      </c>
      <c r="J1278">
        <v>102.08</v>
      </c>
      <c r="K1278">
        <v>3</v>
      </c>
      <c r="L1278" t="s">
        <v>44</v>
      </c>
      <c r="M1278" t="s">
        <v>45</v>
      </c>
      <c r="N1278">
        <v>40998.6</v>
      </c>
      <c r="O1278" t="s">
        <v>109</v>
      </c>
      <c r="P1278" t="s">
        <v>37</v>
      </c>
      <c r="Q1278">
        <v>83.25</v>
      </c>
      <c r="R1278">
        <v>2780.4</v>
      </c>
      <c r="S1278">
        <v>4794.37</v>
      </c>
      <c r="T1278">
        <v>7200.68</v>
      </c>
      <c r="U1278" t="str">
        <f>TEXT(Table1[[#This Row],[Booking_Date]],"mmm")</f>
        <v>Jan</v>
      </c>
      <c r="V1278">
        <f>YEAR(Table1[[#This Row],[Booking_Date]])</f>
        <v>2024</v>
      </c>
      <c r="W1278" t="s">
        <v>38</v>
      </c>
      <c r="X1278" t="str">
        <f>IF(Table1[[#This Row],[Freight_Cost]]&gt;50000,"High","Low")</f>
        <v>Low</v>
      </c>
      <c r="Y1278" s="5" t="str">
        <f>IF(Table1[[#This Row],[Profit]]&gt;10000,"Good","Average")</f>
        <v>Average</v>
      </c>
      <c r="Z1278" s="5" t="str" cm="1">
        <f t="array" ref="Z1278">_xlfn.IFS(K1278&lt;=5,"Excellent",K1278&lt;=10,"Good",TRUE,"Delayed")</f>
        <v>Excellent</v>
      </c>
      <c r="AA1278" s="5" t="str">
        <f>_xlfn.XLOOKUP(Table1[[#This Row],[Shipment_ID]],A:A,E:E)</f>
        <v>ONE</v>
      </c>
      <c r="AB1278" s="5">
        <f t="shared" si="19"/>
        <v>7200.68</v>
      </c>
    </row>
    <row r="1279" spans="1:28">
      <c r="A1279" t="s">
        <v>1473</v>
      </c>
      <c r="B1279" s="1">
        <v>45524</v>
      </c>
      <c r="C1279" t="s">
        <v>40</v>
      </c>
      <c r="D1279" t="s">
        <v>82</v>
      </c>
      <c r="E1279" t="s">
        <v>102</v>
      </c>
      <c r="F1279" t="s">
        <v>32</v>
      </c>
      <c r="G1279" t="s">
        <v>84</v>
      </c>
      <c r="H1279">
        <v>19.34</v>
      </c>
      <c r="I1279">
        <v>1970</v>
      </c>
      <c r="J1279">
        <v>89.35</v>
      </c>
      <c r="K1279">
        <v>5</v>
      </c>
      <c r="L1279" t="s">
        <v>34</v>
      </c>
      <c r="M1279" t="s">
        <v>45</v>
      </c>
      <c r="N1279">
        <v>58268</v>
      </c>
      <c r="O1279" t="s">
        <v>272</v>
      </c>
      <c r="P1279" t="s">
        <v>62</v>
      </c>
      <c r="Q1279">
        <v>87.45</v>
      </c>
      <c r="R1279">
        <v>4713.6000000000004</v>
      </c>
      <c r="S1279">
        <v>2388.79</v>
      </c>
      <c r="T1279">
        <v>5184.6899999999996</v>
      </c>
      <c r="U1279" t="str">
        <f>TEXT(Table1[[#This Row],[Booking_Date]],"mmm")</f>
        <v>Aug</v>
      </c>
      <c r="V1279">
        <f>YEAR(Table1[[#This Row],[Booking_Date]])</f>
        <v>2024</v>
      </c>
      <c r="W1279" t="s">
        <v>48</v>
      </c>
      <c r="X1279" t="str">
        <f>IF(Table1[[#This Row],[Freight_Cost]]&gt;50000,"High","Low")</f>
        <v>High</v>
      </c>
      <c r="Y1279" s="5" t="str">
        <f>IF(Table1[[#This Row],[Profit]]&gt;10000,"Good","Average")</f>
        <v>Average</v>
      </c>
      <c r="Z1279" s="5" t="str" cm="1">
        <f t="array" ref="Z1279">_xlfn.IFS(K1279&lt;=5,"Excellent",K1279&lt;=10,"Good",TRUE,"Delayed")</f>
        <v>Excellent</v>
      </c>
      <c r="AA1279" s="5" t="str">
        <f>_xlfn.XLOOKUP(Table1[[#This Row],[Shipment_ID]],A:A,E:E)</f>
        <v>Maersk</v>
      </c>
      <c r="AB1279" s="5">
        <f t="shared" si="19"/>
        <v>5184.6899999999996</v>
      </c>
    </row>
    <row r="1280" spans="1:28">
      <c r="A1280" t="s">
        <v>1474</v>
      </c>
      <c r="B1280" s="1">
        <v>45433</v>
      </c>
      <c r="C1280" t="s">
        <v>115</v>
      </c>
      <c r="D1280" t="s">
        <v>30</v>
      </c>
      <c r="E1280" t="s">
        <v>99</v>
      </c>
      <c r="F1280" t="s">
        <v>32</v>
      </c>
      <c r="G1280" t="s">
        <v>67</v>
      </c>
      <c r="H1280">
        <v>18.940000000000001</v>
      </c>
      <c r="I1280">
        <v>1460</v>
      </c>
      <c r="J1280">
        <v>85.65</v>
      </c>
      <c r="K1280">
        <v>4</v>
      </c>
      <c r="L1280" t="s">
        <v>44</v>
      </c>
      <c r="M1280" t="s">
        <v>35</v>
      </c>
      <c r="N1280">
        <v>48844</v>
      </c>
      <c r="O1280" t="s">
        <v>191</v>
      </c>
      <c r="P1280" t="s">
        <v>70</v>
      </c>
      <c r="Q1280">
        <v>82.22</v>
      </c>
      <c r="R1280">
        <v>3677.6</v>
      </c>
      <c r="S1280">
        <v>1868.67</v>
      </c>
      <c r="T1280">
        <v>8534.51</v>
      </c>
      <c r="U1280" t="str">
        <f>TEXT(Table1[[#This Row],[Booking_Date]],"mmm")</f>
        <v>May</v>
      </c>
      <c r="V1280">
        <f>YEAR(Table1[[#This Row],[Booking_Date]])</f>
        <v>2024</v>
      </c>
      <c r="W1280" t="s">
        <v>75</v>
      </c>
      <c r="X1280" t="str">
        <f>IF(Table1[[#This Row],[Freight_Cost]]&gt;50000,"High","Low")</f>
        <v>Low</v>
      </c>
      <c r="Y1280" s="5" t="str">
        <f>IF(Table1[[#This Row],[Profit]]&gt;10000,"Good","Average")</f>
        <v>Average</v>
      </c>
      <c r="Z1280" s="5" t="str" cm="1">
        <f t="array" ref="Z1280">_xlfn.IFS(K1280&lt;=5,"Excellent",K1280&lt;=10,"Good",TRUE,"Delayed")</f>
        <v>Excellent</v>
      </c>
      <c r="AA1280" s="5" t="str">
        <f>_xlfn.XLOOKUP(Table1[[#This Row],[Shipment_ID]],A:A,E:E)</f>
        <v>ONE</v>
      </c>
      <c r="AB1280" s="5">
        <f t="shared" si="19"/>
        <v>8534.51</v>
      </c>
    </row>
    <row r="1281" spans="1:28">
      <c r="A1281" t="s">
        <v>1475</v>
      </c>
      <c r="B1281" s="1">
        <v>45551</v>
      </c>
      <c r="C1281" t="s">
        <v>115</v>
      </c>
      <c r="D1281" t="s">
        <v>65</v>
      </c>
      <c r="E1281" t="s">
        <v>57</v>
      </c>
      <c r="F1281" t="s">
        <v>32</v>
      </c>
      <c r="G1281" t="s">
        <v>67</v>
      </c>
      <c r="H1281">
        <v>12.07</v>
      </c>
      <c r="I1281">
        <v>1132</v>
      </c>
      <c r="J1281">
        <v>89.48</v>
      </c>
      <c r="K1281">
        <v>3</v>
      </c>
      <c r="L1281" t="s">
        <v>44</v>
      </c>
      <c r="M1281" t="s">
        <v>60</v>
      </c>
      <c r="N1281">
        <v>35184.6</v>
      </c>
      <c r="O1281" t="s">
        <v>338</v>
      </c>
      <c r="P1281" t="s">
        <v>74</v>
      </c>
      <c r="Q1281">
        <v>82.2</v>
      </c>
      <c r="R1281">
        <v>2746.8</v>
      </c>
      <c r="S1281">
        <v>3923.52</v>
      </c>
      <c r="T1281">
        <v>6174.81</v>
      </c>
      <c r="U1281" t="str">
        <f>TEXT(Table1[[#This Row],[Booking_Date]],"mmm")</f>
        <v>Sep</v>
      </c>
      <c r="V1281">
        <f>YEAR(Table1[[#This Row],[Booking_Date]])</f>
        <v>2024</v>
      </c>
      <c r="W1281" t="s">
        <v>48</v>
      </c>
      <c r="X1281" t="str">
        <f>IF(Table1[[#This Row],[Freight_Cost]]&gt;50000,"High","Low")</f>
        <v>Low</v>
      </c>
      <c r="Y1281" s="5" t="str">
        <f>IF(Table1[[#This Row],[Profit]]&gt;10000,"Good","Average")</f>
        <v>Average</v>
      </c>
      <c r="Z1281" s="5" t="str" cm="1">
        <f t="array" ref="Z1281">_xlfn.IFS(K1281&lt;=5,"Excellent",K1281&lt;=10,"Good",TRUE,"Delayed")</f>
        <v>Excellent</v>
      </c>
      <c r="AA1281" s="5" t="str">
        <f>_xlfn.XLOOKUP(Table1[[#This Row],[Shipment_ID]],A:A,E:E)</f>
        <v>Evergreen</v>
      </c>
      <c r="AB1281" s="5">
        <f t="shared" si="19"/>
        <v>6174.81</v>
      </c>
    </row>
    <row r="1282" spans="1:28">
      <c r="A1282" t="s">
        <v>1476</v>
      </c>
      <c r="B1282" s="1">
        <v>45612</v>
      </c>
      <c r="C1282" t="s">
        <v>29</v>
      </c>
      <c r="D1282" t="s">
        <v>56</v>
      </c>
      <c r="E1282" t="s">
        <v>102</v>
      </c>
      <c r="F1282" t="s">
        <v>32</v>
      </c>
      <c r="G1282" t="s">
        <v>67</v>
      </c>
      <c r="H1282">
        <v>27.44</v>
      </c>
      <c r="I1282">
        <v>2287</v>
      </c>
      <c r="J1282">
        <v>96.89</v>
      </c>
      <c r="K1282">
        <v>6</v>
      </c>
      <c r="L1282" t="s">
        <v>44</v>
      </c>
      <c r="M1282" t="s">
        <v>60</v>
      </c>
      <c r="N1282">
        <v>63766.8</v>
      </c>
      <c r="O1282" t="s">
        <v>328</v>
      </c>
      <c r="P1282" t="s">
        <v>62</v>
      </c>
      <c r="Q1282">
        <v>83.16</v>
      </c>
      <c r="R1282">
        <v>5671.6</v>
      </c>
      <c r="S1282">
        <v>3663.08</v>
      </c>
      <c r="T1282">
        <v>8611.6299999999992</v>
      </c>
      <c r="U1282" t="str">
        <f>TEXT(Table1[[#This Row],[Booking_Date]],"mmm")</f>
        <v>Nov</v>
      </c>
      <c r="V1282">
        <f>YEAR(Table1[[#This Row],[Booking_Date]])</f>
        <v>2024</v>
      </c>
      <c r="W1282" t="s">
        <v>104</v>
      </c>
      <c r="X1282" t="str">
        <f>IF(Table1[[#This Row],[Freight_Cost]]&gt;50000,"High","Low")</f>
        <v>High</v>
      </c>
      <c r="Y1282" s="5" t="str">
        <f>IF(Table1[[#This Row],[Profit]]&gt;10000,"Good","Average")</f>
        <v>Average</v>
      </c>
      <c r="Z1282" s="5" t="str" cm="1">
        <f t="array" ref="Z1282">_xlfn.IFS(K1282&lt;=5,"Excellent",K1282&lt;=10,"Good",TRUE,"Delayed")</f>
        <v>Good</v>
      </c>
      <c r="AA1282" s="5" t="str">
        <f>_xlfn.XLOOKUP(Table1[[#This Row],[Shipment_ID]],A:A,E:E)</f>
        <v>Maersk</v>
      </c>
      <c r="AB1282" s="5">
        <f t="shared" ref="AB1282:AB1345" si="20">INDEX(T:T,MATCH(A1282,A:A,0))</f>
        <v>8611.6299999999992</v>
      </c>
    </row>
    <row r="1283" spans="1:28">
      <c r="A1283" t="s">
        <v>1477</v>
      </c>
      <c r="B1283" s="1">
        <v>45847</v>
      </c>
      <c r="C1283" t="s">
        <v>40</v>
      </c>
      <c r="D1283" t="s">
        <v>65</v>
      </c>
      <c r="E1283" t="s">
        <v>57</v>
      </c>
      <c r="F1283" t="s">
        <v>32</v>
      </c>
      <c r="G1283" t="s">
        <v>90</v>
      </c>
      <c r="H1283">
        <v>10.68</v>
      </c>
      <c r="I1283">
        <v>1141</v>
      </c>
      <c r="J1283">
        <v>85.48</v>
      </c>
      <c r="K1283">
        <v>2</v>
      </c>
      <c r="L1283" t="s">
        <v>44</v>
      </c>
      <c r="M1283" t="s">
        <v>60</v>
      </c>
      <c r="N1283">
        <v>33561.599999999999</v>
      </c>
      <c r="O1283" t="s">
        <v>111</v>
      </c>
      <c r="P1283" t="s">
        <v>70</v>
      </c>
      <c r="Q1283">
        <v>86.56</v>
      </c>
      <c r="R1283">
        <v>2709.2</v>
      </c>
      <c r="S1283">
        <v>2096.7600000000002</v>
      </c>
      <c r="T1283">
        <v>5784.81</v>
      </c>
      <c r="U1283" t="str">
        <f>TEXT(Table1[[#This Row],[Booking_Date]],"mmm")</f>
        <v>Jul</v>
      </c>
      <c r="V1283">
        <f>YEAR(Table1[[#This Row],[Booking_Date]])</f>
        <v>2025</v>
      </c>
      <c r="W1283" t="s">
        <v>48</v>
      </c>
      <c r="X1283" t="str">
        <f>IF(Table1[[#This Row],[Freight_Cost]]&gt;50000,"High","Low")</f>
        <v>Low</v>
      </c>
      <c r="Y1283" s="5" t="str">
        <f>IF(Table1[[#This Row],[Profit]]&gt;10000,"Good","Average")</f>
        <v>Average</v>
      </c>
      <c r="Z1283" s="5" t="str" cm="1">
        <f t="array" ref="Z1283">_xlfn.IFS(K1283&lt;=5,"Excellent",K1283&lt;=10,"Good",TRUE,"Delayed")</f>
        <v>Excellent</v>
      </c>
      <c r="AA1283" s="5" t="str">
        <f>_xlfn.XLOOKUP(Table1[[#This Row],[Shipment_ID]],A:A,E:E)</f>
        <v>Evergreen</v>
      </c>
      <c r="AB1283" s="5">
        <f t="shared" si="20"/>
        <v>5784.81</v>
      </c>
    </row>
    <row r="1284" spans="1:28">
      <c r="A1284" t="s">
        <v>1478</v>
      </c>
      <c r="B1284" s="1">
        <v>45698</v>
      </c>
      <c r="C1284" t="s">
        <v>121</v>
      </c>
      <c r="D1284" t="s">
        <v>51</v>
      </c>
      <c r="E1284" t="s">
        <v>99</v>
      </c>
      <c r="F1284" t="s">
        <v>58</v>
      </c>
      <c r="G1284" t="s">
        <v>52</v>
      </c>
      <c r="H1284">
        <v>18.75</v>
      </c>
      <c r="I1284">
        <v>1857</v>
      </c>
      <c r="J1284">
        <v>104.72</v>
      </c>
      <c r="K1284">
        <v>5</v>
      </c>
      <c r="L1284" t="s">
        <v>34</v>
      </c>
      <c r="M1284" t="s">
        <v>60</v>
      </c>
      <c r="N1284">
        <v>68725.399999999994</v>
      </c>
      <c r="O1284" t="s">
        <v>207</v>
      </c>
      <c r="P1284" t="s">
        <v>78</v>
      </c>
      <c r="Q1284">
        <v>82.1</v>
      </c>
      <c r="R1284">
        <v>4464</v>
      </c>
      <c r="S1284">
        <v>4284.16</v>
      </c>
      <c r="T1284">
        <v>10627.37</v>
      </c>
      <c r="U1284" t="str">
        <f>TEXT(Table1[[#This Row],[Booking_Date]],"mmm")</f>
        <v>Feb</v>
      </c>
      <c r="V1284">
        <f>YEAR(Table1[[#This Row],[Booking_Date]])</f>
        <v>2025</v>
      </c>
      <c r="W1284" t="s">
        <v>38</v>
      </c>
      <c r="X1284" t="str">
        <f>IF(Table1[[#This Row],[Freight_Cost]]&gt;50000,"High","Low")</f>
        <v>High</v>
      </c>
      <c r="Y1284" s="5" t="str">
        <f>IF(Table1[[#This Row],[Profit]]&gt;10000,"Good","Average")</f>
        <v>Good</v>
      </c>
      <c r="Z1284" s="5" t="str" cm="1">
        <f t="array" ref="Z1284">_xlfn.IFS(K1284&lt;=5,"Excellent",K1284&lt;=10,"Good",TRUE,"Delayed")</f>
        <v>Excellent</v>
      </c>
      <c r="AA1284" s="5" t="str">
        <f>_xlfn.XLOOKUP(Table1[[#This Row],[Shipment_ID]],A:A,E:E)</f>
        <v>ONE</v>
      </c>
      <c r="AB1284" s="5">
        <f t="shared" si="20"/>
        <v>10627.37</v>
      </c>
    </row>
    <row r="1285" spans="1:28">
      <c r="A1285" t="s">
        <v>1479</v>
      </c>
      <c r="B1285" s="1">
        <v>45537</v>
      </c>
      <c r="C1285" t="s">
        <v>29</v>
      </c>
      <c r="D1285" t="s">
        <v>72</v>
      </c>
      <c r="E1285" t="s">
        <v>31</v>
      </c>
      <c r="F1285" t="s">
        <v>32</v>
      </c>
      <c r="G1285" t="s">
        <v>67</v>
      </c>
      <c r="H1285">
        <v>10.18</v>
      </c>
      <c r="I1285">
        <v>768</v>
      </c>
      <c r="J1285">
        <v>100.52</v>
      </c>
      <c r="K1285">
        <v>3</v>
      </c>
      <c r="L1285" t="s">
        <v>44</v>
      </c>
      <c r="M1285" t="s">
        <v>60</v>
      </c>
      <c r="N1285">
        <v>30440.400000000001</v>
      </c>
      <c r="O1285" t="s">
        <v>266</v>
      </c>
      <c r="P1285" t="s">
        <v>70</v>
      </c>
      <c r="Q1285">
        <v>85.55</v>
      </c>
      <c r="R1285">
        <v>1943.2</v>
      </c>
      <c r="S1285">
        <v>4614.5600000000004</v>
      </c>
      <c r="T1285">
        <v>2994.03</v>
      </c>
      <c r="U1285" t="str">
        <f>TEXT(Table1[[#This Row],[Booking_Date]],"mmm")</f>
        <v>Sep</v>
      </c>
      <c r="V1285">
        <f>YEAR(Table1[[#This Row],[Booking_Date]])</f>
        <v>2024</v>
      </c>
      <c r="W1285" t="s">
        <v>48</v>
      </c>
      <c r="X1285" t="str">
        <f>IF(Table1[[#This Row],[Freight_Cost]]&gt;50000,"High","Low")</f>
        <v>Low</v>
      </c>
      <c r="Y1285" s="5" t="str">
        <f>IF(Table1[[#This Row],[Profit]]&gt;10000,"Good","Average")</f>
        <v>Average</v>
      </c>
      <c r="Z1285" s="5" t="str" cm="1">
        <f t="array" ref="Z1285">_xlfn.IFS(K1285&lt;=5,"Excellent",K1285&lt;=10,"Good",TRUE,"Delayed")</f>
        <v>Excellent</v>
      </c>
      <c r="AA1285" s="5" t="str">
        <f>_xlfn.XLOOKUP(Table1[[#This Row],[Shipment_ID]],A:A,E:E)</f>
        <v>Hapag-Lloyd</v>
      </c>
      <c r="AB1285" s="5">
        <f t="shared" si="20"/>
        <v>2994.03</v>
      </c>
    </row>
    <row r="1286" spans="1:28">
      <c r="A1286" t="s">
        <v>1480</v>
      </c>
      <c r="B1286" s="1">
        <v>45437</v>
      </c>
      <c r="C1286" t="s">
        <v>40</v>
      </c>
      <c r="D1286" t="s">
        <v>30</v>
      </c>
      <c r="E1286" t="s">
        <v>99</v>
      </c>
      <c r="F1286" t="s">
        <v>32</v>
      </c>
      <c r="G1286" t="s">
        <v>90</v>
      </c>
      <c r="H1286">
        <v>15.83</v>
      </c>
      <c r="I1286">
        <v>999</v>
      </c>
      <c r="J1286">
        <v>93.1</v>
      </c>
      <c r="K1286">
        <v>2</v>
      </c>
      <c r="L1286" t="s">
        <v>44</v>
      </c>
      <c r="M1286" t="s">
        <v>45</v>
      </c>
      <c r="N1286">
        <v>38907</v>
      </c>
      <c r="O1286" t="s">
        <v>792</v>
      </c>
      <c r="P1286" t="s">
        <v>37</v>
      </c>
      <c r="Q1286">
        <v>87.01</v>
      </c>
      <c r="R1286">
        <v>2631.2</v>
      </c>
      <c r="S1286">
        <v>2535.8200000000002</v>
      </c>
      <c r="T1286">
        <v>5288.67</v>
      </c>
      <c r="U1286" t="str">
        <f>TEXT(Table1[[#This Row],[Booking_Date]],"mmm")</f>
        <v>May</v>
      </c>
      <c r="V1286">
        <f>YEAR(Table1[[#This Row],[Booking_Date]])</f>
        <v>2024</v>
      </c>
      <c r="W1286" t="s">
        <v>75</v>
      </c>
      <c r="X1286" t="str">
        <f>IF(Table1[[#This Row],[Freight_Cost]]&gt;50000,"High","Low")</f>
        <v>Low</v>
      </c>
      <c r="Y1286" s="5" t="str">
        <f>IF(Table1[[#This Row],[Profit]]&gt;10000,"Good","Average")</f>
        <v>Average</v>
      </c>
      <c r="Z1286" s="5" t="str" cm="1">
        <f t="array" ref="Z1286">_xlfn.IFS(K1286&lt;=5,"Excellent",K1286&lt;=10,"Good",TRUE,"Delayed")</f>
        <v>Excellent</v>
      </c>
      <c r="AA1286" s="5" t="str">
        <f>_xlfn.XLOOKUP(Table1[[#This Row],[Shipment_ID]],A:A,E:E)</f>
        <v>ONE</v>
      </c>
      <c r="AB1286" s="5">
        <f t="shared" si="20"/>
        <v>5288.67</v>
      </c>
    </row>
    <row r="1287" spans="1:28">
      <c r="A1287" t="s">
        <v>1481</v>
      </c>
      <c r="B1287" s="1">
        <v>45359</v>
      </c>
      <c r="C1287" t="s">
        <v>115</v>
      </c>
      <c r="D1287" t="s">
        <v>72</v>
      </c>
      <c r="E1287" t="s">
        <v>99</v>
      </c>
      <c r="F1287" t="s">
        <v>32</v>
      </c>
      <c r="G1287" t="s">
        <v>59</v>
      </c>
      <c r="H1287">
        <v>23.76</v>
      </c>
      <c r="I1287">
        <v>1479</v>
      </c>
      <c r="J1287">
        <v>101.35</v>
      </c>
      <c r="K1287">
        <v>4</v>
      </c>
      <c r="L1287" t="s">
        <v>68</v>
      </c>
      <c r="M1287" t="s">
        <v>35</v>
      </c>
      <c r="N1287">
        <v>57794</v>
      </c>
      <c r="O1287" t="s">
        <v>341</v>
      </c>
      <c r="P1287" t="s">
        <v>54</v>
      </c>
      <c r="Q1287">
        <v>84.57</v>
      </c>
      <c r="R1287">
        <v>3908.4</v>
      </c>
      <c r="S1287">
        <v>3193.85</v>
      </c>
      <c r="T1287">
        <v>10206.49</v>
      </c>
      <c r="U1287" t="str">
        <f>TEXT(Table1[[#This Row],[Booking_Date]],"mmm")</f>
        <v>Mar</v>
      </c>
      <c r="V1287">
        <f>YEAR(Table1[[#This Row],[Booking_Date]])</f>
        <v>2024</v>
      </c>
      <c r="W1287" t="s">
        <v>38</v>
      </c>
      <c r="X1287" t="str">
        <f>IF(Table1[[#This Row],[Freight_Cost]]&gt;50000,"High","Low")</f>
        <v>High</v>
      </c>
      <c r="Y1287" s="5" t="str">
        <f>IF(Table1[[#This Row],[Profit]]&gt;10000,"Good","Average")</f>
        <v>Good</v>
      </c>
      <c r="Z1287" s="5" t="str" cm="1">
        <f t="array" ref="Z1287">_xlfn.IFS(K1287&lt;=5,"Excellent",K1287&lt;=10,"Good",TRUE,"Delayed")</f>
        <v>Excellent</v>
      </c>
      <c r="AA1287" s="5" t="str">
        <f>_xlfn.XLOOKUP(Table1[[#This Row],[Shipment_ID]],A:A,E:E)</f>
        <v>ONE</v>
      </c>
      <c r="AB1287" s="5">
        <f t="shared" si="20"/>
        <v>10206.49</v>
      </c>
    </row>
    <row r="1288" spans="1:28">
      <c r="A1288" t="s">
        <v>1482</v>
      </c>
      <c r="B1288" s="1">
        <v>45642</v>
      </c>
      <c r="C1288" t="s">
        <v>121</v>
      </c>
      <c r="D1288" t="s">
        <v>108</v>
      </c>
      <c r="E1288" t="s">
        <v>66</v>
      </c>
      <c r="F1288" t="s">
        <v>32</v>
      </c>
      <c r="G1288" t="s">
        <v>67</v>
      </c>
      <c r="H1288">
        <v>18.559999999999999</v>
      </c>
      <c r="I1288">
        <v>1123</v>
      </c>
      <c r="J1288">
        <v>100.3</v>
      </c>
      <c r="K1288">
        <v>2</v>
      </c>
      <c r="L1288" t="s">
        <v>68</v>
      </c>
      <c r="M1288" t="s">
        <v>35</v>
      </c>
      <c r="N1288">
        <v>48716</v>
      </c>
      <c r="O1288" t="s">
        <v>272</v>
      </c>
      <c r="P1288" t="s">
        <v>78</v>
      </c>
      <c r="Q1288">
        <v>82.57</v>
      </c>
      <c r="R1288">
        <v>2988.4</v>
      </c>
      <c r="S1288">
        <v>3819.02</v>
      </c>
      <c r="T1288">
        <v>4091.07</v>
      </c>
      <c r="U1288" t="str">
        <f>TEXT(Table1[[#This Row],[Booking_Date]],"mmm")</f>
        <v>Dec</v>
      </c>
      <c r="V1288">
        <f>YEAR(Table1[[#This Row],[Booking_Date]])</f>
        <v>2024</v>
      </c>
      <c r="W1288" t="s">
        <v>104</v>
      </c>
      <c r="X1288" t="str">
        <f>IF(Table1[[#This Row],[Freight_Cost]]&gt;50000,"High","Low")</f>
        <v>Low</v>
      </c>
      <c r="Y1288" s="5" t="str">
        <f>IF(Table1[[#This Row],[Profit]]&gt;10000,"Good","Average")</f>
        <v>Average</v>
      </c>
      <c r="Z1288" s="5" t="str" cm="1">
        <f t="array" ref="Z1288">_xlfn.IFS(K1288&lt;=5,"Excellent",K1288&lt;=10,"Good",TRUE,"Delayed")</f>
        <v>Excellent</v>
      </c>
      <c r="AA1288" s="5" t="str">
        <f>_xlfn.XLOOKUP(Table1[[#This Row],[Shipment_ID]],A:A,E:E)</f>
        <v>COSCO</v>
      </c>
      <c r="AB1288" s="5">
        <f t="shared" si="20"/>
        <v>4091.07</v>
      </c>
    </row>
    <row r="1289" spans="1:28">
      <c r="A1289" t="s">
        <v>1483</v>
      </c>
      <c r="B1289" s="1">
        <v>45759</v>
      </c>
      <c r="C1289" t="s">
        <v>40</v>
      </c>
      <c r="D1289" t="s">
        <v>65</v>
      </c>
      <c r="E1289" t="s">
        <v>66</v>
      </c>
      <c r="F1289" t="s">
        <v>32</v>
      </c>
      <c r="G1289" t="s">
        <v>90</v>
      </c>
      <c r="H1289">
        <v>12.81</v>
      </c>
      <c r="I1289">
        <v>1209</v>
      </c>
      <c r="J1289">
        <v>91.33</v>
      </c>
      <c r="K1289">
        <v>4</v>
      </c>
      <c r="L1289" t="s">
        <v>44</v>
      </c>
      <c r="M1289" t="s">
        <v>35</v>
      </c>
      <c r="N1289">
        <v>40996.6</v>
      </c>
      <c r="O1289" t="s">
        <v>100</v>
      </c>
      <c r="P1289" t="s">
        <v>78</v>
      </c>
      <c r="Q1289">
        <v>83.97</v>
      </c>
      <c r="R1289">
        <v>2930.4</v>
      </c>
      <c r="S1289">
        <v>2681.78</v>
      </c>
      <c r="T1289">
        <v>3464.04</v>
      </c>
      <c r="U1289" t="str">
        <f>TEXT(Table1[[#This Row],[Booking_Date]],"mmm")</f>
        <v>Apr</v>
      </c>
      <c r="V1289">
        <f>YEAR(Table1[[#This Row],[Booking_Date]])</f>
        <v>2025</v>
      </c>
      <c r="W1289" t="s">
        <v>75</v>
      </c>
      <c r="X1289" t="str">
        <f>IF(Table1[[#This Row],[Freight_Cost]]&gt;50000,"High","Low")</f>
        <v>Low</v>
      </c>
      <c r="Y1289" s="5" t="str">
        <f>IF(Table1[[#This Row],[Profit]]&gt;10000,"Good","Average")</f>
        <v>Average</v>
      </c>
      <c r="Z1289" s="5" t="str" cm="1">
        <f t="array" ref="Z1289">_xlfn.IFS(K1289&lt;=5,"Excellent",K1289&lt;=10,"Good",TRUE,"Delayed")</f>
        <v>Excellent</v>
      </c>
      <c r="AA1289" s="5" t="str">
        <f>_xlfn.XLOOKUP(Table1[[#This Row],[Shipment_ID]],A:A,E:E)</f>
        <v>COSCO</v>
      </c>
      <c r="AB1289" s="5">
        <f t="shared" si="20"/>
        <v>3464.04</v>
      </c>
    </row>
    <row r="1290" spans="1:28">
      <c r="A1290" t="s">
        <v>1484</v>
      </c>
      <c r="B1290" s="1">
        <v>45695</v>
      </c>
      <c r="C1290" t="s">
        <v>89</v>
      </c>
      <c r="D1290" t="s">
        <v>82</v>
      </c>
      <c r="E1290" t="s">
        <v>66</v>
      </c>
      <c r="F1290" t="s">
        <v>58</v>
      </c>
      <c r="G1290" t="s">
        <v>90</v>
      </c>
      <c r="H1290">
        <v>20.58</v>
      </c>
      <c r="I1290">
        <v>1203</v>
      </c>
      <c r="J1290">
        <v>93.15</v>
      </c>
      <c r="K1290">
        <v>4</v>
      </c>
      <c r="L1290" t="s">
        <v>44</v>
      </c>
      <c r="M1290" t="s">
        <v>45</v>
      </c>
      <c r="N1290">
        <v>57636</v>
      </c>
      <c r="O1290" t="s">
        <v>139</v>
      </c>
      <c r="P1290" t="s">
        <v>74</v>
      </c>
      <c r="Q1290">
        <v>85.11</v>
      </c>
      <c r="R1290">
        <v>3229.2</v>
      </c>
      <c r="S1290">
        <v>2589.29</v>
      </c>
      <c r="T1290">
        <v>9867.14</v>
      </c>
      <c r="U1290" t="str">
        <f>TEXT(Table1[[#This Row],[Booking_Date]],"mmm")</f>
        <v>Feb</v>
      </c>
      <c r="V1290">
        <f>YEAR(Table1[[#This Row],[Booking_Date]])</f>
        <v>2025</v>
      </c>
      <c r="W1290" t="s">
        <v>38</v>
      </c>
      <c r="X1290" t="str">
        <f>IF(Table1[[#This Row],[Freight_Cost]]&gt;50000,"High","Low")</f>
        <v>High</v>
      </c>
      <c r="Y1290" s="5" t="str">
        <f>IF(Table1[[#This Row],[Profit]]&gt;10000,"Good","Average")</f>
        <v>Average</v>
      </c>
      <c r="Z1290" s="5" t="str" cm="1">
        <f t="array" ref="Z1290">_xlfn.IFS(K1290&lt;=5,"Excellent",K1290&lt;=10,"Good",TRUE,"Delayed")</f>
        <v>Excellent</v>
      </c>
      <c r="AA1290" s="5" t="str">
        <f>_xlfn.XLOOKUP(Table1[[#This Row],[Shipment_ID]],A:A,E:E)</f>
        <v>COSCO</v>
      </c>
      <c r="AB1290" s="5">
        <f t="shared" si="20"/>
        <v>9867.14</v>
      </c>
    </row>
    <row r="1291" spans="1:28">
      <c r="A1291" t="s">
        <v>1485</v>
      </c>
      <c r="B1291" s="1">
        <v>46117</v>
      </c>
      <c r="C1291" t="s">
        <v>64</v>
      </c>
      <c r="D1291" t="s">
        <v>51</v>
      </c>
      <c r="E1291" t="s">
        <v>66</v>
      </c>
      <c r="F1291" t="s">
        <v>58</v>
      </c>
      <c r="G1291" t="s">
        <v>90</v>
      </c>
      <c r="H1291">
        <v>12.77</v>
      </c>
      <c r="I1291">
        <v>598</v>
      </c>
      <c r="J1291">
        <v>94.53</v>
      </c>
      <c r="K1291">
        <v>2</v>
      </c>
      <c r="L1291" t="s">
        <v>68</v>
      </c>
      <c r="M1291" t="s">
        <v>60</v>
      </c>
      <c r="N1291">
        <v>44512.6</v>
      </c>
      <c r="O1291" t="s">
        <v>152</v>
      </c>
      <c r="P1291" t="s">
        <v>62</v>
      </c>
      <c r="Q1291">
        <v>88.74</v>
      </c>
      <c r="R1291">
        <v>1706.8</v>
      </c>
      <c r="S1291">
        <v>2713.29</v>
      </c>
      <c r="T1291">
        <v>4019.23</v>
      </c>
      <c r="U1291" t="str">
        <f>TEXT(Table1[[#This Row],[Booking_Date]],"mmm")</f>
        <v>Apr</v>
      </c>
      <c r="V1291">
        <f>YEAR(Table1[[#This Row],[Booking_Date]])</f>
        <v>2026</v>
      </c>
      <c r="W1291" t="s">
        <v>75</v>
      </c>
      <c r="X1291" t="str">
        <f>IF(Table1[[#This Row],[Freight_Cost]]&gt;50000,"High","Low")</f>
        <v>Low</v>
      </c>
      <c r="Y1291" s="5" t="str">
        <f>IF(Table1[[#This Row],[Profit]]&gt;10000,"Good","Average")</f>
        <v>Average</v>
      </c>
      <c r="Z1291" s="5" t="str" cm="1">
        <f t="array" ref="Z1291">_xlfn.IFS(K1291&lt;=5,"Excellent",K1291&lt;=10,"Good",TRUE,"Delayed")</f>
        <v>Excellent</v>
      </c>
      <c r="AA1291" s="5" t="str">
        <f>_xlfn.XLOOKUP(Table1[[#This Row],[Shipment_ID]],A:A,E:E)</f>
        <v>COSCO</v>
      </c>
      <c r="AB1291" s="5">
        <f t="shared" si="20"/>
        <v>4019.23</v>
      </c>
    </row>
    <row r="1292" spans="1:28">
      <c r="A1292" t="s">
        <v>1486</v>
      </c>
      <c r="B1292" s="1">
        <v>45906</v>
      </c>
      <c r="C1292" t="s">
        <v>121</v>
      </c>
      <c r="D1292" t="s">
        <v>65</v>
      </c>
      <c r="E1292" t="s">
        <v>99</v>
      </c>
      <c r="F1292" t="s">
        <v>32</v>
      </c>
      <c r="G1292" t="s">
        <v>43</v>
      </c>
      <c r="H1292">
        <v>20.23</v>
      </c>
      <c r="I1292">
        <v>2584</v>
      </c>
      <c r="J1292">
        <v>93.86</v>
      </c>
      <c r="K1292">
        <v>6</v>
      </c>
      <c r="L1292" t="s">
        <v>34</v>
      </c>
      <c r="M1292" t="s">
        <v>45</v>
      </c>
      <c r="N1292">
        <v>66978.2</v>
      </c>
      <c r="O1292" t="s">
        <v>87</v>
      </c>
      <c r="P1292" t="s">
        <v>54</v>
      </c>
      <c r="Q1292">
        <v>84.45</v>
      </c>
      <c r="R1292">
        <v>5977.2</v>
      </c>
      <c r="S1292">
        <v>1760.12</v>
      </c>
      <c r="T1292">
        <v>9747.49</v>
      </c>
      <c r="U1292" t="str">
        <f>TEXT(Table1[[#This Row],[Booking_Date]],"mmm")</f>
        <v>Sep</v>
      </c>
      <c r="V1292">
        <f>YEAR(Table1[[#This Row],[Booking_Date]])</f>
        <v>2025</v>
      </c>
      <c r="W1292" t="s">
        <v>48</v>
      </c>
      <c r="X1292" t="str">
        <f>IF(Table1[[#This Row],[Freight_Cost]]&gt;50000,"High","Low")</f>
        <v>High</v>
      </c>
      <c r="Y1292" s="5" t="str">
        <f>IF(Table1[[#This Row],[Profit]]&gt;10000,"Good","Average")</f>
        <v>Average</v>
      </c>
      <c r="Z1292" s="5" t="str" cm="1">
        <f t="array" ref="Z1292">_xlfn.IFS(K1292&lt;=5,"Excellent",K1292&lt;=10,"Good",TRUE,"Delayed")</f>
        <v>Good</v>
      </c>
      <c r="AA1292" s="5" t="str">
        <f>_xlfn.XLOOKUP(Table1[[#This Row],[Shipment_ID]],A:A,E:E)</f>
        <v>ONE</v>
      </c>
      <c r="AB1292" s="5">
        <f t="shared" si="20"/>
        <v>9747.49</v>
      </c>
    </row>
    <row r="1293" spans="1:28">
      <c r="A1293" t="s">
        <v>1487</v>
      </c>
      <c r="B1293" s="1">
        <v>46087</v>
      </c>
      <c r="C1293" t="s">
        <v>121</v>
      </c>
      <c r="D1293" t="s">
        <v>41</v>
      </c>
      <c r="E1293" t="s">
        <v>66</v>
      </c>
      <c r="F1293" t="s">
        <v>32</v>
      </c>
      <c r="G1293" t="s">
        <v>67</v>
      </c>
      <c r="H1293">
        <v>17.68</v>
      </c>
      <c r="I1293">
        <v>2795</v>
      </c>
      <c r="J1293">
        <v>87.96</v>
      </c>
      <c r="K1293">
        <v>6</v>
      </c>
      <c r="L1293" t="s">
        <v>68</v>
      </c>
      <c r="M1293" t="s">
        <v>60</v>
      </c>
      <c r="N1293">
        <v>62507.199999999997</v>
      </c>
      <c r="O1293" t="s">
        <v>385</v>
      </c>
      <c r="P1293" t="s">
        <v>70</v>
      </c>
      <c r="Q1293">
        <v>83.81</v>
      </c>
      <c r="R1293">
        <v>6297.2</v>
      </c>
      <c r="S1293">
        <v>2967.46</v>
      </c>
      <c r="T1293">
        <v>10313.709999999999</v>
      </c>
      <c r="U1293" t="str">
        <f>TEXT(Table1[[#This Row],[Booking_Date]],"mmm")</f>
        <v>Mar</v>
      </c>
      <c r="V1293">
        <f>YEAR(Table1[[#This Row],[Booking_Date]])</f>
        <v>2026</v>
      </c>
      <c r="W1293" t="s">
        <v>38</v>
      </c>
      <c r="X1293" t="str">
        <f>IF(Table1[[#This Row],[Freight_Cost]]&gt;50000,"High","Low")</f>
        <v>High</v>
      </c>
      <c r="Y1293" s="5" t="str">
        <f>IF(Table1[[#This Row],[Profit]]&gt;10000,"Good","Average")</f>
        <v>Good</v>
      </c>
      <c r="Z1293" s="5" t="str" cm="1">
        <f t="array" ref="Z1293">_xlfn.IFS(K1293&lt;=5,"Excellent",K1293&lt;=10,"Good",TRUE,"Delayed")</f>
        <v>Good</v>
      </c>
      <c r="AA1293" s="5" t="str">
        <f>_xlfn.XLOOKUP(Table1[[#This Row],[Shipment_ID]],A:A,E:E)</f>
        <v>COSCO</v>
      </c>
      <c r="AB1293" s="5">
        <f t="shared" si="20"/>
        <v>10313.709999999999</v>
      </c>
    </row>
    <row r="1294" spans="1:28">
      <c r="A1294" t="s">
        <v>1488</v>
      </c>
      <c r="B1294" s="1">
        <v>45663</v>
      </c>
      <c r="C1294" t="s">
        <v>40</v>
      </c>
      <c r="D1294" t="s">
        <v>65</v>
      </c>
      <c r="E1294" t="s">
        <v>66</v>
      </c>
      <c r="F1294" t="s">
        <v>58</v>
      </c>
      <c r="G1294" t="s">
        <v>67</v>
      </c>
      <c r="H1294">
        <v>21.31</v>
      </c>
      <c r="I1294">
        <v>1752</v>
      </c>
      <c r="J1294">
        <v>96.82</v>
      </c>
      <c r="K1294">
        <v>5</v>
      </c>
      <c r="L1294" t="s">
        <v>68</v>
      </c>
      <c r="M1294" t="s">
        <v>45</v>
      </c>
      <c r="N1294">
        <v>67821.399999999994</v>
      </c>
      <c r="O1294" t="s">
        <v>535</v>
      </c>
      <c r="P1294" t="s">
        <v>54</v>
      </c>
      <c r="Q1294">
        <v>85.23</v>
      </c>
      <c r="R1294">
        <v>4356.3999999999996</v>
      </c>
      <c r="S1294">
        <v>4710.1899999999996</v>
      </c>
      <c r="T1294">
        <v>7464.48</v>
      </c>
      <c r="U1294" t="str">
        <f>TEXT(Table1[[#This Row],[Booking_Date]],"mmm")</f>
        <v>Jan</v>
      </c>
      <c r="V1294">
        <f>YEAR(Table1[[#This Row],[Booking_Date]])</f>
        <v>2025</v>
      </c>
      <c r="W1294" t="s">
        <v>38</v>
      </c>
      <c r="X1294" t="str">
        <f>IF(Table1[[#This Row],[Freight_Cost]]&gt;50000,"High","Low")</f>
        <v>High</v>
      </c>
      <c r="Y1294" s="5" t="str">
        <f>IF(Table1[[#This Row],[Profit]]&gt;10000,"Good","Average")</f>
        <v>Average</v>
      </c>
      <c r="Z1294" s="5" t="str" cm="1">
        <f t="array" ref="Z1294">_xlfn.IFS(K1294&lt;=5,"Excellent",K1294&lt;=10,"Good",TRUE,"Delayed")</f>
        <v>Excellent</v>
      </c>
      <c r="AA1294" s="5" t="str">
        <f>_xlfn.XLOOKUP(Table1[[#This Row],[Shipment_ID]],A:A,E:E)</f>
        <v>COSCO</v>
      </c>
      <c r="AB1294" s="5">
        <f t="shared" si="20"/>
        <v>7464.48</v>
      </c>
    </row>
    <row r="1295" spans="1:28">
      <c r="A1295" t="s">
        <v>1489</v>
      </c>
      <c r="B1295" s="1">
        <v>45550</v>
      </c>
      <c r="C1295" t="s">
        <v>64</v>
      </c>
      <c r="D1295" t="s">
        <v>51</v>
      </c>
      <c r="E1295" t="s">
        <v>99</v>
      </c>
      <c r="F1295" t="s">
        <v>58</v>
      </c>
      <c r="G1295" t="s">
        <v>59</v>
      </c>
      <c r="H1295">
        <v>21.71</v>
      </c>
      <c r="I1295">
        <v>2589</v>
      </c>
      <c r="J1295">
        <v>98.87</v>
      </c>
      <c r="K1295">
        <v>6</v>
      </c>
      <c r="L1295" t="s">
        <v>68</v>
      </c>
      <c r="M1295" t="s">
        <v>45</v>
      </c>
      <c r="N1295">
        <v>78471.399999999994</v>
      </c>
      <c r="O1295" t="s">
        <v>133</v>
      </c>
      <c r="P1295" t="s">
        <v>37</v>
      </c>
      <c r="Q1295">
        <v>81.5</v>
      </c>
      <c r="R1295">
        <v>6046.4</v>
      </c>
      <c r="S1295">
        <v>2359.58</v>
      </c>
      <c r="T1295">
        <v>9493.4</v>
      </c>
      <c r="U1295" t="str">
        <f>TEXT(Table1[[#This Row],[Booking_Date]],"mmm")</f>
        <v>Sep</v>
      </c>
      <c r="V1295">
        <f>YEAR(Table1[[#This Row],[Booking_Date]])</f>
        <v>2024</v>
      </c>
      <c r="W1295" t="s">
        <v>48</v>
      </c>
      <c r="X1295" t="str">
        <f>IF(Table1[[#This Row],[Freight_Cost]]&gt;50000,"High","Low")</f>
        <v>High</v>
      </c>
      <c r="Y1295" s="5" t="str">
        <f>IF(Table1[[#This Row],[Profit]]&gt;10000,"Good","Average")</f>
        <v>Average</v>
      </c>
      <c r="Z1295" s="5" t="str" cm="1">
        <f t="array" ref="Z1295">_xlfn.IFS(K1295&lt;=5,"Excellent",K1295&lt;=10,"Good",TRUE,"Delayed")</f>
        <v>Good</v>
      </c>
      <c r="AA1295" s="5" t="str">
        <f>_xlfn.XLOOKUP(Table1[[#This Row],[Shipment_ID]],A:A,E:E)</f>
        <v>ONE</v>
      </c>
      <c r="AB1295" s="5">
        <f t="shared" si="20"/>
        <v>9493.4</v>
      </c>
    </row>
    <row r="1296" spans="1:28">
      <c r="A1296" t="s">
        <v>1490</v>
      </c>
      <c r="B1296" s="1">
        <v>45777</v>
      </c>
      <c r="C1296" t="s">
        <v>121</v>
      </c>
      <c r="D1296" t="s">
        <v>56</v>
      </c>
      <c r="E1296" t="s">
        <v>57</v>
      </c>
      <c r="F1296" t="s">
        <v>58</v>
      </c>
      <c r="G1296" t="s">
        <v>84</v>
      </c>
      <c r="H1296">
        <v>26.12</v>
      </c>
      <c r="I1296">
        <v>2296</v>
      </c>
      <c r="J1296">
        <v>90.45</v>
      </c>
      <c r="K1296">
        <v>7</v>
      </c>
      <c r="L1296" t="s">
        <v>34</v>
      </c>
      <c r="M1296" t="s">
        <v>45</v>
      </c>
      <c r="N1296">
        <v>80414</v>
      </c>
      <c r="O1296" t="s">
        <v>292</v>
      </c>
      <c r="P1296" t="s">
        <v>74</v>
      </c>
      <c r="Q1296">
        <v>82.58</v>
      </c>
      <c r="R1296">
        <v>5636.8</v>
      </c>
      <c r="S1296">
        <v>4445.32</v>
      </c>
      <c r="T1296">
        <v>13506.66</v>
      </c>
      <c r="U1296" t="str">
        <f>TEXT(Table1[[#This Row],[Booking_Date]],"mmm")</f>
        <v>Apr</v>
      </c>
      <c r="V1296">
        <f>YEAR(Table1[[#This Row],[Booking_Date]])</f>
        <v>2025</v>
      </c>
      <c r="W1296" t="s">
        <v>75</v>
      </c>
      <c r="X1296" t="str">
        <f>IF(Table1[[#This Row],[Freight_Cost]]&gt;50000,"High","Low")</f>
        <v>High</v>
      </c>
      <c r="Y1296" s="5" t="str">
        <f>IF(Table1[[#This Row],[Profit]]&gt;10000,"Good","Average")</f>
        <v>Good</v>
      </c>
      <c r="Z1296" s="5" t="str" cm="1">
        <f t="array" ref="Z1296">_xlfn.IFS(K1296&lt;=5,"Excellent",K1296&lt;=10,"Good",TRUE,"Delayed")</f>
        <v>Good</v>
      </c>
      <c r="AA1296" s="5" t="str">
        <f>_xlfn.XLOOKUP(Table1[[#This Row],[Shipment_ID]],A:A,E:E)</f>
        <v>Evergreen</v>
      </c>
      <c r="AB1296" s="5">
        <f t="shared" si="20"/>
        <v>13506.66</v>
      </c>
    </row>
    <row r="1297" spans="1:28">
      <c r="A1297" t="s">
        <v>1491</v>
      </c>
      <c r="B1297" s="1">
        <v>45938</v>
      </c>
      <c r="C1297" t="s">
        <v>40</v>
      </c>
      <c r="D1297" t="s">
        <v>51</v>
      </c>
      <c r="E1297" t="s">
        <v>31</v>
      </c>
      <c r="F1297" t="s">
        <v>58</v>
      </c>
      <c r="G1297" t="s">
        <v>33</v>
      </c>
      <c r="H1297">
        <v>18.91</v>
      </c>
      <c r="I1297">
        <v>1001</v>
      </c>
      <c r="J1297">
        <v>98.98</v>
      </c>
      <c r="K1297">
        <v>2</v>
      </c>
      <c r="L1297" t="s">
        <v>68</v>
      </c>
      <c r="M1297" t="s">
        <v>45</v>
      </c>
      <c r="N1297">
        <v>56908.6</v>
      </c>
      <c r="O1297" t="s">
        <v>564</v>
      </c>
      <c r="P1297" t="s">
        <v>74</v>
      </c>
      <c r="Q1297">
        <v>82.17</v>
      </c>
      <c r="R1297">
        <v>2758.4</v>
      </c>
      <c r="S1297">
        <v>1613.89</v>
      </c>
      <c r="T1297">
        <v>7751.85</v>
      </c>
      <c r="U1297" t="str">
        <f>TEXT(Table1[[#This Row],[Booking_Date]],"mmm")</f>
        <v>Oct</v>
      </c>
      <c r="V1297">
        <f>YEAR(Table1[[#This Row],[Booking_Date]])</f>
        <v>2025</v>
      </c>
      <c r="W1297" t="s">
        <v>104</v>
      </c>
      <c r="X1297" t="str">
        <f>IF(Table1[[#This Row],[Freight_Cost]]&gt;50000,"High","Low")</f>
        <v>High</v>
      </c>
      <c r="Y1297" s="5" t="str">
        <f>IF(Table1[[#This Row],[Profit]]&gt;10000,"Good","Average")</f>
        <v>Average</v>
      </c>
      <c r="Z1297" s="5" t="str" cm="1">
        <f t="array" ref="Z1297">_xlfn.IFS(K1297&lt;=5,"Excellent",K1297&lt;=10,"Good",TRUE,"Delayed")</f>
        <v>Excellent</v>
      </c>
      <c r="AA1297" s="5" t="str">
        <f>_xlfn.XLOOKUP(Table1[[#This Row],[Shipment_ID]],A:A,E:E)</f>
        <v>Hapag-Lloyd</v>
      </c>
      <c r="AB1297" s="5">
        <f t="shared" si="20"/>
        <v>7751.85</v>
      </c>
    </row>
    <row r="1298" spans="1:28">
      <c r="A1298" t="s">
        <v>1492</v>
      </c>
      <c r="B1298" s="1">
        <v>45462</v>
      </c>
      <c r="C1298" t="s">
        <v>40</v>
      </c>
      <c r="D1298" t="s">
        <v>41</v>
      </c>
      <c r="E1298" t="s">
        <v>57</v>
      </c>
      <c r="F1298" t="s">
        <v>58</v>
      </c>
      <c r="G1298" t="s">
        <v>67</v>
      </c>
      <c r="H1298">
        <v>11.63</v>
      </c>
      <c r="I1298">
        <v>1259</v>
      </c>
      <c r="J1298">
        <v>103.39</v>
      </c>
      <c r="K1298">
        <v>4</v>
      </c>
      <c r="L1298" t="s">
        <v>68</v>
      </c>
      <c r="M1298" t="s">
        <v>60</v>
      </c>
      <c r="N1298">
        <v>52481.8</v>
      </c>
      <c r="O1298" t="s">
        <v>168</v>
      </c>
      <c r="P1298" t="s">
        <v>74</v>
      </c>
      <c r="Q1298">
        <v>82.64</v>
      </c>
      <c r="R1298">
        <v>2983.2</v>
      </c>
      <c r="S1298">
        <v>3121.59</v>
      </c>
      <c r="T1298">
        <v>8382.9699999999993</v>
      </c>
      <c r="U1298" t="str">
        <f>TEXT(Table1[[#This Row],[Booking_Date]],"mmm")</f>
        <v>Jun</v>
      </c>
      <c r="V1298">
        <f>YEAR(Table1[[#This Row],[Booking_Date]])</f>
        <v>2024</v>
      </c>
      <c r="W1298" t="s">
        <v>75</v>
      </c>
      <c r="X1298" t="str">
        <f>IF(Table1[[#This Row],[Freight_Cost]]&gt;50000,"High","Low")</f>
        <v>High</v>
      </c>
      <c r="Y1298" s="5" t="str">
        <f>IF(Table1[[#This Row],[Profit]]&gt;10000,"Good","Average")</f>
        <v>Average</v>
      </c>
      <c r="Z1298" s="5" t="str" cm="1">
        <f t="array" ref="Z1298">_xlfn.IFS(K1298&lt;=5,"Excellent",K1298&lt;=10,"Good",TRUE,"Delayed")</f>
        <v>Excellent</v>
      </c>
      <c r="AA1298" s="5" t="str">
        <f>_xlfn.XLOOKUP(Table1[[#This Row],[Shipment_ID]],A:A,E:E)</f>
        <v>Evergreen</v>
      </c>
      <c r="AB1298" s="5">
        <f t="shared" si="20"/>
        <v>8382.9699999999993</v>
      </c>
    </row>
    <row r="1299" spans="1:28">
      <c r="A1299" t="s">
        <v>1493</v>
      </c>
      <c r="B1299" s="1">
        <v>45420</v>
      </c>
      <c r="C1299" t="s">
        <v>29</v>
      </c>
      <c r="D1299" t="s">
        <v>30</v>
      </c>
      <c r="E1299" t="s">
        <v>42</v>
      </c>
      <c r="F1299" t="s">
        <v>58</v>
      </c>
      <c r="G1299" t="s">
        <v>67</v>
      </c>
      <c r="H1299">
        <v>20.09</v>
      </c>
      <c r="I1299">
        <v>2243</v>
      </c>
      <c r="J1299">
        <v>88.3</v>
      </c>
      <c r="K1299">
        <v>6</v>
      </c>
      <c r="L1299" t="s">
        <v>44</v>
      </c>
      <c r="M1299" t="s">
        <v>60</v>
      </c>
      <c r="N1299">
        <v>67593</v>
      </c>
      <c r="O1299" t="s">
        <v>128</v>
      </c>
      <c r="P1299" t="s">
        <v>74</v>
      </c>
      <c r="Q1299">
        <v>81.75</v>
      </c>
      <c r="R1299">
        <v>5289.6</v>
      </c>
      <c r="S1299">
        <v>1677.56</v>
      </c>
      <c r="T1299">
        <v>11229.23</v>
      </c>
      <c r="U1299" t="str">
        <f>TEXT(Table1[[#This Row],[Booking_Date]],"mmm")</f>
        <v>May</v>
      </c>
      <c r="V1299">
        <f>YEAR(Table1[[#This Row],[Booking_Date]])</f>
        <v>2024</v>
      </c>
      <c r="W1299" t="s">
        <v>75</v>
      </c>
      <c r="X1299" t="str">
        <f>IF(Table1[[#This Row],[Freight_Cost]]&gt;50000,"High","Low")</f>
        <v>High</v>
      </c>
      <c r="Y1299" s="5" t="str">
        <f>IF(Table1[[#This Row],[Profit]]&gt;10000,"Good","Average")</f>
        <v>Good</v>
      </c>
      <c r="Z1299" s="5" t="str" cm="1">
        <f t="array" ref="Z1299">_xlfn.IFS(K1299&lt;=5,"Excellent",K1299&lt;=10,"Good",TRUE,"Delayed")</f>
        <v>Good</v>
      </c>
      <c r="AA1299" s="5" t="str">
        <f>_xlfn.XLOOKUP(Table1[[#This Row],[Shipment_ID]],A:A,E:E)</f>
        <v>CMA CGM</v>
      </c>
      <c r="AB1299" s="5">
        <f t="shared" si="20"/>
        <v>11229.23</v>
      </c>
    </row>
    <row r="1300" spans="1:28">
      <c r="A1300" t="s">
        <v>1494</v>
      </c>
      <c r="B1300" s="1">
        <v>46192</v>
      </c>
      <c r="C1300" t="s">
        <v>89</v>
      </c>
      <c r="D1300" t="s">
        <v>108</v>
      </c>
      <c r="E1300" t="s">
        <v>31</v>
      </c>
      <c r="F1300" t="s">
        <v>58</v>
      </c>
      <c r="G1300" t="s">
        <v>67</v>
      </c>
      <c r="H1300">
        <v>27.41</v>
      </c>
      <c r="I1300">
        <v>2750</v>
      </c>
      <c r="J1300">
        <v>98.88</v>
      </c>
      <c r="K1300">
        <v>7</v>
      </c>
      <c r="L1300" t="s">
        <v>44</v>
      </c>
      <c r="M1300" t="s">
        <v>45</v>
      </c>
      <c r="N1300">
        <v>83034.600000000006</v>
      </c>
      <c r="O1300" t="s">
        <v>268</v>
      </c>
      <c r="P1300" t="s">
        <v>70</v>
      </c>
      <c r="Q1300">
        <v>84.6</v>
      </c>
      <c r="R1300">
        <v>6596.4</v>
      </c>
      <c r="S1300">
        <v>2488.1999999999998</v>
      </c>
      <c r="T1300">
        <v>7030.12</v>
      </c>
      <c r="U1300" t="str">
        <f>TEXT(Table1[[#This Row],[Booking_Date]],"mmm")</f>
        <v>Jun</v>
      </c>
      <c r="V1300">
        <f>YEAR(Table1[[#This Row],[Booking_Date]])</f>
        <v>2026</v>
      </c>
      <c r="W1300" t="s">
        <v>75</v>
      </c>
      <c r="X1300" t="str">
        <f>IF(Table1[[#This Row],[Freight_Cost]]&gt;50000,"High","Low")</f>
        <v>High</v>
      </c>
      <c r="Y1300" s="5" t="str">
        <f>IF(Table1[[#This Row],[Profit]]&gt;10000,"Good","Average")</f>
        <v>Average</v>
      </c>
      <c r="Z1300" s="5" t="str" cm="1">
        <f t="array" ref="Z1300">_xlfn.IFS(K1300&lt;=5,"Excellent",K1300&lt;=10,"Good",TRUE,"Delayed")</f>
        <v>Good</v>
      </c>
      <c r="AA1300" s="5" t="str">
        <f>_xlfn.XLOOKUP(Table1[[#This Row],[Shipment_ID]],A:A,E:E)</f>
        <v>Hapag-Lloyd</v>
      </c>
      <c r="AB1300" s="5">
        <f t="shared" si="20"/>
        <v>7030.12</v>
      </c>
    </row>
    <row r="1301" spans="1:28">
      <c r="A1301" t="s">
        <v>1495</v>
      </c>
      <c r="B1301" s="1">
        <v>45516</v>
      </c>
      <c r="C1301" t="s">
        <v>64</v>
      </c>
      <c r="D1301" t="s">
        <v>56</v>
      </c>
      <c r="E1301" t="s">
        <v>42</v>
      </c>
      <c r="F1301" t="s">
        <v>58</v>
      </c>
      <c r="G1301" t="s">
        <v>59</v>
      </c>
      <c r="H1301">
        <v>25.82</v>
      </c>
      <c r="I1301">
        <v>2333</v>
      </c>
      <c r="J1301">
        <v>104.55</v>
      </c>
      <c r="K1301">
        <v>5</v>
      </c>
      <c r="L1301" t="s">
        <v>34</v>
      </c>
      <c r="M1301" t="s">
        <v>60</v>
      </c>
      <c r="N1301">
        <v>80780</v>
      </c>
      <c r="O1301" t="s">
        <v>307</v>
      </c>
      <c r="P1301" t="s">
        <v>37</v>
      </c>
      <c r="Q1301">
        <v>83.35</v>
      </c>
      <c r="R1301">
        <v>5698.8</v>
      </c>
      <c r="S1301">
        <v>1538.63</v>
      </c>
      <c r="T1301">
        <v>8833.75</v>
      </c>
      <c r="U1301" t="str">
        <f>TEXT(Table1[[#This Row],[Booking_Date]],"mmm")</f>
        <v>Aug</v>
      </c>
      <c r="V1301">
        <f>YEAR(Table1[[#This Row],[Booking_Date]])</f>
        <v>2024</v>
      </c>
      <c r="W1301" t="s">
        <v>48</v>
      </c>
      <c r="X1301" t="str">
        <f>IF(Table1[[#This Row],[Freight_Cost]]&gt;50000,"High","Low")</f>
        <v>High</v>
      </c>
      <c r="Y1301" s="5" t="str">
        <f>IF(Table1[[#This Row],[Profit]]&gt;10000,"Good","Average")</f>
        <v>Average</v>
      </c>
      <c r="Z1301" s="5" t="str" cm="1">
        <f t="array" ref="Z1301">_xlfn.IFS(K1301&lt;=5,"Excellent",K1301&lt;=10,"Good",TRUE,"Delayed")</f>
        <v>Excellent</v>
      </c>
      <c r="AA1301" s="5" t="str">
        <f>_xlfn.XLOOKUP(Table1[[#This Row],[Shipment_ID]],A:A,E:E)</f>
        <v>CMA CGM</v>
      </c>
      <c r="AB1301" s="5">
        <f t="shared" si="20"/>
        <v>8833.75</v>
      </c>
    </row>
    <row r="1302" spans="1:28">
      <c r="A1302" t="s">
        <v>1496</v>
      </c>
      <c r="B1302" s="1">
        <v>46183</v>
      </c>
      <c r="C1302" t="s">
        <v>64</v>
      </c>
      <c r="D1302" t="s">
        <v>82</v>
      </c>
      <c r="E1302" t="s">
        <v>42</v>
      </c>
      <c r="F1302" t="s">
        <v>58</v>
      </c>
      <c r="G1302" t="s">
        <v>33</v>
      </c>
      <c r="H1302">
        <v>24.89</v>
      </c>
      <c r="I1302">
        <v>1778</v>
      </c>
      <c r="J1302">
        <v>104.72</v>
      </c>
      <c r="K1302">
        <v>4</v>
      </c>
      <c r="L1302" t="s">
        <v>34</v>
      </c>
      <c r="M1302" t="s">
        <v>35</v>
      </c>
      <c r="N1302">
        <v>77303.399999999994</v>
      </c>
      <c r="O1302" t="s">
        <v>307</v>
      </c>
      <c r="P1302" t="s">
        <v>47</v>
      </c>
      <c r="Q1302">
        <v>87.08</v>
      </c>
      <c r="R1302">
        <v>4551.6000000000004</v>
      </c>
      <c r="S1302">
        <v>2864.4</v>
      </c>
      <c r="T1302">
        <v>7638.16</v>
      </c>
      <c r="U1302" t="str">
        <f>TEXT(Table1[[#This Row],[Booking_Date]],"mmm")</f>
        <v>Jun</v>
      </c>
      <c r="V1302">
        <f>YEAR(Table1[[#This Row],[Booking_Date]])</f>
        <v>2026</v>
      </c>
      <c r="W1302" t="s">
        <v>75</v>
      </c>
      <c r="X1302" t="str">
        <f>IF(Table1[[#This Row],[Freight_Cost]]&gt;50000,"High","Low")</f>
        <v>High</v>
      </c>
      <c r="Y1302" s="5" t="str">
        <f>IF(Table1[[#This Row],[Profit]]&gt;10000,"Good","Average")</f>
        <v>Average</v>
      </c>
      <c r="Z1302" s="5" t="str" cm="1">
        <f t="array" ref="Z1302">_xlfn.IFS(K1302&lt;=5,"Excellent",K1302&lt;=10,"Good",TRUE,"Delayed")</f>
        <v>Excellent</v>
      </c>
      <c r="AA1302" s="5" t="str">
        <f>_xlfn.XLOOKUP(Table1[[#This Row],[Shipment_ID]],A:A,E:E)</f>
        <v>CMA CGM</v>
      </c>
      <c r="AB1302" s="5">
        <f t="shared" si="20"/>
        <v>7638.16</v>
      </c>
    </row>
    <row r="1303" spans="1:28">
      <c r="A1303" t="s">
        <v>1497</v>
      </c>
      <c r="B1303" s="1">
        <v>46154</v>
      </c>
      <c r="C1303" t="s">
        <v>40</v>
      </c>
      <c r="D1303" t="s">
        <v>41</v>
      </c>
      <c r="E1303" t="s">
        <v>102</v>
      </c>
      <c r="F1303" t="s">
        <v>58</v>
      </c>
      <c r="G1303" t="s">
        <v>67</v>
      </c>
      <c r="H1303">
        <v>22.8</v>
      </c>
      <c r="I1303">
        <v>2667</v>
      </c>
      <c r="J1303">
        <v>102.7</v>
      </c>
      <c r="K1303">
        <v>8</v>
      </c>
      <c r="L1303" t="s">
        <v>34</v>
      </c>
      <c r="M1303" t="s">
        <v>45</v>
      </c>
      <c r="N1303">
        <v>83348</v>
      </c>
      <c r="O1303" t="s">
        <v>514</v>
      </c>
      <c r="P1303" t="s">
        <v>54</v>
      </c>
      <c r="Q1303">
        <v>88.25</v>
      </c>
      <c r="R1303">
        <v>6246</v>
      </c>
      <c r="S1303">
        <v>3344.82</v>
      </c>
      <c r="T1303">
        <v>14990.97</v>
      </c>
      <c r="U1303" t="str">
        <f>TEXT(Table1[[#This Row],[Booking_Date]],"mmm")</f>
        <v>May</v>
      </c>
      <c r="V1303">
        <f>YEAR(Table1[[#This Row],[Booking_Date]])</f>
        <v>2026</v>
      </c>
      <c r="W1303" t="s">
        <v>75</v>
      </c>
      <c r="X1303" t="str">
        <f>IF(Table1[[#This Row],[Freight_Cost]]&gt;50000,"High","Low")</f>
        <v>High</v>
      </c>
      <c r="Y1303" s="5" t="str">
        <f>IF(Table1[[#This Row],[Profit]]&gt;10000,"Good","Average")</f>
        <v>Good</v>
      </c>
      <c r="Z1303" s="5" t="str" cm="1">
        <f t="array" ref="Z1303">_xlfn.IFS(K1303&lt;=5,"Excellent",K1303&lt;=10,"Good",TRUE,"Delayed")</f>
        <v>Good</v>
      </c>
      <c r="AA1303" s="5" t="str">
        <f>_xlfn.XLOOKUP(Table1[[#This Row],[Shipment_ID]],A:A,E:E)</f>
        <v>Maersk</v>
      </c>
      <c r="AB1303" s="5">
        <f t="shared" si="20"/>
        <v>14990.97</v>
      </c>
    </row>
    <row r="1304" spans="1:28">
      <c r="A1304" t="s">
        <v>1498</v>
      </c>
      <c r="B1304" s="1">
        <v>45493</v>
      </c>
      <c r="C1304" t="s">
        <v>29</v>
      </c>
      <c r="D1304" t="s">
        <v>56</v>
      </c>
      <c r="E1304" t="s">
        <v>57</v>
      </c>
      <c r="F1304" t="s">
        <v>32</v>
      </c>
      <c r="G1304" t="s">
        <v>43</v>
      </c>
      <c r="H1304">
        <v>10.4</v>
      </c>
      <c r="I1304">
        <v>1693</v>
      </c>
      <c r="J1304">
        <v>94.37</v>
      </c>
      <c r="K1304">
        <v>6</v>
      </c>
      <c r="L1304" t="s">
        <v>34</v>
      </c>
      <c r="M1304" t="s">
        <v>35</v>
      </c>
      <c r="N1304">
        <v>50000.4</v>
      </c>
      <c r="O1304" t="s">
        <v>402</v>
      </c>
      <c r="P1304" t="s">
        <v>78</v>
      </c>
      <c r="Q1304">
        <v>84.41</v>
      </c>
      <c r="R1304">
        <v>3802</v>
      </c>
      <c r="S1304">
        <v>3130.84</v>
      </c>
      <c r="T1304">
        <v>5121.3599999999997</v>
      </c>
      <c r="U1304" t="str">
        <f>TEXT(Table1[[#This Row],[Booking_Date]],"mmm")</f>
        <v>Jul</v>
      </c>
      <c r="V1304">
        <f>YEAR(Table1[[#This Row],[Booking_Date]])</f>
        <v>2024</v>
      </c>
      <c r="W1304" t="s">
        <v>48</v>
      </c>
      <c r="X1304" t="str">
        <f>IF(Table1[[#This Row],[Freight_Cost]]&gt;50000,"High","Low")</f>
        <v>High</v>
      </c>
      <c r="Y1304" s="5" t="str">
        <f>IF(Table1[[#This Row],[Profit]]&gt;10000,"Good","Average")</f>
        <v>Average</v>
      </c>
      <c r="Z1304" s="5" t="str" cm="1">
        <f t="array" ref="Z1304">_xlfn.IFS(K1304&lt;=5,"Excellent",K1304&lt;=10,"Good",TRUE,"Delayed")</f>
        <v>Good</v>
      </c>
      <c r="AA1304" s="5" t="str">
        <f>_xlfn.XLOOKUP(Table1[[#This Row],[Shipment_ID]],A:A,E:E)</f>
        <v>Evergreen</v>
      </c>
      <c r="AB1304" s="5">
        <f t="shared" si="20"/>
        <v>5121.3599999999997</v>
      </c>
    </row>
    <row r="1305" spans="1:28">
      <c r="A1305" t="s">
        <v>1499</v>
      </c>
      <c r="B1305" s="1">
        <v>45764</v>
      </c>
      <c r="C1305" t="s">
        <v>121</v>
      </c>
      <c r="D1305" t="s">
        <v>82</v>
      </c>
      <c r="E1305" t="s">
        <v>99</v>
      </c>
      <c r="F1305" t="s">
        <v>58</v>
      </c>
      <c r="G1305" t="s">
        <v>59</v>
      </c>
      <c r="H1305">
        <v>15.34</v>
      </c>
      <c r="I1305">
        <v>833</v>
      </c>
      <c r="J1305">
        <v>90.6</v>
      </c>
      <c r="K1305">
        <v>4</v>
      </c>
      <c r="L1305" t="s">
        <v>68</v>
      </c>
      <c r="M1305" t="s">
        <v>35</v>
      </c>
      <c r="N1305">
        <v>53174</v>
      </c>
      <c r="O1305" t="s">
        <v>150</v>
      </c>
      <c r="P1305" t="s">
        <v>62</v>
      </c>
      <c r="Q1305">
        <v>83.06</v>
      </c>
      <c r="R1305">
        <v>2279.6</v>
      </c>
      <c r="S1305">
        <v>1919.96</v>
      </c>
      <c r="T1305">
        <v>8053.22</v>
      </c>
      <c r="U1305" t="str">
        <f>TEXT(Table1[[#This Row],[Booking_Date]],"mmm")</f>
        <v>Apr</v>
      </c>
      <c r="V1305">
        <f>YEAR(Table1[[#This Row],[Booking_Date]])</f>
        <v>2025</v>
      </c>
      <c r="W1305" t="s">
        <v>75</v>
      </c>
      <c r="X1305" t="str">
        <f>IF(Table1[[#This Row],[Freight_Cost]]&gt;50000,"High","Low")</f>
        <v>High</v>
      </c>
      <c r="Y1305" s="5" t="str">
        <f>IF(Table1[[#This Row],[Profit]]&gt;10000,"Good","Average")</f>
        <v>Average</v>
      </c>
      <c r="Z1305" s="5" t="str" cm="1">
        <f t="array" ref="Z1305">_xlfn.IFS(K1305&lt;=5,"Excellent",K1305&lt;=10,"Good",TRUE,"Delayed")</f>
        <v>Excellent</v>
      </c>
      <c r="AA1305" s="5" t="str">
        <f>_xlfn.XLOOKUP(Table1[[#This Row],[Shipment_ID]],A:A,E:E)</f>
        <v>ONE</v>
      </c>
      <c r="AB1305" s="5">
        <f t="shared" si="20"/>
        <v>8053.22</v>
      </c>
    </row>
    <row r="1306" spans="1:28">
      <c r="A1306" t="s">
        <v>1500</v>
      </c>
      <c r="B1306" s="1">
        <v>45425</v>
      </c>
      <c r="C1306" t="s">
        <v>40</v>
      </c>
      <c r="D1306" t="s">
        <v>30</v>
      </c>
      <c r="E1306" t="s">
        <v>31</v>
      </c>
      <c r="F1306" t="s">
        <v>58</v>
      </c>
      <c r="G1306" t="s">
        <v>43</v>
      </c>
      <c r="H1306">
        <v>21.88</v>
      </c>
      <c r="I1306">
        <v>403</v>
      </c>
      <c r="J1306">
        <v>86.07</v>
      </c>
      <c r="K1306">
        <v>2</v>
      </c>
      <c r="L1306" t="s">
        <v>68</v>
      </c>
      <c r="M1306" t="s">
        <v>35</v>
      </c>
      <c r="N1306">
        <v>53356.4</v>
      </c>
      <c r="O1306" t="s">
        <v>100</v>
      </c>
      <c r="P1306" t="s">
        <v>54</v>
      </c>
      <c r="Q1306">
        <v>83.64</v>
      </c>
      <c r="R1306">
        <v>1681.2</v>
      </c>
      <c r="S1306">
        <v>4674.05</v>
      </c>
      <c r="T1306">
        <v>5638.01</v>
      </c>
      <c r="U1306" t="str">
        <f>TEXT(Table1[[#This Row],[Booking_Date]],"mmm")</f>
        <v>May</v>
      </c>
      <c r="V1306">
        <f>YEAR(Table1[[#This Row],[Booking_Date]])</f>
        <v>2024</v>
      </c>
      <c r="W1306" t="s">
        <v>75</v>
      </c>
      <c r="X1306" t="str">
        <f>IF(Table1[[#This Row],[Freight_Cost]]&gt;50000,"High","Low")</f>
        <v>High</v>
      </c>
      <c r="Y1306" s="5" t="str">
        <f>IF(Table1[[#This Row],[Profit]]&gt;10000,"Good","Average")</f>
        <v>Average</v>
      </c>
      <c r="Z1306" s="5" t="str" cm="1">
        <f t="array" ref="Z1306">_xlfn.IFS(K1306&lt;=5,"Excellent",K1306&lt;=10,"Good",TRUE,"Delayed")</f>
        <v>Excellent</v>
      </c>
      <c r="AA1306" s="5" t="str">
        <f>_xlfn.XLOOKUP(Table1[[#This Row],[Shipment_ID]],A:A,E:E)</f>
        <v>Hapag-Lloyd</v>
      </c>
      <c r="AB1306" s="5">
        <f t="shared" si="20"/>
        <v>5638.01</v>
      </c>
    </row>
    <row r="1307" spans="1:28">
      <c r="A1307" t="s">
        <v>1501</v>
      </c>
      <c r="B1307" s="1">
        <v>45681</v>
      </c>
      <c r="C1307" t="s">
        <v>40</v>
      </c>
      <c r="D1307" t="s">
        <v>108</v>
      </c>
      <c r="E1307" t="s">
        <v>83</v>
      </c>
      <c r="F1307" t="s">
        <v>32</v>
      </c>
      <c r="G1307" t="s">
        <v>90</v>
      </c>
      <c r="H1307">
        <v>24.97</v>
      </c>
      <c r="I1307">
        <v>1980</v>
      </c>
      <c r="J1307">
        <v>101.51</v>
      </c>
      <c r="K1307">
        <v>6</v>
      </c>
      <c r="L1307" t="s">
        <v>68</v>
      </c>
      <c r="M1307" t="s">
        <v>35</v>
      </c>
      <c r="N1307">
        <v>64914.2</v>
      </c>
      <c r="O1307" t="s">
        <v>262</v>
      </c>
      <c r="P1307" t="s">
        <v>47</v>
      </c>
      <c r="Q1307">
        <v>81.489999999999995</v>
      </c>
      <c r="R1307">
        <v>4958.8</v>
      </c>
      <c r="S1307">
        <v>4433.79</v>
      </c>
      <c r="T1307">
        <v>10965.3</v>
      </c>
      <c r="U1307" t="str">
        <f>TEXT(Table1[[#This Row],[Booking_Date]],"mmm")</f>
        <v>Jan</v>
      </c>
      <c r="V1307">
        <f>YEAR(Table1[[#This Row],[Booking_Date]])</f>
        <v>2025</v>
      </c>
      <c r="W1307" t="s">
        <v>38</v>
      </c>
      <c r="X1307" t="str">
        <f>IF(Table1[[#This Row],[Freight_Cost]]&gt;50000,"High","Low")</f>
        <v>High</v>
      </c>
      <c r="Y1307" s="5" t="str">
        <f>IF(Table1[[#This Row],[Profit]]&gt;10000,"Good","Average")</f>
        <v>Good</v>
      </c>
      <c r="Z1307" s="5" t="str" cm="1">
        <f t="array" ref="Z1307">_xlfn.IFS(K1307&lt;=5,"Excellent",K1307&lt;=10,"Good",TRUE,"Delayed")</f>
        <v>Good</v>
      </c>
      <c r="AA1307" s="5" t="str">
        <f>_xlfn.XLOOKUP(Table1[[#This Row],[Shipment_ID]],A:A,E:E)</f>
        <v>MSC</v>
      </c>
      <c r="AB1307" s="5">
        <f t="shared" si="20"/>
        <v>10965.3</v>
      </c>
    </row>
    <row r="1308" spans="1:28">
      <c r="A1308" t="s">
        <v>1502</v>
      </c>
      <c r="B1308" s="1">
        <v>45362</v>
      </c>
      <c r="C1308" t="s">
        <v>115</v>
      </c>
      <c r="D1308" t="s">
        <v>56</v>
      </c>
      <c r="E1308" t="s">
        <v>102</v>
      </c>
      <c r="F1308" t="s">
        <v>32</v>
      </c>
      <c r="G1308" t="s">
        <v>84</v>
      </c>
      <c r="H1308">
        <v>12.33</v>
      </c>
      <c r="I1308">
        <v>665</v>
      </c>
      <c r="J1308">
        <v>92.33</v>
      </c>
      <c r="K1308">
        <v>3</v>
      </c>
      <c r="L1308" t="s">
        <v>44</v>
      </c>
      <c r="M1308" t="s">
        <v>45</v>
      </c>
      <c r="N1308">
        <v>31656.6</v>
      </c>
      <c r="O1308" t="s">
        <v>219</v>
      </c>
      <c r="P1308" t="s">
        <v>37</v>
      </c>
      <c r="Q1308">
        <v>88.65</v>
      </c>
      <c r="R1308">
        <v>1823.2</v>
      </c>
      <c r="S1308">
        <v>1558.34</v>
      </c>
      <c r="T1308">
        <v>4549.0200000000004</v>
      </c>
      <c r="U1308" t="str">
        <f>TEXT(Table1[[#This Row],[Booking_Date]],"mmm")</f>
        <v>Mar</v>
      </c>
      <c r="V1308">
        <f>YEAR(Table1[[#This Row],[Booking_Date]])</f>
        <v>2024</v>
      </c>
      <c r="W1308" t="s">
        <v>38</v>
      </c>
      <c r="X1308" t="str">
        <f>IF(Table1[[#This Row],[Freight_Cost]]&gt;50000,"High","Low")</f>
        <v>Low</v>
      </c>
      <c r="Y1308" s="5" t="str">
        <f>IF(Table1[[#This Row],[Profit]]&gt;10000,"Good","Average")</f>
        <v>Average</v>
      </c>
      <c r="Z1308" s="5" t="str" cm="1">
        <f t="array" ref="Z1308">_xlfn.IFS(K1308&lt;=5,"Excellent",K1308&lt;=10,"Good",TRUE,"Delayed")</f>
        <v>Excellent</v>
      </c>
      <c r="AA1308" s="5" t="str">
        <f>_xlfn.XLOOKUP(Table1[[#This Row],[Shipment_ID]],A:A,E:E)</f>
        <v>Maersk</v>
      </c>
      <c r="AB1308" s="5">
        <f t="shared" si="20"/>
        <v>4549.0200000000004</v>
      </c>
    </row>
    <row r="1309" spans="1:28">
      <c r="A1309" t="s">
        <v>1503</v>
      </c>
      <c r="B1309" s="1">
        <v>45798</v>
      </c>
      <c r="C1309" t="s">
        <v>50</v>
      </c>
      <c r="D1309" t="s">
        <v>72</v>
      </c>
      <c r="E1309" t="s">
        <v>57</v>
      </c>
      <c r="F1309" t="s">
        <v>58</v>
      </c>
      <c r="G1309" t="s">
        <v>67</v>
      </c>
      <c r="H1309">
        <v>17.71</v>
      </c>
      <c r="I1309">
        <v>1186</v>
      </c>
      <c r="J1309">
        <v>89.85</v>
      </c>
      <c r="K1309">
        <v>2</v>
      </c>
      <c r="L1309" t="s">
        <v>34</v>
      </c>
      <c r="M1309" t="s">
        <v>60</v>
      </c>
      <c r="N1309">
        <v>57953</v>
      </c>
      <c r="O1309" t="s">
        <v>200</v>
      </c>
      <c r="P1309" t="s">
        <v>74</v>
      </c>
      <c r="Q1309">
        <v>87.52</v>
      </c>
      <c r="R1309">
        <v>3080.4</v>
      </c>
      <c r="S1309">
        <v>3132.2</v>
      </c>
      <c r="T1309">
        <v>7830.28</v>
      </c>
      <c r="U1309" t="str">
        <f>TEXT(Table1[[#This Row],[Booking_Date]],"mmm")</f>
        <v>May</v>
      </c>
      <c r="V1309">
        <f>YEAR(Table1[[#This Row],[Booking_Date]])</f>
        <v>2025</v>
      </c>
      <c r="W1309" t="s">
        <v>75</v>
      </c>
      <c r="X1309" t="str">
        <f>IF(Table1[[#This Row],[Freight_Cost]]&gt;50000,"High","Low")</f>
        <v>High</v>
      </c>
      <c r="Y1309" s="5" t="str">
        <f>IF(Table1[[#This Row],[Profit]]&gt;10000,"Good","Average")</f>
        <v>Average</v>
      </c>
      <c r="Z1309" s="5" t="str" cm="1">
        <f t="array" ref="Z1309">_xlfn.IFS(K1309&lt;=5,"Excellent",K1309&lt;=10,"Good",TRUE,"Delayed")</f>
        <v>Excellent</v>
      </c>
      <c r="AA1309" s="5" t="str">
        <f>_xlfn.XLOOKUP(Table1[[#This Row],[Shipment_ID]],A:A,E:E)</f>
        <v>Evergreen</v>
      </c>
      <c r="AB1309" s="5">
        <f t="shared" si="20"/>
        <v>7830.28</v>
      </c>
    </row>
    <row r="1310" spans="1:28">
      <c r="A1310" t="s">
        <v>1504</v>
      </c>
      <c r="B1310" s="1">
        <v>45300</v>
      </c>
      <c r="C1310" t="s">
        <v>64</v>
      </c>
      <c r="D1310" t="s">
        <v>108</v>
      </c>
      <c r="E1310" t="s">
        <v>66</v>
      </c>
      <c r="F1310" t="s">
        <v>32</v>
      </c>
      <c r="G1310" t="s">
        <v>67</v>
      </c>
      <c r="H1310">
        <v>11.79</v>
      </c>
      <c r="I1310">
        <v>1853</v>
      </c>
      <c r="J1310">
        <v>90.87</v>
      </c>
      <c r="K1310">
        <v>5</v>
      </c>
      <c r="L1310" t="s">
        <v>44</v>
      </c>
      <c r="M1310" t="s">
        <v>35</v>
      </c>
      <c r="N1310">
        <v>47751.4</v>
      </c>
      <c r="O1310" t="s">
        <v>479</v>
      </c>
      <c r="P1310" t="s">
        <v>70</v>
      </c>
      <c r="Q1310">
        <v>86.96</v>
      </c>
      <c r="R1310">
        <v>4177.6000000000004</v>
      </c>
      <c r="S1310">
        <v>4275.12</v>
      </c>
      <c r="T1310">
        <v>5218.21</v>
      </c>
      <c r="U1310" t="str">
        <f>TEXT(Table1[[#This Row],[Booking_Date]],"mmm")</f>
        <v>Jan</v>
      </c>
      <c r="V1310">
        <f>YEAR(Table1[[#This Row],[Booking_Date]])</f>
        <v>2024</v>
      </c>
      <c r="W1310" t="s">
        <v>38</v>
      </c>
      <c r="X1310" t="str">
        <f>IF(Table1[[#This Row],[Freight_Cost]]&gt;50000,"High","Low")</f>
        <v>Low</v>
      </c>
      <c r="Y1310" s="5" t="str">
        <f>IF(Table1[[#This Row],[Profit]]&gt;10000,"Good","Average")</f>
        <v>Average</v>
      </c>
      <c r="Z1310" s="5" t="str" cm="1">
        <f t="array" ref="Z1310">_xlfn.IFS(K1310&lt;=5,"Excellent",K1310&lt;=10,"Good",TRUE,"Delayed")</f>
        <v>Excellent</v>
      </c>
      <c r="AA1310" s="5" t="str">
        <f>_xlfn.XLOOKUP(Table1[[#This Row],[Shipment_ID]],A:A,E:E)</f>
        <v>COSCO</v>
      </c>
      <c r="AB1310" s="5">
        <f t="shared" si="20"/>
        <v>5218.21</v>
      </c>
    </row>
    <row r="1311" spans="1:28">
      <c r="A1311" t="s">
        <v>1505</v>
      </c>
      <c r="B1311" s="1">
        <v>46079</v>
      </c>
      <c r="C1311" t="s">
        <v>89</v>
      </c>
      <c r="D1311" t="s">
        <v>41</v>
      </c>
      <c r="E1311" t="s">
        <v>31</v>
      </c>
      <c r="F1311" t="s">
        <v>32</v>
      </c>
      <c r="G1311" t="s">
        <v>59</v>
      </c>
      <c r="H1311">
        <v>27.96</v>
      </c>
      <c r="I1311">
        <v>1480</v>
      </c>
      <c r="J1311">
        <v>87.17</v>
      </c>
      <c r="K1311">
        <v>3</v>
      </c>
      <c r="L1311" t="s">
        <v>34</v>
      </c>
      <c r="M1311" t="s">
        <v>45</v>
      </c>
      <c r="N1311">
        <v>59884.4</v>
      </c>
      <c r="O1311" t="s">
        <v>61</v>
      </c>
      <c r="P1311" t="s">
        <v>70</v>
      </c>
      <c r="Q1311">
        <v>87.34</v>
      </c>
      <c r="R1311">
        <v>4078.4</v>
      </c>
      <c r="S1311">
        <v>2561.83</v>
      </c>
      <c r="T1311">
        <v>6359.32</v>
      </c>
      <c r="U1311" t="str">
        <f>TEXT(Table1[[#This Row],[Booking_Date]],"mmm")</f>
        <v>Feb</v>
      </c>
      <c r="V1311">
        <f>YEAR(Table1[[#This Row],[Booking_Date]])</f>
        <v>2026</v>
      </c>
      <c r="W1311" t="s">
        <v>38</v>
      </c>
      <c r="X1311" t="str">
        <f>IF(Table1[[#This Row],[Freight_Cost]]&gt;50000,"High","Low")</f>
        <v>High</v>
      </c>
      <c r="Y1311" s="5" t="str">
        <f>IF(Table1[[#This Row],[Profit]]&gt;10000,"Good","Average")</f>
        <v>Average</v>
      </c>
      <c r="Z1311" s="5" t="str" cm="1">
        <f t="array" ref="Z1311">_xlfn.IFS(K1311&lt;=5,"Excellent",K1311&lt;=10,"Good",TRUE,"Delayed")</f>
        <v>Excellent</v>
      </c>
      <c r="AA1311" s="5" t="str">
        <f>_xlfn.XLOOKUP(Table1[[#This Row],[Shipment_ID]],A:A,E:E)</f>
        <v>Hapag-Lloyd</v>
      </c>
      <c r="AB1311" s="5">
        <f t="shared" si="20"/>
        <v>6359.32</v>
      </c>
    </row>
    <row r="1312" spans="1:28">
      <c r="A1312" t="s">
        <v>1506</v>
      </c>
      <c r="B1312" s="1">
        <v>45998</v>
      </c>
      <c r="C1312" t="s">
        <v>121</v>
      </c>
      <c r="D1312" t="s">
        <v>41</v>
      </c>
      <c r="E1312" t="s">
        <v>83</v>
      </c>
      <c r="F1312" t="s">
        <v>58</v>
      </c>
      <c r="G1312" t="s">
        <v>59</v>
      </c>
      <c r="H1312">
        <v>17.02</v>
      </c>
      <c r="I1312">
        <v>1516</v>
      </c>
      <c r="J1312">
        <v>94.79</v>
      </c>
      <c r="K1312">
        <v>4</v>
      </c>
      <c r="L1312" t="s">
        <v>44</v>
      </c>
      <c r="M1312" t="s">
        <v>35</v>
      </c>
      <c r="N1312">
        <v>60884.800000000003</v>
      </c>
      <c r="O1312" t="s">
        <v>148</v>
      </c>
      <c r="P1312" t="s">
        <v>47</v>
      </c>
      <c r="Q1312">
        <v>81.61</v>
      </c>
      <c r="R1312">
        <v>3712.8</v>
      </c>
      <c r="S1312">
        <v>3842.52</v>
      </c>
      <c r="T1312">
        <v>10664.76</v>
      </c>
      <c r="U1312" t="str">
        <f>TEXT(Table1[[#This Row],[Booking_Date]],"mmm")</f>
        <v>Dec</v>
      </c>
      <c r="V1312">
        <f>YEAR(Table1[[#This Row],[Booking_Date]])</f>
        <v>2025</v>
      </c>
      <c r="W1312" t="s">
        <v>104</v>
      </c>
      <c r="X1312" t="str">
        <f>IF(Table1[[#This Row],[Freight_Cost]]&gt;50000,"High","Low")</f>
        <v>High</v>
      </c>
      <c r="Y1312" s="5" t="str">
        <f>IF(Table1[[#This Row],[Profit]]&gt;10000,"Good","Average")</f>
        <v>Good</v>
      </c>
      <c r="Z1312" s="5" t="str" cm="1">
        <f t="array" ref="Z1312">_xlfn.IFS(K1312&lt;=5,"Excellent",K1312&lt;=10,"Good",TRUE,"Delayed")</f>
        <v>Excellent</v>
      </c>
      <c r="AA1312" s="5" t="str">
        <f>_xlfn.XLOOKUP(Table1[[#This Row],[Shipment_ID]],A:A,E:E)</f>
        <v>MSC</v>
      </c>
      <c r="AB1312" s="5">
        <f t="shared" si="20"/>
        <v>10664.76</v>
      </c>
    </row>
    <row r="1313" spans="1:28">
      <c r="A1313" t="s">
        <v>1507</v>
      </c>
      <c r="B1313" s="1">
        <v>46048</v>
      </c>
      <c r="C1313" t="s">
        <v>121</v>
      </c>
      <c r="D1313" t="s">
        <v>108</v>
      </c>
      <c r="E1313" t="s">
        <v>66</v>
      </c>
      <c r="F1313" t="s">
        <v>32</v>
      </c>
      <c r="G1313" t="s">
        <v>67</v>
      </c>
      <c r="H1313">
        <v>26.38</v>
      </c>
      <c r="I1313">
        <v>992</v>
      </c>
      <c r="J1313">
        <v>100.72</v>
      </c>
      <c r="K1313">
        <v>3</v>
      </c>
      <c r="L1313" t="s">
        <v>68</v>
      </c>
      <c r="M1313" t="s">
        <v>35</v>
      </c>
      <c r="N1313">
        <v>54232.4</v>
      </c>
      <c r="O1313" t="s">
        <v>139</v>
      </c>
      <c r="P1313" t="s">
        <v>62</v>
      </c>
      <c r="Q1313">
        <v>84.51</v>
      </c>
      <c r="R1313">
        <v>3039.2</v>
      </c>
      <c r="S1313">
        <v>2092.04</v>
      </c>
      <c r="T1313">
        <v>4791.2</v>
      </c>
      <c r="U1313" t="str">
        <f>TEXT(Table1[[#This Row],[Booking_Date]],"mmm")</f>
        <v>Jan</v>
      </c>
      <c r="V1313">
        <f>YEAR(Table1[[#This Row],[Booking_Date]])</f>
        <v>2026</v>
      </c>
      <c r="W1313" t="s">
        <v>38</v>
      </c>
      <c r="X1313" t="str">
        <f>IF(Table1[[#This Row],[Freight_Cost]]&gt;50000,"High","Low")</f>
        <v>High</v>
      </c>
      <c r="Y1313" s="5" t="str">
        <f>IF(Table1[[#This Row],[Profit]]&gt;10000,"Good","Average")</f>
        <v>Average</v>
      </c>
      <c r="Z1313" s="5" t="str" cm="1">
        <f t="array" ref="Z1313">_xlfn.IFS(K1313&lt;=5,"Excellent",K1313&lt;=10,"Good",TRUE,"Delayed")</f>
        <v>Excellent</v>
      </c>
      <c r="AA1313" s="5" t="str">
        <f>_xlfn.XLOOKUP(Table1[[#This Row],[Shipment_ID]],A:A,E:E)</f>
        <v>COSCO</v>
      </c>
      <c r="AB1313" s="5">
        <f t="shared" si="20"/>
        <v>4791.2</v>
      </c>
    </row>
    <row r="1314" spans="1:28">
      <c r="A1314" t="s">
        <v>1508</v>
      </c>
      <c r="B1314" s="1">
        <v>45633</v>
      </c>
      <c r="C1314" t="s">
        <v>89</v>
      </c>
      <c r="D1314" t="s">
        <v>72</v>
      </c>
      <c r="E1314" t="s">
        <v>102</v>
      </c>
      <c r="F1314" t="s">
        <v>32</v>
      </c>
      <c r="G1314" t="s">
        <v>52</v>
      </c>
      <c r="H1314">
        <v>26.58</v>
      </c>
      <c r="I1314">
        <v>1729</v>
      </c>
      <c r="J1314">
        <v>102.03</v>
      </c>
      <c r="K1314">
        <v>4</v>
      </c>
      <c r="L1314" t="s">
        <v>34</v>
      </c>
      <c r="M1314" t="s">
        <v>35</v>
      </c>
      <c r="N1314">
        <v>65913.600000000006</v>
      </c>
      <c r="O1314" t="s">
        <v>366</v>
      </c>
      <c r="P1314" t="s">
        <v>47</v>
      </c>
      <c r="Q1314">
        <v>86.62</v>
      </c>
      <c r="R1314">
        <v>4521.2</v>
      </c>
      <c r="S1314">
        <v>3407.55</v>
      </c>
      <c r="T1314">
        <v>5737.25</v>
      </c>
      <c r="U1314" t="str">
        <f>TEXT(Table1[[#This Row],[Booking_Date]],"mmm")</f>
        <v>Dec</v>
      </c>
      <c r="V1314">
        <f>YEAR(Table1[[#This Row],[Booking_Date]])</f>
        <v>2024</v>
      </c>
      <c r="W1314" t="s">
        <v>104</v>
      </c>
      <c r="X1314" t="str">
        <f>IF(Table1[[#This Row],[Freight_Cost]]&gt;50000,"High","Low")</f>
        <v>High</v>
      </c>
      <c r="Y1314" s="5" t="str">
        <f>IF(Table1[[#This Row],[Profit]]&gt;10000,"Good","Average")</f>
        <v>Average</v>
      </c>
      <c r="Z1314" s="5" t="str" cm="1">
        <f t="array" ref="Z1314">_xlfn.IFS(K1314&lt;=5,"Excellent",K1314&lt;=10,"Good",TRUE,"Delayed")</f>
        <v>Excellent</v>
      </c>
      <c r="AA1314" s="5" t="str">
        <f>_xlfn.XLOOKUP(Table1[[#This Row],[Shipment_ID]],A:A,E:E)</f>
        <v>Maersk</v>
      </c>
      <c r="AB1314" s="5">
        <f t="shared" si="20"/>
        <v>5737.25</v>
      </c>
    </row>
    <row r="1315" spans="1:28">
      <c r="A1315" t="s">
        <v>1509</v>
      </c>
      <c r="B1315" s="1">
        <v>46069</v>
      </c>
      <c r="C1315" t="s">
        <v>50</v>
      </c>
      <c r="D1315" t="s">
        <v>108</v>
      </c>
      <c r="E1315" t="s">
        <v>57</v>
      </c>
      <c r="F1315" t="s">
        <v>58</v>
      </c>
      <c r="G1315" t="s">
        <v>43</v>
      </c>
      <c r="H1315">
        <v>13.47</v>
      </c>
      <c r="I1315">
        <v>2460</v>
      </c>
      <c r="J1315">
        <v>100.96</v>
      </c>
      <c r="K1315">
        <v>8</v>
      </c>
      <c r="L1315" t="s">
        <v>68</v>
      </c>
      <c r="M1315" t="s">
        <v>35</v>
      </c>
      <c r="N1315">
        <v>72258.2</v>
      </c>
      <c r="O1315" t="s">
        <v>200</v>
      </c>
      <c r="P1315" t="s">
        <v>78</v>
      </c>
      <c r="Q1315">
        <v>88.98</v>
      </c>
      <c r="R1315">
        <v>5458.8</v>
      </c>
      <c r="S1315">
        <v>2464.1</v>
      </c>
      <c r="T1315">
        <v>11083.03</v>
      </c>
      <c r="U1315" t="str">
        <f>TEXT(Table1[[#This Row],[Booking_Date]],"mmm")</f>
        <v>Feb</v>
      </c>
      <c r="V1315">
        <f>YEAR(Table1[[#This Row],[Booking_Date]])</f>
        <v>2026</v>
      </c>
      <c r="W1315" t="s">
        <v>38</v>
      </c>
      <c r="X1315" t="str">
        <f>IF(Table1[[#This Row],[Freight_Cost]]&gt;50000,"High","Low")</f>
        <v>High</v>
      </c>
      <c r="Y1315" s="5" t="str">
        <f>IF(Table1[[#This Row],[Profit]]&gt;10000,"Good","Average")</f>
        <v>Good</v>
      </c>
      <c r="Z1315" s="5" t="str" cm="1">
        <f t="array" ref="Z1315">_xlfn.IFS(K1315&lt;=5,"Excellent",K1315&lt;=10,"Good",TRUE,"Delayed")</f>
        <v>Good</v>
      </c>
      <c r="AA1315" s="5" t="str">
        <f>_xlfn.XLOOKUP(Table1[[#This Row],[Shipment_ID]],A:A,E:E)</f>
        <v>Evergreen</v>
      </c>
      <c r="AB1315" s="5">
        <f t="shared" si="20"/>
        <v>11083.03</v>
      </c>
    </row>
    <row r="1316" spans="1:28">
      <c r="A1316" t="s">
        <v>1510</v>
      </c>
      <c r="B1316" s="1">
        <v>46065</v>
      </c>
      <c r="C1316" t="s">
        <v>64</v>
      </c>
      <c r="D1316" t="s">
        <v>65</v>
      </c>
      <c r="E1316" t="s">
        <v>31</v>
      </c>
      <c r="F1316" t="s">
        <v>32</v>
      </c>
      <c r="G1316" t="s">
        <v>90</v>
      </c>
      <c r="H1316">
        <v>17.88</v>
      </c>
      <c r="I1316">
        <v>684</v>
      </c>
      <c r="J1316">
        <v>85.13</v>
      </c>
      <c r="K1316">
        <v>2</v>
      </c>
      <c r="L1316" t="s">
        <v>34</v>
      </c>
      <c r="M1316" t="s">
        <v>35</v>
      </c>
      <c r="N1316">
        <v>43515.6</v>
      </c>
      <c r="O1316" t="s">
        <v>216</v>
      </c>
      <c r="P1316" t="s">
        <v>70</v>
      </c>
      <c r="Q1316">
        <v>87.57</v>
      </c>
      <c r="R1316">
        <v>2083.1999999999998</v>
      </c>
      <c r="S1316">
        <v>2233.4499999999998</v>
      </c>
      <c r="T1316">
        <v>3736</v>
      </c>
      <c r="U1316" t="str">
        <f>TEXT(Table1[[#This Row],[Booking_Date]],"mmm")</f>
        <v>Feb</v>
      </c>
      <c r="V1316">
        <f>YEAR(Table1[[#This Row],[Booking_Date]])</f>
        <v>2026</v>
      </c>
      <c r="W1316" t="s">
        <v>38</v>
      </c>
      <c r="X1316" t="str">
        <f>IF(Table1[[#This Row],[Freight_Cost]]&gt;50000,"High","Low")</f>
        <v>Low</v>
      </c>
      <c r="Y1316" s="5" t="str">
        <f>IF(Table1[[#This Row],[Profit]]&gt;10000,"Good","Average")</f>
        <v>Average</v>
      </c>
      <c r="Z1316" s="5" t="str" cm="1">
        <f t="array" ref="Z1316">_xlfn.IFS(K1316&lt;=5,"Excellent",K1316&lt;=10,"Good",TRUE,"Delayed")</f>
        <v>Excellent</v>
      </c>
      <c r="AA1316" s="5" t="str">
        <f>_xlfn.XLOOKUP(Table1[[#This Row],[Shipment_ID]],A:A,E:E)</f>
        <v>Hapag-Lloyd</v>
      </c>
      <c r="AB1316" s="5">
        <f t="shared" si="20"/>
        <v>3736</v>
      </c>
    </row>
    <row r="1317" spans="1:28">
      <c r="A1317" t="s">
        <v>1511</v>
      </c>
      <c r="B1317" s="1">
        <v>45714</v>
      </c>
      <c r="C1317" t="s">
        <v>40</v>
      </c>
      <c r="D1317" t="s">
        <v>72</v>
      </c>
      <c r="E1317" t="s">
        <v>66</v>
      </c>
      <c r="F1317" t="s">
        <v>32</v>
      </c>
      <c r="G1317" t="s">
        <v>52</v>
      </c>
      <c r="H1317">
        <v>23.68</v>
      </c>
      <c r="I1317">
        <v>2348</v>
      </c>
      <c r="J1317">
        <v>99.47</v>
      </c>
      <c r="K1317">
        <v>6</v>
      </c>
      <c r="L1317" t="s">
        <v>44</v>
      </c>
      <c r="M1317" t="s">
        <v>35</v>
      </c>
      <c r="N1317">
        <v>65424.4</v>
      </c>
      <c r="O1317" t="s">
        <v>109</v>
      </c>
      <c r="P1317" t="s">
        <v>70</v>
      </c>
      <c r="Q1317">
        <v>81.150000000000006</v>
      </c>
      <c r="R1317">
        <v>5643.2</v>
      </c>
      <c r="S1317">
        <v>4293.01</v>
      </c>
      <c r="T1317">
        <v>7735.32</v>
      </c>
      <c r="U1317" t="str">
        <f>TEXT(Table1[[#This Row],[Booking_Date]],"mmm")</f>
        <v>Feb</v>
      </c>
      <c r="V1317">
        <f>YEAR(Table1[[#This Row],[Booking_Date]])</f>
        <v>2025</v>
      </c>
      <c r="W1317" t="s">
        <v>38</v>
      </c>
      <c r="X1317" t="str">
        <f>IF(Table1[[#This Row],[Freight_Cost]]&gt;50000,"High","Low")</f>
        <v>High</v>
      </c>
      <c r="Y1317" s="5" t="str">
        <f>IF(Table1[[#This Row],[Profit]]&gt;10000,"Good","Average")</f>
        <v>Average</v>
      </c>
      <c r="Z1317" s="5" t="str" cm="1">
        <f t="array" ref="Z1317">_xlfn.IFS(K1317&lt;=5,"Excellent",K1317&lt;=10,"Good",TRUE,"Delayed")</f>
        <v>Good</v>
      </c>
      <c r="AA1317" s="5" t="str">
        <f>_xlfn.XLOOKUP(Table1[[#This Row],[Shipment_ID]],A:A,E:E)</f>
        <v>COSCO</v>
      </c>
      <c r="AB1317" s="5">
        <f t="shared" si="20"/>
        <v>7735.32</v>
      </c>
    </row>
    <row r="1318" spans="1:28">
      <c r="A1318" t="s">
        <v>1512</v>
      </c>
      <c r="B1318" s="1">
        <v>45855</v>
      </c>
      <c r="C1318" t="s">
        <v>40</v>
      </c>
      <c r="D1318" t="s">
        <v>72</v>
      </c>
      <c r="E1318" t="s">
        <v>66</v>
      </c>
      <c r="F1318" t="s">
        <v>32</v>
      </c>
      <c r="G1318" t="s">
        <v>90</v>
      </c>
      <c r="H1318">
        <v>21.06</v>
      </c>
      <c r="I1318">
        <v>1360</v>
      </c>
      <c r="J1318">
        <v>97.85</v>
      </c>
      <c r="K1318">
        <v>5</v>
      </c>
      <c r="L1318" t="s">
        <v>44</v>
      </c>
      <c r="M1318" t="s">
        <v>45</v>
      </c>
      <c r="N1318">
        <v>48516</v>
      </c>
      <c r="O1318" t="s">
        <v>116</v>
      </c>
      <c r="P1318" t="s">
        <v>78</v>
      </c>
      <c r="Q1318">
        <v>85.41</v>
      </c>
      <c r="R1318">
        <v>3562.4</v>
      </c>
      <c r="S1318">
        <v>2157.75</v>
      </c>
      <c r="T1318">
        <v>4700.03</v>
      </c>
      <c r="U1318" t="str">
        <f>TEXT(Table1[[#This Row],[Booking_Date]],"mmm")</f>
        <v>Jul</v>
      </c>
      <c r="V1318">
        <f>YEAR(Table1[[#This Row],[Booking_Date]])</f>
        <v>2025</v>
      </c>
      <c r="W1318" t="s">
        <v>48</v>
      </c>
      <c r="X1318" t="str">
        <f>IF(Table1[[#This Row],[Freight_Cost]]&gt;50000,"High","Low")</f>
        <v>Low</v>
      </c>
      <c r="Y1318" s="5" t="str">
        <f>IF(Table1[[#This Row],[Profit]]&gt;10000,"Good","Average")</f>
        <v>Average</v>
      </c>
      <c r="Z1318" s="5" t="str" cm="1">
        <f t="array" ref="Z1318">_xlfn.IFS(K1318&lt;=5,"Excellent",K1318&lt;=10,"Good",TRUE,"Delayed")</f>
        <v>Excellent</v>
      </c>
      <c r="AA1318" s="5" t="str">
        <f>_xlfn.XLOOKUP(Table1[[#This Row],[Shipment_ID]],A:A,E:E)</f>
        <v>COSCO</v>
      </c>
      <c r="AB1318" s="5">
        <f t="shared" si="20"/>
        <v>4700.03</v>
      </c>
    </row>
    <row r="1319" spans="1:28">
      <c r="A1319" t="s">
        <v>1513</v>
      </c>
      <c r="B1319" s="1">
        <v>45890</v>
      </c>
      <c r="C1319" t="s">
        <v>64</v>
      </c>
      <c r="D1319" t="s">
        <v>51</v>
      </c>
      <c r="E1319" t="s">
        <v>99</v>
      </c>
      <c r="F1319" t="s">
        <v>58</v>
      </c>
      <c r="G1319" t="s">
        <v>84</v>
      </c>
      <c r="H1319">
        <v>12.67</v>
      </c>
      <c r="I1319">
        <v>2501</v>
      </c>
      <c r="J1319">
        <v>90.63</v>
      </c>
      <c r="K1319">
        <v>8</v>
      </c>
      <c r="L1319" t="s">
        <v>44</v>
      </c>
      <c r="M1319" t="s">
        <v>35</v>
      </c>
      <c r="N1319">
        <v>68290.600000000006</v>
      </c>
      <c r="O1319" t="s">
        <v>395</v>
      </c>
      <c r="P1319" t="s">
        <v>47</v>
      </c>
      <c r="Q1319">
        <v>84.16</v>
      </c>
      <c r="R1319">
        <v>5508.8</v>
      </c>
      <c r="S1319">
        <v>1596.2</v>
      </c>
      <c r="T1319">
        <v>8849.89</v>
      </c>
      <c r="U1319" t="str">
        <f>TEXT(Table1[[#This Row],[Booking_Date]],"mmm")</f>
        <v>Aug</v>
      </c>
      <c r="V1319">
        <f>YEAR(Table1[[#This Row],[Booking_Date]])</f>
        <v>2025</v>
      </c>
      <c r="W1319" t="s">
        <v>48</v>
      </c>
      <c r="X1319" t="str">
        <f>IF(Table1[[#This Row],[Freight_Cost]]&gt;50000,"High","Low")</f>
        <v>High</v>
      </c>
      <c r="Y1319" s="5" t="str">
        <f>IF(Table1[[#This Row],[Profit]]&gt;10000,"Good","Average")</f>
        <v>Average</v>
      </c>
      <c r="Z1319" s="5" t="str" cm="1">
        <f t="array" ref="Z1319">_xlfn.IFS(K1319&lt;=5,"Excellent",K1319&lt;=10,"Good",TRUE,"Delayed")</f>
        <v>Good</v>
      </c>
      <c r="AA1319" s="5" t="str">
        <f>_xlfn.XLOOKUP(Table1[[#This Row],[Shipment_ID]],A:A,E:E)</f>
        <v>ONE</v>
      </c>
      <c r="AB1319" s="5">
        <f t="shared" si="20"/>
        <v>8849.89</v>
      </c>
    </row>
    <row r="1320" spans="1:28">
      <c r="A1320" t="s">
        <v>1514</v>
      </c>
      <c r="B1320" s="1">
        <v>46092</v>
      </c>
      <c r="C1320" t="s">
        <v>50</v>
      </c>
      <c r="D1320" t="s">
        <v>108</v>
      </c>
      <c r="E1320" t="s">
        <v>83</v>
      </c>
      <c r="F1320" t="s">
        <v>58</v>
      </c>
      <c r="G1320" t="s">
        <v>59</v>
      </c>
      <c r="H1320">
        <v>10.71</v>
      </c>
      <c r="I1320">
        <v>2676</v>
      </c>
      <c r="J1320">
        <v>90.99</v>
      </c>
      <c r="K1320">
        <v>8</v>
      </c>
      <c r="L1320" t="s">
        <v>44</v>
      </c>
      <c r="M1320" t="s">
        <v>45</v>
      </c>
      <c r="N1320">
        <v>66169.8</v>
      </c>
      <c r="O1320" t="s">
        <v>118</v>
      </c>
      <c r="P1320" t="s">
        <v>74</v>
      </c>
      <c r="Q1320">
        <v>85.05</v>
      </c>
      <c r="R1320">
        <v>5780.4</v>
      </c>
      <c r="S1320">
        <v>4967.79</v>
      </c>
      <c r="T1320">
        <v>6734.04</v>
      </c>
      <c r="U1320" t="str">
        <f>TEXT(Table1[[#This Row],[Booking_Date]],"mmm")</f>
        <v>Mar</v>
      </c>
      <c r="V1320">
        <f>YEAR(Table1[[#This Row],[Booking_Date]])</f>
        <v>2026</v>
      </c>
      <c r="W1320" t="s">
        <v>38</v>
      </c>
      <c r="X1320" t="str">
        <f>IF(Table1[[#This Row],[Freight_Cost]]&gt;50000,"High","Low")</f>
        <v>High</v>
      </c>
      <c r="Y1320" s="5" t="str">
        <f>IF(Table1[[#This Row],[Profit]]&gt;10000,"Good","Average")</f>
        <v>Average</v>
      </c>
      <c r="Z1320" s="5" t="str" cm="1">
        <f t="array" ref="Z1320">_xlfn.IFS(K1320&lt;=5,"Excellent",K1320&lt;=10,"Good",TRUE,"Delayed")</f>
        <v>Good</v>
      </c>
      <c r="AA1320" s="5" t="str">
        <f>_xlfn.XLOOKUP(Table1[[#This Row],[Shipment_ID]],A:A,E:E)</f>
        <v>MSC</v>
      </c>
      <c r="AB1320" s="5">
        <f t="shared" si="20"/>
        <v>6734.04</v>
      </c>
    </row>
    <row r="1321" spans="1:28">
      <c r="A1321" t="s">
        <v>1515</v>
      </c>
      <c r="B1321" s="1">
        <v>46151</v>
      </c>
      <c r="C1321" t="s">
        <v>89</v>
      </c>
      <c r="D1321" t="s">
        <v>108</v>
      </c>
      <c r="E1321" t="s">
        <v>102</v>
      </c>
      <c r="F1321" t="s">
        <v>58</v>
      </c>
      <c r="G1321" t="s">
        <v>33</v>
      </c>
      <c r="H1321">
        <v>26.59</v>
      </c>
      <c r="I1321">
        <v>698</v>
      </c>
      <c r="J1321">
        <v>85.06</v>
      </c>
      <c r="K1321">
        <v>2</v>
      </c>
      <c r="L1321" t="s">
        <v>44</v>
      </c>
      <c r="M1321" t="s">
        <v>45</v>
      </c>
      <c r="N1321">
        <v>56014.2</v>
      </c>
      <c r="O1321" t="s">
        <v>248</v>
      </c>
      <c r="P1321" t="s">
        <v>54</v>
      </c>
      <c r="Q1321">
        <v>85.6</v>
      </c>
      <c r="R1321">
        <v>2459.6</v>
      </c>
      <c r="S1321">
        <v>2503.13</v>
      </c>
      <c r="T1321">
        <v>4820.07</v>
      </c>
      <c r="U1321" t="str">
        <f>TEXT(Table1[[#This Row],[Booking_Date]],"mmm")</f>
        <v>May</v>
      </c>
      <c r="V1321">
        <f>YEAR(Table1[[#This Row],[Booking_Date]])</f>
        <v>2026</v>
      </c>
      <c r="W1321" t="s">
        <v>75</v>
      </c>
      <c r="X1321" t="str">
        <f>IF(Table1[[#This Row],[Freight_Cost]]&gt;50000,"High","Low")</f>
        <v>High</v>
      </c>
      <c r="Y1321" s="5" t="str">
        <f>IF(Table1[[#This Row],[Profit]]&gt;10000,"Good","Average")</f>
        <v>Average</v>
      </c>
      <c r="Z1321" s="5" t="str" cm="1">
        <f t="array" ref="Z1321">_xlfn.IFS(K1321&lt;=5,"Excellent",K1321&lt;=10,"Good",TRUE,"Delayed")</f>
        <v>Excellent</v>
      </c>
      <c r="AA1321" s="5" t="str">
        <f>_xlfn.XLOOKUP(Table1[[#This Row],[Shipment_ID]],A:A,E:E)</f>
        <v>Maersk</v>
      </c>
      <c r="AB1321" s="5">
        <f t="shared" si="20"/>
        <v>4820.07</v>
      </c>
    </row>
    <row r="1322" spans="1:28">
      <c r="A1322" t="s">
        <v>1516</v>
      </c>
      <c r="B1322" s="1">
        <v>45491</v>
      </c>
      <c r="C1322" t="s">
        <v>121</v>
      </c>
      <c r="D1322" t="s">
        <v>56</v>
      </c>
      <c r="E1322" t="s">
        <v>102</v>
      </c>
      <c r="F1322" t="s">
        <v>32</v>
      </c>
      <c r="G1322" t="s">
        <v>67</v>
      </c>
      <c r="H1322">
        <v>25.41</v>
      </c>
      <c r="I1322">
        <v>1295</v>
      </c>
      <c r="J1322">
        <v>90.16</v>
      </c>
      <c r="K1322">
        <v>3</v>
      </c>
      <c r="L1322" t="s">
        <v>44</v>
      </c>
      <c r="M1322" t="s">
        <v>60</v>
      </c>
      <c r="N1322">
        <v>49228.2</v>
      </c>
      <c r="O1322" t="s">
        <v>95</v>
      </c>
      <c r="P1322" t="s">
        <v>78</v>
      </c>
      <c r="Q1322">
        <v>88.22</v>
      </c>
      <c r="R1322">
        <v>3606.4</v>
      </c>
      <c r="S1322">
        <v>3842.79</v>
      </c>
      <c r="T1322">
        <v>6623.04</v>
      </c>
      <c r="U1322" t="str">
        <f>TEXT(Table1[[#This Row],[Booking_Date]],"mmm")</f>
        <v>Jul</v>
      </c>
      <c r="V1322">
        <f>YEAR(Table1[[#This Row],[Booking_Date]])</f>
        <v>2024</v>
      </c>
      <c r="W1322" t="s">
        <v>48</v>
      </c>
      <c r="X1322" t="str">
        <f>IF(Table1[[#This Row],[Freight_Cost]]&gt;50000,"High","Low")</f>
        <v>Low</v>
      </c>
      <c r="Y1322" s="5" t="str">
        <f>IF(Table1[[#This Row],[Profit]]&gt;10000,"Good","Average")</f>
        <v>Average</v>
      </c>
      <c r="Z1322" s="5" t="str" cm="1">
        <f t="array" ref="Z1322">_xlfn.IFS(K1322&lt;=5,"Excellent",K1322&lt;=10,"Good",TRUE,"Delayed")</f>
        <v>Excellent</v>
      </c>
      <c r="AA1322" s="5" t="str">
        <f>_xlfn.XLOOKUP(Table1[[#This Row],[Shipment_ID]],A:A,E:E)</f>
        <v>Maersk</v>
      </c>
      <c r="AB1322" s="5">
        <f t="shared" si="20"/>
        <v>6623.04</v>
      </c>
    </row>
    <row r="1323" spans="1:28">
      <c r="A1323" t="s">
        <v>1517</v>
      </c>
      <c r="B1323" s="1">
        <v>46022</v>
      </c>
      <c r="C1323" t="s">
        <v>40</v>
      </c>
      <c r="D1323" t="s">
        <v>56</v>
      </c>
      <c r="E1323" t="s">
        <v>57</v>
      </c>
      <c r="F1323" t="s">
        <v>32</v>
      </c>
      <c r="G1323" t="s">
        <v>90</v>
      </c>
      <c r="H1323">
        <v>14.64</v>
      </c>
      <c r="I1323">
        <v>2655</v>
      </c>
      <c r="J1323">
        <v>96.73</v>
      </c>
      <c r="K1323">
        <v>8</v>
      </c>
      <c r="L1323" t="s">
        <v>68</v>
      </c>
      <c r="M1323" t="s">
        <v>60</v>
      </c>
      <c r="N1323">
        <v>59143.6</v>
      </c>
      <c r="O1323" t="s">
        <v>564</v>
      </c>
      <c r="P1323" t="s">
        <v>78</v>
      </c>
      <c r="Q1323">
        <v>86.58</v>
      </c>
      <c r="R1323">
        <v>5895.6</v>
      </c>
      <c r="S1323">
        <v>3603.43</v>
      </c>
      <c r="T1323">
        <v>4801.87</v>
      </c>
      <c r="U1323" t="str">
        <f>TEXT(Table1[[#This Row],[Booking_Date]],"mmm")</f>
        <v>Dec</v>
      </c>
      <c r="V1323">
        <f>YEAR(Table1[[#This Row],[Booking_Date]])</f>
        <v>2025</v>
      </c>
      <c r="W1323" t="s">
        <v>104</v>
      </c>
      <c r="X1323" t="str">
        <f>IF(Table1[[#This Row],[Freight_Cost]]&gt;50000,"High","Low")</f>
        <v>High</v>
      </c>
      <c r="Y1323" s="5" t="str">
        <f>IF(Table1[[#This Row],[Profit]]&gt;10000,"Good","Average")</f>
        <v>Average</v>
      </c>
      <c r="Z1323" s="5" t="str" cm="1">
        <f t="array" ref="Z1323">_xlfn.IFS(K1323&lt;=5,"Excellent",K1323&lt;=10,"Good",TRUE,"Delayed")</f>
        <v>Good</v>
      </c>
      <c r="AA1323" s="5" t="str">
        <f>_xlfn.XLOOKUP(Table1[[#This Row],[Shipment_ID]],A:A,E:E)</f>
        <v>Evergreen</v>
      </c>
      <c r="AB1323" s="5">
        <f t="shared" si="20"/>
        <v>4801.87</v>
      </c>
    </row>
    <row r="1324" spans="1:28">
      <c r="A1324" t="s">
        <v>1518</v>
      </c>
      <c r="B1324" s="1">
        <v>45678</v>
      </c>
      <c r="C1324" t="s">
        <v>121</v>
      </c>
      <c r="D1324" t="s">
        <v>56</v>
      </c>
      <c r="E1324" t="s">
        <v>83</v>
      </c>
      <c r="F1324" t="s">
        <v>32</v>
      </c>
      <c r="G1324" t="s">
        <v>33</v>
      </c>
      <c r="H1324">
        <v>24.78</v>
      </c>
      <c r="I1324">
        <v>2262</v>
      </c>
      <c r="J1324">
        <v>94.34</v>
      </c>
      <c r="K1324">
        <v>7</v>
      </c>
      <c r="L1324" t="s">
        <v>68</v>
      </c>
      <c r="M1324" t="s">
        <v>35</v>
      </c>
      <c r="N1324">
        <v>67266.8</v>
      </c>
      <c r="O1324" t="s">
        <v>366</v>
      </c>
      <c r="P1324" t="s">
        <v>47</v>
      </c>
      <c r="Q1324">
        <v>87.76</v>
      </c>
      <c r="R1324">
        <v>5515.2</v>
      </c>
      <c r="S1324">
        <v>3778.32</v>
      </c>
      <c r="T1324">
        <v>6190.12</v>
      </c>
      <c r="U1324" t="str">
        <f>TEXT(Table1[[#This Row],[Booking_Date]],"mmm")</f>
        <v>Jan</v>
      </c>
      <c r="V1324">
        <f>YEAR(Table1[[#This Row],[Booking_Date]])</f>
        <v>2025</v>
      </c>
      <c r="W1324" t="s">
        <v>38</v>
      </c>
      <c r="X1324" t="str">
        <f>IF(Table1[[#This Row],[Freight_Cost]]&gt;50000,"High","Low")</f>
        <v>High</v>
      </c>
      <c r="Y1324" s="5" t="str">
        <f>IF(Table1[[#This Row],[Profit]]&gt;10000,"Good","Average")</f>
        <v>Average</v>
      </c>
      <c r="Z1324" s="5" t="str" cm="1">
        <f t="array" ref="Z1324">_xlfn.IFS(K1324&lt;=5,"Excellent",K1324&lt;=10,"Good",TRUE,"Delayed")</f>
        <v>Good</v>
      </c>
      <c r="AA1324" s="5" t="str">
        <f>_xlfn.XLOOKUP(Table1[[#This Row],[Shipment_ID]],A:A,E:E)</f>
        <v>MSC</v>
      </c>
      <c r="AB1324" s="5">
        <f t="shared" si="20"/>
        <v>6190.12</v>
      </c>
    </row>
    <row r="1325" spans="1:28">
      <c r="A1325" t="s">
        <v>1519</v>
      </c>
      <c r="B1325" s="1">
        <v>45426</v>
      </c>
      <c r="C1325" t="s">
        <v>50</v>
      </c>
      <c r="D1325" t="s">
        <v>108</v>
      </c>
      <c r="E1325" t="s">
        <v>99</v>
      </c>
      <c r="F1325" t="s">
        <v>58</v>
      </c>
      <c r="G1325" t="s">
        <v>33</v>
      </c>
      <c r="H1325">
        <v>27.71</v>
      </c>
      <c r="I1325">
        <v>2041</v>
      </c>
      <c r="J1325">
        <v>101.41</v>
      </c>
      <c r="K1325">
        <v>6</v>
      </c>
      <c r="L1325" t="s">
        <v>44</v>
      </c>
      <c r="M1325" t="s">
        <v>45</v>
      </c>
      <c r="N1325">
        <v>75100.2</v>
      </c>
      <c r="O1325" t="s">
        <v>168</v>
      </c>
      <c r="P1325" t="s">
        <v>62</v>
      </c>
      <c r="Q1325">
        <v>84.51</v>
      </c>
      <c r="R1325">
        <v>5190.3999999999996</v>
      </c>
      <c r="S1325">
        <v>3852.15</v>
      </c>
      <c r="T1325">
        <v>12143.98</v>
      </c>
      <c r="U1325" t="str">
        <f>TEXT(Table1[[#This Row],[Booking_Date]],"mmm")</f>
        <v>May</v>
      </c>
      <c r="V1325">
        <f>YEAR(Table1[[#This Row],[Booking_Date]])</f>
        <v>2024</v>
      </c>
      <c r="W1325" t="s">
        <v>75</v>
      </c>
      <c r="X1325" t="str">
        <f>IF(Table1[[#This Row],[Freight_Cost]]&gt;50000,"High","Low")</f>
        <v>High</v>
      </c>
      <c r="Y1325" s="5" t="str">
        <f>IF(Table1[[#This Row],[Profit]]&gt;10000,"Good","Average")</f>
        <v>Good</v>
      </c>
      <c r="Z1325" s="5" t="str" cm="1">
        <f t="array" ref="Z1325">_xlfn.IFS(K1325&lt;=5,"Excellent",K1325&lt;=10,"Good",TRUE,"Delayed")</f>
        <v>Good</v>
      </c>
      <c r="AA1325" s="5" t="str">
        <f>_xlfn.XLOOKUP(Table1[[#This Row],[Shipment_ID]],A:A,E:E)</f>
        <v>ONE</v>
      </c>
      <c r="AB1325" s="5">
        <f t="shared" si="20"/>
        <v>12143.98</v>
      </c>
    </row>
    <row r="1326" spans="1:28">
      <c r="A1326" t="s">
        <v>1520</v>
      </c>
      <c r="B1326" s="1">
        <v>45299</v>
      </c>
      <c r="C1326" t="s">
        <v>121</v>
      </c>
      <c r="D1326" t="s">
        <v>56</v>
      </c>
      <c r="E1326" t="s">
        <v>42</v>
      </c>
      <c r="F1326" t="s">
        <v>58</v>
      </c>
      <c r="G1326" t="s">
        <v>84</v>
      </c>
      <c r="H1326">
        <v>19.62</v>
      </c>
      <c r="I1326">
        <v>1455</v>
      </c>
      <c r="J1326">
        <v>104.49</v>
      </c>
      <c r="K1326">
        <v>4</v>
      </c>
      <c r="L1326" t="s">
        <v>68</v>
      </c>
      <c r="M1326" t="s">
        <v>35</v>
      </c>
      <c r="N1326">
        <v>66156.800000000003</v>
      </c>
      <c r="O1326" t="s">
        <v>197</v>
      </c>
      <c r="P1326" t="s">
        <v>62</v>
      </c>
      <c r="Q1326">
        <v>81.36</v>
      </c>
      <c r="R1326">
        <v>3694.8</v>
      </c>
      <c r="S1326">
        <v>1621.25</v>
      </c>
      <c r="T1326">
        <v>11117.79</v>
      </c>
      <c r="U1326" t="str">
        <f>TEXT(Table1[[#This Row],[Booking_Date]],"mmm")</f>
        <v>Jan</v>
      </c>
      <c r="V1326">
        <f>YEAR(Table1[[#This Row],[Booking_Date]])</f>
        <v>2024</v>
      </c>
      <c r="W1326" t="s">
        <v>38</v>
      </c>
      <c r="X1326" t="str">
        <f>IF(Table1[[#This Row],[Freight_Cost]]&gt;50000,"High","Low")</f>
        <v>High</v>
      </c>
      <c r="Y1326" s="5" t="str">
        <f>IF(Table1[[#This Row],[Profit]]&gt;10000,"Good","Average")</f>
        <v>Good</v>
      </c>
      <c r="Z1326" s="5" t="str" cm="1">
        <f t="array" ref="Z1326">_xlfn.IFS(K1326&lt;=5,"Excellent",K1326&lt;=10,"Good",TRUE,"Delayed")</f>
        <v>Excellent</v>
      </c>
      <c r="AA1326" s="5" t="str">
        <f>_xlfn.XLOOKUP(Table1[[#This Row],[Shipment_ID]],A:A,E:E)</f>
        <v>CMA CGM</v>
      </c>
      <c r="AB1326" s="5">
        <f t="shared" si="20"/>
        <v>11117.79</v>
      </c>
    </row>
    <row r="1327" spans="1:28">
      <c r="A1327" t="s">
        <v>1521</v>
      </c>
      <c r="B1327" s="1">
        <v>45692</v>
      </c>
      <c r="C1327" t="s">
        <v>50</v>
      </c>
      <c r="D1327" t="s">
        <v>56</v>
      </c>
      <c r="E1327" t="s">
        <v>83</v>
      </c>
      <c r="F1327" t="s">
        <v>32</v>
      </c>
      <c r="G1327" t="s">
        <v>52</v>
      </c>
      <c r="H1327">
        <v>20.57</v>
      </c>
      <c r="I1327">
        <v>2711</v>
      </c>
      <c r="J1327">
        <v>88.26</v>
      </c>
      <c r="K1327">
        <v>8</v>
      </c>
      <c r="L1327" t="s">
        <v>44</v>
      </c>
      <c r="M1327" t="s">
        <v>35</v>
      </c>
      <c r="N1327">
        <v>65636.2</v>
      </c>
      <c r="O1327" t="s">
        <v>292</v>
      </c>
      <c r="P1327" t="s">
        <v>70</v>
      </c>
      <c r="Q1327">
        <v>87.84</v>
      </c>
      <c r="R1327">
        <v>6244.8</v>
      </c>
      <c r="S1327">
        <v>4198.1099999999997</v>
      </c>
      <c r="T1327">
        <v>7625.07</v>
      </c>
      <c r="U1327" t="str">
        <f>TEXT(Table1[[#This Row],[Booking_Date]],"mmm")</f>
        <v>Feb</v>
      </c>
      <c r="V1327">
        <f>YEAR(Table1[[#This Row],[Booking_Date]])</f>
        <v>2025</v>
      </c>
      <c r="W1327" t="s">
        <v>38</v>
      </c>
      <c r="X1327" t="str">
        <f>IF(Table1[[#This Row],[Freight_Cost]]&gt;50000,"High","Low")</f>
        <v>High</v>
      </c>
      <c r="Y1327" s="5" t="str">
        <f>IF(Table1[[#This Row],[Profit]]&gt;10000,"Good","Average")</f>
        <v>Average</v>
      </c>
      <c r="Z1327" s="5" t="str" cm="1">
        <f t="array" ref="Z1327">_xlfn.IFS(K1327&lt;=5,"Excellent",K1327&lt;=10,"Good",TRUE,"Delayed")</f>
        <v>Good</v>
      </c>
      <c r="AA1327" s="5" t="str">
        <f>_xlfn.XLOOKUP(Table1[[#This Row],[Shipment_ID]],A:A,E:E)</f>
        <v>MSC</v>
      </c>
      <c r="AB1327" s="5">
        <f t="shared" si="20"/>
        <v>7625.07</v>
      </c>
    </row>
    <row r="1328" spans="1:28">
      <c r="A1328" t="s">
        <v>1522</v>
      </c>
      <c r="B1328" s="1">
        <v>45958</v>
      </c>
      <c r="C1328" t="s">
        <v>50</v>
      </c>
      <c r="D1328" t="s">
        <v>82</v>
      </c>
      <c r="E1328" t="s">
        <v>99</v>
      </c>
      <c r="F1328" t="s">
        <v>58</v>
      </c>
      <c r="G1328" t="s">
        <v>90</v>
      </c>
      <c r="H1328">
        <v>23.3</v>
      </c>
      <c r="I1328">
        <v>1627</v>
      </c>
      <c r="J1328">
        <v>95.49</v>
      </c>
      <c r="K1328">
        <v>4</v>
      </c>
      <c r="L1328" t="s">
        <v>44</v>
      </c>
      <c r="M1328" t="s">
        <v>35</v>
      </c>
      <c r="N1328">
        <v>67952.800000000003</v>
      </c>
      <c r="O1328" t="s">
        <v>61</v>
      </c>
      <c r="P1328" t="s">
        <v>70</v>
      </c>
      <c r="Q1328">
        <v>86.19</v>
      </c>
      <c r="R1328">
        <v>4186</v>
      </c>
      <c r="S1328">
        <v>2232.4299999999998</v>
      </c>
      <c r="T1328">
        <v>9137.9</v>
      </c>
      <c r="U1328" t="str">
        <f>TEXT(Table1[[#This Row],[Booking_Date]],"mmm")</f>
        <v>Oct</v>
      </c>
      <c r="V1328">
        <f>YEAR(Table1[[#This Row],[Booking_Date]])</f>
        <v>2025</v>
      </c>
      <c r="W1328" t="s">
        <v>104</v>
      </c>
      <c r="X1328" t="str">
        <f>IF(Table1[[#This Row],[Freight_Cost]]&gt;50000,"High","Low")</f>
        <v>High</v>
      </c>
      <c r="Y1328" s="5" t="str">
        <f>IF(Table1[[#This Row],[Profit]]&gt;10000,"Good","Average")</f>
        <v>Average</v>
      </c>
      <c r="Z1328" s="5" t="str" cm="1">
        <f t="array" ref="Z1328">_xlfn.IFS(K1328&lt;=5,"Excellent",K1328&lt;=10,"Good",TRUE,"Delayed")</f>
        <v>Excellent</v>
      </c>
      <c r="AA1328" s="5" t="str">
        <f>_xlfn.XLOOKUP(Table1[[#This Row],[Shipment_ID]],A:A,E:E)</f>
        <v>ONE</v>
      </c>
      <c r="AB1328" s="5">
        <f t="shared" si="20"/>
        <v>9137.9</v>
      </c>
    </row>
    <row r="1329" spans="1:28">
      <c r="A1329" t="s">
        <v>1523</v>
      </c>
      <c r="B1329" s="1">
        <v>45425</v>
      </c>
      <c r="C1329" t="s">
        <v>50</v>
      </c>
      <c r="D1329" t="s">
        <v>65</v>
      </c>
      <c r="E1329" t="s">
        <v>42</v>
      </c>
      <c r="F1329" t="s">
        <v>58</v>
      </c>
      <c r="G1329" t="s">
        <v>43</v>
      </c>
      <c r="H1329">
        <v>25.47</v>
      </c>
      <c r="I1329">
        <v>2619</v>
      </c>
      <c r="J1329">
        <v>89.12</v>
      </c>
      <c r="K1329">
        <v>6</v>
      </c>
      <c r="L1329" t="s">
        <v>68</v>
      </c>
      <c r="M1329" t="s">
        <v>60</v>
      </c>
      <c r="N1329">
        <v>79545.399999999994</v>
      </c>
      <c r="O1329" t="s">
        <v>531</v>
      </c>
      <c r="P1329" t="s">
        <v>37</v>
      </c>
      <c r="Q1329">
        <v>84.56</v>
      </c>
      <c r="R1329">
        <v>6256.8</v>
      </c>
      <c r="S1329">
        <v>3744.43</v>
      </c>
      <c r="T1329">
        <v>11264.28</v>
      </c>
      <c r="U1329" t="str">
        <f>TEXT(Table1[[#This Row],[Booking_Date]],"mmm")</f>
        <v>May</v>
      </c>
      <c r="V1329">
        <f>YEAR(Table1[[#This Row],[Booking_Date]])</f>
        <v>2024</v>
      </c>
      <c r="W1329" t="s">
        <v>75</v>
      </c>
      <c r="X1329" t="str">
        <f>IF(Table1[[#This Row],[Freight_Cost]]&gt;50000,"High","Low")</f>
        <v>High</v>
      </c>
      <c r="Y1329" s="5" t="str">
        <f>IF(Table1[[#This Row],[Profit]]&gt;10000,"Good","Average")</f>
        <v>Good</v>
      </c>
      <c r="Z1329" s="5" t="str" cm="1">
        <f t="array" ref="Z1329">_xlfn.IFS(K1329&lt;=5,"Excellent",K1329&lt;=10,"Good",TRUE,"Delayed")</f>
        <v>Good</v>
      </c>
      <c r="AA1329" s="5" t="str">
        <f>_xlfn.XLOOKUP(Table1[[#This Row],[Shipment_ID]],A:A,E:E)</f>
        <v>CMA CGM</v>
      </c>
      <c r="AB1329" s="5">
        <f t="shared" si="20"/>
        <v>11264.28</v>
      </c>
    </row>
    <row r="1330" spans="1:28">
      <c r="A1330" t="s">
        <v>1524</v>
      </c>
      <c r="B1330" s="1">
        <v>45723</v>
      </c>
      <c r="C1330" t="s">
        <v>115</v>
      </c>
      <c r="D1330" t="s">
        <v>72</v>
      </c>
      <c r="E1330" t="s">
        <v>83</v>
      </c>
      <c r="F1330" t="s">
        <v>58</v>
      </c>
      <c r="G1330" t="s">
        <v>52</v>
      </c>
      <c r="H1330">
        <v>23.84</v>
      </c>
      <c r="I1330">
        <v>2107</v>
      </c>
      <c r="J1330">
        <v>102.65</v>
      </c>
      <c r="K1330">
        <v>6</v>
      </c>
      <c r="L1330" t="s">
        <v>44</v>
      </c>
      <c r="M1330" t="s">
        <v>60</v>
      </c>
      <c r="N1330">
        <v>71058</v>
      </c>
      <c r="O1330" t="s">
        <v>432</v>
      </c>
      <c r="P1330" t="s">
        <v>78</v>
      </c>
      <c r="Q1330">
        <v>86.77</v>
      </c>
      <c r="R1330">
        <v>5167.6000000000004</v>
      </c>
      <c r="S1330">
        <v>4578.6899999999996</v>
      </c>
      <c r="T1330">
        <v>5775.9</v>
      </c>
      <c r="U1330" t="str">
        <f>TEXT(Table1[[#This Row],[Booking_Date]],"mmm")</f>
        <v>Mar</v>
      </c>
      <c r="V1330">
        <f>YEAR(Table1[[#This Row],[Booking_Date]])</f>
        <v>2025</v>
      </c>
      <c r="W1330" t="s">
        <v>38</v>
      </c>
      <c r="X1330" t="str">
        <f>IF(Table1[[#This Row],[Freight_Cost]]&gt;50000,"High","Low")</f>
        <v>High</v>
      </c>
      <c r="Y1330" s="5" t="str">
        <f>IF(Table1[[#This Row],[Profit]]&gt;10000,"Good","Average")</f>
        <v>Average</v>
      </c>
      <c r="Z1330" s="5" t="str" cm="1">
        <f t="array" ref="Z1330">_xlfn.IFS(K1330&lt;=5,"Excellent",K1330&lt;=10,"Good",TRUE,"Delayed")</f>
        <v>Good</v>
      </c>
      <c r="AA1330" s="5" t="str">
        <f>_xlfn.XLOOKUP(Table1[[#This Row],[Shipment_ID]],A:A,E:E)</f>
        <v>MSC</v>
      </c>
      <c r="AB1330" s="5">
        <f t="shared" si="20"/>
        <v>5775.9</v>
      </c>
    </row>
    <row r="1331" spans="1:28">
      <c r="A1331" t="s">
        <v>1525</v>
      </c>
      <c r="B1331" s="1">
        <v>45540</v>
      </c>
      <c r="C1331" t="s">
        <v>29</v>
      </c>
      <c r="D1331" t="s">
        <v>72</v>
      </c>
      <c r="E1331" t="s">
        <v>42</v>
      </c>
      <c r="F1331" t="s">
        <v>58</v>
      </c>
      <c r="G1331" t="s">
        <v>67</v>
      </c>
      <c r="H1331">
        <v>13.62</v>
      </c>
      <c r="I1331">
        <v>2494</v>
      </c>
      <c r="J1331">
        <v>91.76</v>
      </c>
      <c r="K1331">
        <v>7</v>
      </c>
      <c r="L1331" t="s">
        <v>44</v>
      </c>
      <c r="M1331" t="s">
        <v>45</v>
      </c>
      <c r="N1331">
        <v>66697.2</v>
      </c>
      <c r="O1331" t="s">
        <v>450</v>
      </c>
      <c r="P1331" t="s">
        <v>47</v>
      </c>
      <c r="Q1331">
        <v>85.54</v>
      </c>
      <c r="R1331">
        <v>5532.8</v>
      </c>
      <c r="S1331">
        <v>2017.91</v>
      </c>
      <c r="T1331">
        <v>10085.98</v>
      </c>
      <c r="U1331" t="str">
        <f>TEXT(Table1[[#This Row],[Booking_Date]],"mmm")</f>
        <v>Sep</v>
      </c>
      <c r="V1331">
        <f>YEAR(Table1[[#This Row],[Booking_Date]])</f>
        <v>2024</v>
      </c>
      <c r="W1331" t="s">
        <v>48</v>
      </c>
      <c r="X1331" t="str">
        <f>IF(Table1[[#This Row],[Freight_Cost]]&gt;50000,"High","Low")</f>
        <v>High</v>
      </c>
      <c r="Y1331" s="5" t="str">
        <f>IF(Table1[[#This Row],[Profit]]&gt;10000,"Good","Average")</f>
        <v>Good</v>
      </c>
      <c r="Z1331" s="5" t="str" cm="1">
        <f t="array" ref="Z1331">_xlfn.IFS(K1331&lt;=5,"Excellent",K1331&lt;=10,"Good",TRUE,"Delayed")</f>
        <v>Good</v>
      </c>
      <c r="AA1331" s="5" t="str">
        <f>_xlfn.XLOOKUP(Table1[[#This Row],[Shipment_ID]],A:A,E:E)</f>
        <v>CMA CGM</v>
      </c>
      <c r="AB1331" s="5">
        <f t="shared" si="20"/>
        <v>10085.98</v>
      </c>
    </row>
    <row r="1332" spans="1:28">
      <c r="A1332" t="s">
        <v>1526</v>
      </c>
      <c r="B1332" s="1">
        <v>46147</v>
      </c>
      <c r="C1332" t="s">
        <v>89</v>
      </c>
      <c r="D1332" t="s">
        <v>56</v>
      </c>
      <c r="E1332" t="s">
        <v>42</v>
      </c>
      <c r="F1332" t="s">
        <v>32</v>
      </c>
      <c r="G1332" t="s">
        <v>33</v>
      </c>
      <c r="H1332">
        <v>21.87</v>
      </c>
      <c r="I1332">
        <v>1097</v>
      </c>
      <c r="J1332">
        <v>105</v>
      </c>
      <c r="K1332">
        <v>3</v>
      </c>
      <c r="L1332" t="s">
        <v>68</v>
      </c>
      <c r="M1332" t="s">
        <v>45</v>
      </c>
      <c r="N1332">
        <v>49447</v>
      </c>
      <c r="O1332" t="s">
        <v>156</v>
      </c>
      <c r="P1332" t="s">
        <v>54</v>
      </c>
      <c r="Q1332">
        <v>82.64</v>
      </c>
      <c r="R1332">
        <v>3068.8</v>
      </c>
      <c r="S1332">
        <v>2633.91</v>
      </c>
      <c r="T1332">
        <v>7741.35</v>
      </c>
      <c r="U1332" t="str">
        <f>TEXT(Table1[[#This Row],[Booking_Date]],"mmm")</f>
        <v>May</v>
      </c>
      <c r="V1332">
        <f>YEAR(Table1[[#This Row],[Booking_Date]])</f>
        <v>2026</v>
      </c>
      <c r="W1332" t="s">
        <v>75</v>
      </c>
      <c r="X1332" t="str">
        <f>IF(Table1[[#This Row],[Freight_Cost]]&gt;50000,"High","Low")</f>
        <v>Low</v>
      </c>
      <c r="Y1332" s="5" t="str">
        <f>IF(Table1[[#This Row],[Profit]]&gt;10000,"Good","Average")</f>
        <v>Average</v>
      </c>
      <c r="Z1332" s="5" t="str" cm="1">
        <f t="array" ref="Z1332">_xlfn.IFS(K1332&lt;=5,"Excellent",K1332&lt;=10,"Good",TRUE,"Delayed")</f>
        <v>Excellent</v>
      </c>
      <c r="AA1332" s="5" t="str">
        <f>_xlfn.XLOOKUP(Table1[[#This Row],[Shipment_ID]],A:A,E:E)</f>
        <v>CMA CGM</v>
      </c>
      <c r="AB1332" s="5">
        <f t="shared" si="20"/>
        <v>7741.35</v>
      </c>
    </row>
    <row r="1333" spans="1:28">
      <c r="A1333" t="s">
        <v>1527</v>
      </c>
      <c r="B1333" s="1">
        <v>45711</v>
      </c>
      <c r="C1333" t="s">
        <v>115</v>
      </c>
      <c r="D1333" t="s">
        <v>108</v>
      </c>
      <c r="E1333" t="s">
        <v>31</v>
      </c>
      <c r="F1333" t="s">
        <v>32</v>
      </c>
      <c r="G1333" t="s">
        <v>67</v>
      </c>
      <c r="H1333">
        <v>20.62</v>
      </c>
      <c r="I1333">
        <v>2756</v>
      </c>
      <c r="J1333">
        <v>101.39</v>
      </c>
      <c r="K1333">
        <v>8</v>
      </c>
      <c r="L1333" t="s">
        <v>34</v>
      </c>
      <c r="M1333" t="s">
        <v>60</v>
      </c>
      <c r="N1333">
        <v>68796.800000000003</v>
      </c>
      <c r="O1333" t="s">
        <v>341</v>
      </c>
      <c r="P1333" t="s">
        <v>37</v>
      </c>
      <c r="Q1333">
        <v>84.14</v>
      </c>
      <c r="R1333">
        <v>6336.8</v>
      </c>
      <c r="S1333">
        <v>3287.03</v>
      </c>
      <c r="T1333">
        <v>9365.0499999999993</v>
      </c>
      <c r="U1333" t="str">
        <f>TEXT(Table1[[#This Row],[Booking_Date]],"mmm")</f>
        <v>Feb</v>
      </c>
      <c r="V1333">
        <f>YEAR(Table1[[#This Row],[Booking_Date]])</f>
        <v>2025</v>
      </c>
      <c r="W1333" t="s">
        <v>38</v>
      </c>
      <c r="X1333" t="str">
        <f>IF(Table1[[#This Row],[Freight_Cost]]&gt;50000,"High","Low")</f>
        <v>High</v>
      </c>
      <c r="Y1333" s="5" t="str">
        <f>IF(Table1[[#This Row],[Profit]]&gt;10000,"Good","Average")</f>
        <v>Average</v>
      </c>
      <c r="Z1333" s="5" t="str" cm="1">
        <f t="array" ref="Z1333">_xlfn.IFS(K1333&lt;=5,"Excellent",K1333&lt;=10,"Good",TRUE,"Delayed")</f>
        <v>Good</v>
      </c>
      <c r="AA1333" s="5" t="str">
        <f>_xlfn.XLOOKUP(Table1[[#This Row],[Shipment_ID]],A:A,E:E)</f>
        <v>Hapag-Lloyd</v>
      </c>
      <c r="AB1333" s="5">
        <f t="shared" si="20"/>
        <v>9365.0499999999993</v>
      </c>
    </row>
    <row r="1334" spans="1:28">
      <c r="A1334" t="s">
        <v>1528</v>
      </c>
      <c r="B1334" s="1">
        <v>45395</v>
      </c>
      <c r="C1334" t="s">
        <v>29</v>
      </c>
      <c r="D1334" t="s">
        <v>30</v>
      </c>
      <c r="E1334" t="s">
        <v>102</v>
      </c>
      <c r="F1334" t="s">
        <v>58</v>
      </c>
      <c r="G1334" t="s">
        <v>59</v>
      </c>
      <c r="H1334">
        <v>19.72</v>
      </c>
      <c r="I1334">
        <v>1899</v>
      </c>
      <c r="J1334">
        <v>102.96</v>
      </c>
      <c r="K1334">
        <v>5</v>
      </c>
      <c r="L1334" t="s">
        <v>68</v>
      </c>
      <c r="M1334" t="s">
        <v>45</v>
      </c>
      <c r="N1334">
        <v>68891.199999999997</v>
      </c>
      <c r="O1334" t="s">
        <v>368</v>
      </c>
      <c r="P1334" t="s">
        <v>70</v>
      </c>
      <c r="Q1334">
        <v>88.65</v>
      </c>
      <c r="R1334">
        <v>4586.8</v>
      </c>
      <c r="S1334">
        <v>3453.47</v>
      </c>
      <c r="T1334">
        <v>9392.36</v>
      </c>
      <c r="U1334" t="str">
        <f>TEXT(Table1[[#This Row],[Booking_Date]],"mmm")</f>
        <v>Apr</v>
      </c>
      <c r="V1334">
        <f>YEAR(Table1[[#This Row],[Booking_Date]])</f>
        <v>2024</v>
      </c>
      <c r="W1334" t="s">
        <v>75</v>
      </c>
      <c r="X1334" t="str">
        <f>IF(Table1[[#This Row],[Freight_Cost]]&gt;50000,"High","Low")</f>
        <v>High</v>
      </c>
      <c r="Y1334" s="5" t="str">
        <f>IF(Table1[[#This Row],[Profit]]&gt;10000,"Good","Average")</f>
        <v>Average</v>
      </c>
      <c r="Z1334" s="5" t="str" cm="1">
        <f t="array" ref="Z1334">_xlfn.IFS(K1334&lt;=5,"Excellent",K1334&lt;=10,"Good",TRUE,"Delayed")</f>
        <v>Excellent</v>
      </c>
      <c r="AA1334" s="5" t="str">
        <f>_xlfn.XLOOKUP(Table1[[#This Row],[Shipment_ID]],A:A,E:E)</f>
        <v>Maersk</v>
      </c>
      <c r="AB1334" s="5">
        <f t="shared" si="20"/>
        <v>9392.36</v>
      </c>
    </row>
    <row r="1335" spans="1:28">
      <c r="A1335" t="s">
        <v>1529</v>
      </c>
      <c r="B1335" s="1">
        <v>45633</v>
      </c>
      <c r="C1335" t="s">
        <v>29</v>
      </c>
      <c r="D1335" t="s">
        <v>82</v>
      </c>
      <c r="E1335" t="s">
        <v>66</v>
      </c>
      <c r="F1335" t="s">
        <v>32</v>
      </c>
      <c r="G1335" t="s">
        <v>52</v>
      </c>
      <c r="H1335">
        <v>20.059999999999999</v>
      </c>
      <c r="I1335">
        <v>1068</v>
      </c>
      <c r="J1335">
        <v>90.54</v>
      </c>
      <c r="K1335">
        <v>2</v>
      </c>
      <c r="L1335" t="s">
        <v>34</v>
      </c>
      <c r="M1335" t="s">
        <v>35</v>
      </c>
      <c r="N1335">
        <v>50734.8</v>
      </c>
      <c r="O1335" t="s">
        <v>248</v>
      </c>
      <c r="P1335" t="s">
        <v>62</v>
      </c>
      <c r="Q1335">
        <v>83.69</v>
      </c>
      <c r="R1335">
        <v>2938.4</v>
      </c>
      <c r="S1335">
        <v>3596.05</v>
      </c>
      <c r="T1335">
        <v>7667.56</v>
      </c>
      <c r="U1335" t="str">
        <f>TEXT(Table1[[#This Row],[Booking_Date]],"mmm")</f>
        <v>Dec</v>
      </c>
      <c r="V1335">
        <f>YEAR(Table1[[#This Row],[Booking_Date]])</f>
        <v>2024</v>
      </c>
      <c r="W1335" t="s">
        <v>104</v>
      </c>
      <c r="X1335" t="str">
        <f>IF(Table1[[#This Row],[Freight_Cost]]&gt;50000,"High","Low")</f>
        <v>High</v>
      </c>
      <c r="Y1335" s="5" t="str">
        <f>IF(Table1[[#This Row],[Profit]]&gt;10000,"Good","Average")</f>
        <v>Average</v>
      </c>
      <c r="Z1335" s="5" t="str" cm="1">
        <f t="array" ref="Z1335">_xlfn.IFS(K1335&lt;=5,"Excellent",K1335&lt;=10,"Good",TRUE,"Delayed")</f>
        <v>Excellent</v>
      </c>
      <c r="AA1335" s="5" t="str">
        <f>_xlfn.XLOOKUP(Table1[[#This Row],[Shipment_ID]],A:A,E:E)</f>
        <v>COSCO</v>
      </c>
      <c r="AB1335" s="5">
        <f t="shared" si="20"/>
        <v>7667.56</v>
      </c>
    </row>
    <row r="1336" spans="1:28">
      <c r="A1336" t="s">
        <v>1530</v>
      </c>
      <c r="B1336" s="1">
        <v>46072</v>
      </c>
      <c r="C1336" t="s">
        <v>64</v>
      </c>
      <c r="D1336" t="s">
        <v>30</v>
      </c>
      <c r="E1336" t="s">
        <v>99</v>
      </c>
      <c r="F1336" t="s">
        <v>58</v>
      </c>
      <c r="G1336" t="s">
        <v>84</v>
      </c>
      <c r="H1336">
        <v>19.22</v>
      </c>
      <c r="I1336">
        <v>489</v>
      </c>
      <c r="J1336">
        <v>97.86</v>
      </c>
      <c r="K1336">
        <v>3</v>
      </c>
      <c r="L1336" t="s">
        <v>44</v>
      </c>
      <c r="M1336" t="s">
        <v>35</v>
      </c>
      <c r="N1336">
        <v>50909.2</v>
      </c>
      <c r="O1336" t="s">
        <v>146</v>
      </c>
      <c r="P1336" t="s">
        <v>54</v>
      </c>
      <c r="Q1336">
        <v>81.12</v>
      </c>
      <c r="R1336">
        <v>1746.8</v>
      </c>
      <c r="S1336">
        <v>4699.09</v>
      </c>
      <c r="T1336">
        <v>6040.62</v>
      </c>
      <c r="U1336" t="str">
        <f>TEXT(Table1[[#This Row],[Booking_Date]],"mmm")</f>
        <v>Feb</v>
      </c>
      <c r="V1336">
        <f>YEAR(Table1[[#This Row],[Booking_Date]])</f>
        <v>2026</v>
      </c>
      <c r="W1336" t="s">
        <v>38</v>
      </c>
      <c r="X1336" t="str">
        <f>IF(Table1[[#This Row],[Freight_Cost]]&gt;50000,"High","Low")</f>
        <v>High</v>
      </c>
      <c r="Y1336" s="5" t="str">
        <f>IF(Table1[[#This Row],[Profit]]&gt;10000,"Good","Average")</f>
        <v>Average</v>
      </c>
      <c r="Z1336" s="5" t="str" cm="1">
        <f t="array" ref="Z1336">_xlfn.IFS(K1336&lt;=5,"Excellent",K1336&lt;=10,"Good",TRUE,"Delayed")</f>
        <v>Excellent</v>
      </c>
      <c r="AA1336" s="5" t="str">
        <f>_xlfn.XLOOKUP(Table1[[#This Row],[Shipment_ID]],A:A,E:E)</f>
        <v>ONE</v>
      </c>
      <c r="AB1336" s="5">
        <f t="shared" si="20"/>
        <v>6040.62</v>
      </c>
    </row>
    <row r="1337" spans="1:28">
      <c r="A1337" t="s">
        <v>1531</v>
      </c>
      <c r="B1337" s="1">
        <v>46073</v>
      </c>
      <c r="C1337" t="s">
        <v>40</v>
      </c>
      <c r="D1337" t="s">
        <v>30</v>
      </c>
      <c r="E1337" t="s">
        <v>83</v>
      </c>
      <c r="F1337" t="s">
        <v>32</v>
      </c>
      <c r="G1337" t="s">
        <v>67</v>
      </c>
      <c r="H1337">
        <v>14.81</v>
      </c>
      <c r="I1337">
        <v>598</v>
      </c>
      <c r="J1337">
        <v>102.12</v>
      </c>
      <c r="K1337">
        <v>2</v>
      </c>
      <c r="L1337" t="s">
        <v>34</v>
      </c>
      <c r="M1337" t="s">
        <v>60</v>
      </c>
      <c r="N1337">
        <v>37759.4</v>
      </c>
      <c r="O1337" t="s">
        <v>85</v>
      </c>
      <c r="P1337" t="s">
        <v>37</v>
      </c>
      <c r="Q1337">
        <v>85.99</v>
      </c>
      <c r="R1337">
        <v>1788.4</v>
      </c>
      <c r="S1337">
        <v>2503.87</v>
      </c>
      <c r="T1337">
        <v>5153.26</v>
      </c>
      <c r="U1337" t="str">
        <f>TEXT(Table1[[#This Row],[Booking_Date]],"mmm")</f>
        <v>Feb</v>
      </c>
      <c r="V1337">
        <f>YEAR(Table1[[#This Row],[Booking_Date]])</f>
        <v>2026</v>
      </c>
      <c r="W1337" t="s">
        <v>38</v>
      </c>
      <c r="X1337" t="str">
        <f>IF(Table1[[#This Row],[Freight_Cost]]&gt;50000,"High","Low")</f>
        <v>Low</v>
      </c>
      <c r="Y1337" s="5" t="str">
        <f>IF(Table1[[#This Row],[Profit]]&gt;10000,"Good","Average")</f>
        <v>Average</v>
      </c>
      <c r="Z1337" s="5" t="str" cm="1">
        <f t="array" ref="Z1337">_xlfn.IFS(K1337&lt;=5,"Excellent",K1337&lt;=10,"Good",TRUE,"Delayed")</f>
        <v>Excellent</v>
      </c>
      <c r="AA1337" s="5" t="str">
        <f>_xlfn.XLOOKUP(Table1[[#This Row],[Shipment_ID]],A:A,E:E)</f>
        <v>MSC</v>
      </c>
      <c r="AB1337" s="5">
        <f t="shared" si="20"/>
        <v>5153.26</v>
      </c>
    </row>
    <row r="1338" spans="1:28">
      <c r="A1338" t="s">
        <v>1532</v>
      </c>
      <c r="B1338" s="1">
        <v>45881</v>
      </c>
      <c r="C1338" t="s">
        <v>50</v>
      </c>
      <c r="D1338" t="s">
        <v>82</v>
      </c>
      <c r="E1338" t="s">
        <v>66</v>
      </c>
      <c r="F1338" t="s">
        <v>58</v>
      </c>
      <c r="G1338" t="s">
        <v>84</v>
      </c>
      <c r="H1338">
        <v>19.3</v>
      </c>
      <c r="I1338">
        <v>2282</v>
      </c>
      <c r="J1338">
        <v>92.26</v>
      </c>
      <c r="K1338">
        <v>7</v>
      </c>
      <c r="L1338" t="s">
        <v>34</v>
      </c>
      <c r="M1338" t="s">
        <v>35</v>
      </c>
      <c r="N1338">
        <v>76825.2</v>
      </c>
      <c r="O1338" t="s">
        <v>91</v>
      </c>
      <c r="P1338" t="s">
        <v>37</v>
      </c>
      <c r="Q1338">
        <v>86.95</v>
      </c>
      <c r="R1338">
        <v>5336</v>
      </c>
      <c r="S1338">
        <v>2144.33</v>
      </c>
      <c r="T1338">
        <v>9419.43</v>
      </c>
      <c r="U1338" t="str">
        <f>TEXT(Table1[[#This Row],[Booking_Date]],"mmm")</f>
        <v>Aug</v>
      </c>
      <c r="V1338">
        <f>YEAR(Table1[[#This Row],[Booking_Date]])</f>
        <v>2025</v>
      </c>
      <c r="W1338" t="s">
        <v>48</v>
      </c>
      <c r="X1338" t="str">
        <f>IF(Table1[[#This Row],[Freight_Cost]]&gt;50000,"High","Low")</f>
        <v>High</v>
      </c>
      <c r="Y1338" s="5" t="str">
        <f>IF(Table1[[#This Row],[Profit]]&gt;10000,"Good","Average")</f>
        <v>Average</v>
      </c>
      <c r="Z1338" s="5" t="str" cm="1">
        <f t="array" ref="Z1338">_xlfn.IFS(K1338&lt;=5,"Excellent",K1338&lt;=10,"Good",TRUE,"Delayed")</f>
        <v>Good</v>
      </c>
      <c r="AA1338" s="5" t="str">
        <f>_xlfn.XLOOKUP(Table1[[#This Row],[Shipment_ID]],A:A,E:E)</f>
        <v>COSCO</v>
      </c>
      <c r="AB1338" s="5">
        <f t="shared" si="20"/>
        <v>9419.43</v>
      </c>
    </row>
    <row r="1339" spans="1:28">
      <c r="A1339" t="s">
        <v>1533</v>
      </c>
      <c r="B1339" s="1">
        <v>45624</v>
      </c>
      <c r="C1339" t="s">
        <v>89</v>
      </c>
      <c r="D1339" t="s">
        <v>41</v>
      </c>
      <c r="E1339" t="s">
        <v>42</v>
      </c>
      <c r="F1339" t="s">
        <v>58</v>
      </c>
      <c r="G1339" t="s">
        <v>52</v>
      </c>
      <c r="H1339">
        <v>10.31</v>
      </c>
      <c r="I1339">
        <v>511</v>
      </c>
      <c r="J1339">
        <v>98.79</v>
      </c>
      <c r="K1339">
        <v>2</v>
      </c>
      <c r="L1339" t="s">
        <v>34</v>
      </c>
      <c r="M1339" t="s">
        <v>60</v>
      </c>
      <c r="N1339">
        <v>44265.8</v>
      </c>
      <c r="O1339" t="s">
        <v>118</v>
      </c>
      <c r="P1339" t="s">
        <v>54</v>
      </c>
      <c r="Q1339">
        <v>85.55</v>
      </c>
      <c r="R1339">
        <v>1434.4</v>
      </c>
      <c r="S1339">
        <v>4001.63</v>
      </c>
      <c r="T1339">
        <v>6048.3</v>
      </c>
      <c r="U1339" t="str">
        <f>TEXT(Table1[[#This Row],[Booking_Date]],"mmm")</f>
        <v>Nov</v>
      </c>
      <c r="V1339">
        <f>YEAR(Table1[[#This Row],[Booking_Date]])</f>
        <v>2024</v>
      </c>
      <c r="W1339" t="s">
        <v>104</v>
      </c>
      <c r="X1339" t="str">
        <f>IF(Table1[[#This Row],[Freight_Cost]]&gt;50000,"High","Low")</f>
        <v>Low</v>
      </c>
      <c r="Y1339" s="5" t="str">
        <f>IF(Table1[[#This Row],[Profit]]&gt;10000,"Good","Average")</f>
        <v>Average</v>
      </c>
      <c r="Z1339" s="5" t="str" cm="1">
        <f t="array" ref="Z1339">_xlfn.IFS(K1339&lt;=5,"Excellent",K1339&lt;=10,"Good",TRUE,"Delayed")</f>
        <v>Excellent</v>
      </c>
      <c r="AA1339" s="5" t="str">
        <f>_xlfn.XLOOKUP(Table1[[#This Row],[Shipment_ID]],A:A,E:E)</f>
        <v>CMA CGM</v>
      </c>
      <c r="AB1339" s="5">
        <f t="shared" si="20"/>
        <v>6048.3</v>
      </c>
    </row>
    <row r="1340" spans="1:28">
      <c r="A1340" t="s">
        <v>1534</v>
      </c>
      <c r="B1340" s="1">
        <v>45450</v>
      </c>
      <c r="C1340" t="s">
        <v>29</v>
      </c>
      <c r="D1340" t="s">
        <v>82</v>
      </c>
      <c r="E1340" t="s">
        <v>102</v>
      </c>
      <c r="F1340" t="s">
        <v>58</v>
      </c>
      <c r="G1340" t="s">
        <v>43</v>
      </c>
      <c r="H1340">
        <v>20.440000000000001</v>
      </c>
      <c r="I1340">
        <v>2222</v>
      </c>
      <c r="J1340">
        <v>85.3</v>
      </c>
      <c r="K1340">
        <v>6</v>
      </c>
      <c r="L1340" t="s">
        <v>34</v>
      </c>
      <c r="M1340" t="s">
        <v>35</v>
      </c>
      <c r="N1340">
        <v>76296</v>
      </c>
      <c r="O1340" t="s">
        <v>204</v>
      </c>
      <c r="P1340" t="s">
        <v>54</v>
      </c>
      <c r="Q1340">
        <v>83.17</v>
      </c>
      <c r="R1340">
        <v>5261.6</v>
      </c>
      <c r="S1340">
        <v>4594.6499999999996</v>
      </c>
      <c r="T1340">
        <v>10469.73</v>
      </c>
      <c r="U1340" t="str">
        <f>TEXT(Table1[[#This Row],[Booking_Date]],"mmm")</f>
        <v>Jun</v>
      </c>
      <c r="V1340">
        <f>YEAR(Table1[[#This Row],[Booking_Date]])</f>
        <v>2024</v>
      </c>
      <c r="W1340" t="s">
        <v>75</v>
      </c>
      <c r="X1340" t="str">
        <f>IF(Table1[[#This Row],[Freight_Cost]]&gt;50000,"High","Low")</f>
        <v>High</v>
      </c>
      <c r="Y1340" s="5" t="str">
        <f>IF(Table1[[#This Row],[Profit]]&gt;10000,"Good","Average")</f>
        <v>Good</v>
      </c>
      <c r="Z1340" s="5" t="str" cm="1">
        <f t="array" ref="Z1340">_xlfn.IFS(K1340&lt;=5,"Excellent",K1340&lt;=10,"Good",TRUE,"Delayed")</f>
        <v>Good</v>
      </c>
      <c r="AA1340" s="5" t="str">
        <f>_xlfn.XLOOKUP(Table1[[#This Row],[Shipment_ID]],A:A,E:E)</f>
        <v>Maersk</v>
      </c>
      <c r="AB1340" s="5">
        <f t="shared" si="20"/>
        <v>10469.73</v>
      </c>
    </row>
    <row r="1341" spans="1:28">
      <c r="A1341" t="s">
        <v>1535</v>
      </c>
      <c r="B1341" s="1">
        <v>46078</v>
      </c>
      <c r="C1341" t="s">
        <v>50</v>
      </c>
      <c r="D1341" t="s">
        <v>72</v>
      </c>
      <c r="E1341" t="s">
        <v>42</v>
      </c>
      <c r="F1341" t="s">
        <v>32</v>
      </c>
      <c r="G1341" t="s">
        <v>84</v>
      </c>
      <c r="H1341">
        <v>26.51</v>
      </c>
      <c r="I1341">
        <v>2363</v>
      </c>
      <c r="J1341">
        <v>89.29</v>
      </c>
      <c r="K1341">
        <v>6</v>
      </c>
      <c r="L1341" t="s">
        <v>44</v>
      </c>
      <c r="M1341" t="s">
        <v>45</v>
      </c>
      <c r="N1341">
        <v>64429.8</v>
      </c>
      <c r="O1341" t="s">
        <v>518</v>
      </c>
      <c r="P1341" t="s">
        <v>78</v>
      </c>
      <c r="Q1341">
        <v>87.32</v>
      </c>
      <c r="R1341">
        <v>5786.4</v>
      </c>
      <c r="S1341">
        <v>2050.13</v>
      </c>
      <c r="T1341">
        <v>9420.89</v>
      </c>
      <c r="U1341" t="str">
        <f>TEXT(Table1[[#This Row],[Booking_Date]],"mmm")</f>
        <v>Feb</v>
      </c>
      <c r="V1341">
        <f>YEAR(Table1[[#This Row],[Booking_Date]])</f>
        <v>2026</v>
      </c>
      <c r="W1341" t="s">
        <v>38</v>
      </c>
      <c r="X1341" t="str">
        <f>IF(Table1[[#This Row],[Freight_Cost]]&gt;50000,"High","Low")</f>
        <v>High</v>
      </c>
      <c r="Y1341" s="5" t="str">
        <f>IF(Table1[[#This Row],[Profit]]&gt;10000,"Good","Average")</f>
        <v>Average</v>
      </c>
      <c r="Z1341" s="5" t="str" cm="1">
        <f t="array" ref="Z1341">_xlfn.IFS(K1341&lt;=5,"Excellent",K1341&lt;=10,"Good",TRUE,"Delayed")</f>
        <v>Good</v>
      </c>
      <c r="AA1341" s="5" t="str">
        <f>_xlfn.XLOOKUP(Table1[[#This Row],[Shipment_ID]],A:A,E:E)</f>
        <v>CMA CGM</v>
      </c>
      <c r="AB1341" s="5">
        <f t="shared" si="20"/>
        <v>9420.89</v>
      </c>
    </row>
    <row r="1342" spans="1:28">
      <c r="A1342" t="s">
        <v>1536</v>
      </c>
      <c r="B1342" s="1">
        <v>45702</v>
      </c>
      <c r="C1342" t="s">
        <v>29</v>
      </c>
      <c r="D1342" t="s">
        <v>108</v>
      </c>
      <c r="E1342" t="s">
        <v>99</v>
      </c>
      <c r="F1342" t="s">
        <v>58</v>
      </c>
      <c r="G1342" t="s">
        <v>67</v>
      </c>
      <c r="H1342">
        <v>24.73</v>
      </c>
      <c r="I1342">
        <v>2523</v>
      </c>
      <c r="J1342">
        <v>94.22</v>
      </c>
      <c r="K1342">
        <v>6</v>
      </c>
      <c r="L1342" t="s">
        <v>44</v>
      </c>
      <c r="M1342" t="s">
        <v>45</v>
      </c>
      <c r="N1342">
        <v>77339.399999999994</v>
      </c>
      <c r="O1342" t="s">
        <v>245</v>
      </c>
      <c r="P1342" t="s">
        <v>47</v>
      </c>
      <c r="Q1342">
        <v>84.29</v>
      </c>
      <c r="R1342">
        <v>6035.2</v>
      </c>
      <c r="S1342">
        <v>2574.33</v>
      </c>
      <c r="T1342">
        <v>10554.96</v>
      </c>
      <c r="U1342" t="str">
        <f>TEXT(Table1[[#This Row],[Booking_Date]],"mmm")</f>
        <v>Feb</v>
      </c>
      <c r="V1342">
        <f>YEAR(Table1[[#This Row],[Booking_Date]])</f>
        <v>2025</v>
      </c>
      <c r="W1342" t="s">
        <v>38</v>
      </c>
      <c r="X1342" t="str">
        <f>IF(Table1[[#This Row],[Freight_Cost]]&gt;50000,"High","Low")</f>
        <v>High</v>
      </c>
      <c r="Y1342" s="5" t="str">
        <f>IF(Table1[[#This Row],[Profit]]&gt;10000,"Good","Average")</f>
        <v>Good</v>
      </c>
      <c r="Z1342" s="5" t="str" cm="1">
        <f t="array" ref="Z1342">_xlfn.IFS(K1342&lt;=5,"Excellent",K1342&lt;=10,"Good",TRUE,"Delayed")</f>
        <v>Good</v>
      </c>
      <c r="AA1342" s="5" t="str">
        <f>_xlfn.XLOOKUP(Table1[[#This Row],[Shipment_ID]],A:A,E:E)</f>
        <v>ONE</v>
      </c>
      <c r="AB1342" s="5">
        <f t="shared" si="20"/>
        <v>10554.96</v>
      </c>
    </row>
    <row r="1343" spans="1:28">
      <c r="A1343" t="s">
        <v>1537</v>
      </c>
      <c r="B1343" s="1">
        <v>45795</v>
      </c>
      <c r="C1343" t="s">
        <v>40</v>
      </c>
      <c r="D1343" t="s">
        <v>41</v>
      </c>
      <c r="E1343" t="s">
        <v>31</v>
      </c>
      <c r="F1343" t="s">
        <v>32</v>
      </c>
      <c r="G1343" t="s">
        <v>90</v>
      </c>
      <c r="H1343">
        <v>16.329999999999998</v>
      </c>
      <c r="I1343">
        <v>1127</v>
      </c>
      <c r="J1343">
        <v>88.17</v>
      </c>
      <c r="K1343">
        <v>4</v>
      </c>
      <c r="L1343" t="s">
        <v>34</v>
      </c>
      <c r="M1343" t="s">
        <v>45</v>
      </c>
      <c r="N1343">
        <v>45301.4</v>
      </c>
      <c r="O1343" t="s">
        <v>95</v>
      </c>
      <c r="P1343" t="s">
        <v>47</v>
      </c>
      <c r="Q1343">
        <v>85.95</v>
      </c>
      <c r="R1343">
        <v>2907.2</v>
      </c>
      <c r="S1343">
        <v>2634.79</v>
      </c>
      <c r="T1343">
        <v>3750.21</v>
      </c>
      <c r="U1343" t="str">
        <f>TEXT(Table1[[#This Row],[Booking_Date]],"mmm")</f>
        <v>May</v>
      </c>
      <c r="V1343">
        <f>YEAR(Table1[[#This Row],[Booking_Date]])</f>
        <v>2025</v>
      </c>
      <c r="W1343" t="s">
        <v>75</v>
      </c>
      <c r="X1343" t="str">
        <f>IF(Table1[[#This Row],[Freight_Cost]]&gt;50000,"High","Low")</f>
        <v>Low</v>
      </c>
      <c r="Y1343" s="5" t="str">
        <f>IF(Table1[[#This Row],[Profit]]&gt;10000,"Good","Average")</f>
        <v>Average</v>
      </c>
      <c r="Z1343" s="5" t="str" cm="1">
        <f t="array" ref="Z1343">_xlfn.IFS(K1343&lt;=5,"Excellent",K1343&lt;=10,"Good",TRUE,"Delayed")</f>
        <v>Excellent</v>
      </c>
      <c r="AA1343" s="5" t="str">
        <f>_xlfn.XLOOKUP(Table1[[#This Row],[Shipment_ID]],A:A,E:E)</f>
        <v>Hapag-Lloyd</v>
      </c>
      <c r="AB1343" s="5">
        <f t="shared" si="20"/>
        <v>3750.21</v>
      </c>
    </row>
    <row r="1344" spans="1:28">
      <c r="A1344" t="s">
        <v>1538</v>
      </c>
      <c r="B1344" s="1">
        <v>45349</v>
      </c>
      <c r="C1344" t="s">
        <v>121</v>
      </c>
      <c r="D1344" t="s">
        <v>56</v>
      </c>
      <c r="E1344" t="s">
        <v>42</v>
      </c>
      <c r="F1344" t="s">
        <v>58</v>
      </c>
      <c r="G1344" t="s">
        <v>59</v>
      </c>
      <c r="H1344">
        <v>13.32</v>
      </c>
      <c r="I1344">
        <v>1469</v>
      </c>
      <c r="J1344">
        <v>94.89</v>
      </c>
      <c r="K1344">
        <v>4</v>
      </c>
      <c r="L1344" t="s">
        <v>34</v>
      </c>
      <c r="M1344" t="s">
        <v>45</v>
      </c>
      <c r="N1344">
        <v>59502.8</v>
      </c>
      <c r="O1344" t="s">
        <v>304</v>
      </c>
      <c r="P1344" t="s">
        <v>62</v>
      </c>
      <c r="Q1344">
        <v>82.08</v>
      </c>
      <c r="R1344">
        <v>3470.8</v>
      </c>
      <c r="S1344">
        <v>4198.05</v>
      </c>
      <c r="T1344">
        <v>10560.39</v>
      </c>
      <c r="U1344" t="str">
        <f>TEXT(Table1[[#This Row],[Booking_Date]],"mmm")</f>
        <v>Feb</v>
      </c>
      <c r="V1344">
        <f>YEAR(Table1[[#This Row],[Booking_Date]])</f>
        <v>2024</v>
      </c>
      <c r="W1344" t="s">
        <v>38</v>
      </c>
      <c r="X1344" t="str">
        <f>IF(Table1[[#This Row],[Freight_Cost]]&gt;50000,"High","Low")</f>
        <v>High</v>
      </c>
      <c r="Y1344" s="5" t="str">
        <f>IF(Table1[[#This Row],[Profit]]&gt;10000,"Good","Average")</f>
        <v>Good</v>
      </c>
      <c r="Z1344" s="5" t="str" cm="1">
        <f t="array" ref="Z1344">_xlfn.IFS(K1344&lt;=5,"Excellent",K1344&lt;=10,"Good",TRUE,"Delayed")</f>
        <v>Excellent</v>
      </c>
      <c r="AA1344" s="5" t="str">
        <f>_xlfn.XLOOKUP(Table1[[#This Row],[Shipment_ID]],A:A,E:E)</f>
        <v>CMA CGM</v>
      </c>
      <c r="AB1344" s="5">
        <f t="shared" si="20"/>
        <v>10560.39</v>
      </c>
    </row>
    <row r="1345" spans="1:28">
      <c r="A1345" t="s">
        <v>1539</v>
      </c>
      <c r="B1345" s="1">
        <v>45532</v>
      </c>
      <c r="C1345" t="s">
        <v>29</v>
      </c>
      <c r="D1345" t="s">
        <v>82</v>
      </c>
      <c r="E1345" t="s">
        <v>42</v>
      </c>
      <c r="F1345" t="s">
        <v>58</v>
      </c>
      <c r="G1345" t="s">
        <v>84</v>
      </c>
      <c r="H1345">
        <v>21.32</v>
      </c>
      <c r="I1345">
        <v>2619</v>
      </c>
      <c r="J1345">
        <v>87.65</v>
      </c>
      <c r="K1345">
        <v>6</v>
      </c>
      <c r="L1345" t="s">
        <v>34</v>
      </c>
      <c r="M1345" t="s">
        <v>45</v>
      </c>
      <c r="N1345">
        <v>79634</v>
      </c>
      <c r="O1345" t="s">
        <v>163</v>
      </c>
      <c r="P1345" t="s">
        <v>47</v>
      </c>
      <c r="Q1345">
        <v>85.29</v>
      </c>
      <c r="R1345">
        <v>6090.8</v>
      </c>
      <c r="S1345">
        <v>4894.8999999999996</v>
      </c>
      <c r="T1345">
        <v>8672.52</v>
      </c>
      <c r="U1345" t="str">
        <f>TEXT(Table1[[#This Row],[Booking_Date]],"mmm")</f>
        <v>Aug</v>
      </c>
      <c r="V1345">
        <f>YEAR(Table1[[#This Row],[Booking_Date]])</f>
        <v>2024</v>
      </c>
      <c r="W1345" t="s">
        <v>48</v>
      </c>
      <c r="X1345" t="str">
        <f>IF(Table1[[#This Row],[Freight_Cost]]&gt;50000,"High","Low")</f>
        <v>High</v>
      </c>
      <c r="Y1345" s="5" t="str">
        <f>IF(Table1[[#This Row],[Profit]]&gt;10000,"Good","Average")</f>
        <v>Average</v>
      </c>
      <c r="Z1345" s="5" t="str" cm="1">
        <f t="array" ref="Z1345">_xlfn.IFS(K1345&lt;=5,"Excellent",K1345&lt;=10,"Good",TRUE,"Delayed")</f>
        <v>Good</v>
      </c>
      <c r="AA1345" s="5" t="str">
        <f>_xlfn.XLOOKUP(Table1[[#This Row],[Shipment_ID]],A:A,E:E)</f>
        <v>CMA CGM</v>
      </c>
      <c r="AB1345" s="5">
        <f t="shared" si="20"/>
        <v>8672.52</v>
      </c>
    </row>
    <row r="1346" spans="1:28">
      <c r="A1346" t="s">
        <v>1540</v>
      </c>
      <c r="B1346" s="1">
        <v>45713</v>
      </c>
      <c r="C1346" t="s">
        <v>40</v>
      </c>
      <c r="D1346" t="s">
        <v>65</v>
      </c>
      <c r="E1346" t="s">
        <v>66</v>
      </c>
      <c r="F1346" t="s">
        <v>58</v>
      </c>
      <c r="G1346" t="s">
        <v>84</v>
      </c>
      <c r="H1346">
        <v>19.440000000000001</v>
      </c>
      <c r="I1346">
        <v>2467</v>
      </c>
      <c r="J1346">
        <v>95.05</v>
      </c>
      <c r="K1346">
        <v>6</v>
      </c>
      <c r="L1346" t="s">
        <v>68</v>
      </c>
      <c r="M1346" t="s">
        <v>60</v>
      </c>
      <c r="N1346">
        <v>73006</v>
      </c>
      <c r="O1346" t="s">
        <v>292</v>
      </c>
      <c r="P1346" t="s">
        <v>37</v>
      </c>
      <c r="Q1346">
        <v>86.45</v>
      </c>
      <c r="R1346">
        <v>5711.6</v>
      </c>
      <c r="S1346">
        <v>2025.04</v>
      </c>
      <c r="T1346">
        <v>9055.31</v>
      </c>
      <c r="U1346" t="str">
        <f>TEXT(Table1[[#This Row],[Booking_Date]],"mmm")</f>
        <v>Feb</v>
      </c>
      <c r="V1346">
        <f>YEAR(Table1[[#This Row],[Booking_Date]])</f>
        <v>2025</v>
      </c>
      <c r="W1346" t="s">
        <v>38</v>
      </c>
      <c r="X1346" t="str">
        <f>IF(Table1[[#This Row],[Freight_Cost]]&gt;50000,"High","Low")</f>
        <v>High</v>
      </c>
      <c r="Y1346" s="5" t="str">
        <f>IF(Table1[[#This Row],[Profit]]&gt;10000,"Good","Average")</f>
        <v>Average</v>
      </c>
      <c r="Z1346" s="5" t="str" cm="1">
        <f t="array" ref="Z1346">_xlfn.IFS(K1346&lt;=5,"Excellent",K1346&lt;=10,"Good",TRUE,"Delayed")</f>
        <v>Good</v>
      </c>
      <c r="AA1346" s="5" t="str">
        <f>_xlfn.XLOOKUP(Table1[[#This Row],[Shipment_ID]],A:A,E:E)</f>
        <v>COSCO</v>
      </c>
      <c r="AB1346" s="5">
        <f t="shared" ref="AB1346:AB1409" si="21">INDEX(T:T,MATCH(A1346,A:A,0))</f>
        <v>9055.31</v>
      </c>
    </row>
    <row r="1347" spans="1:28">
      <c r="A1347" t="s">
        <v>1541</v>
      </c>
      <c r="B1347" s="1">
        <v>46091</v>
      </c>
      <c r="C1347" t="s">
        <v>40</v>
      </c>
      <c r="D1347" t="s">
        <v>72</v>
      </c>
      <c r="E1347" t="s">
        <v>99</v>
      </c>
      <c r="F1347" t="s">
        <v>32</v>
      </c>
      <c r="G1347" t="s">
        <v>59</v>
      </c>
      <c r="H1347">
        <v>13.19</v>
      </c>
      <c r="I1347">
        <v>1678</v>
      </c>
      <c r="J1347">
        <v>97.88</v>
      </c>
      <c r="K1347">
        <v>6</v>
      </c>
      <c r="L1347" t="s">
        <v>34</v>
      </c>
      <c r="M1347" t="s">
        <v>60</v>
      </c>
      <c r="N1347">
        <v>48752.6</v>
      </c>
      <c r="O1347" t="s">
        <v>514</v>
      </c>
      <c r="P1347" t="s">
        <v>70</v>
      </c>
      <c r="Q1347">
        <v>88.2</v>
      </c>
      <c r="R1347">
        <v>3883.6</v>
      </c>
      <c r="S1347">
        <v>4988.04</v>
      </c>
      <c r="T1347">
        <v>6118.61</v>
      </c>
      <c r="U1347" t="str">
        <f>TEXT(Table1[[#This Row],[Booking_Date]],"mmm")</f>
        <v>Mar</v>
      </c>
      <c r="V1347">
        <f>YEAR(Table1[[#This Row],[Booking_Date]])</f>
        <v>2026</v>
      </c>
      <c r="W1347" t="s">
        <v>38</v>
      </c>
      <c r="X1347" t="str">
        <f>IF(Table1[[#This Row],[Freight_Cost]]&gt;50000,"High","Low")</f>
        <v>Low</v>
      </c>
      <c r="Y1347" s="5" t="str">
        <f>IF(Table1[[#This Row],[Profit]]&gt;10000,"Good","Average")</f>
        <v>Average</v>
      </c>
      <c r="Z1347" s="5" t="str" cm="1">
        <f t="array" ref="Z1347">_xlfn.IFS(K1347&lt;=5,"Excellent",K1347&lt;=10,"Good",TRUE,"Delayed")</f>
        <v>Good</v>
      </c>
      <c r="AA1347" s="5" t="str">
        <f>_xlfn.XLOOKUP(Table1[[#This Row],[Shipment_ID]],A:A,E:E)</f>
        <v>ONE</v>
      </c>
      <c r="AB1347" s="5">
        <f t="shared" si="21"/>
        <v>6118.61</v>
      </c>
    </row>
    <row r="1348" spans="1:28">
      <c r="A1348" t="s">
        <v>1542</v>
      </c>
      <c r="B1348" s="1">
        <v>45321</v>
      </c>
      <c r="C1348" t="s">
        <v>40</v>
      </c>
      <c r="D1348" t="s">
        <v>30</v>
      </c>
      <c r="E1348" t="s">
        <v>66</v>
      </c>
      <c r="F1348" t="s">
        <v>32</v>
      </c>
      <c r="G1348" t="s">
        <v>84</v>
      </c>
      <c r="H1348">
        <v>11.41</v>
      </c>
      <c r="I1348">
        <v>1875</v>
      </c>
      <c r="J1348">
        <v>88.29</v>
      </c>
      <c r="K1348">
        <v>5</v>
      </c>
      <c r="L1348" t="s">
        <v>44</v>
      </c>
      <c r="M1348" t="s">
        <v>35</v>
      </c>
      <c r="N1348">
        <v>47363.8</v>
      </c>
      <c r="O1348" t="s">
        <v>343</v>
      </c>
      <c r="P1348" t="s">
        <v>47</v>
      </c>
      <c r="Q1348">
        <v>85.82</v>
      </c>
      <c r="R1348">
        <v>4206.3999999999996</v>
      </c>
      <c r="S1348">
        <v>3898.07</v>
      </c>
      <c r="T1348">
        <v>7353.83</v>
      </c>
      <c r="U1348" t="str">
        <f>TEXT(Table1[[#This Row],[Booking_Date]],"mmm")</f>
        <v>Jan</v>
      </c>
      <c r="V1348">
        <f>YEAR(Table1[[#This Row],[Booking_Date]])</f>
        <v>2024</v>
      </c>
      <c r="W1348" t="s">
        <v>38</v>
      </c>
      <c r="X1348" t="str">
        <f>IF(Table1[[#This Row],[Freight_Cost]]&gt;50000,"High","Low")</f>
        <v>Low</v>
      </c>
      <c r="Y1348" s="5" t="str">
        <f>IF(Table1[[#This Row],[Profit]]&gt;10000,"Good","Average")</f>
        <v>Average</v>
      </c>
      <c r="Z1348" s="5" t="str" cm="1">
        <f t="array" ref="Z1348">_xlfn.IFS(K1348&lt;=5,"Excellent",K1348&lt;=10,"Good",TRUE,"Delayed")</f>
        <v>Excellent</v>
      </c>
      <c r="AA1348" s="5" t="str">
        <f>_xlfn.XLOOKUP(Table1[[#This Row],[Shipment_ID]],A:A,E:E)</f>
        <v>COSCO</v>
      </c>
      <c r="AB1348" s="5">
        <f t="shared" si="21"/>
        <v>7353.83</v>
      </c>
    </row>
    <row r="1349" spans="1:28">
      <c r="A1349" t="s">
        <v>1543</v>
      </c>
      <c r="B1349" s="1">
        <v>46036</v>
      </c>
      <c r="C1349" t="s">
        <v>89</v>
      </c>
      <c r="D1349" t="s">
        <v>56</v>
      </c>
      <c r="E1349" t="s">
        <v>102</v>
      </c>
      <c r="F1349" t="s">
        <v>32</v>
      </c>
      <c r="G1349" t="s">
        <v>84</v>
      </c>
      <c r="H1349">
        <v>22.5</v>
      </c>
      <c r="I1349">
        <v>1812</v>
      </c>
      <c r="J1349">
        <v>86.65</v>
      </c>
      <c r="K1349">
        <v>5</v>
      </c>
      <c r="L1349" t="s">
        <v>44</v>
      </c>
      <c r="M1349" t="s">
        <v>45</v>
      </c>
      <c r="N1349">
        <v>53892</v>
      </c>
      <c r="O1349" t="s">
        <v>53</v>
      </c>
      <c r="P1349" t="s">
        <v>62</v>
      </c>
      <c r="Q1349">
        <v>86.85</v>
      </c>
      <c r="R1349">
        <v>4524</v>
      </c>
      <c r="S1349">
        <v>1769.83</v>
      </c>
      <c r="T1349">
        <v>4961.79</v>
      </c>
      <c r="U1349" t="str">
        <f>TEXT(Table1[[#This Row],[Booking_Date]],"mmm")</f>
        <v>Jan</v>
      </c>
      <c r="V1349">
        <f>YEAR(Table1[[#This Row],[Booking_Date]])</f>
        <v>2026</v>
      </c>
      <c r="W1349" t="s">
        <v>38</v>
      </c>
      <c r="X1349" t="str">
        <f>IF(Table1[[#This Row],[Freight_Cost]]&gt;50000,"High","Low")</f>
        <v>High</v>
      </c>
      <c r="Y1349" s="5" t="str">
        <f>IF(Table1[[#This Row],[Profit]]&gt;10000,"Good","Average")</f>
        <v>Average</v>
      </c>
      <c r="Z1349" s="5" t="str" cm="1">
        <f t="array" ref="Z1349">_xlfn.IFS(K1349&lt;=5,"Excellent",K1349&lt;=10,"Good",TRUE,"Delayed")</f>
        <v>Excellent</v>
      </c>
      <c r="AA1349" s="5" t="str">
        <f>_xlfn.XLOOKUP(Table1[[#This Row],[Shipment_ID]],A:A,E:E)</f>
        <v>Maersk</v>
      </c>
      <c r="AB1349" s="5">
        <f t="shared" si="21"/>
        <v>4961.79</v>
      </c>
    </row>
    <row r="1350" spans="1:28">
      <c r="A1350" t="s">
        <v>1544</v>
      </c>
      <c r="B1350" s="1">
        <v>45905</v>
      </c>
      <c r="C1350" t="s">
        <v>121</v>
      </c>
      <c r="D1350" t="s">
        <v>72</v>
      </c>
      <c r="E1350" t="s">
        <v>31</v>
      </c>
      <c r="F1350" t="s">
        <v>58</v>
      </c>
      <c r="G1350" t="s">
        <v>67</v>
      </c>
      <c r="H1350">
        <v>16.170000000000002</v>
      </c>
      <c r="I1350">
        <v>924</v>
      </c>
      <c r="J1350">
        <v>102.13</v>
      </c>
      <c r="K1350">
        <v>3</v>
      </c>
      <c r="L1350" t="s">
        <v>34</v>
      </c>
      <c r="M1350" t="s">
        <v>45</v>
      </c>
      <c r="N1350">
        <v>56396.6</v>
      </c>
      <c r="O1350" t="s">
        <v>182</v>
      </c>
      <c r="P1350" t="s">
        <v>78</v>
      </c>
      <c r="Q1350">
        <v>81.63</v>
      </c>
      <c r="R1350">
        <v>2494.8000000000002</v>
      </c>
      <c r="S1350">
        <v>2921.46</v>
      </c>
      <c r="T1350">
        <v>8014.27</v>
      </c>
      <c r="U1350" t="str">
        <f>TEXT(Table1[[#This Row],[Booking_Date]],"mmm")</f>
        <v>Sep</v>
      </c>
      <c r="V1350">
        <f>YEAR(Table1[[#This Row],[Booking_Date]])</f>
        <v>2025</v>
      </c>
      <c r="W1350" t="s">
        <v>48</v>
      </c>
      <c r="X1350" t="str">
        <f>IF(Table1[[#This Row],[Freight_Cost]]&gt;50000,"High","Low")</f>
        <v>High</v>
      </c>
      <c r="Y1350" s="5" t="str">
        <f>IF(Table1[[#This Row],[Profit]]&gt;10000,"Good","Average")</f>
        <v>Average</v>
      </c>
      <c r="Z1350" s="5" t="str" cm="1">
        <f t="array" ref="Z1350">_xlfn.IFS(K1350&lt;=5,"Excellent",K1350&lt;=10,"Good",TRUE,"Delayed")</f>
        <v>Excellent</v>
      </c>
      <c r="AA1350" s="5" t="str">
        <f>_xlfn.XLOOKUP(Table1[[#This Row],[Shipment_ID]],A:A,E:E)</f>
        <v>Hapag-Lloyd</v>
      </c>
      <c r="AB1350" s="5">
        <f t="shared" si="21"/>
        <v>8014.27</v>
      </c>
    </row>
    <row r="1351" spans="1:28">
      <c r="A1351" t="s">
        <v>1545</v>
      </c>
      <c r="B1351" s="1">
        <v>45648</v>
      </c>
      <c r="C1351" t="s">
        <v>115</v>
      </c>
      <c r="D1351" t="s">
        <v>30</v>
      </c>
      <c r="E1351" t="s">
        <v>99</v>
      </c>
      <c r="F1351" t="s">
        <v>32</v>
      </c>
      <c r="G1351" t="s">
        <v>84</v>
      </c>
      <c r="H1351">
        <v>23.69</v>
      </c>
      <c r="I1351">
        <v>522</v>
      </c>
      <c r="J1351">
        <v>99.44</v>
      </c>
      <c r="K1351">
        <v>2</v>
      </c>
      <c r="L1351" t="s">
        <v>68</v>
      </c>
      <c r="M1351" t="s">
        <v>45</v>
      </c>
      <c r="N1351">
        <v>43517.8</v>
      </c>
      <c r="O1351" t="s">
        <v>146</v>
      </c>
      <c r="P1351" t="s">
        <v>47</v>
      </c>
      <c r="Q1351">
        <v>81.61</v>
      </c>
      <c r="R1351">
        <v>1991.6</v>
      </c>
      <c r="S1351">
        <v>3749.83</v>
      </c>
      <c r="T1351">
        <v>7113.25</v>
      </c>
      <c r="U1351" t="str">
        <f>TEXT(Table1[[#This Row],[Booking_Date]],"mmm")</f>
        <v>Dec</v>
      </c>
      <c r="V1351">
        <f>YEAR(Table1[[#This Row],[Booking_Date]])</f>
        <v>2024</v>
      </c>
      <c r="W1351" t="s">
        <v>104</v>
      </c>
      <c r="X1351" t="str">
        <f>IF(Table1[[#This Row],[Freight_Cost]]&gt;50000,"High","Low")</f>
        <v>Low</v>
      </c>
      <c r="Y1351" s="5" t="str">
        <f>IF(Table1[[#This Row],[Profit]]&gt;10000,"Good","Average")</f>
        <v>Average</v>
      </c>
      <c r="Z1351" s="5" t="str" cm="1">
        <f t="array" ref="Z1351">_xlfn.IFS(K1351&lt;=5,"Excellent",K1351&lt;=10,"Good",TRUE,"Delayed")</f>
        <v>Excellent</v>
      </c>
      <c r="AA1351" s="5" t="str">
        <f>_xlfn.XLOOKUP(Table1[[#This Row],[Shipment_ID]],A:A,E:E)</f>
        <v>ONE</v>
      </c>
      <c r="AB1351" s="5">
        <f t="shared" si="21"/>
        <v>7113.25</v>
      </c>
    </row>
    <row r="1352" spans="1:28">
      <c r="A1352" t="s">
        <v>1546</v>
      </c>
      <c r="B1352" s="1">
        <v>45761</v>
      </c>
      <c r="C1352" t="s">
        <v>64</v>
      </c>
      <c r="D1352" t="s">
        <v>65</v>
      </c>
      <c r="E1352" t="s">
        <v>99</v>
      </c>
      <c r="F1352" t="s">
        <v>32</v>
      </c>
      <c r="G1352" t="s">
        <v>33</v>
      </c>
      <c r="H1352">
        <v>20.76</v>
      </c>
      <c r="I1352">
        <v>1000</v>
      </c>
      <c r="J1352">
        <v>88.53</v>
      </c>
      <c r="K1352">
        <v>4</v>
      </c>
      <c r="L1352" t="s">
        <v>68</v>
      </c>
      <c r="M1352" t="s">
        <v>35</v>
      </c>
      <c r="N1352">
        <v>47807.6</v>
      </c>
      <c r="O1352" t="s">
        <v>507</v>
      </c>
      <c r="P1352" t="s">
        <v>62</v>
      </c>
      <c r="Q1352">
        <v>84.3</v>
      </c>
      <c r="R1352">
        <v>2830.4</v>
      </c>
      <c r="S1352">
        <v>3494.49</v>
      </c>
      <c r="T1352">
        <v>5741.78</v>
      </c>
      <c r="U1352" t="str">
        <f>TEXT(Table1[[#This Row],[Booking_Date]],"mmm")</f>
        <v>Apr</v>
      </c>
      <c r="V1352">
        <f>YEAR(Table1[[#This Row],[Booking_Date]])</f>
        <v>2025</v>
      </c>
      <c r="W1352" t="s">
        <v>75</v>
      </c>
      <c r="X1352" t="str">
        <f>IF(Table1[[#This Row],[Freight_Cost]]&gt;50000,"High","Low")</f>
        <v>Low</v>
      </c>
      <c r="Y1352" s="5" t="str">
        <f>IF(Table1[[#This Row],[Profit]]&gt;10000,"Good","Average")</f>
        <v>Average</v>
      </c>
      <c r="Z1352" s="5" t="str" cm="1">
        <f t="array" ref="Z1352">_xlfn.IFS(K1352&lt;=5,"Excellent",K1352&lt;=10,"Good",TRUE,"Delayed")</f>
        <v>Excellent</v>
      </c>
      <c r="AA1352" s="5" t="str">
        <f>_xlfn.XLOOKUP(Table1[[#This Row],[Shipment_ID]],A:A,E:E)</f>
        <v>ONE</v>
      </c>
      <c r="AB1352" s="5">
        <f t="shared" si="21"/>
        <v>5741.78</v>
      </c>
    </row>
    <row r="1353" spans="1:28">
      <c r="A1353" t="s">
        <v>1547</v>
      </c>
      <c r="B1353" s="1">
        <v>45412</v>
      </c>
      <c r="C1353" t="s">
        <v>64</v>
      </c>
      <c r="D1353" t="s">
        <v>30</v>
      </c>
      <c r="E1353" t="s">
        <v>83</v>
      </c>
      <c r="F1353" t="s">
        <v>58</v>
      </c>
      <c r="G1353" t="s">
        <v>52</v>
      </c>
      <c r="H1353">
        <v>10.48</v>
      </c>
      <c r="I1353">
        <v>526</v>
      </c>
      <c r="J1353">
        <v>94.97</v>
      </c>
      <c r="K1353">
        <v>2</v>
      </c>
      <c r="L1353" t="s">
        <v>68</v>
      </c>
      <c r="M1353" t="s">
        <v>60</v>
      </c>
      <c r="N1353">
        <v>41640.400000000001</v>
      </c>
      <c r="O1353" t="s">
        <v>95</v>
      </c>
      <c r="P1353" t="s">
        <v>62</v>
      </c>
      <c r="Q1353">
        <v>87.93</v>
      </c>
      <c r="R1353">
        <v>1471.2</v>
      </c>
      <c r="S1353">
        <v>1765.99</v>
      </c>
      <c r="T1353">
        <v>7481.71</v>
      </c>
      <c r="U1353" t="str">
        <f>TEXT(Table1[[#This Row],[Booking_Date]],"mmm")</f>
        <v>Apr</v>
      </c>
      <c r="V1353">
        <f>YEAR(Table1[[#This Row],[Booking_Date]])</f>
        <v>2024</v>
      </c>
      <c r="W1353" t="s">
        <v>75</v>
      </c>
      <c r="X1353" t="str">
        <f>IF(Table1[[#This Row],[Freight_Cost]]&gt;50000,"High","Low")</f>
        <v>Low</v>
      </c>
      <c r="Y1353" s="5" t="str">
        <f>IF(Table1[[#This Row],[Profit]]&gt;10000,"Good","Average")</f>
        <v>Average</v>
      </c>
      <c r="Z1353" s="5" t="str" cm="1">
        <f t="array" ref="Z1353">_xlfn.IFS(K1353&lt;=5,"Excellent",K1353&lt;=10,"Good",TRUE,"Delayed")</f>
        <v>Excellent</v>
      </c>
      <c r="AA1353" s="5" t="str">
        <f>_xlfn.XLOOKUP(Table1[[#This Row],[Shipment_ID]],A:A,E:E)</f>
        <v>MSC</v>
      </c>
      <c r="AB1353" s="5">
        <f t="shared" si="21"/>
        <v>7481.71</v>
      </c>
    </row>
    <row r="1354" spans="1:28">
      <c r="A1354" t="s">
        <v>1548</v>
      </c>
      <c r="B1354" s="1">
        <v>45670</v>
      </c>
      <c r="C1354" t="s">
        <v>50</v>
      </c>
      <c r="D1354" t="s">
        <v>51</v>
      </c>
      <c r="E1354" t="s">
        <v>102</v>
      </c>
      <c r="F1354" t="s">
        <v>32</v>
      </c>
      <c r="G1354" t="s">
        <v>59</v>
      </c>
      <c r="H1354">
        <v>11.73</v>
      </c>
      <c r="I1354">
        <v>2458</v>
      </c>
      <c r="J1354">
        <v>85.86</v>
      </c>
      <c r="K1354">
        <v>6</v>
      </c>
      <c r="L1354" t="s">
        <v>34</v>
      </c>
      <c r="M1354" t="s">
        <v>45</v>
      </c>
      <c r="N1354">
        <v>56856.2</v>
      </c>
      <c r="O1354" t="s">
        <v>163</v>
      </c>
      <c r="P1354" t="s">
        <v>62</v>
      </c>
      <c r="Q1354">
        <v>81.510000000000005</v>
      </c>
      <c r="R1354">
        <v>5385.2</v>
      </c>
      <c r="S1354">
        <v>1744.55</v>
      </c>
      <c r="T1354">
        <v>7075.13</v>
      </c>
      <c r="U1354" t="str">
        <f>TEXT(Table1[[#This Row],[Booking_Date]],"mmm")</f>
        <v>Jan</v>
      </c>
      <c r="V1354">
        <f>YEAR(Table1[[#This Row],[Booking_Date]])</f>
        <v>2025</v>
      </c>
      <c r="W1354" t="s">
        <v>38</v>
      </c>
      <c r="X1354" t="str">
        <f>IF(Table1[[#This Row],[Freight_Cost]]&gt;50000,"High","Low")</f>
        <v>High</v>
      </c>
      <c r="Y1354" s="5" t="str">
        <f>IF(Table1[[#This Row],[Profit]]&gt;10000,"Good","Average")</f>
        <v>Average</v>
      </c>
      <c r="Z1354" s="5" t="str" cm="1">
        <f t="array" ref="Z1354">_xlfn.IFS(K1354&lt;=5,"Excellent",K1354&lt;=10,"Good",TRUE,"Delayed")</f>
        <v>Good</v>
      </c>
      <c r="AA1354" s="5" t="str">
        <f>_xlfn.XLOOKUP(Table1[[#This Row],[Shipment_ID]],A:A,E:E)</f>
        <v>Maersk</v>
      </c>
      <c r="AB1354" s="5">
        <f t="shared" si="21"/>
        <v>7075.13</v>
      </c>
    </row>
    <row r="1355" spans="1:28">
      <c r="A1355" t="s">
        <v>1549</v>
      </c>
      <c r="B1355" s="1">
        <v>45411</v>
      </c>
      <c r="C1355" t="s">
        <v>115</v>
      </c>
      <c r="D1355" t="s">
        <v>82</v>
      </c>
      <c r="E1355" t="s">
        <v>99</v>
      </c>
      <c r="F1355" t="s">
        <v>58</v>
      </c>
      <c r="G1355" t="s">
        <v>90</v>
      </c>
      <c r="H1355">
        <v>19.73</v>
      </c>
      <c r="I1355">
        <v>2712</v>
      </c>
      <c r="J1355">
        <v>101.53</v>
      </c>
      <c r="K1355">
        <v>6</v>
      </c>
      <c r="L1355" t="s">
        <v>68</v>
      </c>
      <c r="M1355" t="s">
        <v>60</v>
      </c>
      <c r="N1355">
        <v>76984.600000000006</v>
      </c>
      <c r="O1355" t="s">
        <v>128</v>
      </c>
      <c r="P1355" t="s">
        <v>70</v>
      </c>
      <c r="Q1355">
        <v>82.55</v>
      </c>
      <c r="R1355">
        <v>6213.2</v>
      </c>
      <c r="S1355">
        <v>4542.21</v>
      </c>
      <c r="T1355">
        <v>12731.35</v>
      </c>
      <c r="U1355" t="str">
        <f>TEXT(Table1[[#This Row],[Booking_Date]],"mmm")</f>
        <v>Apr</v>
      </c>
      <c r="V1355">
        <f>YEAR(Table1[[#This Row],[Booking_Date]])</f>
        <v>2024</v>
      </c>
      <c r="W1355" t="s">
        <v>75</v>
      </c>
      <c r="X1355" t="str">
        <f>IF(Table1[[#This Row],[Freight_Cost]]&gt;50000,"High","Low")</f>
        <v>High</v>
      </c>
      <c r="Y1355" s="5" t="str">
        <f>IF(Table1[[#This Row],[Profit]]&gt;10000,"Good","Average")</f>
        <v>Good</v>
      </c>
      <c r="Z1355" s="5" t="str" cm="1">
        <f t="array" ref="Z1355">_xlfn.IFS(K1355&lt;=5,"Excellent",K1355&lt;=10,"Good",TRUE,"Delayed")</f>
        <v>Good</v>
      </c>
      <c r="AA1355" s="5" t="str">
        <f>_xlfn.XLOOKUP(Table1[[#This Row],[Shipment_ID]],A:A,E:E)</f>
        <v>ONE</v>
      </c>
      <c r="AB1355" s="5">
        <f t="shared" si="21"/>
        <v>12731.35</v>
      </c>
    </row>
    <row r="1356" spans="1:28">
      <c r="A1356" t="s">
        <v>1550</v>
      </c>
      <c r="B1356" s="1">
        <v>45542</v>
      </c>
      <c r="C1356" t="s">
        <v>121</v>
      </c>
      <c r="D1356" t="s">
        <v>82</v>
      </c>
      <c r="E1356" t="s">
        <v>57</v>
      </c>
      <c r="F1356" t="s">
        <v>32</v>
      </c>
      <c r="G1356" t="s">
        <v>43</v>
      </c>
      <c r="H1356">
        <v>26.03</v>
      </c>
      <c r="I1356">
        <v>1413</v>
      </c>
      <c r="J1356">
        <v>87.65</v>
      </c>
      <c r="K1356">
        <v>5</v>
      </c>
      <c r="L1356" t="s">
        <v>34</v>
      </c>
      <c r="M1356" t="s">
        <v>45</v>
      </c>
      <c r="N1356">
        <v>57401</v>
      </c>
      <c r="O1356" t="s">
        <v>133</v>
      </c>
      <c r="P1356" t="s">
        <v>47</v>
      </c>
      <c r="Q1356">
        <v>87.92</v>
      </c>
      <c r="R1356">
        <v>3867.2</v>
      </c>
      <c r="S1356">
        <v>1842.35</v>
      </c>
      <c r="T1356">
        <v>9836.7099999999991</v>
      </c>
      <c r="U1356" t="str">
        <f>TEXT(Table1[[#This Row],[Booking_Date]],"mmm")</f>
        <v>Sep</v>
      </c>
      <c r="V1356">
        <f>YEAR(Table1[[#This Row],[Booking_Date]])</f>
        <v>2024</v>
      </c>
      <c r="W1356" t="s">
        <v>48</v>
      </c>
      <c r="X1356" t="str">
        <f>IF(Table1[[#This Row],[Freight_Cost]]&gt;50000,"High","Low")</f>
        <v>High</v>
      </c>
      <c r="Y1356" s="5" t="str">
        <f>IF(Table1[[#This Row],[Profit]]&gt;10000,"Good","Average")</f>
        <v>Average</v>
      </c>
      <c r="Z1356" s="5" t="str" cm="1">
        <f t="array" ref="Z1356">_xlfn.IFS(K1356&lt;=5,"Excellent",K1356&lt;=10,"Good",TRUE,"Delayed")</f>
        <v>Excellent</v>
      </c>
      <c r="AA1356" s="5" t="str">
        <f>_xlfn.XLOOKUP(Table1[[#This Row],[Shipment_ID]],A:A,E:E)</f>
        <v>Evergreen</v>
      </c>
      <c r="AB1356" s="5">
        <f t="shared" si="21"/>
        <v>9836.7099999999991</v>
      </c>
    </row>
    <row r="1357" spans="1:28">
      <c r="A1357" t="s">
        <v>1551</v>
      </c>
      <c r="B1357" s="1">
        <v>45728</v>
      </c>
      <c r="C1357" t="s">
        <v>115</v>
      </c>
      <c r="D1357" t="s">
        <v>82</v>
      </c>
      <c r="E1357" t="s">
        <v>42</v>
      </c>
      <c r="F1357" t="s">
        <v>32</v>
      </c>
      <c r="G1357" t="s">
        <v>84</v>
      </c>
      <c r="H1357">
        <v>10.16</v>
      </c>
      <c r="I1357">
        <v>2718</v>
      </c>
      <c r="J1357">
        <v>93.69</v>
      </c>
      <c r="K1357">
        <v>6</v>
      </c>
      <c r="L1357" t="s">
        <v>68</v>
      </c>
      <c r="M1357" t="s">
        <v>35</v>
      </c>
      <c r="N1357">
        <v>59502.8</v>
      </c>
      <c r="O1357" t="s">
        <v>454</v>
      </c>
      <c r="P1357" t="s">
        <v>78</v>
      </c>
      <c r="Q1357">
        <v>83.64</v>
      </c>
      <c r="R1357">
        <v>5842.4</v>
      </c>
      <c r="S1357">
        <v>2385.37</v>
      </c>
      <c r="T1357">
        <v>9138.0300000000007</v>
      </c>
      <c r="U1357" t="str">
        <f>TEXT(Table1[[#This Row],[Booking_Date]],"mmm")</f>
        <v>Mar</v>
      </c>
      <c r="V1357">
        <f>YEAR(Table1[[#This Row],[Booking_Date]])</f>
        <v>2025</v>
      </c>
      <c r="W1357" t="s">
        <v>38</v>
      </c>
      <c r="X1357" t="str">
        <f>IF(Table1[[#This Row],[Freight_Cost]]&gt;50000,"High","Low")</f>
        <v>High</v>
      </c>
      <c r="Y1357" s="5" t="str">
        <f>IF(Table1[[#This Row],[Profit]]&gt;10000,"Good","Average")</f>
        <v>Average</v>
      </c>
      <c r="Z1357" s="5" t="str" cm="1">
        <f t="array" ref="Z1357">_xlfn.IFS(K1357&lt;=5,"Excellent",K1357&lt;=10,"Good",TRUE,"Delayed")</f>
        <v>Good</v>
      </c>
      <c r="AA1357" s="5" t="str">
        <f>_xlfn.XLOOKUP(Table1[[#This Row],[Shipment_ID]],A:A,E:E)</f>
        <v>CMA CGM</v>
      </c>
      <c r="AB1357" s="5">
        <f t="shared" si="21"/>
        <v>9138.0300000000007</v>
      </c>
    </row>
    <row r="1358" spans="1:28">
      <c r="A1358" t="s">
        <v>1552</v>
      </c>
      <c r="B1358" s="1">
        <v>45399</v>
      </c>
      <c r="C1358" t="s">
        <v>64</v>
      </c>
      <c r="D1358" t="s">
        <v>56</v>
      </c>
      <c r="E1358" t="s">
        <v>66</v>
      </c>
      <c r="F1358" t="s">
        <v>32</v>
      </c>
      <c r="G1358" t="s">
        <v>84</v>
      </c>
      <c r="H1358">
        <v>11.98</v>
      </c>
      <c r="I1358">
        <v>591</v>
      </c>
      <c r="J1358">
        <v>101.28</v>
      </c>
      <c r="K1358">
        <v>2</v>
      </c>
      <c r="L1358" t="s">
        <v>68</v>
      </c>
      <c r="M1358" t="s">
        <v>35</v>
      </c>
      <c r="N1358">
        <v>36527.599999999999</v>
      </c>
      <c r="O1358" t="s">
        <v>211</v>
      </c>
      <c r="P1358" t="s">
        <v>54</v>
      </c>
      <c r="Q1358">
        <v>84.85</v>
      </c>
      <c r="R1358">
        <v>1661.2</v>
      </c>
      <c r="S1358">
        <v>4557.96</v>
      </c>
      <c r="T1358">
        <v>5771.35</v>
      </c>
      <c r="U1358" t="str">
        <f>TEXT(Table1[[#This Row],[Booking_Date]],"mmm")</f>
        <v>Apr</v>
      </c>
      <c r="V1358">
        <f>YEAR(Table1[[#This Row],[Booking_Date]])</f>
        <v>2024</v>
      </c>
      <c r="W1358" t="s">
        <v>75</v>
      </c>
      <c r="X1358" t="str">
        <f>IF(Table1[[#This Row],[Freight_Cost]]&gt;50000,"High","Low")</f>
        <v>Low</v>
      </c>
      <c r="Y1358" s="5" t="str">
        <f>IF(Table1[[#This Row],[Profit]]&gt;10000,"Good","Average")</f>
        <v>Average</v>
      </c>
      <c r="Z1358" s="5" t="str" cm="1">
        <f t="array" ref="Z1358">_xlfn.IFS(K1358&lt;=5,"Excellent",K1358&lt;=10,"Good",TRUE,"Delayed")</f>
        <v>Excellent</v>
      </c>
      <c r="AA1358" s="5" t="str">
        <f>_xlfn.XLOOKUP(Table1[[#This Row],[Shipment_ID]],A:A,E:E)</f>
        <v>COSCO</v>
      </c>
      <c r="AB1358" s="5">
        <f t="shared" si="21"/>
        <v>5771.35</v>
      </c>
    </row>
    <row r="1359" spans="1:28">
      <c r="A1359" t="s">
        <v>1553</v>
      </c>
      <c r="B1359" s="1">
        <v>45335</v>
      </c>
      <c r="C1359" t="s">
        <v>40</v>
      </c>
      <c r="D1359" t="s">
        <v>41</v>
      </c>
      <c r="E1359" t="s">
        <v>102</v>
      </c>
      <c r="F1359" t="s">
        <v>32</v>
      </c>
      <c r="G1359" t="s">
        <v>59</v>
      </c>
      <c r="H1359">
        <v>10.39</v>
      </c>
      <c r="I1359">
        <v>492</v>
      </c>
      <c r="J1359">
        <v>89.07</v>
      </c>
      <c r="K1359">
        <v>2</v>
      </c>
      <c r="L1359" t="s">
        <v>44</v>
      </c>
      <c r="M1359" t="s">
        <v>35</v>
      </c>
      <c r="N1359">
        <v>29943.4</v>
      </c>
      <c r="O1359" t="s">
        <v>139</v>
      </c>
      <c r="P1359" t="s">
        <v>74</v>
      </c>
      <c r="Q1359">
        <v>84.15</v>
      </c>
      <c r="R1359">
        <v>1399.6</v>
      </c>
      <c r="S1359">
        <v>1962.73</v>
      </c>
      <c r="T1359">
        <v>5255.18</v>
      </c>
      <c r="U1359" t="str">
        <f>TEXT(Table1[[#This Row],[Booking_Date]],"mmm")</f>
        <v>Feb</v>
      </c>
      <c r="V1359">
        <f>YEAR(Table1[[#This Row],[Booking_Date]])</f>
        <v>2024</v>
      </c>
      <c r="W1359" t="s">
        <v>38</v>
      </c>
      <c r="X1359" t="str">
        <f>IF(Table1[[#This Row],[Freight_Cost]]&gt;50000,"High","Low")</f>
        <v>Low</v>
      </c>
      <c r="Y1359" s="5" t="str">
        <f>IF(Table1[[#This Row],[Profit]]&gt;10000,"Good","Average")</f>
        <v>Average</v>
      </c>
      <c r="Z1359" s="5" t="str" cm="1">
        <f t="array" ref="Z1359">_xlfn.IFS(K1359&lt;=5,"Excellent",K1359&lt;=10,"Good",TRUE,"Delayed")</f>
        <v>Excellent</v>
      </c>
      <c r="AA1359" s="5" t="str">
        <f>_xlfn.XLOOKUP(Table1[[#This Row],[Shipment_ID]],A:A,E:E)</f>
        <v>Maersk</v>
      </c>
      <c r="AB1359" s="5">
        <f t="shared" si="21"/>
        <v>5255.18</v>
      </c>
    </row>
    <row r="1360" spans="1:28">
      <c r="A1360" t="s">
        <v>1554</v>
      </c>
      <c r="B1360" s="1">
        <v>45322</v>
      </c>
      <c r="C1360" t="s">
        <v>89</v>
      </c>
      <c r="D1360" t="s">
        <v>82</v>
      </c>
      <c r="E1360" t="s">
        <v>83</v>
      </c>
      <c r="F1360" t="s">
        <v>32</v>
      </c>
      <c r="G1360" t="s">
        <v>59</v>
      </c>
      <c r="H1360">
        <v>16.02</v>
      </c>
      <c r="I1360">
        <v>2750</v>
      </c>
      <c r="J1360">
        <v>95.67</v>
      </c>
      <c r="K1360">
        <v>6</v>
      </c>
      <c r="L1360" t="s">
        <v>44</v>
      </c>
      <c r="M1360" t="s">
        <v>60</v>
      </c>
      <c r="N1360">
        <v>58898.400000000001</v>
      </c>
      <c r="O1360" t="s">
        <v>195</v>
      </c>
      <c r="P1360" t="s">
        <v>62</v>
      </c>
      <c r="Q1360">
        <v>86.92</v>
      </c>
      <c r="R1360">
        <v>6140.8</v>
      </c>
      <c r="S1360">
        <v>3033.96</v>
      </c>
      <c r="T1360">
        <v>7214.74</v>
      </c>
      <c r="U1360" t="str">
        <f>TEXT(Table1[[#This Row],[Booking_Date]],"mmm")</f>
        <v>Jan</v>
      </c>
      <c r="V1360">
        <f>YEAR(Table1[[#This Row],[Booking_Date]])</f>
        <v>2024</v>
      </c>
      <c r="W1360" t="s">
        <v>38</v>
      </c>
      <c r="X1360" t="str">
        <f>IF(Table1[[#This Row],[Freight_Cost]]&gt;50000,"High","Low")</f>
        <v>High</v>
      </c>
      <c r="Y1360" s="5" t="str">
        <f>IF(Table1[[#This Row],[Profit]]&gt;10000,"Good","Average")</f>
        <v>Average</v>
      </c>
      <c r="Z1360" s="5" t="str" cm="1">
        <f t="array" ref="Z1360">_xlfn.IFS(K1360&lt;=5,"Excellent",K1360&lt;=10,"Good",TRUE,"Delayed")</f>
        <v>Good</v>
      </c>
      <c r="AA1360" s="5" t="str">
        <f>_xlfn.XLOOKUP(Table1[[#This Row],[Shipment_ID]],A:A,E:E)</f>
        <v>MSC</v>
      </c>
      <c r="AB1360" s="5">
        <f t="shared" si="21"/>
        <v>7214.74</v>
      </c>
    </row>
    <row r="1361" spans="1:28">
      <c r="A1361" t="s">
        <v>1555</v>
      </c>
      <c r="B1361" s="1">
        <v>45417</v>
      </c>
      <c r="C1361" t="s">
        <v>40</v>
      </c>
      <c r="D1361" t="s">
        <v>30</v>
      </c>
      <c r="E1361" t="s">
        <v>57</v>
      </c>
      <c r="F1361" t="s">
        <v>32</v>
      </c>
      <c r="G1361" t="s">
        <v>52</v>
      </c>
      <c r="H1361">
        <v>12.83</v>
      </c>
      <c r="I1361">
        <v>1023</v>
      </c>
      <c r="J1361">
        <v>88.62</v>
      </c>
      <c r="K1361">
        <v>3</v>
      </c>
      <c r="L1361" t="s">
        <v>44</v>
      </c>
      <c r="M1361" t="s">
        <v>60</v>
      </c>
      <c r="N1361">
        <v>34457.4</v>
      </c>
      <c r="O1361" t="s">
        <v>204</v>
      </c>
      <c r="P1361" t="s">
        <v>37</v>
      </c>
      <c r="Q1361">
        <v>86.65</v>
      </c>
      <c r="R1361">
        <v>2559.1999999999998</v>
      </c>
      <c r="S1361">
        <v>4921.7299999999996</v>
      </c>
      <c r="T1361">
        <v>3279.78</v>
      </c>
      <c r="U1361" t="str">
        <f>TEXT(Table1[[#This Row],[Booking_Date]],"mmm")</f>
        <v>May</v>
      </c>
      <c r="V1361">
        <f>YEAR(Table1[[#This Row],[Booking_Date]])</f>
        <v>2024</v>
      </c>
      <c r="W1361" t="s">
        <v>75</v>
      </c>
      <c r="X1361" t="str">
        <f>IF(Table1[[#This Row],[Freight_Cost]]&gt;50000,"High","Low")</f>
        <v>Low</v>
      </c>
      <c r="Y1361" s="5" t="str">
        <f>IF(Table1[[#This Row],[Profit]]&gt;10000,"Good","Average")</f>
        <v>Average</v>
      </c>
      <c r="Z1361" s="5" t="str" cm="1">
        <f t="array" ref="Z1361">_xlfn.IFS(K1361&lt;=5,"Excellent",K1361&lt;=10,"Good",TRUE,"Delayed")</f>
        <v>Excellent</v>
      </c>
      <c r="AA1361" s="5" t="str">
        <f>_xlfn.XLOOKUP(Table1[[#This Row],[Shipment_ID]],A:A,E:E)</f>
        <v>Evergreen</v>
      </c>
      <c r="AB1361" s="5">
        <f t="shared" si="21"/>
        <v>3279.78</v>
      </c>
    </row>
    <row r="1362" spans="1:28">
      <c r="A1362" t="s">
        <v>1556</v>
      </c>
      <c r="B1362" s="1">
        <v>45387</v>
      </c>
      <c r="C1362" t="s">
        <v>121</v>
      </c>
      <c r="D1362" t="s">
        <v>82</v>
      </c>
      <c r="E1362" t="s">
        <v>102</v>
      </c>
      <c r="F1362" t="s">
        <v>58</v>
      </c>
      <c r="G1362" t="s">
        <v>52</v>
      </c>
      <c r="H1362">
        <v>15.25</v>
      </c>
      <c r="I1362">
        <v>2029</v>
      </c>
      <c r="J1362">
        <v>104.75</v>
      </c>
      <c r="K1362">
        <v>5</v>
      </c>
      <c r="L1362" t="s">
        <v>68</v>
      </c>
      <c r="M1362" t="s">
        <v>45</v>
      </c>
      <c r="N1362">
        <v>66643</v>
      </c>
      <c r="O1362" t="s">
        <v>259</v>
      </c>
      <c r="P1362" t="s">
        <v>62</v>
      </c>
      <c r="Q1362">
        <v>85.22</v>
      </c>
      <c r="R1362">
        <v>4668</v>
      </c>
      <c r="S1362">
        <v>3020.17</v>
      </c>
      <c r="T1362">
        <v>9173.34</v>
      </c>
      <c r="U1362" t="str">
        <f>TEXT(Table1[[#This Row],[Booking_Date]],"mmm")</f>
        <v>Apr</v>
      </c>
      <c r="V1362">
        <f>YEAR(Table1[[#This Row],[Booking_Date]])</f>
        <v>2024</v>
      </c>
      <c r="W1362" t="s">
        <v>75</v>
      </c>
      <c r="X1362" t="str">
        <f>IF(Table1[[#This Row],[Freight_Cost]]&gt;50000,"High","Low")</f>
        <v>High</v>
      </c>
      <c r="Y1362" s="5" t="str">
        <f>IF(Table1[[#This Row],[Profit]]&gt;10000,"Good","Average")</f>
        <v>Average</v>
      </c>
      <c r="Z1362" s="5" t="str" cm="1">
        <f t="array" ref="Z1362">_xlfn.IFS(K1362&lt;=5,"Excellent",K1362&lt;=10,"Good",TRUE,"Delayed")</f>
        <v>Excellent</v>
      </c>
      <c r="AA1362" s="5" t="str">
        <f>_xlfn.XLOOKUP(Table1[[#This Row],[Shipment_ID]],A:A,E:E)</f>
        <v>Maersk</v>
      </c>
      <c r="AB1362" s="5">
        <f t="shared" si="21"/>
        <v>9173.34</v>
      </c>
    </row>
    <row r="1363" spans="1:28">
      <c r="A1363" t="s">
        <v>1557</v>
      </c>
      <c r="B1363" s="1">
        <v>46054</v>
      </c>
      <c r="C1363" t="s">
        <v>64</v>
      </c>
      <c r="D1363" t="s">
        <v>56</v>
      </c>
      <c r="E1363" t="s">
        <v>102</v>
      </c>
      <c r="F1363" t="s">
        <v>32</v>
      </c>
      <c r="G1363" t="s">
        <v>59</v>
      </c>
      <c r="H1363">
        <v>17.37</v>
      </c>
      <c r="I1363">
        <v>1891</v>
      </c>
      <c r="J1363">
        <v>98.32</v>
      </c>
      <c r="K1363">
        <v>5</v>
      </c>
      <c r="L1363" t="s">
        <v>68</v>
      </c>
      <c r="M1363" t="s">
        <v>45</v>
      </c>
      <c r="N1363">
        <v>54123.4</v>
      </c>
      <c r="O1363" t="s">
        <v>204</v>
      </c>
      <c r="P1363" t="s">
        <v>62</v>
      </c>
      <c r="Q1363">
        <v>86.77</v>
      </c>
      <c r="R1363">
        <v>4476.8</v>
      </c>
      <c r="S1363">
        <v>4381.67</v>
      </c>
      <c r="T1363">
        <v>6221.05</v>
      </c>
      <c r="U1363" t="str">
        <f>TEXT(Table1[[#This Row],[Booking_Date]],"mmm")</f>
        <v>Feb</v>
      </c>
      <c r="V1363">
        <f>YEAR(Table1[[#This Row],[Booking_Date]])</f>
        <v>2026</v>
      </c>
      <c r="W1363" t="s">
        <v>38</v>
      </c>
      <c r="X1363" t="str">
        <f>IF(Table1[[#This Row],[Freight_Cost]]&gt;50000,"High","Low")</f>
        <v>High</v>
      </c>
      <c r="Y1363" s="5" t="str">
        <f>IF(Table1[[#This Row],[Profit]]&gt;10000,"Good","Average")</f>
        <v>Average</v>
      </c>
      <c r="Z1363" s="5" t="str" cm="1">
        <f t="array" ref="Z1363">_xlfn.IFS(K1363&lt;=5,"Excellent",K1363&lt;=10,"Good",TRUE,"Delayed")</f>
        <v>Excellent</v>
      </c>
      <c r="AA1363" s="5" t="str">
        <f>_xlfn.XLOOKUP(Table1[[#This Row],[Shipment_ID]],A:A,E:E)</f>
        <v>Maersk</v>
      </c>
      <c r="AB1363" s="5">
        <f t="shared" si="21"/>
        <v>6221.05</v>
      </c>
    </row>
    <row r="1364" spans="1:28">
      <c r="A1364" t="s">
        <v>1558</v>
      </c>
      <c r="B1364" s="1">
        <v>45731</v>
      </c>
      <c r="C1364" t="s">
        <v>40</v>
      </c>
      <c r="D1364" t="s">
        <v>41</v>
      </c>
      <c r="E1364" t="s">
        <v>66</v>
      </c>
      <c r="F1364" t="s">
        <v>32</v>
      </c>
      <c r="G1364" t="s">
        <v>84</v>
      </c>
      <c r="H1364">
        <v>12.49</v>
      </c>
      <c r="I1364">
        <v>1598</v>
      </c>
      <c r="J1364">
        <v>88.37</v>
      </c>
      <c r="K1364">
        <v>5</v>
      </c>
      <c r="L1364" t="s">
        <v>68</v>
      </c>
      <c r="M1364" t="s">
        <v>45</v>
      </c>
      <c r="N1364">
        <v>45021.4</v>
      </c>
      <c r="O1364" t="s">
        <v>161</v>
      </c>
      <c r="P1364" t="s">
        <v>47</v>
      </c>
      <c r="Q1364">
        <v>83.9</v>
      </c>
      <c r="R1364">
        <v>3695.6</v>
      </c>
      <c r="S1364">
        <v>4126.42</v>
      </c>
      <c r="T1364">
        <v>4288.78</v>
      </c>
      <c r="U1364" t="str">
        <f>TEXT(Table1[[#This Row],[Booking_Date]],"mmm")</f>
        <v>Mar</v>
      </c>
      <c r="V1364">
        <f>YEAR(Table1[[#This Row],[Booking_Date]])</f>
        <v>2025</v>
      </c>
      <c r="W1364" t="s">
        <v>38</v>
      </c>
      <c r="X1364" t="str">
        <f>IF(Table1[[#This Row],[Freight_Cost]]&gt;50000,"High","Low")</f>
        <v>Low</v>
      </c>
      <c r="Y1364" s="5" t="str">
        <f>IF(Table1[[#This Row],[Profit]]&gt;10000,"Good","Average")</f>
        <v>Average</v>
      </c>
      <c r="Z1364" s="5" t="str" cm="1">
        <f t="array" ref="Z1364">_xlfn.IFS(K1364&lt;=5,"Excellent",K1364&lt;=10,"Good",TRUE,"Delayed")</f>
        <v>Excellent</v>
      </c>
      <c r="AA1364" s="5" t="str">
        <f>_xlfn.XLOOKUP(Table1[[#This Row],[Shipment_ID]],A:A,E:E)</f>
        <v>COSCO</v>
      </c>
      <c r="AB1364" s="5">
        <f t="shared" si="21"/>
        <v>4288.78</v>
      </c>
    </row>
    <row r="1365" spans="1:28">
      <c r="A1365" t="s">
        <v>1559</v>
      </c>
      <c r="B1365" s="1">
        <v>45353</v>
      </c>
      <c r="C1365" t="s">
        <v>121</v>
      </c>
      <c r="D1365" t="s">
        <v>41</v>
      </c>
      <c r="E1365" t="s">
        <v>57</v>
      </c>
      <c r="F1365" t="s">
        <v>32</v>
      </c>
      <c r="G1365" t="s">
        <v>43</v>
      </c>
      <c r="H1365">
        <v>11</v>
      </c>
      <c r="I1365">
        <v>2033</v>
      </c>
      <c r="J1365">
        <v>104.58</v>
      </c>
      <c r="K1365">
        <v>5</v>
      </c>
      <c r="L1365" t="s">
        <v>68</v>
      </c>
      <c r="M1365" t="s">
        <v>45</v>
      </c>
      <c r="N1365">
        <v>50845.599999999999</v>
      </c>
      <c r="O1365" t="s">
        <v>219</v>
      </c>
      <c r="P1365" t="s">
        <v>62</v>
      </c>
      <c r="Q1365">
        <v>86.73</v>
      </c>
      <c r="R1365">
        <v>4506</v>
      </c>
      <c r="S1365">
        <v>4028.64</v>
      </c>
      <c r="T1365">
        <v>6963.19</v>
      </c>
      <c r="U1365" t="str">
        <f>TEXT(Table1[[#This Row],[Booking_Date]],"mmm")</f>
        <v>Mar</v>
      </c>
      <c r="V1365">
        <f>YEAR(Table1[[#This Row],[Booking_Date]])</f>
        <v>2024</v>
      </c>
      <c r="W1365" t="s">
        <v>38</v>
      </c>
      <c r="X1365" t="str">
        <f>IF(Table1[[#This Row],[Freight_Cost]]&gt;50000,"High","Low")</f>
        <v>High</v>
      </c>
      <c r="Y1365" s="5" t="str">
        <f>IF(Table1[[#This Row],[Profit]]&gt;10000,"Good","Average")</f>
        <v>Average</v>
      </c>
      <c r="Z1365" s="5" t="str" cm="1">
        <f t="array" ref="Z1365">_xlfn.IFS(K1365&lt;=5,"Excellent",K1365&lt;=10,"Good",TRUE,"Delayed")</f>
        <v>Excellent</v>
      </c>
      <c r="AA1365" s="5" t="str">
        <f>_xlfn.XLOOKUP(Table1[[#This Row],[Shipment_ID]],A:A,E:E)</f>
        <v>Evergreen</v>
      </c>
      <c r="AB1365" s="5">
        <f t="shared" si="21"/>
        <v>6963.19</v>
      </c>
    </row>
    <row r="1366" spans="1:28">
      <c r="A1366" t="s">
        <v>1560</v>
      </c>
      <c r="B1366" s="1">
        <v>45519</v>
      </c>
      <c r="C1366" t="s">
        <v>115</v>
      </c>
      <c r="D1366" t="s">
        <v>108</v>
      </c>
      <c r="E1366" t="s">
        <v>66</v>
      </c>
      <c r="F1366" t="s">
        <v>58</v>
      </c>
      <c r="G1366" t="s">
        <v>33</v>
      </c>
      <c r="H1366">
        <v>24.92</v>
      </c>
      <c r="I1366">
        <v>2713</v>
      </c>
      <c r="J1366">
        <v>101.08</v>
      </c>
      <c r="K1366">
        <v>6</v>
      </c>
      <c r="L1366" t="s">
        <v>68</v>
      </c>
      <c r="M1366" t="s">
        <v>45</v>
      </c>
      <c r="N1366">
        <v>83113.600000000006</v>
      </c>
      <c r="O1366" t="s">
        <v>224</v>
      </c>
      <c r="P1366" t="s">
        <v>47</v>
      </c>
      <c r="Q1366">
        <v>88.54</v>
      </c>
      <c r="R1366">
        <v>6422.8</v>
      </c>
      <c r="S1366">
        <v>2911.82</v>
      </c>
      <c r="T1366">
        <v>8906.7199999999993</v>
      </c>
      <c r="U1366" t="str">
        <f>TEXT(Table1[[#This Row],[Booking_Date]],"mmm")</f>
        <v>Aug</v>
      </c>
      <c r="V1366">
        <f>YEAR(Table1[[#This Row],[Booking_Date]])</f>
        <v>2024</v>
      </c>
      <c r="W1366" t="s">
        <v>48</v>
      </c>
      <c r="X1366" t="str">
        <f>IF(Table1[[#This Row],[Freight_Cost]]&gt;50000,"High","Low")</f>
        <v>High</v>
      </c>
      <c r="Y1366" s="5" t="str">
        <f>IF(Table1[[#This Row],[Profit]]&gt;10000,"Good","Average")</f>
        <v>Average</v>
      </c>
      <c r="Z1366" s="5" t="str" cm="1">
        <f t="array" ref="Z1366">_xlfn.IFS(K1366&lt;=5,"Excellent",K1366&lt;=10,"Good",TRUE,"Delayed")</f>
        <v>Good</v>
      </c>
      <c r="AA1366" s="5" t="str">
        <f>_xlfn.XLOOKUP(Table1[[#This Row],[Shipment_ID]],A:A,E:E)</f>
        <v>COSCO</v>
      </c>
      <c r="AB1366" s="5">
        <f t="shared" si="21"/>
        <v>8906.7199999999993</v>
      </c>
    </row>
    <row r="1367" spans="1:28">
      <c r="A1367" t="s">
        <v>1561</v>
      </c>
      <c r="B1367" s="1">
        <v>45905</v>
      </c>
      <c r="C1367" t="s">
        <v>50</v>
      </c>
      <c r="D1367" t="s">
        <v>51</v>
      </c>
      <c r="E1367" t="s">
        <v>99</v>
      </c>
      <c r="F1367" t="s">
        <v>32</v>
      </c>
      <c r="G1367" t="s">
        <v>52</v>
      </c>
      <c r="H1367">
        <v>17.43</v>
      </c>
      <c r="I1367">
        <v>412</v>
      </c>
      <c r="J1367">
        <v>88.66</v>
      </c>
      <c r="K1367">
        <v>3</v>
      </c>
      <c r="L1367" t="s">
        <v>68</v>
      </c>
      <c r="M1367" t="s">
        <v>60</v>
      </c>
      <c r="N1367">
        <v>33770.199999999997</v>
      </c>
      <c r="O1367" t="s">
        <v>245</v>
      </c>
      <c r="P1367" t="s">
        <v>37</v>
      </c>
      <c r="Q1367">
        <v>87.86</v>
      </c>
      <c r="R1367">
        <v>1521.2</v>
      </c>
      <c r="S1367">
        <v>3580.04</v>
      </c>
      <c r="T1367">
        <v>4187.2299999999996</v>
      </c>
      <c r="U1367" t="str">
        <f>TEXT(Table1[[#This Row],[Booking_Date]],"mmm")</f>
        <v>Sep</v>
      </c>
      <c r="V1367">
        <f>YEAR(Table1[[#This Row],[Booking_Date]])</f>
        <v>2025</v>
      </c>
      <c r="W1367" t="s">
        <v>48</v>
      </c>
      <c r="X1367" t="str">
        <f>IF(Table1[[#This Row],[Freight_Cost]]&gt;50000,"High","Low")</f>
        <v>Low</v>
      </c>
      <c r="Y1367" s="5" t="str">
        <f>IF(Table1[[#This Row],[Profit]]&gt;10000,"Good","Average")</f>
        <v>Average</v>
      </c>
      <c r="Z1367" s="5" t="str" cm="1">
        <f t="array" ref="Z1367">_xlfn.IFS(K1367&lt;=5,"Excellent",K1367&lt;=10,"Good",TRUE,"Delayed")</f>
        <v>Excellent</v>
      </c>
      <c r="AA1367" s="5" t="str">
        <f>_xlfn.XLOOKUP(Table1[[#This Row],[Shipment_ID]],A:A,E:E)</f>
        <v>ONE</v>
      </c>
      <c r="AB1367" s="5">
        <f t="shared" si="21"/>
        <v>4187.2299999999996</v>
      </c>
    </row>
    <row r="1368" spans="1:28">
      <c r="A1368" t="s">
        <v>1562</v>
      </c>
      <c r="B1368" s="1">
        <v>46111</v>
      </c>
      <c r="C1368" t="s">
        <v>115</v>
      </c>
      <c r="D1368" t="s">
        <v>51</v>
      </c>
      <c r="E1368" t="s">
        <v>66</v>
      </c>
      <c r="F1368" t="s">
        <v>58</v>
      </c>
      <c r="G1368" t="s">
        <v>52</v>
      </c>
      <c r="H1368">
        <v>13.09</v>
      </c>
      <c r="I1368">
        <v>2391</v>
      </c>
      <c r="J1368">
        <v>88.54</v>
      </c>
      <c r="K1368">
        <v>5</v>
      </c>
      <c r="L1368" t="s">
        <v>34</v>
      </c>
      <c r="M1368" t="s">
        <v>45</v>
      </c>
      <c r="N1368">
        <v>69597.8</v>
      </c>
      <c r="O1368" t="s">
        <v>304</v>
      </c>
      <c r="P1368" t="s">
        <v>70</v>
      </c>
      <c r="Q1368">
        <v>83.76</v>
      </c>
      <c r="R1368">
        <v>5305.6</v>
      </c>
      <c r="S1368">
        <v>2238.85</v>
      </c>
      <c r="T1368">
        <v>7388.93</v>
      </c>
      <c r="U1368" t="str">
        <f>TEXT(Table1[[#This Row],[Booking_Date]],"mmm")</f>
        <v>Mar</v>
      </c>
      <c r="V1368">
        <f>YEAR(Table1[[#This Row],[Booking_Date]])</f>
        <v>2026</v>
      </c>
      <c r="W1368" t="s">
        <v>38</v>
      </c>
      <c r="X1368" t="str">
        <f>IF(Table1[[#This Row],[Freight_Cost]]&gt;50000,"High","Low")</f>
        <v>High</v>
      </c>
      <c r="Y1368" s="5" t="str">
        <f>IF(Table1[[#This Row],[Profit]]&gt;10000,"Good","Average")</f>
        <v>Average</v>
      </c>
      <c r="Z1368" s="5" t="str" cm="1">
        <f t="array" ref="Z1368">_xlfn.IFS(K1368&lt;=5,"Excellent",K1368&lt;=10,"Good",TRUE,"Delayed")</f>
        <v>Excellent</v>
      </c>
      <c r="AA1368" s="5" t="str">
        <f>_xlfn.XLOOKUP(Table1[[#This Row],[Shipment_ID]],A:A,E:E)</f>
        <v>COSCO</v>
      </c>
      <c r="AB1368" s="5">
        <f t="shared" si="21"/>
        <v>7388.93</v>
      </c>
    </row>
    <row r="1369" spans="1:28">
      <c r="A1369" t="s">
        <v>1563</v>
      </c>
      <c r="B1369" s="1">
        <v>45818</v>
      </c>
      <c r="C1369" t="s">
        <v>50</v>
      </c>
      <c r="D1369" t="s">
        <v>51</v>
      </c>
      <c r="E1369" t="s">
        <v>99</v>
      </c>
      <c r="F1369" t="s">
        <v>32</v>
      </c>
      <c r="G1369" t="s">
        <v>90</v>
      </c>
      <c r="H1369">
        <v>19.97</v>
      </c>
      <c r="I1369">
        <v>2445</v>
      </c>
      <c r="J1369">
        <v>95.1</v>
      </c>
      <c r="K1369">
        <v>6</v>
      </c>
      <c r="L1369" t="s">
        <v>34</v>
      </c>
      <c r="M1369" t="s">
        <v>60</v>
      </c>
      <c r="N1369">
        <v>63725</v>
      </c>
      <c r="O1369" t="s">
        <v>111</v>
      </c>
      <c r="P1369" t="s">
        <v>37</v>
      </c>
      <c r="Q1369">
        <v>84.48</v>
      </c>
      <c r="R1369">
        <v>5688.8</v>
      </c>
      <c r="S1369">
        <v>4744.5</v>
      </c>
      <c r="T1369">
        <v>8482.09</v>
      </c>
      <c r="U1369" t="str">
        <f>TEXT(Table1[[#This Row],[Booking_Date]],"mmm")</f>
        <v>Jun</v>
      </c>
      <c r="V1369">
        <f>YEAR(Table1[[#This Row],[Booking_Date]])</f>
        <v>2025</v>
      </c>
      <c r="W1369" t="s">
        <v>75</v>
      </c>
      <c r="X1369" t="str">
        <f>IF(Table1[[#This Row],[Freight_Cost]]&gt;50000,"High","Low")</f>
        <v>High</v>
      </c>
      <c r="Y1369" s="5" t="str">
        <f>IF(Table1[[#This Row],[Profit]]&gt;10000,"Good","Average")</f>
        <v>Average</v>
      </c>
      <c r="Z1369" s="5" t="str" cm="1">
        <f t="array" ref="Z1369">_xlfn.IFS(K1369&lt;=5,"Excellent",K1369&lt;=10,"Good",TRUE,"Delayed")</f>
        <v>Good</v>
      </c>
      <c r="AA1369" s="5" t="str">
        <f>_xlfn.XLOOKUP(Table1[[#This Row],[Shipment_ID]],A:A,E:E)</f>
        <v>ONE</v>
      </c>
      <c r="AB1369" s="5">
        <f t="shared" si="21"/>
        <v>8482.09</v>
      </c>
    </row>
    <row r="1370" spans="1:28">
      <c r="A1370" t="s">
        <v>1564</v>
      </c>
      <c r="B1370" s="1">
        <v>45747</v>
      </c>
      <c r="C1370" t="s">
        <v>89</v>
      </c>
      <c r="D1370" t="s">
        <v>56</v>
      </c>
      <c r="E1370" t="s">
        <v>83</v>
      </c>
      <c r="F1370" t="s">
        <v>58</v>
      </c>
      <c r="G1370" t="s">
        <v>43</v>
      </c>
      <c r="H1370">
        <v>18.899999999999999</v>
      </c>
      <c r="I1370">
        <v>1131</v>
      </c>
      <c r="J1370">
        <v>89.57</v>
      </c>
      <c r="K1370">
        <v>4</v>
      </c>
      <c r="L1370" t="s">
        <v>34</v>
      </c>
      <c r="M1370" t="s">
        <v>60</v>
      </c>
      <c r="N1370">
        <v>58330.400000000001</v>
      </c>
      <c r="O1370" t="s">
        <v>464</v>
      </c>
      <c r="P1370" t="s">
        <v>62</v>
      </c>
      <c r="Q1370">
        <v>85.5</v>
      </c>
      <c r="R1370">
        <v>3018</v>
      </c>
      <c r="S1370">
        <v>4268.68</v>
      </c>
      <c r="T1370">
        <v>8990.42</v>
      </c>
      <c r="U1370" t="str">
        <f>TEXT(Table1[[#This Row],[Booking_Date]],"mmm")</f>
        <v>Mar</v>
      </c>
      <c r="V1370">
        <f>YEAR(Table1[[#This Row],[Booking_Date]])</f>
        <v>2025</v>
      </c>
      <c r="W1370" t="s">
        <v>38</v>
      </c>
      <c r="X1370" t="str">
        <f>IF(Table1[[#This Row],[Freight_Cost]]&gt;50000,"High","Low")</f>
        <v>High</v>
      </c>
      <c r="Y1370" s="5" t="str">
        <f>IF(Table1[[#This Row],[Profit]]&gt;10000,"Good","Average")</f>
        <v>Average</v>
      </c>
      <c r="Z1370" s="5" t="str" cm="1">
        <f t="array" ref="Z1370">_xlfn.IFS(K1370&lt;=5,"Excellent",K1370&lt;=10,"Good",TRUE,"Delayed")</f>
        <v>Excellent</v>
      </c>
      <c r="AA1370" s="5" t="str">
        <f>_xlfn.XLOOKUP(Table1[[#This Row],[Shipment_ID]],A:A,E:E)</f>
        <v>MSC</v>
      </c>
      <c r="AB1370" s="5">
        <f t="shared" si="21"/>
        <v>8990.42</v>
      </c>
    </row>
    <row r="1371" spans="1:28">
      <c r="A1371" t="s">
        <v>1565</v>
      </c>
      <c r="B1371" s="1">
        <v>46034</v>
      </c>
      <c r="C1371" t="s">
        <v>50</v>
      </c>
      <c r="D1371" t="s">
        <v>30</v>
      </c>
      <c r="E1371" t="s">
        <v>102</v>
      </c>
      <c r="F1371" t="s">
        <v>58</v>
      </c>
      <c r="G1371" t="s">
        <v>43</v>
      </c>
      <c r="H1371">
        <v>27.04</v>
      </c>
      <c r="I1371">
        <v>1553</v>
      </c>
      <c r="J1371">
        <v>85.93</v>
      </c>
      <c r="K1371">
        <v>4</v>
      </c>
      <c r="L1371" t="s">
        <v>68</v>
      </c>
      <c r="M1371" t="s">
        <v>60</v>
      </c>
      <c r="N1371">
        <v>67783.600000000006</v>
      </c>
      <c r="O1371" t="s">
        <v>686</v>
      </c>
      <c r="P1371" t="s">
        <v>37</v>
      </c>
      <c r="Q1371">
        <v>85</v>
      </c>
      <c r="R1371">
        <v>4187.6000000000004</v>
      </c>
      <c r="S1371">
        <v>2550.7600000000002</v>
      </c>
      <c r="T1371">
        <v>9878.83</v>
      </c>
      <c r="U1371" t="str">
        <f>TEXT(Table1[[#This Row],[Booking_Date]],"mmm")</f>
        <v>Jan</v>
      </c>
      <c r="V1371">
        <f>YEAR(Table1[[#This Row],[Booking_Date]])</f>
        <v>2026</v>
      </c>
      <c r="W1371" t="s">
        <v>38</v>
      </c>
      <c r="X1371" t="str">
        <f>IF(Table1[[#This Row],[Freight_Cost]]&gt;50000,"High","Low")</f>
        <v>High</v>
      </c>
      <c r="Y1371" s="5" t="str">
        <f>IF(Table1[[#This Row],[Profit]]&gt;10000,"Good","Average")</f>
        <v>Average</v>
      </c>
      <c r="Z1371" s="5" t="str" cm="1">
        <f t="array" ref="Z1371">_xlfn.IFS(K1371&lt;=5,"Excellent",K1371&lt;=10,"Good",TRUE,"Delayed")</f>
        <v>Excellent</v>
      </c>
      <c r="AA1371" s="5" t="str">
        <f>_xlfn.XLOOKUP(Table1[[#This Row],[Shipment_ID]],A:A,E:E)</f>
        <v>Maersk</v>
      </c>
      <c r="AB1371" s="5">
        <f t="shared" si="21"/>
        <v>9878.83</v>
      </c>
    </row>
    <row r="1372" spans="1:28">
      <c r="A1372" t="s">
        <v>1566</v>
      </c>
      <c r="B1372" s="1">
        <v>46055</v>
      </c>
      <c r="C1372" t="s">
        <v>115</v>
      </c>
      <c r="D1372" t="s">
        <v>108</v>
      </c>
      <c r="E1372" t="s">
        <v>66</v>
      </c>
      <c r="F1372" t="s">
        <v>32</v>
      </c>
      <c r="G1372" t="s">
        <v>33</v>
      </c>
      <c r="H1372">
        <v>13.9</v>
      </c>
      <c r="I1372">
        <v>1890</v>
      </c>
      <c r="J1372">
        <v>104.99</v>
      </c>
      <c r="K1372">
        <v>4</v>
      </c>
      <c r="L1372" t="s">
        <v>44</v>
      </c>
      <c r="M1372" t="s">
        <v>45</v>
      </c>
      <c r="N1372">
        <v>49288.800000000003</v>
      </c>
      <c r="O1372" t="s">
        <v>228</v>
      </c>
      <c r="P1372" t="s">
        <v>37</v>
      </c>
      <c r="Q1372">
        <v>88.24</v>
      </c>
      <c r="R1372">
        <v>4336</v>
      </c>
      <c r="S1372">
        <v>3951.19</v>
      </c>
      <c r="T1372">
        <v>4816.07</v>
      </c>
      <c r="U1372" t="str">
        <f>TEXT(Table1[[#This Row],[Booking_Date]],"mmm")</f>
        <v>Feb</v>
      </c>
      <c r="V1372">
        <f>YEAR(Table1[[#This Row],[Booking_Date]])</f>
        <v>2026</v>
      </c>
      <c r="W1372" t="s">
        <v>38</v>
      </c>
      <c r="X1372" t="str">
        <f>IF(Table1[[#This Row],[Freight_Cost]]&gt;50000,"High","Low")</f>
        <v>Low</v>
      </c>
      <c r="Y1372" s="5" t="str">
        <f>IF(Table1[[#This Row],[Profit]]&gt;10000,"Good","Average")</f>
        <v>Average</v>
      </c>
      <c r="Z1372" s="5" t="str" cm="1">
        <f t="array" ref="Z1372">_xlfn.IFS(K1372&lt;=5,"Excellent",K1372&lt;=10,"Good",TRUE,"Delayed")</f>
        <v>Excellent</v>
      </c>
      <c r="AA1372" s="5" t="str">
        <f>_xlfn.XLOOKUP(Table1[[#This Row],[Shipment_ID]],A:A,E:E)</f>
        <v>COSCO</v>
      </c>
      <c r="AB1372" s="5">
        <f t="shared" si="21"/>
        <v>4816.07</v>
      </c>
    </row>
    <row r="1373" spans="1:28">
      <c r="A1373" t="s">
        <v>1567</v>
      </c>
      <c r="B1373" s="1">
        <v>45639</v>
      </c>
      <c r="C1373" t="s">
        <v>89</v>
      </c>
      <c r="D1373" t="s">
        <v>65</v>
      </c>
      <c r="E1373" t="s">
        <v>102</v>
      </c>
      <c r="F1373" t="s">
        <v>58</v>
      </c>
      <c r="G1373" t="s">
        <v>33</v>
      </c>
      <c r="H1373">
        <v>22.89</v>
      </c>
      <c r="I1373">
        <v>526</v>
      </c>
      <c r="J1373">
        <v>91.34</v>
      </c>
      <c r="K1373">
        <v>2</v>
      </c>
      <c r="L1373" t="s">
        <v>68</v>
      </c>
      <c r="M1373" t="s">
        <v>60</v>
      </c>
      <c r="N1373">
        <v>52373.8</v>
      </c>
      <c r="O1373" t="s">
        <v>213</v>
      </c>
      <c r="P1373" t="s">
        <v>47</v>
      </c>
      <c r="Q1373">
        <v>84.71</v>
      </c>
      <c r="R1373">
        <v>1967.6</v>
      </c>
      <c r="S1373">
        <v>3373.82</v>
      </c>
      <c r="T1373">
        <v>7601.21</v>
      </c>
      <c r="U1373" t="str">
        <f>TEXT(Table1[[#This Row],[Booking_Date]],"mmm")</f>
        <v>Dec</v>
      </c>
      <c r="V1373">
        <f>YEAR(Table1[[#This Row],[Booking_Date]])</f>
        <v>2024</v>
      </c>
      <c r="W1373" t="s">
        <v>104</v>
      </c>
      <c r="X1373" t="str">
        <f>IF(Table1[[#This Row],[Freight_Cost]]&gt;50000,"High","Low")</f>
        <v>High</v>
      </c>
      <c r="Y1373" s="5" t="str">
        <f>IF(Table1[[#This Row],[Profit]]&gt;10000,"Good","Average")</f>
        <v>Average</v>
      </c>
      <c r="Z1373" s="5" t="str" cm="1">
        <f t="array" ref="Z1373">_xlfn.IFS(K1373&lt;=5,"Excellent",K1373&lt;=10,"Good",TRUE,"Delayed")</f>
        <v>Excellent</v>
      </c>
      <c r="AA1373" s="5" t="str">
        <f>_xlfn.XLOOKUP(Table1[[#This Row],[Shipment_ID]],A:A,E:E)</f>
        <v>Maersk</v>
      </c>
      <c r="AB1373" s="5">
        <f t="shared" si="21"/>
        <v>7601.21</v>
      </c>
    </row>
    <row r="1374" spans="1:28">
      <c r="A1374" t="s">
        <v>1568</v>
      </c>
      <c r="B1374" s="1">
        <v>45541</v>
      </c>
      <c r="C1374" t="s">
        <v>64</v>
      </c>
      <c r="D1374" t="s">
        <v>65</v>
      </c>
      <c r="E1374" t="s">
        <v>102</v>
      </c>
      <c r="F1374" t="s">
        <v>58</v>
      </c>
      <c r="G1374" t="s">
        <v>43</v>
      </c>
      <c r="H1374">
        <v>27.42</v>
      </c>
      <c r="I1374">
        <v>2282</v>
      </c>
      <c r="J1374">
        <v>103.85</v>
      </c>
      <c r="K1374">
        <v>7</v>
      </c>
      <c r="L1374" t="s">
        <v>44</v>
      </c>
      <c r="M1374" t="s">
        <v>45</v>
      </c>
      <c r="N1374">
        <v>78024</v>
      </c>
      <c r="O1374" t="s">
        <v>402</v>
      </c>
      <c r="P1374" t="s">
        <v>70</v>
      </c>
      <c r="Q1374">
        <v>83.16</v>
      </c>
      <c r="R1374">
        <v>5660.8</v>
      </c>
      <c r="S1374">
        <v>2910.32</v>
      </c>
      <c r="T1374">
        <v>9766.2000000000007</v>
      </c>
      <c r="U1374" t="str">
        <f>TEXT(Table1[[#This Row],[Booking_Date]],"mmm")</f>
        <v>Sep</v>
      </c>
      <c r="V1374">
        <f>YEAR(Table1[[#This Row],[Booking_Date]])</f>
        <v>2024</v>
      </c>
      <c r="W1374" t="s">
        <v>48</v>
      </c>
      <c r="X1374" t="str">
        <f>IF(Table1[[#This Row],[Freight_Cost]]&gt;50000,"High","Low")</f>
        <v>High</v>
      </c>
      <c r="Y1374" s="5" t="str">
        <f>IF(Table1[[#This Row],[Profit]]&gt;10000,"Good","Average")</f>
        <v>Average</v>
      </c>
      <c r="Z1374" s="5" t="str" cm="1">
        <f t="array" ref="Z1374">_xlfn.IFS(K1374&lt;=5,"Excellent",K1374&lt;=10,"Good",TRUE,"Delayed")</f>
        <v>Good</v>
      </c>
      <c r="AA1374" s="5" t="str">
        <f>_xlfn.XLOOKUP(Table1[[#This Row],[Shipment_ID]],A:A,E:E)</f>
        <v>Maersk</v>
      </c>
      <c r="AB1374" s="5">
        <f t="shared" si="21"/>
        <v>9766.2000000000007</v>
      </c>
    </row>
    <row r="1375" spans="1:28">
      <c r="A1375" t="s">
        <v>1569</v>
      </c>
      <c r="B1375" s="1">
        <v>46044</v>
      </c>
      <c r="C1375" t="s">
        <v>89</v>
      </c>
      <c r="D1375" t="s">
        <v>72</v>
      </c>
      <c r="E1375" t="s">
        <v>99</v>
      </c>
      <c r="F1375" t="s">
        <v>32</v>
      </c>
      <c r="G1375" t="s">
        <v>90</v>
      </c>
      <c r="H1375">
        <v>19.350000000000001</v>
      </c>
      <c r="I1375">
        <v>2065</v>
      </c>
      <c r="J1375">
        <v>91.42</v>
      </c>
      <c r="K1375">
        <v>7</v>
      </c>
      <c r="L1375" t="s">
        <v>68</v>
      </c>
      <c r="M1375" t="s">
        <v>35</v>
      </c>
      <c r="N1375">
        <v>59665.4</v>
      </c>
      <c r="O1375" t="s">
        <v>172</v>
      </c>
      <c r="P1375" t="s">
        <v>47</v>
      </c>
      <c r="Q1375">
        <v>83.47</v>
      </c>
      <c r="R1375">
        <v>4904</v>
      </c>
      <c r="S1375">
        <v>3810.08</v>
      </c>
      <c r="T1375">
        <v>6622.71</v>
      </c>
      <c r="U1375" t="str">
        <f>TEXT(Table1[[#This Row],[Booking_Date]],"mmm")</f>
        <v>Jan</v>
      </c>
      <c r="V1375">
        <f>YEAR(Table1[[#This Row],[Booking_Date]])</f>
        <v>2026</v>
      </c>
      <c r="W1375" t="s">
        <v>38</v>
      </c>
      <c r="X1375" t="str">
        <f>IF(Table1[[#This Row],[Freight_Cost]]&gt;50000,"High","Low")</f>
        <v>High</v>
      </c>
      <c r="Y1375" s="5" t="str">
        <f>IF(Table1[[#This Row],[Profit]]&gt;10000,"Good","Average")</f>
        <v>Average</v>
      </c>
      <c r="Z1375" s="5" t="str" cm="1">
        <f t="array" ref="Z1375">_xlfn.IFS(K1375&lt;=5,"Excellent",K1375&lt;=10,"Good",TRUE,"Delayed")</f>
        <v>Good</v>
      </c>
      <c r="AA1375" s="5" t="str">
        <f>_xlfn.XLOOKUP(Table1[[#This Row],[Shipment_ID]],A:A,E:E)</f>
        <v>ONE</v>
      </c>
      <c r="AB1375" s="5">
        <f t="shared" si="21"/>
        <v>6622.71</v>
      </c>
    </row>
    <row r="1376" spans="1:28">
      <c r="A1376" t="s">
        <v>1570</v>
      </c>
      <c r="B1376" s="1">
        <v>46129</v>
      </c>
      <c r="C1376" t="s">
        <v>50</v>
      </c>
      <c r="D1376" t="s">
        <v>30</v>
      </c>
      <c r="E1376" t="s">
        <v>31</v>
      </c>
      <c r="F1376" t="s">
        <v>32</v>
      </c>
      <c r="G1376" t="s">
        <v>67</v>
      </c>
      <c r="H1376">
        <v>16.45</v>
      </c>
      <c r="I1376">
        <v>1599</v>
      </c>
      <c r="J1376">
        <v>99.66</v>
      </c>
      <c r="K1376">
        <v>5</v>
      </c>
      <c r="L1376" t="s">
        <v>44</v>
      </c>
      <c r="M1376" t="s">
        <v>60</v>
      </c>
      <c r="N1376">
        <v>45952.2</v>
      </c>
      <c r="O1376" t="s">
        <v>254</v>
      </c>
      <c r="P1376" t="s">
        <v>37</v>
      </c>
      <c r="Q1376">
        <v>84.91</v>
      </c>
      <c r="R1376">
        <v>3856</v>
      </c>
      <c r="S1376">
        <v>2006.47</v>
      </c>
      <c r="T1376">
        <v>7151.13</v>
      </c>
      <c r="U1376" t="str">
        <f>TEXT(Table1[[#This Row],[Booking_Date]],"mmm")</f>
        <v>Apr</v>
      </c>
      <c r="V1376">
        <f>YEAR(Table1[[#This Row],[Booking_Date]])</f>
        <v>2026</v>
      </c>
      <c r="W1376" t="s">
        <v>75</v>
      </c>
      <c r="X1376" t="str">
        <f>IF(Table1[[#This Row],[Freight_Cost]]&gt;50000,"High","Low")</f>
        <v>Low</v>
      </c>
      <c r="Y1376" s="5" t="str">
        <f>IF(Table1[[#This Row],[Profit]]&gt;10000,"Good","Average")</f>
        <v>Average</v>
      </c>
      <c r="Z1376" s="5" t="str" cm="1">
        <f t="array" ref="Z1376">_xlfn.IFS(K1376&lt;=5,"Excellent",K1376&lt;=10,"Good",TRUE,"Delayed")</f>
        <v>Excellent</v>
      </c>
      <c r="AA1376" s="5" t="str">
        <f>_xlfn.XLOOKUP(Table1[[#This Row],[Shipment_ID]],A:A,E:E)</f>
        <v>Hapag-Lloyd</v>
      </c>
      <c r="AB1376" s="5">
        <f t="shared" si="21"/>
        <v>7151.13</v>
      </c>
    </row>
    <row r="1377" spans="1:28">
      <c r="A1377" t="s">
        <v>1571</v>
      </c>
      <c r="B1377" s="1">
        <v>45932</v>
      </c>
      <c r="C1377" t="s">
        <v>64</v>
      </c>
      <c r="D1377" t="s">
        <v>65</v>
      </c>
      <c r="E1377" t="s">
        <v>102</v>
      </c>
      <c r="F1377" t="s">
        <v>32</v>
      </c>
      <c r="G1377" t="s">
        <v>43</v>
      </c>
      <c r="H1377">
        <v>18</v>
      </c>
      <c r="I1377">
        <v>1660</v>
      </c>
      <c r="J1377">
        <v>99.39</v>
      </c>
      <c r="K1377">
        <v>6</v>
      </c>
      <c r="L1377" t="s">
        <v>68</v>
      </c>
      <c r="M1377" t="s">
        <v>35</v>
      </c>
      <c r="N1377">
        <v>54546.8</v>
      </c>
      <c r="O1377" t="s">
        <v>228</v>
      </c>
      <c r="P1377" t="s">
        <v>37</v>
      </c>
      <c r="Q1377">
        <v>85.5</v>
      </c>
      <c r="R1377">
        <v>4040</v>
      </c>
      <c r="S1377">
        <v>2813.8</v>
      </c>
      <c r="T1377">
        <v>6098.78</v>
      </c>
      <c r="U1377" t="str">
        <f>TEXT(Table1[[#This Row],[Booking_Date]],"mmm")</f>
        <v>Oct</v>
      </c>
      <c r="V1377">
        <f>YEAR(Table1[[#This Row],[Booking_Date]])</f>
        <v>2025</v>
      </c>
      <c r="W1377" t="s">
        <v>104</v>
      </c>
      <c r="X1377" t="str">
        <f>IF(Table1[[#This Row],[Freight_Cost]]&gt;50000,"High","Low")</f>
        <v>High</v>
      </c>
      <c r="Y1377" s="5" t="str">
        <f>IF(Table1[[#This Row],[Profit]]&gt;10000,"Good","Average")</f>
        <v>Average</v>
      </c>
      <c r="Z1377" s="5" t="str" cm="1">
        <f t="array" ref="Z1377">_xlfn.IFS(K1377&lt;=5,"Excellent",K1377&lt;=10,"Good",TRUE,"Delayed")</f>
        <v>Good</v>
      </c>
      <c r="AA1377" s="5" t="str">
        <f>_xlfn.XLOOKUP(Table1[[#This Row],[Shipment_ID]],A:A,E:E)</f>
        <v>Maersk</v>
      </c>
      <c r="AB1377" s="5">
        <f t="shared" si="21"/>
        <v>6098.78</v>
      </c>
    </row>
    <row r="1378" spans="1:28">
      <c r="A1378" t="s">
        <v>1572</v>
      </c>
      <c r="B1378" s="1">
        <v>46175</v>
      </c>
      <c r="C1378" t="s">
        <v>50</v>
      </c>
      <c r="D1378" t="s">
        <v>72</v>
      </c>
      <c r="E1378" t="s">
        <v>57</v>
      </c>
      <c r="F1378" t="s">
        <v>58</v>
      </c>
      <c r="G1378" t="s">
        <v>59</v>
      </c>
      <c r="H1378">
        <v>21.37</v>
      </c>
      <c r="I1378">
        <v>1784</v>
      </c>
      <c r="J1378">
        <v>96.26</v>
      </c>
      <c r="K1378">
        <v>4</v>
      </c>
      <c r="L1378" t="s">
        <v>34</v>
      </c>
      <c r="M1378" t="s">
        <v>45</v>
      </c>
      <c r="N1378">
        <v>70692.2</v>
      </c>
      <c r="O1378" t="s">
        <v>175</v>
      </c>
      <c r="P1378" t="s">
        <v>70</v>
      </c>
      <c r="Q1378">
        <v>85.93</v>
      </c>
      <c r="R1378">
        <v>4422.8</v>
      </c>
      <c r="S1378">
        <v>2210.4699999999998</v>
      </c>
      <c r="T1378">
        <v>6661.04</v>
      </c>
      <c r="U1378" t="str">
        <f>TEXT(Table1[[#This Row],[Booking_Date]],"mmm")</f>
        <v>Jun</v>
      </c>
      <c r="V1378">
        <f>YEAR(Table1[[#This Row],[Booking_Date]])</f>
        <v>2026</v>
      </c>
      <c r="W1378" t="s">
        <v>75</v>
      </c>
      <c r="X1378" t="str">
        <f>IF(Table1[[#This Row],[Freight_Cost]]&gt;50000,"High","Low")</f>
        <v>High</v>
      </c>
      <c r="Y1378" s="5" t="str">
        <f>IF(Table1[[#This Row],[Profit]]&gt;10000,"Good","Average")</f>
        <v>Average</v>
      </c>
      <c r="Z1378" s="5" t="str" cm="1">
        <f t="array" ref="Z1378">_xlfn.IFS(K1378&lt;=5,"Excellent",K1378&lt;=10,"Good",TRUE,"Delayed")</f>
        <v>Excellent</v>
      </c>
      <c r="AA1378" s="5" t="str">
        <f>_xlfn.XLOOKUP(Table1[[#This Row],[Shipment_ID]],A:A,E:E)</f>
        <v>Evergreen</v>
      </c>
      <c r="AB1378" s="5">
        <f t="shared" si="21"/>
        <v>6661.04</v>
      </c>
    </row>
    <row r="1379" spans="1:28">
      <c r="A1379" t="s">
        <v>1573</v>
      </c>
      <c r="B1379" s="1">
        <v>45765</v>
      </c>
      <c r="C1379" t="s">
        <v>40</v>
      </c>
      <c r="D1379" t="s">
        <v>41</v>
      </c>
      <c r="E1379" t="s">
        <v>83</v>
      </c>
      <c r="F1379" t="s">
        <v>32</v>
      </c>
      <c r="G1379" t="s">
        <v>43</v>
      </c>
      <c r="H1379">
        <v>27.32</v>
      </c>
      <c r="I1379">
        <v>479</v>
      </c>
      <c r="J1379">
        <v>103.36</v>
      </c>
      <c r="K1379">
        <v>2</v>
      </c>
      <c r="L1379" t="s">
        <v>68</v>
      </c>
      <c r="M1379" t="s">
        <v>35</v>
      </c>
      <c r="N1379">
        <v>49239.199999999997</v>
      </c>
      <c r="O1379" t="s">
        <v>450</v>
      </c>
      <c r="P1379" t="s">
        <v>70</v>
      </c>
      <c r="Q1379">
        <v>88.07</v>
      </c>
      <c r="R1379">
        <v>2050.8000000000002</v>
      </c>
      <c r="S1379">
        <v>4789.88</v>
      </c>
      <c r="T1379">
        <v>7170.72</v>
      </c>
      <c r="U1379" t="str">
        <f>TEXT(Table1[[#This Row],[Booking_Date]],"mmm")</f>
        <v>Apr</v>
      </c>
      <c r="V1379">
        <f>YEAR(Table1[[#This Row],[Booking_Date]])</f>
        <v>2025</v>
      </c>
      <c r="W1379" t="s">
        <v>75</v>
      </c>
      <c r="X1379" t="str">
        <f>IF(Table1[[#This Row],[Freight_Cost]]&gt;50000,"High","Low")</f>
        <v>Low</v>
      </c>
      <c r="Y1379" s="5" t="str">
        <f>IF(Table1[[#This Row],[Profit]]&gt;10000,"Good","Average")</f>
        <v>Average</v>
      </c>
      <c r="Z1379" s="5" t="str" cm="1">
        <f t="array" ref="Z1379">_xlfn.IFS(K1379&lt;=5,"Excellent",K1379&lt;=10,"Good",TRUE,"Delayed")</f>
        <v>Excellent</v>
      </c>
      <c r="AA1379" s="5" t="str">
        <f>_xlfn.XLOOKUP(Table1[[#This Row],[Shipment_ID]],A:A,E:E)</f>
        <v>MSC</v>
      </c>
      <c r="AB1379" s="5">
        <f t="shared" si="21"/>
        <v>7170.72</v>
      </c>
    </row>
    <row r="1380" spans="1:28">
      <c r="A1380" t="s">
        <v>1574</v>
      </c>
      <c r="B1380" s="1">
        <v>45768</v>
      </c>
      <c r="C1380" t="s">
        <v>115</v>
      </c>
      <c r="D1380" t="s">
        <v>108</v>
      </c>
      <c r="E1380" t="s">
        <v>83</v>
      </c>
      <c r="F1380" t="s">
        <v>32</v>
      </c>
      <c r="G1380" t="s">
        <v>43</v>
      </c>
      <c r="H1380">
        <v>26.75</v>
      </c>
      <c r="I1380">
        <v>1196</v>
      </c>
      <c r="J1380">
        <v>96.5</v>
      </c>
      <c r="K1380">
        <v>3</v>
      </c>
      <c r="L1380" t="s">
        <v>44</v>
      </c>
      <c r="M1380" t="s">
        <v>35</v>
      </c>
      <c r="N1380">
        <v>54007</v>
      </c>
      <c r="O1380" t="s">
        <v>341</v>
      </c>
      <c r="P1380" t="s">
        <v>70</v>
      </c>
      <c r="Q1380">
        <v>85.32</v>
      </c>
      <c r="R1380">
        <v>3462</v>
      </c>
      <c r="S1380">
        <v>4928.45</v>
      </c>
      <c r="T1380">
        <v>8480.1</v>
      </c>
      <c r="U1380" t="str">
        <f>TEXT(Table1[[#This Row],[Booking_Date]],"mmm")</f>
        <v>Apr</v>
      </c>
      <c r="V1380">
        <f>YEAR(Table1[[#This Row],[Booking_Date]])</f>
        <v>2025</v>
      </c>
      <c r="W1380" t="s">
        <v>75</v>
      </c>
      <c r="X1380" t="str">
        <f>IF(Table1[[#This Row],[Freight_Cost]]&gt;50000,"High","Low")</f>
        <v>High</v>
      </c>
      <c r="Y1380" s="5" t="str">
        <f>IF(Table1[[#This Row],[Profit]]&gt;10000,"Good","Average")</f>
        <v>Average</v>
      </c>
      <c r="Z1380" s="5" t="str" cm="1">
        <f t="array" ref="Z1380">_xlfn.IFS(K1380&lt;=5,"Excellent",K1380&lt;=10,"Good",TRUE,"Delayed")</f>
        <v>Excellent</v>
      </c>
      <c r="AA1380" s="5" t="str">
        <f>_xlfn.XLOOKUP(Table1[[#This Row],[Shipment_ID]],A:A,E:E)</f>
        <v>MSC</v>
      </c>
      <c r="AB1380" s="5">
        <f t="shared" si="21"/>
        <v>8480.1</v>
      </c>
    </row>
    <row r="1381" spans="1:28">
      <c r="A1381" t="s">
        <v>1575</v>
      </c>
      <c r="B1381" s="1">
        <v>45865</v>
      </c>
      <c r="C1381" t="s">
        <v>115</v>
      </c>
      <c r="D1381" t="s">
        <v>51</v>
      </c>
      <c r="E1381" t="s">
        <v>83</v>
      </c>
      <c r="F1381" t="s">
        <v>58</v>
      </c>
      <c r="G1381" t="s">
        <v>52</v>
      </c>
      <c r="H1381">
        <v>14.56</v>
      </c>
      <c r="I1381">
        <v>655</v>
      </c>
      <c r="J1381">
        <v>101.44</v>
      </c>
      <c r="K1381">
        <v>2</v>
      </c>
      <c r="L1381" t="s">
        <v>68</v>
      </c>
      <c r="M1381" t="s">
        <v>45</v>
      </c>
      <c r="N1381">
        <v>49136.800000000003</v>
      </c>
      <c r="O1381" t="s">
        <v>598</v>
      </c>
      <c r="P1381" t="s">
        <v>54</v>
      </c>
      <c r="Q1381">
        <v>86.35</v>
      </c>
      <c r="R1381">
        <v>1892.4</v>
      </c>
      <c r="S1381">
        <v>1987.83</v>
      </c>
      <c r="T1381">
        <v>7921.52</v>
      </c>
      <c r="U1381" t="str">
        <f>TEXT(Table1[[#This Row],[Booking_Date]],"mmm")</f>
        <v>Jul</v>
      </c>
      <c r="V1381">
        <f>YEAR(Table1[[#This Row],[Booking_Date]])</f>
        <v>2025</v>
      </c>
      <c r="W1381" t="s">
        <v>48</v>
      </c>
      <c r="X1381" t="str">
        <f>IF(Table1[[#This Row],[Freight_Cost]]&gt;50000,"High","Low")</f>
        <v>Low</v>
      </c>
      <c r="Y1381" s="5" t="str">
        <f>IF(Table1[[#This Row],[Profit]]&gt;10000,"Good","Average")</f>
        <v>Average</v>
      </c>
      <c r="Z1381" s="5" t="str" cm="1">
        <f t="array" ref="Z1381">_xlfn.IFS(K1381&lt;=5,"Excellent",K1381&lt;=10,"Good",TRUE,"Delayed")</f>
        <v>Excellent</v>
      </c>
      <c r="AA1381" s="5" t="str">
        <f>_xlfn.XLOOKUP(Table1[[#This Row],[Shipment_ID]],A:A,E:E)</f>
        <v>MSC</v>
      </c>
      <c r="AB1381" s="5">
        <f t="shared" si="21"/>
        <v>7921.52</v>
      </c>
    </row>
    <row r="1382" spans="1:28">
      <c r="A1382" t="s">
        <v>1576</v>
      </c>
      <c r="B1382" s="1">
        <v>45982</v>
      </c>
      <c r="C1382" t="s">
        <v>115</v>
      </c>
      <c r="D1382" t="s">
        <v>56</v>
      </c>
      <c r="E1382" t="s">
        <v>99</v>
      </c>
      <c r="F1382" t="s">
        <v>32</v>
      </c>
      <c r="G1382" t="s">
        <v>33</v>
      </c>
      <c r="H1382">
        <v>10.37</v>
      </c>
      <c r="I1382">
        <v>968</v>
      </c>
      <c r="J1382">
        <v>104.69</v>
      </c>
      <c r="K1382">
        <v>2</v>
      </c>
      <c r="L1382" t="s">
        <v>44</v>
      </c>
      <c r="M1382" t="s">
        <v>45</v>
      </c>
      <c r="N1382">
        <v>35011.800000000003</v>
      </c>
      <c r="O1382" t="s">
        <v>259</v>
      </c>
      <c r="P1382" t="s">
        <v>74</v>
      </c>
      <c r="Q1382">
        <v>88.81</v>
      </c>
      <c r="R1382">
        <v>2350.8000000000002</v>
      </c>
      <c r="S1382">
        <v>4920.13</v>
      </c>
      <c r="T1382">
        <v>3015.63</v>
      </c>
      <c r="U1382" t="str">
        <f>TEXT(Table1[[#This Row],[Booking_Date]],"mmm")</f>
        <v>Nov</v>
      </c>
      <c r="V1382">
        <f>YEAR(Table1[[#This Row],[Booking_Date]])</f>
        <v>2025</v>
      </c>
      <c r="W1382" t="s">
        <v>104</v>
      </c>
      <c r="X1382" t="str">
        <f>IF(Table1[[#This Row],[Freight_Cost]]&gt;50000,"High","Low")</f>
        <v>Low</v>
      </c>
      <c r="Y1382" s="5" t="str">
        <f>IF(Table1[[#This Row],[Profit]]&gt;10000,"Good","Average")</f>
        <v>Average</v>
      </c>
      <c r="Z1382" s="5" t="str" cm="1">
        <f t="array" ref="Z1382">_xlfn.IFS(K1382&lt;=5,"Excellent",K1382&lt;=10,"Good",TRUE,"Delayed")</f>
        <v>Excellent</v>
      </c>
      <c r="AA1382" s="5" t="str">
        <f>_xlfn.XLOOKUP(Table1[[#This Row],[Shipment_ID]],A:A,E:E)</f>
        <v>ONE</v>
      </c>
      <c r="AB1382" s="5">
        <f t="shared" si="21"/>
        <v>3015.63</v>
      </c>
    </row>
    <row r="1383" spans="1:28">
      <c r="A1383" t="s">
        <v>1577</v>
      </c>
      <c r="B1383" s="1">
        <v>45547</v>
      </c>
      <c r="C1383" t="s">
        <v>40</v>
      </c>
      <c r="D1383" t="s">
        <v>51</v>
      </c>
      <c r="E1383" t="s">
        <v>66</v>
      </c>
      <c r="F1383" t="s">
        <v>32</v>
      </c>
      <c r="G1383" t="s">
        <v>67</v>
      </c>
      <c r="H1383">
        <v>16.21</v>
      </c>
      <c r="I1383">
        <v>1794</v>
      </c>
      <c r="J1383">
        <v>103.87</v>
      </c>
      <c r="K1383">
        <v>4</v>
      </c>
      <c r="L1383" t="s">
        <v>44</v>
      </c>
      <c r="M1383" t="s">
        <v>35</v>
      </c>
      <c r="N1383">
        <v>52581.4</v>
      </c>
      <c r="O1383" t="s">
        <v>100</v>
      </c>
      <c r="P1383" t="s">
        <v>74</v>
      </c>
      <c r="Q1383">
        <v>87.38</v>
      </c>
      <c r="R1383">
        <v>4236.3999999999996</v>
      </c>
      <c r="S1383">
        <v>2961.06</v>
      </c>
      <c r="T1383">
        <v>4414.08</v>
      </c>
      <c r="U1383" t="str">
        <f>TEXT(Table1[[#This Row],[Booking_Date]],"mmm")</f>
        <v>Sep</v>
      </c>
      <c r="V1383">
        <f>YEAR(Table1[[#This Row],[Booking_Date]])</f>
        <v>2024</v>
      </c>
      <c r="W1383" t="s">
        <v>48</v>
      </c>
      <c r="X1383" t="str">
        <f>IF(Table1[[#This Row],[Freight_Cost]]&gt;50000,"High","Low")</f>
        <v>High</v>
      </c>
      <c r="Y1383" s="5" t="str">
        <f>IF(Table1[[#This Row],[Profit]]&gt;10000,"Good","Average")</f>
        <v>Average</v>
      </c>
      <c r="Z1383" s="5" t="str" cm="1">
        <f t="array" ref="Z1383">_xlfn.IFS(K1383&lt;=5,"Excellent",K1383&lt;=10,"Good",TRUE,"Delayed")</f>
        <v>Excellent</v>
      </c>
      <c r="AA1383" s="5" t="str">
        <f>_xlfn.XLOOKUP(Table1[[#This Row],[Shipment_ID]],A:A,E:E)</f>
        <v>COSCO</v>
      </c>
      <c r="AB1383" s="5">
        <f t="shared" si="21"/>
        <v>4414.08</v>
      </c>
    </row>
    <row r="1384" spans="1:28">
      <c r="A1384" t="s">
        <v>1578</v>
      </c>
      <c r="B1384" s="1">
        <v>45653</v>
      </c>
      <c r="C1384" t="s">
        <v>115</v>
      </c>
      <c r="D1384" t="s">
        <v>30</v>
      </c>
      <c r="E1384" t="s">
        <v>66</v>
      </c>
      <c r="F1384" t="s">
        <v>32</v>
      </c>
      <c r="G1384" t="s">
        <v>33</v>
      </c>
      <c r="H1384">
        <v>11.88</v>
      </c>
      <c r="I1384">
        <v>2264</v>
      </c>
      <c r="J1384">
        <v>85.89</v>
      </c>
      <c r="K1384">
        <v>5</v>
      </c>
      <c r="L1384" t="s">
        <v>34</v>
      </c>
      <c r="M1384" t="s">
        <v>35</v>
      </c>
      <c r="N1384">
        <v>57166.8</v>
      </c>
      <c r="O1384" t="s">
        <v>385</v>
      </c>
      <c r="P1384" t="s">
        <v>47</v>
      </c>
      <c r="Q1384">
        <v>82.57</v>
      </c>
      <c r="R1384">
        <v>5003.2</v>
      </c>
      <c r="S1384">
        <v>3460.12</v>
      </c>
      <c r="T1384">
        <v>6989.73</v>
      </c>
      <c r="U1384" t="str">
        <f>TEXT(Table1[[#This Row],[Booking_Date]],"mmm")</f>
        <v>Dec</v>
      </c>
      <c r="V1384">
        <f>YEAR(Table1[[#This Row],[Booking_Date]])</f>
        <v>2024</v>
      </c>
      <c r="W1384" t="s">
        <v>104</v>
      </c>
      <c r="X1384" t="str">
        <f>IF(Table1[[#This Row],[Freight_Cost]]&gt;50000,"High","Low")</f>
        <v>High</v>
      </c>
      <c r="Y1384" s="5" t="str">
        <f>IF(Table1[[#This Row],[Profit]]&gt;10000,"Good","Average")</f>
        <v>Average</v>
      </c>
      <c r="Z1384" s="5" t="str" cm="1">
        <f t="array" ref="Z1384">_xlfn.IFS(K1384&lt;=5,"Excellent",K1384&lt;=10,"Good",TRUE,"Delayed")</f>
        <v>Excellent</v>
      </c>
      <c r="AA1384" s="5" t="str">
        <f>_xlfn.XLOOKUP(Table1[[#This Row],[Shipment_ID]],A:A,E:E)</f>
        <v>COSCO</v>
      </c>
      <c r="AB1384" s="5">
        <f t="shared" si="21"/>
        <v>6989.73</v>
      </c>
    </row>
    <row r="1385" spans="1:28">
      <c r="A1385" t="s">
        <v>1579</v>
      </c>
      <c r="B1385" s="1">
        <v>45374</v>
      </c>
      <c r="C1385" t="s">
        <v>115</v>
      </c>
      <c r="D1385" t="s">
        <v>41</v>
      </c>
      <c r="E1385" t="s">
        <v>42</v>
      </c>
      <c r="F1385" t="s">
        <v>32</v>
      </c>
      <c r="G1385" t="s">
        <v>84</v>
      </c>
      <c r="H1385">
        <v>10.38</v>
      </c>
      <c r="I1385">
        <v>887</v>
      </c>
      <c r="J1385">
        <v>88.5</v>
      </c>
      <c r="K1385">
        <v>3</v>
      </c>
      <c r="L1385" t="s">
        <v>68</v>
      </c>
      <c r="M1385" t="s">
        <v>45</v>
      </c>
      <c r="N1385">
        <v>34606</v>
      </c>
      <c r="O1385" t="s">
        <v>73</v>
      </c>
      <c r="P1385" t="s">
        <v>78</v>
      </c>
      <c r="Q1385">
        <v>81.84</v>
      </c>
      <c r="R1385">
        <v>2189.1999999999998</v>
      </c>
      <c r="S1385">
        <v>3003.44</v>
      </c>
      <c r="T1385">
        <v>5875.62</v>
      </c>
      <c r="U1385" t="str">
        <f>TEXT(Table1[[#This Row],[Booking_Date]],"mmm")</f>
        <v>Mar</v>
      </c>
      <c r="V1385">
        <f>YEAR(Table1[[#This Row],[Booking_Date]])</f>
        <v>2024</v>
      </c>
      <c r="W1385" t="s">
        <v>38</v>
      </c>
      <c r="X1385" t="str">
        <f>IF(Table1[[#This Row],[Freight_Cost]]&gt;50000,"High","Low")</f>
        <v>Low</v>
      </c>
      <c r="Y1385" s="5" t="str">
        <f>IF(Table1[[#This Row],[Profit]]&gt;10000,"Good","Average")</f>
        <v>Average</v>
      </c>
      <c r="Z1385" s="5" t="str" cm="1">
        <f t="array" ref="Z1385">_xlfn.IFS(K1385&lt;=5,"Excellent",K1385&lt;=10,"Good",TRUE,"Delayed")</f>
        <v>Excellent</v>
      </c>
      <c r="AA1385" s="5" t="str">
        <f>_xlfn.XLOOKUP(Table1[[#This Row],[Shipment_ID]],A:A,E:E)</f>
        <v>CMA CGM</v>
      </c>
      <c r="AB1385" s="5">
        <f t="shared" si="21"/>
        <v>5875.62</v>
      </c>
    </row>
    <row r="1386" spans="1:28">
      <c r="A1386" t="s">
        <v>1580</v>
      </c>
      <c r="B1386" s="1">
        <v>45721</v>
      </c>
      <c r="C1386" t="s">
        <v>115</v>
      </c>
      <c r="D1386" t="s">
        <v>56</v>
      </c>
      <c r="E1386" t="s">
        <v>66</v>
      </c>
      <c r="F1386" t="s">
        <v>32</v>
      </c>
      <c r="G1386" t="s">
        <v>90</v>
      </c>
      <c r="H1386">
        <v>14.15</v>
      </c>
      <c r="I1386">
        <v>1754</v>
      </c>
      <c r="J1386">
        <v>92.79</v>
      </c>
      <c r="K1386">
        <v>6</v>
      </c>
      <c r="L1386" t="s">
        <v>68</v>
      </c>
      <c r="M1386" t="s">
        <v>35</v>
      </c>
      <c r="N1386">
        <v>51417.8</v>
      </c>
      <c r="O1386" t="s">
        <v>77</v>
      </c>
      <c r="P1386" t="s">
        <v>74</v>
      </c>
      <c r="Q1386">
        <v>85.95</v>
      </c>
      <c r="R1386">
        <v>4074</v>
      </c>
      <c r="S1386">
        <v>2619.33</v>
      </c>
      <c r="T1386">
        <v>8361.01</v>
      </c>
      <c r="U1386" t="str">
        <f>TEXT(Table1[[#This Row],[Booking_Date]],"mmm")</f>
        <v>Mar</v>
      </c>
      <c r="V1386">
        <f>YEAR(Table1[[#This Row],[Booking_Date]])</f>
        <v>2025</v>
      </c>
      <c r="W1386" t="s">
        <v>38</v>
      </c>
      <c r="X1386" t="str">
        <f>IF(Table1[[#This Row],[Freight_Cost]]&gt;50000,"High","Low")</f>
        <v>High</v>
      </c>
      <c r="Y1386" s="5" t="str">
        <f>IF(Table1[[#This Row],[Profit]]&gt;10000,"Good","Average")</f>
        <v>Average</v>
      </c>
      <c r="Z1386" s="5" t="str" cm="1">
        <f t="array" ref="Z1386">_xlfn.IFS(K1386&lt;=5,"Excellent",K1386&lt;=10,"Good",TRUE,"Delayed")</f>
        <v>Good</v>
      </c>
      <c r="AA1386" s="5" t="str">
        <f>_xlfn.XLOOKUP(Table1[[#This Row],[Shipment_ID]],A:A,E:E)</f>
        <v>COSCO</v>
      </c>
      <c r="AB1386" s="5">
        <f t="shared" si="21"/>
        <v>8361.01</v>
      </c>
    </row>
    <row r="1387" spans="1:28">
      <c r="A1387" t="s">
        <v>1581</v>
      </c>
      <c r="B1387" s="1">
        <v>45420</v>
      </c>
      <c r="C1387" t="s">
        <v>29</v>
      </c>
      <c r="D1387" t="s">
        <v>108</v>
      </c>
      <c r="E1387" t="s">
        <v>42</v>
      </c>
      <c r="F1387" t="s">
        <v>32</v>
      </c>
      <c r="G1387" t="s">
        <v>67</v>
      </c>
      <c r="H1387">
        <v>13.71</v>
      </c>
      <c r="I1387">
        <v>1991</v>
      </c>
      <c r="J1387">
        <v>104.31</v>
      </c>
      <c r="K1387">
        <v>5</v>
      </c>
      <c r="L1387" t="s">
        <v>68</v>
      </c>
      <c r="M1387" t="s">
        <v>35</v>
      </c>
      <c r="N1387">
        <v>55248.2</v>
      </c>
      <c r="O1387" t="s">
        <v>350</v>
      </c>
      <c r="P1387" t="s">
        <v>74</v>
      </c>
      <c r="Q1387">
        <v>82.8</v>
      </c>
      <c r="R1387">
        <v>4530.3999999999996</v>
      </c>
      <c r="S1387">
        <v>4207.82</v>
      </c>
      <c r="T1387">
        <v>9274.91</v>
      </c>
      <c r="U1387" t="str">
        <f>TEXT(Table1[[#This Row],[Booking_Date]],"mmm")</f>
        <v>May</v>
      </c>
      <c r="V1387">
        <f>YEAR(Table1[[#This Row],[Booking_Date]])</f>
        <v>2024</v>
      </c>
      <c r="W1387" t="s">
        <v>75</v>
      </c>
      <c r="X1387" t="str">
        <f>IF(Table1[[#This Row],[Freight_Cost]]&gt;50000,"High","Low")</f>
        <v>High</v>
      </c>
      <c r="Y1387" s="5" t="str">
        <f>IF(Table1[[#This Row],[Profit]]&gt;10000,"Good","Average")</f>
        <v>Average</v>
      </c>
      <c r="Z1387" s="5" t="str" cm="1">
        <f t="array" ref="Z1387">_xlfn.IFS(K1387&lt;=5,"Excellent",K1387&lt;=10,"Good",TRUE,"Delayed")</f>
        <v>Excellent</v>
      </c>
      <c r="AA1387" s="5" t="str">
        <f>_xlfn.XLOOKUP(Table1[[#This Row],[Shipment_ID]],A:A,E:E)</f>
        <v>CMA CGM</v>
      </c>
      <c r="AB1387" s="5">
        <f t="shared" si="21"/>
        <v>9274.91</v>
      </c>
    </row>
    <row r="1388" spans="1:28">
      <c r="A1388" t="s">
        <v>1582</v>
      </c>
      <c r="B1388" s="1">
        <v>45458</v>
      </c>
      <c r="C1388" t="s">
        <v>89</v>
      </c>
      <c r="D1388" t="s">
        <v>41</v>
      </c>
      <c r="E1388" t="s">
        <v>31</v>
      </c>
      <c r="F1388" t="s">
        <v>32</v>
      </c>
      <c r="G1388" t="s">
        <v>59</v>
      </c>
      <c r="H1388">
        <v>15.6</v>
      </c>
      <c r="I1388">
        <v>2651</v>
      </c>
      <c r="J1388">
        <v>94.45</v>
      </c>
      <c r="K1388">
        <v>7</v>
      </c>
      <c r="L1388" t="s">
        <v>68</v>
      </c>
      <c r="M1388" t="s">
        <v>35</v>
      </c>
      <c r="N1388">
        <v>63686</v>
      </c>
      <c r="O1388" t="s">
        <v>283</v>
      </c>
      <c r="P1388" t="s">
        <v>78</v>
      </c>
      <c r="Q1388">
        <v>82.58</v>
      </c>
      <c r="R1388">
        <v>5926</v>
      </c>
      <c r="S1388">
        <v>1907.18</v>
      </c>
      <c r="T1388">
        <v>10048.16</v>
      </c>
      <c r="U1388" t="str">
        <f>TEXT(Table1[[#This Row],[Booking_Date]],"mmm")</f>
        <v>Jun</v>
      </c>
      <c r="V1388">
        <f>YEAR(Table1[[#This Row],[Booking_Date]])</f>
        <v>2024</v>
      </c>
      <c r="W1388" t="s">
        <v>75</v>
      </c>
      <c r="X1388" t="str">
        <f>IF(Table1[[#This Row],[Freight_Cost]]&gt;50000,"High","Low")</f>
        <v>High</v>
      </c>
      <c r="Y1388" s="5" t="str">
        <f>IF(Table1[[#This Row],[Profit]]&gt;10000,"Good","Average")</f>
        <v>Good</v>
      </c>
      <c r="Z1388" s="5" t="str" cm="1">
        <f t="array" ref="Z1388">_xlfn.IFS(K1388&lt;=5,"Excellent",K1388&lt;=10,"Good",TRUE,"Delayed")</f>
        <v>Good</v>
      </c>
      <c r="AA1388" s="5" t="str">
        <f>_xlfn.XLOOKUP(Table1[[#This Row],[Shipment_ID]],A:A,E:E)</f>
        <v>Hapag-Lloyd</v>
      </c>
      <c r="AB1388" s="5">
        <f t="shared" si="21"/>
        <v>10048.16</v>
      </c>
    </row>
    <row r="1389" spans="1:28">
      <c r="A1389" t="s">
        <v>1583</v>
      </c>
      <c r="B1389" s="1">
        <v>45318</v>
      </c>
      <c r="C1389" t="s">
        <v>29</v>
      </c>
      <c r="D1389" t="s">
        <v>51</v>
      </c>
      <c r="E1389" t="s">
        <v>66</v>
      </c>
      <c r="F1389" t="s">
        <v>58</v>
      </c>
      <c r="G1389" t="s">
        <v>33</v>
      </c>
      <c r="H1389">
        <v>27.51</v>
      </c>
      <c r="I1389">
        <v>997</v>
      </c>
      <c r="J1389">
        <v>104.02</v>
      </c>
      <c r="K1389">
        <v>3</v>
      </c>
      <c r="L1389" t="s">
        <v>44</v>
      </c>
      <c r="M1389" t="s">
        <v>60</v>
      </c>
      <c r="N1389">
        <v>61205.4</v>
      </c>
      <c r="O1389" t="s">
        <v>268</v>
      </c>
      <c r="P1389" t="s">
        <v>37</v>
      </c>
      <c r="Q1389">
        <v>88.34</v>
      </c>
      <c r="R1389">
        <v>3094.4</v>
      </c>
      <c r="S1389">
        <v>3298.63</v>
      </c>
      <c r="T1389">
        <v>4925.9399999999996</v>
      </c>
      <c r="U1389" t="str">
        <f>TEXT(Table1[[#This Row],[Booking_Date]],"mmm")</f>
        <v>Jan</v>
      </c>
      <c r="V1389">
        <f>YEAR(Table1[[#This Row],[Booking_Date]])</f>
        <v>2024</v>
      </c>
      <c r="W1389" t="s">
        <v>38</v>
      </c>
      <c r="X1389" t="str">
        <f>IF(Table1[[#This Row],[Freight_Cost]]&gt;50000,"High","Low")</f>
        <v>High</v>
      </c>
      <c r="Y1389" s="5" t="str">
        <f>IF(Table1[[#This Row],[Profit]]&gt;10000,"Good","Average")</f>
        <v>Average</v>
      </c>
      <c r="Z1389" s="5" t="str" cm="1">
        <f t="array" ref="Z1389">_xlfn.IFS(K1389&lt;=5,"Excellent",K1389&lt;=10,"Good",TRUE,"Delayed")</f>
        <v>Excellent</v>
      </c>
      <c r="AA1389" s="5" t="str">
        <f>_xlfn.XLOOKUP(Table1[[#This Row],[Shipment_ID]],A:A,E:E)</f>
        <v>COSCO</v>
      </c>
      <c r="AB1389" s="5">
        <f t="shared" si="21"/>
        <v>4925.9399999999996</v>
      </c>
    </row>
    <row r="1390" spans="1:28">
      <c r="A1390" t="s">
        <v>1584</v>
      </c>
      <c r="B1390" s="1">
        <v>46165</v>
      </c>
      <c r="C1390" t="s">
        <v>50</v>
      </c>
      <c r="D1390" t="s">
        <v>65</v>
      </c>
      <c r="E1390" t="s">
        <v>102</v>
      </c>
      <c r="F1390" t="s">
        <v>58</v>
      </c>
      <c r="G1390" t="s">
        <v>43</v>
      </c>
      <c r="H1390">
        <v>19.89</v>
      </c>
      <c r="I1390">
        <v>1180</v>
      </c>
      <c r="J1390">
        <v>89.41</v>
      </c>
      <c r="K1390">
        <v>3</v>
      </c>
      <c r="L1390" t="s">
        <v>34</v>
      </c>
      <c r="M1390" t="s">
        <v>35</v>
      </c>
      <c r="N1390">
        <v>63790.2</v>
      </c>
      <c r="O1390" t="s">
        <v>61</v>
      </c>
      <c r="P1390" t="s">
        <v>62</v>
      </c>
      <c r="Q1390">
        <v>86.2</v>
      </c>
      <c r="R1390">
        <v>3155.6</v>
      </c>
      <c r="S1390">
        <v>3625.26</v>
      </c>
      <c r="T1390">
        <v>5250.31</v>
      </c>
      <c r="U1390" t="str">
        <f>TEXT(Table1[[#This Row],[Booking_Date]],"mmm")</f>
        <v>May</v>
      </c>
      <c r="V1390">
        <f>YEAR(Table1[[#This Row],[Booking_Date]])</f>
        <v>2026</v>
      </c>
      <c r="W1390" t="s">
        <v>75</v>
      </c>
      <c r="X1390" t="str">
        <f>IF(Table1[[#This Row],[Freight_Cost]]&gt;50000,"High","Low")</f>
        <v>High</v>
      </c>
      <c r="Y1390" s="5" t="str">
        <f>IF(Table1[[#This Row],[Profit]]&gt;10000,"Good","Average")</f>
        <v>Average</v>
      </c>
      <c r="Z1390" s="5" t="str" cm="1">
        <f t="array" ref="Z1390">_xlfn.IFS(K1390&lt;=5,"Excellent",K1390&lt;=10,"Good",TRUE,"Delayed")</f>
        <v>Excellent</v>
      </c>
      <c r="AA1390" s="5" t="str">
        <f>_xlfn.XLOOKUP(Table1[[#This Row],[Shipment_ID]],A:A,E:E)</f>
        <v>Maersk</v>
      </c>
      <c r="AB1390" s="5">
        <f t="shared" si="21"/>
        <v>5250.31</v>
      </c>
    </row>
    <row r="1391" spans="1:28">
      <c r="A1391" t="s">
        <v>1585</v>
      </c>
      <c r="B1391" s="1">
        <v>45413</v>
      </c>
      <c r="C1391" t="s">
        <v>40</v>
      </c>
      <c r="D1391" t="s">
        <v>51</v>
      </c>
      <c r="E1391" t="s">
        <v>83</v>
      </c>
      <c r="F1391" t="s">
        <v>32</v>
      </c>
      <c r="G1391" t="s">
        <v>52</v>
      </c>
      <c r="H1391">
        <v>13.66</v>
      </c>
      <c r="I1391">
        <v>596</v>
      </c>
      <c r="J1391">
        <v>88.62</v>
      </c>
      <c r="K1391">
        <v>2</v>
      </c>
      <c r="L1391" t="s">
        <v>44</v>
      </c>
      <c r="M1391" t="s">
        <v>45</v>
      </c>
      <c r="N1391">
        <v>31580.400000000001</v>
      </c>
      <c r="O1391" t="s">
        <v>307</v>
      </c>
      <c r="P1391" t="s">
        <v>74</v>
      </c>
      <c r="Q1391">
        <v>87.16</v>
      </c>
      <c r="R1391">
        <v>1738.4</v>
      </c>
      <c r="S1391">
        <v>1829.38</v>
      </c>
      <c r="T1391">
        <v>4275.05</v>
      </c>
      <c r="U1391" t="str">
        <f>TEXT(Table1[[#This Row],[Booking_Date]],"mmm")</f>
        <v>May</v>
      </c>
      <c r="V1391">
        <f>YEAR(Table1[[#This Row],[Booking_Date]])</f>
        <v>2024</v>
      </c>
      <c r="W1391" t="s">
        <v>75</v>
      </c>
      <c r="X1391" t="str">
        <f>IF(Table1[[#This Row],[Freight_Cost]]&gt;50000,"High","Low")</f>
        <v>Low</v>
      </c>
      <c r="Y1391" s="5" t="str">
        <f>IF(Table1[[#This Row],[Profit]]&gt;10000,"Good","Average")</f>
        <v>Average</v>
      </c>
      <c r="Z1391" s="5" t="str" cm="1">
        <f t="array" ref="Z1391">_xlfn.IFS(K1391&lt;=5,"Excellent",K1391&lt;=10,"Good",TRUE,"Delayed")</f>
        <v>Excellent</v>
      </c>
      <c r="AA1391" s="5" t="str">
        <f>_xlfn.XLOOKUP(Table1[[#This Row],[Shipment_ID]],A:A,E:E)</f>
        <v>MSC</v>
      </c>
      <c r="AB1391" s="5">
        <f t="shared" si="21"/>
        <v>4275.05</v>
      </c>
    </row>
    <row r="1392" spans="1:28">
      <c r="A1392" t="s">
        <v>1586</v>
      </c>
      <c r="B1392" s="1">
        <v>46139</v>
      </c>
      <c r="C1392" t="s">
        <v>89</v>
      </c>
      <c r="D1392" t="s">
        <v>108</v>
      </c>
      <c r="E1392" t="s">
        <v>99</v>
      </c>
      <c r="F1392" t="s">
        <v>32</v>
      </c>
      <c r="G1392" t="s">
        <v>84</v>
      </c>
      <c r="H1392">
        <v>23.54</v>
      </c>
      <c r="I1392">
        <v>455</v>
      </c>
      <c r="J1392">
        <v>92.95</v>
      </c>
      <c r="K1392">
        <v>2</v>
      </c>
      <c r="L1392" t="s">
        <v>34</v>
      </c>
      <c r="M1392" t="s">
        <v>35</v>
      </c>
      <c r="N1392">
        <v>46800</v>
      </c>
      <c r="O1392" t="s">
        <v>479</v>
      </c>
      <c r="P1392" t="s">
        <v>62</v>
      </c>
      <c r="Q1392">
        <v>87.22</v>
      </c>
      <c r="R1392">
        <v>1851.6</v>
      </c>
      <c r="S1392">
        <v>2555.4699999999998</v>
      </c>
      <c r="T1392">
        <v>7193.12</v>
      </c>
      <c r="U1392" t="str">
        <f>TEXT(Table1[[#This Row],[Booking_Date]],"mmm")</f>
        <v>Apr</v>
      </c>
      <c r="V1392">
        <f>YEAR(Table1[[#This Row],[Booking_Date]])</f>
        <v>2026</v>
      </c>
      <c r="W1392" t="s">
        <v>75</v>
      </c>
      <c r="X1392" t="str">
        <f>IF(Table1[[#This Row],[Freight_Cost]]&gt;50000,"High","Low")</f>
        <v>Low</v>
      </c>
      <c r="Y1392" s="5" t="str">
        <f>IF(Table1[[#This Row],[Profit]]&gt;10000,"Good","Average")</f>
        <v>Average</v>
      </c>
      <c r="Z1392" s="5" t="str" cm="1">
        <f t="array" ref="Z1392">_xlfn.IFS(K1392&lt;=5,"Excellent",K1392&lt;=10,"Good",TRUE,"Delayed")</f>
        <v>Excellent</v>
      </c>
      <c r="AA1392" s="5" t="str">
        <f>_xlfn.XLOOKUP(Table1[[#This Row],[Shipment_ID]],A:A,E:E)</f>
        <v>ONE</v>
      </c>
      <c r="AB1392" s="5">
        <f t="shared" si="21"/>
        <v>7193.12</v>
      </c>
    </row>
    <row r="1393" spans="1:28">
      <c r="A1393" t="s">
        <v>1587</v>
      </c>
      <c r="B1393" s="1">
        <v>45862</v>
      </c>
      <c r="C1393" t="s">
        <v>121</v>
      </c>
      <c r="D1393" t="s">
        <v>51</v>
      </c>
      <c r="E1393" t="s">
        <v>83</v>
      </c>
      <c r="F1393" t="s">
        <v>58</v>
      </c>
      <c r="G1393" t="s">
        <v>33</v>
      </c>
      <c r="H1393">
        <v>13.21</v>
      </c>
      <c r="I1393">
        <v>2382</v>
      </c>
      <c r="J1393">
        <v>89.32</v>
      </c>
      <c r="K1393">
        <v>6</v>
      </c>
      <c r="L1393" t="s">
        <v>44</v>
      </c>
      <c r="M1393" t="s">
        <v>60</v>
      </c>
      <c r="N1393">
        <v>63191.4</v>
      </c>
      <c r="O1393" t="s">
        <v>109</v>
      </c>
      <c r="P1393" t="s">
        <v>70</v>
      </c>
      <c r="Q1393">
        <v>82.54</v>
      </c>
      <c r="R1393">
        <v>5292.4</v>
      </c>
      <c r="S1393">
        <v>3555.51</v>
      </c>
      <c r="T1393">
        <v>9745.76</v>
      </c>
      <c r="U1393" t="str">
        <f>TEXT(Table1[[#This Row],[Booking_Date]],"mmm")</f>
        <v>Jul</v>
      </c>
      <c r="V1393">
        <f>YEAR(Table1[[#This Row],[Booking_Date]])</f>
        <v>2025</v>
      </c>
      <c r="W1393" t="s">
        <v>48</v>
      </c>
      <c r="X1393" t="str">
        <f>IF(Table1[[#This Row],[Freight_Cost]]&gt;50000,"High","Low")</f>
        <v>High</v>
      </c>
      <c r="Y1393" s="5" t="str">
        <f>IF(Table1[[#This Row],[Profit]]&gt;10000,"Good","Average")</f>
        <v>Average</v>
      </c>
      <c r="Z1393" s="5" t="str" cm="1">
        <f t="array" ref="Z1393">_xlfn.IFS(K1393&lt;=5,"Excellent",K1393&lt;=10,"Good",TRUE,"Delayed")</f>
        <v>Good</v>
      </c>
      <c r="AA1393" s="5" t="str">
        <f>_xlfn.XLOOKUP(Table1[[#This Row],[Shipment_ID]],A:A,E:E)</f>
        <v>MSC</v>
      </c>
      <c r="AB1393" s="5">
        <f t="shared" si="21"/>
        <v>9745.76</v>
      </c>
    </row>
    <row r="1394" spans="1:28">
      <c r="A1394" t="s">
        <v>1588</v>
      </c>
      <c r="B1394" s="1">
        <v>46150</v>
      </c>
      <c r="C1394" t="s">
        <v>64</v>
      </c>
      <c r="D1394" t="s">
        <v>65</v>
      </c>
      <c r="E1394" t="s">
        <v>31</v>
      </c>
      <c r="F1394" t="s">
        <v>32</v>
      </c>
      <c r="G1394" t="s">
        <v>67</v>
      </c>
      <c r="H1394">
        <v>13.18</v>
      </c>
      <c r="I1394">
        <v>1879</v>
      </c>
      <c r="J1394">
        <v>90.8</v>
      </c>
      <c r="K1394">
        <v>5</v>
      </c>
      <c r="L1394" t="s">
        <v>68</v>
      </c>
      <c r="M1394" t="s">
        <v>45</v>
      </c>
      <c r="N1394">
        <v>49306</v>
      </c>
      <c r="O1394" t="s">
        <v>307</v>
      </c>
      <c r="P1394" t="s">
        <v>47</v>
      </c>
      <c r="Q1394">
        <v>86.96</v>
      </c>
      <c r="R1394">
        <v>4285.2</v>
      </c>
      <c r="S1394">
        <v>3598.6</v>
      </c>
      <c r="T1394">
        <v>7934.36</v>
      </c>
      <c r="U1394" t="str">
        <f>TEXT(Table1[[#This Row],[Booking_Date]],"mmm")</f>
        <v>May</v>
      </c>
      <c r="V1394">
        <f>YEAR(Table1[[#This Row],[Booking_Date]])</f>
        <v>2026</v>
      </c>
      <c r="W1394" t="s">
        <v>75</v>
      </c>
      <c r="X1394" t="str">
        <f>IF(Table1[[#This Row],[Freight_Cost]]&gt;50000,"High","Low")</f>
        <v>Low</v>
      </c>
      <c r="Y1394" s="5" t="str">
        <f>IF(Table1[[#This Row],[Profit]]&gt;10000,"Good","Average")</f>
        <v>Average</v>
      </c>
      <c r="Z1394" s="5" t="str" cm="1">
        <f t="array" ref="Z1394">_xlfn.IFS(K1394&lt;=5,"Excellent",K1394&lt;=10,"Good",TRUE,"Delayed")</f>
        <v>Excellent</v>
      </c>
      <c r="AA1394" s="5" t="str">
        <f>_xlfn.XLOOKUP(Table1[[#This Row],[Shipment_ID]],A:A,E:E)</f>
        <v>Hapag-Lloyd</v>
      </c>
      <c r="AB1394" s="5">
        <f t="shared" si="21"/>
        <v>7934.36</v>
      </c>
    </row>
    <row r="1395" spans="1:28">
      <c r="A1395" t="s">
        <v>1589</v>
      </c>
      <c r="B1395" s="1">
        <v>45624</v>
      </c>
      <c r="C1395" t="s">
        <v>40</v>
      </c>
      <c r="D1395" t="s">
        <v>30</v>
      </c>
      <c r="E1395" t="s">
        <v>99</v>
      </c>
      <c r="F1395" t="s">
        <v>58</v>
      </c>
      <c r="G1395" t="s">
        <v>67</v>
      </c>
      <c r="H1395">
        <v>17.39</v>
      </c>
      <c r="I1395">
        <v>1515</v>
      </c>
      <c r="J1395">
        <v>91.02</v>
      </c>
      <c r="K1395">
        <v>5</v>
      </c>
      <c r="L1395" t="s">
        <v>34</v>
      </c>
      <c r="M1395" t="s">
        <v>35</v>
      </c>
      <c r="N1395">
        <v>65753.399999999994</v>
      </c>
      <c r="O1395" t="s">
        <v>184</v>
      </c>
      <c r="P1395" t="s">
        <v>37</v>
      </c>
      <c r="Q1395">
        <v>84.15</v>
      </c>
      <c r="R1395">
        <v>3725.6</v>
      </c>
      <c r="S1395">
        <v>1779.21</v>
      </c>
      <c r="T1395">
        <v>8619.7800000000007</v>
      </c>
      <c r="U1395" t="str">
        <f>TEXT(Table1[[#This Row],[Booking_Date]],"mmm")</f>
        <v>Nov</v>
      </c>
      <c r="V1395">
        <f>YEAR(Table1[[#This Row],[Booking_Date]])</f>
        <v>2024</v>
      </c>
      <c r="W1395" t="s">
        <v>104</v>
      </c>
      <c r="X1395" t="str">
        <f>IF(Table1[[#This Row],[Freight_Cost]]&gt;50000,"High","Low")</f>
        <v>High</v>
      </c>
      <c r="Y1395" s="5" t="str">
        <f>IF(Table1[[#This Row],[Profit]]&gt;10000,"Good","Average")</f>
        <v>Average</v>
      </c>
      <c r="Z1395" s="5" t="str" cm="1">
        <f t="array" ref="Z1395">_xlfn.IFS(K1395&lt;=5,"Excellent",K1395&lt;=10,"Good",TRUE,"Delayed")</f>
        <v>Excellent</v>
      </c>
      <c r="AA1395" s="5" t="str">
        <f>_xlfn.XLOOKUP(Table1[[#This Row],[Shipment_ID]],A:A,E:E)</f>
        <v>ONE</v>
      </c>
      <c r="AB1395" s="5">
        <f t="shared" si="21"/>
        <v>8619.7800000000007</v>
      </c>
    </row>
    <row r="1396" spans="1:28">
      <c r="A1396" t="s">
        <v>1590</v>
      </c>
      <c r="B1396" s="1">
        <v>45774</v>
      </c>
      <c r="C1396" t="s">
        <v>89</v>
      </c>
      <c r="D1396" t="s">
        <v>30</v>
      </c>
      <c r="E1396" t="s">
        <v>83</v>
      </c>
      <c r="F1396" t="s">
        <v>58</v>
      </c>
      <c r="G1396" t="s">
        <v>52</v>
      </c>
      <c r="H1396">
        <v>14.98</v>
      </c>
      <c r="I1396">
        <v>556</v>
      </c>
      <c r="J1396">
        <v>89.16</v>
      </c>
      <c r="K1396">
        <v>3</v>
      </c>
      <c r="L1396" t="s">
        <v>68</v>
      </c>
      <c r="M1396" t="s">
        <v>45</v>
      </c>
      <c r="N1396">
        <v>46853.2</v>
      </c>
      <c r="O1396" t="s">
        <v>168</v>
      </c>
      <c r="P1396" t="s">
        <v>78</v>
      </c>
      <c r="Q1396">
        <v>88.46</v>
      </c>
      <c r="R1396">
        <v>1711.2</v>
      </c>
      <c r="S1396">
        <v>4841.5600000000004</v>
      </c>
      <c r="T1396">
        <v>7320.65</v>
      </c>
      <c r="U1396" t="str">
        <f>TEXT(Table1[[#This Row],[Booking_Date]],"mmm")</f>
        <v>Apr</v>
      </c>
      <c r="V1396">
        <f>YEAR(Table1[[#This Row],[Booking_Date]])</f>
        <v>2025</v>
      </c>
      <c r="W1396" t="s">
        <v>75</v>
      </c>
      <c r="X1396" t="str">
        <f>IF(Table1[[#This Row],[Freight_Cost]]&gt;50000,"High","Low")</f>
        <v>Low</v>
      </c>
      <c r="Y1396" s="5" t="str">
        <f>IF(Table1[[#This Row],[Profit]]&gt;10000,"Good","Average")</f>
        <v>Average</v>
      </c>
      <c r="Z1396" s="5" t="str" cm="1">
        <f t="array" ref="Z1396">_xlfn.IFS(K1396&lt;=5,"Excellent",K1396&lt;=10,"Good",TRUE,"Delayed")</f>
        <v>Excellent</v>
      </c>
      <c r="AA1396" s="5" t="str">
        <f>_xlfn.XLOOKUP(Table1[[#This Row],[Shipment_ID]],A:A,E:E)</f>
        <v>MSC</v>
      </c>
      <c r="AB1396" s="5">
        <f t="shared" si="21"/>
        <v>7320.65</v>
      </c>
    </row>
    <row r="1397" spans="1:28">
      <c r="A1397" t="s">
        <v>1591</v>
      </c>
      <c r="B1397" s="1">
        <v>46071</v>
      </c>
      <c r="C1397" t="s">
        <v>50</v>
      </c>
      <c r="D1397" t="s">
        <v>51</v>
      </c>
      <c r="E1397" t="s">
        <v>83</v>
      </c>
      <c r="F1397" t="s">
        <v>58</v>
      </c>
      <c r="G1397" t="s">
        <v>52</v>
      </c>
      <c r="H1397">
        <v>23.37</v>
      </c>
      <c r="I1397">
        <v>1919</v>
      </c>
      <c r="J1397">
        <v>95.1</v>
      </c>
      <c r="K1397">
        <v>4</v>
      </c>
      <c r="L1397" t="s">
        <v>34</v>
      </c>
      <c r="M1397" t="s">
        <v>35</v>
      </c>
      <c r="N1397">
        <v>76473</v>
      </c>
      <c r="O1397" t="s">
        <v>277</v>
      </c>
      <c r="P1397" t="s">
        <v>47</v>
      </c>
      <c r="Q1397">
        <v>87.61</v>
      </c>
      <c r="R1397">
        <v>4772.8</v>
      </c>
      <c r="S1397">
        <v>4754.6499999999996</v>
      </c>
      <c r="T1397">
        <v>11727.73</v>
      </c>
      <c r="U1397" t="str">
        <f>TEXT(Table1[[#This Row],[Booking_Date]],"mmm")</f>
        <v>Feb</v>
      </c>
      <c r="V1397">
        <f>YEAR(Table1[[#This Row],[Booking_Date]])</f>
        <v>2026</v>
      </c>
      <c r="W1397" t="s">
        <v>38</v>
      </c>
      <c r="X1397" t="str">
        <f>IF(Table1[[#This Row],[Freight_Cost]]&gt;50000,"High","Low")</f>
        <v>High</v>
      </c>
      <c r="Y1397" s="5" t="str">
        <f>IF(Table1[[#This Row],[Profit]]&gt;10000,"Good","Average")</f>
        <v>Good</v>
      </c>
      <c r="Z1397" s="5" t="str" cm="1">
        <f t="array" ref="Z1397">_xlfn.IFS(K1397&lt;=5,"Excellent",K1397&lt;=10,"Good",TRUE,"Delayed")</f>
        <v>Excellent</v>
      </c>
      <c r="AA1397" s="5" t="str">
        <f>_xlfn.XLOOKUP(Table1[[#This Row],[Shipment_ID]],A:A,E:E)</f>
        <v>MSC</v>
      </c>
      <c r="AB1397" s="5">
        <f t="shared" si="21"/>
        <v>11727.73</v>
      </c>
    </row>
    <row r="1398" spans="1:28">
      <c r="A1398" t="s">
        <v>1592</v>
      </c>
      <c r="B1398" s="1">
        <v>45730</v>
      </c>
      <c r="C1398" t="s">
        <v>121</v>
      </c>
      <c r="D1398" t="s">
        <v>41</v>
      </c>
      <c r="E1398" t="s">
        <v>42</v>
      </c>
      <c r="F1398" t="s">
        <v>58</v>
      </c>
      <c r="G1398" t="s">
        <v>33</v>
      </c>
      <c r="H1398">
        <v>16.86</v>
      </c>
      <c r="I1398">
        <v>1294</v>
      </c>
      <c r="J1398">
        <v>104.94</v>
      </c>
      <c r="K1398">
        <v>3</v>
      </c>
      <c r="L1398" t="s">
        <v>44</v>
      </c>
      <c r="M1398" t="s">
        <v>35</v>
      </c>
      <c r="N1398">
        <v>59294.8</v>
      </c>
      <c r="O1398" t="s">
        <v>118</v>
      </c>
      <c r="P1398" t="s">
        <v>78</v>
      </c>
      <c r="Q1398">
        <v>87.34</v>
      </c>
      <c r="R1398">
        <v>3262.4</v>
      </c>
      <c r="S1398">
        <v>2265.91</v>
      </c>
      <c r="T1398">
        <v>6048.9</v>
      </c>
      <c r="U1398" t="str">
        <f>TEXT(Table1[[#This Row],[Booking_Date]],"mmm")</f>
        <v>Mar</v>
      </c>
      <c r="V1398">
        <f>YEAR(Table1[[#This Row],[Booking_Date]])</f>
        <v>2025</v>
      </c>
      <c r="W1398" t="s">
        <v>38</v>
      </c>
      <c r="X1398" t="str">
        <f>IF(Table1[[#This Row],[Freight_Cost]]&gt;50000,"High","Low")</f>
        <v>High</v>
      </c>
      <c r="Y1398" s="5" t="str">
        <f>IF(Table1[[#This Row],[Profit]]&gt;10000,"Good","Average")</f>
        <v>Average</v>
      </c>
      <c r="Z1398" s="5" t="str" cm="1">
        <f t="array" ref="Z1398">_xlfn.IFS(K1398&lt;=5,"Excellent",K1398&lt;=10,"Good",TRUE,"Delayed")</f>
        <v>Excellent</v>
      </c>
      <c r="AA1398" s="5" t="str">
        <f>_xlfn.XLOOKUP(Table1[[#This Row],[Shipment_ID]],A:A,E:E)</f>
        <v>CMA CGM</v>
      </c>
      <c r="AB1398" s="5">
        <f t="shared" si="21"/>
        <v>6048.9</v>
      </c>
    </row>
    <row r="1399" spans="1:28">
      <c r="A1399" t="s">
        <v>1593</v>
      </c>
      <c r="B1399" s="1">
        <v>45818</v>
      </c>
      <c r="C1399" t="s">
        <v>89</v>
      </c>
      <c r="D1399" t="s">
        <v>30</v>
      </c>
      <c r="E1399" t="s">
        <v>102</v>
      </c>
      <c r="F1399" t="s">
        <v>32</v>
      </c>
      <c r="G1399" t="s">
        <v>52</v>
      </c>
      <c r="H1399">
        <v>27.9</v>
      </c>
      <c r="I1399">
        <v>1710</v>
      </c>
      <c r="J1399">
        <v>95.88</v>
      </c>
      <c r="K1399">
        <v>4</v>
      </c>
      <c r="L1399" t="s">
        <v>44</v>
      </c>
      <c r="M1399" t="s">
        <v>60</v>
      </c>
      <c r="N1399">
        <v>57135.6</v>
      </c>
      <c r="O1399" t="s">
        <v>165</v>
      </c>
      <c r="P1399" t="s">
        <v>70</v>
      </c>
      <c r="Q1399">
        <v>87.68</v>
      </c>
      <c r="R1399">
        <v>4536</v>
      </c>
      <c r="S1399">
        <v>2565.06</v>
      </c>
      <c r="T1399">
        <v>8666.7999999999993</v>
      </c>
      <c r="U1399" t="str">
        <f>TEXT(Table1[[#This Row],[Booking_Date]],"mmm")</f>
        <v>Jun</v>
      </c>
      <c r="V1399">
        <f>YEAR(Table1[[#This Row],[Booking_Date]])</f>
        <v>2025</v>
      </c>
      <c r="W1399" t="s">
        <v>75</v>
      </c>
      <c r="X1399" t="str">
        <f>IF(Table1[[#This Row],[Freight_Cost]]&gt;50000,"High","Low")</f>
        <v>High</v>
      </c>
      <c r="Y1399" s="5" t="str">
        <f>IF(Table1[[#This Row],[Profit]]&gt;10000,"Good","Average")</f>
        <v>Average</v>
      </c>
      <c r="Z1399" s="5" t="str" cm="1">
        <f t="array" ref="Z1399">_xlfn.IFS(K1399&lt;=5,"Excellent",K1399&lt;=10,"Good",TRUE,"Delayed")</f>
        <v>Excellent</v>
      </c>
      <c r="AA1399" s="5" t="str">
        <f>_xlfn.XLOOKUP(Table1[[#This Row],[Shipment_ID]],A:A,E:E)</f>
        <v>Maersk</v>
      </c>
      <c r="AB1399" s="5">
        <f t="shared" si="21"/>
        <v>8666.7999999999993</v>
      </c>
    </row>
    <row r="1400" spans="1:28">
      <c r="A1400" t="s">
        <v>1594</v>
      </c>
      <c r="B1400" s="1">
        <v>45768</v>
      </c>
      <c r="C1400" t="s">
        <v>115</v>
      </c>
      <c r="D1400" t="s">
        <v>72</v>
      </c>
      <c r="E1400" t="s">
        <v>66</v>
      </c>
      <c r="F1400" t="s">
        <v>58</v>
      </c>
      <c r="G1400" t="s">
        <v>43</v>
      </c>
      <c r="H1400">
        <v>17.88</v>
      </c>
      <c r="I1400">
        <v>1732</v>
      </c>
      <c r="J1400">
        <v>85.97</v>
      </c>
      <c r="K1400">
        <v>6</v>
      </c>
      <c r="L1400" t="s">
        <v>68</v>
      </c>
      <c r="M1400" t="s">
        <v>60</v>
      </c>
      <c r="N1400">
        <v>61692.4</v>
      </c>
      <c r="O1400" t="s">
        <v>343</v>
      </c>
      <c r="P1400" t="s">
        <v>37</v>
      </c>
      <c r="Q1400">
        <v>84.02</v>
      </c>
      <c r="R1400">
        <v>4179.2</v>
      </c>
      <c r="S1400">
        <v>4970.3999999999996</v>
      </c>
      <c r="T1400">
        <v>5706.99</v>
      </c>
      <c r="U1400" t="str">
        <f>TEXT(Table1[[#This Row],[Booking_Date]],"mmm")</f>
        <v>Apr</v>
      </c>
      <c r="V1400">
        <f>YEAR(Table1[[#This Row],[Booking_Date]])</f>
        <v>2025</v>
      </c>
      <c r="W1400" t="s">
        <v>75</v>
      </c>
      <c r="X1400" t="str">
        <f>IF(Table1[[#This Row],[Freight_Cost]]&gt;50000,"High","Low")</f>
        <v>High</v>
      </c>
      <c r="Y1400" s="5" t="str">
        <f>IF(Table1[[#This Row],[Profit]]&gt;10000,"Good","Average")</f>
        <v>Average</v>
      </c>
      <c r="Z1400" s="5" t="str" cm="1">
        <f t="array" ref="Z1400">_xlfn.IFS(K1400&lt;=5,"Excellent",K1400&lt;=10,"Good",TRUE,"Delayed")</f>
        <v>Good</v>
      </c>
      <c r="AA1400" s="5" t="str">
        <f>_xlfn.XLOOKUP(Table1[[#This Row],[Shipment_ID]],A:A,E:E)</f>
        <v>COSCO</v>
      </c>
      <c r="AB1400" s="5">
        <f t="shared" si="21"/>
        <v>5706.99</v>
      </c>
    </row>
    <row r="1401" spans="1:28">
      <c r="A1401" t="s">
        <v>1595</v>
      </c>
      <c r="B1401" s="1">
        <v>45916</v>
      </c>
      <c r="C1401" t="s">
        <v>40</v>
      </c>
      <c r="D1401" t="s">
        <v>51</v>
      </c>
      <c r="E1401" t="s">
        <v>99</v>
      </c>
      <c r="F1401" t="s">
        <v>58</v>
      </c>
      <c r="G1401" t="s">
        <v>59</v>
      </c>
      <c r="H1401">
        <v>11.39</v>
      </c>
      <c r="I1401">
        <v>2105</v>
      </c>
      <c r="J1401">
        <v>89.83</v>
      </c>
      <c r="K1401">
        <v>7</v>
      </c>
      <c r="L1401" t="s">
        <v>44</v>
      </c>
      <c r="M1401" t="s">
        <v>60</v>
      </c>
      <c r="N1401">
        <v>58290.6</v>
      </c>
      <c r="O1401" t="s">
        <v>236</v>
      </c>
      <c r="P1401" t="s">
        <v>37</v>
      </c>
      <c r="Q1401">
        <v>83.93</v>
      </c>
      <c r="R1401">
        <v>4665.6000000000004</v>
      </c>
      <c r="S1401">
        <v>3368.32</v>
      </c>
      <c r="T1401">
        <v>6224.92</v>
      </c>
      <c r="U1401" t="str">
        <f>TEXT(Table1[[#This Row],[Booking_Date]],"mmm")</f>
        <v>Sep</v>
      </c>
      <c r="V1401">
        <f>YEAR(Table1[[#This Row],[Booking_Date]])</f>
        <v>2025</v>
      </c>
      <c r="W1401" t="s">
        <v>48</v>
      </c>
      <c r="X1401" t="str">
        <f>IF(Table1[[#This Row],[Freight_Cost]]&gt;50000,"High","Low")</f>
        <v>High</v>
      </c>
      <c r="Y1401" s="5" t="str">
        <f>IF(Table1[[#This Row],[Profit]]&gt;10000,"Good","Average")</f>
        <v>Average</v>
      </c>
      <c r="Z1401" s="5" t="str" cm="1">
        <f t="array" ref="Z1401">_xlfn.IFS(K1401&lt;=5,"Excellent",K1401&lt;=10,"Good",TRUE,"Delayed")</f>
        <v>Good</v>
      </c>
      <c r="AA1401" s="5" t="str">
        <f>_xlfn.XLOOKUP(Table1[[#This Row],[Shipment_ID]],A:A,E:E)</f>
        <v>ONE</v>
      </c>
      <c r="AB1401" s="5">
        <f t="shared" si="21"/>
        <v>6224.92</v>
      </c>
    </row>
    <row r="1402" spans="1:28">
      <c r="A1402" t="s">
        <v>1596</v>
      </c>
      <c r="B1402" s="1">
        <v>45925</v>
      </c>
      <c r="C1402" t="s">
        <v>89</v>
      </c>
      <c r="D1402" t="s">
        <v>56</v>
      </c>
      <c r="E1402" t="s">
        <v>83</v>
      </c>
      <c r="F1402" t="s">
        <v>58</v>
      </c>
      <c r="G1402" t="s">
        <v>67</v>
      </c>
      <c r="H1402">
        <v>17.72</v>
      </c>
      <c r="I1402">
        <v>1404</v>
      </c>
      <c r="J1402">
        <v>94.49</v>
      </c>
      <c r="K1402">
        <v>5</v>
      </c>
      <c r="L1402" t="s">
        <v>68</v>
      </c>
      <c r="M1402" t="s">
        <v>60</v>
      </c>
      <c r="N1402">
        <v>58634.8</v>
      </c>
      <c r="O1402" t="s">
        <v>410</v>
      </c>
      <c r="P1402" t="s">
        <v>54</v>
      </c>
      <c r="Q1402">
        <v>84.96</v>
      </c>
      <c r="R1402">
        <v>3516.8</v>
      </c>
      <c r="S1402">
        <v>4634.72</v>
      </c>
      <c r="T1402">
        <v>10417.6</v>
      </c>
      <c r="U1402" t="str">
        <f>TEXT(Table1[[#This Row],[Booking_Date]],"mmm")</f>
        <v>Sep</v>
      </c>
      <c r="V1402">
        <f>YEAR(Table1[[#This Row],[Booking_Date]])</f>
        <v>2025</v>
      </c>
      <c r="W1402" t="s">
        <v>48</v>
      </c>
      <c r="X1402" t="str">
        <f>IF(Table1[[#This Row],[Freight_Cost]]&gt;50000,"High","Low")</f>
        <v>High</v>
      </c>
      <c r="Y1402" s="5" t="str">
        <f>IF(Table1[[#This Row],[Profit]]&gt;10000,"Good","Average")</f>
        <v>Good</v>
      </c>
      <c r="Z1402" s="5" t="str" cm="1">
        <f t="array" ref="Z1402">_xlfn.IFS(K1402&lt;=5,"Excellent",K1402&lt;=10,"Good",TRUE,"Delayed")</f>
        <v>Excellent</v>
      </c>
      <c r="AA1402" s="5" t="str">
        <f>_xlfn.XLOOKUP(Table1[[#This Row],[Shipment_ID]],A:A,E:E)</f>
        <v>MSC</v>
      </c>
      <c r="AB1402" s="5">
        <f t="shared" si="21"/>
        <v>10417.6</v>
      </c>
    </row>
    <row r="1403" spans="1:28">
      <c r="A1403" t="s">
        <v>1597</v>
      </c>
      <c r="B1403" s="1">
        <v>46021</v>
      </c>
      <c r="C1403" t="s">
        <v>89</v>
      </c>
      <c r="D1403" t="s">
        <v>51</v>
      </c>
      <c r="E1403" t="s">
        <v>42</v>
      </c>
      <c r="F1403" t="s">
        <v>58</v>
      </c>
      <c r="G1403" t="s">
        <v>84</v>
      </c>
      <c r="H1403">
        <v>10.73</v>
      </c>
      <c r="I1403">
        <v>1978</v>
      </c>
      <c r="J1403">
        <v>87.25</v>
      </c>
      <c r="K1403">
        <v>6</v>
      </c>
      <c r="L1403" t="s">
        <v>34</v>
      </c>
      <c r="M1403" t="s">
        <v>45</v>
      </c>
      <c r="N1403">
        <v>62363</v>
      </c>
      <c r="O1403" t="s">
        <v>228</v>
      </c>
      <c r="P1403" t="s">
        <v>37</v>
      </c>
      <c r="Q1403">
        <v>81.099999999999994</v>
      </c>
      <c r="R1403">
        <v>4385.2</v>
      </c>
      <c r="S1403">
        <v>2091.62</v>
      </c>
      <c r="T1403">
        <v>5509.36</v>
      </c>
      <c r="U1403" t="str">
        <f>TEXT(Table1[[#This Row],[Booking_Date]],"mmm")</f>
        <v>Dec</v>
      </c>
      <c r="V1403">
        <f>YEAR(Table1[[#This Row],[Booking_Date]])</f>
        <v>2025</v>
      </c>
      <c r="W1403" t="s">
        <v>104</v>
      </c>
      <c r="X1403" t="str">
        <f>IF(Table1[[#This Row],[Freight_Cost]]&gt;50000,"High","Low")</f>
        <v>High</v>
      </c>
      <c r="Y1403" s="5" t="str">
        <f>IF(Table1[[#This Row],[Profit]]&gt;10000,"Good","Average")</f>
        <v>Average</v>
      </c>
      <c r="Z1403" s="5" t="str" cm="1">
        <f t="array" ref="Z1403">_xlfn.IFS(K1403&lt;=5,"Excellent",K1403&lt;=10,"Good",TRUE,"Delayed")</f>
        <v>Good</v>
      </c>
      <c r="AA1403" s="5" t="str">
        <f>_xlfn.XLOOKUP(Table1[[#This Row],[Shipment_ID]],A:A,E:E)</f>
        <v>CMA CGM</v>
      </c>
      <c r="AB1403" s="5">
        <f t="shared" si="21"/>
        <v>5509.36</v>
      </c>
    </row>
    <row r="1404" spans="1:28">
      <c r="A1404" t="s">
        <v>1598</v>
      </c>
      <c r="B1404" s="1">
        <v>45778</v>
      </c>
      <c r="C1404" t="s">
        <v>64</v>
      </c>
      <c r="D1404" t="s">
        <v>30</v>
      </c>
      <c r="E1404" t="s">
        <v>66</v>
      </c>
      <c r="F1404" t="s">
        <v>32</v>
      </c>
      <c r="G1404" t="s">
        <v>33</v>
      </c>
      <c r="H1404">
        <v>14.29</v>
      </c>
      <c r="I1404">
        <v>2798</v>
      </c>
      <c r="J1404">
        <v>88.63</v>
      </c>
      <c r="K1404">
        <v>8</v>
      </c>
      <c r="L1404" t="s">
        <v>44</v>
      </c>
      <c r="M1404" t="s">
        <v>45</v>
      </c>
      <c r="N1404">
        <v>58572.6</v>
      </c>
      <c r="O1404" t="s">
        <v>73</v>
      </c>
      <c r="P1404" t="s">
        <v>62</v>
      </c>
      <c r="Q1404">
        <v>87.97</v>
      </c>
      <c r="R1404">
        <v>6167.6</v>
      </c>
      <c r="S1404">
        <v>3856.03</v>
      </c>
      <c r="T1404">
        <v>9251.52</v>
      </c>
      <c r="U1404" t="str">
        <f>TEXT(Table1[[#This Row],[Booking_Date]],"mmm")</f>
        <v>May</v>
      </c>
      <c r="V1404">
        <f>YEAR(Table1[[#This Row],[Booking_Date]])</f>
        <v>2025</v>
      </c>
      <c r="W1404" t="s">
        <v>75</v>
      </c>
      <c r="X1404" t="str">
        <f>IF(Table1[[#This Row],[Freight_Cost]]&gt;50000,"High","Low")</f>
        <v>High</v>
      </c>
      <c r="Y1404" s="5" t="str">
        <f>IF(Table1[[#This Row],[Profit]]&gt;10000,"Good","Average")</f>
        <v>Average</v>
      </c>
      <c r="Z1404" s="5" t="str" cm="1">
        <f t="array" ref="Z1404">_xlfn.IFS(K1404&lt;=5,"Excellent",K1404&lt;=10,"Good",TRUE,"Delayed")</f>
        <v>Good</v>
      </c>
      <c r="AA1404" s="5" t="str">
        <f>_xlfn.XLOOKUP(Table1[[#This Row],[Shipment_ID]],A:A,E:E)</f>
        <v>COSCO</v>
      </c>
      <c r="AB1404" s="5">
        <f t="shared" si="21"/>
        <v>9251.52</v>
      </c>
    </row>
    <row r="1405" spans="1:28">
      <c r="A1405" t="s">
        <v>1599</v>
      </c>
      <c r="B1405" s="1">
        <v>45534</v>
      </c>
      <c r="C1405" t="s">
        <v>115</v>
      </c>
      <c r="D1405" t="s">
        <v>108</v>
      </c>
      <c r="E1405" t="s">
        <v>99</v>
      </c>
      <c r="F1405" t="s">
        <v>32</v>
      </c>
      <c r="G1405" t="s">
        <v>67</v>
      </c>
      <c r="H1405">
        <v>20.239999999999998</v>
      </c>
      <c r="I1405">
        <v>1818</v>
      </c>
      <c r="J1405">
        <v>100.05</v>
      </c>
      <c r="K1405">
        <v>5</v>
      </c>
      <c r="L1405" t="s">
        <v>44</v>
      </c>
      <c r="M1405" t="s">
        <v>35</v>
      </c>
      <c r="N1405">
        <v>56038</v>
      </c>
      <c r="O1405" t="s">
        <v>178</v>
      </c>
      <c r="P1405" t="s">
        <v>54</v>
      </c>
      <c r="Q1405">
        <v>86.8</v>
      </c>
      <c r="R1405">
        <v>4445.6000000000004</v>
      </c>
      <c r="S1405">
        <v>2814.49</v>
      </c>
      <c r="T1405">
        <v>9812.14</v>
      </c>
      <c r="U1405" t="str">
        <f>TEXT(Table1[[#This Row],[Booking_Date]],"mmm")</f>
        <v>Aug</v>
      </c>
      <c r="V1405">
        <f>YEAR(Table1[[#This Row],[Booking_Date]])</f>
        <v>2024</v>
      </c>
      <c r="W1405" t="s">
        <v>48</v>
      </c>
      <c r="X1405" t="str">
        <f>IF(Table1[[#This Row],[Freight_Cost]]&gt;50000,"High","Low")</f>
        <v>High</v>
      </c>
      <c r="Y1405" s="5" t="str">
        <f>IF(Table1[[#This Row],[Profit]]&gt;10000,"Good","Average")</f>
        <v>Average</v>
      </c>
      <c r="Z1405" s="5" t="str" cm="1">
        <f t="array" ref="Z1405">_xlfn.IFS(K1405&lt;=5,"Excellent",K1405&lt;=10,"Good",TRUE,"Delayed")</f>
        <v>Excellent</v>
      </c>
      <c r="AA1405" s="5" t="str">
        <f>_xlfn.XLOOKUP(Table1[[#This Row],[Shipment_ID]],A:A,E:E)</f>
        <v>ONE</v>
      </c>
      <c r="AB1405" s="5">
        <f t="shared" si="21"/>
        <v>9812.14</v>
      </c>
    </row>
    <row r="1406" spans="1:28">
      <c r="A1406" t="s">
        <v>1600</v>
      </c>
      <c r="B1406" s="1">
        <v>45392</v>
      </c>
      <c r="C1406" t="s">
        <v>29</v>
      </c>
      <c r="D1406" t="s">
        <v>72</v>
      </c>
      <c r="E1406" t="s">
        <v>83</v>
      </c>
      <c r="F1406" t="s">
        <v>58</v>
      </c>
      <c r="G1406" t="s">
        <v>59</v>
      </c>
      <c r="H1406">
        <v>23.38</v>
      </c>
      <c r="I1406">
        <v>2240</v>
      </c>
      <c r="J1406">
        <v>97.2</v>
      </c>
      <c r="K1406">
        <v>5</v>
      </c>
      <c r="L1406" t="s">
        <v>44</v>
      </c>
      <c r="M1406" t="s">
        <v>60</v>
      </c>
      <c r="N1406">
        <v>71586</v>
      </c>
      <c r="O1406" t="s">
        <v>175</v>
      </c>
      <c r="P1406" t="s">
        <v>70</v>
      </c>
      <c r="Q1406">
        <v>83.29</v>
      </c>
      <c r="R1406">
        <v>5415.2</v>
      </c>
      <c r="S1406">
        <v>3568.12</v>
      </c>
      <c r="T1406">
        <v>11693.62</v>
      </c>
      <c r="U1406" t="str">
        <f>TEXT(Table1[[#This Row],[Booking_Date]],"mmm")</f>
        <v>Apr</v>
      </c>
      <c r="V1406">
        <f>YEAR(Table1[[#This Row],[Booking_Date]])</f>
        <v>2024</v>
      </c>
      <c r="W1406" t="s">
        <v>75</v>
      </c>
      <c r="X1406" t="str">
        <f>IF(Table1[[#This Row],[Freight_Cost]]&gt;50000,"High","Low")</f>
        <v>High</v>
      </c>
      <c r="Y1406" s="5" t="str">
        <f>IF(Table1[[#This Row],[Profit]]&gt;10000,"Good","Average")</f>
        <v>Good</v>
      </c>
      <c r="Z1406" s="5" t="str" cm="1">
        <f t="array" ref="Z1406">_xlfn.IFS(K1406&lt;=5,"Excellent",K1406&lt;=10,"Good",TRUE,"Delayed")</f>
        <v>Excellent</v>
      </c>
      <c r="AA1406" s="5" t="str">
        <f>_xlfn.XLOOKUP(Table1[[#This Row],[Shipment_ID]],A:A,E:E)</f>
        <v>MSC</v>
      </c>
      <c r="AB1406" s="5">
        <f t="shared" si="21"/>
        <v>11693.62</v>
      </c>
    </row>
    <row r="1407" spans="1:28">
      <c r="A1407" t="s">
        <v>1601</v>
      </c>
      <c r="B1407" s="1">
        <v>45993</v>
      </c>
      <c r="C1407" t="s">
        <v>40</v>
      </c>
      <c r="D1407" t="s">
        <v>82</v>
      </c>
      <c r="E1407" t="s">
        <v>83</v>
      </c>
      <c r="F1407" t="s">
        <v>58</v>
      </c>
      <c r="G1407" t="s">
        <v>90</v>
      </c>
      <c r="H1407">
        <v>15.4</v>
      </c>
      <c r="I1407">
        <v>1477</v>
      </c>
      <c r="J1407">
        <v>98.97</v>
      </c>
      <c r="K1407">
        <v>4</v>
      </c>
      <c r="L1407" t="s">
        <v>44</v>
      </c>
      <c r="M1407" t="s">
        <v>45</v>
      </c>
      <c r="N1407">
        <v>56960.4</v>
      </c>
      <c r="O1407" t="s">
        <v>195</v>
      </c>
      <c r="P1407" t="s">
        <v>74</v>
      </c>
      <c r="Q1407">
        <v>88.08</v>
      </c>
      <c r="R1407">
        <v>3570</v>
      </c>
      <c r="S1407">
        <v>4019.7</v>
      </c>
      <c r="T1407">
        <v>8791.5499999999993</v>
      </c>
      <c r="U1407" t="str">
        <f>TEXT(Table1[[#This Row],[Booking_Date]],"mmm")</f>
        <v>Dec</v>
      </c>
      <c r="V1407">
        <f>YEAR(Table1[[#This Row],[Booking_Date]])</f>
        <v>2025</v>
      </c>
      <c r="W1407" t="s">
        <v>104</v>
      </c>
      <c r="X1407" t="str">
        <f>IF(Table1[[#This Row],[Freight_Cost]]&gt;50000,"High","Low")</f>
        <v>High</v>
      </c>
      <c r="Y1407" s="5" t="str">
        <f>IF(Table1[[#This Row],[Profit]]&gt;10000,"Good","Average")</f>
        <v>Average</v>
      </c>
      <c r="Z1407" s="5" t="str" cm="1">
        <f t="array" ref="Z1407">_xlfn.IFS(K1407&lt;=5,"Excellent",K1407&lt;=10,"Good",TRUE,"Delayed")</f>
        <v>Excellent</v>
      </c>
      <c r="AA1407" s="5" t="str">
        <f>_xlfn.XLOOKUP(Table1[[#This Row],[Shipment_ID]],A:A,E:E)</f>
        <v>MSC</v>
      </c>
      <c r="AB1407" s="5">
        <f t="shared" si="21"/>
        <v>8791.5499999999993</v>
      </c>
    </row>
    <row r="1408" spans="1:28">
      <c r="A1408" t="s">
        <v>1602</v>
      </c>
      <c r="B1408" s="1">
        <v>45768</v>
      </c>
      <c r="C1408" t="s">
        <v>29</v>
      </c>
      <c r="D1408" t="s">
        <v>82</v>
      </c>
      <c r="E1408" t="s">
        <v>66</v>
      </c>
      <c r="F1408" t="s">
        <v>32</v>
      </c>
      <c r="G1408" t="s">
        <v>67</v>
      </c>
      <c r="H1408">
        <v>22.88</v>
      </c>
      <c r="I1408">
        <v>1727</v>
      </c>
      <c r="J1408">
        <v>96.63</v>
      </c>
      <c r="K1408">
        <v>5</v>
      </c>
      <c r="L1408" t="s">
        <v>34</v>
      </c>
      <c r="M1408" t="s">
        <v>45</v>
      </c>
      <c r="N1408">
        <v>59411.6</v>
      </c>
      <c r="O1408" t="s">
        <v>410</v>
      </c>
      <c r="P1408" t="s">
        <v>37</v>
      </c>
      <c r="Q1408">
        <v>86.73</v>
      </c>
      <c r="R1408">
        <v>4369.2</v>
      </c>
      <c r="S1408">
        <v>4739.4399999999996</v>
      </c>
      <c r="T1408">
        <v>8462.34</v>
      </c>
      <c r="U1408" t="str">
        <f>TEXT(Table1[[#This Row],[Booking_Date]],"mmm")</f>
        <v>Apr</v>
      </c>
      <c r="V1408">
        <f>YEAR(Table1[[#This Row],[Booking_Date]])</f>
        <v>2025</v>
      </c>
      <c r="W1408" t="s">
        <v>75</v>
      </c>
      <c r="X1408" t="str">
        <f>IF(Table1[[#This Row],[Freight_Cost]]&gt;50000,"High","Low")</f>
        <v>High</v>
      </c>
      <c r="Y1408" s="5" t="str">
        <f>IF(Table1[[#This Row],[Profit]]&gt;10000,"Good","Average")</f>
        <v>Average</v>
      </c>
      <c r="Z1408" s="5" t="str" cm="1">
        <f t="array" ref="Z1408">_xlfn.IFS(K1408&lt;=5,"Excellent",K1408&lt;=10,"Good",TRUE,"Delayed")</f>
        <v>Excellent</v>
      </c>
      <c r="AA1408" s="5" t="str">
        <f>_xlfn.XLOOKUP(Table1[[#This Row],[Shipment_ID]],A:A,E:E)</f>
        <v>COSCO</v>
      </c>
      <c r="AB1408" s="5">
        <f t="shared" si="21"/>
        <v>8462.34</v>
      </c>
    </row>
    <row r="1409" spans="1:28">
      <c r="A1409" t="s">
        <v>1603</v>
      </c>
      <c r="B1409" s="1">
        <v>45397</v>
      </c>
      <c r="C1409" t="s">
        <v>64</v>
      </c>
      <c r="D1409" t="s">
        <v>82</v>
      </c>
      <c r="E1409" t="s">
        <v>66</v>
      </c>
      <c r="F1409" t="s">
        <v>32</v>
      </c>
      <c r="G1409" t="s">
        <v>84</v>
      </c>
      <c r="H1409">
        <v>22.28</v>
      </c>
      <c r="I1409">
        <v>2716</v>
      </c>
      <c r="J1409">
        <v>88.64</v>
      </c>
      <c r="K1409">
        <v>8</v>
      </c>
      <c r="L1409" t="s">
        <v>34</v>
      </c>
      <c r="M1409" t="s">
        <v>45</v>
      </c>
      <c r="N1409">
        <v>69780.800000000003</v>
      </c>
      <c r="O1409" t="s">
        <v>385</v>
      </c>
      <c r="P1409" t="s">
        <v>47</v>
      </c>
      <c r="Q1409">
        <v>82.09</v>
      </c>
      <c r="R1409">
        <v>6323.2</v>
      </c>
      <c r="S1409">
        <v>3428.27</v>
      </c>
      <c r="T1409">
        <v>8218.57</v>
      </c>
      <c r="U1409" t="str">
        <f>TEXT(Table1[[#This Row],[Booking_Date]],"mmm")</f>
        <v>Apr</v>
      </c>
      <c r="V1409">
        <f>YEAR(Table1[[#This Row],[Booking_Date]])</f>
        <v>2024</v>
      </c>
      <c r="W1409" t="s">
        <v>75</v>
      </c>
      <c r="X1409" t="str">
        <f>IF(Table1[[#This Row],[Freight_Cost]]&gt;50000,"High","Low")</f>
        <v>High</v>
      </c>
      <c r="Y1409" s="5" t="str">
        <f>IF(Table1[[#This Row],[Profit]]&gt;10000,"Good","Average")</f>
        <v>Average</v>
      </c>
      <c r="Z1409" s="5" t="str" cm="1">
        <f t="array" ref="Z1409">_xlfn.IFS(K1409&lt;=5,"Excellent",K1409&lt;=10,"Good",TRUE,"Delayed")</f>
        <v>Good</v>
      </c>
      <c r="AA1409" s="5" t="str">
        <f>_xlfn.XLOOKUP(Table1[[#This Row],[Shipment_ID]],A:A,E:E)</f>
        <v>COSCO</v>
      </c>
      <c r="AB1409" s="5">
        <f t="shared" si="21"/>
        <v>8218.57</v>
      </c>
    </row>
    <row r="1410" spans="1:28">
      <c r="A1410" t="s">
        <v>1604</v>
      </c>
      <c r="B1410" s="1">
        <v>45625</v>
      </c>
      <c r="C1410" t="s">
        <v>50</v>
      </c>
      <c r="D1410" t="s">
        <v>56</v>
      </c>
      <c r="E1410" t="s">
        <v>66</v>
      </c>
      <c r="F1410" t="s">
        <v>58</v>
      </c>
      <c r="G1410" t="s">
        <v>43</v>
      </c>
      <c r="H1410">
        <v>21.61</v>
      </c>
      <c r="I1410">
        <v>780</v>
      </c>
      <c r="J1410">
        <v>96.2</v>
      </c>
      <c r="K1410">
        <v>3</v>
      </c>
      <c r="L1410" t="s">
        <v>44</v>
      </c>
      <c r="M1410" t="s">
        <v>60</v>
      </c>
      <c r="N1410">
        <v>52353</v>
      </c>
      <c r="O1410" t="s">
        <v>191</v>
      </c>
      <c r="P1410" t="s">
        <v>47</v>
      </c>
      <c r="Q1410">
        <v>83.77</v>
      </c>
      <c r="R1410">
        <v>2424.4</v>
      </c>
      <c r="S1410">
        <v>3658.53</v>
      </c>
      <c r="T1410">
        <v>5043.71</v>
      </c>
      <c r="U1410" t="str">
        <f>TEXT(Table1[[#This Row],[Booking_Date]],"mmm")</f>
        <v>Nov</v>
      </c>
      <c r="V1410">
        <f>YEAR(Table1[[#This Row],[Booking_Date]])</f>
        <v>2024</v>
      </c>
      <c r="W1410" t="s">
        <v>104</v>
      </c>
      <c r="X1410" t="str">
        <f>IF(Table1[[#This Row],[Freight_Cost]]&gt;50000,"High","Low")</f>
        <v>High</v>
      </c>
      <c r="Y1410" s="5" t="str">
        <f>IF(Table1[[#This Row],[Profit]]&gt;10000,"Good","Average")</f>
        <v>Average</v>
      </c>
      <c r="Z1410" s="5" t="str" cm="1">
        <f t="array" ref="Z1410">_xlfn.IFS(K1410&lt;=5,"Excellent",K1410&lt;=10,"Good",TRUE,"Delayed")</f>
        <v>Excellent</v>
      </c>
      <c r="AA1410" s="5" t="str">
        <f>_xlfn.XLOOKUP(Table1[[#This Row],[Shipment_ID]],A:A,E:E)</f>
        <v>COSCO</v>
      </c>
      <c r="AB1410" s="5">
        <f t="shared" ref="AB1410:AB1473" si="22">INDEX(T:T,MATCH(A1410,A:A,0))</f>
        <v>5043.71</v>
      </c>
    </row>
    <row r="1411" spans="1:28">
      <c r="A1411" t="s">
        <v>1605</v>
      </c>
      <c r="B1411" s="1">
        <v>46009</v>
      </c>
      <c r="C1411" t="s">
        <v>64</v>
      </c>
      <c r="D1411" t="s">
        <v>82</v>
      </c>
      <c r="E1411" t="s">
        <v>83</v>
      </c>
      <c r="F1411" t="s">
        <v>32</v>
      </c>
      <c r="G1411" t="s">
        <v>67</v>
      </c>
      <c r="H1411">
        <v>18.05</v>
      </c>
      <c r="I1411">
        <v>1184</v>
      </c>
      <c r="J1411">
        <v>101.97</v>
      </c>
      <c r="K1411">
        <v>2</v>
      </c>
      <c r="L1411" t="s">
        <v>44</v>
      </c>
      <c r="M1411" t="s">
        <v>45</v>
      </c>
      <c r="N1411">
        <v>44189.4</v>
      </c>
      <c r="O1411" t="s">
        <v>124</v>
      </c>
      <c r="P1411" t="s">
        <v>54</v>
      </c>
      <c r="Q1411">
        <v>85.14</v>
      </c>
      <c r="R1411">
        <v>3090</v>
      </c>
      <c r="S1411">
        <v>4648.2299999999996</v>
      </c>
      <c r="T1411">
        <v>6413.56</v>
      </c>
      <c r="U1411" t="str">
        <f>TEXT(Table1[[#This Row],[Booking_Date]],"mmm")</f>
        <v>Dec</v>
      </c>
      <c r="V1411">
        <f>YEAR(Table1[[#This Row],[Booking_Date]])</f>
        <v>2025</v>
      </c>
      <c r="W1411" t="s">
        <v>104</v>
      </c>
      <c r="X1411" t="str">
        <f>IF(Table1[[#This Row],[Freight_Cost]]&gt;50000,"High","Low")</f>
        <v>Low</v>
      </c>
      <c r="Y1411" s="5" t="str">
        <f>IF(Table1[[#This Row],[Profit]]&gt;10000,"Good","Average")</f>
        <v>Average</v>
      </c>
      <c r="Z1411" s="5" t="str" cm="1">
        <f t="array" ref="Z1411">_xlfn.IFS(K1411&lt;=5,"Excellent",K1411&lt;=10,"Good",TRUE,"Delayed")</f>
        <v>Excellent</v>
      </c>
      <c r="AA1411" s="5" t="str">
        <f>_xlfn.XLOOKUP(Table1[[#This Row],[Shipment_ID]],A:A,E:E)</f>
        <v>MSC</v>
      </c>
      <c r="AB1411" s="5">
        <f t="shared" si="22"/>
        <v>6413.56</v>
      </c>
    </row>
    <row r="1412" spans="1:28">
      <c r="A1412" t="s">
        <v>1606</v>
      </c>
      <c r="B1412" s="1">
        <v>45352</v>
      </c>
      <c r="C1412" t="s">
        <v>29</v>
      </c>
      <c r="D1412" t="s">
        <v>65</v>
      </c>
      <c r="E1412" t="s">
        <v>99</v>
      </c>
      <c r="F1412" t="s">
        <v>58</v>
      </c>
      <c r="G1412" t="s">
        <v>67</v>
      </c>
      <c r="H1412">
        <v>12.28</v>
      </c>
      <c r="I1412">
        <v>912</v>
      </c>
      <c r="J1412">
        <v>88.27</v>
      </c>
      <c r="K1412">
        <v>4</v>
      </c>
      <c r="L1412" t="s">
        <v>68</v>
      </c>
      <c r="M1412" t="s">
        <v>45</v>
      </c>
      <c r="N1412">
        <v>48588.4</v>
      </c>
      <c r="O1412" t="s">
        <v>338</v>
      </c>
      <c r="P1412" t="s">
        <v>74</v>
      </c>
      <c r="Q1412">
        <v>83.63</v>
      </c>
      <c r="R1412">
        <v>2315.1999999999998</v>
      </c>
      <c r="S1412">
        <v>4417.5200000000004</v>
      </c>
      <c r="T1412">
        <v>5362.08</v>
      </c>
      <c r="U1412" t="str">
        <f>TEXT(Table1[[#This Row],[Booking_Date]],"mmm")</f>
        <v>Mar</v>
      </c>
      <c r="V1412">
        <f>YEAR(Table1[[#This Row],[Booking_Date]])</f>
        <v>2024</v>
      </c>
      <c r="W1412" t="s">
        <v>38</v>
      </c>
      <c r="X1412" t="str">
        <f>IF(Table1[[#This Row],[Freight_Cost]]&gt;50000,"High","Low")</f>
        <v>Low</v>
      </c>
      <c r="Y1412" s="5" t="str">
        <f>IF(Table1[[#This Row],[Profit]]&gt;10000,"Good","Average")</f>
        <v>Average</v>
      </c>
      <c r="Z1412" s="5" t="str" cm="1">
        <f t="array" ref="Z1412">_xlfn.IFS(K1412&lt;=5,"Excellent",K1412&lt;=10,"Good",TRUE,"Delayed")</f>
        <v>Excellent</v>
      </c>
      <c r="AA1412" s="5" t="str">
        <f>_xlfn.XLOOKUP(Table1[[#This Row],[Shipment_ID]],A:A,E:E)</f>
        <v>ONE</v>
      </c>
      <c r="AB1412" s="5">
        <f t="shared" si="22"/>
        <v>5362.08</v>
      </c>
    </row>
    <row r="1413" spans="1:28">
      <c r="A1413" t="s">
        <v>1607</v>
      </c>
      <c r="B1413" s="1">
        <v>45758</v>
      </c>
      <c r="C1413" t="s">
        <v>40</v>
      </c>
      <c r="D1413" t="s">
        <v>82</v>
      </c>
      <c r="E1413" t="s">
        <v>102</v>
      </c>
      <c r="F1413" t="s">
        <v>32</v>
      </c>
      <c r="G1413" t="s">
        <v>52</v>
      </c>
      <c r="H1413">
        <v>26.91</v>
      </c>
      <c r="I1413">
        <v>1718</v>
      </c>
      <c r="J1413">
        <v>90.84</v>
      </c>
      <c r="K1413">
        <v>5</v>
      </c>
      <c r="L1413" t="s">
        <v>34</v>
      </c>
      <c r="M1413" t="s">
        <v>45</v>
      </c>
      <c r="N1413">
        <v>62235.8</v>
      </c>
      <c r="O1413" t="s">
        <v>91</v>
      </c>
      <c r="P1413" t="s">
        <v>37</v>
      </c>
      <c r="Q1413">
        <v>84.08</v>
      </c>
      <c r="R1413">
        <v>4512.3999999999996</v>
      </c>
      <c r="S1413">
        <v>3865.59</v>
      </c>
      <c r="T1413">
        <v>9208.9599999999991</v>
      </c>
      <c r="U1413" t="str">
        <f>TEXT(Table1[[#This Row],[Booking_Date]],"mmm")</f>
        <v>Apr</v>
      </c>
      <c r="V1413">
        <f>YEAR(Table1[[#This Row],[Booking_Date]])</f>
        <v>2025</v>
      </c>
      <c r="W1413" t="s">
        <v>75</v>
      </c>
      <c r="X1413" t="str">
        <f>IF(Table1[[#This Row],[Freight_Cost]]&gt;50000,"High","Low")</f>
        <v>High</v>
      </c>
      <c r="Y1413" s="5" t="str">
        <f>IF(Table1[[#This Row],[Profit]]&gt;10000,"Good","Average")</f>
        <v>Average</v>
      </c>
      <c r="Z1413" s="5" t="str" cm="1">
        <f t="array" ref="Z1413">_xlfn.IFS(K1413&lt;=5,"Excellent",K1413&lt;=10,"Good",TRUE,"Delayed")</f>
        <v>Excellent</v>
      </c>
      <c r="AA1413" s="5" t="str">
        <f>_xlfn.XLOOKUP(Table1[[#This Row],[Shipment_ID]],A:A,E:E)</f>
        <v>Maersk</v>
      </c>
      <c r="AB1413" s="5">
        <f t="shared" si="22"/>
        <v>9208.9599999999991</v>
      </c>
    </row>
    <row r="1414" spans="1:28">
      <c r="A1414" t="s">
        <v>1608</v>
      </c>
      <c r="B1414" s="1">
        <v>45632</v>
      </c>
      <c r="C1414" t="s">
        <v>40</v>
      </c>
      <c r="D1414" t="s">
        <v>108</v>
      </c>
      <c r="E1414" t="s">
        <v>57</v>
      </c>
      <c r="F1414" t="s">
        <v>32</v>
      </c>
      <c r="G1414" t="s">
        <v>59</v>
      </c>
      <c r="H1414">
        <v>22.08</v>
      </c>
      <c r="I1414">
        <v>2335</v>
      </c>
      <c r="J1414">
        <v>93.91</v>
      </c>
      <c r="K1414">
        <v>5</v>
      </c>
      <c r="L1414" t="s">
        <v>68</v>
      </c>
      <c r="M1414" t="s">
        <v>35</v>
      </c>
      <c r="N1414">
        <v>65661.2</v>
      </c>
      <c r="O1414" t="s">
        <v>165</v>
      </c>
      <c r="P1414" t="s">
        <v>74</v>
      </c>
      <c r="Q1414">
        <v>87.31</v>
      </c>
      <c r="R1414">
        <v>5553.2</v>
      </c>
      <c r="S1414">
        <v>3989.45</v>
      </c>
      <c r="T1414">
        <v>8644.86</v>
      </c>
      <c r="U1414" t="str">
        <f>TEXT(Table1[[#This Row],[Booking_Date]],"mmm")</f>
        <v>Dec</v>
      </c>
      <c r="V1414">
        <f>YEAR(Table1[[#This Row],[Booking_Date]])</f>
        <v>2024</v>
      </c>
      <c r="W1414" t="s">
        <v>104</v>
      </c>
      <c r="X1414" t="str">
        <f>IF(Table1[[#This Row],[Freight_Cost]]&gt;50000,"High","Low")</f>
        <v>High</v>
      </c>
      <c r="Y1414" s="5" t="str">
        <f>IF(Table1[[#This Row],[Profit]]&gt;10000,"Good","Average")</f>
        <v>Average</v>
      </c>
      <c r="Z1414" s="5" t="str" cm="1">
        <f t="array" ref="Z1414">_xlfn.IFS(K1414&lt;=5,"Excellent",K1414&lt;=10,"Good",TRUE,"Delayed")</f>
        <v>Excellent</v>
      </c>
      <c r="AA1414" s="5" t="str">
        <f>_xlfn.XLOOKUP(Table1[[#This Row],[Shipment_ID]],A:A,E:E)</f>
        <v>Evergreen</v>
      </c>
      <c r="AB1414" s="5">
        <f t="shared" si="22"/>
        <v>8644.86</v>
      </c>
    </row>
    <row r="1415" spans="1:28">
      <c r="A1415" t="s">
        <v>1609</v>
      </c>
      <c r="B1415" s="1">
        <v>45891</v>
      </c>
      <c r="C1415" t="s">
        <v>89</v>
      </c>
      <c r="D1415" t="s">
        <v>82</v>
      </c>
      <c r="E1415" t="s">
        <v>57</v>
      </c>
      <c r="F1415" t="s">
        <v>58</v>
      </c>
      <c r="G1415" t="s">
        <v>43</v>
      </c>
      <c r="H1415">
        <v>21.68</v>
      </c>
      <c r="I1415">
        <v>1475</v>
      </c>
      <c r="J1415">
        <v>94.7</v>
      </c>
      <c r="K1415">
        <v>3</v>
      </c>
      <c r="L1415" t="s">
        <v>44</v>
      </c>
      <c r="M1415" t="s">
        <v>45</v>
      </c>
      <c r="N1415">
        <v>62076</v>
      </c>
      <c r="O1415" t="s">
        <v>518</v>
      </c>
      <c r="P1415" t="s">
        <v>62</v>
      </c>
      <c r="Q1415">
        <v>81.31</v>
      </c>
      <c r="R1415">
        <v>3817.2</v>
      </c>
      <c r="S1415">
        <v>1691.31</v>
      </c>
      <c r="T1415">
        <v>9475.35</v>
      </c>
      <c r="U1415" t="str">
        <f>TEXT(Table1[[#This Row],[Booking_Date]],"mmm")</f>
        <v>Aug</v>
      </c>
      <c r="V1415">
        <f>YEAR(Table1[[#This Row],[Booking_Date]])</f>
        <v>2025</v>
      </c>
      <c r="W1415" t="s">
        <v>48</v>
      </c>
      <c r="X1415" t="str">
        <f>IF(Table1[[#This Row],[Freight_Cost]]&gt;50000,"High","Low")</f>
        <v>High</v>
      </c>
      <c r="Y1415" s="5" t="str">
        <f>IF(Table1[[#This Row],[Profit]]&gt;10000,"Good","Average")</f>
        <v>Average</v>
      </c>
      <c r="Z1415" s="5" t="str" cm="1">
        <f t="array" ref="Z1415">_xlfn.IFS(K1415&lt;=5,"Excellent",K1415&lt;=10,"Good",TRUE,"Delayed")</f>
        <v>Excellent</v>
      </c>
      <c r="AA1415" s="5" t="str">
        <f>_xlfn.XLOOKUP(Table1[[#This Row],[Shipment_ID]],A:A,E:E)</f>
        <v>Evergreen</v>
      </c>
      <c r="AB1415" s="5">
        <f t="shared" si="22"/>
        <v>9475.35</v>
      </c>
    </row>
    <row r="1416" spans="1:28">
      <c r="A1416" t="s">
        <v>1610</v>
      </c>
      <c r="B1416" s="1">
        <v>46009</v>
      </c>
      <c r="C1416" t="s">
        <v>64</v>
      </c>
      <c r="D1416" t="s">
        <v>72</v>
      </c>
      <c r="E1416" t="s">
        <v>66</v>
      </c>
      <c r="F1416" t="s">
        <v>32</v>
      </c>
      <c r="G1416" t="s">
        <v>90</v>
      </c>
      <c r="H1416">
        <v>15.52</v>
      </c>
      <c r="I1416">
        <v>479</v>
      </c>
      <c r="J1416">
        <v>100.31</v>
      </c>
      <c r="K1416">
        <v>2</v>
      </c>
      <c r="L1416" t="s">
        <v>34</v>
      </c>
      <c r="M1416" t="s">
        <v>45</v>
      </c>
      <c r="N1416">
        <v>38253.199999999997</v>
      </c>
      <c r="O1416" t="s">
        <v>97</v>
      </c>
      <c r="P1416" t="s">
        <v>74</v>
      </c>
      <c r="Q1416">
        <v>82.03</v>
      </c>
      <c r="R1416">
        <v>1578.8</v>
      </c>
      <c r="S1416">
        <v>3509.15</v>
      </c>
      <c r="T1416">
        <v>6351.04</v>
      </c>
      <c r="U1416" t="str">
        <f>TEXT(Table1[[#This Row],[Booking_Date]],"mmm")</f>
        <v>Dec</v>
      </c>
      <c r="V1416">
        <f>YEAR(Table1[[#This Row],[Booking_Date]])</f>
        <v>2025</v>
      </c>
      <c r="W1416" t="s">
        <v>104</v>
      </c>
      <c r="X1416" t="str">
        <f>IF(Table1[[#This Row],[Freight_Cost]]&gt;50000,"High","Low")</f>
        <v>Low</v>
      </c>
      <c r="Y1416" s="5" t="str">
        <f>IF(Table1[[#This Row],[Profit]]&gt;10000,"Good","Average")</f>
        <v>Average</v>
      </c>
      <c r="Z1416" s="5" t="str" cm="1">
        <f t="array" ref="Z1416">_xlfn.IFS(K1416&lt;=5,"Excellent",K1416&lt;=10,"Good",TRUE,"Delayed")</f>
        <v>Excellent</v>
      </c>
      <c r="AA1416" s="5" t="str">
        <f>_xlfn.XLOOKUP(Table1[[#This Row],[Shipment_ID]],A:A,E:E)</f>
        <v>COSCO</v>
      </c>
      <c r="AB1416" s="5">
        <f t="shared" si="22"/>
        <v>6351.04</v>
      </c>
    </row>
    <row r="1417" spans="1:28">
      <c r="A1417" t="s">
        <v>1611</v>
      </c>
      <c r="B1417" s="1">
        <v>45878</v>
      </c>
      <c r="C1417" t="s">
        <v>115</v>
      </c>
      <c r="D1417" t="s">
        <v>30</v>
      </c>
      <c r="E1417" t="s">
        <v>66</v>
      </c>
      <c r="F1417" t="s">
        <v>32</v>
      </c>
      <c r="G1417" t="s">
        <v>84</v>
      </c>
      <c r="H1417">
        <v>14.89</v>
      </c>
      <c r="I1417">
        <v>740</v>
      </c>
      <c r="J1417">
        <v>93.36</v>
      </c>
      <c r="K1417">
        <v>3</v>
      </c>
      <c r="L1417" t="s">
        <v>44</v>
      </c>
      <c r="M1417" t="s">
        <v>35</v>
      </c>
      <c r="N1417">
        <v>37484.199999999997</v>
      </c>
      <c r="O1417" t="s">
        <v>165</v>
      </c>
      <c r="P1417" t="s">
        <v>70</v>
      </c>
      <c r="Q1417">
        <v>88.78</v>
      </c>
      <c r="R1417">
        <v>2075.6</v>
      </c>
      <c r="S1417">
        <v>4184.6099999999997</v>
      </c>
      <c r="T1417">
        <v>5924.46</v>
      </c>
      <c r="U1417" t="str">
        <f>TEXT(Table1[[#This Row],[Booking_Date]],"mmm")</f>
        <v>Aug</v>
      </c>
      <c r="V1417">
        <f>YEAR(Table1[[#This Row],[Booking_Date]])</f>
        <v>2025</v>
      </c>
      <c r="W1417" t="s">
        <v>48</v>
      </c>
      <c r="X1417" t="str">
        <f>IF(Table1[[#This Row],[Freight_Cost]]&gt;50000,"High","Low")</f>
        <v>Low</v>
      </c>
      <c r="Y1417" s="5" t="str">
        <f>IF(Table1[[#This Row],[Profit]]&gt;10000,"Good","Average")</f>
        <v>Average</v>
      </c>
      <c r="Z1417" s="5" t="str" cm="1">
        <f t="array" ref="Z1417">_xlfn.IFS(K1417&lt;=5,"Excellent",K1417&lt;=10,"Good",TRUE,"Delayed")</f>
        <v>Excellent</v>
      </c>
      <c r="AA1417" s="5" t="str">
        <f>_xlfn.XLOOKUP(Table1[[#This Row],[Shipment_ID]],A:A,E:E)</f>
        <v>COSCO</v>
      </c>
      <c r="AB1417" s="5">
        <f t="shared" si="22"/>
        <v>5924.46</v>
      </c>
    </row>
    <row r="1418" spans="1:28">
      <c r="A1418" t="s">
        <v>1612</v>
      </c>
      <c r="B1418" s="1">
        <v>45592</v>
      </c>
      <c r="C1418" t="s">
        <v>40</v>
      </c>
      <c r="D1418" t="s">
        <v>65</v>
      </c>
      <c r="E1418" t="s">
        <v>66</v>
      </c>
      <c r="F1418" t="s">
        <v>58</v>
      </c>
      <c r="G1418" t="s">
        <v>59</v>
      </c>
      <c r="H1418">
        <v>27.07</v>
      </c>
      <c r="I1418">
        <v>2369</v>
      </c>
      <c r="J1418">
        <v>103.37</v>
      </c>
      <c r="K1418">
        <v>7</v>
      </c>
      <c r="L1418" t="s">
        <v>44</v>
      </c>
      <c r="M1418" t="s">
        <v>35</v>
      </c>
      <c r="N1418">
        <v>81195.399999999994</v>
      </c>
      <c r="O1418" t="s">
        <v>454</v>
      </c>
      <c r="P1418" t="s">
        <v>62</v>
      </c>
      <c r="Q1418">
        <v>81.09</v>
      </c>
      <c r="R1418">
        <v>5820.8</v>
      </c>
      <c r="S1418">
        <v>3833.33</v>
      </c>
      <c r="T1418">
        <v>8109.06</v>
      </c>
      <c r="U1418" t="str">
        <f>TEXT(Table1[[#This Row],[Booking_Date]],"mmm")</f>
        <v>Oct</v>
      </c>
      <c r="V1418">
        <f>YEAR(Table1[[#This Row],[Booking_Date]])</f>
        <v>2024</v>
      </c>
      <c r="W1418" t="s">
        <v>104</v>
      </c>
      <c r="X1418" t="str">
        <f>IF(Table1[[#This Row],[Freight_Cost]]&gt;50000,"High","Low")</f>
        <v>High</v>
      </c>
      <c r="Y1418" s="5" t="str">
        <f>IF(Table1[[#This Row],[Profit]]&gt;10000,"Good","Average")</f>
        <v>Average</v>
      </c>
      <c r="Z1418" s="5" t="str" cm="1">
        <f t="array" ref="Z1418">_xlfn.IFS(K1418&lt;=5,"Excellent",K1418&lt;=10,"Good",TRUE,"Delayed")</f>
        <v>Good</v>
      </c>
      <c r="AA1418" s="5" t="str">
        <f>_xlfn.XLOOKUP(Table1[[#This Row],[Shipment_ID]],A:A,E:E)</f>
        <v>COSCO</v>
      </c>
      <c r="AB1418" s="5">
        <f t="shared" si="22"/>
        <v>8109.06</v>
      </c>
    </row>
    <row r="1419" spans="1:28">
      <c r="A1419" t="s">
        <v>1613</v>
      </c>
      <c r="B1419" s="1">
        <v>45482</v>
      </c>
      <c r="C1419" t="s">
        <v>50</v>
      </c>
      <c r="D1419" t="s">
        <v>41</v>
      </c>
      <c r="E1419" t="s">
        <v>31</v>
      </c>
      <c r="F1419" t="s">
        <v>32</v>
      </c>
      <c r="G1419" t="s">
        <v>43</v>
      </c>
      <c r="H1419">
        <v>11.09</v>
      </c>
      <c r="I1419">
        <v>2271</v>
      </c>
      <c r="J1419">
        <v>103.78</v>
      </c>
      <c r="K1419">
        <v>6</v>
      </c>
      <c r="L1419" t="s">
        <v>68</v>
      </c>
      <c r="M1419" t="s">
        <v>45</v>
      </c>
      <c r="N1419">
        <v>53686.6</v>
      </c>
      <c r="O1419" t="s">
        <v>124</v>
      </c>
      <c r="P1419" t="s">
        <v>70</v>
      </c>
      <c r="Q1419">
        <v>88.7</v>
      </c>
      <c r="R1419">
        <v>4985.6000000000004</v>
      </c>
      <c r="S1419">
        <v>3127.88</v>
      </c>
      <c r="T1419">
        <v>5356.6</v>
      </c>
      <c r="U1419" t="str">
        <f>TEXT(Table1[[#This Row],[Booking_Date]],"mmm")</f>
        <v>Jul</v>
      </c>
      <c r="V1419">
        <f>YEAR(Table1[[#This Row],[Booking_Date]])</f>
        <v>2024</v>
      </c>
      <c r="W1419" t="s">
        <v>48</v>
      </c>
      <c r="X1419" t="str">
        <f>IF(Table1[[#This Row],[Freight_Cost]]&gt;50000,"High","Low")</f>
        <v>High</v>
      </c>
      <c r="Y1419" s="5" t="str">
        <f>IF(Table1[[#This Row],[Profit]]&gt;10000,"Good","Average")</f>
        <v>Average</v>
      </c>
      <c r="Z1419" s="5" t="str" cm="1">
        <f t="array" ref="Z1419">_xlfn.IFS(K1419&lt;=5,"Excellent",K1419&lt;=10,"Good",TRUE,"Delayed")</f>
        <v>Good</v>
      </c>
      <c r="AA1419" s="5" t="str">
        <f>_xlfn.XLOOKUP(Table1[[#This Row],[Shipment_ID]],A:A,E:E)</f>
        <v>Hapag-Lloyd</v>
      </c>
      <c r="AB1419" s="5">
        <f t="shared" si="22"/>
        <v>5356.6</v>
      </c>
    </row>
    <row r="1420" spans="1:28">
      <c r="A1420" t="s">
        <v>1614</v>
      </c>
      <c r="B1420" s="1">
        <v>45367</v>
      </c>
      <c r="C1420" t="s">
        <v>50</v>
      </c>
      <c r="D1420" t="s">
        <v>30</v>
      </c>
      <c r="E1420" t="s">
        <v>102</v>
      </c>
      <c r="F1420" t="s">
        <v>58</v>
      </c>
      <c r="G1420" t="s">
        <v>33</v>
      </c>
      <c r="H1420">
        <v>19.12</v>
      </c>
      <c r="I1420">
        <v>1004</v>
      </c>
      <c r="J1420">
        <v>96.29</v>
      </c>
      <c r="K1420">
        <v>4</v>
      </c>
      <c r="L1420" t="s">
        <v>34</v>
      </c>
      <c r="M1420" t="s">
        <v>45</v>
      </c>
      <c r="N1420">
        <v>59310.8</v>
      </c>
      <c r="O1420" t="s">
        <v>338</v>
      </c>
      <c r="P1420" t="s">
        <v>70</v>
      </c>
      <c r="Q1420">
        <v>81.99</v>
      </c>
      <c r="R1420">
        <v>2772.8</v>
      </c>
      <c r="S1420">
        <v>4052.56</v>
      </c>
      <c r="T1420">
        <v>7641.57</v>
      </c>
      <c r="U1420" t="str">
        <f>TEXT(Table1[[#This Row],[Booking_Date]],"mmm")</f>
        <v>Mar</v>
      </c>
      <c r="V1420">
        <f>YEAR(Table1[[#This Row],[Booking_Date]])</f>
        <v>2024</v>
      </c>
      <c r="W1420" t="s">
        <v>38</v>
      </c>
      <c r="X1420" t="str">
        <f>IF(Table1[[#This Row],[Freight_Cost]]&gt;50000,"High","Low")</f>
        <v>High</v>
      </c>
      <c r="Y1420" s="5" t="str">
        <f>IF(Table1[[#This Row],[Profit]]&gt;10000,"Good","Average")</f>
        <v>Average</v>
      </c>
      <c r="Z1420" s="5" t="str" cm="1">
        <f t="array" ref="Z1420">_xlfn.IFS(K1420&lt;=5,"Excellent",K1420&lt;=10,"Good",TRUE,"Delayed")</f>
        <v>Excellent</v>
      </c>
      <c r="AA1420" s="5" t="str">
        <f>_xlfn.XLOOKUP(Table1[[#This Row],[Shipment_ID]],A:A,E:E)</f>
        <v>Maersk</v>
      </c>
      <c r="AB1420" s="5">
        <f t="shared" si="22"/>
        <v>7641.57</v>
      </c>
    </row>
    <row r="1421" spans="1:28">
      <c r="A1421" t="s">
        <v>1615</v>
      </c>
      <c r="B1421" s="1">
        <v>45987</v>
      </c>
      <c r="C1421" t="s">
        <v>29</v>
      </c>
      <c r="D1421" t="s">
        <v>51</v>
      </c>
      <c r="E1421" t="s">
        <v>66</v>
      </c>
      <c r="F1421" t="s">
        <v>32</v>
      </c>
      <c r="G1421" t="s">
        <v>90</v>
      </c>
      <c r="H1421">
        <v>18.14</v>
      </c>
      <c r="I1421">
        <v>1048</v>
      </c>
      <c r="J1421">
        <v>96.66</v>
      </c>
      <c r="K1421">
        <v>3</v>
      </c>
      <c r="L1421" t="s">
        <v>68</v>
      </c>
      <c r="M1421" t="s">
        <v>60</v>
      </c>
      <c r="N1421">
        <v>43001.2</v>
      </c>
      <c r="O1421" t="s">
        <v>531</v>
      </c>
      <c r="P1421" t="s">
        <v>70</v>
      </c>
      <c r="Q1421">
        <v>85.22</v>
      </c>
      <c r="R1421">
        <v>2821.6</v>
      </c>
      <c r="S1421">
        <v>4026.34</v>
      </c>
      <c r="T1421">
        <v>6541.45</v>
      </c>
      <c r="U1421" t="str">
        <f>TEXT(Table1[[#This Row],[Booking_Date]],"mmm")</f>
        <v>Nov</v>
      </c>
      <c r="V1421">
        <f>YEAR(Table1[[#This Row],[Booking_Date]])</f>
        <v>2025</v>
      </c>
      <c r="W1421" t="s">
        <v>104</v>
      </c>
      <c r="X1421" t="str">
        <f>IF(Table1[[#This Row],[Freight_Cost]]&gt;50000,"High","Low")</f>
        <v>Low</v>
      </c>
      <c r="Y1421" s="5" t="str">
        <f>IF(Table1[[#This Row],[Profit]]&gt;10000,"Good","Average")</f>
        <v>Average</v>
      </c>
      <c r="Z1421" s="5" t="str" cm="1">
        <f t="array" ref="Z1421">_xlfn.IFS(K1421&lt;=5,"Excellent",K1421&lt;=10,"Good",TRUE,"Delayed")</f>
        <v>Excellent</v>
      </c>
      <c r="AA1421" s="5" t="str">
        <f>_xlfn.XLOOKUP(Table1[[#This Row],[Shipment_ID]],A:A,E:E)</f>
        <v>COSCO</v>
      </c>
      <c r="AB1421" s="5">
        <f t="shared" si="22"/>
        <v>6541.45</v>
      </c>
    </row>
    <row r="1422" spans="1:28">
      <c r="A1422" t="s">
        <v>1616</v>
      </c>
      <c r="B1422" s="1">
        <v>45784</v>
      </c>
      <c r="C1422" t="s">
        <v>40</v>
      </c>
      <c r="D1422" t="s">
        <v>41</v>
      </c>
      <c r="E1422" t="s">
        <v>57</v>
      </c>
      <c r="F1422" t="s">
        <v>32</v>
      </c>
      <c r="G1422" t="s">
        <v>90</v>
      </c>
      <c r="H1422">
        <v>20.3</v>
      </c>
      <c r="I1422">
        <v>1749</v>
      </c>
      <c r="J1422">
        <v>102.07</v>
      </c>
      <c r="K1422">
        <v>6</v>
      </c>
      <c r="L1422" t="s">
        <v>34</v>
      </c>
      <c r="M1422" t="s">
        <v>45</v>
      </c>
      <c r="N1422">
        <v>58006.400000000001</v>
      </c>
      <c r="O1422" t="s">
        <v>343</v>
      </c>
      <c r="P1422" t="s">
        <v>47</v>
      </c>
      <c r="Q1422">
        <v>88.71</v>
      </c>
      <c r="R1422">
        <v>4310</v>
      </c>
      <c r="S1422">
        <v>2918.61</v>
      </c>
      <c r="T1422">
        <v>5617.96</v>
      </c>
      <c r="U1422" t="str">
        <f>TEXT(Table1[[#This Row],[Booking_Date]],"mmm")</f>
        <v>May</v>
      </c>
      <c r="V1422">
        <f>YEAR(Table1[[#This Row],[Booking_Date]])</f>
        <v>2025</v>
      </c>
      <c r="W1422" t="s">
        <v>75</v>
      </c>
      <c r="X1422" t="str">
        <f>IF(Table1[[#This Row],[Freight_Cost]]&gt;50000,"High","Low")</f>
        <v>High</v>
      </c>
      <c r="Y1422" s="5" t="str">
        <f>IF(Table1[[#This Row],[Profit]]&gt;10000,"Good","Average")</f>
        <v>Average</v>
      </c>
      <c r="Z1422" s="5" t="str" cm="1">
        <f t="array" ref="Z1422">_xlfn.IFS(K1422&lt;=5,"Excellent",K1422&lt;=10,"Good",TRUE,"Delayed")</f>
        <v>Good</v>
      </c>
      <c r="AA1422" s="5" t="str">
        <f>_xlfn.XLOOKUP(Table1[[#This Row],[Shipment_ID]],A:A,E:E)</f>
        <v>Evergreen</v>
      </c>
      <c r="AB1422" s="5">
        <f t="shared" si="22"/>
        <v>5617.96</v>
      </c>
    </row>
    <row r="1423" spans="1:28">
      <c r="A1423" t="s">
        <v>1617</v>
      </c>
      <c r="B1423" s="1">
        <v>45623</v>
      </c>
      <c r="C1423" t="s">
        <v>115</v>
      </c>
      <c r="D1423" t="s">
        <v>108</v>
      </c>
      <c r="E1423" t="s">
        <v>31</v>
      </c>
      <c r="F1423" t="s">
        <v>32</v>
      </c>
      <c r="G1423" t="s">
        <v>52</v>
      </c>
      <c r="H1423">
        <v>24.48</v>
      </c>
      <c r="I1423">
        <v>1459</v>
      </c>
      <c r="J1423">
        <v>85.57</v>
      </c>
      <c r="K1423">
        <v>4</v>
      </c>
      <c r="L1423" t="s">
        <v>68</v>
      </c>
      <c r="M1423" t="s">
        <v>60</v>
      </c>
      <c r="N1423">
        <v>52308.4</v>
      </c>
      <c r="O1423" t="s">
        <v>219</v>
      </c>
      <c r="P1423" t="s">
        <v>62</v>
      </c>
      <c r="Q1423">
        <v>88.17</v>
      </c>
      <c r="R1423">
        <v>3897.2</v>
      </c>
      <c r="S1423">
        <v>1860.85</v>
      </c>
      <c r="T1423">
        <v>8215.67</v>
      </c>
      <c r="U1423" t="str">
        <f>TEXT(Table1[[#This Row],[Booking_Date]],"mmm")</f>
        <v>Nov</v>
      </c>
      <c r="V1423">
        <f>YEAR(Table1[[#This Row],[Booking_Date]])</f>
        <v>2024</v>
      </c>
      <c r="W1423" t="s">
        <v>104</v>
      </c>
      <c r="X1423" t="str">
        <f>IF(Table1[[#This Row],[Freight_Cost]]&gt;50000,"High","Low")</f>
        <v>High</v>
      </c>
      <c r="Y1423" s="5" t="str">
        <f>IF(Table1[[#This Row],[Profit]]&gt;10000,"Good","Average")</f>
        <v>Average</v>
      </c>
      <c r="Z1423" s="5" t="str" cm="1">
        <f t="array" ref="Z1423">_xlfn.IFS(K1423&lt;=5,"Excellent",K1423&lt;=10,"Good",TRUE,"Delayed")</f>
        <v>Excellent</v>
      </c>
      <c r="AA1423" s="5" t="str">
        <f>_xlfn.XLOOKUP(Table1[[#This Row],[Shipment_ID]],A:A,E:E)</f>
        <v>Hapag-Lloyd</v>
      </c>
      <c r="AB1423" s="5">
        <f t="shared" si="22"/>
        <v>8215.67</v>
      </c>
    </row>
    <row r="1424" spans="1:28">
      <c r="A1424" t="s">
        <v>1618</v>
      </c>
      <c r="B1424" s="1">
        <v>45578</v>
      </c>
      <c r="C1424" t="s">
        <v>40</v>
      </c>
      <c r="D1424" t="s">
        <v>82</v>
      </c>
      <c r="E1424" t="s">
        <v>99</v>
      </c>
      <c r="F1424" t="s">
        <v>32</v>
      </c>
      <c r="G1424" t="s">
        <v>59</v>
      </c>
      <c r="H1424">
        <v>17.739999999999998</v>
      </c>
      <c r="I1424">
        <v>2747</v>
      </c>
      <c r="J1424">
        <v>104.86</v>
      </c>
      <c r="K1424">
        <v>7</v>
      </c>
      <c r="L1424" t="s">
        <v>44</v>
      </c>
      <c r="M1424" t="s">
        <v>60</v>
      </c>
      <c r="N1424">
        <v>61513.2</v>
      </c>
      <c r="O1424" t="s">
        <v>266</v>
      </c>
      <c r="P1424" t="s">
        <v>54</v>
      </c>
      <c r="Q1424">
        <v>88.33</v>
      </c>
      <c r="R1424">
        <v>6203.6</v>
      </c>
      <c r="S1424">
        <v>3236.46</v>
      </c>
      <c r="T1424">
        <v>7352.94</v>
      </c>
      <c r="U1424" t="str">
        <f>TEXT(Table1[[#This Row],[Booking_Date]],"mmm")</f>
        <v>Oct</v>
      </c>
      <c r="V1424">
        <f>YEAR(Table1[[#This Row],[Booking_Date]])</f>
        <v>2024</v>
      </c>
      <c r="W1424" t="s">
        <v>104</v>
      </c>
      <c r="X1424" t="str">
        <f>IF(Table1[[#This Row],[Freight_Cost]]&gt;50000,"High","Low")</f>
        <v>High</v>
      </c>
      <c r="Y1424" s="5" t="str">
        <f>IF(Table1[[#This Row],[Profit]]&gt;10000,"Good","Average")</f>
        <v>Average</v>
      </c>
      <c r="Z1424" s="5" t="str" cm="1">
        <f t="array" ref="Z1424">_xlfn.IFS(K1424&lt;=5,"Excellent",K1424&lt;=10,"Good",TRUE,"Delayed")</f>
        <v>Good</v>
      </c>
      <c r="AA1424" s="5" t="str">
        <f>_xlfn.XLOOKUP(Table1[[#This Row],[Shipment_ID]],A:A,E:E)</f>
        <v>ONE</v>
      </c>
      <c r="AB1424" s="5">
        <f t="shared" si="22"/>
        <v>7352.94</v>
      </c>
    </row>
    <row r="1425" spans="1:28">
      <c r="A1425" t="s">
        <v>1619</v>
      </c>
      <c r="B1425" s="1">
        <v>45645</v>
      </c>
      <c r="C1425" t="s">
        <v>121</v>
      </c>
      <c r="D1425" t="s">
        <v>72</v>
      </c>
      <c r="E1425" t="s">
        <v>42</v>
      </c>
      <c r="F1425" t="s">
        <v>58</v>
      </c>
      <c r="G1425" t="s">
        <v>84</v>
      </c>
      <c r="H1425">
        <v>25.03</v>
      </c>
      <c r="I1425">
        <v>558</v>
      </c>
      <c r="J1425">
        <v>100.2</v>
      </c>
      <c r="K1425">
        <v>2</v>
      </c>
      <c r="L1425" t="s">
        <v>44</v>
      </c>
      <c r="M1425" t="s">
        <v>60</v>
      </c>
      <c r="N1425">
        <v>53247</v>
      </c>
      <c r="O1425" t="s">
        <v>436</v>
      </c>
      <c r="P1425" t="s">
        <v>62</v>
      </c>
      <c r="Q1425">
        <v>84.12</v>
      </c>
      <c r="R1425">
        <v>2117.1999999999998</v>
      </c>
      <c r="S1425">
        <v>3899.14</v>
      </c>
      <c r="T1425">
        <v>6677.9</v>
      </c>
      <c r="U1425" t="str">
        <f>TEXT(Table1[[#This Row],[Booking_Date]],"mmm")</f>
        <v>Dec</v>
      </c>
      <c r="V1425">
        <f>YEAR(Table1[[#This Row],[Booking_Date]])</f>
        <v>2024</v>
      </c>
      <c r="W1425" t="s">
        <v>104</v>
      </c>
      <c r="X1425" t="str">
        <f>IF(Table1[[#This Row],[Freight_Cost]]&gt;50000,"High","Low")</f>
        <v>High</v>
      </c>
      <c r="Y1425" s="5" t="str">
        <f>IF(Table1[[#This Row],[Profit]]&gt;10000,"Good","Average")</f>
        <v>Average</v>
      </c>
      <c r="Z1425" s="5" t="str" cm="1">
        <f t="array" ref="Z1425">_xlfn.IFS(K1425&lt;=5,"Excellent",K1425&lt;=10,"Good",TRUE,"Delayed")</f>
        <v>Excellent</v>
      </c>
      <c r="AA1425" s="5" t="str">
        <f>_xlfn.XLOOKUP(Table1[[#This Row],[Shipment_ID]],A:A,E:E)</f>
        <v>CMA CGM</v>
      </c>
      <c r="AB1425" s="5">
        <f t="shared" si="22"/>
        <v>6677.9</v>
      </c>
    </row>
    <row r="1426" spans="1:28">
      <c r="A1426" t="s">
        <v>1620</v>
      </c>
      <c r="B1426" s="1">
        <v>45725</v>
      </c>
      <c r="C1426" t="s">
        <v>121</v>
      </c>
      <c r="D1426" t="s">
        <v>72</v>
      </c>
      <c r="E1426" t="s">
        <v>42</v>
      </c>
      <c r="F1426" t="s">
        <v>32</v>
      </c>
      <c r="G1426" t="s">
        <v>84</v>
      </c>
      <c r="H1426">
        <v>15.06</v>
      </c>
      <c r="I1426">
        <v>1803</v>
      </c>
      <c r="J1426">
        <v>89.37</v>
      </c>
      <c r="K1426">
        <v>6</v>
      </c>
      <c r="L1426" t="s">
        <v>44</v>
      </c>
      <c r="M1426" t="s">
        <v>35</v>
      </c>
      <c r="N1426">
        <v>49914.400000000001</v>
      </c>
      <c r="O1426" t="s">
        <v>106</v>
      </c>
      <c r="P1426" t="s">
        <v>74</v>
      </c>
      <c r="Q1426">
        <v>86.49</v>
      </c>
      <c r="R1426">
        <v>4208.3999999999996</v>
      </c>
      <c r="S1426">
        <v>2042.33</v>
      </c>
      <c r="T1426">
        <v>4669.92</v>
      </c>
      <c r="U1426" t="str">
        <f>TEXT(Table1[[#This Row],[Booking_Date]],"mmm")</f>
        <v>Mar</v>
      </c>
      <c r="V1426">
        <f>YEAR(Table1[[#This Row],[Booking_Date]])</f>
        <v>2025</v>
      </c>
      <c r="W1426" t="s">
        <v>38</v>
      </c>
      <c r="X1426" t="str">
        <f>IF(Table1[[#This Row],[Freight_Cost]]&gt;50000,"High","Low")</f>
        <v>Low</v>
      </c>
      <c r="Y1426" s="5" t="str">
        <f>IF(Table1[[#This Row],[Profit]]&gt;10000,"Good","Average")</f>
        <v>Average</v>
      </c>
      <c r="Z1426" s="5" t="str" cm="1">
        <f t="array" ref="Z1426">_xlfn.IFS(K1426&lt;=5,"Excellent",K1426&lt;=10,"Good",TRUE,"Delayed")</f>
        <v>Good</v>
      </c>
      <c r="AA1426" s="5" t="str">
        <f>_xlfn.XLOOKUP(Table1[[#This Row],[Shipment_ID]],A:A,E:E)</f>
        <v>CMA CGM</v>
      </c>
      <c r="AB1426" s="5">
        <f t="shared" si="22"/>
        <v>4669.92</v>
      </c>
    </row>
    <row r="1427" spans="1:28">
      <c r="A1427" t="s">
        <v>1621</v>
      </c>
      <c r="B1427" s="1">
        <v>45762</v>
      </c>
      <c r="C1427" t="s">
        <v>89</v>
      </c>
      <c r="D1427" t="s">
        <v>56</v>
      </c>
      <c r="E1427" t="s">
        <v>99</v>
      </c>
      <c r="F1427" t="s">
        <v>58</v>
      </c>
      <c r="G1427" t="s">
        <v>59</v>
      </c>
      <c r="H1427">
        <v>18.03</v>
      </c>
      <c r="I1427">
        <v>627</v>
      </c>
      <c r="J1427">
        <v>95.47</v>
      </c>
      <c r="K1427">
        <v>2</v>
      </c>
      <c r="L1427" t="s">
        <v>68</v>
      </c>
      <c r="M1427" t="s">
        <v>60</v>
      </c>
      <c r="N1427">
        <v>49707.4</v>
      </c>
      <c r="O1427" t="s">
        <v>262</v>
      </c>
      <c r="P1427" t="s">
        <v>78</v>
      </c>
      <c r="Q1427">
        <v>85.33</v>
      </c>
      <c r="R1427">
        <v>1975.2</v>
      </c>
      <c r="S1427">
        <v>1950</v>
      </c>
      <c r="T1427">
        <v>8561.24</v>
      </c>
      <c r="U1427" t="str">
        <f>TEXT(Table1[[#This Row],[Booking_Date]],"mmm")</f>
        <v>Apr</v>
      </c>
      <c r="V1427">
        <f>YEAR(Table1[[#This Row],[Booking_Date]])</f>
        <v>2025</v>
      </c>
      <c r="W1427" t="s">
        <v>75</v>
      </c>
      <c r="X1427" t="str">
        <f>IF(Table1[[#This Row],[Freight_Cost]]&gt;50000,"High","Low")</f>
        <v>Low</v>
      </c>
      <c r="Y1427" s="5" t="str">
        <f>IF(Table1[[#This Row],[Profit]]&gt;10000,"Good","Average")</f>
        <v>Average</v>
      </c>
      <c r="Z1427" s="5" t="str" cm="1">
        <f t="array" ref="Z1427">_xlfn.IFS(K1427&lt;=5,"Excellent",K1427&lt;=10,"Good",TRUE,"Delayed")</f>
        <v>Excellent</v>
      </c>
      <c r="AA1427" s="5" t="str">
        <f>_xlfn.XLOOKUP(Table1[[#This Row],[Shipment_ID]],A:A,E:E)</f>
        <v>ONE</v>
      </c>
      <c r="AB1427" s="5">
        <f t="shared" si="22"/>
        <v>8561.24</v>
      </c>
    </row>
    <row r="1428" spans="1:28">
      <c r="A1428" t="s">
        <v>1622</v>
      </c>
      <c r="B1428" s="1">
        <v>45437</v>
      </c>
      <c r="C1428" t="s">
        <v>121</v>
      </c>
      <c r="D1428" t="s">
        <v>51</v>
      </c>
      <c r="E1428" t="s">
        <v>83</v>
      </c>
      <c r="F1428" t="s">
        <v>58</v>
      </c>
      <c r="G1428" t="s">
        <v>33</v>
      </c>
      <c r="H1428">
        <v>24.11</v>
      </c>
      <c r="I1428">
        <v>2095</v>
      </c>
      <c r="J1428">
        <v>88.05</v>
      </c>
      <c r="K1428">
        <v>6</v>
      </c>
      <c r="L1428" t="s">
        <v>34</v>
      </c>
      <c r="M1428" t="s">
        <v>35</v>
      </c>
      <c r="N1428">
        <v>78405</v>
      </c>
      <c r="O1428" t="s">
        <v>336</v>
      </c>
      <c r="P1428" t="s">
        <v>54</v>
      </c>
      <c r="Q1428">
        <v>88.93</v>
      </c>
      <c r="R1428">
        <v>5154.3999999999996</v>
      </c>
      <c r="S1428">
        <v>3829.25</v>
      </c>
      <c r="T1428">
        <v>9931.43</v>
      </c>
      <c r="U1428" t="str">
        <f>TEXT(Table1[[#This Row],[Booking_Date]],"mmm")</f>
        <v>May</v>
      </c>
      <c r="V1428">
        <f>YEAR(Table1[[#This Row],[Booking_Date]])</f>
        <v>2024</v>
      </c>
      <c r="W1428" t="s">
        <v>75</v>
      </c>
      <c r="X1428" t="str">
        <f>IF(Table1[[#This Row],[Freight_Cost]]&gt;50000,"High","Low")</f>
        <v>High</v>
      </c>
      <c r="Y1428" s="5" t="str">
        <f>IF(Table1[[#This Row],[Profit]]&gt;10000,"Good","Average")</f>
        <v>Average</v>
      </c>
      <c r="Z1428" s="5" t="str" cm="1">
        <f t="array" ref="Z1428">_xlfn.IFS(K1428&lt;=5,"Excellent",K1428&lt;=10,"Good",TRUE,"Delayed")</f>
        <v>Good</v>
      </c>
      <c r="AA1428" s="5" t="str">
        <f>_xlfn.XLOOKUP(Table1[[#This Row],[Shipment_ID]],A:A,E:E)</f>
        <v>MSC</v>
      </c>
      <c r="AB1428" s="5">
        <f t="shared" si="22"/>
        <v>9931.43</v>
      </c>
    </row>
    <row r="1429" spans="1:28">
      <c r="A1429" t="s">
        <v>1623</v>
      </c>
      <c r="B1429" s="1">
        <v>46112</v>
      </c>
      <c r="C1429" t="s">
        <v>115</v>
      </c>
      <c r="D1429" t="s">
        <v>72</v>
      </c>
      <c r="E1429" t="s">
        <v>31</v>
      </c>
      <c r="F1429" t="s">
        <v>58</v>
      </c>
      <c r="G1429" t="s">
        <v>67</v>
      </c>
      <c r="H1429">
        <v>26.12</v>
      </c>
      <c r="I1429">
        <v>2499</v>
      </c>
      <c r="J1429">
        <v>97.76</v>
      </c>
      <c r="K1429">
        <v>6</v>
      </c>
      <c r="L1429" t="s">
        <v>44</v>
      </c>
      <c r="M1429" t="s">
        <v>60</v>
      </c>
      <c r="N1429">
        <v>77227.199999999997</v>
      </c>
      <c r="O1429" t="s">
        <v>518</v>
      </c>
      <c r="P1429" t="s">
        <v>74</v>
      </c>
      <c r="Q1429">
        <v>84.98</v>
      </c>
      <c r="R1429">
        <v>6042.8</v>
      </c>
      <c r="S1429">
        <v>3171.4</v>
      </c>
      <c r="T1429">
        <v>11671.83</v>
      </c>
      <c r="U1429" t="str">
        <f>TEXT(Table1[[#This Row],[Booking_Date]],"mmm")</f>
        <v>Mar</v>
      </c>
      <c r="V1429">
        <f>YEAR(Table1[[#This Row],[Booking_Date]])</f>
        <v>2026</v>
      </c>
      <c r="W1429" t="s">
        <v>38</v>
      </c>
      <c r="X1429" t="str">
        <f>IF(Table1[[#This Row],[Freight_Cost]]&gt;50000,"High","Low")</f>
        <v>High</v>
      </c>
      <c r="Y1429" s="5" t="str">
        <f>IF(Table1[[#This Row],[Profit]]&gt;10000,"Good","Average")</f>
        <v>Good</v>
      </c>
      <c r="Z1429" s="5" t="str" cm="1">
        <f t="array" ref="Z1429">_xlfn.IFS(K1429&lt;=5,"Excellent",K1429&lt;=10,"Good",TRUE,"Delayed")</f>
        <v>Good</v>
      </c>
      <c r="AA1429" s="5" t="str">
        <f>_xlfn.XLOOKUP(Table1[[#This Row],[Shipment_ID]],A:A,E:E)</f>
        <v>Hapag-Lloyd</v>
      </c>
      <c r="AB1429" s="5">
        <f t="shared" si="22"/>
        <v>11671.83</v>
      </c>
    </row>
    <row r="1430" spans="1:28">
      <c r="A1430" t="s">
        <v>1624</v>
      </c>
      <c r="B1430" s="1">
        <v>45963</v>
      </c>
      <c r="C1430" t="s">
        <v>89</v>
      </c>
      <c r="D1430" t="s">
        <v>51</v>
      </c>
      <c r="E1430" t="s">
        <v>31</v>
      </c>
      <c r="F1430" t="s">
        <v>32</v>
      </c>
      <c r="G1430" t="s">
        <v>52</v>
      </c>
      <c r="H1430">
        <v>19.47</v>
      </c>
      <c r="I1430">
        <v>2565</v>
      </c>
      <c r="J1430">
        <v>91.99</v>
      </c>
      <c r="K1430">
        <v>6</v>
      </c>
      <c r="L1430" t="s">
        <v>44</v>
      </c>
      <c r="M1430" t="s">
        <v>60</v>
      </c>
      <c r="N1430">
        <v>59341.8</v>
      </c>
      <c r="O1430" t="s">
        <v>366</v>
      </c>
      <c r="P1430" t="s">
        <v>37</v>
      </c>
      <c r="Q1430">
        <v>81.28</v>
      </c>
      <c r="R1430">
        <v>5908.8</v>
      </c>
      <c r="S1430">
        <v>4276.0200000000004</v>
      </c>
      <c r="T1430">
        <v>5859.77</v>
      </c>
      <c r="U1430" t="str">
        <f>TEXT(Table1[[#This Row],[Booking_Date]],"mmm")</f>
        <v>Nov</v>
      </c>
      <c r="V1430">
        <f>YEAR(Table1[[#This Row],[Booking_Date]])</f>
        <v>2025</v>
      </c>
      <c r="W1430" t="s">
        <v>104</v>
      </c>
      <c r="X1430" t="str">
        <f>IF(Table1[[#This Row],[Freight_Cost]]&gt;50000,"High","Low")</f>
        <v>High</v>
      </c>
      <c r="Y1430" s="5" t="str">
        <f>IF(Table1[[#This Row],[Profit]]&gt;10000,"Good","Average")</f>
        <v>Average</v>
      </c>
      <c r="Z1430" s="5" t="str" cm="1">
        <f t="array" ref="Z1430">_xlfn.IFS(K1430&lt;=5,"Excellent",K1430&lt;=10,"Good",TRUE,"Delayed")</f>
        <v>Good</v>
      </c>
      <c r="AA1430" s="5" t="str">
        <f>_xlfn.XLOOKUP(Table1[[#This Row],[Shipment_ID]],A:A,E:E)</f>
        <v>Hapag-Lloyd</v>
      </c>
      <c r="AB1430" s="5">
        <f t="shared" si="22"/>
        <v>5859.77</v>
      </c>
    </row>
    <row r="1431" spans="1:28">
      <c r="A1431" t="s">
        <v>1625</v>
      </c>
      <c r="B1431" s="1">
        <v>45377</v>
      </c>
      <c r="C1431" t="s">
        <v>40</v>
      </c>
      <c r="D1431" t="s">
        <v>56</v>
      </c>
      <c r="E1431" t="s">
        <v>99</v>
      </c>
      <c r="F1431" t="s">
        <v>58</v>
      </c>
      <c r="G1431" t="s">
        <v>43</v>
      </c>
      <c r="H1431">
        <v>21.74</v>
      </c>
      <c r="I1431">
        <v>2338</v>
      </c>
      <c r="J1431">
        <v>100.84</v>
      </c>
      <c r="K1431">
        <v>5</v>
      </c>
      <c r="L1431" t="s">
        <v>68</v>
      </c>
      <c r="M1431" t="s">
        <v>60</v>
      </c>
      <c r="N1431">
        <v>74222.8</v>
      </c>
      <c r="O1431" t="s">
        <v>514</v>
      </c>
      <c r="P1431" t="s">
        <v>54</v>
      </c>
      <c r="Q1431">
        <v>81.33</v>
      </c>
      <c r="R1431">
        <v>5545.6</v>
      </c>
      <c r="S1431">
        <v>2588.34</v>
      </c>
      <c r="T1431">
        <v>9006.6</v>
      </c>
      <c r="U1431" t="str">
        <f>TEXT(Table1[[#This Row],[Booking_Date]],"mmm")</f>
        <v>Mar</v>
      </c>
      <c r="V1431">
        <f>YEAR(Table1[[#This Row],[Booking_Date]])</f>
        <v>2024</v>
      </c>
      <c r="W1431" t="s">
        <v>38</v>
      </c>
      <c r="X1431" t="str">
        <f>IF(Table1[[#This Row],[Freight_Cost]]&gt;50000,"High","Low")</f>
        <v>High</v>
      </c>
      <c r="Y1431" s="5" t="str">
        <f>IF(Table1[[#This Row],[Profit]]&gt;10000,"Good","Average")</f>
        <v>Average</v>
      </c>
      <c r="Z1431" s="5" t="str" cm="1">
        <f t="array" ref="Z1431">_xlfn.IFS(K1431&lt;=5,"Excellent",K1431&lt;=10,"Good",TRUE,"Delayed")</f>
        <v>Excellent</v>
      </c>
      <c r="AA1431" s="5" t="str">
        <f>_xlfn.XLOOKUP(Table1[[#This Row],[Shipment_ID]],A:A,E:E)</f>
        <v>ONE</v>
      </c>
      <c r="AB1431" s="5">
        <f t="shared" si="22"/>
        <v>9006.6</v>
      </c>
    </row>
    <row r="1432" spans="1:28">
      <c r="A1432" t="s">
        <v>1626</v>
      </c>
      <c r="B1432" s="1">
        <v>45542</v>
      </c>
      <c r="C1432" t="s">
        <v>29</v>
      </c>
      <c r="D1432" t="s">
        <v>30</v>
      </c>
      <c r="E1432" t="s">
        <v>66</v>
      </c>
      <c r="F1432" t="s">
        <v>58</v>
      </c>
      <c r="G1432" t="s">
        <v>43</v>
      </c>
      <c r="H1432">
        <v>21.88</v>
      </c>
      <c r="I1432">
        <v>2281</v>
      </c>
      <c r="J1432">
        <v>91.53</v>
      </c>
      <c r="K1432">
        <v>5</v>
      </c>
      <c r="L1432" t="s">
        <v>44</v>
      </c>
      <c r="M1432" t="s">
        <v>35</v>
      </c>
      <c r="N1432">
        <v>74047.600000000006</v>
      </c>
      <c r="O1432" t="s">
        <v>135</v>
      </c>
      <c r="P1432" t="s">
        <v>47</v>
      </c>
      <c r="Q1432">
        <v>86.51</v>
      </c>
      <c r="R1432">
        <v>5437.2</v>
      </c>
      <c r="S1432">
        <v>2615.4699999999998</v>
      </c>
      <c r="T1432">
        <v>9771.7800000000007</v>
      </c>
      <c r="U1432" t="str">
        <f>TEXT(Table1[[#This Row],[Booking_Date]],"mmm")</f>
        <v>Sep</v>
      </c>
      <c r="V1432">
        <f>YEAR(Table1[[#This Row],[Booking_Date]])</f>
        <v>2024</v>
      </c>
      <c r="W1432" t="s">
        <v>48</v>
      </c>
      <c r="X1432" t="str">
        <f>IF(Table1[[#This Row],[Freight_Cost]]&gt;50000,"High","Low")</f>
        <v>High</v>
      </c>
      <c r="Y1432" s="5" t="str">
        <f>IF(Table1[[#This Row],[Profit]]&gt;10000,"Good","Average")</f>
        <v>Average</v>
      </c>
      <c r="Z1432" s="5" t="str" cm="1">
        <f t="array" ref="Z1432">_xlfn.IFS(K1432&lt;=5,"Excellent",K1432&lt;=10,"Good",TRUE,"Delayed")</f>
        <v>Excellent</v>
      </c>
      <c r="AA1432" s="5" t="str">
        <f>_xlfn.XLOOKUP(Table1[[#This Row],[Shipment_ID]],A:A,E:E)</f>
        <v>COSCO</v>
      </c>
      <c r="AB1432" s="5">
        <f t="shared" si="22"/>
        <v>9771.7800000000007</v>
      </c>
    </row>
    <row r="1433" spans="1:28">
      <c r="A1433" t="s">
        <v>1627</v>
      </c>
      <c r="B1433" s="1">
        <v>45693</v>
      </c>
      <c r="C1433" t="s">
        <v>121</v>
      </c>
      <c r="D1433" t="s">
        <v>51</v>
      </c>
      <c r="E1433" t="s">
        <v>99</v>
      </c>
      <c r="F1433" t="s">
        <v>58</v>
      </c>
      <c r="G1433" t="s">
        <v>33</v>
      </c>
      <c r="H1433">
        <v>27.76</v>
      </c>
      <c r="I1433">
        <v>496</v>
      </c>
      <c r="J1433">
        <v>96.96</v>
      </c>
      <c r="K1433">
        <v>2</v>
      </c>
      <c r="L1433" t="s">
        <v>68</v>
      </c>
      <c r="M1433" t="s">
        <v>45</v>
      </c>
      <c r="N1433">
        <v>58571.199999999997</v>
      </c>
      <c r="O1433" t="s">
        <v>87</v>
      </c>
      <c r="P1433" t="s">
        <v>74</v>
      </c>
      <c r="Q1433">
        <v>81.87</v>
      </c>
      <c r="R1433">
        <v>2102.4</v>
      </c>
      <c r="S1433">
        <v>4547.3500000000004</v>
      </c>
      <c r="T1433">
        <v>6347.01</v>
      </c>
      <c r="U1433" t="str">
        <f>TEXT(Table1[[#This Row],[Booking_Date]],"mmm")</f>
        <v>Feb</v>
      </c>
      <c r="V1433">
        <f>YEAR(Table1[[#This Row],[Booking_Date]])</f>
        <v>2025</v>
      </c>
      <c r="W1433" t="s">
        <v>38</v>
      </c>
      <c r="X1433" t="str">
        <f>IF(Table1[[#This Row],[Freight_Cost]]&gt;50000,"High","Low")</f>
        <v>High</v>
      </c>
      <c r="Y1433" s="5" t="str">
        <f>IF(Table1[[#This Row],[Profit]]&gt;10000,"Good","Average")</f>
        <v>Average</v>
      </c>
      <c r="Z1433" s="5" t="str" cm="1">
        <f t="array" ref="Z1433">_xlfn.IFS(K1433&lt;=5,"Excellent",K1433&lt;=10,"Good",TRUE,"Delayed")</f>
        <v>Excellent</v>
      </c>
      <c r="AA1433" s="5" t="str">
        <f>_xlfn.XLOOKUP(Table1[[#This Row],[Shipment_ID]],A:A,E:E)</f>
        <v>ONE</v>
      </c>
      <c r="AB1433" s="5">
        <f t="shared" si="22"/>
        <v>6347.01</v>
      </c>
    </row>
    <row r="1434" spans="1:28">
      <c r="A1434" t="s">
        <v>1628</v>
      </c>
      <c r="B1434" s="1">
        <v>45553</v>
      </c>
      <c r="C1434" t="s">
        <v>50</v>
      </c>
      <c r="D1434" t="s">
        <v>72</v>
      </c>
      <c r="E1434" t="s">
        <v>102</v>
      </c>
      <c r="F1434" t="s">
        <v>58</v>
      </c>
      <c r="G1434" t="s">
        <v>59</v>
      </c>
      <c r="H1434">
        <v>25.34</v>
      </c>
      <c r="I1434">
        <v>783</v>
      </c>
      <c r="J1434">
        <v>96.51</v>
      </c>
      <c r="K1434">
        <v>2</v>
      </c>
      <c r="L1434" t="s">
        <v>68</v>
      </c>
      <c r="M1434" t="s">
        <v>35</v>
      </c>
      <c r="N1434">
        <v>62283.199999999997</v>
      </c>
      <c r="O1434" t="s">
        <v>256</v>
      </c>
      <c r="P1434" t="s">
        <v>74</v>
      </c>
      <c r="Q1434">
        <v>87.09</v>
      </c>
      <c r="R1434">
        <v>2579.6</v>
      </c>
      <c r="S1434">
        <v>3593.76</v>
      </c>
      <c r="T1434">
        <v>8900.27</v>
      </c>
      <c r="U1434" t="str">
        <f>TEXT(Table1[[#This Row],[Booking_Date]],"mmm")</f>
        <v>Sep</v>
      </c>
      <c r="V1434">
        <f>YEAR(Table1[[#This Row],[Booking_Date]])</f>
        <v>2024</v>
      </c>
      <c r="W1434" t="s">
        <v>48</v>
      </c>
      <c r="X1434" t="str">
        <f>IF(Table1[[#This Row],[Freight_Cost]]&gt;50000,"High","Low")</f>
        <v>High</v>
      </c>
      <c r="Y1434" s="5" t="str">
        <f>IF(Table1[[#This Row],[Profit]]&gt;10000,"Good","Average")</f>
        <v>Average</v>
      </c>
      <c r="Z1434" s="5" t="str" cm="1">
        <f t="array" ref="Z1434">_xlfn.IFS(K1434&lt;=5,"Excellent",K1434&lt;=10,"Good",TRUE,"Delayed")</f>
        <v>Excellent</v>
      </c>
      <c r="AA1434" s="5" t="str">
        <f>_xlfn.XLOOKUP(Table1[[#This Row],[Shipment_ID]],A:A,E:E)</f>
        <v>Maersk</v>
      </c>
      <c r="AB1434" s="5">
        <f t="shared" si="22"/>
        <v>8900.27</v>
      </c>
    </row>
    <row r="1435" spans="1:28">
      <c r="A1435" t="s">
        <v>1629</v>
      </c>
      <c r="B1435" s="1">
        <v>46086</v>
      </c>
      <c r="C1435" t="s">
        <v>50</v>
      </c>
      <c r="D1435" t="s">
        <v>108</v>
      </c>
      <c r="E1435" t="s">
        <v>66</v>
      </c>
      <c r="F1435" t="s">
        <v>32</v>
      </c>
      <c r="G1435" t="s">
        <v>90</v>
      </c>
      <c r="H1435">
        <v>16.54</v>
      </c>
      <c r="I1435">
        <v>2432</v>
      </c>
      <c r="J1435">
        <v>95.26</v>
      </c>
      <c r="K1435">
        <v>8</v>
      </c>
      <c r="L1435" t="s">
        <v>68</v>
      </c>
      <c r="M1435" t="s">
        <v>35</v>
      </c>
      <c r="N1435">
        <v>62001.2</v>
      </c>
      <c r="O1435" t="s">
        <v>133</v>
      </c>
      <c r="P1435" t="s">
        <v>37</v>
      </c>
      <c r="Q1435">
        <v>81.66</v>
      </c>
      <c r="R1435">
        <v>5525.6</v>
      </c>
      <c r="S1435">
        <v>1889.6</v>
      </c>
      <c r="T1435">
        <v>11080.37</v>
      </c>
      <c r="U1435" t="str">
        <f>TEXT(Table1[[#This Row],[Booking_Date]],"mmm")</f>
        <v>Mar</v>
      </c>
      <c r="V1435">
        <f>YEAR(Table1[[#This Row],[Booking_Date]])</f>
        <v>2026</v>
      </c>
      <c r="W1435" t="s">
        <v>38</v>
      </c>
      <c r="X1435" t="str">
        <f>IF(Table1[[#This Row],[Freight_Cost]]&gt;50000,"High","Low")</f>
        <v>High</v>
      </c>
      <c r="Y1435" s="5" t="str">
        <f>IF(Table1[[#This Row],[Profit]]&gt;10000,"Good","Average")</f>
        <v>Good</v>
      </c>
      <c r="Z1435" s="5" t="str" cm="1">
        <f t="array" ref="Z1435">_xlfn.IFS(K1435&lt;=5,"Excellent",K1435&lt;=10,"Good",TRUE,"Delayed")</f>
        <v>Good</v>
      </c>
      <c r="AA1435" s="5" t="str">
        <f>_xlfn.XLOOKUP(Table1[[#This Row],[Shipment_ID]],A:A,E:E)</f>
        <v>COSCO</v>
      </c>
      <c r="AB1435" s="5">
        <f t="shared" si="22"/>
        <v>11080.37</v>
      </c>
    </row>
    <row r="1436" spans="1:28">
      <c r="A1436" t="s">
        <v>1630</v>
      </c>
      <c r="B1436" s="1">
        <v>45455</v>
      </c>
      <c r="C1436" t="s">
        <v>40</v>
      </c>
      <c r="D1436" t="s">
        <v>72</v>
      </c>
      <c r="E1436" t="s">
        <v>66</v>
      </c>
      <c r="F1436" t="s">
        <v>32</v>
      </c>
      <c r="G1436" t="s">
        <v>52</v>
      </c>
      <c r="H1436">
        <v>20.45</v>
      </c>
      <c r="I1436">
        <v>1639</v>
      </c>
      <c r="J1436">
        <v>103.07</v>
      </c>
      <c r="K1436">
        <v>6</v>
      </c>
      <c r="L1436" t="s">
        <v>34</v>
      </c>
      <c r="M1436" t="s">
        <v>45</v>
      </c>
      <c r="N1436">
        <v>56941.4</v>
      </c>
      <c r="O1436" t="s">
        <v>385</v>
      </c>
      <c r="P1436" t="s">
        <v>47</v>
      </c>
      <c r="Q1436">
        <v>82.61</v>
      </c>
      <c r="R1436">
        <v>4096</v>
      </c>
      <c r="S1436">
        <v>1915.42</v>
      </c>
      <c r="T1436">
        <v>6088.33</v>
      </c>
      <c r="U1436" t="str">
        <f>TEXT(Table1[[#This Row],[Booking_Date]],"mmm")</f>
        <v>Jun</v>
      </c>
      <c r="V1436">
        <f>YEAR(Table1[[#This Row],[Booking_Date]])</f>
        <v>2024</v>
      </c>
      <c r="W1436" t="s">
        <v>75</v>
      </c>
      <c r="X1436" t="str">
        <f>IF(Table1[[#This Row],[Freight_Cost]]&gt;50000,"High","Low")</f>
        <v>High</v>
      </c>
      <c r="Y1436" s="5" t="str">
        <f>IF(Table1[[#This Row],[Profit]]&gt;10000,"Good","Average")</f>
        <v>Average</v>
      </c>
      <c r="Z1436" s="5" t="str" cm="1">
        <f t="array" ref="Z1436">_xlfn.IFS(K1436&lt;=5,"Excellent",K1436&lt;=10,"Good",TRUE,"Delayed")</f>
        <v>Good</v>
      </c>
      <c r="AA1436" s="5" t="str">
        <f>_xlfn.XLOOKUP(Table1[[#This Row],[Shipment_ID]],A:A,E:E)</f>
        <v>COSCO</v>
      </c>
      <c r="AB1436" s="5">
        <f t="shared" si="22"/>
        <v>6088.33</v>
      </c>
    </row>
    <row r="1437" spans="1:28">
      <c r="A1437" t="s">
        <v>1631</v>
      </c>
      <c r="B1437" s="1">
        <v>45314</v>
      </c>
      <c r="C1437" t="s">
        <v>40</v>
      </c>
      <c r="D1437" t="s">
        <v>108</v>
      </c>
      <c r="E1437" t="s">
        <v>102</v>
      </c>
      <c r="F1437" t="s">
        <v>58</v>
      </c>
      <c r="G1437" t="s">
        <v>52</v>
      </c>
      <c r="H1437">
        <v>19.75</v>
      </c>
      <c r="I1437">
        <v>740</v>
      </c>
      <c r="J1437">
        <v>99.01</v>
      </c>
      <c r="K1437">
        <v>3</v>
      </c>
      <c r="L1437" t="s">
        <v>44</v>
      </c>
      <c r="M1437" t="s">
        <v>35</v>
      </c>
      <c r="N1437">
        <v>54536.2</v>
      </c>
      <c r="O1437" t="s">
        <v>189</v>
      </c>
      <c r="P1437" t="s">
        <v>62</v>
      </c>
      <c r="Q1437">
        <v>85.01</v>
      </c>
      <c r="R1437">
        <v>2270</v>
      </c>
      <c r="S1437">
        <v>2269.65</v>
      </c>
      <c r="T1437">
        <v>6820.02</v>
      </c>
      <c r="U1437" t="str">
        <f>TEXT(Table1[[#This Row],[Booking_Date]],"mmm")</f>
        <v>Jan</v>
      </c>
      <c r="V1437">
        <f>YEAR(Table1[[#This Row],[Booking_Date]])</f>
        <v>2024</v>
      </c>
      <c r="W1437" t="s">
        <v>38</v>
      </c>
      <c r="X1437" t="str">
        <f>IF(Table1[[#This Row],[Freight_Cost]]&gt;50000,"High","Low")</f>
        <v>High</v>
      </c>
      <c r="Y1437" s="5" t="str">
        <f>IF(Table1[[#This Row],[Profit]]&gt;10000,"Good","Average")</f>
        <v>Average</v>
      </c>
      <c r="Z1437" s="5" t="str" cm="1">
        <f t="array" ref="Z1437">_xlfn.IFS(K1437&lt;=5,"Excellent",K1437&lt;=10,"Good",TRUE,"Delayed")</f>
        <v>Excellent</v>
      </c>
      <c r="AA1437" s="5" t="str">
        <f>_xlfn.XLOOKUP(Table1[[#This Row],[Shipment_ID]],A:A,E:E)</f>
        <v>Maersk</v>
      </c>
      <c r="AB1437" s="5">
        <f t="shared" si="22"/>
        <v>6820.02</v>
      </c>
    </row>
    <row r="1438" spans="1:28">
      <c r="A1438" t="s">
        <v>1632</v>
      </c>
      <c r="B1438" s="1">
        <v>45476</v>
      </c>
      <c r="C1438" t="s">
        <v>64</v>
      </c>
      <c r="D1438" t="s">
        <v>65</v>
      </c>
      <c r="E1438" t="s">
        <v>31</v>
      </c>
      <c r="F1438" t="s">
        <v>58</v>
      </c>
      <c r="G1438" t="s">
        <v>90</v>
      </c>
      <c r="H1438">
        <v>26.2</v>
      </c>
      <c r="I1438">
        <v>1330</v>
      </c>
      <c r="J1438">
        <v>100.28</v>
      </c>
      <c r="K1438">
        <v>4</v>
      </c>
      <c r="L1438" t="s">
        <v>44</v>
      </c>
      <c r="M1438" t="s">
        <v>60</v>
      </c>
      <c r="N1438">
        <v>63573.599999999999</v>
      </c>
      <c r="O1438" t="s">
        <v>184</v>
      </c>
      <c r="P1438" t="s">
        <v>37</v>
      </c>
      <c r="Q1438">
        <v>86.07</v>
      </c>
      <c r="R1438">
        <v>3708</v>
      </c>
      <c r="S1438">
        <v>2646.6</v>
      </c>
      <c r="T1438">
        <v>6435.3</v>
      </c>
      <c r="U1438" t="str">
        <f>TEXT(Table1[[#This Row],[Booking_Date]],"mmm")</f>
        <v>Jul</v>
      </c>
      <c r="V1438">
        <f>YEAR(Table1[[#This Row],[Booking_Date]])</f>
        <v>2024</v>
      </c>
      <c r="W1438" t="s">
        <v>48</v>
      </c>
      <c r="X1438" t="str">
        <f>IF(Table1[[#This Row],[Freight_Cost]]&gt;50000,"High","Low")</f>
        <v>High</v>
      </c>
      <c r="Y1438" s="5" t="str">
        <f>IF(Table1[[#This Row],[Profit]]&gt;10000,"Good","Average")</f>
        <v>Average</v>
      </c>
      <c r="Z1438" s="5" t="str" cm="1">
        <f t="array" ref="Z1438">_xlfn.IFS(K1438&lt;=5,"Excellent",K1438&lt;=10,"Good",TRUE,"Delayed")</f>
        <v>Excellent</v>
      </c>
      <c r="AA1438" s="5" t="str">
        <f>_xlfn.XLOOKUP(Table1[[#This Row],[Shipment_ID]],A:A,E:E)</f>
        <v>Hapag-Lloyd</v>
      </c>
      <c r="AB1438" s="5">
        <f t="shared" si="22"/>
        <v>6435.3</v>
      </c>
    </row>
    <row r="1439" spans="1:28">
      <c r="A1439" t="s">
        <v>1633</v>
      </c>
      <c r="B1439" s="1">
        <v>45627</v>
      </c>
      <c r="C1439" t="s">
        <v>29</v>
      </c>
      <c r="D1439" t="s">
        <v>41</v>
      </c>
      <c r="E1439" t="s">
        <v>83</v>
      </c>
      <c r="F1439" t="s">
        <v>58</v>
      </c>
      <c r="G1439" t="s">
        <v>59</v>
      </c>
      <c r="H1439">
        <v>10.83</v>
      </c>
      <c r="I1439">
        <v>978</v>
      </c>
      <c r="J1439">
        <v>102.83</v>
      </c>
      <c r="K1439">
        <v>3</v>
      </c>
      <c r="L1439" t="s">
        <v>34</v>
      </c>
      <c r="M1439" t="s">
        <v>45</v>
      </c>
      <c r="N1439">
        <v>52322.6</v>
      </c>
      <c r="O1439" t="s">
        <v>272</v>
      </c>
      <c r="P1439" t="s">
        <v>54</v>
      </c>
      <c r="Q1439">
        <v>87.07</v>
      </c>
      <c r="R1439">
        <v>2389.1999999999998</v>
      </c>
      <c r="S1439">
        <v>3574.79</v>
      </c>
      <c r="T1439">
        <v>4458.6099999999997</v>
      </c>
      <c r="U1439" t="str">
        <f>TEXT(Table1[[#This Row],[Booking_Date]],"mmm")</f>
        <v>Dec</v>
      </c>
      <c r="V1439">
        <f>YEAR(Table1[[#This Row],[Booking_Date]])</f>
        <v>2024</v>
      </c>
      <c r="W1439" t="s">
        <v>104</v>
      </c>
      <c r="X1439" t="str">
        <f>IF(Table1[[#This Row],[Freight_Cost]]&gt;50000,"High","Low")</f>
        <v>High</v>
      </c>
      <c r="Y1439" s="5" t="str">
        <f>IF(Table1[[#This Row],[Profit]]&gt;10000,"Good","Average")</f>
        <v>Average</v>
      </c>
      <c r="Z1439" s="5" t="str" cm="1">
        <f t="array" ref="Z1439">_xlfn.IFS(K1439&lt;=5,"Excellent",K1439&lt;=10,"Good",TRUE,"Delayed")</f>
        <v>Excellent</v>
      </c>
      <c r="AA1439" s="5" t="str">
        <f>_xlfn.XLOOKUP(Table1[[#This Row],[Shipment_ID]],A:A,E:E)</f>
        <v>MSC</v>
      </c>
      <c r="AB1439" s="5">
        <f t="shared" si="22"/>
        <v>4458.6099999999997</v>
      </c>
    </row>
    <row r="1440" spans="1:28">
      <c r="A1440" t="s">
        <v>1634</v>
      </c>
      <c r="B1440" s="1">
        <v>45527</v>
      </c>
      <c r="C1440" t="s">
        <v>121</v>
      </c>
      <c r="D1440" t="s">
        <v>30</v>
      </c>
      <c r="E1440" t="s">
        <v>42</v>
      </c>
      <c r="F1440" t="s">
        <v>32</v>
      </c>
      <c r="G1440" t="s">
        <v>52</v>
      </c>
      <c r="H1440">
        <v>14.31</v>
      </c>
      <c r="I1440">
        <v>1281</v>
      </c>
      <c r="J1440">
        <v>94.92</v>
      </c>
      <c r="K1440">
        <v>4</v>
      </c>
      <c r="L1440" t="s">
        <v>68</v>
      </c>
      <c r="M1440" t="s">
        <v>60</v>
      </c>
      <c r="N1440">
        <v>42141.4</v>
      </c>
      <c r="O1440" t="s">
        <v>165</v>
      </c>
      <c r="P1440" t="s">
        <v>47</v>
      </c>
      <c r="Q1440">
        <v>85.09</v>
      </c>
      <c r="R1440">
        <v>3134.4</v>
      </c>
      <c r="S1440">
        <v>3379.41</v>
      </c>
      <c r="T1440">
        <v>6141.05</v>
      </c>
      <c r="U1440" t="str">
        <f>TEXT(Table1[[#This Row],[Booking_Date]],"mmm")</f>
        <v>Aug</v>
      </c>
      <c r="V1440">
        <f>YEAR(Table1[[#This Row],[Booking_Date]])</f>
        <v>2024</v>
      </c>
      <c r="W1440" t="s">
        <v>48</v>
      </c>
      <c r="X1440" t="str">
        <f>IF(Table1[[#This Row],[Freight_Cost]]&gt;50000,"High","Low")</f>
        <v>Low</v>
      </c>
      <c r="Y1440" s="5" t="str">
        <f>IF(Table1[[#This Row],[Profit]]&gt;10000,"Good","Average")</f>
        <v>Average</v>
      </c>
      <c r="Z1440" s="5" t="str" cm="1">
        <f t="array" ref="Z1440">_xlfn.IFS(K1440&lt;=5,"Excellent",K1440&lt;=10,"Good",TRUE,"Delayed")</f>
        <v>Excellent</v>
      </c>
      <c r="AA1440" s="5" t="str">
        <f>_xlfn.XLOOKUP(Table1[[#This Row],[Shipment_ID]],A:A,E:E)</f>
        <v>CMA CGM</v>
      </c>
      <c r="AB1440" s="5">
        <f t="shared" si="22"/>
        <v>6141.05</v>
      </c>
    </row>
    <row r="1441" spans="1:28">
      <c r="A1441" t="s">
        <v>1635</v>
      </c>
      <c r="B1441" s="1">
        <v>45387</v>
      </c>
      <c r="C1441" t="s">
        <v>89</v>
      </c>
      <c r="D1441" t="s">
        <v>51</v>
      </c>
      <c r="E1441" t="s">
        <v>57</v>
      </c>
      <c r="F1441" t="s">
        <v>32</v>
      </c>
      <c r="G1441" t="s">
        <v>33</v>
      </c>
      <c r="H1441">
        <v>26.72</v>
      </c>
      <c r="I1441">
        <v>947</v>
      </c>
      <c r="J1441">
        <v>100.47</v>
      </c>
      <c r="K1441">
        <v>2</v>
      </c>
      <c r="L1441" t="s">
        <v>44</v>
      </c>
      <c r="M1441" t="s">
        <v>45</v>
      </c>
      <c r="N1441">
        <v>48968.4</v>
      </c>
      <c r="O1441" t="s">
        <v>343</v>
      </c>
      <c r="P1441" t="s">
        <v>78</v>
      </c>
      <c r="Q1441">
        <v>86.33</v>
      </c>
      <c r="R1441">
        <v>2962.8</v>
      </c>
      <c r="S1441">
        <v>2904.98</v>
      </c>
      <c r="T1441">
        <v>6482.19</v>
      </c>
      <c r="U1441" t="str">
        <f>TEXT(Table1[[#This Row],[Booking_Date]],"mmm")</f>
        <v>Apr</v>
      </c>
      <c r="V1441">
        <f>YEAR(Table1[[#This Row],[Booking_Date]])</f>
        <v>2024</v>
      </c>
      <c r="W1441" t="s">
        <v>75</v>
      </c>
      <c r="X1441" t="str">
        <f>IF(Table1[[#This Row],[Freight_Cost]]&gt;50000,"High","Low")</f>
        <v>Low</v>
      </c>
      <c r="Y1441" s="5" t="str">
        <f>IF(Table1[[#This Row],[Profit]]&gt;10000,"Good","Average")</f>
        <v>Average</v>
      </c>
      <c r="Z1441" s="5" t="str" cm="1">
        <f t="array" ref="Z1441">_xlfn.IFS(K1441&lt;=5,"Excellent",K1441&lt;=10,"Good",TRUE,"Delayed")</f>
        <v>Excellent</v>
      </c>
      <c r="AA1441" s="5" t="str">
        <f>_xlfn.XLOOKUP(Table1[[#This Row],[Shipment_ID]],A:A,E:E)</f>
        <v>Evergreen</v>
      </c>
      <c r="AB1441" s="5">
        <f t="shared" si="22"/>
        <v>6482.19</v>
      </c>
    </row>
    <row r="1442" spans="1:28">
      <c r="A1442" t="s">
        <v>1636</v>
      </c>
      <c r="B1442" s="1">
        <v>45340</v>
      </c>
      <c r="C1442" t="s">
        <v>115</v>
      </c>
      <c r="D1442" t="s">
        <v>30</v>
      </c>
      <c r="E1442" t="s">
        <v>31</v>
      </c>
      <c r="F1442" t="s">
        <v>32</v>
      </c>
      <c r="G1442" t="s">
        <v>67</v>
      </c>
      <c r="H1442">
        <v>20.67</v>
      </c>
      <c r="I1442">
        <v>886</v>
      </c>
      <c r="J1442">
        <v>92.51</v>
      </c>
      <c r="K1442">
        <v>2</v>
      </c>
      <c r="L1442" t="s">
        <v>44</v>
      </c>
      <c r="M1442" t="s">
        <v>45</v>
      </c>
      <c r="N1442">
        <v>41836.199999999997</v>
      </c>
      <c r="O1442" t="s">
        <v>216</v>
      </c>
      <c r="P1442" t="s">
        <v>78</v>
      </c>
      <c r="Q1442">
        <v>88.33</v>
      </c>
      <c r="R1442">
        <v>2598.8000000000002</v>
      </c>
      <c r="S1442">
        <v>4931.26</v>
      </c>
      <c r="T1442">
        <v>3481.99</v>
      </c>
      <c r="U1442" t="str">
        <f>TEXT(Table1[[#This Row],[Booking_Date]],"mmm")</f>
        <v>Feb</v>
      </c>
      <c r="V1442">
        <f>YEAR(Table1[[#This Row],[Booking_Date]])</f>
        <v>2024</v>
      </c>
      <c r="W1442" t="s">
        <v>38</v>
      </c>
      <c r="X1442" t="str">
        <f>IF(Table1[[#This Row],[Freight_Cost]]&gt;50000,"High","Low")</f>
        <v>Low</v>
      </c>
      <c r="Y1442" s="5" t="str">
        <f>IF(Table1[[#This Row],[Profit]]&gt;10000,"Good","Average")</f>
        <v>Average</v>
      </c>
      <c r="Z1442" s="5" t="str" cm="1">
        <f t="array" ref="Z1442">_xlfn.IFS(K1442&lt;=5,"Excellent",K1442&lt;=10,"Good",TRUE,"Delayed")</f>
        <v>Excellent</v>
      </c>
      <c r="AA1442" s="5" t="str">
        <f>_xlfn.XLOOKUP(Table1[[#This Row],[Shipment_ID]],A:A,E:E)</f>
        <v>Hapag-Lloyd</v>
      </c>
      <c r="AB1442" s="5">
        <f t="shared" si="22"/>
        <v>3481.99</v>
      </c>
    </row>
    <row r="1443" spans="1:28">
      <c r="A1443" t="s">
        <v>1637</v>
      </c>
      <c r="B1443" s="1">
        <v>45605</v>
      </c>
      <c r="C1443" t="s">
        <v>40</v>
      </c>
      <c r="D1443" t="s">
        <v>41</v>
      </c>
      <c r="E1443" t="s">
        <v>31</v>
      </c>
      <c r="F1443" t="s">
        <v>58</v>
      </c>
      <c r="G1443" t="s">
        <v>52</v>
      </c>
      <c r="H1443">
        <v>23.21</v>
      </c>
      <c r="I1443">
        <v>537</v>
      </c>
      <c r="J1443">
        <v>97.76</v>
      </c>
      <c r="K1443">
        <v>3</v>
      </c>
      <c r="L1443" t="s">
        <v>68</v>
      </c>
      <c r="M1443" t="s">
        <v>35</v>
      </c>
      <c r="N1443">
        <v>57564.2</v>
      </c>
      <c r="O1443" t="s">
        <v>450</v>
      </c>
      <c r="P1443" t="s">
        <v>47</v>
      </c>
      <c r="Q1443">
        <v>85.59</v>
      </c>
      <c r="R1443">
        <v>2002.4</v>
      </c>
      <c r="S1443">
        <v>2318.73</v>
      </c>
      <c r="T1443">
        <v>10096.81</v>
      </c>
      <c r="U1443" t="str">
        <f>TEXT(Table1[[#This Row],[Booking_Date]],"mmm")</f>
        <v>Nov</v>
      </c>
      <c r="V1443">
        <f>YEAR(Table1[[#This Row],[Booking_Date]])</f>
        <v>2024</v>
      </c>
      <c r="W1443" t="s">
        <v>104</v>
      </c>
      <c r="X1443" t="str">
        <f>IF(Table1[[#This Row],[Freight_Cost]]&gt;50000,"High","Low")</f>
        <v>High</v>
      </c>
      <c r="Y1443" s="5" t="str">
        <f>IF(Table1[[#This Row],[Profit]]&gt;10000,"Good","Average")</f>
        <v>Good</v>
      </c>
      <c r="Z1443" s="5" t="str" cm="1">
        <f t="array" ref="Z1443">_xlfn.IFS(K1443&lt;=5,"Excellent",K1443&lt;=10,"Good",TRUE,"Delayed")</f>
        <v>Excellent</v>
      </c>
      <c r="AA1443" s="5" t="str">
        <f>_xlfn.XLOOKUP(Table1[[#This Row],[Shipment_ID]],A:A,E:E)</f>
        <v>Hapag-Lloyd</v>
      </c>
      <c r="AB1443" s="5">
        <f t="shared" si="22"/>
        <v>10096.81</v>
      </c>
    </row>
    <row r="1444" spans="1:28">
      <c r="A1444" t="s">
        <v>1638</v>
      </c>
      <c r="B1444" s="1">
        <v>46156</v>
      </c>
      <c r="C1444" t="s">
        <v>89</v>
      </c>
      <c r="D1444" t="s">
        <v>82</v>
      </c>
      <c r="E1444" t="s">
        <v>83</v>
      </c>
      <c r="F1444" t="s">
        <v>32</v>
      </c>
      <c r="G1444" t="s">
        <v>43</v>
      </c>
      <c r="H1444">
        <v>25.3</v>
      </c>
      <c r="I1444">
        <v>702</v>
      </c>
      <c r="J1444">
        <v>94.36</v>
      </c>
      <c r="K1444">
        <v>2</v>
      </c>
      <c r="L1444" t="s">
        <v>44</v>
      </c>
      <c r="M1444" t="s">
        <v>60</v>
      </c>
      <c r="N1444">
        <v>42517.2</v>
      </c>
      <c r="O1444" t="s">
        <v>368</v>
      </c>
      <c r="P1444" t="s">
        <v>70</v>
      </c>
      <c r="Q1444">
        <v>87.7</v>
      </c>
      <c r="R1444">
        <v>2416</v>
      </c>
      <c r="S1444">
        <v>4420.63</v>
      </c>
      <c r="T1444">
        <v>5735.99</v>
      </c>
      <c r="U1444" t="str">
        <f>TEXT(Table1[[#This Row],[Booking_Date]],"mmm")</f>
        <v>May</v>
      </c>
      <c r="V1444">
        <f>YEAR(Table1[[#This Row],[Booking_Date]])</f>
        <v>2026</v>
      </c>
      <c r="W1444" t="s">
        <v>75</v>
      </c>
      <c r="X1444" t="str">
        <f>IF(Table1[[#This Row],[Freight_Cost]]&gt;50000,"High","Low")</f>
        <v>Low</v>
      </c>
      <c r="Y1444" s="5" t="str">
        <f>IF(Table1[[#This Row],[Profit]]&gt;10000,"Good","Average")</f>
        <v>Average</v>
      </c>
      <c r="Z1444" s="5" t="str" cm="1">
        <f t="array" ref="Z1444">_xlfn.IFS(K1444&lt;=5,"Excellent",K1444&lt;=10,"Good",TRUE,"Delayed")</f>
        <v>Excellent</v>
      </c>
      <c r="AA1444" s="5" t="str">
        <f>_xlfn.XLOOKUP(Table1[[#This Row],[Shipment_ID]],A:A,E:E)</f>
        <v>MSC</v>
      </c>
      <c r="AB1444" s="5">
        <f t="shared" si="22"/>
        <v>5735.99</v>
      </c>
    </row>
    <row r="1445" spans="1:28">
      <c r="A1445" t="s">
        <v>1639</v>
      </c>
      <c r="B1445" s="1">
        <v>45535</v>
      </c>
      <c r="C1445" t="s">
        <v>40</v>
      </c>
      <c r="D1445" t="s">
        <v>56</v>
      </c>
      <c r="E1445" t="s">
        <v>66</v>
      </c>
      <c r="F1445" t="s">
        <v>58</v>
      </c>
      <c r="G1445" t="s">
        <v>84</v>
      </c>
      <c r="H1445">
        <v>12.99</v>
      </c>
      <c r="I1445">
        <v>1094</v>
      </c>
      <c r="J1445">
        <v>101.21</v>
      </c>
      <c r="K1445">
        <v>2</v>
      </c>
      <c r="L1445" t="s">
        <v>68</v>
      </c>
      <c r="M1445" t="s">
        <v>35</v>
      </c>
      <c r="N1445">
        <v>55464.2</v>
      </c>
      <c r="O1445" t="s">
        <v>200</v>
      </c>
      <c r="P1445" t="s">
        <v>54</v>
      </c>
      <c r="Q1445">
        <v>82.17</v>
      </c>
      <c r="R1445">
        <v>2707.6</v>
      </c>
      <c r="S1445">
        <v>3665.01</v>
      </c>
      <c r="T1445">
        <v>4961.72</v>
      </c>
      <c r="U1445" t="str">
        <f>TEXT(Table1[[#This Row],[Booking_Date]],"mmm")</f>
        <v>Aug</v>
      </c>
      <c r="V1445">
        <f>YEAR(Table1[[#This Row],[Booking_Date]])</f>
        <v>2024</v>
      </c>
      <c r="W1445" t="s">
        <v>48</v>
      </c>
      <c r="X1445" t="str">
        <f>IF(Table1[[#This Row],[Freight_Cost]]&gt;50000,"High","Low")</f>
        <v>High</v>
      </c>
      <c r="Y1445" s="5" t="str">
        <f>IF(Table1[[#This Row],[Profit]]&gt;10000,"Good","Average")</f>
        <v>Average</v>
      </c>
      <c r="Z1445" s="5" t="str" cm="1">
        <f t="array" ref="Z1445">_xlfn.IFS(K1445&lt;=5,"Excellent",K1445&lt;=10,"Good",TRUE,"Delayed")</f>
        <v>Excellent</v>
      </c>
      <c r="AA1445" s="5" t="str">
        <f>_xlfn.XLOOKUP(Table1[[#This Row],[Shipment_ID]],A:A,E:E)</f>
        <v>COSCO</v>
      </c>
      <c r="AB1445" s="5">
        <f t="shared" si="22"/>
        <v>4961.72</v>
      </c>
    </row>
    <row r="1446" spans="1:28">
      <c r="A1446" t="s">
        <v>1640</v>
      </c>
      <c r="B1446" s="1">
        <v>45456</v>
      </c>
      <c r="C1446" t="s">
        <v>40</v>
      </c>
      <c r="D1446" t="s">
        <v>41</v>
      </c>
      <c r="E1446" t="s">
        <v>83</v>
      </c>
      <c r="F1446" t="s">
        <v>58</v>
      </c>
      <c r="G1446" t="s">
        <v>84</v>
      </c>
      <c r="H1446">
        <v>22.89</v>
      </c>
      <c r="I1446">
        <v>1814</v>
      </c>
      <c r="J1446">
        <v>101.85</v>
      </c>
      <c r="K1446">
        <v>6</v>
      </c>
      <c r="L1446" t="s">
        <v>44</v>
      </c>
      <c r="M1446" t="s">
        <v>45</v>
      </c>
      <c r="N1446">
        <v>68091</v>
      </c>
      <c r="O1446" t="s">
        <v>141</v>
      </c>
      <c r="P1446" t="s">
        <v>78</v>
      </c>
      <c r="Q1446">
        <v>84.42</v>
      </c>
      <c r="R1446">
        <v>4543.6000000000004</v>
      </c>
      <c r="S1446">
        <v>3934.49</v>
      </c>
      <c r="T1446">
        <v>11840.68</v>
      </c>
      <c r="U1446" t="str">
        <f>TEXT(Table1[[#This Row],[Booking_Date]],"mmm")</f>
        <v>Jun</v>
      </c>
      <c r="V1446">
        <f>YEAR(Table1[[#This Row],[Booking_Date]])</f>
        <v>2024</v>
      </c>
      <c r="W1446" t="s">
        <v>75</v>
      </c>
      <c r="X1446" t="str">
        <f>IF(Table1[[#This Row],[Freight_Cost]]&gt;50000,"High","Low")</f>
        <v>High</v>
      </c>
      <c r="Y1446" s="5" t="str">
        <f>IF(Table1[[#This Row],[Profit]]&gt;10000,"Good","Average")</f>
        <v>Good</v>
      </c>
      <c r="Z1446" s="5" t="str" cm="1">
        <f t="array" ref="Z1446">_xlfn.IFS(K1446&lt;=5,"Excellent",K1446&lt;=10,"Good",TRUE,"Delayed")</f>
        <v>Good</v>
      </c>
      <c r="AA1446" s="5" t="str">
        <f>_xlfn.XLOOKUP(Table1[[#This Row],[Shipment_ID]],A:A,E:E)</f>
        <v>MSC</v>
      </c>
      <c r="AB1446" s="5">
        <f t="shared" si="22"/>
        <v>11840.68</v>
      </c>
    </row>
    <row r="1447" spans="1:28">
      <c r="A1447" t="s">
        <v>1641</v>
      </c>
      <c r="B1447" s="1">
        <v>45792</v>
      </c>
      <c r="C1447" t="s">
        <v>89</v>
      </c>
      <c r="D1447" t="s">
        <v>65</v>
      </c>
      <c r="E1447" t="s">
        <v>42</v>
      </c>
      <c r="F1447" t="s">
        <v>58</v>
      </c>
      <c r="G1447" t="s">
        <v>67</v>
      </c>
      <c r="H1447">
        <v>25.06</v>
      </c>
      <c r="I1447">
        <v>983</v>
      </c>
      <c r="J1447">
        <v>86.82</v>
      </c>
      <c r="K1447">
        <v>4</v>
      </c>
      <c r="L1447" t="s">
        <v>68</v>
      </c>
      <c r="M1447" t="s">
        <v>35</v>
      </c>
      <c r="N1447">
        <v>63268.4</v>
      </c>
      <c r="O1447" t="s">
        <v>358</v>
      </c>
      <c r="P1447" t="s">
        <v>37</v>
      </c>
      <c r="Q1447">
        <v>86.45</v>
      </c>
      <c r="R1447">
        <v>2968.4</v>
      </c>
      <c r="S1447">
        <v>3632.31</v>
      </c>
      <c r="T1447">
        <v>5584.58</v>
      </c>
      <c r="U1447" t="str">
        <f>TEXT(Table1[[#This Row],[Booking_Date]],"mmm")</f>
        <v>May</v>
      </c>
      <c r="V1447">
        <f>YEAR(Table1[[#This Row],[Booking_Date]])</f>
        <v>2025</v>
      </c>
      <c r="W1447" t="s">
        <v>75</v>
      </c>
      <c r="X1447" t="str">
        <f>IF(Table1[[#This Row],[Freight_Cost]]&gt;50000,"High","Low")</f>
        <v>High</v>
      </c>
      <c r="Y1447" s="5" t="str">
        <f>IF(Table1[[#This Row],[Profit]]&gt;10000,"Good","Average")</f>
        <v>Average</v>
      </c>
      <c r="Z1447" s="5" t="str" cm="1">
        <f t="array" ref="Z1447">_xlfn.IFS(K1447&lt;=5,"Excellent",K1447&lt;=10,"Good",TRUE,"Delayed")</f>
        <v>Excellent</v>
      </c>
      <c r="AA1447" s="5" t="str">
        <f>_xlfn.XLOOKUP(Table1[[#This Row],[Shipment_ID]],A:A,E:E)</f>
        <v>CMA CGM</v>
      </c>
      <c r="AB1447" s="5">
        <f t="shared" si="22"/>
        <v>5584.58</v>
      </c>
    </row>
    <row r="1448" spans="1:28">
      <c r="A1448" t="s">
        <v>1642</v>
      </c>
      <c r="B1448" s="1">
        <v>46031</v>
      </c>
      <c r="C1448" t="s">
        <v>50</v>
      </c>
      <c r="D1448" t="s">
        <v>41</v>
      </c>
      <c r="E1448" t="s">
        <v>66</v>
      </c>
      <c r="F1448" t="s">
        <v>32</v>
      </c>
      <c r="G1448" t="s">
        <v>67</v>
      </c>
      <c r="H1448">
        <v>21.12</v>
      </c>
      <c r="I1448">
        <v>2704</v>
      </c>
      <c r="J1448">
        <v>91.31</v>
      </c>
      <c r="K1448">
        <v>7</v>
      </c>
      <c r="L1448" t="s">
        <v>44</v>
      </c>
      <c r="M1448" t="s">
        <v>60</v>
      </c>
      <c r="N1448">
        <v>62413.2</v>
      </c>
      <c r="O1448" t="s">
        <v>180</v>
      </c>
      <c r="P1448" t="s">
        <v>54</v>
      </c>
      <c r="Q1448">
        <v>81.72</v>
      </c>
      <c r="R1448">
        <v>6252.8</v>
      </c>
      <c r="S1448">
        <v>2733.3</v>
      </c>
      <c r="T1448">
        <v>6925.27</v>
      </c>
      <c r="U1448" t="str">
        <f>TEXT(Table1[[#This Row],[Booking_Date]],"mmm")</f>
        <v>Jan</v>
      </c>
      <c r="V1448">
        <f>YEAR(Table1[[#This Row],[Booking_Date]])</f>
        <v>2026</v>
      </c>
      <c r="W1448" t="s">
        <v>38</v>
      </c>
      <c r="X1448" t="str">
        <f>IF(Table1[[#This Row],[Freight_Cost]]&gt;50000,"High","Low")</f>
        <v>High</v>
      </c>
      <c r="Y1448" s="5" t="str">
        <f>IF(Table1[[#This Row],[Profit]]&gt;10000,"Good","Average")</f>
        <v>Average</v>
      </c>
      <c r="Z1448" s="5" t="str" cm="1">
        <f t="array" ref="Z1448">_xlfn.IFS(K1448&lt;=5,"Excellent",K1448&lt;=10,"Good",TRUE,"Delayed")</f>
        <v>Good</v>
      </c>
      <c r="AA1448" s="5" t="str">
        <f>_xlfn.XLOOKUP(Table1[[#This Row],[Shipment_ID]],A:A,E:E)</f>
        <v>COSCO</v>
      </c>
      <c r="AB1448" s="5">
        <f t="shared" si="22"/>
        <v>6925.27</v>
      </c>
    </row>
    <row r="1449" spans="1:28">
      <c r="A1449" t="s">
        <v>1643</v>
      </c>
      <c r="B1449" s="1">
        <v>45490</v>
      </c>
      <c r="C1449" t="s">
        <v>64</v>
      </c>
      <c r="D1449" t="s">
        <v>51</v>
      </c>
      <c r="E1449" t="s">
        <v>31</v>
      </c>
      <c r="F1449" t="s">
        <v>32</v>
      </c>
      <c r="G1449" t="s">
        <v>33</v>
      </c>
      <c r="H1449">
        <v>27.14</v>
      </c>
      <c r="I1449">
        <v>2433</v>
      </c>
      <c r="J1449">
        <v>88.57</v>
      </c>
      <c r="K1449">
        <v>6</v>
      </c>
      <c r="L1449" t="s">
        <v>68</v>
      </c>
      <c r="M1449" t="s">
        <v>60</v>
      </c>
      <c r="N1449">
        <v>66750.399999999994</v>
      </c>
      <c r="O1449" t="s">
        <v>304</v>
      </c>
      <c r="P1449" t="s">
        <v>62</v>
      </c>
      <c r="Q1449">
        <v>85.7</v>
      </c>
      <c r="R1449">
        <v>5951.6</v>
      </c>
      <c r="S1449">
        <v>1893.92</v>
      </c>
      <c r="T1449">
        <v>8184.89</v>
      </c>
      <c r="U1449" t="str">
        <f>TEXT(Table1[[#This Row],[Booking_Date]],"mmm")</f>
        <v>Jul</v>
      </c>
      <c r="V1449">
        <f>YEAR(Table1[[#This Row],[Booking_Date]])</f>
        <v>2024</v>
      </c>
      <c r="W1449" t="s">
        <v>48</v>
      </c>
      <c r="X1449" t="str">
        <f>IF(Table1[[#This Row],[Freight_Cost]]&gt;50000,"High","Low")</f>
        <v>High</v>
      </c>
      <c r="Y1449" s="5" t="str">
        <f>IF(Table1[[#This Row],[Profit]]&gt;10000,"Good","Average")</f>
        <v>Average</v>
      </c>
      <c r="Z1449" s="5" t="str" cm="1">
        <f t="array" ref="Z1449">_xlfn.IFS(K1449&lt;=5,"Excellent",K1449&lt;=10,"Good",TRUE,"Delayed")</f>
        <v>Good</v>
      </c>
      <c r="AA1449" s="5" t="str">
        <f>_xlfn.XLOOKUP(Table1[[#This Row],[Shipment_ID]],A:A,E:E)</f>
        <v>Hapag-Lloyd</v>
      </c>
      <c r="AB1449" s="5">
        <f t="shared" si="22"/>
        <v>8184.89</v>
      </c>
    </row>
    <row r="1450" spans="1:28">
      <c r="A1450" t="s">
        <v>1644</v>
      </c>
      <c r="B1450" s="1">
        <v>45338</v>
      </c>
      <c r="C1450" t="s">
        <v>89</v>
      </c>
      <c r="D1450" t="s">
        <v>51</v>
      </c>
      <c r="E1450" t="s">
        <v>102</v>
      </c>
      <c r="F1450" t="s">
        <v>32</v>
      </c>
      <c r="G1450" t="s">
        <v>90</v>
      </c>
      <c r="H1450">
        <v>20.399999999999999</v>
      </c>
      <c r="I1450">
        <v>389</v>
      </c>
      <c r="J1450">
        <v>90.09</v>
      </c>
      <c r="K1450">
        <v>2</v>
      </c>
      <c r="L1450" t="s">
        <v>34</v>
      </c>
      <c r="M1450" t="s">
        <v>45</v>
      </c>
      <c r="N1450">
        <v>40338.800000000003</v>
      </c>
      <c r="O1450" t="s">
        <v>103</v>
      </c>
      <c r="P1450" t="s">
        <v>37</v>
      </c>
      <c r="Q1450">
        <v>86.5</v>
      </c>
      <c r="R1450">
        <v>1594</v>
      </c>
      <c r="S1450">
        <v>4926.8900000000003</v>
      </c>
      <c r="T1450">
        <v>5284.02</v>
      </c>
      <c r="U1450" t="str">
        <f>TEXT(Table1[[#This Row],[Booking_Date]],"mmm")</f>
        <v>Feb</v>
      </c>
      <c r="V1450">
        <f>YEAR(Table1[[#This Row],[Booking_Date]])</f>
        <v>2024</v>
      </c>
      <c r="W1450" t="s">
        <v>38</v>
      </c>
      <c r="X1450" t="str">
        <f>IF(Table1[[#This Row],[Freight_Cost]]&gt;50000,"High","Low")</f>
        <v>Low</v>
      </c>
      <c r="Y1450" s="5" t="str">
        <f>IF(Table1[[#This Row],[Profit]]&gt;10000,"Good","Average")</f>
        <v>Average</v>
      </c>
      <c r="Z1450" s="5" t="str" cm="1">
        <f t="array" ref="Z1450">_xlfn.IFS(K1450&lt;=5,"Excellent",K1450&lt;=10,"Good",TRUE,"Delayed")</f>
        <v>Excellent</v>
      </c>
      <c r="AA1450" s="5" t="str">
        <f>_xlfn.XLOOKUP(Table1[[#This Row],[Shipment_ID]],A:A,E:E)</f>
        <v>Maersk</v>
      </c>
      <c r="AB1450" s="5">
        <f t="shared" si="22"/>
        <v>5284.02</v>
      </c>
    </row>
    <row r="1451" spans="1:28">
      <c r="A1451" t="s">
        <v>1645</v>
      </c>
      <c r="B1451" s="1">
        <v>45631</v>
      </c>
      <c r="C1451" t="s">
        <v>50</v>
      </c>
      <c r="D1451" t="s">
        <v>65</v>
      </c>
      <c r="E1451" t="s">
        <v>99</v>
      </c>
      <c r="F1451" t="s">
        <v>58</v>
      </c>
      <c r="G1451" t="s">
        <v>67</v>
      </c>
      <c r="H1451">
        <v>19.18</v>
      </c>
      <c r="I1451">
        <v>2778</v>
      </c>
      <c r="J1451">
        <v>101.26</v>
      </c>
      <c r="K1451">
        <v>7</v>
      </c>
      <c r="L1451" t="s">
        <v>34</v>
      </c>
      <c r="M1451" t="s">
        <v>35</v>
      </c>
      <c r="N1451">
        <v>83749.2</v>
      </c>
      <c r="O1451" t="s">
        <v>219</v>
      </c>
      <c r="P1451" t="s">
        <v>37</v>
      </c>
      <c r="Q1451">
        <v>81.19</v>
      </c>
      <c r="R1451">
        <v>6323.2</v>
      </c>
      <c r="S1451">
        <v>2745.67</v>
      </c>
      <c r="T1451">
        <v>7665.42</v>
      </c>
      <c r="U1451" t="str">
        <f>TEXT(Table1[[#This Row],[Booking_Date]],"mmm")</f>
        <v>Dec</v>
      </c>
      <c r="V1451">
        <f>YEAR(Table1[[#This Row],[Booking_Date]])</f>
        <v>2024</v>
      </c>
      <c r="W1451" t="s">
        <v>104</v>
      </c>
      <c r="X1451" t="str">
        <f>IF(Table1[[#This Row],[Freight_Cost]]&gt;50000,"High","Low")</f>
        <v>High</v>
      </c>
      <c r="Y1451" s="5" t="str">
        <f>IF(Table1[[#This Row],[Profit]]&gt;10000,"Good","Average")</f>
        <v>Average</v>
      </c>
      <c r="Z1451" s="5" t="str" cm="1">
        <f t="array" ref="Z1451">_xlfn.IFS(K1451&lt;=5,"Excellent",K1451&lt;=10,"Good",TRUE,"Delayed")</f>
        <v>Good</v>
      </c>
      <c r="AA1451" s="5" t="str">
        <f>_xlfn.XLOOKUP(Table1[[#This Row],[Shipment_ID]],A:A,E:E)</f>
        <v>ONE</v>
      </c>
      <c r="AB1451" s="5">
        <f t="shared" si="22"/>
        <v>7665.42</v>
      </c>
    </row>
    <row r="1452" spans="1:28">
      <c r="A1452" t="s">
        <v>1646</v>
      </c>
      <c r="B1452" s="1">
        <v>45839</v>
      </c>
      <c r="C1452" t="s">
        <v>64</v>
      </c>
      <c r="D1452" t="s">
        <v>30</v>
      </c>
      <c r="E1452" t="s">
        <v>102</v>
      </c>
      <c r="F1452" t="s">
        <v>32</v>
      </c>
      <c r="G1452" t="s">
        <v>43</v>
      </c>
      <c r="H1452">
        <v>10.27</v>
      </c>
      <c r="I1452">
        <v>561</v>
      </c>
      <c r="J1452">
        <v>100.45</v>
      </c>
      <c r="K1452">
        <v>2</v>
      </c>
      <c r="L1452" t="s">
        <v>44</v>
      </c>
      <c r="M1452" t="s">
        <v>60</v>
      </c>
      <c r="N1452">
        <v>28029</v>
      </c>
      <c r="O1452" t="s">
        <v>150</v>
      </c>
      <c r="P1452" t="s">
        <v>47</v>
      </c>
      <c r="Q1452">
        <v>88.28</v>
      </c>
      <c r="R1452">
        <v>1532.8</v>
      </c>
      <c r="S1452">
        <v>4061.4</v>
      </c>
      <c r="T1452">
        <v>2367.63</v>
      </c>
      <c r="U1452" t="str">
        <f>TEXT(Table1[[#This Row],[Booking_Date]],"mmm")</f>
        <v>Jul</v>
      </c>
      <c r="V1452">
        <f>YEAR(Table1[[#This Row],[Booking_Date]])</f>
        <v>2025</v>
      </c>
      <c r="W1452" t="s">
        <v>48</v>
      </c>
      <c r="X1452" t="str">
        <f>IF(Table1[[#This Row],[Freight_Cost]]&gt;50000,"High","Low")</f>
        <v>Low</v>
      </c>
      <c r="Y1452" s="5" t="str">
        <f>IF(Table1[[#This Row],[Profit]]&gt;10000,"Good","Average")</f>
        <v>Average</v>
      </c>
      <c r="Z1452" s="5" t="str" cm="1">
        <f t="array" ref="Z1452">_xlfn.IFS(K1452&lt;=5,"Excellent",K1452&lt;=10,"Good",TRUE,"Delayed")</f>
        <v>Excellent</v>
      </c>
      <c r="AA1452" s="5" t="str">
        <f>_xlfn.XLOOKUP(Table1[[#This Row],[Shipment_ID]],A:A,E:E)</f>
        <v>Maersk</v>
      </c>
      <c r="AB1452" s="5">
        <f t="shared" si="22"/>
        <v>2367.63</v>
      </c>
    </row>
    <row r="1453" spans="1:28">
      <c r="A1453" t="s">
        <v>1647</v>
      </c>
      <c r="B1453" s="1">
        <v>45310</v>
      </c>
      <c r="C1453" t="s">
        <v>40</v>
      </c>
      <c r="D1453" t="s">
        <v>56</v>
      </c>
      <c r="E1453" t="s">
        <v>42</v>
      </c>
      <c r="F1453" t="s">
        <v>32</v>
      </c>
      <c r="G1453" t="s">
        <v>67</v>
      </c>
      <c r="H1453">
        <v>16.510000000000002</v>
      </c>
      <c r="I1453">
        <v>1684</v>
      </c>
      <c r="J1453">
        <v>91.92</v>
      </c>
      <c r="K1453">
        <v>6</v>
      </c>
      <c r="L1453" t="s">
        <v>68</v>
      </c>
      <c r="M1453" t="s">
        <v>60</v>
      </c>
      <c r="N1453">
        <v>48597.4</v>
      </c>
      <c r="O1453" t="s">
        <v>211</v>
      </c>
      <c r="P1453" t="s">
        <v>74</v>
      </c>
      <c r="Q1453">
        <v>83.44</v>
      </c>
      <c r="R1453">
        <v>4028.4</v>
      </c>
      <c r="S1453">
        <v>2794.29</v>
      </c>
      <c r="T1453">
        <v>3997.32</v>
      </c>
      <c r="U1453" t="str">
        <f>TEXT(Table1[[#This Row],[Booking_Date]],"mmm")</f>
        <v>Jan</v>
      </c>
      <c r="V1453">
        <f>YEAR(Table1[[#This Row],[Booking_Date]])</f>
        <v>2024</v>
      </c>
      <c r="W1453" t="s">
        <v>38</v>
      </c>
      <c r="X1453" t="str">
        <f>IF(Table1[[#This Row],[Freight_Cost]]&gt;50000,"High","Low")</f>
        <v>Low</v>
      </c>
      <c r="Y1453" s="5" t="str">
        <f>IF(Table1[[#This Row],[Profit]]&gt;10000,"Good","Average")</f>
        <v>Average</v>
      </c>
      <c r="Z1453" s="5" t="str" cm="1">
        <f t="array" ref="Z1453">_xlfn.IFS(K1453&lt;=5,"Excellent",K1453&lt;=10,"Good",TRUE,"Delayed")</f>
        <v>Good</v>
      </c>
      <c r="AA1453" s="5" t="str">
        <f>_xlfn.XLOOKUP(Table1[[#This Row],[Shipment_ID]],A:A,E:E)</f>
        <v>CMA CGM</v>
      </c>
      <c r="AB1453" s="5">
        <f t="shared" si="22"/>
        <v>3997.32</v>
      </c>
    </row>
    <row r="1454" spans="1:28">
      <c r="A1454" t="s">
        <v>1648</v>
      </c>
      <c r="B1454" s="1">
        <v>45410</v>
      </c>
      <c r="C1454" t="s">
        <v>50</v>
      </c>
      <c r="D1454" t="s">
        <v>30</v>
      </c>
      <c r="E1454" t="s">
        <v>99</v>
      </c>
      <c r="F1454" t="s">
        <v>58</v>
      </c>
      <c r="G1454" t="s">
        <v>84</v>
      </c>
      <c r="H1454">
        <v>10.06</v>
      </c>
      <c r="I1454">
        <v>1100</v>
      </c>
      <c r="J1454">
        <v>87.87</v>
      </c>
      <c r="K1454">
        <v>3</v>
      </c>
      <c r="L1454" t="s">
        <v>34</v>
      </c>
      <c r="M1454" t="s">
        <v>45</v>
      </c>
      <c r="N1454">
        <v>51298.400000000001</v>
      </c>
      <c r="O1454" t="s">
        <v>143</v>
      </c>
      <c r="P1454" t="s">
        <v>37</v>
      </c>
      <c r="Q1454">
        <v>88.92</v>
      </c>
      <c r="R1454">
        <v>2602.4</v>
      </c>
      <c r="S1454">
        <v>1765.03</v>
      </c>
      <c r="T1454">
        <v>5351.15</v>
      </c>
      <c r="U1454" t="str">
        <f>TEXT(Table1[[#This Row],[Booking_Date]],"mmm")</f>
        <v>Apr</v>
      </c>
      <c r="V1454">
        <f>YEAR(Table1[[#This Row],[Booking_Date]])</f>
        <v>2024</v>
      </c>
      <c r="W1454" t="s">
        <v>75</v>
      </c>
      <c r="X1454" t="str">
        <f>IF(Table1[[#This Row],[Freight_Cost]]&gt;50000,"High","Low")</f>
        <v>High</v>
      </c>
      <c r="Y1454" s="5" t="str">
        <f>IF(Table1[[#This Row],[Profit]]&gt;10000,"Good","Average")</f>
        <v>Average</v>
      </c>
      <c r="Z1454" s="5" t="str" cm="1">
        <f t="array" ref="Z1454">_xlfn.IFS(K1454&lt;=5,"Excellent",K1454&lt;=10,"Good",TRUE,"Delayed")</f>
        <v>Excellent</v>
      </c>
      <c r="AA1454" s="5" t="str">
        <f>_xlfn.XLOOKUP(Table1[[#This Row],[Shipment_ID]],A:A,E:E)</f>
        <v>ONE</v>
      </c>
      <c r="AB1454" s="5">
        <f t="shared" si="22"/>
        <v>5351.15</v>
      </c>
    </row>
    <row r="1455" spans="1:28">
      <c r="A1455" t="s">
        <v>1649</v>
      </c>
      <c r="B1455" s="1">
        <v>46087</v>
      </c>
      <c r="C1455" t="s">
        <v>64</v>
      </c>
      <c r="D1455" t="s">
        <v>51</v>
      </c>
      <c r="E1455" t="s">
        <v>99</v>
      </c>
      <c r="F1455" t="s">
        <v>58</v>
      </c>
      <c r="G1455" t="s">
        <v>90</v>
      </c>
      <c r="H1455">
        <v>19.829999999999998</v>
      </c>
      <c r="I1455">
        <v>1009</v>
      </c>
      <c r="J1455">
        <v>94.41</v>
      </c>
      <c r="K1455">
        <v>2</v>
      </c>
      <c r="L1455" t="s">
        <v>68</v>
      </c>
      <c r="M1455" t="s">
        <v>35</v>
      </c>
      <c r="N1455">
        <v>59784.2</v>
      </c>
      <c r="O1455" t="s">
        <v>292</v>
      </c>
      <c r="P1455" t="s">
        <v>54</v>
      </c>
      <c r="Q1455">
        <v>88.75</v>
      </c>
      <c r="R1455">
        <v>2811.2</v>
      </c>
      <c r="S1455">
        <v>3422.83</v>
      </c>
      <c r="T1455">
        <v>7033.16</v>
      </c>
      <c r="U1455" t="str">
        <f>TEXT(Table1[[#This Row],[Booking_Date]],"mmm")</f>
        <v>Mar</v>
      </c>
      <c r="V1455">
        <f>YEAR(Table1[[#This Row],[Booking_Date]])</f>
        <v>2026</v>
      </c>
      <c r="W1455" t="s">
        <v>38</v>
      </c>
      <c r="X1455" t="str">
        <f>IF(Table1[[#This Row],[Freight_Cost]]&gt;50000,"High","Low")</f>
        <v>High</v>
      </c>
      <c r="Y1455" s="5" t="str">
        <f>IF(Table1[[#This Row],[Profit]]&gt;10000,"Good","Average")</f>
        <v>Average</v>
      </c>
      <c r="Z1455" s="5" t="str" cm="1">
        <f t="array" ref="Z1455">_xlfn.IFS(K1455&lt;=5,"Excellent",K1455&lt;=10,"Good",TRUE,"Delayed")</f>
        <v>Excellent</v>
      </c>
      <c r="AA1455" s="5" t="str">
        <f>_xlfn.XLOOKUP(Table1[[#This Row],[Shipment_ID]],A:A,E:E)</f>
        <v>ONE</v>
      </c>
      <c r="AB1455" s="5">
        <f t="shared" si="22"/>
        <v>7033.16</v>
      </c>
    </row>
    <row r="1456" spans="1:28">
      <c r="A1456" t="s">
        <v>1650</v>
      </c>
      <c r="B1456" s="1">
        <v>45719</v>
      </c>
      <c r="C1456" t="s">
        <v>89</v>
      </c>
      <c r="D1456" t="s">
        <v>30</v>
      </c>
      <c r="E1456" t="s">
        <v>42</v>
      </c>
      <c r="F1456" t="s">
        <v>32</v>
      </c>
      <c r="G1456" t="s">
        <v>90</v>
      </c>
      <c r="H1456">
        <v>17.260000000000002</v>
      </c>
      <c r="I1456">
        <v>2643</v>
      </c>
      <c r="J1456">
        <v>104.74</v>
      </c>
      <c r="K1456">
        <v>7</v>
      </c>
      <c r="L1456" t="s">
        <v>68</v>
      </c>
      <c r="M1456" t="s">
        <v>45</v>
      </c>
      <c r="N1456">
        <v>63818.8</v>
      </c>
      <c r="O1456" t="s">
        <v>191</v>
      </c>
      <c r="P1456" t="s">
        <v>62</v>
      </c>
      <c r="Q1456">
        <v>85.32</v>
      </c>
      <c r="R1456">
        <v>5976.4</v>
      </c>
      <c r="S1456">
        <v>1571.45</v>
      </c>
      <c r="T1456">
        <v>6179.62</v>
      </c>
      <c r="U1456" t="str">
        <f>TEXT(Table1[[#This Row],[Booking_Date]],"mmm")</f>
        <v>Mar</v>
      </c>
      <c r="V1456">
        <f>YEAR(Table1[[#This Row],[Booking_Date]])</f>
        <v>2025</v>
      </c>
      <c r="W1456" t="s">
        <v>38</v>
      </c>
      <c r="X1456" t="str">
        <f>IF(Table1[[#This Row],[Freight_Cost]]&gt;50000,"High","Low")</f>
        <v>High</v>
      </c>
      <c r="Y1456" s="5" t="str">
        <f>IF(Table1[[#This Row],[Profit]]&gt;10000,"Good","Average")</f>
        <v>Average</v>
      </c>
      <c r="Z1456" s="5" t="str" cm="1">
        <f t="array" ref="Z1456">_xlfn.IFS(K1456&lt;=5,"Excellent",K1456&lt;=10,"Good",TRUE,"Delayed")</f>
        <v>Good</v>
      </c>
      <c r="AA1456" s="5" t="str">
        <f>_xlfn.XLOOKUP(Table1[[#This Row],[Shipment_ID]],A:A,E:E)</f>
        <v>CMA CGM</v>
      </c>
      <c r="AB1456" s="5">
        <f t="shared" si="22"/>
        <v>6179.62</v>
      </c>
    </row>
    <row r="1457" spans="1:28">
      <c r="A1457" t="s">
        <v>1651</v>
      </c>
      <c r="B1457" s="1">
        <v>45420</v>
      </c>
      <c r="C1457" t="s">
        <v>64</v>
      </c>
      <c r="D1457" t="s">
        <v>56</v>
      </c>
      <c r="E1457" t="s">
        <v>99</v>
      </c>
      <c r="F1457" t="s">
        <v>58</v>
      </c>
      <c r="G1457" t="s">
        <v>67</v>
      </c>
      <c r="H1457">
        <v>14.6</v>
      </c>
      <c r="I1457">
        <v>1494</v>
      </c>
      <c r="J1457">
        <v>85.15</v>
      </c>
      <c r="K1457">
        <v>3</v>
      </c>
      <c r="L1457" t="s">
        <v>68</v>
      </c>
      <c r="M1457" t="s">
        <v>45</v>
      </c>
      <c r="N1457">
        <v>57286</v>
      </c>
      <c r="O1457" t="s">
        <v>36</v>
      </c>
      <c r="P1457" t="s">
        <v>37</v>
      </c>
      <c r="Q1457">
        <v>88.4</v>
      </c>
      <c r="R1457">
        <v>3572</v>
      </c>
      <c r="S1457">
        <v>2765.2</v>
      </c>
      <c r="T1457">
        <v>5558.15</v>
      </c>
      <c r="U1457" t="str">
        <f>TEXT(Table1[[#This Row],[Booking_Date]],"mmm")</f>
        <v>May</v>
      </c>
      <c r="V1457">
        <f>YEAR(Table1[[#This Row],[Booking_Date]])</f>
        <v>2024</v>
      </c>
      <c r="W1457" t="s">
        <v>75</v>
      </c>
      <c r="X1457" t="str">
        <f>IF(Table1[[#This Row],[Freight_Cost]]&gt;50000,"High","Low")</f>
        <v>High</v>
      </c>
      <c r="Y1457" s="5" t="str">
        <f>IF(Table1[[#This Row],[Profit]]&gt;10000,"Good","Average")</f>
        <v>Average</v>
      </c>
      <c r="Z1457" s="5" t="str" cm="1">
        <f t="array" ref="Z1457">_xlfn.IFS(K1457&lt;=5,"Excellent",K1457&lt;=10,"Good",TRUE,"Delayed")</f>
        <v>Excellent</v>
      </c>
      <c r="AA1457" s="5" t="str">
        <f>_xlfn.XLOOKUP(Table1[[#This Row],[Shipment_ID]],A:A,E:E)</f>
        <v>ONE</v>
      </c>
      <c r="AB1457" s="5">
        <f t="shared" si="22"/>
        <v>5558.15</v>
      </c>
    </row>
    <row r="1458" spans="1:28">
      <c r="A1458" t="s">
        <v>1652</v>
      </c>
      <c r="B1458" s="1">
        <v>45586</v>
      </c>
      <c r="C1458" t="s">
        <v>64</v>
      </c>
      <c r="D1458" t="s">
        <v>51</v>
      </c>
      <c r="E1458" t="s">
        <v>102</v>
      </c>
      <c r="F1458" t="s">
        <v>32</v>
      </c>
      <c r="G1458" t="s">
        <v>90</v>
      </c>
      <c r="H1458">
        <v>21.64</v>
      </c>
      <c r="I1458">
        <v>1048</v>
      </c>
      <c r="J1458">
        <v>99.07</v>
      </c>
      <c r="K1458">
        <v>4</v>
      </c>
      <c r="L1458" t="s">
        <v>44</v>
      </c>
      <c r="M1458" t="s">
        <v>60</v>
      </c>
      <c r="N1458">
        <v>43940.4</v>
      </c>
      <c r="O1458" t="s">
        <v>287</v>
      </c>
      <c r="P1458" t="s">
        <v>62</v>
      </c>
      <c r="Q1458">
        <v>86.97</v>
      </c>
      <c r="R1458">
        <v>2961.6</v>
      </c>
      <c r="S1458">
        <v>1810.65</v>
      </c>
      <c r="T1458">
        <v>5232.8599999999997</v>
      </c>
      <c r="U1458" t="str">
        <f>TEXT(Table1[[#This Row],[Booking_Date]],"mmm")</f>
        <v>Oct</v>
      </c>
      <c r="V1458">
        <f>YEAR(Table1[[#This Row],[Booking_Date]])</f>
        <v>2024</v>
      </c>
      <c r="W1458" t="s">
        <v>104</v>
      </c>
      <c r="X1458" t="str">
        <f>IF(Table1[[#This Row],[Freight_Cost]]&gt;50000,"High","Low")</f>
        <v>Low</v>
      </c>
      <c r="Y1458" s="5" t="str">
        <f>IF(Table1[[#This Row],[Profit]]&gt;10000,"Good","Average")</f>
        <v>Average</v>
      </c>
      <c r="Z1458" s="5" t="str" cm="1">
        <f t="array" ref="Z1458">_xlfn.IFS(K1458&lt;=5,"Excellent",K1458&lt;=10,"Good",TRUE,"Delayed")</f>
        <v>Excellent</v>
      </c>
      <c r="AA1458" s="5" t="str">
        <f>_xlfn.XLOOKUP(Table1[[#This Row],[Shipment_ID]],A:A,E:E)</f>
        <v>Maersk</v>
      </c>
      <c r="AB1458" s="5">
        <f t="shared" si="22"/>
        <v>5232.8599999999997</v>
      </c>
    </row>
    <row r="1459" spans="1:28">
      <c r="A1459" t="s">
        <v>1653</v>
      </c>
      <c r="B1459" s="1">
        <v>46097</v>
      </c>
      <c r="C1459" t="s">
        <v>29</v>
      </c>
      <c r="D1459" t="s">
        <v>51</v>
      </c>
      <c r="E1459" t="s">
        <v>99</v>
      </c>
      <c r="F1459" t="s">
        <v>58</v>
      </c>
      <c r="G1459" t="s">
        <v>59</v>
      </c>
      <c r="H1459">
        <v>17.82</v>
      </c>
      <c r="I1459">
        <v>2632</v>
      </c>
      <c r="J1459">
        <v>90.9</v>
      </c>
      <c r="K1459">
        <v>7</v>
      </c>
      <c r="L1459" t="s">
        <v>68</v>
      </c>
      <c r="M1459" t="s">
        <v>60</v>
      </c>
      <c r="N1459">
        <v>73030</v>
      </c>
      <c r="O1459" t="s">
        <v>385</v>
      </c>
      <c r="P1459" t="s">
        <v>47</v>
      </c>
      <c r="Q1459">
        <v>88.89</v>
      </c>
      <c r="R1459">
        <v>5976.8</v>
      </c>
      <c r="S1459">
        <v>2885.19</v>
      </c>
      <c r="T1459">
        <v>11807.96</v>
      </c>
      <c r="U1459" t="str">
        <f>TEXT(Table1[[#This Row],[Booking_Date]],"mmm")</f>
        <v>Mar</v>
      </c>
      <c r="V1459">
        <f>YEAR(Table1[[#This Row],[Booking_Date]])</f>
        <v>2026</v>
      </c>
      <c r="W1459" t="s">
        <v>38</v>
      </c>
      <c r="X1459" t="str">
        <f>IF(Table1[[#This Row],[Freight_Cost]]&gt;50000,"High","Low")</f>
        <v>High</v>
      </c>
      <c r="Y1459" s="5" t="str">
        <f>IF(Table1[[#This Row],[Profit]]&gt;10000,"Good","Average")</f>
        <v>Good</v>
      </c>
      <c r="Z1459" s="5" t="str" cm="1">
        <f t="array" ref="Z1459">_xlfn.IFS(K1459&lt;=5,"Excellent",K1459&lt;=10,"Good",TRUE,"Delayed")</f>
        <v>Good</v>
      </c>
      <c r="AA1459" s="5" t="str">
        <f>_xlfn.XLOOKUP(Table1[[#This Row],[Shipment_ID]],A:A,E:E)</f>
        <v>ONE</v>
      </c>
      <c r="AB1459" s="5">
        <f t="shared" si="22"/>
        <v>11807.96</v>
      </c>
    </row>
    <row r="1460" spans="1:28">
      <c r="A1460" t="s">
        <v>1654</v>
      </c>
      <c r="B1460" s="1">
        <v>45893</v>
      </c>
      <c r="C1460" t="s">
        <v>89</v>
      </c>
      <c r="D1460" t="s">
        <v>51</v>
      </c>
      <c r="E1460" t="s">
        <v>102</v>
      </c>
      <c r="F1460" t="s">
        <v>58</v>
      </c>
      <c r="G1460" t="s">
        <v>33</v>
      </c>
      <c r="H1460">
        <v>14.4</v>
      </c>
      <c r="I1460">
        <v>1386</v>
      </c>
      <c r="J1460">
        <v>86.34</v>
      </c>
      <c r="K1460">
        <v>4</v>
      </c>
      <c r="L1460" t="s">
        <v>68</v>
      </c>
      <c r="M1460" t="s">
        <v>60</v>
      </c>
      <c r="N1460">
        <v>54452.800000000003</v>
      </c>
      <c r="O1460" t="s">
        <v>109</v>
      </c>
      <c r="P1460" t="s">
        <v>62</v>
      </c>
      <c r="Q1460">
        <v>81.56</v>
      </c>
      <c r="R1460">
        <v>3348</v>
      </c>
      <c r="S1460">
        <v>2519.96</v>
      </c>
      <c r="T1460">
        <v>5425.35</v>
      </c>
      <c r="U1460" t="str">
        <f>TEXT(Table1[[#This Row],[Booking_Date]],"mmm")</f>
        <v>Aug</v>
      </c>
      <c r="V1460">
        <f>YEAR(Table1[[#This Row],[Booking_Date]])</f>
        <v>2025</v>
      </c>
      <c r="W1460" t="s">
        <v>48</v>
      </c>
      <c r="X1460" t="str">
        <f>IF(Table1[[#This Row],[Freight_Cost]]&gt;50000,"High","Low")</f>
        <v>High</v>
      </c>
      <c r="Y1460" s="5" t="str">
        <f>IF(Table1[[#This Row],[Profit]]&gt;10000,"Good","Average")</f>
        <v>Average</v>
      </c>
      <c r="Z1460" s="5" t="str" cm="1">
        <f t="array" ref="Z1460">_xlfn.IFS(K1460&lt;=5,"Excellent",K1460&lt;=10,"Good",TRUE,"Delayed")</f>
        <v>Excellent</v>
      </c>
      <c r="AA1460" s="5" t="str">
        <f>_xlfn.XLOOKUP(Table1[[#This Row],[Shipment_ID]],A:A,E:E)</f>
        <v>Maersk</v>
      </c>
      <c r="AB1460" s="5">
        <f t="shared" si="22"/>
        <v>5425.35</v>
      </c>
    </row>
    <row r="1461" spans="1:28">
      <c r="A1461" t="s">
        <v>1655</v>
      </c>
      <c r="B1461" s="1">
        <v>45731</v>
      </c>
      <c r="C1461" t="s">
        <v>50</v>
      </c>
      <c r="D1461" t="s">
        <v>30</v>
      </c>
      <c r="E1461" t="s">
        <v>83</v>
      </c>
      <c r="F1461" t="s">
        <v>58</v>
      </c>
      <c r="G1461" t="s">
        <v>43</v>
      </c>
      <c r="H1461">
        <v>21.97</v>
      </c>
      <c r="I1461">
        <v>692</v>
      </c>
      <c r="J1461">
        <v>88.1</v>
      </c>
      <c r="K1461">
        <v>2</v>
      </c>
      <c r="L1461" t="s">
        <v>44</v>
      </c>
      <c r="M1461" t="s">
        <v>60</v>
      </c>
      <c r="N1461">
        <v>50649</v>
      </c>
      <c r="O1461" t="s">
        <v>85</v>
      </c>
      <c r="P1461" t="s">
        <v>37</v>
      </c>
      <c r="Q1461">
        <v>84.97</v>
      </c>
      <c r="R1461">
        <v>2262.8000000000002</v>
      </c>
      <c r="S1461">
        <v>4366.9799999999996</v>
      </c>
      <c r="T1461">
        <v>4708.01</v>
      </c>
      <c r="U1461" t="str">
        <f>TEXT(Table1[[#This Row],[Booking_Date]],"mmm")</f>
        <v>Mar</v>
      </c>
      <c r="V1461">
        <f>YEAR(Table1[[#This Row],[Booking_Date]])</f>
        <v>2025</v>
      </c>
      <c r="W1461" t="s">
        <v>38</v>
      </c>
      <c r="X1461" t="str">
        <f>IF(Table1[[#This Row],[Freight_Cost]]&gt;50000,"High","Low")</f>
        <v>High</v>
      </c>
      <c r="Y1461" s="5" t="str">
        <f>IF(Table1[[#This Row],[Profit]]&gt;10000,"Good","Average")</f>
        <v>Average</v>
      </c>
      <c r="Z1461" s="5" t="str" cm="1">
        <f t="array" ref="Z1461">_xlfn.IFS(K1461&lt;=5,"Excellent",K1461&lt;=10,"Good",TRUE,"Delayed")</f>
        <v>Excellent</v>
      </c>
      <c r="AA1461" s="5" t="str">
        <f>_xlfn.XLOOKUP(Table1[[#This Row],[Shipment_ID]],A:A,E:E)</f>
        <v>MSC</v>
      </c>
      <c r="AB1461" s="5">
        <f t="shared" si="22"/>
        <v>4708.01</v>
      </c>
    </row>
    <row r="1462" spans="1:28">
      <c r="A1462" t="s">
        <v>1656</v>
      </c>
      <c r="B1462" s="1">
        <v>45357</v>
      </c>
      <c r="C1462" t="s">
        <v>121</v>
      </c>
      <c r="D1462" t="s">
        <v>108</v>
      </c>
      <c r="E1462" t="s">
        <v>31</v>
      </c>
      <c r="F1462" t="s">
        <v>32</v>
      </c>
      <c r="G1462" t="s">
        <v>52</v>
      </c>
      <c r="H1462">
        <v>19.739999999999998</v>
      </c>
      <c r="I1462">
        <v>1779</v>
      </c>
      <c r="J1462">
        <v>97.31</v>
      </c>
      <c r="K1462">
        <v>5</v>
      </c>
      <c r="L1462" t="s">
        <v>68</v>
      </c>
      <c r="M1462" t="s">
        <v>35</v>
      </c>
      <c r="N1462">
        <v>57291.199999999997</v>
      </c>
      <c r="O1462" t="s">
        <v>148</v>
      </c>
      <c r="P1462" t="s">
        <v>74</v>
      </c>
      <c r="Q1462">
        <v>86.09</v>
      </c>
      <c r="R1462">
        <v>4347.6000000000004</v>
      </c>
      <c r="S1462">
        <v>2937.2</v>
      </c>
      <c r="T1462">
        <v>9512.27</v>
      </c>
      <c r="U1462" t="str">
        <f>TEXT(Table1[[#This Row],[Booking_Date]],"mmm")</f>
        <v>Mar</v>
      </c>
      <c r="V1462">
        <f>YEAR(Table1[[#This Row],[Booking_Date]])</f>
        <v>2024</v>
      </c>
      <c r="W1462" t="s">
        <v>38</v>
      </c>
      <c r="X1462" t="str">
        <f>IF(Table1[[#This Row],[Freight_Cost]]&gt;50000,"High","Low")</f>
        <v>High</v>
      </c>
      <c r="Y1462" s="5" t="str">
        <f>IF(Table1[[#This Row],[Profit]]&gt;10000,"Good","Average")</f>
        <v>Average</v>
      </c>
      <c r="Z1462" s="5" t="str" cm="1">
        <f t="array" ref="Z1462">_xlfn.IFS(K1462&lt;=5,"Excellent",K1462&lt;=10,"Good",TRUE,"Delayed")</f>
        <v>Excellent</v>
      </c>
      <c r="AA1462" s="5" t="str">
        <f>_xlfn.XLOOKUP(Table1[[#This Row],[Shipment_ID]],A:A,E:E)</f>
        <v>Hapag-Lloyd</v>
      </c>
      <c r="AB1462" s="5">
        <f t="shared" si="22"/>
        <v>9512.27</v>
      </c>
    </row>
    <row r="1463" spans="1:28">
      <c r="A1463" t="s">
        <v>1657</v>
      </c>
      <c r="B1463" s="1">
        <v>45306</v>
      </c>
      <c r="C1463" t="s">
        <v>64</v>
      </c>
      <c r="D1463" t="s">
        <v>51</v>
      </c>
      <c r="E1463" t="s">
        <v>99</v>
      </c>
      <c r="F1463" t="s">
        <v>32</v>
      </c>
      <c r="G1463" t="s">
        <v>33</v>
      </c>
      <c r="H1463">
        <v>24.05</v>
      </c>
      <c r="I1463">
        <v>2400</v>
      </c>
      <c r="J1463">
        <v>91.71</v>
      </c>
      <c r="K1463">
        <v>7</v>
      </c>
      <c r="L1463" t="s">
        <v>34</v>
      </c>
      <c r="M1463" t="s">
        <v>35</v>
      </c>
      <c r="N1463">
        <v>70450.2</v>
      </c>
      <c r="O1463" t="s">
        <v>366</v>
      </c>
      <c r="P1463" t="s">
        <v>62</v>
      </c>
      <c r="Q1463">
        <v>82.47</v>
      </c>
      <c r="R1463">
        <v>5762</v>
      </c>
      <c r="S1463">
        <v>4713.3</v>
      </c>
      <c r="T1463">
        <v>8299.5400000000009</v>
      </c>
      <c r="U1463" t="str">
        <f>TEXT(Table1[[#This Row],[Booking_Date]],"mmm")</f>
        <v>Jan</v>
      </c>
      <c r="V1463">
        <f>YEAR(Table1[[#This Row],[Booking_Date]])</f>
        <v>2024</v>
      </c>
      <c r="W1463" t="s">
        <v>38</v>
      </c>
      <c r="X1463" t="str">
        <f>IF(Table1[[#This Row],[Freight_Cost]]&gt;50000,"High","Low")</f>
        <v>High</v>
      </c>
      <c r="Y1463" s="5" t="str">
        <f>IF(Table1[[#This Row],[Profit]]&gt;10000,"Good","Average")</f>
        <v>Average</v>
      </c>
      <c r="Z1463" s="5" t="str" cm="1">
        <f t="array" ref="Z1463">_xlfn.IFS(K1463&lt;=5,"Excellent",K1463&lt;=10,"Good",TRUE,"Delayed")</f>
        <v>Good</v>
      </c>
      <c r="AA1463" s="5" t="str">
        <f>_xlfn.XLOOKUP(Table1[[#This Row],[Shipment_ID]],A:A,E:E)</f>
        <v>ONE</v>
      </c>
      <c r="AB1463" s="5">
        <f t="shared" si="22"/>
        <v>8299.5400000000009</v>
      </c>
    </row>
    <row r="1464" spans="1:28">
      <c r="A1464" t="s">
        <v>1658</v>
      </c>
      <c r="B1464" s="1">
        <v>45702</v>
      </c>
      <c r="C1464" t="s">
        <v>121</v>
      </c>
      <c r="D1464" t="s">
        <v>72</v>
      </c>
      <c r="E1464" t="s">
        <v>102</v>
      </c>
      <c r="F1464" t="s">
        <v>58</v>
      </c>
      <c r="G1464" t="s">
        <v>43</v>
      </c>
      <c r="H1464">
        <v>14.16</v>
      </c>
      <c r="I1464">
        <v>1846</v>
      </c>
      <c r="J1464">
        <v>89.41</v>
      </c>
      <c r="K1464">
        <v>5</v>
      </c>
      <c r="L1464" t="s">
        <v>68</v>
      </c>
      <c r="M1464" t="s">
        <v>60</v>
      </c>
      <c r="N1464">
        <v>60125.2</v>
      </c>
      <c r="O1464" t="s">
        <v>213</v>
      </c>
      <c r="P1464" t="s">
        <v>47</v>
      </c>
      <c r="Q1464">
        <v>85.8</v>
      </c>
      <c r="R1464">
        <v>4258.3999999999996</v>
      </c>
      <c r="S1464">
        <v>2422.9899999999998</v>
      </c>
      <c r="T1464">
        <v>8262.51</v>
      </c>
      <c r="U1464" t="str">
        <f>TEXT(Table1[[#This Row],[Booking_Date]],"mmm")</f>
        <v>Feb</v>
      </c>
      <c r="V1464">
        <f>YEAR(Table1[[#This Row],[Booking_Date]])</f>
        <v>2025</v>
      </c>
      <c r="W1464" t="s">
        <v>38</v>
      </c>
      <c r="X1464" t="str">
        <f>IF(Table1[[#This Row],[Freight_Cost]]&gt;50000,"High","Low")</f>
        <v>High</v>
      </c>
      <c r="Y1464" s="5" t="str">
        <f>IF(Table1[[#This Row],[Profit]]&gt;10000,"Good","Average")</f>
        <v>Average</v>
      </c>
      <c r="Z1464" s="5" t="str" cm="1">
        <f t="array" ref="Z1464">_xlfn.IFS(K1464&lt;=5,"Excellent",K1464&lt;=10,"Good",TRUE,"Delayed")</f>
        <v>Excellent</v>
      </c>
      <c r="AA1464" s="5" t="str">
        <f>_xlfn.XLOOKUP(Table1[[#This Row],[Shipment_ID]],A:A,E:E)</f>
        <v>Maersk</v>
      </c>
      <c r="AB1464" s="5">
        <f t="shared" si="22"/>
        <v>8262.51</v>
      </c>
    </row>
    <row r="1465" spans="1:28">
      <c r="A1465" t="s">
        <v>1659</v>
      </c>
      <c r="B1465" s="1">
        <v>45930</v>
      </c>
      <c r="C1465" t="s">
        <v>29</v>
      </c>
      <c r="D1465" t="s">
        <v>108</v>
      </c>
      <c r="E1465" t="s">
        <v>57</v>
      </c>
      <c r="F1465" t="s">
        <v>32</v>
      </c>
      <c r="G1465" t="s">
        <v>90</v>
      </c>
      <c r="H1465">
        <v>10.35</v>
      </c>
      <c r="I1465">
        <v>1536</v>
      </c>
      <c r="J1465">
        <v>85.78</v>
      </c>
      <c r="K1465">
        <v>4</v>
      </c>
      <c r="L1465" t="s">
        <v>44</v>
      </c>
      <c r="M1465" t="s">
        <v>60</v>
      </c>
      <c r="N1465">
        <v>38040.6</v>
      </c>
      <c r="O1465" t="s">
        <v>163</v>
      </c>
      <c r="P1465" t="s">
        <v>37</v>
      </c>
      <c r="Q1465">
        <v>83.13</v>
      </c>
      <c r="R1465">
        <v>3486</v>
      </c>
      <c r="S1465">
        <v>4882.17</v>
      </c>
      <c r="T1465">
        <v>4743.84</v>
      </c>
      <c r="U1465" t="str">
        <f>TEXT(Table1[[#This Row],[Booking_Date]],"mmm")</f>
        <v>Sep</v>
      </c>
      <c r="V1465">
        <f>YEAR(Table1[[#This Row],[Booking_Date]])</f>
        <v>2025</v>
      </c>
      <c r="W1465" t="s">
        <v>48</v>
      </c>
      <c r="X1465" t="str">
        <f>IF(Table1[[#This Row],[Freight_Cost]]&gt;50000,"High","Low")</f>
        <v>Low</v>
      </c>
      <c r="Y1465" s="5" t="str">
        <f>IF(Table1[[#This Row],[Profit]]&gt;10000,"Good","Average")</f>
        <v>Average</v>
      </c>
      <c r="Z1465" s="5" t="str" cm="1">
        <f t="array" ref="Z1465">_xlfn.IFS(K1465&lt;=5,"Excellent",K1465&lt;=10,"Good",TRUE,"Delayed")</f>
        <v>Excellent</v>
      </c>
      <c r="AA1465" s="5" t="str">
        <f>_xlfn.XLOOKUP(Table1[[#This Row],[Shipment_ID]],A:A,E:E)</f>
        <v>Evergreen</v>
      </c>
      <c r="AB1465" s="5">
        <f t="shared" si="22"/>
        <v>4743.84</v>
      </c>
    </row>
    <row r="1466" spans="1:28">
      <c r="A1466" t="s">
        <v>1660</v>
      </c>
      <c r="B1466" s="1">
        <v>45466</v>
      </c>
      <c r="C1466" t="s">
        <v>50</v>
      </c>
      <c r="D1466" t="s">
        <v>82</v>
      </c>
      <c r="E1466" t="s">
        <v>99</v>
      </c>
      <c r="F1466" t="s">
        <v>32</v>
      </c>
      <c r="G1466" t="s">
        <v>67</v>
      </c>
      <c r="H1466">
        <v>10.77</v>
      </c>
      <c r="I1466">
        <v>1963</v>
      </c>
      <c r="J1466">
        <v>86.23</v>
      </c>
      <c r="K1466">
        <v>6</v>
      </c>
      <c r="L1466" t="s">
        <v>68</v>
      </c>
      <c r="M1466" t="s">
        <v>60</v>
      </c>
      <c r="N1466">
        <v>46096.6</v>
      </c>
      <c r="O1466" t="s">
        <v>163</v>
      </c>
      <c r="P1466" t="s">
        <v>37</v>
      </c>
      <c r="Q1466">
        <v>84.84</v>
      </c>
      <c r="R1466">
        <v>4356.8</v>
      </c>
      <c r="S1466">
        <v>3151.44</v>
      </c>
      <c r="T1466">
        <v>7150.63</v>
      </c>
      <c r="U1466" t="str">
        <f>TEXT(Table1[[#This Row],[Booking_Date]],"mmm")</f>
        <v>Jun</v>
      </c>
      <c r="V1466">
        <f>YEAR(Table1[[#This Row],[Booking_Date]])</f>
        <v>2024</v>
      </c>
      <c r="W1466" t="s">
        <v>75</v>
      </c>
      <c r="X1466" t="str">
        <f>IF(Table1[[#This Row],[Freight_Cost]]&gt;50000,"High","Low")</f>
        <v>Low</v>
      </c>
      <c r="Y1466" s="5" t="str">
        <f>IF(Table1[[#This Row],[Profit]]&gt;10000,"Good","Average")</f>
        <v>Average</v>
      </c>
      <c r="Z1466" s="5" t="str" cm="1">
        <f t="array" ref="Z1466">_xlfn.IFS(K1466&lt;=5,"Excellent",K1466&lt;=10,"Good",TRUE,"Delayed")</f>
        <v>Good</v>
      </c>
      <c r="AA1466" s="5" t="str">
        <f>_xlfn.XLOOKUP(Table1[[#This Row],[Shipment_ID]],A:A,E:E)</f>
        <v>ONE</v>
      </c>
      <c r="AB1466" s="5">
        <f t="shared" si="22"/>
        <v>7150.63</v>
      </c>
    </row>
    <row r="1467" spans="1:28">
      <c r="A1467" t="s">
        <v>1661</v>
      </c>
      <c r="B1467" s="1">
        <v>45427</v>
      </c>
      <c r="C1467" t="s">
        <v>89</v>
      </c>
      <c r="D1467" t="s">
        <v>65</v>
      </c>
      <c r="E1467" t="s">
        <v>57</v>
      </c>
      <c r="F1467" t="s">
        <v>58</v>
      </c>
      <c r="G1467" t="s">
        <v>59</v>
      </c>
      <c r="H1467">
        <v>19.239999999999998</v>
      </c>
      <c r="I1467">
        <v>1425</v>
      </c>
      <c r="J1467">
        <v>85.06</v>
      </c>
      <c r="K1467">
        <v>3</v>
      </c>
      <c r="L1467" t="s">
        <v>34</v>
      </c>
      <c r="M1467" t="s">
        <v>60</v>
      </c>
      <c r="N1467">
        <v>61623.199999999997</v>
      </c>
      <c r="O1467" t="s">
        <v>410</v>
      </c>
      <c r="P1467" t="s">
        <v>70</v>
      </c>
      <c r="Q1467">
        <v>86.69</v>
      </c>
      <c r="R1467">
        <v>3619.6</v>
      </c>
      <c r="S1467">
        <v>2388.3200000000002</v>
      </c>
      <c r="T1467">
        <v>9568.8700000000008</v>
      </c>
      <c r="U1467" t="str">
        <f>TEXT(Table1[[#This Row],[Booking_Date]],"mmm")</f>
        <v>May</v>
      </c>
      <c r="V1467">
        <f>YEAR(Table1[[#This Row],[Booking_Date]])</f>
        <v>2024</v>
      </c>
      <c r="W1467" t="s">
        <v>75</v>
      </c>
      <c r="X1467" t="str">
        <f>IF(Table1[[#This Row],[Freight_Cost]]&gt;50000,"High","Low")</f>
        <v>High</v>
      </c>
      <c r="Y1467" s="5" t="str">
        <f>IF(Table1[[#This Row],[Profit]]&gt;10000,"Good","Average")</f>
        <v>Average</v>
      </c>
      <c r="Z1467" s="5" t="str" cm="1">
        <f t="array" ref="Z1467">_xlfn.IFS(K1467&lt;=5,"Excellent",K1467&lt;=10,"Good",TRUE,"Delayed")</f>
        <v>Excellent</v>
      </c>
      <c r="AA1467" s="5" t="str">
        <f>_xlfn.XLOOKUP(Table1[[#This Row],[Shipment_ID]],A:A,E:E)</f>
        <v>Evergreen</v>
      </c>
      <c r="AB1467" s="5">
        <f t="shared" si="22"/>
        <v>9568.8700000000008</v>
      </c>
    </row>
    <row r="1468" spans="1:28">
      <c r="A1468" t="s">
        <v>1662</v>
      </c>
      <c r="B1468" s="1">
        <v>45308</v>
      </c>
      <c r="C1468" t="s">
        <v>115</v>
      </c>
      <c r="D1468" t="s">
        <v>56</v>
      </c>
      <c r="E1468" t="s">
        <v>57</v>
      </c>
      <c r="F1468" t="s">
        <v>58</v>
      </c>
      <c r="G1468" t="s">
        <v>67</v>
      </c>
      <c r="H1468">
        <v>20.23</v>
      </c>
      <c r="I1468">
        <v>2112</v>
      </c>
      <c r="J1468">
        <v>90.5</v>
      </c>
      <c r="K1468">
        <v>7</v>
      </c>
      <c r="L1468" t="s">
        <v>68</v>
      </c>
      <c r="M1468" t="s">
        <v>60</v>
      </c>
      <c r="N1468">
        <v>68911</v>
      </c>
      <c r="O1468" t="s">
        <v>259</v>
      </c>
      <c r="P1468" t="s">
        <v>70</v>
      </c>
      <c r="Q1468">
        <v>87.35</v>
      </c>
      <c r="R1468">
        <v>5033.2</v>
      </c>
      <c r="S1468">
        <v>2324.64</v>
      </c>
      <c r="T1468">
        <v>12164.42</v>
      </c>
      <c r="U1468" t="str">
        <f>TEXT(Table1[[#This Row],[Booking_Date]],"mmm")</f>
        <v>Jan</v>
      </c>
      <c r="V1468">
        <f>YEAR(Table1[[#This Row],[Booking_Date]])</f>
        <v>2024</v>
      </c>
      <c r="W1468" t="s">
        <v>38</v>
      </c>
      <c r="X1468" t="str">
        <f>IF(Table1[[#This Row],[Freight_Cost]]&gt;50000,"High","Low")</f>
        <v>High</v>
      </c>
      <c r="Y1468" s="5" t="str">
        <f>IF(Table1[[#This Row],[Profit]]&gt;10000,"Good","Average")</f>
        <v>Good</v>
      </c>
      <c r="Z1468" s="5" t="str" cm="1">
        <f t="array" ref="Z1468">_xlfn.IFS(K1468&lt;=5,"Excellent",K1468&lt;=10,"Good",TRUE,"Delayed")</f>
        <v>Good</v>
      </c>
      <c r="AA1468" s="5" t="str">
        <f>_xlfn.XLOOKUP(Table1[[#This Row],[Shipment_ID]],A:A,E:E)</f>
        <v>Evergreen</v>
      </c>
      <c r="AB1468" s="5">
        <f t="shared" si="22"/>
        <v>12164.42</v>
      </c>
    </row>
    <row r="1469" spans="1:28">
      <c r="A1469" t="s">
        <v>1663</v>
      </c>
      <c r="B1469" s="1">
        <v>46085</v>
      </c>
      <c r="C1469" t="s">
        <v>64</v>
      </c>
      <c r="D1469" t="s">
        <v>82</v>
      </c>
      <c r="E1469" t="s">
        <v>31</v>
      </c>
      <c r="F1469" t="s">
        <v>32</v>
      </c>
      <c r="G1469" t="s">
        <v>67</v>
      </c>
      <c r="H1469">
        <v>22.74</v>
      </c>
      <c r="I1469">
        <v>800</v>
      </c>
      <c r="J1469">
        <v>88.88</v>
      </c>
      <c r="K1469">
        <v>3</v>
      </c>
      <c r="L1469" t="s">
        <v>44</v>
      </c>
      <c r="M1469" t="s">
        <v>35</v>
      </c>
      <c r="N1469">
        <v>44731.6</v>
      </c>
      <c r="O1469" t="s">
        <v>122</v>
      </c>
      <c r="P1469" t="s">
        <v>74</v>
      </c>
      <c r="Q1469">
        <v>85.46</v>
      </c>
      <c r="R1469">
        <v>2509.6</v>
      </c>
      <c r="S1469">
        <v>3412.35</v>
      </c>
      <c r="T1469">
        <v>6875.95</v>
      </c>
      <c r="U1469" t="str">
        <f>TEXT(Table1[[#This Row],[Booking_Date]],"mmm")</f>
        <v>Mar</v>
      </c>
      <c r="V1469">
        <f>YEAR(Table1[[#This Row],[Booking_Date]])</f>
        <v>2026</v>
      </c>
      <c r="W1469" t="s">
        <v>38</v>
      </c>
      <c r="X1469" t="str">
        <f>IF(Table1[[#This Row],[Freight_Cost]]&gt;50000,"High","Low")</f>
        <v>Low</v>
      </c>
      <c r="Y1469" s="5" t="str">
        <f>IF(Table1[[#This Row],[Profit]]&gt;10000,"Good","Average")</f>
        <v>Average</v>
      </c>
      <c r="Z1469" s="5" t="str" cm="1">
        <f t="array" ref="Z1469">_xlfn.IFS(K1469&lt;=5,"Excellent",K1469&lt;=10,"Good",TRUE,"Delayed")</f>
        <v>Excellent</v>
      </c>
      <c r="AA1469" s="5" t="str">
        <f>_xlfn.XLOOKUP(Table1[[#This Row],[Shipment_ID]],A:A,E:E)</f>
        <v>Hapag-Lloyd</v>
      </c>
      <c r="AB1469" s="5">
        <f t="shared" si="22"/>
        <v>6875.95</v>
      </c>
    </row>
    <row r="1470" spans="1:28">
      <c r="A1470" t="s">
        <v>1664</v>
      </c>
      <c r="B1470" s="1">
        <v>45722</v>
      </c>
      <c r="C1470" t="s">
        <v>29</v>
      </c>
      <c r="D1470" t="s">
        <v>108</v>
      </c>
      <c r="E1470" t="s">
        <v>102</v>
      </c>
      <c r="F1470" t="s">
        <v>32</v>
      </c>
      <c r="G1470" t="s">
        <v>67</v>
      </c>
      <c r="H1470">
        <v>14.49</v>
      </c>
      <c r="I1470">
        <v>1312</v>
      </c>
      <c r="J1470">
        <v>91.66</v>
      </c>
      <c r="K1470">
        <v>4</v>
      </c>
      <c r="L1470" t="s">
        <v>44</v>
      </c>
      <c r="M1470" t="s">
        <v>35</v>
      </c>
      <c r="N1470">
        <v>43784.2</v>
      </c>
      <c r="O1470" t="s">
        <v>182</v>
      </c>
      <c r="P1470" t="s">
        <v>54</v>
      </c>
      <c r="Q1470">
        <v>83.28</v>
      </c>
      <c r="R1470">
        <v>3203.6</v>
      </c>
      <c r="S1470">
        <v>3544.03</v>
      </c>
      <c r="T1470">
        <v>5720.83</v>
      </c>
      <c r="U1470" t="str">
        <f>TEXT(Table1[[#This Row],[Booking_Date]],"mmm")</f>
        <v>Mar</v>
      </c>
      <c r="V1470">
        <f>YEAR(Table1[[#This Row],[Booking_Date]])</f>
        <v>2025</v>
      </c>
      <c r="W1470" t="s">
        <v>38</v>
      </c>
      <c r="X1470" t="str">
        <f>IF(Table1[[#This Row],[Freight_Cost]]&gt;50000,"High","Low")</f>
        <v>Low</v>
      </c>
      <c r="Y1470" s="5" t="str">
        <f>IF(Table1[[#This Row],[Profit]]&gt;10000,"Good","Average")</f>
        <v>Average</v>
      </c>
      <c r="Z1470" s="5" t="str" cm="1">
        <f t="array" ref="Z1470">_xlfn.IFS(K1470&lt;=5,"Excellent",K1470&lt;=10,"Good",TRUE,"Delayed")</f>
        <v>Excellent</v>
      </c>
      <c r="AA1470" s="5" t="str">
        <f>_xlfn.XLOOKUP(Table1[[#This Row],[Shipment_ID]],A:A,E:E)</f>
        <v>Maersk</v>
      </c>
      <c r="AB1470" s="5">
        <f t="shared" si="22"/>
        <v>5720.83</v>
      </c>
    </row>
    <row r="1471" spans="1:28">
      <c r="A1471" t="s">
        <v>1665</v>
      </c>
      <c r="B1471" s="1">
        <v>46071</v>
      </c>
      <c r="C1471" t="s">
        <v>121</v>
      </c>
      <c r="D1471" t="s">
        <v>72</v>
      </c>
      <c r="E1471" t="s">
        <v>42</v>
      </c>
      <c r="F1471" t="s">
        <v>32</v>
      </c>
      <c r="G1471" t="s">
        <v>43</v>
      </c>
      <c r="H1471">
        <v>21.61</v>
      </c>
      <c r="I1471">
        <v>664</v>
      </c>
      <c r="J1471">
        <v>92.79</v>
      </c>
      <c r="K1471">
        <v>2</v>
      </c>
      <c r="L1471" t="s">
        <v>68</v>
      </c>
      <c r="M1471" t="s">
        <v>60</v>
      </c>
      <c r="N1471">
        <v>41051.800000000003</v>
      </c>
      <c r="O1471" t="s">
        <v>686</v>
      </c>
      <c r="P1471" t="s">
        <v>47</v>
      </c>
      <c r="Q1471">
        <v>86.48</v>
      </c>
      <c r="R1471">
        <v>2192.4</v>
      </c>
      <c r="S1471">
        <v>4559.1000000000004</v>
      </c>
      <c r="T1471">
        <v>5128.46</v>
      </c>
      <c r="U1471" t="str">
        <f>TEXT(Table1[[#This Row],[Booking_Date]],"mmm")</f>
        <v>Feb</v>
      </c>
      <c r="V1471">
        <f>YEAR(Table1[[#This Row],[Booking_Date]])</f>
        <v>2026</v>
      </c>
      <c r="W1471" t="s">
        <v>38</v>
      </c>
      <c r="X1471" t="str">
        <f>IF(Table1[[#This Row],[Freight_Cost]]&gt;50000,"High","Low")</f>
        <v>Low</v>
      </c>
      <c r="Y1471" s="5" t="str">
        <f>IF(Table1[[#This Row],[Profit]]&gt;10000,"Good","Average")</f>
        <v>Average</v>
      </c>
      <c r="Z1471" s="5" t="str" cm="1">
        <f t="array" ref="Z1471">_xlfn.IFS(K1471&lt;=5,"Excellent",K1471&lt;=10,"Good",TRUE,"Delayed")</f>
        <v>Excellent</v>
      </c>
      <c r="AA1471" s="5" t="str">
        <f>_xlfn.XLOOKUP(Table1[[#This Row],[Shipment_ID]],A:A,E:E)</f>
        <v>CMA CGM</v>
      </c>
      <c r="AB1471" s="5">
        <f t="shared" si="22"/>
        <v>5128.46</v>
      </c>
    </row>
    <row r="1472" spans="1:28">
      <c r="A1472" t="s">
        <v>1666</v>
      </c>
      <c r="B1472" s="1">
        <v>45763</v>
      </c>
      <c r="C1472" t="s">
        <v>40</v>
      </c>
      <c r="D1472" t="s">
        <v>82</v>
      </c>
      <c r="E1472" t="s">
        <v>31</v>
      </c>
      <c r="F1472" t="s">
        <v>32</v>
      </c>
      <c r="G1472" t="s">
        <v>59</v>
      </c>
      <c r="H1472">
        <v>15.55</v>
      </c>
      <c r="I1472">
        <v>509</v>
      </c>
      <c r="J1472">
        <v>91.06</v>
      </c>
      <c r="K1472">
        <v>2</v>
      </c>
      <c r="L1472" t="s">
        <v>44</v>
      </c>
      <c r="M1472" t="s">
        <v>35</v>
      </c>
      <c r="N1472">
        <v>35030.199999999997</v>
      </c>
      <c r="O1472" t="s">
        <v>354</v>
      </c>
      <c r="P1472" t="s">
        <v>54</v>
      </c>
      <c r="Q1472">
        <v>81.44</v>
      </c>
      <c r="R1472">
        <v>1640</v>
      </c>
      <c r="S1472">
        <v>2679.46</v>
      </c>
      <c r="T1472">
        <v>3658.29</v>
      </c>
      <c r="U1472" t="str">
        <f>TEXT(Table1[[#This Row],[Booking_Date]],"mmm")</f>
        <v>Apr</v>
      </c>
      <c r="V1472">
        <f>YEAR(Table1[[#This Row],[Booking_Date]])</f>
        <v>2025</v>
      </c>
      <c r="W1472" t="s">
        <v>75</v>
      </c>
      <c r="X1472" t="str">
        <f>IF(Table1[[#This Row],[Freight_Cost]]&gt;50000,"High","Low")</f>
        <v>Low</v>
      </c>
      <c r="Y1472" s="5" t="str">
        <f>IF(Table1[[#This Row],[Profit]]&gt;10000,"Good","Average")</f>
        <v>Average</v>
      </c>
      <c r="Z1472" s="5" t="str" cm="1">
        <f t="array" ref="Z1472">_xlfn.IFS(K1472&lt;=5,"Excellent",K1472&lt;=10,"Good",TRUE,"Delayed")</f>
        <v>Excellent</v>
      </c>
      <c r="AA1472" s="5" t="str">
        <f>_xlfn.XLOOKUP(Table1[[#This Row],[Shipment_ID]],A:A,E:E)</f>
        <v>Hapag-Lloyd</v>
      </c>
      <c r="AB1472" s="5">
        <f t="shared" si="22"/>
        <v>3658.29</v>
      </c>
    </row>
    <row r="1473" spans="1:28">
      <c r="A1473" t="s">
        <v>1667</v>
      </c>
      <c r="B1473" s="1">
        <v>45327</v>
      </c>
      <c r="C1473" t="s">
        <v>50</v>
      </c>
      <c r="D1473" t="s">
        <v>51</v>
      </c>
      <c r="E1473" t="s">
        <v>83</v>
      </c>
      <c r="F1473" t="s">
        <v>32</v>
      </c>
      <c r="G1473" t="s">
        <v>52</v>
      </c>
      <c r="H1473">
        <v>26.37</v>
      </c>
      <c r="I1473">
        <v>964</v>
      </c>
      <c r="J1473">
        <v>98.98</v>
      </c>
      <c r="K1473">
        <v>4</v>
      </c>
      <c r="L1473" t="s">
        <v>68</v>
      </c>
      <c r="M1473" t="s">
        <v>60</v>
      </c>
      <c r="N1473">
        <v>49678.6</v>
      </c>
      <c r="O1473" t="s">
        <v>259</v>
      </c>
      <c r="P1473" t="s">
        <v>47</v>
      </c>
      <c r="Q1473">
        <v>84.72</v>
      </c>
      <c r="R1473">
        <v>2982.8</v>
      </c>
      <c r="S1473">
        <v>3983.34</v>
      </c>
      <c r="T1473">
        <v>5604.48</v>
      </c>
      <c r="U1473" t="str">
        <f>TEXT(Table1[[#This Row],[Booking_Date]],"mmm")</f>
        <v>Feb</v>
      </c>
      <c r="V1473">
        <f>YEAR(Table1[[#This Row],[Booking_Date]])</f>
        <v>2024</v>
      </c>
      <c r="W1473" t="s">
        <v>38</v>
      </c>
      <c r="X1473" t="str">
        <f>IF(Table1[[#This Row],[Freight_Cost]]&gt;50000,"High","Low")</f>
        <v>Low</v>
      </c>
      <c r="Y1473" s="5" t="str">
        <f>IF(Table1[[#This Row],[Profit]]&gt;10000,"Good","Average")</f>
        <v>Average</v>
      </c>
      <c r="Z1473" s="5" t="str" cm="1">
        <f t="array" ref="Z1473">_xlfn.IFS(K1473&lt;=5,"Excellent",K1473&lt;=10,"Good",TRUE,"Delayed")</f>
        <v>Excellent</v>
      </c>
      <c r="AA1473" s="5" t="str">
        <f>_xlfn.XLOOKUP(Table1[[#This Row],[Shipment_ID]],A:A,E:E)</f>
        <v>MSC</v>
      </c>
      <c r="AB1473" s="5">
        <f t="shared" si="22"/>
        <v>5604.48</v>
      </c>
    </row>
    <row r="1474" spans="1:28">
      <c r="A1474" t="s">
        <v>1668</v>
      </c>
      <c r="B1474" s="1">
        <v>45316</v>
      </c>
      <c r="C1474" t="s">
        <v>40</v>
      </c>
      <c r="D1474" t="s">
        <v>41</v>
      </c>
      <c r="E1474" t="s">
        <v>66</v>
      </c>
      <c r="F1474" t="s">
        <v>58</v>
      </c>
      <c r="G1474" t="s">
        <v>90</v>
      </c>
      <c r="H1474">
        <v>16.38</v>
      </c>
      <c r="I1474">
        <v>1345</v>
      </c>
      <c r="J1474">
        <v>91.14</v>
      </c>
      <c r="K1474">
        <v>4</v>
      </c>
      <c r="L1474" t="s">
        <v>34</v>
      </c>
      <c r="M1474" t="s">
        <v>45</v>
      </c>
      <c r="N1474">
        <v>60318.8</v>
      </c>
      <c r="O1474" t="s">
        <v>989</v>
      </c>
      <c r="P1474" t="s">
        <v>47</v>
      </c>
      <c r="Q1474">
        <v>84.44</v>
      </c>
      <c r="R1474">
        <v>3345.2</v>
      </c>
      <c r="S1474">
        <v>3085.73</v>
      </c>
      <c r="T1474">
        <v>5927.2</v>
      </c>
      <c r="U1474" t="str">
        <f>TEXT(Table1[[#This Row],[Booking_Date]],"mmm")</f>
        <v>Jan</v>
      </c>
      <c r="V1474">
        <f>YEAR(Table1[[#This Row],[Booking_Date]])</f>
        <v>2024</v>
      </c>
      <c r="W1474" t="s">
        <v>38</v>
      </c>
      <c r="X1474" t="str">
        <f>IF(Table1[[#This Row],[Freight_Cost]]&gt;50000,"High","Low")</f>
        <v>High</v>
      </c>
      <c r="Y1474" s="5" t="str">
        <f>IF(Table1[[#This Row],[Profit]]&gt;10000,"Good","Average")</f>
        <v>Average</v>
      </c>
      <c r="Z1474" s="5" t="str" cm="1">
        <f t="array" ref="Z1474">_xlfn.IFS(K1474&lt;=5,"Excellent",K1474&lt;=10,"Good",TRUE,"Delayed")</f>
        <v>Excellent</v>
      </c>
      <c r="AA1474" s="5" t="str">
        <f>_xlfn.XLOOKUP(Table1[[#This Row],[Shipment_ID]],A:A,E:E)</f>
        <v>COSCO</v>
      </c>
      <c r="AB1474" s="5">
        <f t="shared" ref="AB1474:AB1537" si="23">INDEX(T:T,MATCH(A1474,A:A,0))</f>
        <v>5927.2</v>
      </c>
    </row>
    <row r="1475" spans="1:28">
      <c r="A1475" t="s">
        <v>1669</v>
      </c>
      <c r="B1475" s="1">
        <v>45630</v>
      </c>
      <c r="C1475" t="s">
        <v>50</v>
      </c>
      <c r="D1475" t="s">
        <v>72</v>
      </c>
      <c r="E1475" t="s">
        <v>31</v>
      </c>
      <c r="F1475" t="s">
        <v>58</v>
      </c>
      <c r="G1475" t="s">
        <v>52</v>
      </c>
      <c r="H1475">
        <v>14.21</v>
      </c>
      <c r="I1475">
        <v>2365</v>
      </c>
      <c r="J1475">
        <v>96.25</v>
      </c>
      <c r="K1475">
        <v>7</v>
      </c>
      <c r="L1475" t="s">
        <v>34</v>
      </c>
      <c r="M1475" t="s">
        <v>60</v>
      </c>
      <c r="N1475">
        <v>69719</v>
      </c>
      <c r="O1475" t="s">
        <v>487</v>
      </c>
      <c r="P1475" t="s">
        <v>70</v>
      </c>
      <c r="Q1475">
        <v>85.3</v>
      </c>
      <c r="R1475">
        <v>5298.4</v>
      </c>
      <c r="S1475">
        <v>1785.25</v>
      </c>
      <c r="T1475">
        <v>9968.0300000000007</v>
      </c>
      <c r="U1475" t="str">
        <f>TEXT(Table1[[#This Row],[Booking_Date]],"mmm")</f>
        <v>Dec</v>
      </c>
      <c r="V1475">
        <f>YEAR(Table1[[#This Row],[Booking_Date]])</f>
        <v>2024</v>
      </c>
      <c r="W1475" t="s">
        <v>104</v>
      </c>
      <c r="X1475" t="str">
        <f>IF(Table1[[#This Row],[Freight_Cost]]&gt;50000,"High","Low")</f>
        <v>High</v>
      </c>
      <c r="Y1475" s="5" t="str">
        <f>IF(Table1[[#This Row],[Profit]]&gt;10000,"Good","Average")</f>
        <v>Average</v>
      </c>
      <c r="Z1475" s="5" t="str" cm="1">
        <f t="array" ref="Z1475">_xlfn.IFS(K1475&lt;=5,"Excellent",K1475&lt;=10,"Good",TRUE,"Delayed")</f>
        <v>Good</v>
      </c>
      <c r="AA1475" s="5" t="str">
        <f>_xlfn.XLOOKUP(Table1[[#This Row],[Shipment_ID]],A:A,E:E)</f>
        <v>Hapag-Lloyd</v>
      </c>
      <c r="AB1475" s="5">
        <f t="shared" si="23"/>
        <v>9968.0300000000007</v>
      </c>
    </row>
    <row r="1476" spans="1:28">
      <c r="A1476" t="s">
        <v>1670</v>
      </c>
      <c r="B1476" s="1">
        <v>46153</v>
      </c>
      <c r="C1476" t="s">
        <v>115</v>
      </c>
      <c r="D1476" t="s">
        <v>30</v>
      </c>
      <c r="E1476" t="s">
        <v>57</v>
      </c>
      <c r="F1476" t="s">
        <v>32</v>
      </c>
      <c r="G1476" t="s">
        <v>67</v>
      </c>
      <c r="H1476">
        <v>17.39</v>
      </c>
      <c r="I1476">
        <v>694</v>
      </c>
      <c r="J1476">
        <v>89.86</v>
      </c>
      <c r="K1476">
        <v>2</v>
      </c>
      <c r="L1476" t="s">
        <v>34</v>
      </c>
      <c r="M1476" t="s">
        <v>35</v>
      </c>
      <c r="N1476">
        <v>43762.2</v>
      </c>
      <c r="O1476" t="s">
        <v>272</v>
      </c>
      <c r="P1476" t="s">
        <v>47</v>
      </c>
      <c r="Q1476">
        <v>84.77</v>
      </c>
      <c r="R1476">
        <v>2083.6</v>
      </c>
      <c r="S1476">
        <v>1598.39</v>
      </c>
      <c r="T1476">
        <v>4186.09</v>
      </c>
      <c r="U1476" t="str">
        <f>TEXT(Table1[[#This Row],[Booking_Date]],"mmm")</f>
        <v>May</v>
      </c>
      <c r="V1476">
        <f>YEAR(Table1[[#This Row],[Booking_Date]])</f>
        <v>2026</v>
      </c>
      <c r="W1476" t="s">
        <v>75</v>
      </c>
      <c r="X1476" t="str">
        <f>IF(Table1[[#This Row],[Freight_Cost]]&gt;50000,"High","Low")</f>
        <v>Low</v>
      </c>
      <c r="Y1476" s="5" t="str">
        <f>IF(Table1[[#This Row],[Profit]]&gt;10000,"Good","Average")</f>
        <v>Average</v>
      </c>
      <c r="Z1476" s="5" t="str" cm="1">
        <f t="array" ref="Z1476">_xlfn.IFS(K1476&lt;=5,"Excellent",K1476&lt;=10,"Good",TRUE,"Delayed")</f>
        <v>Excellent</v>
      </c>
      <c r="AA1476" s="5" t="str">
        <f>_xlfn.XLOOKUP(Table1[[#This Row],[Shipment_ID]],A:A,E:E)</f>
        <v>Evergreen</v>
      </c>
      <c r="AB1476" s="5">
        <f t="shared" si="23"/>
        <v>4186.09</v>
      </c>
    </row>
    <row r="1477" spans="1:28">
      <c r="A1477" t="s">
        <v>1671</v>
      </c>
      <c r="B1477" s="1">
        <v>45470</v>
      </c>
      <c r="C1477" t="s">
        <v>40</v>
      </c>
      <c r="D1477" t="s">
        <v>51</v>
      </c>
      <c r="E1477" t="s">
        <v>42</v>
      </c>
      <c r="F1477" t="s">
        <v>58</v>
      </c>
      <c r="G1477" t="s">
        <v>43</v>
      </c>
      <c r="H1477">
        <v>10.4</v>
      </c>
      <c r="I1477">
        <v>495</v>
      </c>
      <c r="J1477">
        <v>92.21</v>
      </c>
      <c r="K1477">
        <v>2</v>
      </c>
      <c r="L1477" t="s">
        <v>68</v>
      </c>
      <c r="M1477" t="s">
        <v>60</v>
      </c>
      <c r="N1477">
        <v>40865.199999999997</v>
      </c>
      <c r="O1477" t="s">
        <v>487</v>
      </c>
      <c r="P1477" t="s">
        <v>74</v>
      </c>
      <c r="Q1477">
        <v>82.91</v>
      </c>
      <c r="R1477">
        <v>1406</v>
      </c>
      <c r="S1477">
        <v>3724.83</v>
      </c>
      <c r="T1477">
        <v>7043.35</v>
      </c>
      <c r="U1477" t="str">
        <f>TEXT(Table1[[#This Row],[Booking_Date]],"mmm")</f>
        <v>Jun</v>
      </c>
      <c r="V1477">
        <f>YEAR(Table1[[#This Row],[Booking_Date]])</f>
        <v>2024</v>
      </c>
      <c r="W1477" t="s">
        <v>75</v>
      </c>
      <c r="X1477" t="str">
        <f>IF(Table1[[#This Row],[Freight_Cost]]&gt;50000,"High","Low")</f>
        <v>Low</v>
      </c>
      <c r="Y1477" s="5" t="str">
        <f>IF(Table1[[#This Row],[Profit]]&gt;10000,"Good","Average")</f>
        <v>Average</v>
      </c>
      <c r="Z1477" s="5" t="str" cm="1">
        <f t="array" ref="Z1477">_xlfn.IFS(K1477&lt;=5,"Excellent",K1477&lt;=10,"Good",TRUE,"Delayed")</f>
        <v>Excellent</v>
      </c>
      <c r="AA1477" s="5" t="str">
        <f>_xlfn.XLOOKUP(Table1[[#This Row],[Shipment_ID]],A:A,E:E)</f>
        <v>CMA CGM</v>
      </c>
      <c r="AB1477" s="5">
        <f t="shared" si="23"/>
        <v>7043.35</v>
      </c>
    </row>
    <row r="1478" spans="1:28">
      <c r="A1478" t="s">
        <v>1672</v>
      </c>
      <c r="B1478" s="1">
        <v>46106</v>
      </c>
      <c r="C1478" t="s">
        <v>50</v>
      </c>
      <c r="D1478" t="s">
        <v>108</v>
      </c>
      <c r="E1478" t="s">
        <v>102</v>
      </c>
      <c r="F1478" t="s">
        <v>32</v>
      </c>
      <c r="G1478" t="s">
        <v>33</v>
      </c>
      <c r="H1478">
        <v>16.07</v>
      </c>
      <c r="I1478">
        <v>2128</v>
      </c>
      <c r="J1478">
        <v>93.52</v>
      </c>
      <c r="K1478">
        <v>6</v>
      </c>
      <c r="L1478" t="s">
        <v>34</v>
      </c>
      <c r="M1478" t="s">
        <v>35</v>
      </c>
      <c r="N1478">
        <v>60221.4</v>
      </c>
      <c r="O1478" t="s">
        <v>161</v>
      </c>
      <c r="P1478" t="s">
        <v>78</v>
      </c>
      <c r="Q1478">
        <v>82.62</v>
      </c>
      <c r="R1478">
        <v>4898.8</v>
      </c>
      <c r="S1478">
        <v>4816.8500000000004</v>
      </c>
      <c r="T1478">
        <v>6371.67</v>
      </c>
      <c r="U1478" t="str">
        <f>TEXT(Table1[[#This Row],[Booking_Date]],"mmm")</f>
        <v>Mar</v>
      </c>
      <c r="V1478">
        <f>YEAR(Table1[[#This Row],[Booking_Date]])</f>
        <v>2026</v>
      </c>
      <c r="W1478" t="s">
        <v>38</v>
      </c>
      <c r="X1478" t="str">
        <f>IF(Table1[[#This Row],[Freight_Cost]]&gt;50000,"High","Low")</f>
        <v>High</v>
      </c>
      <c r="Y1478" s="5" t="str">
        <f>IF(Table1[[#This Row],[Profit]]&gt;10000,"Good","Average")</f>
        <v>Average</v>
      </c>
      <c r="Z1478" s="5" t="str" cm="1">
        <f t="array" ref="Z1478">_xlfn.IFS(K1478&lt;=5,"Excellent",K1478&lt;=10,"Good",TRUE,"Delayed")</f>
        <v>Good</v>
      </c>
      <c r="AA1478" s="5" t="str">
        <f>_xlfn.XLOOKUP(Table1[[#This Row],[Shipment_ID]],A:A,E:E)</f>
        <v>Maersk</v>
      </c>
      <c r="AB1478" s="5">
        <f t="shared" si="23"/>
        <v>6371.67</v>
      </c>
    </row>
    <row r="1479" spans="1:28">
      <c r="A1479" t="s">
        <v>1673</v>
      </c>
      <c r="B1479" s="1">
        <v>45644</v>
      </c>
      <c r="C1479" t="s">
        <v>121</v>
      </c>
      <c r="D1479" t="s">
        <v>30</v>
      </c>
      <c r="E1479" t="s">
        <v>31</v>
      </c>
      <c r="F1479" t="s">
        <v>32</v>
      </c>
      <c r="G1479" t="s">
        <v>52</v>
      </c>
      <c r="H1479">
        <v>16.2</v>
      </c>
      <c r="I1479">
        <v>1054</v>
      </c>
      <c r="J1479">
        <v>103.67</v>
      </c>
      <c r="K1479">
        <v>3</v>
      </c>
      <c r="L1479" t="s">
        <v>68</v>
      </c>
      <c r="M1479" t="s">
        <v>45</v>
      </c>
      <c r="N1479">
        <v>43668.4</v>
      </c>
      <c r="O1479" t="s">
        <v>483</v>
      </c>
      <c r="P1479" t="s">
        <v>70</v>
      </c>
      <c r="Q1479">
        <v>81.94</v>
      </c>
      <c r="R1479">
        <v>2756</v>
      </c>
      <c r="S1479">
        <v>2106.6</v>
      </c>
      <c r="T1479">
        <v>6271.57</v>
      </c>
      <c r="U1479" t="str">
        <f>TEXT(Table1[[#This Row],[Booking_Date]],"mmm")</f>
        <v>Dec</v>
      </c>
      <c r="V1479">
        <f>YEAR(Table1[[#This Row],[Booking_Date]])</f>
        <v>2024</v>
      </c>
      <c r="W1479" t="s">
        <v>104</v>
      </c>
      <c r="X1479" t="str">
        <f>IF(Table1[[#This Row],[Freight_Cost]]&gt;50000,"High","Low")</f>
        <v>Low</v>
      </c>
      <c r="Y1479" s="5" t="str">
        <f>IF(Table1[[#This Row],[Profit]]&gt;10000,"Good","Average")</f>
        <v>Average</v>
      </c>
      <c r="Z1479" s="5" t="str" cm="1">
        <f t="array" ref="Z1479">_xlfn.IFS(K1479&lt;=5,"Excellent",K1479&lt;=10,"Good",TRUE,"Delayed")</f>
        <v>Excellent</v>
      </c>
      <c r="AA1479" s="5" t="str">
        <f>_xlfn.XLOOKUP(Table1[[#This Row],[Shipment_ID]],A:A,E:E)</f>
        <v>Hapag-Lloyd</v>
      </c>
      <c r="AB1479" s="5">
        <f t="shared" si="23"/>
        <v>6271.57</v>
      </c>
    </row>
    <row r="1480" spans="1:28">
      <c r="A1480" t="s">
        <v>1674</v>
      </c>
      <c r="B1480" s="1">
        <v>45433</v>
      </c>
      <c r="C1480" t="s">
        <v>64</v>
      </c>
      <c r="D1480" t="s">
        <v>41</v>
      </c>
      <c r="E1480" t="s">
        <v>83</v>
      </c>
      <c r="F1480" t="s">
        <v>32</v>
      </c>
      <c r="G1480" t="s">
        <v>33</v>
      </c>
      <c r="H1480">
        <v>23.66</v>
      </c>
      <c r="I1480">
        <v>1242</v>
      </c>
      <c r="J1480">
        <v>93.69</v>
      </c>
      <c r="K1480">
        <v>4</v>
      </c>
      <c r="L1480" t="s">
        <v>68</v>
      </c>
      <c r="M1480" t="s">
        <v>60</v>
      </c>
      <c r="N1480">
        <v>49940.800000000003</v>
      </c>
      <c r="O1480" t="s">
        <v>432</v>
      </c>
      <c r="P1480" t="s">
        <v>70</v>
      </c>
      <c r="Q1480">
        <v>87.59</v>
      </c>
      <c r="R1480">
        <v>3430.4</v>
      </c>
      <c r="S1480">
        <v>3769.56</v>
      </c>
      <c r="T1480">
        <v>8467.09</v>
      </c>
      <c r="U1480" t="str">
        <f>TEXT(Table1[[#This Row],[Booking_Date]],"mmm")</f>
        <v>May</v>
      </c>
      <c r="V1480">
        <f>YEAR(Table1[[#This Row],[Booking_Date]])</f>
        <v>2024</v>
      </c>
      <c r="W1480" t="s">
        <v>75</v>
      </c>
      <c r="X1480" t="str">
        <f>IF(Table1[[#This Row],[Freight_Cost]]&gt;50000,"High","Low")</f>
        <v>Low</v>
      </c>
      <c r="Y1480" s="5" t="str">
        <f>IF(Table1[[#This Row],[Profit]]&gt;10000,"Good","Average")</f>
        <v>Average</v>
      </c>
      <c r="Z1480" s="5" t="str" cm="1">
        <f t="array" ref="Z1480">_xlfn.IFS(K1480&lt;=5,"Excellent",K1480&lt;=10,"Good",TRUE,"Delayed")</f>
        <v>Excellent</v>
      </c>
      <c r="AA1480" s="5" t="str">
        <f>_xlfn.XLOOKUP(Table1[[#This Row],[Shipment_ID]],A:A,E:E)</f>
        <v>MSC</v>
      </c>
      <c r="AB1480" s="5">
        <f t="shared" si="23"/>
        <v>8467.09</v>
      </c>
    </row>
    <row r="1481" spans="1:28">
      <c r="A1481" t="s">
        <v>1675</v>
      </c>
      <c r="B1481" s="1">
        <v>46177</v>
      </c>
      <c r="C1481" t="s">
        <v>29</v>
      </c>
      <c r="D1481" t="s">
        <v>51</v>
      </c>
      <c r="E1481" t="s">
        <v>42</v>
      </c>
      <c r="F1481" t="s">
        <v>58</v>
      </c>
      <c r="G1481" t="s">
        <v>52</v>
      </c>
      <c r="H1481">
        <v>10.1</v>
      </c>
      <c r="I1481">
        <v>1942</v>
      </c>
      <c r="J1481">
        <v>90.73</v>
      </c>
      <c r="K1481">
        <v>5</v>
      </c>
      <c r="L1481" t="s">
        <v>68</v>
      </c>
      <c r="M1481" t="s">
        <v>60</v>
      </c>
      <c r="N1481">
        <v>57781.599999999999</v>
      </c>
      <c r="O1481" t="s">
        <v>343</v>
      </c>
      <c r="P1481" t="s">
        <v>70</v>
      </c>
      <c r="Q1481">
        <v>88.72</v>
      </c>
      <c r="R1481">
        <v>4288</v>
      </c>
      <c r="S1481">
        <v>4449.9799999999996</v>
      </c>
      <c r="T1481">
        <v>8929.4699999999993</v>
      </c>
      <c r="U1481" t="str">
        <f>TEXT(Table1[[#This Row],[Booking_Date]],"mmm")</f>
        <v>Jun</v>
      </c>
      <c r="V1481">
        <f>YEAR(Table1[[#This Row],[Booking_Date]])</f>
        <v>2026</v>
      </c>
      <c r="W1481" t="s">
        <v>75</v>
      </c>
      <c r="X1481" t="str">
        <f>IF(Table1[[#This Row],[Freight_Cost]]&gt;50000,"High","Low")</f>
        <v>High</v>
      </c>
      <c r="Y1481" s="5" t="str">
        <f>IF(Table1[[#This Row],[Profit]]&gt;10000,"Good","Average")</f>
        <v>Average</v>
      </c>
      <c r="Z1481" s="5" t="str" cm="1">
        <f t="array" ref="Z1481">_xlfn.IFS(K1481&lt;=5,"Excellent",K1481&lt;=10,"Good",TRUE,"Delayed")</f>
        <v>Excellent</v>
      </c>
      <c r="AA1481" s="5" t="str">
        <f>_xlfn.XLOOKUP(Table1[[#This Row],[Shipment_ID]],A:A,E:E)</f>
        <v>CMA CGM</v>
      </c>
      <c r="AB1481" s="5">
        <f t="shared" si="23"/>
        <v>8929.4699999999993</v>
      </c>
    </row>
    <row r="1482" spans="1:28">
      <c r="A1482" t="s">
        <v>1676</v>
      </c>
      <c r="B1482" s="1">
        <v>45782</v>
      </c>
      <c r="C1482" t="s">
        <v>89</v>
      </c>
      <c r="D1482" t="s">
        <v>56</v>
      </c>
      <c r="E1482" t="s">
        <v>66</v>
      </c>
      <c r="F1482" t="s">
        <v>58</v>
      </c>
      <c r="G1482" t="s">
        <v>67</v>
      </c>
      <c r="H1482">
        <v>16.64</v>
      </c>
      <c r="I1482">
        <v>1748</v>
      </c>
      <c r="J1482">
        <v>88.72</v>
      </c>
      <c r="K1482">
        <v>4</v>
      </c>
      <c r="L1482" t="s">
        <v>44</v>
      </c>
      <c r="M1482" t="s">
        <v>60</v>
      </c>
      <c r="N1482">
        <v>58598.400000000001</v>
      </c>
      <c r="O1482" t="s">
        <v>150</v>
      </c>
      <c r="P1482" t="s">
        <v>54</v>
      </c>
      <c r="Q1482">
        <v>81.099999999999994</v>
      </c>
      <c r="R1482">
        <v>4161.6000000000004</v>
      </c>
      <c r="S1482">
        <v>4762.5</v>
      </c>
      <c r="T1482">
        <v>4821.3100000000004</v>
      </c>
      <c r="U1482" t="str">
        <f>TEXT(Table1[[#This Row],[Booking_Date]],"mmm")</f>
        <v>May</v>
      </c>
      <c r="V1482">
        <f>YEAR(Table1[[#This Row],[Booking_Date]])</f>
        <v>2025</v>
      </c>
      <c r="W1482" t="s">
        <v>75</v>
      </c>
      <c r="X1482" t="str">
        <f>IF(Table1[[#This Row],[Freight_Cost]]&gt;50000,"High","Low")</f>
        <v>High</v>
      </c>
      <c r="Y1482" s="5" t="str">
        <f>IF(Table1[[#This Row],[Profit]]&gt;10000,"Good","Average")</f>
        <v>Average</v>
      </c>
      <c r="Z1482" s="5" t="str" cm="1">
        <f t="array" ref="Z1482">_xlfn.IFS(K1482&lt;=5,"Excellent",K1482&lt;=10,"Good",TRUE,"Delayed")</f>
        <v>Excellent</v>
      </c>
      <c r="AA1482" s="5" t="str">
        <f>_xlfn.XLOOKUP(Table1[[#This Row],[Shipment_ID]],A:A,E:E)</f>
        <v>COSCO</v>
      </c>
      <c r="AB1482" s="5">
        <f t="shared" si="23"/>
        <v>4821.3100000000004</v>
      </c>
    </row>
    <row r="1483" spans="1:28">
      <c r="A1483" t="s">
        <v>1677</v>
      </c>
      <c r="B1483" s="1">
        <v>45726</v>
      </c>
      <c r="C1483" t="s">
        <v>115</v>
      </c>
      <c r="D1483" t="s">
        <v>65</v>
      </c>
      <c r="E1483" t="s">
        <v>102</v>
      </c>
      <c r="F1483" t="s">
        <v>32</v>
      </c>
      <c r="G1483" t="s">
        <v>52</v>
      </c>
      <c r="H1483">
        <v>26.86</v>
      </c>
      <c r="I1483">
        <v>342</v>
      </c>
      <c r="J1483">
        <v>89.04</v>
      </c>
      <c r="K1483">
        <v>2</v>
      </c>
      <c r="L1483" t="s">
        <v>44</v>
      </c>
      <c r="M1483" t="s">
        <v>60</v>
      </c>
      <c r="N1483">
        <v>38962.800000000003</v>
      </c>
      <c r="O1483" t="s">
        <v>93</v>
      </c>
      <c r="P1483" t="s">
        <v>62</v>
      </c>
      <c r="Q1483">
        <v>88.88</v>
      </c>
      <c r="R1483">
        <v>1758.4</v>
      </c>
      <c r="S1483">
        <v>3961.94</v>
      </c>
      <c r="T1483">
        <v>3728.21</v>
      </c>
      <c r="U1483" t="str">
        <f>TEXT(Table1[[#This Row],[Booking_Date]],"mmm")</f>
        <v>Mar</v>
      </c>
      <c r="V1483">
        <f>YEAR(Table1[[#This Row],[Booking_Date]])</f>
        <v>2025</v>
      </c>
      <c r="W1483" t="s">
        <v>38</v>
      </c>
      <c r="X1483" t="str">
        <f>IF(Table1[[#This Row],[Freight_Cost]]&gt;50000,"High","Low")</f>
        <v>Low</v>
      </c>
      <c r="Y1483" s="5" t="str">
        <f>IF(Table1[[#This Row],[Profit]]&gt;10000,"Good","Average")</f>
        <v>Average</v>
      </c>
      <c r="Z1483" s="5" t="str" cm="1">
        <f t="array" ref="Z1483">_xlfn.IFS(K1483&lt;=5,"Excellent",K1483&lt;=10,"Good",TRUE,"Delayed")</f>
        <v>Excellent</v>
      </c>
      <c r="AA1483" s="5" t="str">
        <f>_xlfn.XLOOKUP(Table1[[#This Row],[Shipment_ID]],A:A,E:E)</f>
        <v>Maersk</v>
      </c>
      <c r="AB1483" s="5">
        <f t="shared" si="23"/>
        <v>3728.21</v>
      </c>
    </row>
    <row r="1484" spans="1:28">
      <c r="A1484" t="s">
        <v>1678</v>
      </c>
      <c r="B1484" s="1">
        <v>45441</v>
      </c>
      <c r="C1484" t="s">
        <v>40</v>
      </c>
      <c r="D1484" t="s">
        <v>65</v>
      </c>
      <c r="E1484" t="s">
        <v>31</v>
      </c>
      <c r="F1484" t="s">
        <v>32</v>
      </c>
      <c r="G1484" t="s">
        <v>43</v>
      </c>
      <c r="H1484">
        <v>22.23</v>
      </c>
      <c r="I1484">
        <v>663</v>
      </c>
      <c r="J1484">
        <v>104.58</v>
      </c>
      <c r="K1484">
        <v>2</v>
      </c>
      <c r="L1484" t="s">
        <v>44</v>
      </c>
      <c r="M1484" t="s">
        <v>60</v>
      </c>
      <c r="N1484">
        <v>40512.6</v>
      </c>
      <c r="O1484" t="s">
        <v>514</v>
      </c>
      <c r="P1484" t="s">
        <v>62</v>
      </c>
      <c r="Q1484">
        <v>83.4</v>
      </c>
      <c r="R1484">
        <v>2215.1999999999998</v>
      </c>
      <c r="S1484">
        <v>4527.3900000000003</v>
      </c>
      <c r="T1484">
        <v>5478.8</v>
      </c>
      <c r="U1484" t="str">
        <f>TEXT(Table1[[#This Row],[Booking_Date]],"mmm")</f>
        <v>May</v>
      </c>
      <c r="V1484">
        <f>YEAR(Table1[[#This Row],[Booking_Date]])</f>
        <v>2024</v>
      </c>
      <c r="W1484" t="s">
        <v>75</v>
      </c>
      <c r="X1484" t="str">
        <f>IF(Table1[[#This Row],[Freight_Cost]]&gt;50000,"High","Low")</f>
        <v>Low</v>
      </c>
      <c r="Y1484" s="5" t="str">
        <f>IF(Table1[[#This Row],[Profit]]&gt;10000,"Good","Average")</f>
        <v>Average</v>
      </c>
      <c r="Z1484" s="5" t="str" cm="1">
        <f t="array" ref="Z1484">_xlfn.IFS(K1484&lt;=5,"Excellent",K1484&lt;=10,"Good",TRUE,"Delayed")</f>
        <v>Excellent</v>
      </c>
      <c r="AA1484" s="5" t="str">
        <f>_xlfn.XLOOKUP(Table1[[#This Row],[Shipment_ID]],A:A,E:E)</f>
        <v>Hapag-Lloyd</v>
      </c>
      <c r="AB1484" s="5">
        <f t="shared" si="23"/>
        <v>5478.8</v>
      </c>
    </row>
    <row r="1485" spans="1:28">
      <c r="A1485" t="s">
        <v>1679</v>
      </c>
      <c r="B1485" s="1">
        <v>46028</v>
      </c>
      <c r="C1485" t="s">
        <v>29</v>
      </c>
      <c r="D1485" t="s">
        <v>65</v>
      </c>
      <c r="E1485" t="s">
        <v>42</v>
      </c>
      <c r="F1485" t="s">
        <v>58</v>
      </c>
      <c r="G1485" t="s">
        <v>33</v>
      </c>
      <c r="H1485">
        <v>15.02</v>
      </c>
      <c r="I1485">
        <v>1284</v>
      </c>
      <c r="J1485">
        <v>100.91</v>
      </c>
      <c r="K1485">
        <v>4</v>
      </c>
      <c r="L1485" t="s">
        <v>44</v>
      </c>
      <c r="M1485" t="s">
        <v>35</v>
      </c>
      <c r="N1485">
        <v>57035.199999999997</v>
      </c>
      <c r="O1485" t="s">
        <v>324</v>
      </c>
      <c r="P1485" t="s">
        <v>70</v>
      </c>
      <c r="Q1485">
        <v>88.21</v>
      </c>
      <c r="R1485">
        <v>3168.8</v>
      </c>
      <c r="S1485">
        <v>2091.1999999999998</v>
      </c>
      <c r="T1485">
        <v>6485.27</v>
      </c>
      <c r="U1485" t="str">
        <f>TEXT(Table1[[#This Row],[Booking_Date]],"mmm")</f>
        <v>Jan</v>
      </c>
      <c r="V1485">
        <f>YEAR(Table1[[#This Row],[Booking_Date]])</f>
        <v>2026</v>
      </c>
      <c r="W1485" t="s">
        <v>38</v>
      </c>
      <c r="X1485" t="str">
        <f>IF(Table1[[#This Row],[Freight_Cost]]&gt;50000,"High","Low")</f>
        <v>High</v>
      </c>
      <c r="Y1485" s="5" t="str">
        <f>IF(Table1[[#This Row],[Profit]]&gt;10000,"Good","Average")</f>
        <v>Average</v>
      </c>
      <c r="Z1485" s="5" t="str" cm="1">
        <f t="array" ref="Z1485">_xlfn.IFS(K1485&lt;=5,"Excellent",K1485&lt;=10,"Good",TRUE,"Delayed")</f>
        <v>Excellent</v>
      </c>
      <c r="AA1485" s="5" t="str">
        <f>_xlfn.XLOOKUP(Table1[[#This Row],[Shipment_ID]],A:A,E:E)</f>
        <v>CMA CGM</v>
      </c>
      <c r="AB1485" s="5">
        <f t="shared" si="23"/>
        <v>6485.27</v>
      </c>
    </row>
    <row r="1486" spans="1:28">
      <c r="A1486" t="s">
        <v>1680</v>
      </c>
      <c r="B1486" s="1">
        <v>45733</v>
      </c>
      <c r="C1486" t="s">
        <v>64</v>
      </c>
      <c r="D1486" t="s">
        <v>72</v>
      </c>
      <c r="E1486" t="s">
        <v>66</v>
      </c>
      <c r="F1486" t="s">
        <v>32</v>
      </c>
      <c r="G1486" t="s">
        <v>67</v>
      </c>
      <c r="H1486">
        <v>16.72</v>
      </c>
      <c r="I1486">
        <v>1593</v>
      </c>
      <c r="J1486">
        <v>99.32</v>
      </c>
      <c r="K1486">
        <v>4</v>
      </c>
      <c r="L1486" t="s">
        <v>44</v>
      </c>
      <c r="M1486" t="s">
        <v>60</v>
      </c>
      <c r="N1486">
        <v>46082.400000000001</v>
      </c>
      <c r="O1486" t="s">
        <v>354</v>
      </c>
      <c r="P1486" t="s">
        <v>47</v>
      </c>
      <c r="Q1486">
        <v>87.19</v>
      </c>
      <c r="R1486">
        <v>3854.8</v>
      </c>
      <c r="S1486">
        <v>4734.49</v>
      </c>
      <c r="T1486">
        <v>7951.14</v>
      </c>
      <c r="U1486" t="str">
        <f>TEXT(Table1[[#This Row],[Booking_Date]],"mmm")</f>
        <v>Mar</v>
      </c>
      <c r="V1486">
        <f>YEAR(Table1[[#This Row],[Booking_Date]])</f>
        <v>2025</v>
      </c>
      <c r="W1486" t="s">
        <v>38</v>
      </c>
      <c r="X1486" t="str">
        <f>IF(Table1[[#This Row],[Freight_Cost]]&gt;50000,"High","Low")</f>
        <v>Low</v>
      </c>
      <c r="Y1486" s="5" t="str">
        <f>IF(Table1[[#This Row],[Profit]]&gt;10000,"Good","Average")</f>
        <v>Average</v>
      </c>
      <c r="Z1486" s="5" t="str" cm="1">
        <f t="array" ref="Z1486">_xlfn.IFS(K1486&lt;=5,"Excellent",K1486&lt;=10,"Good",TRUE,"Delayed")</f>
        <v>Excellent</v>
      </c>
      <c r="AA1486" s="5" t="str">
        <f>_xlfn.XLOOKUP(Table1[[#This Row],[Shipment_ID]],A:A,E:E)</f>
        <v>COSCO</v>
      </c>
      <c r="AB1486" s="5">
        <f t="shared" si="23"/>
        <v>7951.14</v>
      </c>
    </row>
    <row r="1487" spans="1:28">
      <c r="A1487" t="s">
        <v>1681</v>
      </c>
      <c r="B1487" s="1">
        <v>46088</v>
      </c>
      <c r="C1487" t="s">
        <v>64</v>
      </c>
      <c r="D1487" t="s">
        <v>41</v>
      </c>
      <c r="E1487" t="s">
        <v>99</v>
      </c>
      <c r="F1487" t="s">
        <v>58</v>
      </c>
      <c r="G1487" t="s">
        <v>90</v>
      </c>
      <c r="H1487">
        <v>22.61</v>
      </c>
      <c r="I1487">
        <v>1612</v>
      </c>
      <c r="J1487">
        <v>93.77</v>
      </c>
      <c r="K1487">
        <v>5</v>
      </c>
      <c r="L1487" t="s">
        <v>68</v>
      </c>
      <c r="M1487" t="s">
        <v>35</v>
      </c>
      <c r="N1487">
        <v>69445.399999999994</v>
      </c>
      <c r="O1487" t="s">
        <v>487</v>
      </c>
      <c r="P1487" t="s">
        <v>74</v>
      </c>
      <c r="Q1487">
        <v>88.37</v>
      </c>
      <c r="R1487">
        <v>4128.3999999999996</v>
      </c>
      <c r="S1487">
        <v>1980.91</v>
      </c>
      <c r="T1487">
        <v>10686.89</v>
      </c>
      <c r="U1487" t="str">
        <f>TEXT(Table1[[#This Row],[Booking_Date]],"mmm")</f>
        <v>Mar</v>
      </c>
      <c r="V1487">
        <f>YEAR(Table1[[#This Row],[Booking_Date]])</f>
        <v>2026</v>
      </c>
      <c r="W1487" t="s">
        <v>38</v>
      </c>
      <c r="X1487" t="str">
        <f>IF(Table1[[#This Row],[Freight_Cost]]&gt;50000,"High","Low")</f>
        <v>High</v>
      </c>
      <c r="Y1487" s="5" t="str">
        <f>IF(Table1[[#This Row],[Profit]]&gt;10000,"Good","Average")</f>
        <v>Good</v>
      </c>
      <c r="Z1487" s="5" t="str" cm="1">
        <f t="array" ref="Z1487">_xlfn.IFS(K1487&lt;=5,"Excellent",K1487&lt;=10,"Good",TRUE,"Delayed")</f>
        <v>Excellent</v>
      </c>
      <c r="AA1487" s="5" t="str">
        <f>_xlfn.XLOOKUP(Table1[[#This Row],[Shipment_ID]],A:A,E:E)</f>
        <v>ONE</v>
      </c>
      <c r="AB1487" s="5">
        <f t="shared" si="23"/>
        <v>10686.89</v>
      </c>
    </row>
    <row r="1488" spans="1:28">
      <c r="A1488" t="s">
        <v>1682</v>
      </c>
      <c r="B1488" s="1">
        <v>45903</v>
      </c>
      <c r="C1488" t="s">
        <v>89</v>
      </c>
      <c r="D1488" t="s">
        <v>56</v>
      </c>
      <c r="E1488" t="s">
        <v>99</v>
      </c>
      <c r="F1488" t="s">
        <v>58</v>
      </c>
      <c r="G1488" t="s">
        <v>52</v>
      </c>
      <c r="H1488">
        <v>21.21</v>
      </c>
      <c r="I1488">
        <v>1181</v>
      </c>
      <c r="J1488">
        <v>91.47</v>
      </c>
      <c r="K1488">
        <v>2</v>
      </c>
      <c r="L1488" t="s">
        <v>34</v>
      </c>
      <c r="M1488" t="s">
        <v>35</v>
      </c>
      <c r="N1488">
        <v>65237.4</v>
      </c>
      <c r="O1488" t="s">
        <v>116</v>
      </c>
      <c r="P1488" t="s">
        <v>54</v>
      </c>
      <c r="Q1488">
        <v>87.18</v>
      </c>
      <c r="R1488">
        <v>3210.4</v>
      </c>
      <c r="S1488">
        <v>4143.7700000000004</v>
      </c>
      <c r="T1488">
        <v>11728.1</v>
      </c>
      <c r="U1488" t="str">
        <f>TEXT(Table1[[#This Row],[Booking_Date]],"mmm")</f>
        <v>Sep</v>
      </c>
      <c r="V1488">
        <f>YEAR(Table1[[#This Row],[Booking_Date]])</f>
        <v>2025</v>
      </c>
      <c r="W1488" t="s">
        <v>48</v>
      </c>
      <c r="X1488" t="str">
        <f>IF(Table1[[#This Row],[Freight_Cost]]&gt;50000,"High","Low")</f>
        <v>High</v>
      </c>
      <c r="Y1488" s="5" t="str">
        <f>IF(Table1[[#This Row],[Profit]]&gt;10000,"Good","Average")</f>
        <v>Good</v>
      </c>
      <c r="Z1488" s="5" t="str" cm="1">
        <f t="array" ref="Z1488">_xlfn.IFS(K1488&lt;=5,"Excellent",K1488&lt;=10,"Good",TRUE,"Delayed")</f>
        <v>Excellent</v>
      </c>
      <c r="AA1488" s="5" t="str">
        <f>_xlfn.XLOOKUP(Table1[[#This Row],[Shipment_ID]],A:A,E:E)</f>
        <v>ONE</v>
      </c>
      <c r="AB1488" s="5">
        <f t="shared" si="23"/>
        <v>11728.1</v>
      </c>
    </row>
    <row r="1489" spans="1:28">
      <c r="A1489" t="s">
        <v>1683</v>
      </c>
      <c r="B1489" s="1">
        <v>45758</v>
      </c>
      <c r="C1489" t="s">
        <v>50</v>
      </c>
      <c r="D1489" t="s">
        <v>82</v>
      </c>
      <c r="E1489" t="s">
        <v>57</v>
      </c>
      <c r="F1489" t="s">
        <v>32</v>
      </c>
      <c r="G1489" t="s">
        <v>33</v>
      </c>
      <c r="H1489">
        <v>13.08</v>
      </c>
      <c r="I1489">
        <v>2565</v>
      </c>
      <c r="J1489">
        <v>103.07</v>
      </c>
      <c r="K1489">
        <v>6</v>
      </c>
      <c r="L1489" t="s">
        <v>68</v>
      </c>
      <c r="M1489" t="s">
        <v>35</v>
      </c>
      <c r="N1489">
        <v>61420.4</v>
      </c>
      <c r="O1489" t="s">
        <v>133</v>
      </c>
      <c r="P1489" t="s">
        <v>74</v>
      </c>
      <c r="Q1489">
        <v>82.02</v>
      </c>
      <c r="R1489">
        <v>5653.2</v>
      </c>
      <c r="S1489">
        <v>2194.19</v>
      </c>
      <c r="T1489">
        <v>7796.23</v>
      </c>
      <c r="U1489" t="str">
        <f>TEXT(Table1[[#This Row],[Booking_Date]],"mmm")</f>
        <v>Apr</v>
      </c>
      <c r="V1489">
        <f>YEAR(Table1[[#This Row],[Booking_Date]])</f>
        <v>2025</v>
      </c>
      <c r="W1489" t="s">
        <v>75</v>
      </c>
      <c r="X1489" t="str">
        <f>IF(Table1[[#This Row],[Freight_Cost]]&gt;50000,"High","Low")</f>
        <v>High</v>
      </c>
      <c r="Y1489" s="5" t="str">
        <f>IF(Table1[[#This Row],[Profit]]&gt;10000,"Good","Average")</f>
        <v>Average</v>
      </c>
      <c r="Z1489" s="5" t="str" cm="1">
        <f t="array" ref="Z1489">_xlfn.IFS(K1489&lt;=5,"Excellent",K1489&lt;=10,"Good",TRUE,"Delayed")</f>
        <v>Good</v>
      </c>
      <c r="AA1489" s="5" t="str">
        <f>_xlfn.XLOOKUP(Table1[[#This Row],[Shipment_ID]],A:A,E:E)</f>
        <v>Evergreen</v>
      </c>
      <c r="AB1489" s="5">
        <f t="shared" si="23"/>
        <v>7796.23</v>
      </c>
    </row>
    <row r="1490" spans="1:28">
      <c r="A1490" t="s">
        <v>1684</v>
      </c>
      <c r="B1490" s="1">
        <v>46053</v>
      </c>
      <c r="C1490" t="s">
        <v>121</v>
      </c>
      <c r="D1490" t="s">
        <v>51</v>
      </c>
      <c r="E1490" t="s">
        <v>66</v>
      </c>
      <c r="F1490" t="s">
        <v>58</v>
      </c>
      <c r="G1490" t="s">
        <v>90</v>
      </c>
      <c r="H1490">
        <v>26.41</v>
      </c>
      <c r="I1490">
        <v>763</v>
      </c>
      <c r="J1490">
        <v>98.93</v>
      </c>
      <c r="K1490">
        <v>2</v>
      </c>
      <c r="L1490" t="s">
        <v>44</v>
      </c>
      <c r="M1490" t="s">
        <v>35</v>
      </c>
      <c r="N1490">
        <v>60796.6</v>
      </c>
      <c r="O1490" t="s">
        <v>87</v>
      </c>
      <c r="P1490" t="s">
        <v>78</v>
      </c>
      <c r="Q1490">
        <v>86.28</v>
      </c>
      <c r="R1490">
        <v>2582.4</v>
      </c>
      <c r="S1490">
        <v>4087.51</v>
      </c>
      <c r="T1490">
        <v>10433.93</v>
      </c>
      <c r="U1490" t="str">
        <f>TEXT(Table1[[#This Row],[Booking_Date]],"mmm")</f>
        <v>Jan</v>
      </c>
      <c r="V1490">
        <f>YEAR(Table1[[#This Row],[Booking_Date]])</f>
        <v>2026</v>
      </c>
      <c r="W1490" t="s">
        <v>38</v>
      </c>
      <c r="X1490" t="str">
        <f>IF(Table1[[#This Row],[Freight_Cost]]&gt;50000,"High","Low")</f>
        <v>High</v>
      </c>
      <c r="Y1490" s="5" t="str">
        <f>IF(Table1[[#This Row],[Profit]]&gt;10000,"Good","Average")</f>
        <v>Good</v>
      </c>
      <c r="Z1490" s="5" t="str" cm="1">
        <f t="array" ref="Z1490">_xlfn.IFS(K1490&lt;=5,"Excellent",K1490&lt;=10,"Good",TRUE,"Delayed")</f>
        <v>Excellent</v>
      </c>
      <c r="AA1490" s="5" t="str">
        <f>_xlfn.XLOOKUP(Table1[[#This Row],[Shipment_ID]],A:A,E:E)</f>
        <v>COSCO</v>
      </c>
      <c r="AB1490" s="5">
        <f t="shared" si="23"/>
        <v>10433.93</v>
      </c>
    </row>
    <row r="1491" spans="1:28">
      <c r="A1491" t="s">
        <v>1685</v>
      </c>
      <c r="B1491" s="1">
        <v>45602</v>
      </c>
      <c r="C1491" t="s">
        <v>40</v>
      </c>
      <c r="D1491" t="s">
        <v>51</v>
      </c>
      <c r="E1491" t="s">
        <v>66</v>
      </c>
      <c r="F1491" t="s">
        <v>32</v>
      </c>
      <c r="G1491" t="s">
        <v>33</v>
      </c>
      <c r="H1491">
        <v>10.4</v>
      </c>
      <c r="I1491">
        <v>2058</v>
      </c>
      <c r="J1491">
        <v>90.32</v>
      </c>
      <c r="K1491">
        <v>7</v>
      </c>
      <c r="L1491" t="s">
        <v>44</v>
      </c>
      <c r="M1491" t="s">
        <v>35</v>
      </c>
      <c r="N1491">
        <v>48894.400000000001</v>
      </c>
      <c r="O1491" t="s">
        <v>328</v>
      </c>
      <c r="P1491" t="s">
        <v>78</v>
      </c>
      <c r="Q1491">
        <v>83.2</v>
      </c>
      <c r="R1491">
        <v>4532</v>
      </c>
      <c r="S1491">
        <v>2602.0100000000002</v>
      </c>
      <c r="T1491">
        <v>5490.94</v>
      </c>
      <c r="U1491" t="str">
        <f>TEXT(Table1[[#This Row],[Booking_Date]],"mmm")</f>
        <v>Nov</v>
      </c>
      <c r="V1491">
        <f>YEAR(Table1[[#This Row],[Booking_Date]])</f>
        <v>2024</v>
      </c>
      <c r="W1491" t="s">
        <v>104</v>
      </c>
      <c r="X1491" t="str">
        <f>IF(Table1[[#This Row],[Freight_Cost]]&gt;50000,"High","Low")</f>
        <v>Low</v>
      </c>
      <c r="Y1491" s="5" t="str">
        <f>IF(Table1[[#This Row],[Profit]]&gt;10000,"Good","Average")</f>
        <v>Average</v>
      </c>
      <c r="Z1491" s="5" t="str" cm="1">
        <f t="array" ref="Z1491">_xlfn.IFS(K1491&lt;=5,"Excellent",K1491&lt;=10,"Good",TRUE,"Delayed")</f>
        <v>Good</v>
      </c>
      <c r="AA1491" s="5" t="str">
        <f>_xlfn.XLOOKUP(Table1[[#This Row],[Shipment_ID]],A:A,E:E)</f>
        <v>COSCO</v>
      </c>
      <c r="AB1491" s="5">
        <f t="shared" si="23"/>
        <v>5490.94</v>
      </c>
    </row>
    <row r="1492" spans="1:28">
      <c r="A1492" t="s">
        <v>1686</v>
      </c>
      <c r="B1492" s="1">
        <v>45766</v>
      </c>
      <c r="C1492" t="s">
        <v>50</v>
      </c>
      <c r="D1492" t="s">
        <v>82</v>
      </c>
      <c r="E1492" t="s">
        <v>83</v>
      </c>
      <c r="F1492" t="s">
        <v>58</v>
      </c>
      <c r="G1492" t="s">
        <v>43</v>
      </c>
      <c r="H1492">
        <v>13.73</v>
      </c>
      <c r="I1492">
        <v>2423</v>
      </c>
      <c r="J1492">
        <v>85.66</v>
      </c>
      <c r="K1492">
        <v>6</v>
      </c>
      <c r="L1492" t="s">
        <v>68</v>
      </c>
      <c r="M1492" t="s">
        <v>35</v>
      </c>
      <c r="N1492">
        <v>70212.2</v>
      </c>
      <c r="O1492" t="s">
        <v>564</v>
      </c>
      <c r="P1492" t="s">
        <v>74</v>
      </c>
      <c r="Q1492">
        <v>86.23</v>
      </c>
      <c r="R1492">
        <v>5395.2</v>
      </c>
      <c r="S1492">
        <v>2792.73</v>
      </c>
      <c r="T1492">
        <v>7242.36</v>
      </c>
      <c r="U1492" t="str">
        <f>TEXT(Table1[[#This Row],[Booking_Date]],"mmm")</f>
        <v>Apr</v>
      </c>
      <c r="V1492">
        <f>YEAR(Table1[[#This Row],[Booking_Date]])</f>
        <v>2025</v>
      </c>
      <c r="W1492" t="s">
        <v>75</v>
      </c>
      <c r="X1492" t="str">
        <f>IF(Table1[[#This Row],[Freight_Cost]]&gt;50000,"High","Low")</f>
        <v>High</v>
      </c>
      <c r="Y1492" s="5" t="str">
        <f>IF(Table1[[#This Row],[Profit]]&gt;10000,"Good","Average")</f>
        <v>Average</v>
      </c>
      <c r="Z1492" s="5" t="str" cm="1">
        <f t="array" ref="Z1492">_xlfn.IFS(K1492&lt;=5,"Excellent",K1492&lt;=10,"Good",TRUE,"Delayed")</f>
        <v>Good</v>
      </c>
      <c r="AA1492" s="5" t="str">
        <f>_xlfn.XLOOKUP(Table1[[#This Row],[Shipment_ID]],A:A,E:E)</f>
        <v>MSC</v>
      </c>
      <c r="AB1492" s="5">
        <f t="shared" si="23"/>
        <v>7242.36</v>
      </c>
    </row>
    <row r="1493" spans="1:28">
      <c r="A1493" t="s">
        <v>1687</v>
      </c>
      <c r="B1493" s="1">
        <v>45443</v>
      </c>
      <c r="C1493" t="s">
        <v>40</v>
      </c>
      <c r="D1493" t="s">
        <v>65</v>
      </c>
      <c r="E1493" t="s">
        <v>99</v>
      </c>
      <c r="F1493" t="s">
        <v>58</v>
      </c>
      <c r="G1493" t="s">
        <v>43</v>
      </c>
      <c r="H1493">
        <v>20.190000000000001</v>
      </c>
      <c r="I1493">
        <v>1585</v>
      </c>
      <c r="J1493">
        <v>87.36</v>
      </c>
      <c r="K1493">
        <v>4</v>
      </c>
      <c r="L1493" t="s">
        <v>68</v>
      </c>
      <c r="M1493" t="s">
        <v>35</v>
      </c>
      <c r="N1493">
        <v>66174.2</v>
      </c>
      <c r="O1493" t="s">
        <v>163</v>
      </c>
      <c r="P1493" t="s">
        <v>74</v>
      </c>
      <c r="Q1493">
        <v>86.15</v>
      </c>
      <c r="R1493">
        <v>3977.6</v>
      </c>
      <c r="S1493">
        <v>2545.7800000000002</v>
      </c>
      <c r="T1493">
        <v>5331.24</v>
      </c>
      <c r="U1493" t="str">
        <f>TEXT(Table1[[#This Row],[Booking_Date]],"mmm")</f>
        <v>May</v>
      </c>
      <c r="V1493">
        <f>YEAR(Table1[[#This Row],[Booking_Date]])</f>
        <v>2024</v>
      </c>
      <c r="W1493" t="s">
        <v>75</v>
      </c>
      <c r="X1493" t="str">
        <f>IF(Table1[[#This Row],[Freight_Cost]]&gt;50000,"High","Low")</f>
        <v>High</v>
      </c>
      <c r="Y1493" s="5" t="str">
        <f>IF(Table1[[#This Row],[Profit]]&gt;10000,"Good","Average")</f>
        <v>Average</v>
      </c>
      <c r="Z1493" s="5" t="str" cm="1">
        <f t="array" ref="Z1493">_xlfn.IFS(K1493&lt;=5,"Excellent",K1493&lt;=10,"Good",TRUE,"Delayed")</f>
        <v>Excellent</v>
      </c>
      <c r="AA1493" s="5" t="str">
        <f>_xlfn.XLOOKUP(Table1[[#This Row],[Shipment_ID]],A:A,E:E)</f>
        <v>ONE</v>
      </c>
      <c r="AB1493" s="5">
        <f t="shared" si="23"/>
        <v>5331.24</v>
      </c>
    </row>
    <row r="1494" spans="1:28">
      <c r="A1494" t="s">
        <v>1688</v>
      </c>
      <c r="B1494" s="1">
        <v>45836</v>
      </c>
      <c r="C1494" t="s">
        <v>121</v>
      </c>
      <c r="D1494" t="s">
        <v>65</v>
      </c>
      <c r="E1494" t="s">
        <v>83</v>
      </c>
      <c r="F1494" t="s">
        <v>58</v>
      </c>
      <c r="G1494" t="s">
        <v>43</v>
      </c>
      <c r="H1494">
        <v>15.66</v>
      </c>
      <c r="I1494">
        <v>2283</v>
      </c>
      <c r="J1494">
        <v>102.9</v>
      </c>
      <c r="K1494">
        <v>5</v>
      </c>
      <c r="L1494" t="s">
        <v>34</v>
      </c>
      <c r="M1494" t="s">
        <v>45</v>
      </c>
      <c r="N1494">
        <v>72338</v>
      </c>
      <c r="O1494" t="s">
        <v>80</v>
      </c>
      <c r="P1494" t="s">
        <v>70</v>
      </c>
      <c r="Q1494">
        <v>83.83</v>
      </c>
      <c r="R1494">
        <v>5192.3999999999996</v>
      </c>
      <c r="S1494">
        <v>2108.29</v>
      </c>
      <c r="T1494">
        <v>10633.18</v>
      </c>
      <c r="U1494" t="str">
        <f>TEXT(Table1[[#This Row],[Booking_Date]],"mmm")</f>
        <v>Jun</v>
      </c>
      <c r="V1494">
        <f>YEAR(Table1[[#This Row],[Booking_Date]])</f>
        <v>2025</v>
      </c>
      <c r="W1494" t="s">
        <v>75</v>
      </c>
      <c r="X1494" t="str">
        <f>IF(Table1[[#This Row],[Freight_Cost]]&gt;50000,"High","Low")</f>
        <v>High</v>
      </c>
      <c r="Y1494" s="5" t="str">
        <f>IF(Table1[[#This Row],[Profit]]&gt;10000,"Good","Average")</f>
        <v>Good</v>
      </c>
      <c r="Z1494" s="5" t="str" cm="1">
        <f t="array" ref="Z1494">_xlfn.IFS(K1494&lt;=5,"Excellent",K1494&lt;=10,"Good",TRUE,"Delayed")</f>
        <v>Excellent</v>
      </c>
      <c r="AA1494" s="5" t="str">
        <f>_xlfn.XLOOKUP(Table1[[#This Row],[Shipment_ID]],A:A,E:E)</f>
        <v>MSC</v>
      </c>
      <c r="AB1494" s="5">
        <f t="shared" si="23"/>
        <v>10633.18</v>
      </c>
    </row>
    <row r="1495" spans="1:28">
      <c r="A1495" t="s">
        <v>1689</v>
      </c>
      <c r="B1495" s="1">
        <v>45869</v>
      </c>
      <c r="C1495" t="s">
        <v>64</v>
      </c>
      <c r="D1495" t="s">
        <v>41</v>
      </c>
      <c r="E1495" t="s">
        <v>31</v>
      </c>
      <c r="F1495" t="s">
        <v>32</v>
      </c>
      <c r="G1495" t="s">
        <v>43</v>
      </c>
      <c r="H1495">
        <v>13.26</v>
      </c>
      <c r="I1495">
        <v>1738</v>
      </c>
      <c r="J1495">
        <v>92.63</v>
      </c>
      <c r="K1495">
        <v>5</v>
      </c>
      <c r="L1495" t="s">
        <v>68</v>
      </c>
      <c r="M1495" t="s">
        <v>35</v>
      </c>
      <c r="N1495">
        <v>50405.599999999999</v>
      </c>
      <c r="O1495" t="s">
        <v>219</v>
      </c>
      <c r="P1495" t="s">
        <v>54</v>
      </c>
      <c r="Q1495">
        <v>83.83</v>
      </c>
      <c r="R1495">
        <v>4006.4</v>
      </c>
      <c r="S1495">
        <v>4797.07</v>
      </c>
      <c r="T1495">
        <v>6643.53</v>
      </c>
      <c r="U1495" t="str">
        <f>TEXT(Table1[[#This Row],[Booking_Date]],"mmm")</f>
        <v>Jul</v>
      </c>
      <c r="V1495">
        <f>YEAR(Table1[[#This Row],[Booking_Date]])</f>
        <v>2025</v>
      </c>
      <c r="W1495" t="s">
        <v>48</v>
      </c>
      <c r="X1495" t="str">
        <f>IF(Table1[[#This Row],[Freight_Cost]]&gt;50000,"High","Low")</f>
        <v>High</v>
      </c>
      <c r="Y1495" s="5" t="str">
        <f>IF(Table1[[#This Row],[Profit]]&gt;10000,"Good","Average")</f>
        <v>Average</v>
      </c>
      <c r="Z1495" s="5" t="str" cm="1">
        <f t="array" ref="Z1495">_xlfn.IFS(K1495&lt;=5,"Excellent",K1495&lt;=10,"Good",TRUE,"Delayed")</f>
        <v>Excellent</v>
      </c>
      <c r="AA1495" s="5" t="str">
        <f>_xlfn.XLOOKUP(Table1[[#This Row],[Shipment_ID]],A:A,E:E)</f>
        <v>Hapag-Lloyd</v>
      </c>
      <c r="AB1495" s="5">
        <f t="shared" si="23"/>
        <v>6643.53</v>
      </c>
    </row>
    <row r="1496" spans="1:28">
      <c r="A1496" t="s">
        <v>1690</v>
      </c>
      <c r="B1496" s="1">
        <v>45536</v>
      </c>
      <c r="C1496" t="s">
        <v>115</v>
      </c>
      <c r="D1496" t="s">
        <v>30</v>
      </c>
      <c r="E1496" t="s">
        <v>57</v>
      </c>
      <c r="F1496" t="s">
        <v>32</v>
      </c>
      <c r="G1496" t="s">
        <v>52</v>
      </c>
      <c r="H1496">
        <v>16.13</v>
      </c>
      <c r="I1496">
        <v>1491</v>
      </c>
      <c r="J1496">
        <v>96.4</v>
      </c>
      <c r="K1496">
        <v>4</v>
      </c>
      <c r="L1496" t="s">
        <v>34</v>
      </c>
      <c r="M1496" t="s">
        <v>45</v>
      </c>
      <c r="N1496">
        <v>50477</v>
      </c>
      <c r="O1496" t="s">
        <v>341</v>
      </c>
      <c r="P1496" t="s">
        <v>47</v>
      </c>
      <c r="Q1496">
        <v>82.02</v>
      </c>
      <c r="R1496">
        <v>3627.2</v>
      </c>
      <c r="S1496">
        <v>4001.24</v>
      </c>
      <c r="T1496">
        <v>5557.12</v>
      </c>
      <c r="U1496" t="str">
        <f>TEXT(Table1[[#This Row],[Booking_Date]],"mmm")</f>
        <v>Sep</v>
      </c>
      <c r="V1496">
        <f>YEAR(Table1[[#This Row],[Booking_Date]])</f>
        <v>2024</v>
      </c>
      <c r="W1496" t="s">
        <v>48</v>
      </c>
      <c r="X1496" t="str">
        <f>IF(Table1[[#This Row],[Freight_Cost]]&gt;50000,"High","Low")</f>
        <v>High</v>
      </c>
      <c r="Y1496" s="5" t="str">
        <f>IF(Table1[[#This Row],[Profit]]&gt;10000,"Good","Average")</f>
        <v>Average</v>
      </c>
      <c r="Z1496" s="5" t="str" cm="1">
        <f t="array" ref="Z1496">_xlfn.IFS(K1496&lt;=5,"Excellent",K1496&lt;=10,"Good",TRUE,"Delayed")</f>
        <v>Excellent</v>
      </c>
      <c r="AA1496" s="5" t="str">
        <f>_xlfn.XLOOKUP(Table1[[#This Row],[Shipment_ID]],A:A,E:E)</f>
        <v>Evergreen</v>
      </c>
      <c r="AB1496" s="5">
        <f t="shared" si="23"/>
        <v>5557.12</v>
      </c>
    </row>
    <row r="1497" spans="1:28">
      <c r="A1497" t="s">
        <v>1691</v>
      </c>
      <c r="B1497" s="1">
        <v>45544</v>
      </c>
      <c r="C1497" t="s">
        <v>89</v>
      </c>
      <c r="D1497" t="s">
        <v>56</v>
      </c>
      <c r="E1497" t="s">
        <v>66</v>
      </c>
      <c r="F1497" t="s">
        <v>32</v>
      </c>
      <c r="G1497" t="s">
        <v>84</v>
      </c>
      <c r="H1497">
        <v>12.69</v>
      </c>
      <c r="I1497">
        <v>1435</v>
      </c>
      <c r="J1497">
        <v>98.65</v>
      </c>
      <c r="K1497">
        <v>3</v>
      </c>
      <c r="L1497" t="s">
        <v>34</v>
      </c>
      <c r="M1497" t="s">
        <v>35</v>
      </c>
      <c r="N1497">
        <v>49479</v>
      </c>
      <c r="O1497" t="s">
        <v>130</v>
      </c>
      <c r="P1497" t="s">
        <v>54</v>
      </c>
      <c r="Q1497">
        <v>87.07</v>
      </c>
      <c r="R1497">
        <v>3377.6</v>
      </c>
      <c r="S1497">
        <v>4355.87</v>
      </c>
      <c r="T1497">
        <v>4002.42</v>
      </c>
      <c r="U1497" t="str">
        <f>TEXT(Table1[[#This Row],[Booking_Date]],"mmm")</f>
        <v>Sep</v>
      </c>
      <c r="V1497">
        <f>YEAR(Table1[[#This Row],[Booking_Date]])</f>
        <v>2024</v>
      </c>
      <c r="W1497" t="s">
        <v>48</v>
      </c>
      <c r="X1497" t="str">
        <f>IF(Table1[[#This Row],[Freight_Cost]]&gt;50000,"High","Low")</f>
        <v>Low</v>
      </c>
      <c r="Y1497" s="5" t="str">
        <f>IF(Table1[[#This Row],[Profit]]&gt;10000,"Good","Average")</f>
        <v>Average</v>
      </c>
      <c r="Z1497" s="5" t="str" cm="1">
        <f t="array" ref="Z1497">_xlfn.IFS(K1497&lt;=5,"Excellent",K1497&lt;=10,"Good",TRUE,"Delayed")</f>
        <v>Excellent</v>
      </c>
      <c r="AA1497" s="5" t="str">
        <f>_xlfn.XLOOKUP(Table1[[#This Row],[Shipment_ID]],A:A,E:E)</f>
        <v>COSCO</v>
      </c>
      <c r="AB1497" s="5">
        <f t="shared" si="23"/>
        <v>4002.42</v>
      </c>
    </row>
    <row r="1498" spans="1:28">
      <c r="A1498" t="s">
        <v>1692</v>
      </c>
      <c r="B1498" s="1">
        <v>46075</v>
      </c>
      <c r="C1498" t="s">
        <v>50</v>
      </c>
      <c r="D1498" t="s">
        <v>51</v>
      </c>
      <c r="E1498" t="s">
        <v>83</v>
      </c>
      <c r="F1498" t="s">
        <v>32</v>
      </c>
      <c r="G1498" t="s">
        <v>52</v>
      </c>
      <c r="H1498">
        <v>24.05</v>
      </c>
      <c r="I1498">
        <v>2477</v>
      </c>
      <c r="J1498">
        <v>91.36</v>
      </c>
      <c r="K1498">
        <v>7</v>
      </c>
      <c r="L1498" t="s">
        <v>44</v>
      </c>
      <c r="M1498" t="s">
        <v>60</v>
      </c>
      <c r="N1498">
        <v>62332.2</v>
      </c>
      <c r="O1498" t="s">
        <v>93</v>
      </c>
      <c r="P1498" t="s">
        <v>54</v>
      </c>
      <c r="Q1498">
        <v>88.78</v>
      </c>
      <c r="R1498">
        <v>5916</v>
      </c>
      <c r="S1498">
        <v>3367.04</v>
      </c>
      <c r="T1498">
        <v>8227.33</v>
      </c>
      <c r="U1498" t="str">
        <f>TEXT(Table1[[#This Row],[Booking_Date]],"mmm")</f>
        <v>Feb</v>
      </c>
      <c r="V1498">
        <f>YEAR(Table1[[#This Row],[Booking_Date]])</f>
        <v>2026</v>
      </c>
      <c r="W1498" t="s">
        <v>38</v>
      </c>
      <c r="X1498" t="str">
        <f>IF(Table1[[#This Row],[Freight_Cost]]&gt;50000,"High","Low")</f>
        <v>High</v>
      </c>
      <c r="Y1498" s="5" t="str">
        <f>IF(Table1[[#This Row],[Profit]]&gt;10000,"Good","Average")</f>
        <v>Average</v>
      </c>
      <c r="Z1498" s="5" t="str" cm="1">
        <f t="array" ref="Z1498">_xlfn.IFS(K1498&lt;=5,"Excellent",K1498&lt;=10,"Good",TRUE,"Delayed")</f>
        <v>Good</v>
      </c>
      <c r="AA1498" s="5" t="str">
        <f>_xlfn.XLOOKUP(Table1[[#This Row],[Shipment_ID]],A:A,E:E)</f>
        <v>MSC</v>
      </c>
      <c r="AB1498" s="5">
        <f t="shared" si="23"/>
        <v>8227.33</v>
      </c>
    </row>
    <row r="1499" spans="1:28">
      <c r="A1499" t="s">
        <v>1693</v>
      </c>
      <c r="B1499" s="1">
        <v>46078</v>
      </c>
      <c r="C1499" t="s">
        <v>115</v>
      </c>
      <c r="D1499" t="s">
        <v>51</v>
      </c>
      <c r="E1499" t="s">
        <v>66</v>
      </c>
      <c r="F1499" t="s">
        <v>32</v>
      </c>
      <c r="G1499" t="s">
        <v>90</v>
      </c>
      <c r="H1499">
        <v>24.36</v>
      </c>
      <c r="I1499">
        <v>2683</v>
      </c>
      <c r="J1499">
        <v>89.2</v>
      </c>
      <c r="K1499">
        <v>7</v>
      </c>
      <c r="L1499" t="s">
        <v>68</v>
      </c>
      <c r="M1499" t="s">
        <v>60</v>
      </c>
      <c r="N1499">
        <v>67324</v>
      </c>
      <c r="O1499" t="s">
        <v>36</v>
      </c>
      <c r="P1499" t="s">
        <v>74</v>
      </c>
      <c r="Q1499">
        <v>86.37</v>
      </c>
      <c r="R1499">
        <v>6340.4</v>
      </c>
      <c r="S1499">
        <v>2678.65</v>
      </c>
      <c r="T1499">
        <v>8153.1</v>
      </c>
      <c r="U1499" t="str">
        <f>TEXT(Table1[[#This Row],[Booking_Date]],"mmm")</f>
        <v>Feb</v>
      </c>
      <c r="V1499">
        <f>YEAR(Table1[[#This Row],[Booking_Date]])</f>
        <v>2026</v>
      </c>
      <c r="W1499" t="s">
        <v>38</v>
      </c>
      <c r="X1499" t="str">
        <f>IF(Table1[[#This Row],[Freight_Cost]]&gt;50000,"High","Low")</f>
        <v>High</v>
      </c>
      <c r="Y1499" s="5" t="str">
        <f>IF(Table1[[#This Row],[Profit]]&gt;10000,"Good","Average")</f>
        <v>Average</v>
      </c>
      <c r="Z1499" s="5" t="str" cm="1">
        <f t="array" ref="Z1499">_xlfn.IFS(K1499&lt;=5,"Excellent",K1499&lt;=10,"Good",TRUE,"Delayed")</f>
        <v>Good</v>
      </c>
      <c r="AA1499" s="5" t="str">
        <f>_xlfn.XLOOKUP(Table1[[#This Row],[Shipment_ID]],A:A,E:E)</f>
        <v>COSCO</v>
      </c>
      <c r="AB1499" s="5">
        <f t="shared" si="23"/>
        <v>8153.1</v>
      </c>
    </row>
    <row r="1500" spans="1:28">
      <c r="A1500" t="s">
        <v>1694</v>
      </c>
      <c r="B1500" s="1">
        <v>45354</v>
      </c>
      <c r="C1500" t="s">
        <v>115</v>
      </c>
      <c r="D1500" t="s">
        <v>108</v>
      </c>
      <c r="E1500" t="s">
        <v>102</v>
      </c>
      <c r="F1500" t="s">
        <v>58</v>
      </c>
      <c r="G1500" t="s">
        <v>84</v>
      </c>
      <c r="H1500">
        <v>15.74</v>
      </c>
      <c r="I1500">
        <v>1707</v>
      </c>
      <c r="J1500">
        <v>91.36</v>
      </c>
      <c r="K1500">
        <v>5</v>
      </c>
      <c r="L1500" t="s">
        <v>34</v>
      </c>
      <c r="M1500" t="s">
        <v>60</v>
      </c>
      <c r="N1500">
        <v>62613.2</v>
      </c>
      <c r="O1500" t="s">
        <v>395</v>
      </c>
      <c r="P1500" t="s">
        <v>70</v>
      </c>
      <c r="Q1500">
        <v>87.23</v>
      </c>
      <c r="R1500">
        <v>4043.6</v>
      </c>
      <c r="S1500">
        <v>2169.91</v>
      </c>
      <c r="T1500">
        <v>6163.66</v>
      </c>
      <c r="U1500" t="str">
        <f>TEXT(Table1[[#This Row],[Booking_Date]],"mmm")</f>
        <v>Mar</v>
      </c>
      <c r="V1500">
        <f>YEAR(Table1[[#This Row],[Booking_Date]])</f>
        <v>2024</v>
      </c>
      <c r="W1500" t="s">
        <v>38</v>
      </c>
      <c r="X1500" t="str">
        <f>IF(Table1[[#This Row],[Freight_Cost]]&gt;50000,"High","Low")</f>
        <v>High</v>
      </c>
      <c r="Y1500" s="5" t="str">
        <f>IF(Table1[[#This Row],[Profit]]&gt;10000,"Good","Average")</f>
        <v>Average</v>
      </c>
      <c r="Z1500" s="5" t="str" cm="1">
        <f t="array" ref="Z1500">_xlfn.IFS(K1500&lt;=5,"Excellent",K1500&lt;=10,"Good",TRUE,"Delayed")</f>
        <v>Excellent</v>
      </c>
      <c r="AA1500" s="5" t="str">
        <f>_xlfn.XLOOKUP(Table1[[#This Row],[Shipment_ID]],A:A,E:E)</f>
        <v>Maersk</v>
      </c>
      <c r="AB1500" s="5">
        <f t="shared" si="23"/>
        <v>6163.66</v>
      </c>
    </row>
    <row r="1501" spans="1:28">
      <c r="A1501" t="s">
        <v>1695</v>
      </c>
      <c r="B1501" s="1">
        <v>45547</v>
      </c>
      <c r="C1501" t="s">
        <v>115</v>
      </c>
      <c r="D1501" t="s">
        <v>108</v>
      </c>
      <c r="E1501" t="s">
        <v>57</v>
      </c>
      <c r="F1501" t="s">
        <v>32</v>
      </c>
      <c r="G1501" t="s">
        <v>67</v>
      </c>
      <c r="H1501">
        <v>16.68</v>
      </c>
      <c r="I1501">
        <v>348</v>
      </c>
      <c r="J1501">
        <v>101.39</v>
      </c>
      <c r="K1501">
        <v>2</v>
      </c>
      <c r="L1501" t="s">
        <v>34</v>
      </c>
      <c r="M1501" t="s">
        <v>45</v>
      </c>
      <c r="N1501">
        <v>37854.800000000003</v>
      </c>
      <c r="O1501" t="s">
        <v>266</v>
      </c>
      <c r="P1501" t="s">
        <v>62</v>
      </c>
      <c r="Q1501">
        <v>82.47</v>
      </c>
      <c r="R1501">
        <v>1363.2</v>
      </c>
      <c r="S1501">
        <v>4991.63</v>
      </c>
      <c r="T1501">
        <v>6677.98</v>
      </c>
      <c r="U1501" t="str">
        <f>TEXT(Table1[[#This Row],[Booking_Date]],"mmm")</f>
        <v>Sep</v>
      </c>
      <c r="V1501">
        <f>YEAR(Table1[[#This Row],[Booking_Date]])</f>
        <v>2024</v>
      </c>
      <c r="W1501" t="s">
        <v>48</v>
      </c>
      <c r="X1501" t="str">
        <f>IF(Table1[[#This Row],[Freight_Cost]]&gt;50000,"High","Low")</f>
        <v>Low</v>
      </c>
      <c r="Y1501" s="5" t="str">
        <f>IF(Table1[[#This Row],[Profit]]&gt;10000,"Good","Average")</f>
        <v>Average</v>
      </c>
      <c r="Z1501" s="5" t="str" cm="1">
        <f t="array" ref="Z1501">_xlfn.IFS(K1501&lt;=5,"Excellent",K1501&lt;=10,"Good",TRUE,"Delayed")</f>
        <v>Excellent</v>
      </c>
      <c r="AA1501" s="5" t="str">
        <f>_xlfn.XLOOKUP(Table1[[#This Row],[Shipment_ID]],A:A,E:E)</f>
        <v>Evergreen</v>
      </c>
      <c r="AB1501" s="5">
        <f t="shared" si="23"/>
        <v>6677.98</v>
      </c>
    </row>
    <row r="1502" spans="1:28">
      <c r="A1502" t="s">
        <v>1696</v>
      </c>
      <c r="B1502" s="1">
        <v>45945</v>
      </c>
      <c r="C1502" t="s">
        <v>121</v>
      </c>
      <c r="D1502" t="s">
        <v>82</v>
      </c>
      <c r="E1502" t="s">
        <v>31</v>
      </c>
      <c r="F1502" t="s">
        <v>58</v>
      </c>
      <c r="G1502" t="s">
        <v>90</v>
      </c>
      <c r="H1502">
        <v>20.100000000000001</v>
      </c>
      <c r="I1502">
        <v>1998</v>
      </c>
      <c r="J1502">
        <v>91.54</v>
      </c>
      <c r="K1502">
        <v>5</v>
      </c>
      <c r="L1502" t="s">
        <v>34</v>
      </c>
      <c r="M1502" t="s">
        <v>35</v>
      </c>
      <c r="N1502">
        <v>74050.8</v>
      </c>
      <c r="O1502" t="s">
        <v>184</v>
      </c>
      <c r="P1502" t="s">
        <v>74</v>
      </c>
      <c r="Q1502">
        <v>82.32</v>
      </c>
      <c r="R1502">
        <v>4800</v>
      </c>
      <c r="S1502">
        <v>2373.58</v>
      </c>
      <c r="T1502">
        <v>11634.68</v>
      </c>
      <c r="U1502" t="str">
        <f>TEXT(Table1[[#This Row],[Booking_Date]],"mmm")</f>
        <v>Oct</v>
      </c>
      <c r="V1502">
        <f>YEAR(Table1[[#This Row],[Booking_Date]])</f>
        <v>2025</v>
      </c>
      <c r="W1502" t="s">
        <v>104</v>
      </c>
      <c r="X1502" t="str">
        <f>IF(Table1[[#This Row],[Freight_Cost]]&gt;50000,"High","Low")</f>
        <v>High</v>
      </c>
      <c r="Y1502" s="5" t="str">
        <f>IF(Table1[[#This Row],[Profit]]&gt;10000,"Good","Average")</f>
        <v>Good</v>
      </c>
      <c r="Z1502" s="5" t="str" cm="1">
        <f t="array" ref="Z1502">_xlfn.IFS(K1502&lt;=5,"Excellent",K1502&lt;=10,"Good",TRUE,"Delayed")</f>
        <v>Excellent</v>
      </c>
      <c r="AA1502" s="5" t="str">
        <f>_xlfn.XLOOKUP(Table1[[#This Row],[Shipment_ID]],A:A,E:E)</f>
        <v>Hapag-Lloyd</v>
      </c>
      <c r="AB1502" s="5">
        <f t="shared" si="23"/>
        <v>11634.68</v>
      </c>
    </row>
    <row r="1503" spans="1:28">
      <c r="A1503" t="s">
        <v>1697</v>
      </c>
      <c r="B1503" s="1">
        <v>45461</v>
      </c>
      <c r="C1503" t="s">
        <v>121</v>
      </c>
      <c r="D1503" t="s">
        <v>108</v>
      </c>
      <c r="E1503" t="s">
        <v>66</v>
      </c>
      <c r="F1503" t="s">
        <v>32</v>
      </c>
      <c r="G1503" t="s">
        <v>59</v>
      </c>
      <c r="H1503">
        <v>19.329999999999998</v>
      </c>
      <c r="I1503">
        <v>949</v>
      </c>
      <c r="J1503">
        <v>102.61</v>
      </c>
      <c r="K1503">
        <v>4</v>
      </c>
      <c r="L1503" t="s">
        <v>44</v>
      </c>
      <c r="M1503" t="s">
        <v>45</v>
      </c>
      <c r="N1503">
        <v>42598.2</v>
      </c>
      <c r="O1503" t="s">
        <v>77</v>
      </c>
      <c r="P1503" t="s">
        <v>78</v>
      </c>
      <c r="Q1503">
        <v>87.49</v>
      </c>
      <c r="R1503">
        <v>2671.2</v>
      </c>
      <c r="S1503">
        <v>3079.43</v>
      </c>
      <c r="T1503">
        <v>7238.25</v>
      </c>
      <c r="U1503" t="str">
        <f>TEXT(Table1[[#This Row],[Booking_Date]],"mmm")</f>
        <v>Jun</v>
      </c>
      <c r="V1503">
        <f>YEAR(Table1[[#This Row],[Booking_Date]])</f>
        <v>2024</v>
      </c>
      <c r="W1503" t="s">
        <v>75</v>
      </c>
      <c r="X1503" t="str">
        <f>IF(Table1[[#This Row],[Freight_Cost]]&gt;50000,"High","Low")</f>
        <v>Low</v>
      </c>
      <c r="Y1503" s="5" t="str">
        <f>IF(Table1[[#This Row],[Profit]]&gt;10000,"Good","Average")</f>
        <v>Average</v>
      </c>
      <c r="Z1503" s="5" t="str" cm="1">
        <f t="array" ref="Z1503">_xlfn.IFS(K1503&lt;=5,"Excellent",K1503&lt;=10,"Good",TRUE,"Delayed")</f>
        <v>Excellent</v>
      </c>
      <c r="AA1503" s="5" t="str">
        <f>_xlfn.XLOOKUP(Table1[[#This Row],[Shipment_ID]],A:A,E:E)</f>
        <v>COSCO</v>
      </c>
      <c r="AB1503" s="5">
        <f t="shared" si="23"/>
        <v>7238.25</v>
      </c>
    </row>
    <row r="1504" spans="1:28">
      <c r="A1504" t="s">
        <v>1698</v>
      </c>
      <c r="B1504" s="1">
        <v>46087</v>
      </c>
      <c r="C1504" t="s">
        <v>64</v>
      </c>
      <c r="D1504" t="s">
        <v>41</v>
      </c>
      <c r="E1504" t="s">
        <v>42</v>
      </c>
      <c r="F1504" t="s">
        <v>58</v>
      </c>
      <c r="G1504" t="s">
        <v>33</v>
      </c>
      <c r="H1504">
        <v>14.14</v>
      </c>
      <c r="I1504">
        <v>1612</v>
      </c>
      <c r="J1504">
        <v>88.23</v>
      </c>
      <c r="K1504">
        <v>6</v>
      </c>
      <c r="L1504" t="s">
        <v>34</v>
      </c>
      <c r="M1504" t="s">
        <v>35</v>
      </c>
      <c r="N1504">
        <v>63657.599999999999</v>
      </c>
      <c r="O1504" t="s">
        <v>402</v>
      </c>
      <c r="P1504" t="s">
        <v>37</v>
      </c>
      <c r="Q1504">
        <v>83.77</v>
      </c>
      <c r="R1504">
        <v>3789.6</v>
      </c>
      <c r="S1504">
        <v>3111.06</v>
      </c>
      <c r="T1504">
        <v>9029.14</v>
      </c>
      <c r="U1504" t="str">
        <f>TEXT(Table1[[#This Row],[Booking_Date]],"mmm")</f>
        <v>Mar</v>
      </c>
      <c r="V1504">
        <f>YEAR(Table1[[#This Row],[Booking_Date]])</f>
        <v>2026</v>
      </c>
      <c r="W1504" t="s">
        <v>38</v>
      </c>
      <c r="X1504" t="str">
        <f>IF(Table1[[#This Row],[Freight_Cost]]&gt;50000,"High","Low")</f>
        <v>High</v>
      </c>
      <c r="Y1504" s="5" t="str">
        <f>IF(Table1[[#This Row],[Profit]]&gt;10000,"Good","Average")</f>
        <v>Average</v>
      </c>
      <c r="Z1504" s="5" t="str" cm="1">
        <f t="array" ref="Z1504">_xlfn.IFS(K1504&lt;=5,"Excellent",K1504&lt;=10,"Good",TRUE,"Delayed")</f>
        <v>Good</v>
      </c>
      <c r="AA1504" s="5" t="str">
        <f>_xlfn.XLOOKUP(Table1[[#This Row],[Shipment_ID]],A:A,E:E)</f>
        <v>CMA CGM</v>
      </c>
      <c r="AB1504" s="5">
        <f t="shared" si="23"/>
        <v>9029.14</v>
      </c>
    </row>
    <row r="1505" spans="1:28">
      <c r="A1505" t="s">
        <v>1699</v>
      </c>
      <c r="B1505" s="1">
        <v>45388</v>
      </c>
      <c r="C1505" t="s">
        <v>121</v>
      </c>
      <c r="D1505" t="s">
        <v>51</v>
      </c>
      <c r="E1505" t="s">
        <v>83</v>
      </c>
      <c r="F1505" t="s">
        <v>58</v>
      </c>
      <c r="G1505" t="s">
        <v>52</v>
      </c>
      <c r="H1505">
        <v>27.22</v>
      </c>
      <c r="I1505">
        <v>2302</v>
      </c>
      <c r="J1505">
        <v>85.71</v>
      </c>
      <c r="K1505">
        <v>7</v>
      </c>
      <c r="L1505" t="s">
        <v>34</v>
      </c>
      <c r="M1505" t="s">
        <v>60</v>
      </c>
      <c r="N1505">
        <v>79407.199999999997</v>
      </c>
      <c r="O1505" t="s">
        <v>133</v>
      </c>
      <c r="P1505" t="s">
        <v>70</v>
      </c>
      <c r="Q1505">
        <v>81.900000000000006</v>
      </c>
      <c r="R1505">
        <v>5692.8</v>
      </c>
      <c r="S1505">
        <v>3632.95</v>
      </c>
      <c r="T1505">
        <v>10556.28</v>
      </c>
      <c r="U1505" t="str">
        <f>TEXT(Table1[[#This Row],[Booking_Date]],"mmm")</f>
        <v>Apr</v>
      </c>
      <c r="V1505">
        <f>YEAR(Table1[[#This Row],[Booking_Date]])</f>
        <v>2024</v>
      </c>
      <c r="W1505" t="s">
        <v>75</v>
      </c>
      <c r="X1505" t="str">
        <f>IF(Table1[[#This Row],[Freight_Cost]]&gt;50000,"High","Low")</f>
        <v>High</v>
      </c>
      <c r="Y1505" s="5" t="str">
        <f>IF(Table1[[#This Row],[Profit]]&gt;10000,"Good","Average")</f>
        <v>Good</v>
      </c>
      <c r="Z1505" s="5" t="str" cm="1">
        <f t="array" ref="Z1505">_xlfn.IFS(K1505&lt;=5,"Excellent",K1505&lt;=10,"Good",TRUE,"Delayed")</f>
        <v>Good</v>
      </c>
      <c r="AA1505" s="5" t="str">
        <f>_xlfn.XLOOKUP(Table1[[#This Row],[Shipment_ID]],A:A,E:E)</f>
        <v>MSC</v>
      </c>
      <c r="AB1505" s="5">
        <f t="shared" si="23"/>
        <v>10556.28</v>
      </c>
    </row>
    <row r="1506" spans="1:28">
      <c r="A1506" t="s">
        <v>1700</v>
      </c>
      <c r="B1506" s="1">
        <v>46052</v>
      </c>
      <c r="C1506" t="s">
        <v>115</v>
      </c>
      <c r="D1506" t="s">
        <v>56</v>
      </c>
      <c r="E1506" t="s">
        <v>31</v>
      </c>
      <c r="F1506" t="s">
        <v>58</v>
      </c>
      <c r="G1506" t="s">
        <v>67</v>
      </c>
      <c r="H1506">
        <v>12.41</v>
      </c>
      <c r="I1506">
        <v>1020</v>
      </c>
      <c r="J1506">
        <v>89.86</v>
      </c>
      <c r="K1506">
        <v>4</v>
      </c>
      <c r="L1506" t="s">
        <v>44</v>
      </c>
      <c r="M1506" t="s">
        <v>60</v>
      </c>
      <c r="N1506">
        <v>46192.2</v>
      </c>
      <c r="O1506" t="s">
        <v>61</v>
      </c>
      <c r="P1506" t="s">
        <v>37</v>
      </c>
      <c r="Q1506">
        <v>81.87</v>
      </c>
      <c r="R1506">
        <v>2536.4</v>
      </c>
      <c r="S1506">
        <v>4248.55</v>
      </c>
      <c r="T1506">
        <v>4572.17</v>
      </c>
      <c r="U1506" t="str">
        <f>TEXT(Table1[[#This Row],[Booking_Date]],"mmm")</f>
        <v>Jan</v>
      </c>
      <c r="V1506">
        <f>YEAR(Table1[[#This Row],[Booking_Date]])</f>
        <v>2026</v>
      </c>
      <c r="W1506" t="s">
        <v>38</v>
      </c>
      <c r="X1506" t="str">
        <f>IF(Table1[[#This Row],[Freight_Cost]]&gt;50000,"High","Low")</f>
        <v>Low</v>
      </c>
      <c r="Y1506" s="5" t="str">
        <f>IF(Table1[[#This Row],[Profit]]&gt;10000,"Good","Average")</f>
        <v>Average</v>
      </c>
      <c r="Z1506" s="5" t="str" cm="1">
        <f t="array" ref="Z1506">_xlfn.IFS(K1506&lt;=5,"Excellent",K1506&lt;=10,"Good",TRUE,"Delayed")</f>
        <v>Excellent</v>
      </c>
      <c r="AA1506" s="5" t="str">
        <f>_xlfn.XLOOKUP(Table1[[#This Row],[Shipment_ID]],A:A,E:E)</f>
        <v>Hapag-Lloyd</v>
      </c>
      <c r="AB1506" s="5">
        <f t="shared" si="23"/>
        <v>4572.17</v>
      </c>
    </row>
    <row r="1507" spans="1:28">
      <c r="A1507" t="s">
        <v>1701</v>
      </c>
      <c r="B1507" s="1">
        <v>45997</v>
      </c>
      <c r="C1507" t="s">
        <v>50</v>
      </c>
      <c r="D1507" t="s">
        <v>56</v>
      </c>
      <c r="E1507" t="s">
        <v>102</v>
      </c>
      <c r="F1507" t="s">
        <v>32</v>
      </c>
      <c r="G1507" t="s">
        <v>59</v>
      </c>
      <c r="H1507">
        <v>12.96</v>
      </c>
      <c r="I1507">
        <v>1136</v>
      </c>
      <c r="J1507">
        <v>91.19</v>
      </c>
      <c r="K1507">
        <v>4</v>
      </c>
      <c r="L1507" t="s">
        <v>68</v>
      </c>
      <c r="M1507" t="s">
        <v>45</v>
      </c>
      <c r="N1507">
        <v>40238.800000000003</v>
      </c>
      <c r="O1507" t="s">
        <v>175</v>
      </c>
      <c r="P1507" t="s">
        <v>78</v>
      </c>
      <c r="Q1507">
        <v>88.03</v>
      </c>
      <c r="R1507">
        <v>2790.4</v>
      </c>
      <c r="S1507">
        <v>2670.41</v>
      </c>
      <c r="T1507">
        <v>6694.16</v>
      </c>
      <c r="U1507" t="str">
        <f>TEXT(Table1[[#This Row],[Booking_Date]],"mmm")</f>
        <v>Dec</v>
      </c>
      <c r="V1507">
        <f>YEAR(Table1[[#This Row],[Booking_Date]])</f>
        <v>2025</v>
      </c>
      <c r="W1507" t="s">
        <v>104</v>
      </c>
      <c r="X1507" t="str">
        <f>IF(Table1[[#This Row],[Freight_Cost]]&gt;50000,"High","Low")</f>
        <v>Low</v>
      </c>
      <c r="Y1507" s="5" t="str">
        <f>IF(Table1[[#This Row],[Profit]]&gt;10000,"Good","Average")</f>
        <v>Average</v>
      </c>
      <c r="Z1507" s="5" t="str" cm="1">
        <f t="array" ref="Z1507">_xlfn.IFS(K1507&lt;=5,"Excellent",K1507&lt;=10,"Good",TRUE,"Delayed")</f>
        <v>Excellent</v>
      </c>
      <c r="AA1507" s="5" t="str">
        <f>_xlfn.XLOOKUP(Table1[[#This Row],[Shipment_ID]],A:A,E:E)</f>
        <v>Maersk</v>
      </c>
      <c r="AB1507" s="5">
        <f t="shared" si="23"/>
        <v>6694.16</v>
      </c>
    </row>
    <row r="1508" spans="1:28">
      <c r="A1508" t="s">
        <v>1702</v>
      </c>
      <c r="B1508" s="1">
        <v>45697</v>
      </c>
      <c r="C1508" t="s">
        <v>40</v>
      </c>
      <c r="D1508" t="s">
        <v>30</v>
      </c>
      <c r="E1508" t="s">
        <v>99</v>
      </c>
      <c r="F1508" t="s">
        <v>32</v>
      </c>
      <c r="G1508" t="s">
        <v>59</v>
      </c>
      <c r="H1508">
        <v>24.82</v>
      </c>
      <c r="I1508">
        <v>2080</v>
      </c>
      <c r="J1508">
        <v>104.25</v>
      </c>
      <c r="K1508">
        <v>5</v>
      </c>
      <c r="L1508" t="s">
        <v>44</v>
      </c>
      <c r="M1508" t="s">
        <v>35</v>
      </c>
      <c r="N1508">
        <v>63808</v>
      </c>
      <c r="O1508" t="s">
        <v>172</v>
      </c>
      <c r="P1508" t="s">
        <v>78</v>
      </c>
      <c r="Q1508">
        <v>83.88</v>
      </c>
      <c r="R1508">
        <v>5152.8</v>
      </c>
      <c r="S1508">
        <v>4380.54</v>
      </c>
      <c r="T1508">
        <v>7739.74</v>
      </c>
      <c r="U1508" t="str">
        <f>TEXT(Table1[[#This Row],[Booking_Date]],"mmm")</f>
        <v>Feb</v>
      </c>
      <c r="V1508">
        <f>YEAR(Table1[[#This Row],[Booking_Date]])</f>
        <v>2025</v>
      </c>
      <c r="W1508" t="s">
        <v>38</v>
      </c>
      <c r="X1508" t="str">
        <f>IF(Table1[[#This Row],[Freight_Cost]]&gt;50000,"High","Low")</f>
        <v>High</v>
      </c>
      <c r="Y1508" s="5" t="str">
        <f>IF(Table1[[#This Row],[Profit]]&gt;10000,"Good","Average")</f>
        <v>Average</v>
      </c>
      <c r="Z1508" s="5" t="str" cm="1">
        <f t="array" ref="Z1508">_xlfn.IFS(K1508&lt;=5,"Excellent",K1508&lt;=10,"Good",TRUE,"Delayed")</f>
        <v>Excellent</v>
      </c>
      <c r="AA1508" s="5" t="str">
        <f>_xlfn.XLOOKUP(Table1[[#This Row],[Shipment_ID]],A:A,E:E)</f>
        <v>ONE</v>
      </c>
      <c r="AB1508" s="5">
        <f t="shared" si="23"/>
        <v>7739.74</v>
      </c>
    </row>
    <row r="1509" spans="1:28">
      <c r="A1509" t="s">
        <v>1703</v>
      </c>
      <c r="B1509" s="1">
        <v>45972</v>
      </c>
      <c r="C1509" t="s">
        <v>29</v>
      </c>
      <c r="D1509" t="s">
        <v>56</v>
      </c>
      <c r="E1509" t="s">
        <v>31</v>
      </c>
      <c r="F1509" t="s">
        <v>58</v>
      </c>
      <c r="G1509" t="s">
        <v>67</v>
      </c>
      <c r="H1509">
        <v>19.77</v>
      </c>
      <c r="I1509">
        <v>1311</v>
      </c>
      <c r="J1509">
        <v>91.49</v>
      </c>
      <c r="K1509">
        <v>5</v>
      </c>
      <c r="L1509" t="s">
        <v>34</v>
      </c>
      <c r="M1509" t="s">
        <v>45</v>
      </c>
      <c r="N1509">
        <v>63003.8</v>
      </c>
      <c r="O1509" t="s">
        <v>686</v>
      </c>
      <c r="P1509" t="s">
        <v>47</v>
      </c>
      <c r="Q1509">
        <v>88.91</v>
      </c>
      <c r="R1509">
        <v>3412.8</v>
      </c>
      <c r="S1509">
        <v>4413.2</v>
      </c>
      <c r="T1509">
        <v>10712.78</v>
      </c>
      <c r="U1509" t="str">
        <f>TEXT(Table1[[#This Row],[Booking_Date]],"mmm")</f>
        <v>Nov</v>
      </c>
      <c r="V1509">
        <f>YEAR(Table1[[#This Row],[Booking_Date]])</f>
        <v>2025</v>
      </c>
      <c r="W1509" t="s">
        <v>104</v>
      </c>
      <c r="X1509" t="str">
        <f>IF(Table1[[#This Row],[Freight_Cost]]&gt;50000,"High","Low")</f>
        <v>High</v>
      </c>
      <c r="Y1509" s="5" t="str">
        <f>IF(Table1[[#This Row],[Profit]]&gt;10000,"Good","Average")</f>
        <v>Good</v>
      </c>
      <c r="Z1509" s="5" t="str" cm="1">
        <f t="array" ref="Z1509">_xlfn.IFS(K1509&lt;=5,"Excellent",K1509&lt;=10,"Good",TRUE,"Delayed")</f>
        <v>Excellent</v>
      </c>
      <c r="AA1509" s="5" t="str">
        <f>_xlfn.XLOOKUP(Table1[[#This Row],[Shipment_ID]],A:A,E:E)</f>
        <v>Hapag-Lloyd</v>
      </c>
      <c r="AB1509" s="5">
        <f t="shared" si="23"/>
        <v>10712.78</v>
      </c>
    </row>
    <row r="1510" spans="1:28">
      <c r="A1510" t="s">
        <v>1704</v>
      </c>
      <c r="B1510" s="1">
        <v>45292</v>
      </c>
      <c r="C1510" t="s">
        <v>64</v>
      </c>
      <c r="D1510" t="s">
        <v>51</v>
      </c>
      <c r="E1510" t="s">
        <v>102</v>
      </c>
      <c r="F1510" t="s">
        <v>32</v>
      </c>
      <c r="G1510" t="s">
        <v>59</v>
      </c>
      <c r="H1510">
        <v>19.91</v>
      </c>
      <c r="I1510">
        <v>328</v>
      </c>
      <c r="J1510">
        <v>85.97</v>
      </c>
      <c r="K1510">
        <v>2</v>
      </c>
      <c r="L1510" t="s">
        <v>44</v>
      </c>
      <c r="M1510" t="s">
        <v>35</v>
      </c>
      <c r="N1510">
        <v>36171.4</v>
      </c>
      <c r="O1510" t="s">
        <v>328</v>
      </c>
      <c r="P1510" t="s">
        <v>47</v>
      </c>
      <c r="Q1510">
        <v>86.38</v>
      </c>
      <c r="R1510">
        <v>1452.4</v>
      </c>
      <c r="S1510">
        <v>4800.29</v>
      </c>
      <c r="T1510">
        <v>6242.35</v>
      </c>
      <c r="U1510" t="str">
        <f>TEXT(Table1[[#This Row],[Booking_Date]],"mmm")</f>
        <v>Jan</v>
      </c>
      <c r="V1510">
        <f>YEAR(Table1[[#This Row],[Booking_Date]])</f>
        <v>2024</v>
      </c>
      <c r="W1510" t="s">
        <v>38</v>
      </c>
      <c r="X1510" t="str">
        <f>IF(Table1[[#This Row],[Freight_Cost]]&gt;50000,"High","Low")</f>
        <v>Low</v>
      </c>
      <c r="Y1510" s="5" t="str">
        <f>IF(Table1[[#This Row],[Profit]]&gt;10000,"Good","Average")</f>
        <v>Average</v>
      </c>
      <c r="Z1510" s="5" t="str" cm="1">
        <f t="array" ref="Z1510">_xlfn.IFS(K1510&lt;=5,"Excellent",K1510&lt;=10,"Good",TRUE,"Delayed")</f>
        <v>Excellent</v>
      </c>
      <c r="AA1510" s="5" t="str">
        <f>_xlfn.XLOOKUP(Table1[[#This Row],[Shipment_ID]],A:A,E:E)</f>
        <v>Maersk</v>
      </c>
      <c r="AB1510" s="5">
        <f t="shared" si="23"/>
        <v>6242.35</v>
      </c>
    </row>
    <row r="1511" spans="1:28">
      <c r="A1511" t="s">
        <v>1705</v>
      </c>
      <c r="B1511" s="1">
        <v>45414</v>
      </c>
      <c r="C1511" t="s">
        <v>40</v>
      </c>
      <c r="D1511" t="s">
        <v>56</v>
      </c>
      <c r="E1511" t="s">
        <v>83</v>
      </c>
      <c r="F1511" t="s">
        <v>58</v>
      </c>
      <c r="G1511" t="s">
        <v>43</v>
      </c>
      <c r="H1511">
        <v>20.23</v>
      </c>
      <c r="I1511">
        <v>666</v>
      </c>
      <c r="J1511">
        <v>96.78</v>
      </c>
      <c r="K1511">
        <v>3</v>
      </c>
      <c r="L1511" t="s">
        <v>34</v>
      </c>
      <c r="M1511" t="s">
        <v>60</v>
      </c>
      <c r="N1511">
        <v>54812.6</v>
      </c>
      <c r="O1511" t="s">
        <v>518</v>
      </c>
      <c r="P1511" t="s">
        <v>78</v>
      </c>
      <c r="Q1511">
        <v>87.28</v>
      </c>
      <c r="R1511">
        <v>2141.1999999999998</v>
      </c>
      <c r="S1511">
        <v>4769.3</v>
      </c>
      <c r="T1511">
        <v>6143.81</v>
      </c>
      <c r="U1511" t="str">
        <f>TEXT(Table1[[#This Row],[Booking_Date]],"mmm")</f>
        <v>May</v>
      </c>
      <c r="V1511">
        <f>YEAR(Table1[[#This Row],[Booking_Date]])</f>
        <v>2024</v>
      </c>
      <c r="W1511" t="s">
        <v>75</v>
      </c>
      <c r="X1511" t="str">
        <f>IF(Table1[[#This Row],[Freight_Cost]]&gt;50000,"High","Low")</f>
        <v>High</v>
      </c>
      <c r="Y1511" s="5" t="str">
        <f>IF(Table1[[#This Row],[Profit]]&gt;10000,"Good","Average")</f>
        <v>Average</v>
      </c>
      <c r="Z1511" s="5" t="str" cm="1">
        <f t="array" ref="Z1511">_xlfn.IFS(K1511&lt;=5,"Excellent",K1511&lt;=10,"Good",TRUE,"Delayed")</f>
        <v>Excellent</v>
      </c>
      <c r="AA1511" s="5" t="str">
        <f>_xlfn.XLOOKUP(Table1[[#This Row],[Shipment_ID]],A:A,E:E)</f>
        <v>MSC</v>
      </c>
      <c r="AB1511" s="5">
        <f t="shared" si="23"/>
        <v>6143.81</v>
      </c>
    </row>
    <row r="1512" spans="1:28">
      <c r="A1512" t="s">
        <v>1706</v>
      </c>
      <c r="B1512" s="1">
        <v>45358</v>
      </c>
      <c r="C1512" t="s">
        <v>121</v>
      </c>
      <c r="D1512" t="s">
        <v>65</v>
      </c>
      <c r="E1512" t="s">
        <v>66</v>
      </c>
      <c r="F1512" t="s">
        <v>32</v>
      </c>
      <c r="G1512" t="s">
        <v>59</v>
      </c>
      <c r="H1512">
        <v>24.44</v>
      </c>
      <c r="I1512">
        <v>519</v>
      </c>
      <c r="J1512">
        <v>85.09</v>
      </c>
      <c r="K1512">
        <v>3</v>
      </c>
      <c r="L1512" t="s">
        <v>44</v>
      </c>
      <c r="M1512" t="s">
        <v>45</v>
      </c>
      <c r="N1512">
        <v>39934.800000000003</v>
      </c>
      <c r="O1512" t="s">
        <v>402</v>
      </c>
      <c r="P1512" t="s">
        <v>47</v>
      </c>
      <c r="Q1512">
        <v>87.83</v>
      </c>
      <c r="R1512">
        <v>2015.6</v>
      </c>
      <c r="S1512">
        <v>4126.62</v>
      </c>
      <c r="T1512">
        <v>5235.63</v>
      </c>
      <c r="U1512" t="str">
        <f>TEXT(Table1[[#This Row],[Booking_Date]],"mmm")</f>
        <v>Mar</v>
      </c>
      <c r="V1512">
        <f>YEAR(Table1[[#This Row],[Booking_Date]])</f>
        <v>2024</v>
      </c>
      <c r="W1512" t="s">
        <v>38</v>
      </c>
      <c r="X1512" t="str">
        <f>IF(Table1[[#This Row],[Freight_Cost]]&gt;50000,"High","Low")</f>
        <v>Low</v>
      </c>
      <c r="Y1512" s="5" t="str">
        <f>IF(Table1[[#This Row],[Profit]]&gt;10000,"Good","Average")</f>
        <v>Average</v>
      </c>
      <c r="Z1512" s="5" t="str" cm="1">
        <f t="array" ref="Z1512">_xlfn.IFS(K1512&lt;=5,"Excellent",K1512&lt;=10,"Good",TRUE,"Delayed")</f>
        <v>Excellent</v>
      </c>
      <c r="AA1512" s="5" t="str">
        <f>_xlfn.XLOOKUP(Table1[[#This Row],[Shipment_ID]],A:A,E:E)</f>
        <v>COSCO</v>
      </c>
      <c r="AB1512" s="5">
        <f t="shared" si="23"/>
        <v>5235.63</v>
      </c>
    </row>
    <row r="1513" spans="1:28">
      <c r="A1513" t="s">
        <v>1707</v>
      </c>
      <c r="B1513" s="1">
        <v>46052</v>
      </c>
      <c r="C1513" t="s">
        <v>115</v>
      </c>
      <c r="D1513" t="s">
        <v>72</v>
      </c>
      <c r="E1513" t="s">
        <v>102</v>
      </c>
      <c r="F1513" t="s">
        <v>58</v>
      </c>
      <c r="G1513" t="s">
        <v>43</v>
      </c>
      <c r="H1513">
        <v>25.33</v>
      </c>
      <c r="I1513">
        <v>494</v>
      </c>
      <c r="J1513">
        <v>88.72</v>
      </c>
      <c r="K1513">
        <v>3</v>
      </c>
      <c r="L1513" t="s">
        <v>34</v>
      </c>
      <c r="M1513" t="s">
        <v>35</v>
      </c>
      <c r="N1513">
        <v>60371.4</v>
      </c>
      <c r="O1513" t="s">
        <v>518</v>
      </c>
      <c r="P1513" t="s">
        <v>78</v>
      </c>
      <c r="Q1513">
        <v>81.5</v>
      </c>
      <c r="R1513">
        <v>2001.2</v>
      </c>
      <c r="S1513">
        <v>4235.07</v>
      </c>
      <c r="T1513">
        <v>9009.18</v>
      </c>
      <c r="U1513" t="str">
        <f>TEXT(Table1[[#This Row],[Booking_Date]],"mmm")</f>
        <v>Jan</v>
      </c>
      <c r="V1513">
        <f>YEAR(Table1[[#This Row],[Booking_Date]])</f>
        <v>2026</v>
      </c>
      <c r="W1513" t="s">
        <v>38</v>
      </c>
      <c r="X1513" t="str">
        <f>IF(Table1[[#This Row],[Freight_Cost]]&gt;50000,"High","Low")</f>
        <v>High</v>
      </c>
      <c r="Y1513" s="5" t="str">
        <f>IF(Table1[[#This Row],[Profit]]&gt;10000,"Good","Average")</f>
        <v>Average</v>
      </c>
      <c r="Z1513" s="5" t="str" cm="1">
        <f t="array" ref="Z1513">_xlfn.IFS(K1513&lt;=5,"Excellent",K1513&lt;=10,"Good",TRUE,"Delayed")</f>
        <v>Excellent</v>
      </c>
      <c r="AA1513" s="5" t="str">
        <f>_xlfn.XLOOKUP(Table1[[#This Row],[Shipment_ID]],A:A,E:E)</f>
        <v>Maersk</v>
      </c>
      <c r="AB1513" s="5">
        <f t="shared" si="23"/>
        <v>9009.18</v>
      </c>
    </row>
    <row r="1514" spans="1:28">
      <c r="A1514" t="s">
        <v>1708</v>
      </c>
      <c r="B1514" s="1">
        <v>45830</v>
      </c>
      <c r="C1514" t="s">
        <v>29</v>
      </c>
      <c r="D1514" t="s">
        <v>108</v>
      </c>
      <c r="E1514" t="s">
        <v>83</v>
      </c>
      <c r="F1514" t="s">
        <v>58</v>
      </c>
      <c r="G1514" t="s">
        <v>67</v>
      </c>
      <c r="H1514">
        <v>26.04</v>
      </c>
      <c r="I1514">
        <v>2361</v>
      </c>
      <c r="J1514">
        <v>90.56</v>
      </c>
      <c r="K1514">
        <v>5</v>
      </c>
      <c r="L1514" t="s">
        <v>34</v>
      </c>
      <c r="M1514" t="s">
        <v>35</v>
      </c>
      <c r="N1514">
        <v>83635.199999999997</v>
      </c>
      <c r="O1514" t="s">
        <v>425</v>
      </c>
      <c r="P1514" t="s">
        <v>78</v>
      </c>
      <c r="Q1514">
        <v>88.37</v>
      </c>
      <c r="R1514">
        <v>5763.6</v>
      </c>
      <c r="S1514">
        <v>4038.72</v>
      </c>
      <c r="T1514">
        <v>11412.85</v>
      </c>
      <c r="U1514" t="str">
        <f>TEXT(Table1[[#This Row],[Booking_Date]],"mmm")</f>
        <v>Jun</v>
      </c>
      <c r="V1514">
        <f>YEAR(Table1[[#This Row],[Booking_Date]])</f>
        <v>2025</v>
      </c>
      <c r="W1514" t="s">
        <v>75</v>
      </c>
      <c r="X1514" t="str">
        <f>IF(Table1[[#This Row],[Freight_Cost]]&gt;50000,"High","Low")</f>
        <v>High</v>
      </c>
      <c r="Y1514" s="5" t="str">
        <f>IF(Table1[[#This Row],[Profit]]&gt;10000,"Good","Average")</f>
        <v>Good</v>
      </c>
      <c r="Z1514" s="5" t="str" cm="1">
        <f t="array" ref="Z1514">_xlfn.IFS(K1514&lt;=5,"Excellent",K1514&lt;=10,"Good",TRUE,"Delayed")</f>
        <v>Excellent</v>
      </c>
      <c r="AA1514" s="5" t="str">
        <f>_xlfn.XLOOKUP(Table1[[#This Row],[Shipment_ID]],A:A,E:E)</f>
        <v>MSC</v>
      </c>
      <c r="AB1514" s="5">
        <f t="shared" si="23"/>
        <v>11412.85</v>
      </c>
    </row>
    <row r="1515" spans="1:28">
      <c r="A1515" t="s">
        <v>1709</v>
      </c>
      <c r="B1515" s="1">
        <v>45496</v>
      </c>
      <c r="C1515" t="s">
        <v>89</v>
      </c>
      <c r="D1515" t="s">
        <v>56</v>
      </c>
      <c r="E1515" t="s">
        <v>102</v>
      </c>
      <c r="F1515" t="s">
        <v>32</v>
      </c>
      <c r="G1515" t="s">
        <v>43</v>
      </c>
      <c r="H1515">
        <v>25.04</v>
      </c>
      <c r="I1515">
        <v>985</v>
      </c>
      <c r="J1515">
        <v>94.2</v>
      </c>
      <c r="K1515">
        <v>2</v>
      </c>
      <c r="L1515" t="s">
        <v>68</v>
      </c>
      <c r="M1515" t="s">
        <v>45</v>
      </c>
      <c r="N1515">
        <v>49660</v>
      </c>
      <c r="O1515" t="s">
        <v>116</v>
      </c>
      <c r="P1515" t="s">
        <v>74</v>
      </c>
      <c r="Q1515">
        <v>87.66</v>
      </c>
      <c r="R1515">
        <v>2971.6</v>
      </c>
      <c r="S1515">
        <v>4819.75</v>
      </c>
      <c r="T1515">
        <v>4451.13</v>
      </c>
      <c r="U1515" t="str">
        <f>TEXT(Table1[[#This Row],[Booking_Date]],"mmm")</f>
        <v>Jul</v>
      </c>
      <c r="V1515">
        <f>YEAR(Table1[[#This Row],[Booking_Date]])</f>
        <v>2024</v>
      </c>
      <c r="W1515" t="s">
        <v>48</v>
      </c>
      <c r="X1515" t="str">
        <f>IF(Table1[[#This Row],[Freight_Cost]]&gt;50000,"High","Low")</f>
        <v>Low</v>
      </c>
      <c r="Y1515" s="5" t="str">
        <f>IF(Table1[[#This Row],[Profit]]&gt;10000,"Good","Average")</f>
        <v>Average</v>
      </c>
      <c r="Z1515" s="5" t="str" cm="1">
        <f t="array" ref="Z1515">_xlfn.IFS(K1515&lt;=5,"Excellent",K1515&lt;=10,"Good",TRUE,"Delayed")</f>
        <v>Excellent</v>
      </c>
      <c r="AA1515" s="5" t="str">
        <f>_xlfn.XLOOKUP(Table1[[#This Row],[Shipment_ID]],A:A,E:E)</f>
        <v>Maersk</v>
      </c>
      <c r="AB1515" s="5">
        <f t="shared" si="23"/>
        <v>4451.13</v>
      </c>
    </row>
    <row r="1516" spans="1:28">
      <c r="A1516" t="s">
        <v>1710</v>
      </c>
      <c r="B1516" s="1">
        <v>45977</v>
      </c>
      <c r="C1516" t="s">
        <v>40</v>
      </c>
      <c r="D1516" t="s">
        <v>41</v>
      </c>
      <c r="E1516" t="s">
        <v>99</v>
      </c>
      <c r="F1516" t="s">
        <v>32</v>
      </c>
      <c r="G1516" t="s">
        <v>90</v>
      </c>
      <c r="H1516">
        <v>21.46</v>
      </c>
      <c r="I1516">
        <v>2110</v>
      </c>
      <c r="J1516">
        <v>92.09</v>
      </c>
      <c r="K1516">
        <v>5</v>
      </c>
      <c r="L1516" t="s">
        <v>44</v>
      </c>
      <c r="M1516" t="s">
        <v>45</v>
      </c>
      <c r="N1516">
        <v>57184.800000000003</v>
      </c>
      <c r="O1516" t="s">
        <v>368</v>
      </c>
      <c r="P1516" t="s">
        <v>70</v>
      </c>
      <c r="Q1516">
        <v>84.31</v>
      </c>
      <c r="R1516">
        <v>5078.3999999999996</v>
      </c>
      <c r="S1516">
        <v>2089.83</v>
      </c>
      <c r="T1516">
        <v>9569.06</v>
      </c>
      <c r="U1516" t="str">
        <f>TEXT(Table1[[#This Row],[Booking_Date]],"mmm")</f>
        <v>Nov</v>
      </c>
      <c r="V1516">
        <f>YEAR(Table1[[#This Row],[Booking_Date]])</f>
        <v>2025</v>
      </c>
      <c r="W1516" t="s">
        <v>104</v>
      </c>
      <c r="X1516" t="str">
        <f>IF(Table1[[#This Row],[Freight_Cost]]&gt;50000,"High","Low")</f>
        <v>High</v>
      </c>
      <c r="Y1516" s="5" t="str">
        <f>IF(Table1[[#This Row],[Profit]]&gt;10000,"Good","Average")</f>
        <v>Average</v>
      </c>
      <c r="Z1516" s="5" t="str" cm="1">
        <f t="array" ref="Z1516">_xlfn.IFS(K1516&lt;=5,"Excellent",K1516&lt;=10,"Good",TRUE,"Delayed")</f>
        <v>Excellent</v>
      </c>
      <c r="AA1516" s="5" t="str">
        <f>_xlfn.XLOOKUP(Table1[[#This Row],[Shipment_ID]],A:A,E:E)</f>
        <v>ONE</v>
      </c>
      <c r="AB1516" s="5">
        <f t="shared" si="23"/>
        <v>9569.06</v>
      </c>
    </row>
    <row r="1517" spans="1:28">
      <c r="A1517" t="s">
        <v>1711</v>
      </c>
      <c r="B1517" s="1">
        <v>45952</v>
      </c>
      <c r="C1517" t="s">
        <v>40</v>
      </c>
      <c r="D1517" t="s">
        <v>108</v>
      </c>
      <c r="E1517" t="s">
        <v>66</v>
      </c>
      <c r="F1517" t="s">
        <v>32</v>
      </c>
      <c r="G1517" t="s">
        <v>33</v>
      </c>
      <c r="H1517">
        <v>13.25</v>
      </c>
      <c r="I1517">
        <v>919</v>
      </c>
      <c r="J1517">
        <v>91.52</v>
      </c>
      <c r="K1517">
        <v>4</v>
      </c>
      <c r="L1517" t="s">
        <v>44</v>
      </c>
      <c r="M1517" t="s">
        <v>45</v>
      </c>
      <c r="N1517">
        <v>35435.4</v>
      </c>
      <c r="O1517" t="s">
        <v>80</v>
      </c>
      <c r="P1517" t="s">
        <v>37</v>
      </c>
      <c r="Q1517">
        <v>87.28</v>
      </c>
      <c r="R1517">
        <v>2368</v>
      </c>
      <c r="S1517">
        <v>3758.28</v>
      </c>
      <c r="T1517">
        <v>4992.05</v>
      </c>
      <c r="U1517" t="str">
        <f>TEXT(Table1[[#This Row],[Booking_Date]],"mmm")</f>
        <v>Oct</v>
      </c>
      <c r="V1517">
        <f>YEAR(Table1[[#This Row],[Booking_Date]])</f>
        <v>2025</v>
      </c>
      <c r="W1517" t="s">
        <v>104</v>
      </c>
      <c r="X1517" t="str">
        <f>IF(Table1[[#This Row],[Freight_Cost]]&gt;50000,"High","Low")</f>
        <v>Low</v>
      </c>
      <c r="Y1517" s="5" t="str">
        <f>IF(Table1[[#This Row],[Profit]]&gt;10000,"Good","Average")</f>
        <v>Average</v>
      </c>
      <c r="Z1517" s="5" t="str" cm="1">
        <f t="array" ref="Z1517">_xlfn.IFS(K1517&lt;=5,"Excellent",K1517&lt;=10,"Good",TRUE,"Delayed")</f>
        <v>Excellent</v>
      </c>
      <c r="AA1517" s="5" t="str">
        <f>_xlfn.XLOOKUP(Table1[[#This Row],[Shipment_ID]],A:A,E:E)</f>
        <v>COSCO</v>
      </c>
      <c r="AB1517" s="5">
        <f t="shared" si="23"/>
        <v>4992.05</v>
      </c>
    </row>
    <row r="1518" spans="1:28">
      <c r="A1518" t="s">
        <v>1712</v>
      </c>
      <c r="B1518" s="1">
        <v>45463</v>
      </c>
      <c r="C1518" t="s">
        <v>121</v>
      </c>
      <c r="D1518" t="s">
        <v>41</v>
      </c>
      <c r="E1518" t="s">
        <v>31</v>
      </c>
      <c r="F1518" t="s">
        <v>32</v>
      </c>
      <c r="G1518" t="s">
        <v>52</v>
      </c>
      <c r="H1518">
        <v>24.43</v>
      </c>
      <c r="I1518">
        <v>351</v>
      </c>
      <c r="J1518">
        <v>97.43</v>
      </c>
      <c r="K1518">
        <v>2</v>
      </c>
      <c r="L1518" t="s">
        <v>34</v>
      </c>
      <c r="M1518" t="s">
        <v>45</v>
      </c>
      <c r="N1518">
        <v>44390.6</v>
      </c>
      <c r="O1518" t="s">
        <v>133</v>
      </c>
      <c r="P1518" t="s">
        <v>78</v>
      </c>
      <c r="Q1518">
        <v>88.46</v>
      </c>
      <c r="R1518">
        <v>1679.2</v>
      </c>
      <c r="S1518">
        <v>1563.14</v>
      </c>
      <c r="T1518">
        <v>7843.65</v>
      </c>
      <c r="U1518" t="str">
        <f>TEXT(Table1[[#This Row],[Booking_Date]],"mmm")</f>
        <v>Jun</v>
      </c>
      <c r="V1518">
        <f>YEAR(Table1[[#This Row],[Booking_Date]])</f>
        <v>2024</v>
      </c>
      <c r="W1518" t="s">
        <v>75</v>
      </c>
      <c r="X1518" t="str">
        <f>IF(Table1[[#This Row],[Freight_Cost]]&gt;50000,"High","Low")</f>
        <v>Low</v>
      </c>
      <c r="Y1518" s="5" t="str">
        <f>IF(Table1[[#This Row],[Profit]]&gt;10000,"Good","Average")</f>
        <v>Average</v>
      </c>
      <c r="Z1518" s="5" t="str" cm="1">
        <f t="array" ref="Z1518">_xlfn.IFS(K1518&lt;=5,"Excellent",K1518&lt;=10,"Good",TRUE,"Delayed")</f>
        <v>Excellent</v>
      </c>
      <c r="AA1518" s="5" t="str">
        <f>_xlfn.XLOOKUP(Table1[[#This Row],[Shipment_ID]],A:A,E:E)</f>
        <v>Hapag-Lloyd</v>
      </c>
      <c r="AB1518" s="5">
        <f t="shared" si="23"/>
        <v>7843.65</v>
      </c>
    </row>
    <row r="1519" spans="1:28">
      <c r="A1519" t="s">
        <v>1713</v>
      </c>
      <c r="B1519" s="1">
        <v>45526</v>
      </c>
      <c r="C1519" t="s">
        <v>89</v>
      </c>
      <c r="D1519" t="s">
        <v>65</v>
      </c>
      <c r="E1519" t="s">
        <v>57</v>
      </c>
      <c r="F1519" t="s">
        <v>58</v>
      </c>
      <c r="G1519" t="s">
        <v>67</v>
      </c>
      <c r="H1519">
        <v>12.91</v>
      </c>
      <c r="I1519">
        <v>303</v>
      </c>
      <c r="J1519">
        <v>85.91</v>
      </c>
      <c r="K1519">
        <v>2</v>
      </c>
      <c r="L1519" t="s">
        <v>68</v>
      </c>
      <c r="M1519" t="s">
        <v>60</v>
      </c>
      <c r="N1519">
        <v>40064.199999999997</v>
      </c>
      <c r="O1519" t="s">
        <v>338</v>
      </c>
      <c r="P1519" t="s">
        <v>54</v>
      </c>
      <c r="Q1519">
        <v>81.87</v>
      </c>
      <c r="R1519">
        <v>1122.4000000000001</v>
      </c>
      <c r="S1519">
        <v>3809.02</v>
      </c>
      <c r="T1519">
        <v>4062.34</v>
      </c>
      <c r="U1519" t="str">
        <f>TEXT(Table1[[#This Row],[Booking_Date]],"mmm")</f>
        <v>Aug</v>
      </c>
      <c r="V1519">
        <f>YEAR(Table1[[#This Row],[Booking_Date]])</f>
        <v>2024</v>
      </c>
      <c r="W1519" t="s">
        <v>48</v>
      </c>
      <c r="X1519" t="str">
        <f>IF(Table1[[#This Row],[Freight_Cost]]&gt;50000,"High","Low")</f>
        <v>Low</v>
      </c>
      <c r="Y1519" s="5" t="str">
        <f>IF(Table1[[#This Row],[Profit]]&gt;10000,"Good","Average")</f>
        <v>Average</v>
      </c>
      <c r="Z1519" s="5" t="str" cm="1">
        <f t="array" ref="Z1519">_xlfn.IFS(K1519&lt;=5,"Excellent",K1519&lt;=10,"Good",TRUE,"Delayed")</f>
        <v>Excellent</v>
      </c>
      <c r="AA1519" s="5" t="str">
        <f>_xlfn.XLOOKUP(Table1[[#This Row],[Shipment_ID]],A:A,E:E)</f>
        <v>Evergreen</v>
      </c>
      <c r="AB1519" s="5">
        <f t="shared" si="23"/>
        <v>4062.34</v>
      </c>
    </row>
    <row r="1520" spans="1:28">
      <c r="A1520" t="s">
        <v>1714</v>
      </c>
      <c r="B1520" s="1">
        <v>45902</v>
      </c>
      <c r="C1520" t="s">
        <v>89</v>
      </c>
      <c r="D1520" t="s">
        <v>56</v>
      </c>
      <c r="E1520" t="s">
        <v>57</v>
      </c>
      <c r="F1520" t="s">
        <v>58</v>
      </c>
      <c r="G1520" t="s">
        <v>84</v>
      </c>
      <c r="H1520">
        <v>27.59</v>
      </c>
      <c r="I1520">
        <v>916</v>
      </c>
      <c r="J1520">
        <v>103.07</v>
      </c>
      <c r="K1520">
        <v>2</v>
      </c>
      <c r="L1520" t="s">
        <v>68</v>
      </c>
      <c r="M1520" t="s">
        <v>35</v>
      </c>
      <c r="N1520">
        <v>66691.399999999994</v>
      </c>
      <c r="O1520" t="s">
        <v>507</v>
      </c>
      <c r="P1520" t="s">
        <v>70</v>
      </c>
      <c r="Q1520">
        <v>81.010000000000005</v>
      </c>
      <c r="R1520">
        <v>2935.6</v>
      </c>
      <c r="S1520">
        <v>4468.4399999999996</v>
      </c>
      <c r="T1520">
        <v>11416.37</v>
      </c>
      <c r="U1520" t="str">
        <f>TEXT(Table1[[#This Row],[Booking_Date]],"mmm")</f>
        <v>Sep</v>
      </c>
      <c r="V1520">
        <f>YEAR(Table1[[#This Row],[Booking_Date]])</f>
        <v>2025</v>
      </c>
      <c r="W1520" t="s">
        <v>48</v>
      </c>
      <c r="X1520" t="str">
        <f>IF(Table1[[#This Row],[Freight_Cost]]&gt;50000,"High","Low")</f>
        <v>High</v>
      </c>
      <c r="Y1520" s="5" t="str">
        <f>IF(Table1[[#This Row],[Profit]]&gt;10000,"Good","Average")</f>
        <v>Good</v>
      </c>
      <c r="Z1520" s="5" t="str" cm="1">
        <f t="array" ref="Z1520">_xlfn.IFS(K1520&lt;=5,"Excellent",K1520&lt;=10,"Good",TRUE,"Delayed")</f>
        <v>Excellent</v>
      </c>
      <c r="AA1520" s="5" t="str">
        <f>_xlfn.XLOOKUP(Table1[[#This Row],[Shipment_ID]],A:A,E:E)</f>
        <v>Evergreen</v>
      </c>
      <c r="AB1520" s="5">
        <f t="shared" si="23"/>
        <v>11416.37</v>
      </c>
    </row>
    <row r="1521" spans="1:28">
      <c r="A1521" t="s">
        <v>1715</v>
      </c>
      <c r="B1521" s="1">
        <v>45848</v>
      </c>
      <c r="C1521" t="s">
        <v>50</v>
      </c>
      <c r="D1521" t="s">
        <v>72</v>
      </c>
      <c r="E1521" t="s">
        <v>83</v>
      </c>
      <c r="F1521" t="s">
        <v>32</v>
      </c>
      <c r="G1521" t="s">
        <v>43</v>
      </c>
      <c r="H1521">
        <v>22.56</v>
      </c>
      <c r="I1521">
        <v>1423</v>
      </c>
      <c r="J1521">
        <v>89.82</v>
      </c>
      <c r="K1521">
        <v>3</v>
      </c>
      <c r="L1521" t="s">
        <v>34</v>
      </c>
      <c r="M1521" t="s">
        <v>45</v>
      </c>
      <c r="N1521">
        <v>54658.400000000001</v>
      </c>
      <c r="O1521" t="s">
        <v>360</v>
      </c>
      <c r="P1521" t="s">
        <v>78</v>
      </c>
      <c r="Q1521">
        <v>88.79</v>
      </c>
      <c r="R1521">
        <v>3748.4</v>
      </c>
      <c r="S1521">
        <v>2406.33</v>
      </c>
      <c r="T1521">
        <v>7558.29</v>
      </c>
      <c r="U1521" t="str">
        <f>TEXT(Table1[[#This Row],[Booking_Date]],"mmm")</f>
        <v>Jul</v>
      </c>
      <c r="V1521">
        <f>YEAR(Table1[[#This Row],[Booking_Date]])</f>
        <v>2025</v>
      </c>
      <c r="W1521" t="s">
        <v>48</v>
      </c>
      <c r="X1521" t="str">
        <f>IF(Table1[[#This Row],[Freight_Cost]]&gt;50000,"High","Low")</f>
        <v>High</v>
      </c>
      <c r="Y1521" s="5" t="str">
        <f>IF(Table1[[#This Row],[Profit]]&gt;10000,"Good","Average")</f>
        <v>Average</v>
      </c>
      <c r="Z1521" s="5" t="str" cm="1">
        <f t="array" ref="Z1521">_xlfn.IFS(K1521&lt;=5,"Excellent",K1521&lt;=10,"Good",TRUE,"Delayed")</f>
        <v>Excellent</v>
      </c>
      <c r="AA1521" s="5" t="str">
        <f>_xlfn.XLOOKUP(Table1[[#This Row],[Shipment_ID]],A:A,E:E)</f>
        <v>MSC</v>
      </c>
      <c r="AB1521" s="5">
        <f t="shared" si="23"/>
        <v>7558.29</v>
      </c>
    </row>
    <row r="1522" spans="1:28">
      <c r="A1522" t="s">
        <v>1716</v>
      </c>
      <c r="B1522" s="1">
        <v>46153</v>
      </c>
      <c r="C1522" t="s">
        <v>40</v>
      </c>
      <c r="D1522" t="s">
        <v>82</v>
      </c>
      <c r="E1522" t="s">
        <v>42</v>
      </c>
      <c r="F1522" t="s">
        <v>58</v>
      </c>
      <c r="G1522" t="s">
        <v>59</v>
      </c>
      <c r="H1522">
        <v>25.58</v>
      </c>
      <c r="I1522">
        <v>1636</v>
      </c>
      <c r="J1522">
        <v>102.17</v>
      </c>
      <c r="K1522">
        <v>6</v>
      </c>
      <c r="L1522" t="s">
        <v>68</v>
      </c>
      <c r="M1522" t="s">
        <v>35</v>
      </c>
      <c r="N1522">
        <v>73414.399999999994</v>
      </c>
      <c r="O1522" t="s">
        <v>150</v>
      </c>
      <c r="P1522" t="s">
        <v>54</v>
      </c>
      <c r="Q1522">
        <v>86.84</v>
      </c>
      <c r="R1522">
        <v>4295.2</v>
      </c>
      <c r="S1522">
        <v>2578.08</v>
      </c>
      <c r="T1522">
        <v>9692.17</v>
      </c>
      <c r="U1522" t="str">
        <f>TEXT(Table1[[#This Row],[Booking_Date]],"mmm")</f>
        <v>May</v>
      </c>
      <c r="V1522">
        <f>YEAR(Table1[[#This Row],[Booking_Date]])</f>
        <v>2026</v>
      </c>
      <c r="W1522" t="s">
        <v>75</v>
      </c>
      <c r="X1522" t="str">
        <f>IF(Table1[[#This Row],[Freight_Cost]]&gt;50000,"High","Low")</f>
        <v>High</v>
      </c>
      <c r="Y1522" s="5" t="str">
        <f>IF(Table1[[#This Row],[Profit]]&gt;10000,"Good","Average")</f>
        <v>Average</v>
      </c>
      <c r="Z1522" s="5" t="str" cm="1">
        <f t="array" ref="Z1522">_xlfn.IFS(K1522&lt;=5,"Excellent",K1522&lt;=10,"Good",TRUE,"Delayed")</f>
        <v>Good</v>
      </c>
      <c r="AA1522" s="5" t="str">
        <f>_xlfn.XLOOKUP(Table1[[#This Row],[Shipment_ID]],A:A,E:E)</f>
        <v>CMA CGM</v>
      </c>
      <c r="AB1522" s="5">
        <f t="shared" si="23"/>
        <v>9692.17</v>
      </c>
    </row>
    <row r="1523" spans="1:28">
      <c r="A1523" t="s">
        <v>1717</v>
      </c>
      <c r="B1523" s="1">
        <v>46041</v>
      </c>
      <c r="C1523" t="s">
        <v>40</v>
      </c>
      <c r="D1523" t="s">
        <v>72</v>
      </c>
      <c r="E1523" t="s">
        <v>66</v>
      </c>
      <c r="F1523" t="s">
        <v>58</v>
      </c>
      <c r="G1523" t="s">
        <v>33</v>
      </c>
      <c r="H1523">
        <v>10.28</v>
      </c>
      <c r="I1523">
        <v>2774</v>
      </c>
      <c r="J1523">
        <v>87.11</v>
      </c>
      <c r="K1523">
        <v>6</v>
      </c>
      <c r="L1523" t="s">
        <v>44</v>
      </c>
      <c r="M1523" t="s">
        <v>45</v>
      </c>
      <c r="N1523">
        <v>66493.2</v>
      </c>
      <c r="O1523" t="s">
        <v>128</v>
      </c>
      <c r="P1523" t="s">
        <v>62</v>
      </c>
      <c r="Q1523">
        <v>86.02</v>
      </c>
      <c r="R1523">
        <v>5959.2</v>
      </c>
      <c r="S1523">
        <v>4269.25</v>
      </c>
      <c r="T1523">
        <v>11292.27</v>
      </c>
      <c r="U1523" t="str">
        <f>TEXT(Table1[[#This Row],[Booking_Date]],"mmm")</f>
        <v>Jan</v>
      </c>
      <c r="V1523">
        <f>YEAR(Table1[[#This Row],[Booking_Date]])</f>
        <v>2026</v>
      </c>
      <c r="W1523" t="s">
        <v>38</v>
      </c>
      <c r="X1523" t="str">
        <f>IF(Table1[[#This Row],[Freight_Cost]]&gt;50000,"High","Low")</f>
        <v>High</v>
      </c>
      <c r="Y1523" s="5" t="str">
        <f>IF(Table1[[#This Row],[Profit]]&gt;10000,"Good","Average")</f>
        <v>Good</v>
      </c>
      <c r="Z1523" s="5" t="str" cm="1">
        <f t="array" ref="Z1523">_xlfn.IFS(K1523&lt;=5,"Excellent",K1523&lt;=10,"Good",TRUE,"Delayed")</f>
        <v>Good</v>
      </c>
      <c r="AA1523" s="5" t="str">
        <f>_xlfn.XLOOKUP(Table1[[#This Row],[Shipment_ID]],A:A,E:E)</f>
        <v>COSCO</v>
      </c>
      <c r="AB1523" s="5">
        <f t="shared" si="23"/>
        <v>11292.27</v>
      </c>
    </row>
    <row r="1524" spans="1:28">
      <c r="A1524" t="s">
        <v>1718</v>
      </c>
      <c r="B1524" s="1">
        <v>45638</v>
      </c>
      <c r="C1524" t="s">
        <v>115</v>
      </c>
      <c r="D1524" t="s">
        <v>30</v>
      </c>
      <c r="E1524" t="s">
        <v>83</v>
      </c>
      <c r="F1524" t="s">
        <v>58</v>
      </c>
      <c r="G1524" t="s">
        <v>59</v>
      </c>
      <c r="H1524">
        <v>26.96</v>
      </c>
      <c r="I1524">
        <v>2045</v>
      </c>
      <c r="J1524">
        <v>93.03</v>
      </c>
      <c r="K1524">
        <v>6</v>
      </c>
      <c r="L1524" t="s">
        <v>44</v>
      </c>
      <c r="M1524" t="s">
        <v>35</v>
      </c>
      <c r="N1524">
        <v>75967.600000000006</v>
      </c>
      <c r="O1524" t="s">
        <v>61</v>
      </c>
      <c r="P1524" t="s">
        <v>62</v>
      </c>
      <c r="Q1524">
        <v>85.96</v>
      </c>
      <c r="R1524">
        <v>5168.3999999999996</v>
      </c>
      <c r="S1524">
        <v>4624.4799999999996</v>
      </c>
      <c r="T1524">
        <v>12831.41</v>
      </c>
      <c r="U1524" t="str">
        <f>TEXT(Table1[[#This Row],[Booking_Date]],"mmm")</f>
        <v>Dec</v>
      </c>
      <c r="V1524">
        <f>YEAR(Table1[[#This Row],[Booking_Date]])</f>
        <v>2024</v>
      </c>
      <c r="W1524" t="s">
        <v>104</v>
      </c>
      <c r="X1524" t="str">
        <f>IF(Table1[[#This Row],[Freight_Cost]]&gt;50000,"High","Low")</f>
        <v>High</v>
      </c>
      <c r="Y1524" s="5" t="str">
        <f>IF(Table1[[#This Row],[Profit]]&gt;10000,"Good","Average")</f>
        <v>Good</v>
      </c>
      <c r="Z1524" s="5" t="str" cm="1">
        <f t="array" ref="Z1524">_xlfn.IFS(K1524&lt;=5,"Excellent",K1524&lt;=10,"Good",TRUE,"Delayed")</f>
        <v>Good</v>
      </c>
      <c r="AA1524" s="5" t="str">
        <f>_xlfn.XLOOKUP(Table1[[#This Row],[Shipment_ID]],A:A,E:E)</f>
        <v>MSC</v>
      </c>
      <c r="AB1524" s="5">
        <f t="shared" si="23"/>
        <v>12831.41</v>
      </c>
    </row>
    <row r="1525" spans="1:28">
      <c r="A1525" t="s">
        <v>1719</v>
      </c>
      <c r="B1525" s="1">
        <v>45712</v>
      </c>
      <c r="C1525" t="s">
        <v>89</v>
      </c>
      <c r="D1525" t="s">
        <v>41</v>
      </c>
      <c r="E1525" t="s">
        <v>66</v>
      </c>
      <c r="F1525" t="s">
        <v>58</v>
      </c>
      <c r="G1525" t="s">
        <v>90</v>
      </c>
      <c r="H1525">
        <v>15.78</v>
      </c>
      <c r="I1525">
        <v>1823</v>
      </c>
      <c r="J1525">
        <v>86.07</v>
      </c>
      <c r="K1525">
        <v>5</v>
      </c>
      <c r="L1525" t="s">
        <v>34</v>
      </c>
      <c r="M1525" t="s">
        <v>60</v>
      </c>
      <c r="N1525">
        <v>63406.400000000001</v>
      </c>
      <c r="O1525" t="s">
        <v>165</v>
      </c>
      <c r="P1525" t="s">
        <v>62</v>
      </c>
      <c r="Q1525">
        <v>81.56</v>
      </c>
      <c r="R1525">
        <v>4277.2</v>
      </c>
      <c r="S1525">
        <v>1833.77</v>
      </c>
      <c r="T1525">
        <v>9251.9699999999993</v>
      </c>
      <c r="U1525" t="str">
        <f>TEXT(Table1[[#This Row],[Booking_Date]],"mmm")</f>
        <v>Feb</v>
      </c>
      <c r="V1525">
        <f>YEAR(Table1[[#This Row],[Booking_Date]])</f>
        <v>2025</v>
      </c>
      <c r="W1525" t="s">
        <v>38</v>
      </c>
      <c r="X1525" t="str">
        <f>IF(Table1[[#This Row],[Freight_Cost]]&gt;50000,"High","Low")</f>
        <v>High</v>
      </c>
      <c r="Y1525" s="5" t="str">
        <f>IF(Table1[[#This Row],[Profit]]&gt;10000,"Good","Average")</f>
        <v>Average</v>
      </c>
      <c r="Z1525" s="5" t="str" cm="1">
        <f t="array" ref="Z1525">_xlfn.IFS(K1525&lt;=5,"Excellent",K1525&lt;=10,"Good",TRUE,"Delayed")</f>
        <v>Excellent</v>
      </c>
      <c r="AA1525" s="5" t="str">
        <f>_xlfn.XLOOKUP(Table1[[#This Row],[Shipment_ID]],A:A,E:E)</f>
        <v>COSCO</v>
      </c>
      <c r="AB1525" s="5">
        <f t="shared" si="23"/>
        <v>9251.9699999999993</v>
      </c>
    </row>
    <row r="1526" spans="1:28">
      <c r="A1526" t="s">
        <v>1720</v>
      </c>
      <c r="B1526" s="1">
        <v>45716</v>
      </c>
      <c r="C1526" t="s">
        <v>50</v>
      </c>
      <c r="D1526" t="s">
        <v>56</v>
      </c>
      <c r="E1526" t="s">
        <v>83</v>
      </c>
      <c r="F1526" t="s">
        <v>58</v>
      </c>
      <c r="G1526" t="s">
        <v>67</v>
      </c>
      <c r="H1526">
        <v>23.09</v>
      </c>
      <c r="I1526">
        <v>1140</v>
      </c>
      <c r="J1526">
        <v>103.71</v>
      </c>
      <c r="K1526">
        <v>2</v>
      </c>
      <c r="L1526" t="s">
        <v>34</v>
      </c>
      <c r="M1526" t="s">
        <v>35</v>
      </c>
      <c r="N1526">
        <v>67906.2</v>
      </c>
      <c r="O1526" t="s">
        <v>454</v>
      </c>
      <c r="P1526" t="s">
        <v>54</v>
      </c>
      <c r="Q1526">
        <v>88.52</v>
      </c>
      <c r="R1526">
        <v>3203.6</v>
      </c>
      <c r="S1526">
        <v>3883.18</v>
      </c>
      <c r="T1526">
        <v>7725.53</v>
      </c>
      <c r="U1526" t="str">
        <f>TEXT(Table1[[#This Row],[Booking_Date]],"mmm")</f>
        <v>Feb</v>
      </c>
      <c r="V1526">
        <f>YEAR(Table1[[#This Row],[Booking_Date]])</f>
        <v>2025</v>
      </c>
      <c r="W1526" t="s">
        <v>38</v>
      </c>
      <c r="X1526" t="str">
        <f>IF(Table1[[#This Row],[Freight_Cost]]&gt;50000,"High","Low")</f>
        <v>High</v>
      </c>
      <c r="Y1526" s="5" t="str">
        <f>IF(Table1[[#This Row],[Profit]]&gt;10000,"Good","Average")</f>
        <v>Average</v>
      </c>
      <c r="Z1526" s="5" t="str" cm="1">
        <f t="array" ref="Z1526">_xlfn.IFS(K1526&lt;=5,"Excellent",K1526&lt;=10,"Good",TRUE,"Delayed")</f>
        <v>Excellent</v>
      </c>
      <c r="AA1526" s="5" t="str">
        <f>_xlfn.XLOOKUP(Table1[[#This Row],[Shipment_ID]],A:A,E:E)</f>
        <v>MSC</v>
      </c>
      <c r="AB1526" s="5">
        <f t="shared" si="23"/>
        <v>7725.53</v>
      </c>
    </row>
    <row r="1527" spans="1:28">
      <c r="A1527" t="s">
        <v>1721</v>
      </c>
      <c r="B1527" s="1">
        <v>45902</v>
      </c>
      <c r="C1527" t="s">
        <v>121</v>
      </c>
      <c r="D1527" t="s">
        <v>30</v>
      </c>
      <c r="E1527" t="s">
        <v>42</v>
      </c>
      <c r="F1527" t="s">
        <v>32</v>
      </c>
      <c r="G1527" t="s">
        <v>67</v>
      </c>
      <c r="H1527">
        <v>19.32</v>
      </c>
      <c r="I1527">
        <v>1545</v>
      </c>
      <c r="J1527">
        <v>101.71</v>
      </c>
      <c r="K1527">
        <v>5</v>
      </c>
      <c r="L1527" t="s">
        <v>34</v>
      </c>
      <c r="M1527" t="s">
        <v>35</v>
      </c>
      <c r="N1527">
        <v>57133.2</v>
      </c>
      <c r="O1527" t="s">
        <v>180</v>
      </c>
      <c r="P1527" t="s">
        <v>47</v>
      </c>
      <c r="Q1527">
        <v>88.18</v>
      </c>
      <c r="R1527">
        <v>3862.8</v>
      </c>
      <c r="S1527">
        <v>2522.9499999999998</v>
      </c>
      <c r="T1527">
        <v>7685.59</v>
      </c>
      <c r="U1527" t="str">
        <f>TEXT(Table1[[#This Row],[Booking_Date]],"mmm")</f>
        <v>Sep</v>
      </c>
      <c r="V1527">
        <f>YEAR(Table1[[#This Row],[Booking_Date]])</f>
        <v>2025</v>
      </c>
      <c r="W1527" t="s">
        <v>48</v>
      </c>
      <c r="X1527" t="str">
        <f>IF(Table1[[#This Row],[Freight_Cost]]&gt;50000,"High","Low")</f>
        <v>High</v>
      </c>
      <c r="Y1527" s="5" t="str">
        <f>IF(Table1[[#This Row],[Profit]]&gt;10000,"Good","Average")</f>
        <v>Average</v>
      </c>
      <c r="Z1527" s="5" t="str" cm="1">
        <f t="array" ref="Z1527">_xlfn.IFS(K1527&lt;=5,"Excellent",K1527&lt;=10,"Good",TRUE,"Delayed")</f>
        <v>Excellent</v>
      </c>
      <c r="AA1527" s="5" t="str">
        <f>_xlfn.XLOOKUP(Table1[[#This Row],[Shipment_ID]],A:A,E:E)</f>
        <v>CMA CGM</v>
      </c>
      <c r="AB1527" s="5">
        <f t="shared" si="23"/>
        <v>7685.59</v>
      </c>
    </row>
    <row r="1528" spans="1:28">
      <c r="A1528" t="s">
        <v>1722</v>
      </c>
      <c r="B1528" s="1">
        <v>45363</v>
      </c>
      <c r="C1528" t="s">
        <v>64</v>
      </c>
      <c r="D1528" t="s">
        <v>30</v>
      </c>
      <c r="E1528" t="s">
        <v>66</v>
      </c>
      <c r="F1528" t="s">
        <v>58</v>
      </c>
      <c r="G1528" t="s">
        <v>90</v>
      </c>
      <c r="H1528">
        <v>26.29</v>
      </c>
      <c r="I1528">
        <v>1225</v>
      </c>
      <c r="J1528">
        <v>85.46</v>
      </c>
      <c r="K1528">
        <v>5</v>
      </c>
      <c r="L1528" t="s">
        <v>44</v>
      </c>
      <c r="M1528" t="s">
        <v>35</v>
      </c>
      <c r="N1528">
        <v>64616.2</v>
      </c>
      <c r="O1528" t="s">
        <v>350</v>
      </c>
      <c r="P1528" t="s">
        <v>74</v>
      </c>
      <c r="Q1528">
        <v>84.92</v>
      </c>
      <c r="R1528">
        <v>3501.6</v>
      </c>
      <c r="S1528">
        <v>3277.46</v>
      </c>
      <c r="T1528">
        <v>7307.53</v>
      </c>
      <c r="U1528" t="str">
        <f>TEXT(Table1[[#This Row],[Booking_Date]],"mmm")</f>
        <v>Mar</v>
      </c>
      <c r="V1528">
        <f>YEAR(Table1[[#This Row],[Booking_Date]])</f>
        <v>2024</v>
      </c>
      <c r="W1528" t="s">
        <v>38</v>
      </c>
      <c r="X1528" t="str">
        <f>IF(Table1[[#This Row],[Freight_Cost]]&gt;50000,"High","Low")</f>
        <v>High</v>
      </c>
      <c r="Y1528" s="5" t="str">
        <f>IF(Table1[[#This Row],[Profit]]&gt;10000,"Good","Average")</f>
        <v>Average</v>
      </c>
      <c r="Z1528" s="5" t="str" cm="1">
        <f t="array" ref="Z1528">_xlfn.IFS(K1528&lt;=5,"Excellent",K1528&lt;=10,"Good",TRUE,"Delayed")</f>
        <v>Excellent</v>
      </c>
      <c r="AA1528" s="5" t="str">
        <f>_xlfn.XLOOKUP(Table1[[#This Row],[Shipment_ID]],A:A,E:E)</f>
        <v>COSCO</v>
      </c>
      <c r="AB1528" s="5">
        <f t="shared" si="23"/>
        <v>7307.53</v>
      </c>
    </row>
    <row r="1529" spans="1:28">
      <c r="A1529" t="s">
        <v>1723</v>
      </c>
      <c r="B1529" s="1">
        <v>45924</v>
      </c>
      <c r="C1529" t="s">
        <v>50</v>
      </c>
      <c r="D1529" t="s">
        <v>72</v>
      </c>
      <c r="E1529" t="s">
        <v>66</v>
      </c>
      <c r="F1529" t="s">
        <v>58</v>
      </c>
      <c r="G1529" t="s">
        <v>59</v>
      </c>
      <c r="H1529">
        <v>21.77</v>
      </c>
      <c r="I1529">
        <v>692</v>
      </c>
      <c r="J1529">
        <v>85.65</v>
      </c>
      <c r="K1529">
        <v>2</v>
      </c>
      <c r="L1529" t="s">
        <v>44</v>
      </c>
      <c r="M1529" t="s">
        <v>35</v>
      </c>
      <c r="N1529">
        <v>54175</v>
      </c>
      <c r="O1529" t="s">
        <v>219</v>
      </c>
      <c r="P1529" t="s">
        <v>47</v>
      </c>
      <c r="Q1529">
        <v>87.18</v>
      </c>
      <c r="R1529">
        <v>2254.8000000000002</v>
      </c>
      <c r="S1529">
        <v>1719.87</v>
      </c>
      <c r="T1529">
        <v>5119.8900000000003</v>
      </c>
      <c r="U1529" t="str">
        <f>TEXT(Table1[[#This Row],[Booking_Date]],"mmm")</f>
        <v>Sep</v>
      </c>
      <c r="V1529">
        <f>YEAR(Table1[[#This Row],[Booking_Date]])</f>
        <v>2025</v>
      </c>
      <c r="W1529" t="s">
        <v>48</v>
      </c>
      <c r="X1529" t="str">
        <f>IF(Table1[[#This Row],[Freight_Cost]]&gt;50000,"High","Low")</f>
        <v>High</v>
      </c>
      <c r="Y1529" s="5" t="str">
        <f>IF(Table1[[#This Row],[Profit]]&gt;10000,"Good","Average")</f>
        <v>Average</v>
      </c>
      <c r="Z1529" s="5" t="str" cm="1">
        <f t="array" ref="Z1529">_xlfn.IFS(K1529&lt;=5,"Excellent",K1529&lt;=10,"Good",TRUE,"Delayed")</f>
        <v>Excellent</v>
      </c>
      <c r="AA1529" s="5" t="str">
        <f>_xlfn.XLOOKUP(Table1[[#This Row],[Shipment_ID]],A:A,E:E)</f>
        <v>COSCO</v>
      </c>
      <c r="AB1529" s="5">
        <f t="shared" si="23"/>
        <v>5119.8900000000003</v>
      </c>
    </row>
    <row r="1530" spans="1:28">
      <c r="A1530" t="s">
        <v>1724</v>
      </c>
      <c r="B1530" s="1">
        <v>45578</v>
      </c>
      <c r="C1530" t="s">
        <v>121</v>
      </c>
      <c r="D1530" t="s">
        <v>56</v>
      </c>
      <c r="E1530" t="s">
        <v>102</v>
      </c>
      <c r="F1530" t="s">
        <v>58</v>
      </c>
      <c r="G1530" t="s">
        <v>67</v>
      </c>
      <c r="H1530">
        <v>27.09</v>
      </c>
      <c r="I1530">
        <v>1872</v>
      </c>
      <c r="J1530">
        <v>104.22</v>
      </c>
      <c r="K1530">
        <v>5</v>
      </c>
      <c r="L1530" t="s">
        <v>68</v>
      </c>
      <c r="M1530" t="s">
        <v>45</v>
      </c>
      <c r="N1530">
        <v>75351.399999999994</v>
      </c>
      <c r="O1530" t="s">
        <v>224</v>
      </c>
      <c r="P1530" t="s">
        <v>47</v>
      </c>
      <c r="Q1530">
        <v>84.4</v>
      </c>
      <c r="R1530">
        <v>4827.6000000000004</v>
      </c>
      <c r="S1530">
        <v>3636.53</v>
      </c>
      <c r="T1530">
        <v>9429.9</v>
      </c>
      <c r="U1530" t="str">
        <f>TEXT(Table1[[#This Row],[Booking_Date]],"mmm")</f>
        <v>Oct</v>
      </c>
      <c r="V1530">
        <f>YEAR(Table1[[#This Row],[Booking_Date]])</f>
        <v>2024</v>
      </c>
      <c r="W1530" t="s">
        <v>104</v>
      </c>
      <c r="X1530" t="str">
        <f>IF(Table1[[#This Row],[Freight_Cost]]&gt;50000,"High","Low")</f>
        <v>High</v>
      </c>
      <c r="Y1530" s="5" t="str">
        <f>IF(Table1[[#This Row],[Profit]]&gt;10000,"Good","Average")</f>
        <v>Average</v>
      </c>
      <c r="Z1530" s="5" t="str" cm="1">
        <f t="array" ref="Z1530">_xlfn.IFS(K1530&lt;=5,"Excellent",K1530&lt;=10,"Good",TRUE,"Delayed")</f>
        <v>Excellent</v>
      </c>
      <c r="AA1530" s="5" t="str">
        <f>_xlfn.XLOOKUP(Table1[[#This Row],[Shipment_ID]],A:A,E:E)</f>
        <v>Maersk</v>
      </c>
      <c r="AB1530" s="5">
        <f t="shared" si="23"/>
        <v>9429.9</v>
      </c>
    </row>
    <row r="1531" spans="1:28">
      <c r="A1531" t="s">
        <v>1725</v>
      </c>
      <c r="B1531" s="1">
        <v>45897</v>
      </c>
      <c r="C1531" t="s">
        <v>64</v>
      </c>
      <c r="D1531" t="s">
        <v>41</v>
      </c>
      <c r="E1531" t="s">
        <v>102</v>
      </c>
      <c r="F1531" t="s">
        <v>58</v>
      </c>
      <c r="G1531" t="s">
        <v>52</v>
      </c>
      <c r="H1531">
        <v>16.32</v>
      </c>
      <c r="I1531">
        <v>1341</v>
      </c>
      <c r="J1531">
        <v>94.86</v>
      </c>
      <c r="K1531">
        <v>5</v>
      </c>
      <c r="L1531" t="s">
        <v>34</v>
      </c>
      <c r="M1531" t="s">
        <v>60</v>
      </c>
      <c r="N1531">
        <v>59163.199999999997</v>
      </c>
      <c r="O1531" t="s">
        <v>989</v>
      </c>
      <c r="P1531" t="s">
        <v>47</v>
      </c>
      <c r="Q1531">
        <v>86.5</v>
      </c>
      <c r="R1531">
        <v>3334.8</v>
      </c>
      <c r="S1531">
        <v>2662.37</v>
      </c>
      <c r="T1531">
        <v>7585.67</v>
      </c>
      <c r="U1531" t="str">
        <f>TEXT(Table1[[#This Row],[Booking_Date]],"mmm")</f>
        <v>Aug</v>
      </c>
      <c r="V1531">
        <f>YEAR(Table1[[#This Row],[Booking_Date]])</f>
        <v>2025</v>
      </c>
      <c r="W1531" t="s">
        <v>48</v>
      </c>
      <c r="X1531" t="str">
        <f>IF(Table1[[#This Row],[Freight_Cost]]&gt;50000,"High","Low")</f>
        <v>High</v>
      </c>
      <c r="Y1531" s="5" t="str">
        <f>IF(Table1[[#This Row],[Profit]]&gt;10000,"Good","Average")</f>
        <v>Average</v>
      </c>
      <c r="Z1531" s="5" t="str" cm="1">
        <f t="array" ref="Z1531">_xlfn.IFS(K1531&lt;=5,"Excellent",K1531&lt;=10,"Good",TRUE,"Delayed")</f>
        <v>Excellent</v>
      </c>
      <c r="AA1531" s="5" t="str">
        <f>_xlfn.XLOOKUP(Table1[[#This Row],[Shipment_ID]],A:A,E:E)</f>
        <v>Maersk</v>
      </c>
      <c r="AB1531" s="5">
        <f t="shared" si="23"/>
        <v>7585.67</v>
      </c>
    </row>
    <row r="1532" spans="1:28">
      <c r="A1532" t="s">
        <v>1726</v>
      </c>
      <c r="B1532" s="1">
        <v>45432</v>
      </c>
      <c r="C1532" t="s">
        <v>115</v>
      </c>
      <c r="D1532" t="s">
        <v>72</v>
      </c>
      <c r="E1532" t="s">
        <v>99</v>
      </c>
      <c r="F1532" t="s">
        <v>58</v>
      </c>
      <c r="G1532" t="s">
        <v>84</v>
      </c>
      <c r="H1532">
        <v>15.33</v>
      </c>
      <c r="I1532">
        <v>373</v>
      </c>
      <c r="J1532">
        <v>88.23</v>
      </c>
      <c r="K1532">
        <v>2</v>
      </c>
      <c r="L1532" t="s">
        <v>34</v>
      </c>
      <c r="M1532" t="s">
        <v>45</v>
      </c>
      <c r="N1532">
        <v>47360.6</v>
      </c>
      <c r="O1532" t="s">
        <v>128</v>
      </c>
      <c r="P1532" t="s">
        <v>37</v>
      </c>
      <c r="Q1532">
        <v>82</v>
      </c>
      <c r="R1532">
        <v>1359.2</v>
      </c>
      <c r="S1532">
        <v>3214.09</v>
      </c>
      <c r="T1532">
        <v>8223.06</v>
      </c>
      <c r="U1532" t="str">
        <f>TEXT(Table1[[#This Row],[Booking_Date]],"mmm")</f>
        <v>May</v>
      </c>
      <c r="V1532">
        <f>YEAR(Table1[[#This Row],[Booking_Date]])</f>
        <v>2024</v>
      </c>
      <c r="W1532" t="s">
        <v>75</v>
      </c>
      <c r="X1532" t="str">
        <f>IF(Table1[[#This Row],[Freight_Cost]]&gt;50000,"High","Low")</f>
        <v>Low</v>
      </c>
      <c r="Y1532" s="5" t="str">
        <f>IF(Table1[[#This Row],[Profit]]&gt;10000,"Good","Average")</f>
        <v>Average</v>
      </c>
      <c r="Z1532" s="5" t="str" cm="1">
        <f t="array" ref="Z1532">_xlfn.IFS(K1532&lt;=5,"Excellent",K1532&lt;=10,"Good",TRUE,"Delayed")</f>
        <v>Excellent</v>
      </c>
      <c r="AA1532" s="5" t="str">
        <f>_xlfn.XLOOKUP(Table1[[#This Row],[Shipment_ID]],A:A,E:E)</f>
        <v>ONE</v>
      </c>
      <c r="AB1532" s="5">
        <f t="shared" si="23"/>
        <v>8223.06</v>
      </c>
    </row>
    <row r="1533" spans="1:28">
      <c r="A1533" t="s">
        <v>1727</v>
      </c>
      <c r="B1533" s="1">
        <v>46011</v>
      </c>
      <c r="C1533" t="s">
        <v>29</v>
      </c>
      <c r="D1533" t="s">
        <v>65</v>
      </c>
      <c r="E1533" t="s">
        <v>83</v>
      </c>
      <c r="F1533" t="s">
        <v>32</v>
      </c>
      <c r="G1533" t="s">
        <v>67</v>
      </c>
      <c r="H1533">
        <v>25.69</v>
      </c>
      <c r="I1533">
        <v>2556</v>
      </c>
      <c r="J1533">
        <v>87.95</v>
      </c>
      <c r="K1533">
        <v>8</v>
      </c>
      <c r="L1533" t="s">
        <v>34</v>
      </c>
      <c r="M1533" t="s">
        <v>60</v>
      </c>
      <c r="N1533">
        <v>69347</v>
      </c>
      <c r="O1533" t="s">
        <v>338</v>
      </c>
      <c r="P1533" t="s">
        <v>78</v>
      </c>
      <c r="Q1533">
        <v>84.68</v>
      </c>
      <c r="R1533">
        <v>6139.6</v>
      </c>
      <c r="S1533">
        <v>4340.6400000000003</v>
      </c>
      <c r="T1533">
        <v>9825.01</v>
      </c>
      <c r="U1533" t="str">
        <f>TEXT(Table1[[#This Row],[Booking_Date]],"mmm")</f>
        <v>Dec</v>
      </c>
      <c r="V1533">
        <f>YEAR(Table1[[#This Row],[Booking_Date]])</f>
        <v>2025</v>
      </c>
      <c r="W1533" t="s">
        <v>104</v>
      </c>
      <c r="X1533" t="str">
        <f>IF(Table1[[#This Row],[Freight_Cost]]&gt;50000,"High","Low")</f>
        <v>High</v>
      </c>
      <c r="Y1533" s="5" t="str">
        <f>IF(Table1[[#This Row],[Profit]]&gt;10000,"Good","Average")</f>
        <v>Average</v>
      </c>
      <c r="Z1533" s="5" t="str" cm="1">
        <f t="array" ref="Z1533">_xlfn.IFS(K1533&lt;=5,"Excellent",K1533&lt;=10,"Good",TRUE,"Delayed")</f>
        <v>Good</v>
      </c>
      <c r="AA1533" s="5" t="str">
        <f>_xlfn.XLOOKUP(Table1[[#This Row],[Shipment_ID]],A:A,E:E)</f>
        <v>MSC</v>
      </c>
      <c r="AB1533" s="5">
        <f t="shared" si="23"/>
        <v>9825.01</v>
      </c>
    </row>
    <row r="1534" spans="1:28">
      <c r="A1534" t="s">
        <v>1728</v>
      </c>
      <c r="B1534" s="1">
        <v>45384</v>
      </c>
      <c r="C1534" t="s">
        <v>89</v>
      </c>
      <c r="D1534" t="s">
        <v>82</v>
      </c>
      <c r="E1534" t="s">
        <v>99</v>
      </c>
      <c r="F1534" t="s">
        <v>32</v>
      </c>
      <c r="G1534" t="s">
        <v>67</v>
      </c>
      <c r="H1534">
        <v>20.29</v>
      </c>
      <c r="I1534">
        <v>2514</v>
      </c>
      <c r="J1534">
        <v>90.28</v>
      </c>
      <c r="K1534">
        <v>6</v>
      </c>
      <c r="L1534" t="s">
        <v>68</v>
      </c>
      <c r="M1534" t="s">
        <v>45</v>
      </c>
      <c r="N1534">
        <v>63262.6</v>
      </c>
      <c r="O1534" t="s">
        <v>385</v>
      </c>
      <c r="P1534" t="s">
        <v>62</v>
      </c>
      <c r="Q1534">
        <v>85.45</v>
      </c>
      <c r="R1534">
        <v>5839.6</v>
      </c>
      <c r="S1534">
        <v>4287.96</v>
      </c>
      <c r="T1534">
        <v>8439.27</v>
      </c>
      <c r="U1534" t="str">
        <f>TEXT(Table1[[#This Row],[Booking_Date]],"mmm")</f>
        <v>Apr</v>
      </c>
      <c r="V1534">
        <f>YEAR(Table1[[#This Row],[Booking_Date]])</f>
        <v>2024</v>
      </c>
      <c r="W1534" t="s">
        <v>75</v>
      </c>
      <c r="X1534" t="str">
        <f>IF(Table1[[#This Row],[Freight_Cost]]&gt;50000,"High","Low")</f>
        <v>High</v>
      </c>
      <c r="Y1534" s="5" t="str">
        <f>IF(Table1[[#This Row],[Profit]]&gt;10000,"Good","Average")</f>
        <v>Average</v>
      </c>
      <c r="Z1534" s="5" t="str" cm="1">
        <f t="array" ref="Z1534">_xlfn.IFS(K1534&lt;=5,"Excellent",K1534&lt;=10,"Good",TRUE,"Delayed")</f>
        <v>Good</v>
      </c>
      <c r="AA1534" s="5" t="str">
        <f>_xlfn.XLOOKUP(Table1[[#This Row],[Shipment_ID]],A:A,E:E)</f>
        <v>ONE</v>
      </c>
      <c r="AB1534" s="5">
        <f t="shared" si="23"/>
        <v>8439.27</v>
      </c>
    </row>
    <row r="1535" spans="1:28">
      <c r="A1535" t="s">
        <v>1729</v>
      </c>
      <c r="B1535" s="1">
        <v>46097</v>
      </c>
      <c r="C1535" t="s">
        <v>64</v>
      </c>
      <c r="D1535" t="s">
        <v>56</v>
      </c>
      <c r="E1535" t="s">
        <v>83</v>
      </c>
      <c r="F1535" t="s">
        <v>58</v>
      </c>
      <c r="G1535" t="s">
        <v>52</v>
      </c>
      <c r="H1535">
        <v>12.71</v>
      </c>
      <c r="I1535">
        <v>432</v>
      </c>
      <c r="J1535">
        <v>92.88</v>
      </c>
      <c r="K1535">
        <v>2</v>
      </c>
      <c r="L1535" t="s">
        <v>34</v>
      </c>
      <c r="M1535" t="s">
        <v>35</v>
      </c>
      <c r="N1535">
        <v>48768.6</v>
      </c>
      <c r="O1535" t="s">
        <v>207</v>
      </c>
      <c r="P1535" t="s">
        <v>47</v>
      </c>
      <c r="Q1535">
        <v>87.08</v>
      </c>
      <c r="R1535">
        <v>1372.4</v>
      </c>
      <c r="S1535">
        <v>3108.9</v>
      </c>
      <c r="T1535">
        <v>5292.79</v>
      </c>
      <c r="U1535" t="str">
        <f>TEXT(Table1[[#This Row],[Booking_Date]],"mmm")</f>
        <v>Mar</v>
      </c>
      <c r="V1535">
        <f>YEAR(Table1[[#This Row],[Booking_Date]])</f>
        <v>2026</v>
      </c>
      <c r="W1535" t="s">
        <v>38</v>
      </c>
      <c r="X1535" t="str">
        <f>IF(Table1[[#This Row],[Freight_Cost]]&gt;50000,"High","Low")</f>
        <v>Low</v>
      </c>
      <c r="Y1535" s="5" t="str">
        <f>IF(Table1[[#This Row],[Profit]]&gt;10000,"Good","Average")</f>
        <v>Average</v>
      </c>
      <c r="Z1535" s="5" t="str" cm="1">
        <f t="array" ref="Z1535">_xlfn.IFS(K1535&lt;=5,"Excellent",K1535&lt;=10,"Good",TRUE,"Delayed")</f>
        <v>Excellent</v>
      </c>
      <c r="AA1535" s="5" t="str">
        <f>_xlfn.XLOOKUP(Table1[[#This Row],[Shipment_ID]],A:A,E:E)</f>
        <v>MSC</v>
      </c>
      <c r="AB1535" s="5">
        <f t="shared" si="23"/>
        <v>5292.79</v>
      </c>
    </row>
    <row r="1536" spans="1:28">
      <c r="A1536" t="s">
        <v>1730</v>
      </c>
      <c r="B1536" s="1">
        <v>46144</v>
      </c>
      <c r="C1536" t="s">
        <v>64</v>
      </c>
      <c r="D1536" t="s">
        <v>82</v>
      </c>
      <c r="E1536" t="s">
        <v>83</v>
      </c>
      <c r="F1536" t="s">
        <v>58</v>
      </c>
      <c r="G1536" t="s">
        <v>33</v>
      </c>
      <c r="H1536">
        <v>11.34</v>
      </c>
      <c r="I1536">
        <v>719</v>
      </c>
      <c r="J1536">
        <v>93.54</v>
      </c>
      <c r="K1536">
        <v>2</v>
      </c>
      <c r="L1536" t="s">
        <v>44</v>
      </c>
      <c r="M1536" t="s">
        <v>35</v>
      </c>
      <c r="N1536">
        <v>46058.8</v>
      </c>
      <c r="O1536" t="s">
        <v>259</v>
      </c>
      <c r="P1536" t="s">
        <v>78</v>
      </c>
      <c r="Q1536">
        <v>86.28</v>
      </c>
      <c r="R1536">
        <v>1891.6</v>
      </c>
      <c r="S1536">
        <v>2672.91</v>
      </c>
      <c r="T1536">
        <v>7421.02</v>
      </c>
      <c r="U1536" t="str">
        <f>TEXT(Table1[[#This Row],[Booking_Date]],"mmm")</f>
        <v>May</v>
      </c>
      <c r="V1536">
        <f>YEAR(Table1[[#This Row],[Booking_Date]])</f>
        <v>2026</v>
      </c>
      <c r="W1536" t="s">
        <v>75</v>
      </c>
      <c r="X1536" t="str">
        <f>IF(Table1[[#This Row],[Freight_Cost]]&gt;50000,"High","Low")</f>
        <v>Low</v>
      </c>
      <c r="Y1536" s="5" t="str">
        <f>IF(Table1[[#This Row],[Profit]]&gt;10000,"Good","Average")</f>
        <v>Average</v>
      </c>
      <c r="Z1536" s="5" t="str" cm="1">
        <f t="array" ref="Z1536">_xlfn.IFS(K1536&lt;=5,"Excellent",K1536&lt;=10,"Good",TRUE,"Delayed")</f>
        <v>Excellent</v>
      </c>
      <c r="AA1536" s="5" t="str">
        <f>_xlfn.XLOOKUP(Table1[[#This Row],[Shipment_ID]],A:A,E:E)</f>
        <v>MSC</v>
      </c>
      <c r="AB1536" s="5">
        <f t="shared" si="23"/>
        <v>7421.02</v>
      </c>
    </row>
    <row r="1537" spans="1:28">
      <c r="A1537" t="s">
        <v>1731</v>
      </c>
      <c r="B1537" s="1">
        <v>45715</v>
      </c>
      <c r="C1537" t="s">
        <v>29</v>
      </c>
      <c r="D1537" t="s">
        <v>72</v>
      </c>
      <c r="E1537" t="s">
        <v>66</v>
      </c>
      <c r="F1537" t="s">
        <v>58</v>
      </c>
      <c r="G1537" t="s">
        <v>67</v>
      </c>
      <c r="H1537">
        <v>20.3</v>
      </c>
      <c r="I1537">
        <v>2145</v>
      </c>
      <c r="J1537">
        <v>97.56</v>
      </c>
      <c r="K1537">
        <v>5</v>
      </c>
      <c r="L1537" t="s">
        <v>68</v>
      </c>
      <c r="M1537" t="s">
        <v>60</v>
      </c>
      <c r="N1537">
        <v>70217.2</v>
      </c>
      <c r="O1537" t="s">
        <v>368</v>
      </c>
      <c r="P1537" t="s">
        <v>37</v>
      </c>
      <c r="Q1537">
        <v>84.61</v>
      </c>
      <c r="R1537">
        <v>5102</v>
      </c>
      <c r="S1537">
        <v>3007.71</v>
      </c>
      <c r="T1537">
        <v>11448.64</v>
      </c>
      <c r="U1537" t="str">
        <f>TEXT(Table1[[#This Row],[Booking_Date]],"mmm")</f>
        <v>Feb</v>
      </c>
      <c r="V1537">
        <f>YEAR(Table1[[#This Row],[Booking_Date]])</f>
        <v>2025</v>
      </c>
      <c r="W1537" t="s">
        <v>38</v>
      </c>
      <c r="X1537" t="str">
        <f>IF(Table1[[#This Row],[Freight_Cost]]&gt;50000,"High","Low")</f>
        <v>High</v>
      </c>
      <c r="Y1537" s="5" t="str">
        <f>IF(Table1[[#This Row],[Profit]]&gt;10000,"Good","Average")</f>
        <v>Good</v>
      </c>
      <c r="Z1537" s="5" t="str" cm="1">
        <f t="array" ref="Z1537">_xlfn.IFS(K1537&lt;=5,"Excellent",K1537&lt;=10,"Good",TRUE,"Delayed")</f>
        <v>Excellent</v>
      </c>
      <c r="AA1537" s="5" t="str">
        <f>_xlfn.XLOOKUP(Table1[[#This Row],[Shipment_ID]],A:A,E:E)</f>
        <v>COSCO</v>
      </c>
      <c r="AB1537" s="5">
        <f t="shared" si="23"/>
        <v>11448.64</v>
      </c>
    </row>
    <row r="1538" spans="1:28">
      <c r="A1538" t="s">
        <v>1732</v>
      </c>
      <c r="B1538" s="1">
        <v>45759</v>
      </c>
      <c r="C1538" t="s">
        <v>40</v>
      </c>
      <c r="D1538" t="s">
        <v>72</v>
      </c>
      <c r="E1538" t="s">
        <v>31</v>
      </c>
      <c r="F1538" t="s">
        <v>32</v>
      </c>
      <c r="G1538" t="s">
        <v>52</v>
      </c>
      <c r="H1538">
        <v>21.1</v>
      </c>
      <c r="I1538">
        <v>854</v>
      </c>
      <c r="J1538">
        <v>100.46</v>
      </c>
      <c r="K1538">
        <v>2</v>
      </c>
      <c r="L1538" t="s">
        <v>44</v>
      </c>
      <c r="M1538" t="s">
        <v>45</v>
      </c>
      <c r="N1538">
        <v>42793.2</v>
      </c>
      <c r="O1538" t="s">
        <v>211</v>
      </c>
      <c r="P1538" t="s">
        <v>78</v>
      </c>
      <c r="Q1538">
        <v>85.71</v>
      </c>
      <c r="R1538">
        <v>2552</v>
      </c>
      <c r="S1538">
        <v>3311.03</v>
      </c>
      <c r="T1538">
        <v>6886.08</v>
      </c>
      <c r="U1538" t="str">
        <f>TEXT(Table1[[#This Row],[Booking_Date]],"mmm")</f>
        <v>Apr</v>
      </c>
      <c r="V1538">
        <f>YEAR(Table1[[#This Row],[Booking_Date]])</f>
        <v>2025</v>
      </c>
      <c r="W1538" t="s">
        <v>75</v>
      </c>
      <c r="X1538" t="str">
        <f>IF(Table1[[#This Row],[Freight_Cost]]&gt;50000,"High","Low")</f>
        <v>Low</v>
      </c>
      <c r="Y1538" s="5" t="str">
        <f>IF(Table1[[#This Row],[Profit]]&gt;10000,"Good","Average")</f>
        <v>Average</v>
      </c>
      <c r="Z1538" s="5" t="str" cm="1">
        <f t="array" ref="Z1538">_xlfn.IFS(K1538&lt;=5,"Excellent",K1538&lt;=10,"Good",TRUE,"Delayed")</f>
        <v>Excellent</v>
      </c>
      <c r="AA1538" s="5" t="str">
        <f>_xlfn.XLOOKUP(Table1[[#This Row],[Shipment_ID]],A:A,E:E)</f>
        <v>Hapag-Lloyd</v>
      </c>
      <c r="AB1538" s="5">
        <f t="shared" ref="AB1538:AB1601" si="24">INDEX(T:T,MATCH(A1538,A:A,0))</f>
        <v>6886.08</v>
      </c>
    </row>
    <row r="1539" spans="1:28">
      <c r="A1539" t="s">
        <v>1733</v>
      </c>
      <c r="B1539" s="1">
        <v>45342</v>
      </c>
      <c r="C1539" t="s">
        <v>29</v>
      </c>
      <c r="D1539" t="s">
        <v>51</v>
      </c>
      <c r="E1539" t="s">
        <v>42</v>
      </c>
      <c r="F1539" t="s">
        <v>58</v>
      </c>
      <c r="G1539" t="s">
        <v>84</v>
      </c>
      <c r="H1539">
        <v>13.17</v>
      </c>
      <c r="I1539">
        <v>1229</v>
      </c>
      <c r="J1539">
        <v>103.08</v>
      </c>
      <c r="K1539">
        <v>3</v>
      </c>
      <c r="L1539" t="s">
        <v>34</v>
      </c>
      <c r="M1539" t="s">
        <v>35</v>
      </c>
      <c r="N1539">
        <v>59970.6</v>
      </c>
      <c r="O1539" t="s">
        <v>487</v>
      </c>
      <c r="P1539" t="s">
        <v>74</v>
      </c>
      <c r="Q1539">
        <v>82.83</v>
      </c>
      <c r="R1539">
        <v>2984.8</v>
      </c>
      <c r="S1539">
        <v>2065.4499999999998</v>
      </c>
      <c r="T1539">
        <v>7086.97</v>
      </c>
      <c r="U1539" t="str">
        <f>TEXT(Table1[[#This Row],[Booking_Date]],"mmm")</f>
        <v>Feb</v>
      </c>
      <c r="V1539">
        <f>YEAR(Table1[[#This Row],[Booking_Date]])</f>
        <v>2024</v>
      </c>
      <c r="W1539" t="s">
        <v>38</v>
      </c>
      <c r="X1539" t="str">
        <f>IF(Table1[[#This Row],[Freight_Cost]]&gt;50000,"High","Low")</f>
        <v>High</v>
      </c>
      <c r="Y1539" s="5" t="str">
        <f>IF(Table1[[#This Row],[Profit]]&gt;10000,"Good","Average")</f>
        <v>Average</v>
      </c>
      <c r="Z1539" s="5" t="str" cm="1">
        <f t="array" ref="Z1539">_xlfn.IFS(K1539&lt;=5,"Excellent",K1539&lt;=10,"Good",TRUE,"Delayed")</f>
        <v>Excellent</v>
      </c>
      <c r="AA1539" s="5" t="str">
        <f>_xlfn.XLOOKUP(Table1[[#This Row],[Shipment_ID]],A:A,E:E)</f>
        <v>CMA CGM</v>
      </c>
      <c r="AB1539" s="5">
        <f t="shared" si="24"/>
        <v>7086.97</v>
      </c>
    </row>
    <row r="1540" spans="1:28">
      <c r="A1540" t="s">
        <v>1734</v>
      </c>
      <c r="B1540" s="1">
        <v>46013</v>
      </c>
      <c r="C1540" t="s">
        <v>64</v>
      </c>
      <c r="D1540" t="s">
        <v>108</v>
      </c>
      <c r="E1540" t="s">
        <v>99</v>
      </c>
      <c r="F1540" t="s">
        <v>58</v>
      </c>
      <c r="G1540" t="s">
        <v>33</v>
      </c>
      <c r="H1540">
        <v>19</v>
      </c>
      <c r="I1540">
        <v>1196</v>
      </c>
      <c r="J1540">
        <v>89.6</v>
      </c>
      <c r="K1540">
        <v>4</v>
      </c>
      <c r="L1540" t="s">
        <v>68</v>
      </c>
      <c r="M1540" t="s">
        <v>60</v>
      </c>
      <c r="N1540">
        <v>56704</v>
      </c>
      <c r="O1540" t="s">
        <v>338</v>
      </c>
      <c r="P1540" t="s">
        <v>47</v>
      </c>
      <c r="Q1540">
        <v>86.22</v>
      </c>
      <c r="R1540">
        <v>3152</v>
      </c>
      <c r="S1540">
        <v>4573</v>
      </c>
      <c r="T1540">
        <v>6866.75</v>
      </c>
      <c r="U1540" t="str">
        <f>TEXT(Table1[[#This Row],[Booking_Date]],"mmm")</f>
        <v>Dec</v>
      </c>
      <c r="V1540">
        <f>YEAR(Table1[[#This Row],[Booking_Date]])</f>
        <v>2025</v>
      </c>
      <c r="W1540" t="s">
        <v>104</v>
      </c>
      <c r="X1540" t="str">
        <f>IF(Table1[[#This Row],[Freight_Cost]]&gt;50000,"High","Low")</f>
        <v>High</v>
      </c>
      <c r="Y1540" s="5" t="str">
        <f>IF(Table1[[#This Row],[Profit]]&gt;10000,"Good","Average")</f>
        <v>Average</v>
      </c>
      <c r="Z1540" s="5" t="str" cm="1">
        <f t="array" ref="Z1540">_xlfn.IFS(K1540&lt;=5,"Excellent",K1540&lt;=10,"Good",TRUE,"Delayed")</f>
        <v>Excellent</v>
      </c>
      <c r="AA1540" s="5" t="str">
        <f>_xlfn.XLOOKUP(Table1[[#This Row],[Shipment_ID]],A:A,E:E)</f>
        <v>ONE</v>
      </c>
      <c r="AB1540" s="5">
        <f t="shared" si="24"/>
        <v>6866.75</v>
      </c>
    </row>
    <row r="1541" spans="1:28">
      <c r="A1541" t="s">
        <v>1735</v>
      </c>
      <c r="B1541" s="1">
        <v>46183</v>
      </c>
      <c r="C1541" t="s">
        <v>115</v>
      </c>
      <c r="D1541" t="s">
        <v>41</v>
      </c>
      <c r="E1541" t="s">
        <v>66</v>
      </c>
      <c r="F1541" t="s">
        <v>58</v>
      </c>
      <c r="G1541" t="s">
        <v>52</v>
      </c>
      <c r="H1541">
        <v>19.98</v>
      </c>
      <c r="I1541">
        <v>632</v>
      </c>
      <c r="J1541">
        <v>98.69</v>
      </c>
      <c r="K1541">
        <v>2</v>
      </c>
      <c r="L1541" t="s">
        <v>68</v>
      </c>
      <c r="M1541" t="s">
        <v>60</v>
      </c>
      <c r="N1541">
        <v>51908.800000000003</v>
      </c>
      <c r="O1541" t="s">
        <v>109</v>
      </c>
      <c r="P1541" t="s">
        <v>78</v>
      </c>
      <c r="Q1541">
        <v>81.599999999999994</v>
      </c>
      <c r="R1541">
        <v>2063.1999999999998</v>
      </c>
      <c r="S1541">
        <v>3813.02</v>
      </c>
      <c r="T1541">
        <v>4363.49</v>
      </c>
      <c r="U1541" t="str">
        <f>TEXT(Table1[[#This Row],[Booking_Date]],"mmm")</f>
        <v>Jun</v>
      </c>
      <c r="V1541">
        <f>YEAR(Table1[[#This Row],[Booking_Date]])</f>
        <v>2026</v>
      </c>
      <c r="W1541" t="s">
        <v>75</v>
      </c>
      <c r="X1541" t="str">
        <f>IF(Table1[[#This Row],[Freight_Cost]]&gt;50000,"High","Low")</f>
        <v>High</v>
      </c>
      <c r="Y1541" s="5" t="str">
        <f>IF(Table1[[#This Row],[Profit]]&gt;10000,"Good","Average")</f>
        <v>Average</v>
      </c>
      <c r="Z1541" s="5" t="str" cm="1">
        <f t="array" ref="Z1541">_xlfn.IFS(K1541&lt;=5,"Excellent",K1541&lt;=10,"Good",TRUE,"Delayed")</f>
        <v>Excellent</v>
      </c>
      <c r="AA1541" s="5" t="str">
        <f>_xlfn.XLOOKUP(Table1[[#This Row],[Shipment_ID]],A:A,E:E)</f>
        <v>COSCO</v>
      </c>
      <c r="AB1541" s="5">
        <f t="shared" si="24"/>
        <v>4363.49</v>
      </c>
    </row>
    <row r="1542" spans="1:28">
      <c r="A1542" t="s">
        <v>1736</v>
      </c>
      <c r="B1542" s="1">
        <v>45609</v>
      </c>
      <c r="C1542" t="s">
        <v>29</v>
      </c>
      <c r="D1542" t="s">
        <v>82</v>
      </c>
      <c r="E1542" t="s">
        <v>31</v>
      </c>
      <c r="F1542" t="s">
        <v>58</v>
      </c>
      <c r="G1542" t="s">
        <v>84</v>
      </c>
      <c r="H1542">
        <v>23.55</v>
      </c>
      <c r="I1542">
        <v>1883</v>
      </c>
      <c r="J1542">
        <v>88.27</v>
      </c>
      <c r="K1542">
        <v>5</v>
      </c>
      <c r="L1542" t="s">
        <v>68</v>
      </c>
      <c r="M1542" t="s">
        <v>45</v>
      </c>
      <c r="N1542">
        <v>70383.399999999994</v>
      </c>
      <c r="O1542" t="s">
        <v>172</v>
      </c>
      <c r="P1542" t="s">
        <v>47</v>
      </c>
      <c r="Q1542">
        <v>85.34</v>
      </c>
      <c r="R1542">
        <v>4708</v>
      </c>
      <c r="S1542">
        <v>4969.28</v>
      </c>
      <c r="T1542">
        <v>9837.1200000000008</v>
      </c>
      <c r="U1542" t="str">
        <f>TEXT(Table1[[#This Row],[Booking_Date]],"mmm")</f>
        <v>Nov</v>
      </c>
      <c r="V1542">
        <f>YEAR(Table1[[#This Row],[Booking_Date]])</f>
        <v>2024</v>
      </c>
      <c r="W1542" t="s">
        <v>104</v>
      </c>
      <c r="X1542" t="str">
        <f>IF(Table1[[#This Row],[Freight_Cost]]&gt;50000,"High","Low")</f>
        <v>High</v>
      </c>
      <c r="Y1542" s="5" t="str">
        <f>IF(Table1[[#This Row],[Profit]]&gt;10000,"Good","Average")</f>
        <v>Average</v>
      </c>
      <c r="Z1542" s="5" t="str" cm="1">
        <f t="array" ref="Z1542">_xlfn.IFS(K1542&lt;=5,"Excellent",K1542&lt;=10,"Good",TRUE,"Delayed")</f>
        <v>Excellent</v>
      </c>
      <c r="AA1542" s="5" t="str">
        <f>_xlfn.XLOOKUP(Table1[[#This Row],[Shipment_ID]],A:A,E:E)</f>
        <v>Hapag-Lloyd</v>
      </c>
      <c r="AB1542" s="5">
        <f t="shared" si="24"/>
        <v>9837.1200000000008</v>
      </c>
    </row>
    <row r="1543" spans="1:28">
      <c r="A1543" t="s">
        <v>1737</v>
      </c>
      <c r="B1543" s="1">
        <v>45766</v>
      </c>
      <c r="C1543" t="s">
        <v>50</v>
      </c>
      <c r="D1543" t="s">
        <v>41</v>
      </c>
      <c r="E1543" t="s">
        <v>31</v>
      </c>
      <c r="F1543" t="s">
        <v>32</v>
      </c>
      <c r="G1543" t="s">
        <v>43</v>
      </c>
      <c r="H1543">
        <v>22.86</v>
      </c>
      <c r="I1543">
        <v>1306</v>
      </c>
      <c r="J1543">
        <v>97.65</v>
      </c>
      <c r="K1543">
        <v>5</v>
      </c>
      <c r="L1543" t="s">
        <v>44</v>
      </c>
      <c r="M1543" t="s">
        <v>45</v>
      </c>
      <c r="N1543">
        <v>49464</v>
      </c>
      <c r="O1543" t="s">
        <v>118</v>
      </c>
      <c r="P1543" t="s">
        <v>47</v>
      </c>
      <c r="Q1543">
        <v>85.51</v>
      </c>
      <c r="R1543">
        <v>3526.4</v>
      </c>
      <c r="S1543">
        <v>3081.77</v>
      </c>
      <c r="T1543">
        <v>7538.23</v>
      </c>
      <c r="U1543" t="str">
        <f>TEXT(Table1[[#This Row],[Booking_Date]],"mmm")</f>
        <v>Apr</v>
      </c>
      <c r="V1543">
        <f>YEAR(Table1[[#This Row],[Booking_Date]])</f>
        <v>2025</v>
      </c>
      <c r="W1543" t="s">
        <v>75</v>
      </c>
      <c r="X1543" t="str">
        <f>IF(Table1[[#This Row],[Freight_Cost]]&gt;50000,"High","Low")</f>
        <v>Low</v>
      </c>
      <c r="Y1543" s="5" t="str">
        <f>IF(Table1[[#This Row],[Profit]]&gt;10000,"Good","Average")</f>
        <v>Average</v>
      </c>
      <c r="Z1543" s="5" t="str" cm="1">
        <f t="array" ref="Z1543">_xlfn.IFS(K1543&lt;=5,"Excellent",K1543&lt;=10,"Good",TRUE,"Delayed")</f>
        <v>Excellent</v>
      </c>
      <c r="AA1543" s="5" t="str">
        <f>_xlfn.XLOOKUP(Table1[[#This Row],[Shipment_ID]],A:A,E:E)</f>
        <v>Hapag-Lloyd</v>
      </c>
      <c r="AB1543" s="5">
        <f t="shared" si="24"/>
        <v>7538.23</v>
      </c>
    </row>
    <row r="1544" spans="1:28">
      <c r="A1544" t="s">
        <v>1738</v>
      </c>
      <c r="B1544" s="1">
        <v>45821</v>
      </c>
      <c r="C1544" t="s">
        <v>29</v>
      </c>
      <c r="D1544" t="s">
        <v>51</v>
      </c>
      <c r="E1544" t="s">
        <v>31</v>
      </c>
      <c r="F1544" t="s">
        <v>32</v>
      </c>
      <c r="G1544" t="s">
        <v>33</v>
      </c>
      <c r="H1544">
        <v>11.32</v>
      </c>
      <c r="I1544">
        <v>518</v>
      </c>
      <c r="J1544">
        <v>95.7</v>
      </c>
      <c r="K1544">
        <v>3</v>
      </c>
      <c r="L1544" t="s">
        <v>34</v>
      </c>
      <c r="M1544" t="s">
        <v>35</v>
      </c>
      <c r="N1544">
        <v>36888</v>
      </c>
      <c r="O1544" t="s">
        <v>85</v>
      </c>
      <c r="P1544" t="s">
        <v>62</v>
      </c>
      <c r="Q1544">
        <v>81.99</v>
      </c>
      <c r="R1544">
        <v>1488.8</v>
      </c>
      <c r="S1544">
        <v>2112.85</v>
      </c>
      <c r="T1544">
        <v>4980.43</v>
      </c>
      <c r="U1544" t="str">
        <f>TEXT(Table1[[#This Row],[Booking_Date]],"mmm")</f>
        <v>Jun</v>
      </c>
      <c r="V1544">
        <f>YEAR(Table1[[#This Row],[Booking_Date]])</f>
        <v>2025</v>
      </c>
      <c r="W1544" t="s">
        <v>75</v>
      </c>
      <c r="X1544" t="str">
        <f>IF(Table1[[#This Row],[Freight_Cost]]&gt;50000,"High","Low")</f>
        <v>Low</v>
      </c>
      <c r="Y1544" s="5" t="str">
        <f>IF(Table1[[#This Row],[Profit]]&gt;10000,"Good","Average")</f>
        <v>Average</v>
      </c>
      <c r="Z1544" s="5" t="str" cm="1">
        <f t="array" ref="Z1544">_xlfn.IFS(K1544&lt;=5,"Excellent",K1544&lt;=10,"Good",TRUE,"Delayed")</f>
        <v>Excellent</v>
      </c>
      <c r="AA1544" s="5" t="str">
        <f>_xlfn.XLOOKUP(Table1[[#This Row],[Shipment_ID]],A:A,E:E)</f>
        <v>Hapag-Lloyd</v>
      </c>
      <c r="AB1544" s="5">
        <f t="shared" si="24"/>
        <v>4980.43</v>
      </c>
    </row>
    <row r="1545" spans="1:28">
      <c r="A1545" t="s">
        <v>1739</v>
      </c>
      <c r="B1545" s="1">
        <v>45599</v>
      </c>
      <c r="C1545" t="s">
        <v>29</v>
      </c>
      <c r="D1545" t="s">
        <v>72</v>
      </c>
      <c r="E1545" t="s">
        <v>57</v>
      </c>
      <c r="F1545" t="s">
        <v>32</v>
      </c>
      <c r="G1545" t="s">
        <v>84</v>
      </c>
      <c r="H1545">
        <v>21.18</v>
      </c>
      <c r="I1545">
        <v>2557</v>
      </c>
      <c r="J1545">
        <v>87.07</v>
      </c>
      <c r="K1545">
        <v>7</v>
      </c>
      <c r="L1545" t="s">
        <v>68</v>
      </c>
      <c r="M1545" t="s">
        <v>60</v>
      </c>
      <c r="N1545">
        <v>62694.400000000001</v>
      </c>
      <c r="O1545" t="s">
        <v>385</v>
      </c>
      <c r="P1545" t="s">
        <v>70</v>
      </c>
      <c r="Q1545">
        <v>86.53</v>
      </c>
      <c r="R1545">
        <v>5961.2</v>
      </c>
      <c r="S1545">
        <v>2350.66</v>
      </c>
      <c r="T1545">
        <v>8570.18</v>
      </c>
      <c r="U1545" t="str">
        <f>TEXT(Table1[[#This Row],[Booking_Date]],"mmm")</f>
        <v>Nov</v>
      </c>
      <c r="V1545">
        <f>YEAR(Table1[[#This Row],[Booking_Date]])</f>
        <v>2024</v>
      </c>
      <c r="W1545" t="s">
        <v>104</v>
      </c>
      <c r="X1545" t="str">
        <f>IF(Table1[[#This Row],[Freight_Cost]]&gt;50000,"High","Low")</f>
        <v>High</v>
      </c>
      <c r="Y1545" s="5" t="str">
        <f>IF(Table1[[#This Row],[Profit]]&gt;10000,"Good","Average")</f>
        <v>Average</v>
      </c>
      <c r="Z1545" s="5" t="str" cm="1">
        <f t="array" ref="Z1545">_xlfn.IFS(K1545&lt;=5,"Excellent",K1545&lt;=10,"Good",TRUE,"Delayed")</f>
        <v>Good</v>
      </c>
      <c r="AA1545" s="5" t="str">
        <f>_xlfn.XLOOKUP(Table1[[#This Row],[Shipment_ID]],A:A,E:E)</f>
        <v>Evergreen</v>
      </c>
      <c r="AB1545" s="5">
        <f t="shared" si="24"/>
        <v>8570.18</v>
      </c>
    </row>
    <row r="1546" spans="1:28">
      <c r="A1546" t="s">
        <v>1740</v>
      </c>
      <c r="B1546" s="1">
        <v>45585</v>
      </c>
      <c r="C1546" t="s">
        <v>89</v>
      </c>
      <c r="D1546" t="s">
        <v>65</v>
      </c>
      <c r="E1546" t="s">
        <v>102</v>
      </c>
      <c r="F1546" t="s">
        <v>32</v>
      </c>
      <c r="G1546" t="s">
        <v>90</v>
      </c>
      <c r="H1546">
        <v>21.99</v>
      </c>
      <c r="I1546">
        <v>2445</v>
      </c>
      <c r="J1546">
        <v>95.22</v>
      </c>
      <c r="K1546">
        <v>7</v>
      </c>
      <c r="L1546" t="s">
        <v>34</v>
      </c>
      <c r="M1546" t="s">
        <v>35</v>
      </c>
      <c r="N1546">
        <v>69557.399999999994</v>
      </c>
      <c r="O1546" t="s">
        <v>213</v>
      </c>
      <c r="P1546" t="s">
        <v>62</v>
      </c>
      <c r="Q1546">
        <v>86.4</v>
      </c>
      <c r="R1546">
        <v>5769.6</v>
      </c>
      <c r="S1546">
        <v>3585.55</v>
      </c>
      <c r="T1546">
        <v>8094.47</v>
      </c>
      <c r="U1546" t="str">
        <f>TEXT(Table1[[#This Row],[Booking_Date]],"mmm")</f>
        <v>Oct</v>
      </c>
      <c r="V1546">
        <f>YEAR(Table1[[#This Row],[Booking_Date]])</f>
        <v>2024</v>
      </c>
      <c r="W1546" t="s">
        <v>104</v>
      </c>
      <c r="X1546" t="str">
        <f>IF(Table1[[#This Row],[Freight_Cost]]&gt;50000,"High","Low")</f>
        <v>High</v>
      </c>
      <c r="Y1546" s="5" t="str">
        <f>IF(Table1[[#This Row],[Profit]]&gt;10000,"Good","Average")</f>
        <v>Average</v>
      </c>
      <c r="Z1546" s="5" t="str" cm="1">
        <f t="array" ref="Z1546">_xlfn.IFS(K1546&lt;=5,"Excellent",K1546&lt;=10,"Good",TRUE,"Delayed")</f>
        <v>Good</v>
      </c>
      <c r="AA1546" s="5" t="str">
        <f>_xlfn.XLOOKUP(Table1[[#This Row],[Shipment_ID]],A:A,E:E)</f>
        <v>Maersk</v>
      </c>
      <c r="AB1546" s="5">
        <f t="shared" si="24"/>
        <v>8094.47</v>
      </c>
    </row>
    <row r="1547" spans="1:28">
      <c r="A1547" t="s">
        <v>1741</v>
      </c>
      <c r="B1547" s="1">
        <v>46154</v>
      </c>
      <c r="C1547" t="s">
        <v>50</v>
      </c>
      <c r="D1547" t="s">
        <v>51</v>
      </c>
      <c r="E1547" t="s">
        <v>57</v>
      </c>
      <c r="F1547" t="s">
        <v>32</v>
      </c>
      <c r="G1547" t="s">
        <v>59</v>
      </c>
      <c r="H1547">
        <v>10.9</v>
      </c>
      <c r="I1547">
        <v>2284</v>
      </c>
      <c r="J1547">
        <v>90.92</v>
      </c>
      <c r="K1547">
        <v>6</v>
      </c>
      <c r="L1547" t="s">
        <v>44</v>
      </c>
      <c r="M1547" t="s">
        <v>35</v>
      </c>
      <c r="N1547">
        <v>52128.4</v>
      </c>
      <c r="O1547" t="s">
        <v>593</v>
      </c>
      <c r="P1547" t="s">
        <v>78</v>
      </c>
      <c r="Q1547">
        <v>85.82</v>
      </c>
      <c r="R1547">
        <v>5004</v>
      </c>
      <c r="S1547">
        <v>3731.88</v>
      </c>
      <c r="T1547">
        <v>6979.62</v>
      </c>
      <c r="U1547" t="str">
        <f>TEXT(Table1[[#This Row],[Booking_Date]],"mmm")</f>
        <v>May</v>
      </c>
      <c r="V1547">
        <f>YEAR(Table1[[#This Row],[Booking_Date]])</f>
        <v>2026</v>
      </c>
      <c r="W1547" t="s">
        <v>75</v>
      </c>
      <c r="X1547" t="str">
        <f>IF(Table1[[#This Row],[Freight_Cost]]&gt;50000,"High","Low")</f>
        <v>High</v>
      </c>
      <c r="Y1547" s="5" t="str">
        <f>IF(Table1[[#This Row],[Profit]]&gt;10000,"Good","Average")</f>
        <v>Average</v>
      </c>
      <c r="Z1547" s="5" t="str" cm="1">
        <f t="array" ref="Z1547">_xlfn.IFS(K1547&lt;=5,"Excellent",K1547&lt;=10,"Good",TRUE,"Delayed")</f>
        <v>Good</v>
      </c>
      <c r="AA1547" s="5" t="str">
        <f>_xlfn.XLOOKUP(Table1[[#This Row],[Shipment_ID]],A:A,E:E)</f>
        <v>Evergreen</v>
      </c>
      <c r="AB1547" s="5">
        <f t="shared" si="24"/>
        <v>6979.62</v>
      </c>
    </row>
    <row r="1548" spans="1:28">
      <c r="A1548" t="s">
        <v>1742</v>
      </c>
      <c r="B1548" s="1">
        <v>46002</v>
      </c>
      <c r="C1548" t="s">
        <v>64</v>
      </c>
      <c r="D1548" t="s">
        <v>30</v>
      </c>
      <c r="E1548" t="s">
        <v>83</v>
      </c>
      <c r="F1548" t="s">
        <v>32</v>
      </c>
      <c r="G1548" t="s">
        <v>90</v>
      </c>
      <c r="H1548">
        <v>16.420000000000002</v>
      </c>
      <c r="I1548">
        <v>1199</v>
      </c>
      <c r="J1548">
        <v>103.24</v>
      </c>
      <c r="K1548">
        <v>2</v>
      </c>
      <c r="L1548" t="s">
        <v>68</v>
      </c>
      <c r="M1548" t="s">
        <v>35</v>
      </c>
      <c r="N1548">
        <v>48054.8</v>
      </c>
      <c r="O1548" t="s">
        <v>118</v>
      </c>
      <c r="P1548" t="s">
        <v>70</v>
      </c>
      <c r="Q1548">
        <v>86.91</v>
      </c>
      <c r="R1548">
        <v>3054.8</v>
      </c>
      <c r="S1548">
        <v>3080.03</v>
      </c>
      <c r="T1548">
        <v>6254.22</v>
      </c>
      <c r="U1548" t="str">
        <f>TEXT(Table1[[#This Row],[Booking_Date]],"mmm")</f>
        <v>Dec</v>
      </c>
      <c r="V1548">
        <f>YEAR(Table1[[#This Row],[Booking_Date]])</f>
        <v>2025</v>
      </c>
      <c r="W1548" t="s">
        <v>104</v>
      </c>
      <c r="X1548" t="str">
        <f>IF(Table1[[#This Row],[Freight_Cost]]&gt;50000,"High","Low")</f>
        <v>Low</v>
      </c>
      <c r="Y1548" s="5" t="str">
        <f>IF(Table1[[#This Row],[Profit]]&gt;10000,"Good","Average")</f>
        <v>Average</v>
      </c>
      <c r="Z1548" s="5" t="str" cm="1">
        <f t="array" ref="Z1548">_xlfn.IFS(K1548&lt;=5,"Excellent",K1548&lt;=10,"Good",TRUE,"Delayed")</f>
        <v>Excellent</v>
      </c>
      <c r="AA1548" s="5" t="str">
        <f>_xlfn.XLOOKUP(Table1[[#This Row],[Shipment_ID]],A:A,E:E)</f>
        <v>MSC</v>
      </c>
      <c r="AB1548" s="5">
        <f t="shared" si="24"/>
        <v>6254.22</v>
      </c>
    </row>
    <row r="1549" spans="1:28">
      <c r="A1549" t="s">
        <v>1743</v>
      </c>
      <c r="B1549" s="1">
        <v>45515</v>
      </c>
      <c r="C1549" t="s">
        <v>115</v>
      </c>
      <c r="D1549" t="s">
        <v>56</v>
      </c>
      <c r="E1549" t="s">
        <v>42</v>
      </c>
      <c r="F1549" t="s">
        <v>58</v>
      </c>
      <c r="G1549" t="s">
        <v>43</v>
      </c>
      <c r="H1549">
        <v>17.02</v>
      </c>
      <c r="I1549">
        <v>1175</v>
      </c>
      <c r="J1549">
        <v>89.53</v>
      </c>
      <c r="K1549">
        <v>3</v>
      </c>
      <c r="L1549" t="s">
        <v>44</v>
      </c>
      <c r="M1549" t="s">
        <v>45</v>
      </c>
      <c r="N1549">
        <v>53661.599999999999</v>
      </c>
      <c r="O1549" t="s">
        <v>180</v>
      </c>
      <c r="P1549" t="s">
        <v>70</v>
      </c>
      <c r="Q1549">
        <v>83.71</v>
      </c>
      <c r="R1549">
        <v>3030.8</v>
      </c>
      <c r="S1549">
        <v>3553.54</v>
      </c>
      <c r="T1549">
        <v>6558.35</v>
      </c>
      <c r="U1549" t="str">
        <f>TEXT(Table1[[#This Row],[Booking_Date]],"mmm")</f>
        <v>Aug</v>
      </c>
      <c r="V1549">
        <f>YEAR(Table1[[#This Row],[Booking_Date]])</f>
        <v>2024</v>
      </c>
      <c r="W1549" t="s">
        <v>48</v>
      </c>
      <c r="X1549" t="str">
        <f>IF(Table1[[#This Row],[Freight_Cost]]&gt;50000,"High","Low")</f>
        <v>High</v>
      </c>
      <c r="Y1549" s="5" t="str">
        <f>IF(Table1[[#This Row],[Profit]]&gt;10000,"Good","Average")</f>
        <v>Average</v>
      </c>
      <c r="Z1549" s="5" t="str" cm="1">
        <f t="array" ref="Z1549">_xlfn.IFS(K1549&lt;=5,"Excellent",K1549&lt;=10,"Good",TRUE,"Delayed")</f>
        <v>Excellent</v>
      </c>
      <c r="AA1549" s="5" t="str">
        <f>_xlfn.XLOOKUP(Table1[[#This Row],[Shipment_ID]],A:A,E:E)</f>
        <v>CMA CGM</v>
      </c>
      <c r="AB1549" s="5">
        <f t="shared" si="24"/>
        <v>6558.35</v>
      </c>
    </row>
    <row r="1550" spans="1:28">
      <c r="A1550" t="s">
        <v>1744</v>
      </c>
      <c r="B1550" s="1">
        <v>46167</v>
      </c>
      <c r="C1550" t="s">
        <v>121</v>
      </c>
      <c r="D1550" t="s">
        <v>51</v>
      </c>
      <c r="E1550" t="s">
        <v>83</v>
      </c>
      <c r="F1550" t="s">
        <v>32</v>
      </c>
      <c r="G1550" t="s">
        <v>84</v>
      </c>
      <c r="H1550">
        <v>12.83</v>
      </c>
      <c r="I1550">
        <v>2517</v>
      </c>
      <c r="J1550">
        <v>95.34</v>
      </c>
      <c r="K1550">
        <v>6</v>
      </c>
      <c r="L1550" t="s">
        <v>34</v>
      </c>
      <c r="M1550" t="s">
        <v>45</v>
      </c>
      <c r="N1550">
        <v>59691.8</v>
      </c>
      <c r="O1550" t="s">
        <v>354</v>
      </c>
      <c r="P1550" t="s">
        <v>74</v>
      </c>
      <c r="Q1550">
        <v>84.79</v>
      </c>
      <c r="R1550">
        <v>5547.2</v>
      </c>
      <c r="S1550">
        <v>2288.19</v>
      </c>
      <c r="T1550">
        <v>9094.18</v>
      </c>
      <c r="U1550" t="str">
        <f>TEXT(Table1[[#This Row],[Booking_Date]],"mmm")</f>
        <v>May</v>
      </c>
      <c r="V1550">
        <f>YEAR(Table1[[#This Row],[Booking_Date]])</f>
        <v>2026</v>
      </c>
      <c r="W1550" t="s">
        <v>75</v>
      </c>
      <c r="X1550" t="str">
        <f>IF(Table1[[#This Row],[Freight_Cost]]&gt;50000,"High","Low")</f>
        <v>High</v>
      </c>
      <c r="Y1550" s="5" t="str">
        <f>IF(Table1[[#This Row],[Profit]]&gt;10000,"Good","Average")</f>
        <v>Average</v>
      </c>
      <c r="Z1550" s="5" t="str" cm="1">
        <f t="array" ref="Z1550">_xlfn.IFS(K1550&lt;=5,"Excellent",K1550&lt;=10,"Good",TRUE,"Delayed")</f>
        <v>Good</v>
      </c>
      <c r="AA1550" s="5" t="str">
        <f>_xlfn.XLOOKUP(Table1[[#This Row],[Shipment_ID]],A:A,E:E)</f>
        <v>MSC</v>
      </c>
      <c r="AB1550" s="5">
        <f t="shared" si="24"/>
        <v>9094.18</v>
      </c>
    </row>
    <row r="1551" spans="1:28">
      <c r="A1551" t="s">
        <v>1745</v>
      </c>
      <c r="B1551" s="1">
        <v>46069</v>
      </c>
      <c r="C1551" t="s">
        <v>121</v>
      </c>
      <c r="D1551" t="s">
        <v>65</v>
      </c>
      <c r="E1551" t="s">
        <v>83</v>
      </c>
      <c r="F1551" t="s">
        <v>32</v>
      </c>
      <c r="G1551" t="s">
        <v>59</v>
      </c>
      <c r="H1551">
        <v>15.9</v>
      </c>
      <c r="I1551">
        <v>1916</v>
      </c>
      <c r="J1551">
        <v>99.07</v>
      </c>
      <c r="K1551">
        <v>6</v>
      </c>
      <c r="L1551" t="s">
        <v>68</v>
      </c>
      <c r="M1551" t="s">
        <v>35</v>
      </c>
      <c r="N1551">
        <v>55690.400000000001</v>
      </c>
      <c r="O1551" t="s">
        <v>385</v>
      </c>
      <c r="P1551" t="s">
        <v>37</v>
      </c>
      <c r="Q1551">
        <v>85.18</v>
      </c>
      <c r="R1551">
        <v>4468</v>
      </c>
      <c r="S1551">
        <v>4924.47</v>
      </c>
      <c r="T1551">
        <v>8673.68</v>
      </c>
      <c r="U1551" t="str">
        <f>TEXT(Table1[[#This Row],[Booking_Date]],"mmm")</f>
        <v>Feb</v>
      </c>
      <c r="V1551">
        <f>YEAR(Table1[[#This Row],[Booking_Date]])</f>
        <v>2026</v>
      </c>
      <c r="W1551" t="s">
        <v>38</v>
      </c>
      <c r="X1551" t="str">
        <f>IF(Table1[[#This Row],[Freight_Cost]]&gt;50000,"High","Low")</f>
        <v>High</v>
      </c>
      <c r="Y1551" s="5" t="str">
        <f>IF(Table1[[#This Row],[Profit]]&gt;10000,"Good","Average")</f>
        <v>Average</v>
      </c>
      <c r="Z1551" s="5" t="str" cm="1">
        <f t="array" ref="Z1551">_xlfn.IFS(K1551&lt;=5,"Excellent",K1551&lt;=10,"Good",TRUE,"Delayed")</f>
        <v>Good</v>
      </c>
      <c r="AA1551" s="5" t="str">
        <f>_xlfn.XLOOKUP(Table1[[#This Row],[Shipment_ID]],A:A,E:E)</f>
        <v>MSC</v>
      </c>
      <c r="AB1551" s="5">
        <f t="shared" si="24"/>
        <v>8673.68</v>
      </c>
    </row>
    <row r="1552" spans="1:28">
      <c r="A1552" t="s">
        <v>1746</v>
      </c>
      <c r="B1552" s="1">
        <v>45945</v>
      </c>
      <c r="C1552" t="s">
        <v>115</v>
      </c>
      <c r="D1552" t="s">
        <v>56</v>
      </c>
      <c r="E1552" t="s">
        <v>83</v>
      </c>
      <c r="F1552" t="s">
        <v>58</v>
      </c>
      <c r="G1552" t="s">
        <v>84</v>
      </c>
      <c r="H1552">
        <v>27.56</v>
      </c>
      <c r="I1552">
        <v>652</v>
      </c>
      <c r="J1552">
        <v>99.15</v>
      </c>
      <c r="K1552">
        <v>3</v>
      </c>
      <c r="L1552" t="s">
        <v>44</v>
      </c>
      <c r="M1552" t="s">
        <v>45</v>
      </c>
      <c r="N1552">
        <v>58026</v>
      </c>
      <c r="O1552" t="s">
        <v>224</v>
      </c>
      <c r="P1552" t="s">
        <v>74</v>
      </c>
      <c r="Q1552">
        <v>81.06</v>
      </c>
      <c r="R1552">
        <v>2406.4</v>
      </c>
      <c r="S1552">
        <v>4650.09</v>
      </c>
      <c r="T1552">
        <v>7562.18</v>
      </c>
      <c r="U1552" t="str">
        <f>TEXT(Table1[[#This Row],[Booking_Date]],"mmm")</f>
        <v>Oct</v>
      </c>
      <c r="V1552">
        <f>YEAR(Table1[[#This Row],[Booking_Date]])</f>
        <v>2025</v>
      </c>
      <c r="W1552" t="s">
        <v>104</v>
      </c>
      <c r="X1552" t="str">
        <f>IF(Table1[[#This Row],[Freight_Cost]]&gt;50000,"High","Low")</f>
        <v>High</v>
      </c>
      <c r="Y1552" s="5" t="str">
        <f>IF(Table1[[#This Row],[Profit]]&gt;10000,"Good","Average")</f>
        <v>Average</v>
      </c>
      <c r="Z1552" s="5" t="str" cm="1">
        <f t="array" ref="Z1552">_xlfn.IFS(K1552&lt;=5,"Excellent",K1552&lt;=10,"Good",TRUE,"Delayed")</f>
        <v>Excellent</v>
      </c>
      <c r="AA1552" s="5" t="str">
        <f>_xlfn.XLOOKUP(Table1[[#This Row],[Shipment_ID]],A:A,E:E)</f>
        <v>MSC</v>
      </c>
      <c r="AB1552" s="5">
        <f t="shared" si="24"/>
        <v>7562.18</v>
      </c>
    </row>
    <row r="1553" spans="1:28">
      <c r="A1553" t="s">
        <v>1747</v>
      </c>
      <c r="B1553" s="1">
        <v>46124</v>
      </c>
      <c r="C1553" t="s">
        <v>50</v>
      </c>
      <c r="D1553" t="s">
        <v>30</v>
      </c>
      <c r="E1553" t="s">
        <v>83</v>
      </c>
      <c r="F1553" t="s">
        <v>58</v>
      </c>
      <c r="G1553" t="s">
        <v>90</v>
      </c>
      <c r="H1553">
        <v>12.46</v>
      </c>
      <c r="I1553">
        <v>1980</v>
      </c>
      <c r="J1553">
        <v>102.23</v>
      </c>
      <c r="K1553">
        <v>6</v>
      </c>
      <c r="L1553" t="s">
        <v>34</v>
      </c>
      <c r="M1553" t="s">
        <v>45</v>
      </c>
      <c r="N1553">
        <v>65741.600000000006</v>
      </c>
      <c r="O1553" t="s">
        <v>535</v>
      </c>
      <c r="P1553" t="s">
        <v>47</v>
      </c>
      <c r="Q1553">
        <v>81.069999999999993</v>
      </c>
      <c r="R1553">
        <v>4458.3999999999996</v>
      </c>
      <c r="S1553">
        <v>2605.2600000000002</v>
      </c>
      <c r="T1553">
        <v>10313.209999999999</v>
      </c>
      <c r="U1553" t="str">
        <f>TEXT(Table1[[#This Row],[Booking_Date]],"mmm")</f>
        <v>Apr</v>
      </c>
      <c r="V1553">
        <f>YEAR(Table1[[#This Row],[Booking_Date]])</f>
        <v>2026</v>
      </c>
      <c r="W1553" t="s">
        <v>75</v>
      </c>
      <c r="X1553" t="str">
        <f>IF(Table1[[#This Row],[Freight_Cost]]&gt;50000,"High","Low")</f>
        <v>High</v>
      </c>
      <c r="Y1553" s="5" t="str">
        <f>IF(Table1[[#This Row],[Profit]]&gt;10000,"Good","Average")</f>
        <v>Good</v>
      </c>
      <c r="Z1553" s="5" t="str" cm="1">
        <f t="array" ref="Z1553">_xlfn.IFS(K1553&lt;=5,"Excellent",K1553&lt;=10,"Good",TRUE,"Delayed")</f>
        <v>Good</v>
      </c>
      <c r="AA1553" s="5" t="str">
        <f>_xlfn.XLOOKUP(Table1[[#This Row],[Shipment_ID]],A:A,E:E)</f>
        <v>MSC</v>
      </c>
      <c r="AB1553" s="5">
        <f t="shared" si="24"/>
        <v>10313.209999999999</v>
      </c>
    </row>
    <row r="1554" spans="1:28">
      <c r="A1554" t="s">
        <v>1748</v>
      </c>
      <c r="B1554" s="1">
        <v>46153</v>
      </c>
      <c r="C1554" t="s">
        <v>40</v>
      </c>
      <c r="D1554" t="s">
        <v>65</v>
      </c>
      <c r="E1554" t="s">
        <v>102</v>
      </c>
      <c r="F1554" t="s">
        <v>32</v>
      </c>
      <c r="G1554" t="s">
        <v>33</v>
      </c>
      <c r="H1554">
        <v>19.829999999999998</v>
      </c>
      <c r="I1554">
        <v>1816</v>
      </c>
      <c r="J1554">
        <v>100.58</v>
      </c>
      <c r="K1554">
        <v>6</v>
      </c>
      <c r="L1554" t="s">
        <v>34</v>
      </c>
      <c r="M1554" t="s">
        <v>45</v>
      </c>
      <c r="N1554">
        <v>58208.6</v>
      </c>
      <c r="O1554" t="s">
        <v>109</v>
      </c>
      <c r="P1554" t="s">
        <v>62</v>
      </c>
      <c r="Q1554">
        <v>83.55</v>
      </c>
      <c r="R1554">
        <v>4425.2</v>
      </c>
      <c r="S1554">
        <v>3603.71</v>
      </c>
      <c r="T1554">
        <v>5703.5</v>
      </c>
      <c r="U1554" t="str">
        <f>TEXT(Table1[[#This Row],[Booking_Date]],"mmm")</f>
        <v>May</v>
      </c>
      <c r="V1554">
        <f>YEAR(Table1[[#This Row],[Booking_Date]])</f>
        <v>2026</v>
      </c>
      <c r="W1554" t="s">
        <v>75</v>
      </c>
      <c r="X1554" t="str">
        <f>IF(Table1[[#This Row],[Freight_Cost]]&gt;50000,"High","Low")</f>
        <v>High</v>
      </c>
      <c r="Y1554" s="5" t="str">
        <f>IF(Table1[[#This Row],[Profit]]&gt;10000,"Good","Average")</f>
        <v>Average</v>
      </c>
      <c r="Z1554" s="5" t="str" cm="1">
        <f t="array" ref="Z1554">_xlfn.IFS(K1554&lt;=5,"Excellent",K1554&lt;=10,"Good",TRUE,"Delayed")</f>
        <v>Good</v>
      </c>
      <c r="AA1554" s="5" t="str">
        <f>_xlfn.XLOOKUP(Table1[[#This Row],[Shipment_ID]],A:A,E:E)</f>
        <v>Maersk</v>
      </c>
      <c r="AB1554" s="5">
        <f t="shared" si="24"/>
        <v>5703.5</v>
      </c>
    </row>
    <row r="1555" spans="1:28">
      <c r="A1555" t="s">
        <v>1749</v>
      </c>
      <c r="B1555" s="1">
        <v>45522</v>
      </c>
      <c r="C1555" t="s">
        <v>64</v>
      </c>
      <c r="D1555" t="s">
        <v>51</v>
      </c>
      <c r="E1555" t="s">
        <v>102</v>
      </c>
      <c r="F1555" t="s">
        <v>58</v>
      </c>
      <c r="G1555" t="s">
        <v>33</v>
      </c>
      <c r="H1555">
        <v>19.47</v>
      </c>
      <c r="I1555">
        <v>2612</v>
      </c>
      <c r="J1555">
        <v>87.35</v>
      </c>
      <c r="K1555">
        <v>8</v>
      </c>
      <c r="L1555" t="s">
        <v>68</v>
      </c>
      <c r="M1555" t="s">
        <v>45</v>
      </c>
      <c r="N1555">
        <v>75349</v>
      </c>
      <c r="O1555" t="s">
        <v>200</v>
      </c>
      <c r="P1555" t="s">
        <v>62</v>
      </c>
      <c r="Q1555">
        <v>86.56</v>
      </c>
      <c r="R1555">
        <v>6002.8</v>
      </c>
      <c r="S1555">
        <v>2728.07</v>
      </c>
      <c r="T1555">
        <v>6318.04</v>
      </c>
      <c r="U1555" t="str">
        <f>TEXT(Table1[[#This Row],[Booking_Date]],"mmm")</f>
        <v>Aug</v>
      </c>
      <c r="V1555">
        <f>YEAR(Table1[[#This Row],[Booking_Date]])</f>
        <v>2024</v>
      </c>
      <c r="W1555" t="s">
        <v>48</v>
      </c>
      <c r="X1555" t="str">
        <f>IF(Table1[[#This Row],[Freight_Cost]]&gt;50000,"High","Low")</f>
        <v>High</v>
      </c>
      <c r="Y1555" s="5" t="str">
        <f>IF(Table1[[#This Row],[Profit]]&gt;10000,"Good","Average")</f>
        <v>Average</v>
      </c>
      <c r="Z1555" s="5" t="str" cm="1">
        <f t="array" ref="Z1555">_xlfn.IFS(K1555&lt;=5,"Excellent",K1555&lt;=10,"Good",TRUE,"Delayed")</f>
        <v>Good</v>
      </c>
      <c r="AA1555" s="5" t="str">
        <f>_xlfn.XLOOKUP(Table1[[#This Row],[Shipment_ID]],A:A,E:E)</f>
        <v>Maersk</v>
      </c>
      <c r="AB1555" s="5">
        <f t="shared" si="24"/>
        <v>6318.04</v>
      </c>
    </row>
    <row r="1556" spans="1:28">
      <c r="A1556" t="s">
        <v>1750</v>
      </c>
      <c r="B1556" s="1">
        <v>46154</v>
      </c>
      <c r="C1556" t="s">
        <v>40</v>
      </c>
      <c r="D1556" t="s">
        <v>51</v>
      </c>
      <c r="E1556" t="s">
        <v>57</v>
      </c>
      <c r="F1556" t="s">
        <v>32</v>
      </c>
      <c r="G1556" t="s">
        <v>84</v>
      </c>
      <c r="H1556">
        <v>19.18</v>
      </c>
      <c r="I1556">
        <v>648</v>
      </c>
      <c r="J1556">
        <v>87.83</v>
      </c>
      <c r="K1556">
        <v>2</v>
      </c>
      <c r="L1556" t="s">
        <v>44</v>
      </c>
      <c r="M1556" t="s">
        <v>45</v>
      </c>
      <c r="N1556">
        <v>37077.599999999999</v>
      </c>
      <c r="O1556" t="s">
        <v>461</v>
      </c>
      <c r="P1556" t="s">
        <v>78</v>
      </c>
      <c r="Q1556">
        <v>85.15</v>
      </c>
      <c r="R1556">
        <v>2063.1999999999998</v>
      </c>
      <c r="S1556">
        <v>2421.71</v>
      </c>
      <c r="T1556">
        <v>4470.8599999999997</v>
      </c>
      <c r="U1556" t="str">
        <f>TEXT(Table1[[#This Row],[Booking_Date]],"mmm")</f>
        <v>May</v>
      </c>
      <c r="V1556">
        <f>YEAR(Table1[[#This Row],[Booking_Date]])</f>
        <v>2026</v>
      </c>
      <c r="W1556" t="s">
        <v>75</v>
      </c>
      <c r="X1556" t="str">
        <f>IF(Table1[[#This Row],[Freight_Cost]]&gt;50000,"High","Low")</f>
        <v>Low</v>
      </c>
      <c r="Y1556" s="5" t="str">
        <f>IF(Table1[[#This Row],[Profit]]&gt;10000,"Good","Average")</f>
        <v>Average</v>
      </c>
      <c r="Z1556" s="5" t="str" cm="1">
        <f t="array" ref="Z1556">_xlfn.IFS(K1556&lt;=5,"Excellent",K1556&lt;=10,"Good",TRUE,"Delayed")</f>
        <v>Excellent</v>
      </c>
      <c r="AA1556" s="5" t="str">
        <f>_xlfn.XLOOKUP(Table1[[#This Row],[Shipment_ID]],A:A,E:E)</f>
        <v>Evergreen</v>
      </c>
      <c r="AB1556" s="5">
        <f t="shared" si="24"/>
        <v>4470.8599999999997</v>
      </c>
    </row>
    <row r="1557" spans="1:28">
      <c r="A1557" t="s">
        <v>1751</v>
      </c>
      <c r="B1557" s="1">
        <v>45919</v>
      </c>
      <c r="C1557" t="s">
        <v>115</v>
      </c>
      <c r="D1557" t="s">
        <v>108</v>
      </c>
      <c r="E1557" t="s">
        <v>31</v>
      </c>
      <c r="F1557" t="s">
        <v>32</v>
      </c>
      <c r="G1557" t="s">
        <v>90</v>
      </c>
      <c r="H1557">
        <v>17.59</v>
      </c>
      <c r="I1557">
        <v>2468</v>
      </c>
      <c r="J1557">
        <v>94.93</v>
      </c>
      <c r="K1557">
        <v>7</v>
      </c>
      <c r="L1557" t="s">
        <v>34</v>
      </c>
      <c r="M1557" t="s">
        <v>45</v>
      </c>
      <c r="N1557">
        <v>63338.6</v>
      </c>
      <c r="O1557" t="s">
        <v>262</v>
      </c>
      <c r="P1557" t="s">
        <v>37</v>
      </c>
      <c r="Q1557">
        <v>84.93</v>
      </c>
      <c r="R1557">
        <v>5639.6</v>
      </c>
      <c r="S1557">
        <v>2633.17</v>
      </c>
      <c r="T1557">
        <v>7737.52</v>
      </c>
      <c r="U1557" t="str">
        <f>TEXT(Table1[[#This Row],[Booking_Date]],"mmm")</f>
        <v>Sep</v>
      </c>
      <c r="V1557">
        <f>YEAR(Table1[[#This Row],[Booking_Date]])</f>
        <v>2025</v>
      </c>
      <c r="W1557" t="s">
        <v>48</v>
      </c>
      <c r="X1557" t="str">
        <f>IF(Table1[[#This Row],[Freight_Cost]]&gt;50000,"High","Low")</f>
        <v>High</v>
      </c>
      <c r="Y1557" s="5" t="str">
        <f>IF(Table1[[#This Row],[Profit]]&gt;10000,"Good","Average")</f>
        <v>Average</v>
      </c>
      <c r="Z1557" s="5" t="str" cm="1">
        <f t="array" ref="Z1557">_xlfn.IFS(K1557&lt;=5,"Excellent",K1557&lt;=10,"Good",TRUE,"Delayed")</f>
        <v>Good</v>
      </c>
      <c r="AA1557" s="5" t="str">
        <f>_xlfn.XLOOKUP(Table1[[#This Row],[Shipment_ID]],A:A,E:E)</f>
        <v>Hapag-Lloyd</v>
      </c>
      <c r="AB1557" s="5">
        <f t="shared" si="24"/>
        <v>7737.52</v>
      </c>
    </row>
    <row r="1558" spans="1:28">
      <c r="A1558" t="s">
        <v>1752</v>
      </c>
      <c r="B1558" s="1">
        <v>45411</v>
      </c>
      <c r="C1558" t="s">
        <v>40</v>
      </c>
      <c r="D1558" t="s">
        <v>108</v>
      </c>
      <c r="E1558" t="s">
        <v>57</v>
      </c>
      <c r="F1558" t="s">
        <v>32</v>
      </c>
      <c r="G1558" t="s">
        <v>67</v>
      </c>
      <c r="H1558">
        <v>16.71</v>
      </c>
      <c r="I1558">
        <v>692</v>
      </c>
      <c r="J1558">
        <v>91.54</v>
      </c>
      <c r="K1558">
        <v>2</v>
      </c>
      <c r="L1558" t="s">
        <v>44</v>
      </c>
      <c r="M1558" t="s">
        <v>60</v>
      </c>
      <c r="N1558">
        <v>34327.800000000003</v>
      </c>
      <c r="O1558" t="s">
        <v>989</v>
      </c>
      <c r="P1558" t="s">
        <v>37</v>
      </c>
      <c r="Q1558">
        <v>88.79</v>
      </c>
      <c r="R1558">
        <v>2052.4</v>
      </c>
      <c r="S1558">
        <v>4519.93</v>
      </c>
      <c r="T1558">
        <v>2952.73</v>
      </c>
      <c r="U1558" t="str">
        <f>TEXT(Table1[[#This Row],[Booking_Date]],"mmm")</f>
        <v>Apr</v>
      </c>
      <c r="V1558">
        <f>YEAR(Table1[[#This Row],[Booking_Date]])</f>
        <v>2024</v>
      </c>
      <c r="W1558" t="s">
        <v>75</v>
      </c>
      <c r="X1558" t="str">
        <f>IF(Table1[[#This Row],[Freight_Cost]]&gt;50000,"High","Low")</f>
        <v>Low</v>
      </c>
      <c r="Y1558" s="5" t="str">
        <f>IF(Table1[[#This Row],[Profit]]&gt;10000,"Good","Average")</f>
        <v>Average</v>
      </c>
      <c r="Z1558" s="5" t="str" cm="1">
        <f t="array" ref="Z1558">_xlfn.IFS(K1558&lt;=5,"Excellent",K1558&lt;=10,"Good",TRUE,"Delayed")</f>
        <v>Excellent</v>
      </c>
      <c r="AA1558" s="5" t="str">
        <f>_xlfn.XLOOKUP(Table1[[#This Row],[Shipment_ID]],A:A,E:E)</f>
        <v>Evergreen</v>
      </c>
      <c r="AB1558" s="5">
        <f t="shared" si="24"/>
        <v>2952.73</v>
      </c>
    </row>
    <row r="1559" spans="1:28">
      <c r="A1559" t="s">
        <v>1753</v>
      </c>
      <c r="B1559" s="1">
        <v>45692</v>
      </c>
      <c r="C1559" t="s">
        <v>89</v>
      </c>
      <c r="D1559" t="s">
        <v>72</v>
      </c>
      <c r="E1559" t="s">
        <v>99</v>
      </c>
      <c r="F1559" t="s">
        <v>32</v>
      </c>
      <c r="G1559" t="s">
        <v>52</v>
      </c>
      <c r="H1559">
        <v>20.059999999999999</v>
      </c>
      <c r="I1559">
        <v>876</v>
      </c>
      <c r="J1559">
        <v>93.33</v>
      </c>
      <c r="K1559">
        <v>2</v>
      </c>
      <c r="L1559" t="s">
        <v>34</v>
      </c>
      <c r="M1559" t="s">
        <v>35</v>
      </c>
      <c r="N1559">
        <v>48765.599999999999</v>
      </c>
      <c r="O1559" t="s">
        <v>240</v>
      </c>
      <c r="P1559" t="s">
        <v>47</v>
      </c>
      <c r="Q1559">
        <v>88.66</v>
      </c>
      <c r="R1559">
        <v>2554.4</v>
      </c>
      <c r="S1559">
        <v>1854.51</v>
      </c>
      <c r="T1559">
        <v>5562.27</v>
      </c>
      <c r="U1559" t="str">
        <f>TEXT(Table1[[#This Row],[Booking_Date]],"mmm")</f>
        <v>Feb</v>
      </c>
      <c r="V1559">
        <f>YEAR(Table1[[#This Row],[Booking_Date]])</f>
        <v>2025</v>
      </c>
      <c r="W1559" t="s">
        <v>38</v>
      </c>
      <c r="X1559" t="str">
        <f>IF(Table1[[#This Row],[Freight_Cost]]&gt;50000,"High","Low")</f>
        <v>Low</v>
      </c>
      <c r="Y1559" s="5" t="str">
        <f>IF(Table1[[#This Row],[Profit]]&gt;10000,"Good","Average")</f>
        <v>Average</v>
      </c>
      <c r="Z1559" s="5" t="str" cm="1">
        <f t="array" ref="Z1559">_xlfn.IFS(K1559&lt;=5,"Excellent",K1559&lt;=10,"Good",TRUE,"Delayed")</f>
        <v>Excellent</v>
      </c>
      <c r="AA1559" s="5" t="str">
        <f>_xlfn.XLOOKUP(Table1[[#This Row],[Shipment_ID]],A:A,E:E)</f>
        <v>ONE</v>
      </c>
      <c r="AB1559" s="5">
        <f t="shared" si="24"/>
        <v>5562.27</v>
      </c>
    </row>
    <row r="1560" spans="1:28">
      <c r="A1560" t="s">
        <v>1754</v>
      </c>
      <c r="B1560" s="1">
        <v>45738</v>
      </c>
      <c r="C1560" t="s">
        <v>40</v>
      </c>
      <c r="D1560" t="s">
        <v>30</v>
      </c>
      <c r="E1560" t="s">
        <v>31</v>
      </c>
      <c r="F1560" t="s">
        <v>58</v>
      </c>
      <c r="G1560" t="s">
        <v>90</v>
      </c>
      <c r="H1560">
        <v>12.74</v>
      </c>
      <c r="I1560">
        <v>2211</v>
      </c>
      <c r="J1560">
        <v>99.42</v>
      </c>
      <c r="K1560">
        <v>5</v>
      </c>
      <c r="L1560" t="s">
        <v>68</v>
      </c>
      <c r="M1560" t="s">
        <v>45</v>
      </c>
      <c r="N1560">
        <v>65928.399999999994</v>
      </c>
      <c r="O1560" t="s">
        <v>137</v>
      </c>
      <c r="P1560" t="s">
        <v>54</v>
      </c>
      <c r="Q1560">
        <v>82.01</v>
      </c>
      <c r="R1560">
        <v>4931.6000000000004</v>
      </c>
      <c r="S1560">
        <v>2467.67</v>
      </c>
      <c r="T1560">
        <v>8023.53</v>
      </c>
      <c r="U1560" t="str">
        <f>TEXT(Table1[[#This Row],[Booking_Date]],"mmm")</f>
        <v>Mar</v>
      </c>
      <c r="V1560">
        <f>YEAR(Table1[[#This Row],[Booking_Date]])</f>
        <v>2025</v>
      </c>
      <c r="W1560" t="s">
        <v>38</v>
      </c>
      <c r="X1560" t="str">
        <f>IF(Table1[[#This Row],[Freight_Cost]]&gt;50000,"High","Low")</f>
        <v>High</v>
      </c>
      <c r="Y1560" s="5" t="str">
        <f>IF(Table1[[#This Row],[Profit]]&gt;10000,"Good","Average")</f>
        <v>Average</v>
      </c>
      <c r="Z1560" s="5" t="str" cm="1">
        <f t="array" ref="Z1560">_xlfn.IFS(K1560&lt;=5,"Excellent",K1560&lt;=10,"Good",TRUE,"Delayed")</f>
        <v>Excellent</v>
      </c>
      <c r="AA1560" s="5" t="str">
        <f>_xlfn.XLOOKUP(Table1[[#This Row],[Shipment_ID]],A:A,E:E)</f>
        <v>Hapag-Lloyd</v>
      </c>
      <c r="AB1560" s="5">
        <f t="shared" si="24"/>
        <v>8023.53</v>
      </c>
    </row>
    <row r="1561" spans="1:28">
      <c r="A1561" t="s">
        <v>1755</v>
      </c>
      <c r="B1561" s="1">
        <v>45672</v>
      </c>
      <c r="C1561" t="s">
        <v>121</v>
      </c>
      <c r="D1561" t="s">
        <v>72</v>
      </c>
      <c r="E1561" t="s">
        <v>57</v>
      </c>
      <c r="F1561" t="s">
        <v>58</v>
      </c>
      <c r="G1561" t="s">
        <v>90</v>
      </c>
      <c r="H1561">
        <v>10.98</v>
      </c>
      <c r="I1561">
        <v>611</v>
      </c>
      <c r="J1561">
        <v>88.06</v>
      </c>
      <c r="K1561">
        <v>2</v>
      </c>
      <c r="L1561" t="s">
        <v>44</v>
      </c>
      <c r="M1561" t="s">
        <v>60</v>
      </c>
      <c r="N1561">
        <v>39781.199999999997</v>
      </c>
      <c r="O1561" t="s">
        <v>91</v>
      </c>
      <c r="P1561" t="s">
        <v>74</v>
      </c>
      <c r="Q1561">
        <v>86</v>
      </c>
      <c r="R1561">
        <v>1661.2</v>
      </c>
      <c r="S1561">
        <v>1716.17</v>
      </c>
      <c r="T1561">
        <v>3861.96</v>
      </c>
      <c r="U1561" t="str">
        <f>TEXT(Table1[[#This Row],[Booking_Date]],"mmm")</f>
        <v>Jan</v>
      </c>
      <c r="V1561">
        <f>YEAR(Table1[[#This Row],[Booking_Date]])</f>
        <v>2025</v>
      </c>
      <c r="W1561" t="s">
        <v>38</v>
      </c>
      <c r="X1561" t="str">
        <f>IF(Table1[[#This Row],[Freight_Cost]]&gt;50000,"High","Low")</f>
        <v>Low</v>
      </c>
      <c r="Y1561" s="5" t="str">
        <f>IF(Table1[[#This Row],[Profit]]&gt;10000,"Good","Average")</f>
        <v>Average</v>
      </c>
      <c r="Z1561" s="5" t="str" cm="1">
        <f t="array" ref="Z1561">_xlfn.IFS(K1561&lt;=5,"Excellent",K1561&lt;=10,"Good",TRUE,"Delayed")</f>
        <v>Excellent</v>
      </c>
      <c r="AA1561" s="5" t="str">
        <f>_xlfn.XLOOKUP(Table1[[#This Row],[Shipment_ID]],A:A,E:E)</f>
        <v>Evergreen</v>
      </c>
      <c r="AB1561" s="5">
        <f t="shared" si="24"/>
        <v>3861.96</v>
      </c>
    </row>
    <row r="1562" spans="1:28">
      <c r="A1562" t="s">
        <v>1756</v>
      </c>
      <c r="B1562" s="1">
        <v>45495</v>
      </c>
      <c r="C1562" t="s">
        <v>64</v>
      </c>
      <c r="D1562" t="s">
        <v>65</v>
      </c>
      <c r="E1562" t="s">
        <v>66</v>
      </c>
      <c r="F1562" t="s">
        <v>58</v>
      </c>
      <c r="G1562" t="s">
        <v>33</v>
      </c>
      <c r="H1562">
        <v>15.1</v>
      </c>
      <c r="I1562">
        <v>2332</v>
      </c>
      <c r="J1562">
        <v>91.44</v>
      </c>
      <c r="K1562">
        <v>6</v>
      </c>
      <c r="L1562" t="s">
        <v>44</v>
      </c>
      <c r="M1562" t="s">
        <v>35</v>
      </c>
      <c r="N1562">
        <v>68546.8</v>
      </c>
      <c r="O1562" t="s">
        <v>304</v>
      </c>
      <c r="P1562" t="s">
        <v>78</v>
      </c>
      <c r="Q1562">
        <v>88.38</v>
      </c>
      <c r="R1562">
        <v>5268</v>
      </c>
      <c r="S1562">
        <v>2754.85</v>
      </c>
      <c r="T1562">
        <v>6856.58</v>
      </c>
      <c r="U1562" t="str">
        <f>TEXT(Table1[[#This Row],[Booking_Date]],"mmm")</f>
        <v>Jul</v>
      </c>
      <c r="V1562">
        <f>YEAR(Table1[[#This Row],[Booking_Date]])</f>
        <v>2024</v>
      </c>
      <c r="W1562" t="s">
        <v>48</v>
      </c>
      <c r="X1562" t="str">
        <f>IF(Table1[[#This Row],[Freight_Cost]]&gt;50000,"High","Low")</f>
        <v>High</v>
      </c>
      <c r="Y1562" s="5" t="str">
        <f>IF(Table1[[#This Row],[Profit]]&gt;10000,"Good","Average")</f>
        <v>Average</v>
      </c>
      <c r="Z1562" s="5" t="str" cm="1">
        <f t="array" ref="Z1562">_xlfn.IFS(K1562&lt;=5,"Excellent",K1562&lt;=10,"Good",TRUE,"Delayed")</f>
        <v>Good</v>
      </c>
      <c r="AA1562" s="5" t="str">
        <f>_xlfn.XLOOKUP(Table1[[#This Row],[Shipment_ID]],A:A,E:E)</f>
        <v>COSCO</v>
      </c>
      <c r="AB1562" s="5">
        <f t="shared" si="24"/>
        <v>6856.58</v>
      </c>
    </row>
    <row r="1563" spans="1:28">
      <c r="A1563" t="s">
        <v>1757</v>
      </c>
      <c r="B1563" s="1">
        <v>45468</v>
      </c>
      <c r="C1563" t="s">
        <v>50</v>
      </c>
      <c r="D1563" t="s">
        <v>30</v>
      </c>
      <c r="E1563" t="s">
        <v>57</v>
      </c>
      <c r="F1563" t="s">
        <v>32</v>
      </c>
      <c r="G1563" t="s">
        <v>90</v>
      </c>
      <c r="H1563">
        <v>18.309999999999999</v>
      </c>
      <c r="I1563">
        <v>2188</v>
      </c>
      <c r="J1563">
        <v>95.66</v>
      </c>
      <c r="K1563">
        <v>6</v>
      </c>
      <c r="L1563" t="s">
        <v>34</v>
      </c>
      <c r="M1563" t="s">
        <v>60</v>
      </c>
      <c r="N1563">
        <v>59214.2</v>
      </c>
      <c r="O1563" t="s">
        <v>85</v>
      </c>
      <c r="P1563" t="s">
        <v>74</v>
      </c>
      <c r="Q1563">
        <v>88.72</v>
      </c>
      <c r="R1563">
        <v>5108.3999999999996</v>
      </c>
      <c r="S1563">
        <v>2172.0700000000002</v>
      </c>
      <c r="T1563">
        <v>8345.52</v>
      </c>
      <c r="U1563" t="str">
        <f>TEXT(Table1[[#This Row],[Booking_Date]],"mmm")</f>
        <v>Jun</v>
      </c>
      <c r="V1563">
        <f>YEAR(Table1[[#This Row],[Booking_Date]])</f>
        <v>2024</v>
      </c>
      <c r="W1563" t="s">
        <v>75</v>
      </c>
      <c r="X1563" t="str">
        <f>IF(Table1[[#This Row],[Freight_Cost]]&gt;50000,"High","Low")</f>
        <v>High</v>
      </c>
      <c r="Y1563" s="5" t="str">
        <f>IF(Table1[[#This Row],[Profit]]&gt;10000,"Good","Average")</f>
        <v>Average</v>
      </c>
      <c r="Z1563" s="5" t="str" cm="1">
        <f t="array" ref="Z1563">_xlfn.IFS(K1563&lt;=5,"Excellent",K1563&lt;=10,"Good",TRUE,"Delayed")</f>
        <v>Good</v>
      </c>
      <c r="AA1563" s="5" t="str">
        <f>_xlfn.XLOOKUP(Table1[[#This Row],[Shipment_ID]],A:A,E:E)</f>
        <v>Evergreen</v>
      </c>
      <c r="AB1563" s="5">
        <f t="shared" si="24"/>
        <v>8345.52</v>
      </c>
    </row>
    <row r="1564" spans="1:28">
      <c r="A1564" t="s">
        <v>1758</v>
      </c>
      <c r="B1564" s="1">
        <v>45658</v>
      </c>
      <c r="C1564" t="s">
        <v>40</v>
      </c>
      <c r="D1564" t="s">
        <v>72</v>
      </c>
      <c r="E1564" t="s">
        <v>66</v>
      </c>
      <c r="F1564" t="s">
        <v>32</v>
      </c>
      <c r="G1564" t="s">
        <v>52</v>
      </c>
      <c r="H1564">
        <v>25.93</v>
      </c>
      <c r="I1564">
        <v>1685</v>
      </c>
      <c r="J1564">
        <v>87.11</v>
      </c>
      <c r="K1564">
        <v>6</v>
      </c>
      <c r="L1564" t="s">
        <v>68</v>
      </c>
      <c r="M1564" t="s">
        <v>45</v>
      </c>
      <c r="N1564">
        <v>58010.2</v>
      </c>
      <c r="O1564" t="s">
        <v>189</v>
      </c>
      <c r="P1564" t="s">
        <v>37</v>
      </c>
      <c r="Q1564">
        <v>84.01</v>
      </c>
      <c r="R1564">
        <v>4407.2</v>
      </c>
      <c r="S1564">
        <v>1807.97</v>
      </c>
      <c r="T1564">
        <v>7497.19</v>
      </c>
      <c r="U1564" t="str">
        <f>TEXT(Table1[[#This Row],[Booking_Date]],"mmm")</f>
        <v>Jan</v>
      </c>
      <c r="V1564">
        <f>YEAR(Table1[[#This Row],[Booking_Date]])</f>
        <v>2025</v>
      </c>
      <c r="W1564" t="s">
        <v>38</v>
      </c>
      <c r="X1564" t="str">
        <f>IF(Table1[[#This Row],[Freight_Cost]]&gt;50000,"High","Low")</f>
        <v>High</v>
      </c>
      <c r="Y1564" s="5" t="str">
        <f>IF(Table1[[#This Row],[Profit]]&gt;10000,"Good","Average")</f>
        <v>Average</v>
      </c>
      <c r="Z1564" s="5" t="str" cm="1">
        <f t="array" ref="Z1564">_xlfn.IFS(K1564&lt;=5,"Excellent",K1564&lt;=10,"Good",TRUE,"Delayed")</f>
        <v>Good</v>
      </c>
      <c r="AA1564" s="5" t="str">
        <f>_xlfn.XLOOKUP(Table1[[#This Row],[Shipment_ID]],A:A,E:E)</f>
        <v>COSCO</v>
      </c>
      <c r="AB1564" s="5">
        <f t="shared" si="24"/>
        <v>7497.19</v>
      </c>
    </row>
    <row r="1565" spans="1:28">
      <c r="A1565" t="s">
        <v>1759</v>
      </c>
      <c r="B1565" s="1">
        <v>45570</v>
      </c>
      <c r="C1565" t="s">
        <v>29</v>
      </c>
      <c r="D1565" t="s">
        <v>51</v>
      </c>
      <c r="E1565" t="s">
        <v>99</v>
      </c>
      <c r="F1565" t="s">
        <v>32</v>
      </c>
      <c r="G1565" t="s">
        <v>52</v>
      </c>
      <c r="H1565">
        <v>12.79</v>
      </c>
      <c r="I1565">
        <v>547</v>
      </c>
      <c r="J1565">
        <v>93.23</v>
      </c>
      <c r="K1565">
        <v>3</v>
      </c>
      <c r="L1565" t="s">
        <v>34</v>
      </c>
      <c r="M1565" t="s">
        <v>35</v>
      </c>
      <c r="N1565">
        <v>38262.6</v>
      </c>
      <c r="O1565" t="s">
        <v>80</v>
      </c>
      <c r="P1565" t="s">
        <v>47</v>
      </c>
      <c r="Q1565">
        <v>82.7</v>
      </c>
      <c r="R1565">
        <v>1605.6</v>
      </c>
      <c r="S1565">
        <v>3459.7</v>
      </c>
      <c r="T1565">
        <v>5404.08</v>
      </c>
      <c r="U1565" t="str">
        <f>TEXT(Table1[[#This Row],[Booking_Date]],"mmm")</f>
        <v>Oct</v>
      </c>
      <c r="V1565">
        <f>YEAR(Table1[[#This Row],[Booking_Date]])</f>
        <v>2024</v>
      </c>
      <c r="W1565" t="s">
        <v>104</v>
      </c>
      <c r="X1565" t="str">
        <f>IF(Table1[[#This Row],[Freight_Cost]]&gt;50000,"High","Low")</f>
        <v>Low</v>
      </c>
      <c r="Y1565" s="5" t="str">
        <f>IF(Table1[[#This Row],[Profit]]&gt;10000,"Good","Average")</f>
        <v>Average</v>
      </c>
      <c r="Z1565" s="5" t="str" cm="1">
        <f t="array" ref="Z1565">_xlfn.IFS(K1565&lt;=5,"Excellent",K1565&lt;=10,"Good",TRUE,"Delayed")</f>
        <v>Excellent</v>
      </c>
      <c r="AA1565" s="5" t="str">
        <f>_xlfn.XLOOKUP(Table1[[#This Row],[Shipment_ID]],A:A,E:E)</f>
        <v>ONE</v>
      </c>
      <c r="AB1565" s="5">
        <f t="shared" si="24"/>
        <v>5404.08</v>
      </c>
    </row>
    <row r="1566" spans="1:28">
      <c r="A1566" t="s">
        <v>1760</v>
      </c>
      <c r="B1566" s="1">
        <v>45683</v>
      </c>
      <c r="C1566" t="s">
        <v>89</v>
      </c>
      <c r="D1566" t="s">
        <v>108</v>
      </c>
      <c r="E1566" t="s">
        <v>42</v>
      </c>
      <c r="F1566" t="s">
        <v>58</v>
      </c>
      <c r="G1566" t="s">
        <v>59</v>
      </c>
      <c r="H1566">
        <v>27.77</v>
      </c>
      <c r="I1566">
        <v>838</v>
      </c>
      <c r="J1566">
        <v>104.38</v>
      </c>
      <c r="K1566">
        <v>2</v>
      </c>
      <c r="L1566" t="s">
        <v>44</v>
      </c>
      <c r="M1566" t="s">
        <v>35</v>
      </c>
      <c r="N1566">
        <v>63574.6</v>
      </c>
      <c r="O1566" t="s">
        <v>170</v>
      </c>
      <c r="P1566" t="s">
        <v>74</v>
      </c>
      <c r="Q1566">
        <v>88.88</v>
      </c>
      <c r="R1566">
        <v>2786.8</v>
      </c>
      <c r="S1566">
        <v>2760.69</v>
      </c>
      <c r="T1566">
        <v>6019.79</v>
      </c>
      <c r="U1566" t="str">
        <f>TEXT(Table1[[#This Row],[Booking_Date]],"mmm")</f>
        <v>Jan</v>
      </c>
      <c r="V1566">
        <f>YEAR(Table1[[#This Row],[Booking_Date]])</f>
        <v>2025</v>
      </c>
      <c r="W1566" t="s">
        <v>38</v>
      </c>
      <c r="X1566" t="str">
        <f>IF(Table1[[#This Row],[Freight_Cost]]&gt;50000,"High","Low")</f>
        <v>High</v>
      </c>
      <c r="Y1566" s="5" t="str">
        <f>IF(Table1[[#This Row],[Profit]]&gt;10000,"Good","Average")</f>
        <v>Average</v>
      </c>
      <c r="Z1566" s="5" t="str" cm="1">
        <f t="array" ref="Z1566">_xlfn.IFS(K1566&lt;=5,"Excellent",K1566&lt;=10,"Good",TRUE,"Delayed")</f>
        <v>Excellent</v>
      </c>
      <c r="AA1566" s="5" t="str">
        <f>_xlfn.XLOOKUP(Table1[[#This Row],[Shipment_ID]],A:A,E:E)</f>
        <v>CMA CGM</v>
      </c>
      <c r="AB1566" s="5">
        <f t="shared" si="24"/>
        <v>6019.79</v>
      </c>
    </row>
    <row r="1567" spans="1:28">
      <c r="A1567" t="s">
        <v>1761</v>
      </c>
      <c r="B1567" s="1">
        <v>45369</v>
      </c>
      <c r="C1567" t="s">
        <v>40</v>
      </c>
      <c r="D1567" t="s">
        <v>108</v>
      </c>
      <c r="E1567" t="s">
        <v>42</v>
      </c>
      <c r="F1567" t="s">
        <v>32</v>
      </c>
      <c r="G1567" t="s">
        <v>67</v>
      </c>
      <c r="H1567">
        <v>17.09</v>
      </c>
      <c r="I1567">
        <v>2634</v>
      </c>
      <c r="J1567">
        <v>86.79</v>
      </c>
      <c r="K1567">
        <v>7</v>
      </c>
      <c r="L1567" t="s">
        <v>44</v>
      </c>
      <c r="M1567" t="s">
        <v>35</v>
      </c>
      <c r="N1567">
        <v>61403.8</v>
      </c>
      <c r="O1567" t="s">
        <v>80</v>
      </c>
      <c r="P1567" t="s">
        <v>70</v>
      </c>
      <c r="Q1567">
        <v>83.17</v>
      </c>
      <c r="R1567">
        <v>5951.6</v>
      </c>
      <c r="S1567">
        <v>3623.93</v>
      </c>
      <c r="T1567">
        <v>5425.5</v>
      </c>
      <c r="U1567" t="str">
        <f>TEXT(Table1[[#This Row],[Booking_Date]],"mmm")</f>
        <v>Mar</v>
      </c>
      <c r="V1567">
        <f>YEAR(Table1[[#This Row],[Booking_Date]])</f>
        <v>2024</v>
      </c>
      <c r="W1567" t="s">
        <v>38</v>
      </c>
      <c r="X1567" t="str">
        <f>IF(Table1[[#This Row],[Freight_Cost]]&gt;50000,"High","Low")</f>
        <v>High</v>
      </c>
      <c r="Y1567" s="5" t="str">
        <f>IF(Table1[[#This Row],[Profit]]&gt;10000,"Good","Average")</f>
        <v>Average</v>
      </c>
      <c r="Z1567" s="5" t="str" cm="1">
        <f t="array" ref="Z1567">_xlfn.IFS(K1567&lt;=5,"Excellent",K1567&lt;=10,"Good",TRUE,"Delayed")</f>
        <v>Good</v>
      </c>
      <c r="AA1567" s="5" t="str">
        <f>_xlfn.XLOOKUP(Table1[[#This Row],[Shipment_ID]],A:A,E:E)</f>
        <v>CMA CGM</v>
      </c>
      <c r="AB1567" s="5">
        <f t="shared" si="24"/>
        <v>5425.5</v>
      </c>
    </row>
    <row r="1568" spans="1:28">
      <c r="A1568" t="s">
        <v>1762</v>
      </c>
      <c r="B1568" s="1">
        <v>46171</v>
      </c>
      <c r="C1568" t="s">
        <v>121</v>
      </c>
      <c r="D1568" t="s">
        <v>56</v>
      </c>
      <c r="E1568" t="s">
        <v>42</v>
      </c>
      <c r="F1568" t="s">
        <v>58</v>
      </c>
      <c r="G1568" t="s">
        <v>52</v>
      </c>
      <c r="H1568">
        <v>27.7</v>
      </c>
      <c r="I1568">
        <v>649</v>
      </c>
      <c r="J1568">
        <v>100.79</v>
      </c>
      <c r="K1568">
        <v>2</v>
      </c>
      <c r="L1568" t="s">
        <v>34</v>
      </c>
      <c r="M1568" t="s">
        <v>60</v>
      </c>
      <c r="N1568">
        <v>61812.800000000003</v>
      </c>
      <c r="O1568" t="s">
        <v>113</v>
      </c>
      <c r="P1568" t="s">
        <v>37</v>
      </c>
      <c r="Q1568">
        <v>87.72</v>
      </c>
      <c r="R1568">
        <v>2406</v>
      </c>
      <c r="S1568">
        <v>2101.0100000000002</v>
      </c>
      <c r="T1568">
        <v>10503.82</v>
      </c>
      <c r="U1568" t="str">
        <f>TEXT(Table1[[#This Row],[Booking_Date]],"mmm")</f>
        <v>May</v>
      </c>
      <c r="V1568">
        <f>YEAR(Table1[[#This Row],[Booking_Date]])</f>
        <v>2026</v>
      </c>
      <c r="W1568" t="s">
        <v>75</v>
      </c>
      <c r="X1568" t="str">
        <f>IF(Table1[[#This Row],[Freight_Cost]]&gt;50000,"High","Low")</f>
        <v>High</v>
      </c>
      <c r="Y1568" s="5" t="str">
        <f>IF(Table1[[#This Row],[Profit]]&gt;10000,"Good","Average")</f>
        <v>Good</v>
      </c>
      <c r="Z1568" s="5" t="str" cm="1">
        <f t="array" ref="Z1568">_xlfn.IFS(K1568&lt;=5,"Excellent",K1568&lt;=10,"Good",TRUE,"Delayed")</f>
        <v>Excellent</v>
      </c>
      <c r="AA1568" s="5" t="str">
        <f>_xlfn.XLOOKUP(Table1[[#This Row],[Shipment_ID]],A:A,E:E)</f>
        <v>CMA CGM</v>
      </c>
      <c r="AB1568" s="5">
        <f t="shared" si="24"/>
        <v>10503.82</v>
      </c>
    </row>
    <row r="1569" spans="1:28">
      <c r="A1569" t="s">
        <v>1763</v>
      </c>
      <c r="B1569" s="1">
        <v>45715</v>
      </c>
      <c r="C1569" t="s">
        <v>89</v>
      </c>
      <c r="D1569" t="s">
        <v>51</v>
      </c>
      <c r="E1569" t="s">
        <v>99</v>
      </c>
      <c r="F1569" t="s">
        <v>58</v>
      </c>
      <c r="G1569" t="s">
        <v>90</v>
      </c>
      <c r="H1569">
        <v>27.61</v>
      </c>
      <c r="I1569">
        <v>2405</v>
      </c>
      <c r="J1569">
        <v>103.45</v>
      </c>
      <c r="K1569">
        <v>7</v>
      </c>
      <c r="L1569" t="s">
        <v>68</v>
      </c>
      <c r="M1569" t="s">
        <v>60</v>
      </c>
      <c r="N1569">
        <v>80623</v>
      </c>
      <c r="O1569" t="s">
        <v>150</v>
      </c>
      <c r="P1569" t="s">
        <v>54</v>
      </c>
      <c r="Q1569">
        <v>83.7</v>
      </c>
      <c r="R1569">
        <v>5914.4</v>
      </c>
      <c r="S1569">
        <v>1996.94</v>
      </c>
      <c r="T1569">
        <v>12114.88</v>
      </c>
      <c r="U1569" t="str">
        <f>TEXT(Table1[[#This Row],[Booking_Date]],"mmm")</f>
        <v>Feb</v>
      </c>
      <c r="V1569">
        <f>YEAR(Table1[[#This Row],[Booking_Date]])</f>
        <v>2025</v>
      </c>
      <c r="W1569" t="s">
        <v>38</v>
      </c>
      <c r="X1569" t="str">
        <f>IF(Table1[[#This Row],[Freight_Cost]]&gt;50000,"High","Low")</f>
        <v>High</v>
      </c>
      <c r="Y1569" s="5" t="str">
        <f>IF(Table1[[#This Row],[Profit]]&gt;10000,"Good","Average")</f>
        <v>Good</v>
      </c>
      <c r="Z1569" s="5" t="str" cm="1">
        <f t="array" ref="Z1569">_xlfn.IFS(K1569&lt;=5,"Excellent",K1569&lt;=10,"Good",TRUE,"Delayed")</f>
        <v>Good</v>
      </c>
      <c r="AA1569" s="5" t="str">
        <f>_xlfn.XLOOKUP(Table1[[#This Row],[Shipment_ID]],A:A,E:E)</f>
        <v>ONE</v>
      </c>
      <c r="AB1569" s="5">
        <f t="shared" si="24"/>
        <v>12114.88</v>
      </c>
    </row>
    <row r="1570" spans="1:28">
      <c r="A1570" t="s">
        <v>1764</v>
      </c>
      <c r="B1570" s="1">
        <v>46026</v>
      </c>
      <c r="C1570" t="s">
        <v>50</v>
      </c>
      <c r="D1570" t="s">
        <v>72</v>
      </c>
      <c r="E1570" t="s">
        <v>57</v>
      </c>
      <c r="F1570" t="s">
        <v>32</v>
      </c>
      <c r="G1570" t="s">
        <v>59</v>
      </c>
      <c r="H1570">
        <v>25.71</v>
      </c>
      <c r="I1570">
        <v>1419</v>
      </c>
      <c r="J1570">
        <v>90.46</v>
      </c>
      <c r="K1570">
        <v>3</v>
      </c>
      <c r="L1570" t="s">
        <v>68</v>
      </c>
      <c r="M1570" t="s">
        <v>35</v>
      </c>
      <c r="N1570">
        <v>57522.2</v>
      </c>
      <c r="O1570" t="s">
        <v>139</v>
      </c>
      <c r="P1570" t="s">
        <v>74</v>
      </c>
      <c r="Q1570">
        <v>86.76</v>
      </c>
      <c r="R1570">
        <v>3866.4</v>
      </c>
      <c r="S1570">
        <v>2549.08</v>
      </c>
      <c r="T1570">
        <v>7800.82</v>
      </c>
      <c r="U1570" t="str">
        <f>TEXT(Table1[[#This Row],[Booking_Date]],"mmm")</f>
        <v>Jan</v>
      </c>
      <c r="V1570">
        <f>YEAR(Table1[[#This Row],[Booking_Date]])</f>
        <v>2026</v>
      </c>
      <c r="W1570" t="s">
        <v>38</v>
      </c>
      <c r="X1570" t="str">
        <f>IF(Table1[[#This Row],[Freight_Cost]]&gt;50000,"High","Low")</f>
        <v>High</v>
      </c>
      <c r="Y1570" s="5" t="str">
        <f>IF(Table1[[#This Row],[Profit]]&gt;10000,"Good","Average")</f>
        <v>Average</v>
      </c>
      <c r="Z1570" s="5" t="str" cm="1">
        <f t="array" ref="Z1570">_xlfn.IFS(K1570&lt;=5,"Excellent",K1570&lt;=10,"Good",TRUE,"Delayed")</f>
        <v>Excellent</v>
      </c>
      <c r="AA1570" s="5" t="str">
        <f>_xlfn.XLOOKUP(Table1[[#This Row],[Shipment_ID]],A:A,E:E)</f>
        <v>Evergreen</v>
      </c>
      <c r="AB1570" s="5">
        <f t="shared" si="24"/>
        <v>7800.82</v>
      </c>
    </row>
    <row r="1571" spans="1:28">
      <c r="A1571" t="s">
        <v>1765</v>
      </c>
      <c r="B1571" s="1">
        <v>45695</v>
      </c>
      <c r="C1571" t="s">
        <v>89</v>
      </c>
      <c r="D1571" t="s">
        <v>108</v>
      </c>
      <c r="E1571" t="s">
        <v>66</v>
      </c>
      <c r="F1571" t="s">
        <v>58</v>
      </c>
      <c r="G1571" t="s">
        <v>90</v>
      </c>
      <c r="H1571">
        <v>21.33</v>
      </c>
      <c r="I1571">
        <v>1827</v>
      </c>
      <c r="J1571">
        <v>100.68</v>
      </c>
      <c r="K1571">
        <v>4</v>
      </c>
      <c r="L1571" t="s">
        <v>68</v>
      </c>
      <c r="M1571" t="s">
        <v>45</v>
      </c>
      <c r="N1571">
        <v>69202.600000000006</v>
      </c>
      <c r="O1571" t="s">
        <v>432</v>
      </c>
      <c r="P1571" t="s">
        <v>37</v>
      </c>
      <c r="Q1571">
        <v>87.33</v>
      </c>
      <c r="R1571">
        <v>4507.2</v>
      </c>
      <c r="S1571">
        <v>4103.42</v>
      </c>
      <c r="T1571">
        <v>6758.56</v>
      </c>
      <c r="U1571" t="str">
        <f>TEXT(Table1[[#This Row],[Booking_Date]],"mmm")</f>
        <v>Feb</v>
      </c>
      <c r="V1571">
        <f>YEAR(Table1[[#This Row],[Booking_Date]])</f>
        <v>2025</v>
      </c>
      <c r="W1571" t="s">
        <v>38</v>
      </c>
      <c r="X1571" t="str">
        <f>IF(Table1[[#This Row],[Freight_Cost]]&gt;50000,"High","Low")</f>
        <v>High</v>
      </c>
      <c r="Y1571" s="5" t="str">
        <f>IF(Table1[[#This Row],[Profit]]&gt;10000,"Good","Average")</f>
        <v>Average</v>
      </c>
      <c r="Z1571" s="5" t="str" cm="1">
        <f t="array" ref="Z1571">_xlfn.IFS(K1571&lt;=5,"Excellent",K1571&lt;=10,"Good",TRUE,"Delayed")</f>
        <v>Excellent</v>
      </c>
      <c r="AA1571" s="5" t="str">
        <f>_xlfn.XLOOKUP(Table1[[#This Row],[Shipment_ID]],A:A,E:E)</f>
        <v>COSCO</v>
      </c>
      <c r="AB1571" s="5">
        <f t="shared" si="24"/>
        <v>6758.56</v>
      </c>
    </row>
    <row r="1572" spans="1:28">
      <c r="A1572" t="s">
        <v>1766</v>
      </c>
      <c r="B1572" s="1">
        <v>45742</v>
      </c>
      <c r="C1572" t="s">
        <v>29</v>
      </c>
      <c r="D1572" t="s">
        <v>56</v>
      </c>
      <c r="E1572" t="s">
        <v>66</v>
      </c>
      <c r="F1572" t="s">
        <v>58</v>
      </c>
      <c r="G1572" t="s">
        <v>59</v>
      </c>
      <c r="H1572">
        <v>17.739999999999998</v>
      </c>
      <c r="I1572">
        <v>716</v>
      </c>
      <c r="J1572">
        <v>96.94</v>
      </c>
      <c r="K1572">
        <v>3</v>
      </c>
      <c r="L1572" t="s">
        <v>44</v>
      </c>
      <c r="M1572" t="s">
        <v>45</v>
      </c>
      <c r="N1572">
        <v>49690.8</v>
      </c>
      <c r="O1572" t="s">
        <v>180</v>
      </c>
      <c r="P1572" t="s">
        <v>78</v>
      </c>
      <c r="Q1572">
        <v>87.31</v>
      </c>
      <c r="R1572">
        <v>2141.6</v>
      </c>
      <c r="S1572">
        <v>2717.34</v>
      </c>
      <c r="T1572">
        <v>8925.4500000000007</v>
      </c>
      <c r="U1572" t="str">
        <f>TEXT(Table1[[#This Row],[Booking_Date]],"mmm")</f>
        <v>Mar</v>
      </c>
      <c r="V1572">
        <f>YEAR(Table1[[#This Row],[Booking_Date]])</f>
        <v>2025</v>
      </c>
      <c r="W1572" t="s">
        <v>38</v>
      </c>
      <c r="X1572" t="str">
        <f>IF(Table1[[#This Row],[Freight_Cost]]&gt;50000,"High","Low")</f>
        <v>Low</v>
      </c>
      <c r="Y1572" s="5" t="str">
        <f>IF(Table1[[#This Row],[Profit]]&gt;10000,"Good","Average")</f>
        <v>Average</v>
      </c>
      <c r="Z1572" s="5" t="str" cm="1">
        <f t="array" ref="Z1572">_xlfn.IFS(K1572&lt;=5,"Excellent",K1572&lt;=10,"Good",TRUE,"Delayed")</f>
        <v>Excellent</v>
      </c>
      <c r="AA1572" s="5" t="str">
        <f>_xlfn.XLOOKUP(Table1[[#This Row],[Shipment_ID]],A:A,E:E)</f>
        <v>COSCO</v>
      </c>
      <c r="AB1572" s="5">
        <f t="shared" si="24"/>
        <v>8925.4500000000007</v>
      </c>
    </row>
    <row r="1573" spans="1:28">
      <c r="A1573" t="s">
        <v>1767</v>
      </c>
      <c r="B1573" s="1">
        <v>45735</v>
      </c>
      <c r="C1573" t="s">
        <v>40</v>
      </c>
      <c r="D1573" t="s">
        <v>56</v>
      </c>
      <c r="E1573" t="s">
        <v>83</v>
      </c>
      <c r="F1573" t="s">
        <v>58</v>
      </c>
      <c r="G1573" t="s">
        <v>43</v>
      </c>
      <c r="H1573">
        <v>26.68</v>
      </c>
      <c r="I1573">
        <v>2408</v>
      </c>
      <c r="J1573">
        <v>92.83</v>
      </c>
      <c r="K1573">
        <v>7</v>
      </c>
      <c r="L1573" t="s">
        <v>34</v>
      </c>
      <c r="M1573" t="s">
        <v>45</v>
      </c>
      <c r="N1573">
        <v>82547.600000000006</v>
      </c>
      <c r="O1573" t="s">
        <v>109</v>
      </c>
      <c r="P1573" t="s">
        <v>70</v>
      </c>
      <c r="Q1573">
        <v>88.08</v>
      </c>
      <c r="R1573">
        <v>5883.2</v>
      </c>
      <c r="S1573">
        <v>4765.79</v>
      </c>
      <c r="T1573">
        <v>11725.01</v>
      </c>
      <c r="U1573" t="str">
        <f>TEXT(Table1[[#This Row],[Booking_Date]],"mmm")</f>
        <v>Mar</v>
      </c>
      <c r="V1573">
        <f>YEAR(Table1[[#This Row],[Booking_Date]])</f>
        <v>2025</v>
      </c>
      <c r="W1573" t="s">
        <v>38</v>
      </c>
      <c r="X1573" t="str">
        <f>IF(Table1[[#This Row],[Freight_Cost]]&gt;50000,"High","Low")</f>
        <v>High</v>
      </c>
      <c r="Y1573" s="5" t="str">
        <f>IF(Table1[[#This Row],[Profit]]&gt;10000,"Good","Average")</f>
        <v>Good</v>
      </c>
      <c r="Z1573" s="5" t="str" cm="1">
        <f t="array" ref="Z1573">_xlfn.IFS(K1573&lt;=5,"Excellent",K1573&lt;=10,"Good",TRUE,"Delayed")</f>
        <v>Good</v>
      </c>
      <c r="AA1573" s="5" t="str">
        <f>_xlfn.XLOOKUP(Table1[[#This Row],[Shipment_ID]],A:A,E:E)</f>
        <v>MSC</v>
      </c>
      <c r="AB1573" s="5">
        <f t="shared" si="24"/>
        <v>11725.01</v>
      </c>
    </row>
    <row r="1574" spans="1:28">
      <c r="A1574" t="s">
        <v>1768</v>
      </c>
      <c r="B1574" s="1">
        <v>45390</v>
      </c>
      <c r="C1574" t="s">
        <v>64</v>
      </c>
      <c r="D1574" t="s">
        <v>30</v>
      </c>
      <c r="E1574" t="s">
        <v>66</v>
      </c>
      <c r="F1574" t="s">
        <v>32</v>
      </c>
      <c r="G1574" t="s">
        <v>59</v>
      </c>
      <c r="H1574">
        <v>23.44</v>
      </c>
      <c r="I1574">
        <v>2642</v>
      </c>
      <c r="J1574">
        <v>95.93</v>
      </c>
      <c r="K1574">
        <v>7</v>
      </c>
      <c r="L1574" t="s">
        <v>44</v>
      </c>
      <c r="M1574" t="s">
        <v>45</v>
      </c>
      <c r="N1574">
        <v>65811.600000000006</v>
      </c>
      <c r="O1574" t="s">
        <v>189</v>
      </c>
      <c r="P1574" t="s">
        <v>47</v>
      </c>
      <c r="Q1574">
        <v>86.97</v>
      </c>
      <c r="R1574">
        <v>6221.6</v>
      </c>
      <c r="S1574">
        <v>4701.8999999999996</v>
      </c>
      <c r="T1574">
        <v>7192.15</v>
      </c>
      <c r="U1574" t="str">
        <f>TEXT(Table1[[#This Row],[Booking_Date]],"mmm")</f>
        <v>Apr</v>
      </c>
      <c r="V1574">
        <f>YEAR(Table1[[#This Row],[Booking_Date]])</f>
        <v>2024</v>
      </c>
      <c r="W1574" t="s">
        <v>75</v>
      </c>
      <c r="X1574" t="str">
        <f>IF(Table1[[#This Row],[Freight_Cost]]&gt;50000,"High","Low")</f>
        <v>High</v>
      </c>
      <c r="Y1574" s="5" t="str">
        <f>IF(Table1[[#This Row],[Profit]]&gt;10000,"Good","Average")</f>
        <v>Average</v>
      </c>
      <c r="Z1574" s="5" t="str" cm="1">
        <f t="array" ref="Z1574">_xlfn.IFS(K1574&lt;=5,"Excellent",K1574&lt;=10,"Good",TRUE,"Delayed")</f>
        <v>Good</v>
      </c>
      <c r="AA1574" s="5" t="str">
        <f>_xlfn.XLOOKUP(Table1[[#This Row],[Shipment_ID]],A:A,E:E)</f>
        <v>COSCO</v>
      </c>
      <c r="AB1574" s="5">
        <f t="shared" si="24"/>
        <v>7192.15</v>
      </c>
    </row>
    <row r="1575" spans="1:28">
      <c r="A1575" t="s">
        <v>1769</v>
      </c>
      <c r="B1575" s="1">
        <v>45733</v>
      </c>
      <c r="C1575" t="s">
        <v>29</v>
      </c>
      <c r="D1575" t="s">
        <v>72</v>
      </c>
      <c r="E1575" t="s">
        <v>102</v>
      </c>
      <c r="F1575" t="s">
        <v>58</v>
      </c>
      <c r="G1575" t="s">
        <v>52</v>
      </c>
      <c r="H1575">
        <v>22.19</v>
      </c>
      <c r="I1575">
        <v>982</v>
      </c>
      <c r="J1575">
        <v>91.95</v>
      </c>
      <c r="K1575">
        <v>3</v>
      </c>
      <c r="L1575" t="s">
        <v>68</v>
      </c>
      <c r="M1575" t="s">
        <v>60</v>
      </c>
      <c r="N1575">
        <v>57289</v>
      </c>
      <c r="O1575" t="s">
        <v>175</v>
      </c>
      <c r="P1575" t="s">
        <v>74</v>
      </c>
      <c r="Q1575">
        <v>82.35</v>
      </c>
      <c r="R1575">
        <v>2851.6</v>
      </c>
      <c r="S1575">
        <v>4471.8</v>
      </c>
      <c r="T1575">
        <v>4741.16</v>
      </c>
      <c r="U1575" t="str">
        <f>TEXT(Table1[[#This Row],[Booking_Date]],"mmm")</f>
        <v>Mar</v>
      </c>
      <c r="V1575">
        <f>YEAR(Table1[[#This Row],[Booking_Date]])</f>
        <v>2025</v>
      </c>
      <c r="W1575" t="s">
        <v>38</v>
      </c>
      <c r="X1575" t="str">
        <f>IF(Table1[[#This Row],[Freight_Cost]]&gt;50000,"High","Low")</f>
        <v>High</v>
      </c>
      <c r="Y1575" s="5" t="str">
        <f>IF(Table1[[#This Row],[Profit]]&gt;10000,"Good","Average")</f>
        <v>Average</v>
      </c>
      <c r="Z1575" s="5" t="str" cm="1">
        <f t="array" ref="Z1575">_xlfn.IFS(K1575&lt;=5,"Excellent",K1575&lt;=10,"Good",TRUE,"Delayed")</f>
        <v>Excellent</v>
      </c>
      <c r="AA1575" s="5" t="str">
        <f>_xlfn.XLOOKUP(Table1[[#This Row],[Shipment_ID]],A:A,E:E)</f>
        <v>Maersk</v>
      </c>
      <c r="AB1575" s="5">
        <f t="shared" si="24"/>
        <v>4741.16</v>
      </c>
    </row>
    <row r="1576" spans="1:28">
      <c r="A1576" t="s">
        <v>1770</v>
      </c>
      <c r="B1576" s="1">
        <v>45975</v>
      </c>
      <c r="C1576" t="s">
        <v>50</v>
      </c>
      <c r="D1576" t="s">
        <v>56</v>
      </c>
      <c r="E1576" t="s">
        <v>102</v>
      </c>
      <c r="F1576" t="s">
        <v>32</v>
      </c>
      <c r="G1576" t="s">
        <v>59</v>
      </c>
      <c r="H1576">
        <v>13.27</v>
      </c>
      <c r="I1576">
        <v>759</v>
      </c>
      <c r="J1576">
        <v>89.36</v>
      </c>
      <c r="K1576">
        <v>2</v>
      </c>
      <c r="L1576" t="s">
        <v>44</v>
      </c>
      <c r="M1576" t="s">
        <v>45</v>
      </c>
      <c r="N1576">
        <v>33274.199999999997</v>
      </c>
      <c r="O1576" t="s">
        <v>111</v>
      </c>
      <c r="P1576" t="s">
        <v>47</v>
      </c>
      <c r="Q1576">
        <v>82.26</v>
      </c>
      <c r="R1576">
        <v>2048.8000000000002</v>
      </c>
      <c r="S1576">
        <v>4788.07</v>
      </c>
      <c r="T1576">
        <v>3382.93</v>
      </c>
      <c r="U1576" t="str">
        <f>TEXT(Table1[[#This Row],[Booking_Date]],"mmm")</f>
        <v>Nov</v>
      </c>
      <c r="V1576">
        <f>YEAR(Table1[[#This Row],[Booking_Date]])</f>
        <v>2025</v>
      </c>
      <c r="W1576" t="s">
        <v>104</v>
      </c>
      <c r="X1576" t="str">
        <f>IF(Table1[[#This Row],[Freight_Cost]]&gt;50000,"High","Low")</f>
        <v>Low</v>
      </c>
      <c r="Y1576" s="5" t="str">
        <f>IF(Table1[[#This Row],[Profit]]&gt;10000,"Good","Average")</f>
        <v>Average</v>
      </c>
      <c r="Z1576" s="5" t="str" cm="1">
        <f t="array" ref="Z1576">_xlfn.IFS(K1576&lt;=5,"Excellent",K1576&lt;=10,"Good",TRUE,"Delayed")</f>
        <v>Excellent</v>
      </c>
      <c r="AA1576" s="5" t="str">
        <f>_xlfn.XLOOKUP(Table1[[#This Row],[Shipment_ID]],A:A,E:E)</f>
        <v>Maersk</v>
      </c>
      <c r="AB1576" s="5">
        <f t="shared" si="24"/>
        <v>3382.93</v>
      </c>
    </row>
    <row r="1577" spans="1:28">
      <c r="A1577" t="s">
        <v>1771</v>
      </c>
      <c r="B1577" s="1">
        <v>46126</v>
      </c>
      <c r="C1577" t="s">
        <v>89</v>
      </c>
      <c r="D1577" t="s">
        <v>30</v>
      </c>
      <c r="E1577" t="s">
        <v>31</v>
      </c>
      <c r="F1577" t="s">
        <v>32</v>
      </c>
      <c r="G1577" t="s">
        <v>67</v>
      </c>
      <c r="H1577">
        <v>26.55</v>
      </c>
      <c r="I1577">
        <v>1500</v>
      </c>
      <c r="J1577">
        <v>91</v>
      </c>
      <c r="K1577">
        <v>5</v>
      </c>
      <c r="L1577" t="s">
        <v>68</v>
      </c>
      <c r="M1577" t="s">
        <v>60</v>
      </c>
      <c r="N1577">
        <v>55315</v>
      </c>
      <c r="O1577" t="s">
        <v>350</v>
      </c>
      <c r="P1577" t="s">
        <v>37</v>
      </c>
      <c r="Q1577">
        <v>87.22</v>
      </c>
      <c r="R1577">
        <v>4062</v>
      </c>
      <c r="S1577">
        <v>4888.42</v>
      </c>
      <c r="T1577">
        <v>9780.5400000000009</v>
      </c>
      <c r="U1577" t="str">
        <f>TEXT(Table1[[#This Row],[Booking_Date]],"mmm")</f>
        <v>Apr</v>
      </c>
      <c r="V1577">
        <f>YEAR(Table1[[#This Row],[Booking_Date]])</f>
        <v>2026</v>
      </c>
      <c r="W1577" t="s">
        <v>75</v>
      </c>
      <c r="X1577" t="str">
        <f>IF(Table1[[#This Row],[Freight_Cost]]&gt;50000,"High","Low")</f>
        <v>High</v>
      </c>
      <c r="Y1577" s="5" t="str">
        <f>IF(Table1[[#This Row],[Profit]]&gt;10000,"Good","Average")</f>
        <v>Average</v>
      </c>
      <c r="Z1577" s="5" t="str" cm="1">
        <f t="array" ref="Z1577">_xlfn.IFS(K1577&lt;=5,"Excellent",K1577&lt;=10,"Good",TRUE,"Delayed")</f>
        <v>Excellent</v>
      </c>
      <c r="AA1577" s="5" t="str">
        <f>_xlfn.XLOOKUP(Table1[[#This Row],[Shipment_ID]],A:A,E:E)</f>
        <v>Hapag-Lloyd</v>
      </c>
      <c r="AB1577" s="5">
        <f t="shared" si="24"/>
        <v>9780.5400000000009</v>
      </c>
    </row>
    <row r="1578" spans="1:28">
      <c r="A1578" t="s">
        <v>1772</v>
      </c>
      <c r="B1578" s="1">
        <v>46025</v>
      </c>
      <c r="C1578" t="s">
        <v>64</v>
      </c>
      <c r="D1578" t="s">
        <v>72</v>
      </c>
      <c r="E1578" t="s">
        <v>102</v>
      </c>
      <c r="F1578" t="s">
        <v>32</v>
      </c>
      <c r="G1578" t="s">
        <v>33</v>
      </c>
      <c r="H1578">
        <v>10.53</v>
      </c>
      <c r="I1578">
        <v>820</v>
      </c>
      <c r="J1578">
        <v>96.11</v>
      </c>
      <c r="K1578">
        <v>2</v>
      </c>
      <c r="L1578" t="s">
        <v>68</v>
      </c>
      <c r="M1578" t="s">
        <v>60</v>
      </c>
      <c r="N1578">
        <v>33350.199999999997</v>
      </c>
      <c r="O1578" t="s">
        <v>240</v>
      </c>
      <c r="P1578" t="s">
        <v>54</v>
      </c>
      <c r="Q1578">
        <v>87.17</v>
      </c>
      <c r="R1578">
        <v>2061.1999999999998</v>
      </c>
      <c r="S1578">
        <v>4664.43</v>
      </c>
      <c r="T1578">
        <v>4071.58</v>
      </c>
      <c r="U1578" t="str">
        <f>TEXT(Table1[[#This Row],[Booking_Date]],"mmm")</f>
        <v>Jan</v>
      </c>
      <c r="V1578">
        <f>YEAR(Table1[[#This Row],[Booking_Date]])</f>
        <v>2026</v>
      </c>
      <c r="W1578" t="s">
        <v>38</v>
      </c>
      <c r="X1578" t="str">
        <f>IF(Table1[[#This Row],[Freight_Cost]]&gt;50000,"High","Low")</f>
        <v>Low</v>
      </c>
      <c r="Y1578" s="5" t="str">
        <f>IF(Table1[[#This Row],[Profit]]&gt;10000,"Good","Average")</f>
        <v>Average</v>
      </c>
      <c r="Z1578" s="5" t="str" cm="1">
        <f t="array" ref="Z1578">_xlfn.IFS(K1578&lt;=5,"Excellent",K1578&lt;=10,"Good",TRUE,"Delayed")</f>
        <v>Excellent</v>
      </c>
      <c r="AA1578" s="5" t="str">
        <f>_xlfn.XLOOKUP(Table1[[#This Row],[Shipment_ID]],A:A,E:E)</f>
        <v>Maersk</v>
      </c>
      <c r="AB1578" s="5">
        <f t="shared" si="24"/>
        <v>4071.58</v>
      </c>
    </row>
    <row r="1579" spans="1:28">
      <c r="A1579" t="s">
        <v>1773</v>
      </c>
      <c r="B1579" s="1">
        <v>46112</v>
      </c>
      <c r="C1579" t="s">
        <v>64</v>
      </c>
      <c r="D1579" t="s">
        <v>65</v>
      </c>
      <c r="E1579" t="s">
        <v>42</v>
      </c>
      <c r="F1579" t="s">
        <v>58</v>
      </c>
      <c r="G1579" t="s">
        <v>33</v>
      </c>
      <c r="H1579">
        <v>24.89</v>
      </c>
      <c r="I1579">
        <v>416</v>
      </c>
      <c r="J1579">
        <v>96.65</v>
      </c>
      <c r="K1579">
        <v>2</v>
      </c>
      <c r="L1579" t="s">
        <v>34</v>
      </c>
      <c r="M1579" t="s">
        <v>60</v>
      </c>
      <c r="N1579">
        <v>55991</v>
      </c>
      <c r="O1579" t="s">
        <v>266</v>
      </c>
      <c r="P1579" t="s">
        <v>70</v>
      </c>
      <c r="Q1579">
        <v>83.68</v>
      </c>
      <c r="R1579">
        <v>1827.6</v>
      </c>
      <c r="S1579">
        <v>3667.25</v>
      </c>
      <c r="T1579">
        <v>4981.82</v>
      </c>
      <c r="U1579" t="str">
        <f>TEXT(Table1[[#This Row],[Booking_Date]],"mmm")</f>
        <v>Mar</v>
      </c>
      <c r="V1579">
        <f>YEAR(Table1[[#This Row],[Booking_Date]])</f>
        <v>2026</v>
      </c>
      <c r="W1579" t="s">
        <v>38</v>
      </c>
      <c r="X1579" t="str">
        <f>IF(Table1[[#This Row],[Freight_Cost]]&gt;50000,"High","Low")</f>
        <v>High</v>
      </c>
      <c r="Y1579" s="5" t="str">
        <f>IF(Table1[[#This Row],[Profit]]&gt;10000,"Good","Average")</f>
        <v>Average</v>
      </c>
      <c r="Z1579" s="5" t="str" cm="1">
        <f t="array" ref="Z1579">_xlfn.IFS(K1579&lt;=5,"Excellent",K1579&lt;=10,"Good",TRUE,"Delayed")</f>
        <v>Excellent</v>
      </c>
      <c r="AA1579" s="5" t="str">
        <f>_xlfn.XLOOKUP(Table1[[#This Row],[Shipment_ID]],A:A,E:E)</f>
        <v>CMA CGM</v>
      </c>
      <c r="AB1579" s="5">
        <f t="shared" si="24"/>
        <v>4981.82</v>
      </c>
    </row>
    <row r="1580" spans="1:28">
      <c r="A1580" t="s">
        <v>1774</v>
      </c>
      <c r="B1580" s="1">
        <v>45885</v>
      </c>
      <c r="C1580" t="s">
        <v>64</v>
      </c>
      <c r="D1580" t="s">
        <v>41</v>
      </c>
      <c r="E1580" t="s">
        <v>57</v>
      </c>
      <c r="F1580" t="s">
        <v>58</v>
      </c>
      <c r="G1580" t="s">
        <v>33</v>
      </c>
      <c r="H1580">
        <v>27.58</v>
      </c>
      <c r="I1580">
        <v>2427</v>
      </c>
      <c r="J1580">
        <v>104.66</v>
      </c>
      <c r="K1580">
        <v>6</v>
      </c>
      <c r="L1580" t="s">
        <v>68</v>
      </c>
      <c r="M1580" t="s">
        <v>35</v>
      </c>
      <c r="N1580">
        <v>85005.2</v>
      </c>
      <c r="O1580" t="s">
        <v>228</v>
      </c>
      <c r="P1580" t="s">
        <v>54</v>
      </c>
      <c r="Q1580">
        <v>88.35</v>
      </c>
      <c r="R1580">
        <v>5957.2</v>
      </c>
      <c r="S1580">
        <v>4490.82</v>
      </c>
      <c r="T1580">
        <v>12089.33</v>
      </c>
      <c r="U1580" t="str">
        <f>TEXT(Table1[[#This Row],[Booking_Date]],"mmm")</f>
        <v>Aug</v>
      </c>
      <c r="V1580">
        <f>YEAR(Table1[[#This Row],[Booking_Date]])</f>
        <v>2025</v>
      </c>
      <c r="W1580" t="s">
        <v>48</v>
      </c>
      <c r="X1580" t="str">
        <f>IF(Table1[[#This Row],[Freight_Cost]]&gt;50000,"High","Low")</f>
        <v>High</v>
      </c>
      <c r="Y1580" s="5" t="str">
        <f>IF(Table1[[#This Row],[Profit]]&gt;10000,"Good","Average")</f>
        <v>Good</v>
      </c>
      <c r="Z1580" s="5" t="str" cm="1">
        <f t="array" ref="Z1580">_xlfn.IFS(K1580&lt;=5,"Excellent",K1580&lt;=10,"Good",TRUE,"Delayed")</f>
        <v>Good</v>
      </c>
      <c r="AA1580" s="5" t="str">
        <f>_xlfn.XLOOKUP(Table1[[#This Row],[Shipment_ID]],A:A,E:E)</f>
        <v>Evergreen</v>
      </c>
      <c r="AB1580" s="5">
        <f t="shared" si="24"/>
        <v>12089.33</v>
      </c>
    </row>
    <row r="1581" spans="1:28">
      <c r="A1581" t="s">
        <v>1775</v>
      </c>
      <c r="B1581" s="1">
        <v>45586</v>
      </c>
      <c r="C1581" t="s">
        <v>115</v>
      </c>
      <c r="D1581" t="s">
        <v>30</v>
      </c>
      <c r="E1581" t="s">
        <v>99</v>
      </c>
      <c r="F1581" t="s">
        <v>58</v>
      </c>
      <c r="G1581" t="s">
        <v>84</v>
      </c>
      <c r="H1581">
        <v>15.92</v>
      </c>
      <c r="I1581">
        <v>1466</v>
      </c>
      <c r="J1581">
        <v>92.26</v>
      </c>
      <c r="K1581">
        <v>5</v>
      </c>
      <c r="L1581" t="s">
        <v>44</v>
      </c>
      <c r="M1581" t="s">
        <v>45</v>
      </c>
      <c r="N1581">
        <v>56491.199999999997</v>
      </c>
      <c r="O1581" t="s">
        <v>259</v>
      </c>
      <c r="P1581" t="s">
        <v>47</v>
      </c>
      <c r="Q1581">
        <v>85.03</v>
      </c>
      <c r="R1581">
        <v>3568.8</v>
      </c>
      <c r="S1581">
        <v>3755.71</v>
      </c>
      <c r="T1581">
        <v>6667.38</v>
      </c>
      <c r="U1581" t="str">
        <f>TEXT(Table1[[#This Row],[Booking_Date]],"mmm")</f>
        <v>Oct</v>
      </c>
      <c r="V1581">
        <f>YEAR(Table1[[#This Row],[Booking_Date]])</f>
        <v>2024</v>
      </c>
      <c r="W1581" t="s">
        <v>104</v>
      </c>
      <c r="X1581" t="str">
        <f>IF(Table1[[#This Row],[Freight_Cost]]&gt;50000,"High","Low")</f>
        <v>High</v>
      </c>
      <c r="Y1581" s="5" t="str">
        <f>IF(Table1[[#This Row],[Profit]]&gt;10000,"Good","Average")</f>
        <v>Average</v>
      </c>
      <c r="Z1581" s="5" t="str" cm="1">
        <f t="array" ref="Z1581">_xlfn.IFS(K1581&lt;=5,"Excellent",K1581&lt;=10,"Good",TRUE,"Delayed")</f>
        <v>Excellent</v>
      </c>
      <c r="AA1581" s="5" t="str">
        <f>_xlfn.XLOOKUP(Table1[[#This Row],[Shipment_ID]],A:A,E:E)</f>
        <v>ONE</v>
      </c>
      <c r="AB1581" s="5">
        <f t="shared" si="24"/>
        <v>6667.38</v>
      </c>
    </row>
    <row r="1582" spans="1:28">
      <c r="A1582" t="s">
        <v>1776</v>
      </c>
      <c r="B1582" s="1">
        <v>45572</v>
      </c>
      <c r="C1582" t="s">
        <v>121</v>
      </c>
      <c r="D1582" t="s">
        <v>108</v>
      </c>
      <c r="E1582" t="s">
        <v>57</v>
      </c>
      <c r="F1582" t="s">
        <v>32</v>
      </c>
      <c r="G1582" t="s">
        <v>84</v>
      </c>
      <c r="H1582">
        <v>15.33</v>
      </c>
      <c r="I1582">
        <v>1444</v>
      </c>
      <c r="J1582">
        <v>90.56</v>
      </c>
      <c r="K1582">
        <v>3</v>
      </c>
      <c r="L1582" t="s">
        <v>68</v>
      </c>
      <c r="M1582" t="s">
        <v>35</v>
      </c>
      <c r="N1582">
        <v>48492.2</v>
      </c>
      <c r="O1582" t="s">
        <v>454</v>
      </c>
      <c r="P1582" t="s">
        <v>37</v>
      </c>
      <c r="Q1582">
        <v>81.23</v>
      </c>
      <c r="R1582">
        <v>3501.2</v>
      </c>
      <c r="S1582">
        <v>2899.89</v>
      </c>
      <c r="T1582">
        <v>6661.98</v>
      </c>
      <c r="U1582" t="str">
        <f>TEXT(Table1[[#This Row],[Booking_Date]],"mmm")</f>
        <v>Oct</v>
      </c>
      <c r="V1582">
        <f>YEAR(Table1[[#This Row],[Booking_Date]])</f>
        <v>2024</v>
      </c>
      <c r="W1582" t="s">
        <v>104</v>
      </c>
      <c r="X1582" t="str">
        <f>IF(Table1[[#This Row],[Freight_Cost]]&gt;50000,"High","Low")</f>
        <v>Low</v>
      </c>
      <c r="Y1582" s="5" t="str">
        <f>IF(Table1[[#This Row],[Profit]]&gt;10000,"Good","Average")</f>
        <v>Average</v>
      </c>
      <c r="Z1582" s="5" t="str" cm="1">
        <f t="array" ref="Z1582">_xlfn.IFS(K1582&lt;=5,"Excellent",K1582&lt;=10,"Good",TRUE,"Delayed")</f>
        <v>Excellent</v>
      </c>
      <c r="AA1582" s="5" t="str">
        <f>_xlfn.XLOOKUP(Table1[[#This Row],[Shipment_ID]],A:A,E:E)</f>
        <v>Evergreen</v>
      </c>
      <c r="AB1582" s="5">
        <f t="shared" si="24"/>
        <v>6661.98</v>
      </c>
    </row>
    <row r="1583" spans="1:28">
      <c r="A1583" t="s">
        <v>1777</v>
      </c>
      <c r="B1583" s="1">
        <v>45766</v>
      </c>
      <c r="C1583" t="s">
        <v>121</v>
      </c>
      <c r="D1583" t="s">
        <v>72</v>
      </c>
      <c r="E1583" t="s">
        <v>57</v>
      </c>
      <c r="F1583" t="s">
        <v>32</v>
      </c>
      <c r="G1583" t="s">
        <v>67</v>
      </c>
      <c r="H1583">
        <v>16.72</v>
      </c>
      <c r="I1583">
        <v>2606</v>
      </c>
      <c r="J1583">
        <v>87.05</v>
      </c>
      <c r="K1583">
        <v>8</v>
      </c>
      <c r="L1583" t="s">
        <v>68</v>
      </c>
      <c r="M1583" t="s">
        <v>60</v>
      </c>
      <c r="N1583">
        <v>59266</v>
      </c>
      <c r="O1583" t="s">
        <v>989</v>
      </c>
      <c r="P1583" t="s">
        <v>74</v>
      </c>
      <c r="Q1583">
        <v>88.56</v>
      </c>
      <c r="R1583">
        <v>5880.8</v>
      </c>
      <c r="S1583">
        <v>4410.93</v>
      </c>
      <c r="T1583">
        <v>7814.24</v>
      </c>
      <c r="U1583" t="str">
        <f>TEXT(Table1[[#This Row],[Booking_Date]],"mmm")</f>
        <v>Apr</v>
      </c>
      <c r="V1583">
        <f>YEAR(Table1[[#This Row],[Booking_Date]])</f>
        <v>2025</v>
      </c>
      <c r="W1583" t="s">
        <v>75</v>
      </c>
      <c r="X1583" t="str">
        <f>IF(Table1[[#This Row],[Freight_Cost]]&gt;50000,"High","Low")</f>
        <v>High</v>
      </c>
      <c r="Y1583" s="5" t="str">
        <f>IF(Table1[[#This Row],[Profit]]&gt;10000,"Good","Average")</f>
        <v>Average</v>
      </c>
      <c r="Z1583" s="5" t="str" cm="1">
        <f t="array" ref="Z1583">_xlfn.IFS(K1583&lt;=5,"Excellent",K1583&lt;=10,"Good",TRUE,"Delayed")</f>
        <v>Good</v>
      </c>
      <c r="AA1583" s="5" t="str">
        <f>_xlfn.XLOOKUP(Table1[[#This Row],[Shipment_ID]],A:A,E:E)</f>
        <v>Evergreen</v>
      </c>
      <c r="AB1583" s="5">
        <f t="shared" si="24"/>
        <v>7814.24</v>
      </c>
    </row>
    <row r="1584" spans="1:28">
      <c r="A1584" t="s">
        <v>1778</v>
      </c>
      <c r="B1584" s="1">
        <v>46046</v>
      </c>
      <c r="C1584" t="s">
        <v>64</v>
      </c>
      <c r="D1584" t="s">
        <v>108</v>
      </c>
      <c r="E1584" t="s">
        <v>42</v>
      </c>
      <c r="F1584" t="s">
        <v>58</v>
      </c>
      <c r="G1584" t="s">
        <v>33</v>
      </c>
      <c r="H1584">
        <v>23.11</v>
      </c>
      <c r="I1584">
        <v>1553</v>
      </c>
      <c r="J1584">
        <v>98.48</v>
      </c>
      <c r="K1584">
        <v>4</v>
      </c>
      <c r="L1584" t="s">
        <v>68</v>
      </c>
      <c r="M1584" t="s">
        <v>60</v>
      </c>
      <c r="N1584">
        <v>65752.600000000006</v>
      </c>
      <c r="O1584" t="s">
        <v>178</v>
      </c>
      <c r="P1584" t="s">
        <v>70</v>
      </c>
      <c r="Q1584">
        <v>88.26</v>
      </c>
      <c r="R1584">
        <v>4030.4</v>
      </c>
      <c r="S1584">
        <v>4809.6499999999996</v>
      </c>
      <c r="T1584">
        <v>8226.76</v>
      </c>
      <c r="U1584" t="str">
        <f>TEXT(Table1[[#This Row],[Booking_Date]],"mmm")</f>
        <v>Jan</v>
      </c>
      <c r="V1584">
        <f>YEAR(Table1[[#This Row],[Booking_Date]])</f>
        <v>2026</v>
      </c>
      <c r="W1584" t="s">
        <v>38</v>
      </c>
      <c r="X1584" t="str">
        <f>IF(Table1[[#This Row],[Freight_Cost]]&gt;50000,"High","Low")</f>
        <v>High</v>
      </c>
      <c r="Y1584" s="5" t="str">
        <f>IF(Table1[[#This Row],[Profit]]&gt;10000,"Good","Average")</f>
        <v>Average</v>
      </c>
      <c r="Z1584" s="5" t="str" cm="1">
        <f t="array" ref="Z1584">_xlfn.IFS(K1584&lt;=5,"Excellent",K1584&lt;=10,"Good",TRUE,"Delayed")</f>
        <v>Excellent</v>
      </c>
      <c r="AA1584" s="5" t="str">
        <f>_xlfn.XLOOKUP(Table1[[#This Row],[Shipment_ID]],A:A,E:E)</f>
        <v>CMA CGM</v>
      </c>
      <c r="AB1584" s="5">
        <f t="shared" si="24"/>
        <v>8226.76</v>
      </c>
    </row>
    <row r="1585" spans="1:28">
      <c r="A1585" t="s">
        <v>1779</v>
      </c>
      <c r="B1585" s="1">
        <v>45397</v>
      </c>
      <c r="C1585" t="s">
        <v>50</v>
      </c>
      <c r="D1585" t="s">
        <v>30</v>
      </c>
      <c r="E1585" t="s">
        <v>57</v>
      </c>
      <c r="F1585" t="s">
        <v>58</v>
      </c>
      <c r="G1585" t="s">
        <v>90</v>
      </c>
      <c r="H1585">
        <v>16.16</v>
      </c>
      <c r="I1585">
        <v>1098</v>
      </c>
      <c r="J1585">
        <v>90.15</v>
      </c>
      <c r="K1585">
        <v>4</v>
      </c>
      <c r="L1585" t="s">
        <v>68</v>
      </c>
      <c r="M1585" t="s">
        <v>60</v>
      </c>
      <c r="N1585">
        <v>53038</v>
      </c>
      <c r="O1585" t="s">
        <v>479</v>
      </c>
      <c r="P1585" t="s">
        <v>74</v>
      </c>
      <c r="Q1585">
        <v>85.79</v>
      </c>
      <c r="R1585">
        <v>2842.4</v>
      </c>
      <c r="S1585">
        <v>4649.82</v>
      </c>
      <c r="T1585">
        <v>7632.9</v>
      </c>
      <c r="U1585" t="str">
        <f>TEXT(Table1[[#This Row],[Booking_Date]],"mmm")</f>
        <v>Apr</v>
      </c>
      <c r="V1585">
        <f>YEAR(Table1[[#This Row],[Booking_Date]])</f>
        <v>2024</v>
      </c>
      <c r="W1585" t="s">
        <v>75</v>
      </c>
      <c r="X1585" t="str">
        <f>IF(Table1[[#This Row],[Freight_Cost]]&gt;50000,"High","Low")</f>
        <v>High</v>
      </c>
      <c r="Y1585" s="5" t="str">
        <f>IF(Table1[[#This Row],[Profit]]&gt;10000,"Good","Average")</f>
        <v>Average</v>
      </c>
      <c r="Z1585" s="5" t="str" cm="1">
        <f t="array" ref="Z1585">_xlfn.IFS(K1585&lt;=5,"Excellent",K1585&lt;=10,"Good",TRUE,"Delayed")</f>
        <v>Excellent</v>
      </c>
      <c r="AA1585" s="5" t="str">
        <f>_xlfn.XLOOKUP(Table1[[#This Row],[Shipment_ID]],A:A,E:E)</f>
        <v>Evergreen</v>
      </c>
      <c r="AB1585" s="5">
        <f t="shared" si="24"/>
        <v>7632.9</v>
      </c>
    </row>
    <row r="1586" spans="1:28">
      <c r="A1586" t="s">
        <v>1780</v>
      </c>
      <c r="B1586" s="1">
        <v>45708</v>
      </c>
      <c r="C1586" t="s">
        <v>64</v>
      </c>
      <c r="D1586" t="s">
        <v>108</v>
      </c>
      <c r="E1586" t="s">
        <v>102</v>
      </c>
      <c r="F1586" t="s">
        <v>32</v>
      </c>
      <c r="G1586" t="s">
        <v>52</v>
      </c>
      <c r="H1586">
        <v>21.3</v>
      </c>
      <c r="I1586">
        <v>2659</v>
      </c>
      <c r="J1586">
        <v>96.59</v>
      </c>
      <c r="K1586">
        <v>7</v>
      </c>
      <c r="L1586" t="s">
        <v>34</v>
      </c>
      <c r="M1586" t="s">
        <v>45</v>
      </c>
      <c r="N1586">
        <v>69168.800000000003</v>
      </c>
      <c r="O1586" t="s">
        <v>228</v>
      </c>
      <c r="P1586" t="s">
        <v>37</v>
      </c>
      <c r="Q1586">
        <v>88.21</v>
      </c>
      <c r="R1586">
        <v>6170</v>
      </c>
      <c r="S1586">
        <v>3145.09</v>
      </c>
      <c r="T1586">
        <v>12006.97</v>
      </c>
      <c r="U1586" t="str">
        <f>TEXT(Table1[[#This Row],[Booking_Date]],"mmm")</f>
        <v>Feb</v>
      </c>
      <c r="V1586">
        <f>YEAR(Table1[[#This Row],[Booking_Date]])</f>
        <v>2025</v>
      </c>
      <c r="W1586" t="s">
        <v>38</v>
      </c>
      <c r="X1586" t="str">
        <f>IF(Table1[[#This Row],[Freight_Cost]]&gt;50000,"High","Low")</f>
        <v>High</v>
      </c>
      <c r="Y1586" s="5" t="str">
        <f>IF(Table1[[#This Row],[Profit]]&gt;10000,"Good","Average")</f>
        <v>Good</v>
      </c>
      <c r="Z1586" s="5" t="str" cm="1">
        <f t="array" ref="Z1586">_xlfn.IFS(K1586&lt;=5,"Excellent",K1586&lt;=10,"Good",TRUE,"Delayed")</f>
        <v>Good</v>
      </c>
      <c r="AA1586" s="5" t="str">
        <f>_xlfn.XLOOKUP(Table1[[#This Row],[Shipment_ID]],A:A,E:E)</f>
        <v>Maersk</v>
      </c>
      <c r="AB1586" s="5">
        <f t="shared" si="24"/>
        <v>12006.97</v>
      </c>
    </row>
    <row r="1587" spans="1:28">
      <c r="A1587" t="s">
        <v>1781</v>
      </c>
      <c r="B1587" s="1">
        <v>45781</v>
      </c>
      <c r="C1587" t="s">
        <v>40</v>
      </c>
      <c r="D1587" t="s">
        <v>30</v>
      </c>
      <c r="E1587" t="s">
        <v>99</v>
      </c>
      <c r="F1587" t="s">
        <v>58</v>
      </c>
      <c r="G1587" t="s">
        <v>84</v>
      </c>
      <c r="H1587">
        <v>22.63</v>
      </c>
      <c r="I1587">
        <v>1585</v>
      </c>
      <c r="J1587">
        <v>91.66</v>
      </c>
      <c r="K1587">
        <v>3</v>
      </c>
      <c r="L1587" t="s">
        <v>34</v>
      </c>
      <c r="M1587" t="s">
        <v>60</v>
      </c>
      <c r="N1587">
        <v>67386.2</v>
      </c>
      <c r="O1587" t="s">
        <v>292</v>
      </c>
      <c r="P1587" t="s">
        <v>47</v>
      </c>
      <c r="Q1587">
        <v>84.92</v>
      </c>
      <c r="R1587">
        <v>4075.2</v>
      </c>
      <c r="S1587">
        <v>3127.52</v>
      </c>
      <c r="T1587">
        <v>10272.49</v>
      </c>
      <c r="U1587" t="str">
        <f>TEXT(Table1[[#This Row],[Booking_Date]],"mmm")</f>
        <v>May</v>
      </c>
      <c r="V1587">
        <f>YEAR(Table1[[#This Row],[Booking_Date]])</f>
        <v>2025</v>
      </c>
      <c r="W1587" t="s">
        <v>75</v>
      </c>
      <c r="X1587" t="str">
        <f>IF(Table1[[#This Row],[Freight_Cost]]&gt;50000,"High","Low")</f>
        <v>High</v>
      </c>
      <c r="Y1587" s="5" t="str">
        <f>IF(Table1[[#This Row],[Profit]]&gt;10000,"Good","Average")</f>
        <v>Good</v>
      </c>
      <c r="Z1587" s="5" t="str" cm="1">
        <f t="array" ref="Z1587">_xlfn.IFS(K1587&lt;=5,"Excellent",K1587&lt;=10,"Good",TRUE,"Delayed")</f>
        <v>Excellent</v>
      </c>
      <c r="AA1587" s="5" t="str">
        <f>_xlfn.XLOOKUP(Table1[[#This Row],[Shipment_ID]],A:A,E:E)</f>
        <v>ONE</v>
      </c>
      <c r="AB1587" s="5">
        <f t="shared" si="24"/>
        <v>10272.49</v>
      </c>
    </row>
    <row r="1588" spans="1:28">
      <c r="A1588" t="s">
        <v>1782</v>
      </c>
      <c r="B1588" s="1">
        <v>46129</v>
      </c>
      <c r="C1588" t="s">
        <v>40</v>
      </c>
      <c r="D1588" t="s">
        <v>41</v>
      </c>
      <c r="E1588" t="s">
        <v>83</v>
      </c>
      <c r="F1588" t="s">
        <v>58</v>
      </c>
      <c r="G1588" t="s">
        <v>84</v>
      </c>
      <c r="H1588">
        <v>19.28</v>
      </c>
      <c r="I1588">
        <v>2046</v>
      </c>
      <c r="J1588">
        <v>87.84</v>
      </c>
      <c r="K1588">
        <v>5</v>
      </c>
      <c r="L1588" t="s">
        <v>68</v>
      </c>
      <c r="M1588" t="s">
        <v>45</v>
      </c>
      <c r="N1588">
        <v>68444.800000000003</v>
      </c>
      <c r="O1588" t="s">
        <v>792</v>
      </c>
      <c r="P1588" t="s">
        <v>54</v>
      </c>
      <c r="Q1588">
        <v>87.41</v>
      </c>
      <c r="R1588">
        <v>4863.2</v>
      </c>
      <c r="S1588">
        <v>2648</v>
      </c>
      <c r="T1588">
        <v>8797.81</v>
      </c>
      <c r="U1588" t="str">
        <f>TEXT(Table1[[#This Row],[Booking_Date]],"mmm")</f>
        <v>Apr</v>
      </c>
      <c r="V1588">
        <f>YEAR(Table1[[#This Row],[Booking_Date]])</f>
        <v>2026</v>
      </c>
      <c r="W1588" t="s">
        <v>75</v>
      </c>
      <c r="X1588" t="str">
        <f>IF(Table1[[#This Row],[Freight_Cost]]&gt;50000,"High","Low")</f>
        <v>High</v>
      </c>
      <c r="Y1588" s="5" t="str">
        <f>IF(Table1[[#This Row],[Profit]]&gt;10000,"Good","Average")</f>
        <v>Average</v>
      </c>
      <c r="Z1588" s="5" t="str" cm="1">
        <f t="array" ref="Z1588">_xlfn.IFS(K1588&lt;=5,"Excellent",K1588&lt;=10,"Good",TRUE,"Delayed")</f>
        <v>Excellent</v>
      </c>
      <c r="AA1588" s="5" t="str">
        <f>_xlfn.XLOOKUP(Table1[[#This Row],[Shipment_ID]],A:A,E:E)</f>
        <v>MSC</v>
      </c>
      <c r="AB1588" s="5">
        <f t="shared" si="24"/>
        <v>8797.81</v>
      </c>
    </row>
    <row r="1589" spans="1:28">
      <c r="A1589" t="s">
        <v>1783</v>
      </c>
      <c r="B1589" s="1">
        <v>45550</v>
      </c>
      <c r="C1589" t="s">
        <v>64</v>
      </c>
      <c r="D1589" t="s">
        <v>30</v>
      </c>
      <c r="E1589" t="s">
        <v>99</v>
      </c>
      <c r="F1589" t="s">
        <v>32</v>
      </c>
      <c r="G1589" t="s">
        <v>33</v>
      </c>
      <c r="H1589">
        <v>20.59</v>
      </c>
      <c r="I1589">
        <v>715</v>
      </c>
      <c r="J1589">
        <v>97.29</v>
      </c>
      <c r="K1589">
        <v>3</v>
      </c>
      <c r="L1589" t="s">
        <v>44</v>
      </c>
      <c r="M1589" t="s">
        <v>60</v>
      </c>
      <c r="N1589">
        <v>38785.800000000003</v>
      </c>
      <c r="O1589" t="s">
        <v>100</v>
      </c>
      <c r="P1589" t="s">
        <v>47</v>
      </c>
      <c r="Q1589">
        <v>85.87</v>
      </c>
      <c r="R1589">
        <v>2253.6</v>
      </c>
      <c r="S1589">
        <v>2670.49</v>
      </c>
      <c r="T1589">
        <v>4299.09</v>
      </c>
      <c r="U1589" t="str">
        <f>TEXT(Table1[[#This Row],[Booking_Date]],"mmm")</f>
        <v>Sep</v>
      </c>
      <c r="V1589">
        <f>YEAR(Table1[[#This Row],[Booking_Date]])</f>
        <v>2024</v>
      </c>
      <c r="W1589" t="s">
        <v>48</v>
      </c>
      <c r="X1589" t="str">
        <f>IF(Table1[[#This Row],[Freight_Cost]]&gt;50000,"High","Low")</f>
        <v>Low</v>
      </c>
      <c r="Y1589" s="5" t="str">
        <f>IF(Table1[[#This Row],[Profit]]&gt;10000,"Good","Average")</f>
        <v>Average</v>
      </c>
      <c r="Z1589" s="5" t="str" cm="1">
        <f t="array" ref="Z1589">_xlfn.IFS(K1589&lt;=5,"Excellent",K1589&lt;=10,"Good",TRUE,"Delayed")</f>
        <v>Excellent</v>
      </c>
      <c r="AA1589" s="5" t="str">
        <f>_xlfn.XLOOKUP(Table1[[#This Row],[Shipment_ID]],A:A,E:E)</f>
        <v>ONE</v>
      </c>
      <c r="AB1589" s="5">
        <f t="shared" si="24"/>
        <v>4299.09</v>
      </c>
    </row>
    <row r="1590" spans="1:28">
      <c r="A1590" t="s">
        <v>1784</v>
      </c>
      <c r="B1590" s="1">
        <v>45881</v>
      </c>
      <c r="C1590" t="s">
        <v>29</v>
      </c>
      <c r="D1590" t="s">
        <v>51</v>
      </c>
      <c r="E1590" t="s">
        <v>31</v>
      </c>
      <c r="F1590" t="s">
        <v>58</v>
      </c>
      <c r="G1590" t="s">
        <v>59</v>
      </c>
      <c r="H1590">
        <v>17.059999999999999</v>
      </c>
      <c r="I1590">
        <v>877</v>
      </c>
      <c r="J1590">
        <v>101.87</v>
      </c>
      <c r="K1590">
        <v>4</v>
      </c>
      <c r="L1590" t="s">
        <v>68</v>
      </c>
      <c r="M1590" t="s">
        <v>45</v>
      </c>
      <c r="N1590">
        <v>54102.400000000001</v>
      </c>
      <c r="O1590" t="s">
        <v>360</v>
      </c>
      <c r="P1590" t="s">
        <v>54</v>
      </c>
      <c r="Q1590">
        <v>82.23</v>
      </c>
      <c r="R1590">
        <v>2436.4</v>
      </c>
      <c r="S1590">
        <v>3785.52</v>
      </c>
      <c r="T1590">
        <v>8280.39</v>
      </c>
      <c r="U1590" t="str">
        <f>TEXT(Table1[[#This Row],[Booking_Date]],"mmm")</f>
        <v>Aug</v>
      </c>
      <c r="V1590">
        <f>YEAR(Table1[[#This Row],[Booking_Date]])</f>
        <v>2025</v>
      </c>
      <c r="W1590" t="s">
        <v>48</v>
      </c>
      <c r="X1590" t="str">
        <f>IF(Table1[[#This Row],[Freight_Cost]]&gt;50000,"High","Low")</f>
        <v>High</v>
      </c>
      <c r="Y1590" s="5" t="str">
        <f>IF(Table1[[#This Row],[Profit]]&gt;10000,"Good","Average")</f>
        <v>Average</v>
      </c>
      <c r="Z1590" s="5" t="str" cm="1">
        <f t="array" ref="Z1590">_xlfn.IFS(K1590&lt;=5,"Excellent",K1590&lt;=10,"Good",TRUE,"Delayed")</f>
        <v>Excellent</v>
      </c>
      <c r="AA1590" s="5" t="str">
        <f>_xlfn.XLOOKUP(Table1[[#This Row],[Shipment_ID]],A:A,E:E)</f>
        <v>Hapag-Lloyd</v>
      </c>
      <c r="AB1590" s="5">
        <f t="shared" si="24"/>
        <v>8280.39</v>
      </c>
    </row>
    <row r="1591" spans="1:28">
      <c r="A1591" t="s">
        <v>1785</v>
      </c>
      <c r="B1591" s="1">
        <v>45851</v>
      </c>
      <c r="C1591" t="s">
        <v>89</v>
      </c>
      <c r="D1591" t="s">
        <v>51</v>
      </c>
      <c r="E1591" t="s">
        <v>66</v>
      </c>
      <c r="F1591" t="s">
        <v>32</v>
      </c>
      <c r="G1591" t="s">
        <v>90</v>
      </c>
      <c r="H1591">
        <v>10.1</v>
      </c>
      <c r="I1591">
        <v>1988</v>
      </c>
      <c r="J1591">
        <v>94.69</v>
      </c>
      <c r="K1591">
        <v>4</v>
      </c>
      <c r="L1591" t="s">
        <v>34</v>
      </c>
      <c r="M1591" t="s">
        <v>60</v>
      </c>
      <c r="N1591">
        <v>49308.800000000003</v>
      </c>
      <c r="O1591" t="s">
        <v>410</v>
      </c>
      <c r="P1591" t="s">
        <v>37</v>
      </c>
      <c r="Q1591">
        <v>81.55</v>
      </c>
      <c r="R1591">
        <v>4380</v>
      </c>
      <c r="S1591">
        <v>2880.87</v>
      </c>
      <c r="T1591">
        <v>6427.26</v>
      </c>
      <c r="U1591" t="str">
        <f>TEXT(Table1[[#This Row],[Booking_Date]],"mmm")</f>
        <v>Jul</v>
      </c>
      <c r="V1591">
        <f>YEAR(Table1[[#This Row],[Booking_Date]])</f>
        <v>2025</v>
      </c>
      <c r="W1591" t="s">
        <v>48</v>
      </c>
      <c r="X1591" t="str">
        <f>IF(Table1[[#This Row],[Freight_Cost]]&gt;50000,"High","Low")</f>
        <v>Low</v>
      </c>
      <c r="Y1591" s="5" t="str">
        <f>IF(Table1[[#This Row],[Profit]]&gt;10000,"Good","Average")</f>
        <v>Average</v>
      </c>
      <c r="Z1591" s="5" t="str" cm="1">
        <f t="array" ref="Z1591">_xlfn.IFS(K1591&lt;=5,"Excellent",K1591&lt;=10,"Good",TRUE,"Delayed")</f>
        <v>Excellent</v>
      </c>
      <c r="AA1591" s="5" t="str">
        <f>_xlfn.XLOOKUP(Table1[[#This Row],[Shipment_ID]],A:A,E:E)</f>
        <v>COSCO</v>
      </c>
      <c r="AB1591" s="5">
        <f t="shared" si="24"/>
        <v>6427.26</v>
      </c>
    </row>
    <row r="1592" spans="1:28">
      <c r="A1592" t="s">
        <v>1786</v>
      </c>
      <c r="B1592" s="1">
        <v>45610</v>
      </c>
      <c r="C1592" t="s">
        <v>121</v>
      </c>
      <c r="D1592" t="s">
        <v>41</v>
      </c>
      <c r="E1592" t="s">
        <v>57</v>
      </c>
      <c r="F1592" t="s">
        <v>32</v>
      </c>
      <c r="G1592" t="s">
        <v>33</v>
      </c>
      <c r="H1592">
        <v>21.41</v>
      </c>
      <c r="I1592">
        <v>944</v>
      </c>
      <c r="J1592">
        <v>91.62</v>
      </c>
      <c r="K1592">
        <v>4</v>
      </c>
      <c r="L1592" t="s">
        <v>34</v>
      </c>
      <c r="M1592" t="s">
        <v>45</v>
      </c>
      <c r="N1592">
        <v>48091.4</v>
      </c>
      <c r="O1592" t="s">
        <v>354</v>
      </c>
      <c r="P1592" t="s">
        <v>78</v>
      </c>
      <c r="Q1592">
        <v>83.71</v>
      </c>
      <c r="R1592">
        <v>2744.4</v>
      </c>
      <c r="S1592">
        <v>2096.06</v>
      </c>
      <c r="T1592">
        <v>6535.95</v>
      </c>
      <c r="U1592" t="str">
        <f>TEXT(Table1[[#This Row],[Booking_Date]],"mmm")</f>
        <v>Nov</v>
      </c>
      <c r="V1592">
        <f>YEAR(Table1[[#This Row],[Booking_Date]])</f>
        <v>2024</v>
      </c>
      <c r="W1592" t="s">
        <v>104</v>
      </c>
      <c r="X1592" t="str">
        <f>IF(Table1[[#This Row],[Freight_Cost]]&gt;50000,"High","Low")</f>
        <v>Low</v>
      </c>
      <c r="Y1592" s="5" t="str">
        <f>IF(Table1[[#This Row],[Profit]]&gt;10000,"Good","Average")</f>
        <v>Average</v>
      </c>
      <c r="Z1592" s="5" t="str" cm="1">
        <f t="array" ref="Z1592">_xlfn.IFS(K1592&lt;=5,"Excellent",K1592&lt;=10,"Good",TRUE,"Delayed")</f>
        <v>Excellent</v>
      </c>
      <c r="AA1592" s="5" t="str">
        <f>_xlfn.XLOOKUP(Table1[[#This Row],[Shipment_ID]],A:A,E:E)</f>
        <v>Evergreen</v>
      </c>
      <c r="AB1592" s="5">
        <f t="shared" si="24"/>
        <v>6535.95</v>
      </c>
    </row>
    <row r="1593" spans="1:28">
      <c r="A1593" t="s">
        <v>1787</v>
      </c>
      <c r="B1593" s="1">
        <v>46113</v>
      </c>
      <c r="C1593" t="s">
        <v>89</v>
      </c>
      <c r="D1593" t="s">
        <v>65</v>
      </c>
      <c r="E1593" t="s">
        <v>99</v>
      </c>
      <c r="F1593" t="s">
        <v>32</v>
      </c>
      <c r="G1593" t="s">
        <v>90</v>
      </c>
      <c r="H1593">
        <v>27.42</v>
      </c>
      <c r="I1593">
        <v>867</v>
      </c>
      <c r="J1593">
        <v>99.96</v>
      </c>
      <c r="K1593">
        <v>3</v>
      </c>
      <c r="L1593" t="s">
        <v>68</v>
      </c>
      <c r="M1593" t="s">
        <v>35</v>
      </c>
      <c r="N1593">
        <v>53577.2</v>
      </c>
      <c r="O1593" t="s">
        <v>165</v>
      </c>
      <c r="P1593" t="s">
        <v>74</v>
      </c>
      <c r="Q1593">
        <v>87.99</v>
      </c>
      <c r="R1593">
        <v>2830.8</v>
      </c>
      <c r="S1593">
        <v>3151.28</v>
      </c>
      <c r="T1593">
        <v>9606.75</v>
      </c>
      <c r="U1593" t="str">
        <f>TEXT(Table1[[#This Row],[Booking_Date]],"mmm")</f>
        <v>Apr</v>
      </c>
      <c r="V1593">
        <f>YEAR(Table1[[#This Row],[Booking_Date]])</f>
        <v>2026</v>
      </c>
      <c r="W1593" t="s">
        <v>75</v>
      </c>
      <c r="X1593" t="str">
        <f>IF(Table1[[#This Row],[Freight_Cost]]&gt;50000,"High","Low")</f>
        <v>High</v>
      </c>
      <c r="Y1593" s="5" t="str">
        <f>IF(Table1[[#This Row],[Profit]]&gt;10000,"Good","Average")</f>
        <v>Average</v>
      </c>
      <c r="Z1593" s="5" t="str" cm="1">
        <f t="array" ref="Z1593">_xlfn.IFS(K1593&lt;=5,"Excellent",K1593&lt;=10,"Good",TRUE,"Delayed")</f>
        <v>Excellent</v>
      </c>
      <c r="AA1593" s="5" t="str">
        <f>_xlfn.XLOOKUP(Table1[[#This Row],[Shipment_ID]],A:A,E:E)</f>
        <v>ONE</v>
      </c>
      <c r="AB1593" s="5">
        <f t="shared" si="24"/>
        <v>9606.75</v>
      </c>
    </row>
    <row r="1594" spans="1:28">
      <c r="A1594" t="s">
        <v>1788</v>
      </c>
      <c r="B1594" s="1">
        <v>45379</v>
      </c>
      <c r="C1594" t="s">
        <v>29</v>
      </c>
      <c r="D1594" t="s">
        <v>56</v>
      </c>
      <c r="E1594" t="s">
        <v>31</v>
      </c>
      <c r="F1594" t="s">
        <v>58</v>
      </c>
      <c r="G1594" t="s">
        <v>59</v>
      </c>
      <c r="H1594">
        <v>14.21</v>
      </c>
      <c r="I1594">
        <v>1836</v>
      </c>
      <c r="J1594">
        <v>92.33</v>
      </c>
      <c r="K1594">
        <v>6</v>
      </c>
      <c r="L1594" t="s">
        <v>34</v>
      </c>
      <c r="M1594" t="s">
        <v>45</v>
      </c>
      <c r="N1594">
        <v>64400.6</v>
      </c>
      <c r="O1594" t="s">
        <v>425</v>
      </c>
      <c r="P1594" t="s">
        <v>47</v>
      </c>
      <c r="Q1594">
        <v>83.87</v>
      </c>
      <c r="R1594">
        <v>4240.3999999999996</v>
      </c>
      <c r="S1594">
        <v>2670.65</v>
      </c>
      <c r="T1594">
        <v>5415.77</v>
      </c>
      <c r="U1594" t="str">
        <f>TEXT(Table1[[#This Row],[Booking_Date]],"mmm")</f>
        <v>Mar</v>
      </c>
      <c r="V1594">
        <f>YEAR(Table1[[#This Row],[Booking_Date]])</f>
        <v>2024</v>
      </c>
      <c r="W1594" t="s">
        <v>38</v>
      </c>
      <c r="X1594" t="str">
        <f>IF(Table1[[#This Row],[Freight_Cost]]&gt;50000,"High","Low")</f>
        <v>High</v>
      </c>
      <c r="Y1594" s="5" t="str">
        <f>IF(Table1[[#This Row],[Profit]]&gt;10000,"Good","Average")</f>
        <v>Average</v>
      </c>
      <c r="Z1594" s="5" t="str" cm="1">
        <f t="array" ref="Z1594">_xlfn.IFS(K1594&lt;=5,"Excellent",K1594&lt;=10,"Good",TRUE,"Delayed")</f>
        <v>Good</v>
      </c>
      <c r="AA1594" s="5" t="str">
        <f>_xlfn.XLOOKUP(Table1[[#This Row],[Shipment_ID]],A:A,E:E)</f>
        <v>Hapag-Lloyd</v>
      </c>
      <c r="AB1594" s="5">
        <f t="shared" si="24"/>
        <v>5415.77</v>
      </c>
    </row>
    <row r="1595" spans="1:28">
      <c r="A1595" t="s">
        <v>1789</v>
      </c>
      <c r="B1595" s="1">
        <v>45920</v>
      </c>
      <c r="C1595" t="s">
        <v>29</v>
      </c>
      <c r="D1595" t="s">
        <v>82</v>
      </c>
      <c r="E1595" t="s">
        <v>42</v>
      </c>
      <c r="F1595" t="s">
        <v>32</v>
      </c>
      <c r="G1595" t="s">
        <v>59</v>
      </c>
      <c r="H1595">
        <v>14.84</v>
      </c>
      <c r="I1595">
        <v>2258</v>
      </c>
      <c r="J1595">
        <v>99.53</v>
      </c>
      <c r="K1595">
        <v>7</v>
      </c>
      <c r="L1595" t="s">
        <v>44</v>
      </c>
      <c r="M1595" t="s">
        <v>60</v>
      </c>
      <c r="N1595">
        <v>52395.6</v>
      </c>
      <c r="O1595" t="s">
        <v>95</v>
      </c>
      <c r="P1595" t="s">
        <v>78</v>
      </c>
      <c r="Q1595">
        <v>87.25</v>
      </c>
      <c r="R1595">
        <v>5109.6000000000004</v>
      </c>
      <c r="S1595">
        <v>4697.47</v>
      </c>
      <c r="T1595">
        <v>4279.0200000000004</v>
      </c>
      <c r="U1595" t="str">
        <f>TEXT(Table1[[#This Row],[Booking_Date]],"mmm")</f>
        <v>Sep</v>
      </c>
      <c r="V1595">
        <f>YEAR(Table1[[#This Row],[Booking_Date]])</f>
        <v>2025</v>
      </c>
      <c r="W1595" t="s">
        <v>48</v>
      </c>
      <c r="X1595" t="str">
        <f>IF(Table1[[#This Row],[Freight_Cost]]&gt;50000,"High","Low")</f>
        <v>High</v>
      </c>
      <c r="Y1595" s="5" t="str">
        <f>IF(Table1[[#This Row],[Profit]]&gt;10000,"Good","Average")</f>
        <v>Average</v>
      </c>
      <c r="Z1595" s="5" t="str" cm="1">
        <f t="array" ref="Z1595">_xlfn.IFS(K1595&lt;=5,"Excellent",K1595&lt;=10,"Good",TRUE,"Delayed")</f>
        <v>Good</v>
      </c>
      <c r="AA1595" s="5" t="str">
        <f>_xlfn.XLOOKUP(Table1[[#This Row],[Shipment_ID]],A:A,E:E)</f>
        <v>CMA CGM</v>
      </c>
      <c r="AB1595" s="5">
        <f t="shared" si="24"/>
        <v>4279.0200000000004</v>
      </c>
    </row>
    <row r="1596" spans="1:28">
      <c r="A1596" t="s">
        <v>1790</v>
      </c>
      <c r="B1596" s="1">
        <v>45322</v>
      </c>
      <c r="C1596" t="s">
        <v>115</v>
      </c>
      <c r="D1596" t="s">
        <v>72</v>
      </c>
      <c r="E1596" t="s">
        <v>99</v>
      </c>
      <c r="F1596" t="s">
        <v>58</v>
      </c>
      <c r="G1596" t="s">
        <v>52</v>
      </c>
      <c r="H1596">
        <v>17.43</v>
      </c>
      <c r="I1596">
        <v>1735</v>
      </c>
      <c r="J1596">
        <v>91.13</v>
      </c>
      <c r="K1596">
        <v>5</v>
      </c>
      <c r="L1596" t="s">
        <v>68</v>
      </c>
      <c r="M1596" t="s">
        <v>45</v>
      </c>
      <c r="N1596">
        <v>63442.6</v>
      </c>
      <c r="O1596" t="s">
        <v>287</v>
      </c>
      <c r="P1596" t="s">
        <v>47</v>
      </c>
      <c r="Q1596">
        <v>87.99</v>
      </c>
      <c r="R1596">
        <v>4167.2</v>
      </c>
      <c r="S1596">
        <v>3457.29</v>
      </c>
      <c r="T1596">
        <v>9234.2800000000007</v>
      </c>
      <c r="U1596" t="str">
        <f>TEXT(Table1[[#This Row],[Booking_Date]],"mmm")</f>
        <v>Jan</v>
      </c>
      <c r="V1596">
        <f>YEAR(Table1[[#This Row],[Booking_Date]])</f>
        <v>2024</v>
      </c>
      <c r="W1596" t="s">
        <v>38</v>
      </c>
      <c r="X1596" t="str">
        <f>IF(Table1[[#This Row],[Freight_Cost]]&gt;50000,"High","Low")</f>
        <v>High</v>
      </c>
      <c r="Y1596" s="5" t="str">
        <f>IF(Table1[[#This Row],[Profit]]&gt;10000,"Good","Average")</f>
        <v>Average</v>
      </c>
      <c r="Z1596" s="5" t="str" cm="1">
        <f t="array" ref="Z1596">_xlfn.IFS(K1596&lt;=5,"Excellent",K1596&lt;=10,"Good",TRUE,"Delayed")</f>
        <v>Excellent</v>
      </c>
      <c r="AA1596" s="5" t="str">
        <f>_xlfn.XLOOKUP(Table1[[#This Row],[Shipment_ID]],A:A,E:E)</f>
        <v>ONE</v>
      </c>
      <c r="AB1596" s="5">
        <f t="shared" si="24"/>
        <v>9234.2800000000007</v>
      </c>
    </row>
    <row r="1597" spans="1:28">
      <c r="A1597" t="s">
        <v>1791</v>
      </c>
      <c r="B1597" s="1">
        <v>45702</v>
      </c>
      <c r="C1597" t="s">
        <v>40</v>
      </c>
      <c r="D1597" t="s">
        <v>108</v>
      </c>
      <c r="E1597" t="s">
        <v>66</v>
      </c>
      <c r="F1597" t="s">
        <v>32</v>
      </c>
      <c r="G1597" t="s">
        <v>33</v>
      </c>
      <c r="H1597">
        <v>18.989999999999998</v>
      </c>
      <c r="I1597">
        <v>1970</v>
      </c>
      <c r="J1597">
        <v>87.77</v>
      </c>
      <c r="K1597">
        <v>5</v>
      </c>
      <c r="L1597" t="s">
        <v>68</v>
      </c>
      <c r="M1597" t="s">
        <v>35</v>
      </c>
      <c r="N1597">
        <v>57763.4</v>
      </c>
      <c r="O1597" t="s">
        <v>69</v>
      </c>
      <c r="P1597" t="s">
        <v>47</v>
      </c>
      <c r="Q1597">
        <v>83.43</v>
      </c>
      <c r="R1597">
        <v>4699.6000000000004</v>
      </c>
      <c r="S1597">
        <v>4906.53</v>
      </c>
      <c r="T1597">
        <v>8689.42</v>
      </c>
      <c r="U1597" t="str">
        <f>TEXT(Table1[[#This Row],[Booking_Date]],"mmm")</f>
        <v>Feb</v>
      </c>
      <c r="V1597">
        <f>YEAR(Table1[[#This Row],[Booking_Date]])</f>
        <v>2025</v>
      </c>
      <c r="W1597" t="s">
        <v>38</v>
      </c>
      <c r="X1597" t="str">
        <f>IF(Table1[[#This Row],[Freight_Cost]]&gt;50000,"High","Low")</f>
        <v>High</v>
      </c>
      <c r="Y1597" s="5" t="str">
        <f>IF(Table1[[#This Row],[Profit]]&gt;10000,"Good","Average")</f>
        <v>Average</v>
      </c>
      <c r="Z1597" s="5" t="str" cm="1">
        <f t="array" ref="Z1597">_xlfn.IFS(K1597&lt;=5,"Excellent",K1597&lt;=10,"Good",TRUE,"Delayed")</f>
        <v>Excellent</v>
      </c>
      <c r="AA1597" s="5" t="str">
        <f>_xlfn.XLOOKUP(Table1[[#This Row],[Shipment_ID]],A:A,E:E)</f>
        <v>COSCO</v>
      </c>
      <c r="AB1597" s="5">
        <f t="shared" si="24"/>
        <v>8689.42</v>
      </c>
    </row>
    <row r="1598" spans="1:28">
      <c r="A1598" t="s">
        <v>1792</v>
      </c>
      <c r="B1598" s="1">
        <v>45606</v>
      </c>
      <c r="C1598" t="s">
        <v>50</v>
      </c>
      <c r="D1598" t="s">
        <v>82</v>
      </c>
      <c r="E1598" t="s">
        <v>42</v>
      </c>
      <c r="F1598" t="s">
        <v>58</v>
      </c>
      <c r="G1598" t="s">
        <v>84</v>
      </c>
      <c r="H1598">
        <v>19.260000000000002</v>
      </c>
      <c r="I1598">
        <v>795</v>
      </c>
      <c r="J1598">
        <v>104.64</v>
      </c>
      <c r="K1598">
        <v>2</v>
      </c>
      <c r="L1598" t="s">
        <v>68</v>
      </c>
      <c r="M1598" t="s">
        <v>60</v>
      </c>
      <c r="N1598">
        <v>53930.8</v>
      </c>
      <c r="O1598" t="s">
        <v>61</v>
      </c>
      <c r="P1598" t="s">
        <v>37</v>
      </c>
      <c r="Q1598">
        <v>86.93</v>
      </c>
      <c r="R1598">
        <v>2360.4</v>
      </c>
      <c r="S1598">
        <v>3646.97</v>
      </c>
      <c r="T1598">
        <v>7778.96</v>
      </c>
      <c r="U1598" t="str">
        <f>TEXT(Table1[[#This Row],[Booking_Date]],"mmm")</f>
        <v>Nov</v>
      </c>
      <c r="V1598">
        <f>YEAR(Table1[[#This Row],[Booking_Date]])</f>
        <v>2024</v>
      </c>
      <c r="W1598" t="s">
        <v>104</v>
      </c>
      <c r="X1598" t="str">
        <f>IF(Table1[[#This Row],[Freight_Cost]]&gt;50000,"High","Low")</f>
        <v>High</v>
      </c>
      <c r="Y1598" s="5" t="str">
        <f>IF(Table1[[#This Row],[Profit]]&gt;10000,"Good","Average")</f>
        <v>Average</v>
      </c>
      <c r="Z1598" s="5" t="str" cm="1">
        <f t="array" ref="Z1598">_xlfn.IFS(K1598&lt;=5,"Excellent",K1598&lt;=10,"Good",TRUE,"Delayed")</f>
        <v>Excellent</v>
      </c>
      <c r="AA1598" s="5" t="str">
        <f>_xlfn.XLOOKUP(Table1[[#This Row],[Shipment_ID]],A:A,E:E)</f>
        <v>CMA CGM</v>
      </c>
      <c r="AB1598" s="5">
        <f t="shared" si="24"/>
        <v>7778.96</v>
      </c>
    </row>
    <row r="1599" spans="1:28">
      <c r="A1599" t="s">
        <v>1793</v>
      </c>
      <c r="B1599" s="1">
        <v>45632</v>
      </c>
      <c r="C1599" t="s">
        <v>89</v>
      </c>
      <c r="D1599" t="s">
        <v>56</v>
      </c>
      <c r="E1599" t="s">
        <v>57</v>
      </c>
      <c r="F1599" t="s">
        <v>32</v>
      </c>
      <c r="G1599" t="s">
        <v>67</v>
      </c>
      <c r="H1599">
        <v>17.41</v>
      </c>
      <c r="I1599">
        <v>2485</v>
      </c>
      <c r="J1599">
        <v>98.57</v>
      </c>
      <c r="K1599">
        <v>8</v>
      </c>
      <c r="L1599" t="s">
        <v>34</v>
      </c>
      <c r="M1599" t="s">
        <v>45</v>
      </c>
      <c r="N1599">
        <v>63817.4</v>
      </c>
      <c r="O1599" t="s">
        <v>432</v>
      </c>
      <c r="P1599" t="s">
        <v>74</v>
      </c>
      <c r="Q1599">
        <v>81.03</v>
      </c>
      <c r="R1599">
        <v>5666.4</v>
      </c>
      <c r="S1599">
        <v>2041.14</v>
      </c>
      <c r="T1599">
        <v>9729.5400000000009</v>
      </c>
      <c r="U1599" t="str">
        <f>TEXT(Table1[[#This Row],[Booking_Date]],"mmm")</f>
        <v>Dec</v>
      </c>
      <c r="V1599">
        <f>YEAR(Table1[[#This Row],[Booking_Date]])</f>
        <v>2024</v>
      </c>
      <c r="W1599" t="s">
        <v>104</v>
      </c>
      <c r="X1599" t="str">
        <f>IF(Table1[[#This Row],[Freight_Cost]]&gt;50000,"High","Low")</f>
        <v>High</v>
      </c>
      <c r="Y1599" s="5" t="str">
        <f>IF(Table1[[#This Row],[Profit]]&gt;10000,"Good","Average")</f>
        <v>Average</v>
      </c>
      <c r="Z1599" s="5" t="str" cm="1">
        <f t="array" ref="Z1599">_xlfn.IFS(K1599&lt;=5,"Excellent",K1599&lt;=10,"Good",TRUE,"Delayed")</f>
        <v>Good</v>
      </c>
      <c r="AA1599" s="5" t="str">
        <f>_xlfn.XLOOKUP(Table1[[#This Row],[Shipment_ID]],A:A,E:E)</f>
        <v>Evergreen</v>
      </c>
      <c r="AB1599" s="5">
        <f t="shared" si="24"/>
        <v>9729.5400000000009</v>
      </c>
    </row>
    <row r="1600" spans="1:28">
      <c r="A1600" t="s">
        <v>1794</v>
      </c>
      <c r="B1600" s="1">
        <v>45902</v>
      </c>
      <c r="C1600" t="s">
        <v>115</v>
      </c>
      <c r="D1600" t="s">
        <v>30</v>
      </c>
      <c r="E1600" t="s">
        <v>42</v>
      </c>
      <c r="F1600" t="s">
        <v>32</v>
      </c>
      <c r="G1600" t="s">
        <v>90</v>
      </c>
      <c r="H1600">
        <v>21.47</v>
      </c>
      <c r="I1600">
        <v>1930</v>
      </c>
      <c r="J1600">
        <v>90.94</v>
      </c>
      <c r="K1600">
        <v>6</v>
      </c>
      <c r="L1600" t="s">
        <v>44</v>
      </c>
      <c r="M1600" t="s">
        <v>35</v>
      </c>
      <c r="N1600">
        <v>57395.8</v>
      </c>
      <c r="O1600" t="s">
        <v>103</v>
      </c>
      <c r="P1600" t="s">
        <v>54</v>
      </c>
      <c r="Q1600">
        <v>86.37</v>
      </c>
      <c r="R1600">
        <v>4718.8</v>
      </c>
      <c r="S1600">
        <v>3843.77</v>
      </c>
      <c r="T1600">
        <v>6152.46</v>
      </c>
      <c r="U1600" t="str">
        <f>TEXT(Table1[[#This Row],[Booking_Date]],"mmm")</f>
        <v>Sep</v>
      </c>
      <c r="V1600">
        <f>YEAR(Table1[[#This Row],[Booking_Date]])</f>
        <v>2025</v>
      </c>
      <c r="W1600" t="s">
        <v>48</v>
      </c>
      <c r="X1600" t="str">
        <f>IF(Table1[[#This Row],[Freight_Cost]]&gt;50000,"High","Low")</f>
        <v>High</v>
      </c>
      <c r="Y1600" s="5" t="str">
        <f>IF(Table1[[#This Row],[Profit]]&gt;10000,"Good","Average")</f>
        <v>Average</v>
      </c>
      <c r="Z1600" s="5" t="str" cm="1">
        <f t="array" ref="Z1600">_xlfn.IFS(K1600&lt;=5,"Excellent",K1600&lt;=10,"Good",TRUE,"Delayed")</f>
        <v>Good</v>
      </c>
      <c r="AA1600" s="5" t="str">
        <f>_xlfn.XLOOKUP(Table1[[#This Row],[Shipment_ID]],A:A,E:E)</f>
        <v>CMA CGM</v>
      </c>
      <c r="AB1600" s="5">
        <f t="shared" si="24"/>
        <v>6152.46</v>
      </c>
    </row>
    <row r="1601" spans="1:28">
      <c r="A1601" t="s">
        <v>1795</v>
      </c>
      <c r="B1601" s="1">
        <v>45491</v>
      </c>
      <c r="C1601" t="s">
        <v>115</v>
      </c>
      <c r="D1601" t="s">
        <v>82</v>
      </c>
      <c r="E1601" t="s">
        <v>99</v>
      </c>
      <c r="F1601" t="s">
        <v>32</v>
      </c>
      <c r="G1601" t="s">
        <v>84</v>
      </c>
      <c r="H1601">
        <v>25.71</v>
      </c>
      <c r="I1601">
        <v>1961</v>
      </c>
      <c r="J1601">
        <v>89.42</v>
      </c>
      <c r="K1601">
        <v>6</v>
      </c>
      <c r="L1601" t="s">
        <v>34</v>
      </c>
      <c r="M1601" t="s">
        <v>60</v>
      </c>
      <c r="N1601">
        <v>62401.4</v>
      </c>
      <c r="O1601" t="s">
        <v>180</v>
      </c>
      <c r="P1601" t="s">
        <v>70</v>
      </c>
      <c r="Q1601">
        <v>85.14</v>
      </c>
      <c r="R1601">
        <v>4950.3999999999996</v>
      </c>
      <c r="S1601">
        <v>2669.21</v>
      </c>
      <c r="T1601">
        <v>7277.13</v>
      </c>
      <c r="U1601" t="str">
        <f>TEXT(Table1[[#This Row],[Booking_Date]],"mmm")</f>
        <v>Jul</v>
      </c>
      <c r="V1601">
        <f>YEAR(Table1[[#This Row],[Booking_Date]])</f>
        <v>2024</v>
      </c>
      <c r="W1601" t="s">
        <v>48</v>
      </c>
      <c r="X1601" t="str">
        <f>IF(Table1[[#This Row],[Freight_Cost]]&gt;50000,"High","Low")</f>
        <v>High</v>
      </c>
      <c r="Y1601" s="5" t="str">
        <f>IF(Table1[[#This Row],[Profit]]&gt;10000,"Good","Average")</f>
        <v>Average</v>
      </c>
      <c r="Z1601" s="5" t="str" cm="1">
        <f t="array" ref="Z1601">_xlfn.IFS(K1601&lt;=5,"Excellent",K1601&lt;=10,"Good",TRUE,"Delayed")</f>
        <v>Good</v>
      </c>
      <c r="AA1601" s="5" t="str">
        <f>_xlfn.XLOOKUP(Table1[[#This Row],[Shipment_ID]],A:A,E:E)</f>
        <v>ONE</v>
      </c>
      <c r="AB1601" s="5">
        <f t="shared" si="24"/>
        <v>7277.13</v>
      </c>
    </row>
    <row r="1602" spans="1:28">
      <c r="A1602" t="s">
        <v>1796</v>
      </c>
      <c r="B1602" s="1">
        <v>45949</v>
      </c>
      <c r="C1602" t="s">
        <v>40</v>
      </c>
      <c r="D1602" t="s">
        <v>82</v>
      </c>
      <c r="E1602" t="s">
        <v>66</v>
      </c>
      <c r="F1602" t="s">
        <v>32</v>
      </c>
      <c r="G1602" t="s">
        <v>52</v>
      </c>
      <c r="H1602">
        <v>11.02</v>
      </c>
      <c r="I1602">
        <v>2205</v>
      </c>
      <c r="J1602">
        <v>88.23</v>
      </c>
      <c r="K1602">
        <v>6</v>
      </c>
      <c r="L1602" t="s">
        <v>68</v>
      </c>
      <c r="M1602" t="s">
        <v>45</v>
      </c>
      <c r="N1602">
        <v>50965.599999999999</v>
      </c>
      <c r="O1602" t="s">
        <v>254</v>
      </c>
      <c r="P1602" t="s">
        <v>54</v>
      </c>
      <c r="Q1602">
        <v>82.21</v>
      </c>
      <c r="R1602">
        <v>4850.8</v>
      </c>
      <c r="S1602">
        <v>4487.8500000000004</v>
      </c>
      <c r="T1602">
        <v>6977.95</v>
      </c>
      <c r="U1602" t="str">
        <f>TEXT(Table1[[#This Row],[Booking_Date]],"mmm")</f>
        <v>Oct</v>
      </c>
      <c r="V1602">
        <f>YEAR(Table1[[#This Row],[Booking_Date]])</f>
        <v>2025</v>
      </c>
      <c r="W1602" t="s">
        <v>104</v>
      </c>
      <c r="X1602" t="str">
        <f>IF(Table1[[#This Row],[Freight_Cost]]&gt;50000,"High","Low")</f>
        <v>High</v>
      </c>
      <c r="Y1602" s="5" t="str">
        <f>IF(Table1[[#This Row],[Profit]]&gt;10000,"Good","Average")</f>
        <v>Average</v>
      </c>
      <c r="Z1602" s="5" t="str" cm="1">
        <f t="array" ref="Z1602">_xlfn.IFS(K1602&lt;=5,"Excellent",K1602&lt;=10,"Good",TRUE,"Delayed")</f>
        <v>Good</v>
      </c>
      <c r="AA1602" s="5" t="str">
        <f>_xlfn.XLOOKUP(Table1[[#This Row],[Shipment_ID]],A:A,E:E)</f>
        <v>COSCO</v>
      </c>
      <c r="AB1602" s="5">
        <f t="shared" ref="AB1602:AB1665" si="25">INDEX(T:T,MATCH(A1602,A:A,0))</f>
        <v>6977.95</v>
      </c>
    </row>
    <row r="1603" spans="1:28">
      <c r="A1603" t="s">
        <v>1797</v>
      </c>
      <c r="B1603" s="1">
        <v>45936</v>
      </c>
      <c r="C1603" t="s">
        <v>29</v>
      </c>
      <c r="D1603" t="s">
        <v>30</v>
      </c>
      <c r="E1603" t="s">
        <v>99</v>
      </c>
      <c r="F1603" t="s">
        <v>58</v>
      </c>
      <c r="G1603" t="s">
        <v>90</v>
      </c>
      <c r="H1603">
        <v>16.71</v>
      </c>
      <c r="I1603">
        <v>752</v>
      </c>
      <c r="J1603">
        <v>91.15</v>
      </c>
      <c r="K1603">
        <v>2</v>
      </c>
      <c r="L1603" t="s">
        <v>68</v>
      </c>
      <c r="M1603" t="s">
        <v>45</v>
      </c>
      <c r="N1603">
        <v>51001</v>
      </c>
      <c r="O1603" t="s">
        <v>213</v>
      </c>
      <c r="P1603" t="s">
        <v>70</v>
      </c>
      <c r="Q1603">
        <v>84.89</v>
      </c>
      <c r="R1603">
        <v>2172.4</v>
      </c>
      <c r="S1603">
        <v>3259.27</v>
      </c>
      <c r="T1603">
        <v>7759.01</v>
      </c>
      <c r="U1603" t="str">
        <f>TEXT(Table1[[#This Row],[Booking_Date]],"mmm")</f>
        <v>Oct</v>
      </c>
      <c r="V1603">
        <f>YEAR(Table1[[#This Row],[Booking_Date]])</f>
        <v>2025</v>
      </c>
      <c r="W1603" t="s">
        <v>104</v>
      </c>
      <c r="X1603" t="str">
        <f>IF(Table1[[#This Row],[Freight_Cost]]&gt;50000,"High","Low")</f>
        <v>High</v>
      </c>
      <c r="Y1603" s="5" t="str">
        <f>IF(Table1[[#This Row],[Profit]]&gt;10000,"Good","Average")</f>
        <v>Average</v>
      </c>
      <c r="Z1603" s="5" t="str" cm="1">
        <f t="array" ref="Z1603">_xlfn.IFS(K1603&lt;=5,"Excellent",K1603&lt;=10,"Good",TRUE,"Delayed")</f>
        <v>Excellent</v>
      </c>
      <c r="AA1603" s="5" t="str">
        <f>_xlfn.XLOOKUP(Table1[[#This Row],[Shipment_ID]],A:A,E:E)</f>
        <v>ONE</v>
      </c>
      <c r="AB1603" s="5">
        <f t="shared" si="25"/>
        <v>7759.01</v>
      </c>
    </row>
    <row r="1604" spans="1:28">
      <c r="A1604" t="s">
        <v>1798</v>
      </c>
      <c r="B1604" s="1">
        <v>45988</v>
      </c>
      <c r="C1604" t="s">
        <v>64</v>
      </c>
      <c r="D1604" t="s">
        <v>51</v>
      </c>
      <c r="E1604" t="s">
        <v>66</v>
      </c>
      <c r="F1604" t="s">
        <v>32</v>
      </c>
      <c r="G1604" t="s">
        <v>52</v>
      </c>
      <c r="H1604">
        <v>12.26</v>
      </c>
      <c r="I1604">
        <v>1723</v>
      </c>
      <c r="J1604">
        <v>96</v>
      </c>
      <c r="K1604">
        <v>4</v>
      </c>
      <c r="L1604" t="s">
        <v>68</v>
      </c>
      <c r="M1604" t="s">
        <v>35</v>
      </c>
      <c r="N1604">
        <v>49730</v>
      </c>
      <c r="O1604" t="s">
        <v>106</v>
      </c>
      <c r="P1604" t="s">
        <v>54</v>
      </c>
      <c r="Q1604">
        <v>87.85</v>
      </c>
      <c r="R1604">
        <v>3936.4</v>
      </c>
      <c r="S1604">
        <v>3821.26</v>
      </c>
      <c r="T1604">
        <v>7007.51</v>
      </c>
      <c r="U1604" t="str">
        <f>TEXT(Table1[[#This Row],[Booking_Date]],"mmm")</f>
        <v>Nov</v>
      </c>
      <c r="V1604">
        <f>YEAR(Table1[[#This Row],[Booking_Date]])</f>
        <v>2025</v>
      </c>
      <c r="W1604" t="s">
        <v>104</v>
      </c>
      <c r="X1604" t="str">
        <f>IF(Table1[[#This Row],[Freight_Cost]]&gt;50000,"High","Low")</f>
        <v>Low</v>
      </c>
      <c r="Y1604" s="5" t="str">
        <f>IF(Table1[[#This Row],[Profit]]&gt;10000,"Good","Average")</f>
        <v>Average</v>
      </c>
      <c r="Z1604" s="5" t="str" cm="1">
        <f t="array" ref="Z1604">_xlfn.IFS(K1604&lt;=5,"Excellent",K1604&lt;=10,"Good",TRUE,"Delayed")</f>
        <v>Excellent</v>
      </c>
      <c r="AA1604" s="5" t="str">
        <f>_xlfn.XLOOKUP(Table1[[#This Row],[Shipment_ID]],A:A,E:E)</f>
        <v>COSCO</v>
      </c>
      <c r="AB1604" s="5">
        <f t="shared" si="25"/>
        <v>7007.51</v>
      </c>
    </row>
    <row r="1605" spans="1:28">
      <c r="A1605" t="s">
        <v>1799</v>
      </c>
      <c r="B1605" s="1">
        <v>45722</v>
      </c>
      <c r="C1605" t="s">
        <v>40</v>
      </c>
      <c r="D1605" t="s">
        <v>30</v>
      </c>
      <c r="E1605" t="s">
        <v>83</v>
      </c>
      <c r="F1605" t="s">
        <v>58</v>
      </c>
      <c r="G1605" t="s">
        <v>84</v>
      </c>
      <c r="H1605">
        <v>25.73</v>
      </c>
      <c r="I1605">
        <v>1454</v>
      </c>
      <c r="J1605">
        <v>97.34</v>
      </c>
      <c r="K1605">
        <v>3</v>
      </c>
      <c r="L1605" t="s">
        <v>34</v>
      </c>
      <c r="M1605" t="s">
        <v>60</v>
      </c>
      <c r="N1605">
        <v>69285.8</v>
      </c>
      <c r="O1605" t="s">
        <v>207</v>
      </c>
      <c r="P1605" t="s">
        <v>54</v>
      </c>
      <c r="Q1605">
        <v>81.540000000000006</v>
      </c>
      <c r="R1605">
        <v>3937.2</v>
      </c>
      <c r="S1605">
        <v>3006.44</v>
      </c>
      <c r="T1605">
        <v>12064.83</v>
      </c>
      <c r="U1605" t="str">
        <f>TEXT(Table1[[#This Row],[Booking_Date]],"mmm")</f>
        <v>Mar</v>
      </c>
      <c r="V1605">
        <f>YEAR(Table1[[#This Row],[Booking_Date]])</f>
        <v>2025</v>
      </c>
      <c r="W1605" t="s">
        <v>38</v>
      </c>
      <c r="X1605" t="str">
        <f>IF(Table1[[#This Row],[Freight_Cost]]&gt;50000,"High","Low")</f>
        <v>High</v>
      </c>
      <c r="Y1605" s="5" t="str">
        <f>IF(Table1[[#This Row],[Profit]]&gt;10000,"Good","Average")</f>
        <v>Good</v>
      </c>
      <c r="Z1605" s="5" t="str" cm="1">
        <f t="array" ref="Z1605">_xlfn.IFS(K1605&lt;=5,"Excellent",K1605&lt;=10,"Good",TRUE,"Delayed")</f>
        <v>Excellent</v>
      </c>
      <c r="AA1605" s="5" t="str">
        <f>_xlfn.XLOOKUP(Table1[[#This Row],[Shipment_ID]],A:A,E:E)</f>
        <v>MSC</v>
      </c>
      <c r="AB1605" s="5">
        <f t="shared" si="25"/>
        <v>12064.83</v>
      </c>
    </row>
    <row r="1606" spans="1:28">
      <c r="A1606" t="s">
        <v>1800</v>
      </c>
      <c r="B1606" s="1">
        <v>45691</v>
      </c>
      <c r="C1606" t="s">
        <v>29</v>
      </c>
      <c r="D1606" t="s">
        <v>108</v>
      </c>
      <c r="E1606" t="s">
        <v>99</v>
      </c>
      <c r="F1606" t="s">
        <v>58</v>
      </c>
      <c r="G1606" t="s">
        <v>59</v>
      </c>
      <c r="H1606">
        <v>22.24</v>
      </c>
      <c r="I1606">
        <v>387</v>
      </c>
      <c r="J1606">
        <v>102.82</v>
      </c>
      <c r="K1606">
        <v>2</v>
      </c>
      <c r="L1606" t="s">
        <v>44</v>
      </c>
      <c r="M1606" t="s">
        <v>35</v>
      </c>
      <c r="N1606">
        <v>52998.400000000001</v>
      </c>
      <c r="O1606" t="s">
        <v>189</v>
      </c>
      <c r="P1606" t="s">
        <v>78</v>
      </c>
      <c r="Q1606">
        <v>87.12</v>
      </c>
      <c r="R1606">
        <v>1663.6</v>
      </c>
      <c r="S1606">
        <v>3591.64</v>
      </c>
      <c r="T1606">
        <v>9330.1299999999992</v>
      </c>
      <c r="U1606" t="str">
        <f>TEXT(Table1[[#This Row],[Booking_Date]],"mmm")</f>
        <v>Feb</v>
      </c>
      <c r="V1606">
        <f>YEAR(Table1[[#This Row],[Booking_Date]])</f>
        <v>2025</v>
      </c>
      <c r="W1606" t="s">
        <v>38</v>
      </c>
      <c r="X1606" t="str">
        <f>IF(Table1[[#This Row],[Freight_Cost]]&gt;50000,"High","Low")</f>
        <v>High</v>
      </c>
      <c r="Y1606" s="5" t="str">
        <f>IF(Table1[[#This Row],[Profit]]&gt;10000,"Good","Average")</f>
        <v>Average</v>
      </c>
      <c r="Z1606" s="5" t="str" cm="1">
        <f t="array" ref="Z1606">_xlfn.IFS(K1606&lt;=5,"Excellent",K1606&lt;=10,"Good",TRUE,"Delayed")</f>
        <v>Excellent</v>
      </c>
      <c r="AA1606" s="5" t="str">
        <f>_xlfn.XLOOKUP(Table1[[#This Row],[Shipment_ID]],A:A,E:E)</f>
        <v>ONE</v>
      </c>
      <c r="AB1606" s="5">
        <f t="shared" si="25"/>
        <v>9330.1299999999992</v>
      </c>
    </row>
    <row r="1607" spans="1:28">
      <c r="A1607" t="s">
        <v>1801</v>
      </c>
      <c r="B1607" s="1">
        <v>45954</v>
      </c>
      <c r="C1607" t="s">
        <v>121</v>
      </c>
      <c r="D1607" t="s">
        <v>82</v>
      </c>
      <c r="E1607" t="s">
        <v>83</v>
      </c>
      <c r="F1607" t="s">
        <v>32</v>
      </c>
      <c r="G1607" t="s">
        <v>90</v>
      </c>
      <c r="H1607">
        <v>14.09</v>
      </c>
      <c r="I1607">
        <v>2513</v>
      </c>
      <c r="J1607">
        <v>88.71</v>
      </c>
      <c r="K1607">
        <v>8</v>
      </c>
      <c r="L1607" t="s">
        <v>34</v>
      </c>
      <c r="M1607" t="s">
        <v>60</v>
      </c>
      <c r="N1607">
        <v>58482.2</v>
      </c>
      <c r="O1607" t="s">
        <v>358</v>
      </c>
      <c r="P1607" t="s">
        <v>54</v>
      </c>
      <c r="Q1607">
        <v>88.46</v>
      </c>
      <c r="R1607">
        <v>5589.6</v>
      </c>
      <c r="S1607">
        <v>3331.12</v>
      </c>
      <c r="T1607">
        <v>5661.3</v>
      </c>
      <c r="U1607" t="str">
        <f>TEXT(Table1[[#This Row],[Booking_Date]],"mmm")</f>
        <v>Oct</v>
      </c>
      <c r="V1607">
        <f>YEAR(Table1[[#This Row],[Booking_Date]])</f>
        <v>2025</v>
      </c>
      <c r="W1607" t="s">
        <v>104</v>
      </c>
      <c r="X1607" t="str">
        <f>IF(Table1[[#This Row],[Freight_Cost]]&gt;50000,"High","Low")</f>
        <v>High</v>
      </c>
      <c r="Y1607" s="5" t="str">
        <f>IF(Table1[[#This Row],[Profit]]&gt;10000,"Good","Average")</f>
        <v>Average</v>
      </c>
      <c r="Z1607" s="5" t="str" cm="1">
        <f t="array" ref="Z1607">_xlfn.IFS(K1607&lt;=5,"Excellent",K1607&lt;=10,"Good",TRUE,"Delayed")</f>
        <v>Good</v>
      </c>
      <c r="AA1607" s="5" t="str">
        <f>_xlfn.XLOOKUP(Table1[[#This Row],[Shipment_ID]],A:A,E:E)</f>
        <v>MSC</v>
      </c>
      <c r="AB1607" s="5">
        <f t="shared" si="25"/>
        <v>5661.3</v>
      </c>
    </row>
    <row r="1608" spans="1:28">
      <c r="A1608" t="s">
        <v>1802</v>
      </c>
      <c r="B1608" s="1">
        <v>45744</v>
      </c>
      <c r="C1608" t="s">
        <v>40</v>
      </c>
      <c r="D1608" t="s">
        <v>65</v>
      </c>
      <c r="E1608" t="s">
        <v>99</v>
      </c>
      <c r="F1608" t="s">
        <v>32</v>
      </c>
      <c r="G1608" t="s">
        <v>52</v>
      </c>
      <c r="H1608">
        <v>15.44</v>
      </c>
      <c r="I1608">
        <v>1488</v>
      </c>
      <c r="J1608">
        <v>86.62</v>
      </c>
      <c r="K1608">
        <v>3</v>
      </c>
      <c r="L1608" t="s">
        <v>34</v>
      </c>
      <c r="M1608" t="s">
        <v>35</v>
      </c>
      <c r="N1608">
        <v>51146.400000000001</v>
      </c>
      <c r="O1608" t="s">
        <v>148</v>
      </c>
      <c r="P1608" t="s">
        <v>74</v>
      </c>
      <c r="Q1608">
        <v>84.16</v>
      </c>
      <c r="R1608">
        <v>3593.6</v>
      </c>
      <c r="S1608">
        <v>4956.79</v>
      </c>
      <c r="T1608">
        <v>6565.91</v>
      </c>
      <c r="U1608" t="str">
        <f>TEXT(Table1[[#This Row],[Booking_Date]],"mmm")</f>
        <v>Mar</v>
      </c>
      <c r="V1608">
        <f>YEAR(Table1[[#This Row],[Booking_Date]])</f>
        <v>2025</v>
      </c>
      <c r="W1608" t="s">
        <v>38</v>
      </c>
      <c r="X1608" t="str">
        <f>IF(Table1[[#This Row],[Freight_Cost]]&gt;50000,"High","Low")</f>
        <v>High</v>
      </c>
      <c r="Y1608" s="5" t="str">
        <f>IF(Table1[[#This Row],[Profit]]&gt;10000,"Good","Average")</f>
        <v>Average</v>
      </c>
      <c r="Z1608" s="5" t="str" cm="1">
        <f t="array" ref="Z1608">_xlfn.IFS(K1608&lt;=5,"Excellent",K1608&lt;=10,"Good",TRUE,"Delayed")</f>
        <v>Excellent</v>
      </c>
      <c r="AA1608" s="5" t="str">
        <f>_xlfn.XLOOKUP(Table1[[#This Row],[Shipment_ID]],A:A,E:E)</f>
        <v>ONE</v>
      </c>
      <c r="AB1608" s="5">
        <f t="shared" si="25"/>
        <v>6565.91</v>
      </c>
    </row>
    <row r="1609" spans="1:28">
      <c r="A1609" t="s">
        <v>1803</v>
      </c>
      <c r="B1609" s="1">
        <v>45437</v>
      </c>
      <c r="C1609" t="s">
        <v>29</v>
      </c>
      <c r="D1609" t="s">
        <v>108</v>
      </c>
      <c r="E1609" t="s">
        <v>31</v>
      </c>
      <c r="F1609" t="s">
        <v>58</v>
      </c>
      <c r="G1609" t="s">
        <v>33</v>
      </c>
      <c r="H1609">
        <v>19.63</v>
      </c>
      <c r="I1609">
        <v>1755</v>
      </c>
      <c r="J1609">
        <v>95.79</v>
      </c>
      <c r="K1609">
        <v>5</v>
      </c>
      <c r="L1609" t="s">
        <v>68</v>
      </c>
      <c r="M1609" t="s">
        <v>45</v>
      </c>
      <c r="N1609">
        <v>66221.8</v>
      </c>
      <c r="O1609" t="s">
        <v>77</v>
      </c>
      <c r="P1609" t="s">
        <v>47</v>
      </c>
      <c r="Q1609">
        <v>81.64</v>
      </c>
      <c r="R1609">
        <v>4295.2</v>
      </c>
      <c r="S1609">
        <v>3460.08</v>
      </c>
      <c r="T1609">
        <v>10933</v>
      </c>
      <c r="U1609" t="str">
        <f>TEXT(Table1[[#This Row],[Booking_Date]],"mmm")</f>
        <v>May</v>
      </c>
      <c r="V1609">
        <f>YEAR(Table1[[#This Row],[Booking_Date]])</f>
        <v>2024</v>
      </c>
      <c r="W1609" t="s">
        <v>75</v>
      </c>
      <c r="X1609" t="str">
        <f>IF(Table1[[#This Row],[Freight_Cost]]&gt;50000,"High","Low")</f>
        <v>High</v>
      </c>
      <c r="Y1609" s="5" t="str">
        <f>IF(Table1[[#This Row],[Profit]]&gt;10000,"Good","Average")</f>
        <v>Good</v>
      </c>
      <c r="Z1609" s="5" t="str" cm="1">
        <f t="array" ref="Z1609">_xlfn.IFS(K1609&lt;=5,"Excellent",K1609&lt;=10,"Good",TRUE,"Delayed")</f>
        <v>Excellent</v>
      </c>
      <c r="AA1609" s="5" t="str">
        <f>_xlfn.XLOOKUP(Table1[[#This Row],[Shipment_ID]],A:A,E:E)</f>
        <v>Hapag-Lloyd</v>
      </c>
      <c r="AB1609" s="5">
        <f t="shared" si="25"/>
        <v>10933</v>
      </c>
    </row>
    <row r="1610" spans="1:28">
      <c r="A1610" t="s">
        <v>1804</v>
      </c>
      <c r="B1610" s="1">
        <v>45513</v>
      </c>
      <c r="C1610" t="s">
        <v>121</v>
      </c>
      <c r="D1610" t="s">
        <v>30</v>
      </c>
      <c r="E1610" t="s">
        <v>31</v>
      </c>
      <c r="F1610" t="s">
        <v>58</v>
      </c>
      <c r="G1610" t="s">
        <v>59</v>
      </c>
      <c r="H1610">
        <v>23.66</v>
      </c>
      <c r="I1610">
        <v>1397</v>
      </c>
      <c r="J1610">
        <v>87.34</v>
      </c>
      <c r="K1610">
        <v>5</v>
      </c>
      <c r="L1610" t="s">
        <v>34</v>
      </c>
      <c r="M1610" t="s">
        <v>35</v>
      </c>
      <c r="N1610">
        <v>69538.8</v>
      </c>
      <c r="O1610" t="s">
        <v>518</v>
      </c>
      <c r="P1610" t="s">
        <v>74</v>
      </c>
      <c r="Q1610">
        <v>84.99</v>
      </c>
      <c r="R1610">
        <v>3740.4</v>
      </c>
      <c r="S1610">
        <v>2155.4299999999998</v>
      </c>
      <c r="T1610">
        <v>8764.18</v>
      </c>
      <c r="U1610" t="str">
        <f>TEXT(Table1[[#This Row],[Booking_Date]],"mmm")</f>
        <v>Aug</v>
      </c>
      <c r="V1610">
        <f>YEAR(Table1[[#This Row],[Booking_Date]])</f>
        <v>2024</v>
      </c>
      <c r="W1610" t="s">
        <v>48</v>
      </c>
      <c r="X1610" t="str">
        <f>IF(Table1[[#This Row],[Freight_Cost]]&gt;50000,"High","Low")</f>
        <v>High</v>
      </c>
      <c r="Y1610" s="5" t="str">
        <f>IF(Table1[[#This Row],[Profit]]&gt;10000,"Good","Average")</f>
        <v>Average</v>
      </c>
      <c r="Z1610" s="5" t="str" cm="1">
        <f t="array" ref="Z1610">_xlfn.IFS(K1610&lt;=5,"Excellent",K1610&lt;=10,"Good",TRUE,"Delayed")</f>
        <v>Excellent</v>
      </c>
      <c r="AA1610" s="5" t="str">
        <f>_xlfn.XLOOKUP(Table1[[#This Row],[Shipment_ID]],A:A,E:E)</f>
        <v>Hapag-Lloyd</v>
      </c>
      <c r="AB1610" s="5">
        <f t="shared" si="25"/>
        <v>8764.18</v>
      </c>
    </row>
    <row r="1611" spans="1:28">
      <c r="A1611" t="s">
        <v>1805</v>
      </c>
      <c r="B1611" s="1">
        <v>45964</v>
      </c>
      <c r="C1611" t="s">
        <v>50</v>
      </c>
      <c r="D1611" t="s">
        <v>108</v>
      </c>
      <c r="E1611" t="s">
        <v>66</v>
      </c>
      <c r="F1611" t="s">
        <v>32</v>
      </c>
      <c r="G1611" t="s">
        <v>33</v>
      </c>
      <c r="H1611">
        <v>27.62</v>
      </c>
      <c r="I1611">
        <v>2422</v>
      </c>
      <c r="J1611">
        <v>90.69</v>
      </c>
      <c r="K1611">
        <v>8</v>
      </c>
      <c r="L1611" t="s">
        <v>44</v>
      </c>
      <c r="M1611" t="s">
        <v>35</v>
      </c>
      <c r="N1611">
        <v>68804.800000000003</v>
      </c>
      <c r="O1611" t="s">
        <v>118</v>
      </c>
      <c r="P1611" t="s">
        <v>70</v>
      </c>
      <c r="Q1611">
        <v>83.89</v>
      </c>
      <c r="R1611">
        <v>5948.8</v>
      </c>
      <c r="S1611">
        <v>2097.96</v>
      </c>
      <c r="T1611">
        <v>12242.55</v>
      </c>
      <c r="U1611" t="str">
        <f>TEXT(Table1[[#This Row],[Booking_Date]],"mmm")</f>
        <v>Nov</v>
      </c>
      <c r="V1611">
        <f>YEAR(Table1[[#This Row],[Booking_Date]])</f>
        <v>2025</v>
      </c>
      <c r="W1611" t="s">
        <v>104</v>
      </c>
      <c r="X1611" t="str">
        <f>IF(Table1[[#This Row],[Freight_Cost]]&gt;50000,"High","Low")</f>
        <v>High</v>
      </c>
      <c r="Y1611" s="5" t="str">
        <f>IF(Table1[[#This Row],[Profit]]&gt;10000,"Good","Average")</f>
        <v>Good</v>
      </c>
      <c r="Z1611" s="5" t="str" cm="1">
        <f t="array" ref="Z1611">_xlfn.IFS(K1611&lt;=5,"Excellent",K1611&lt;=10,"Good",TRUE,"Delayed")</f>
        <v>Good</v>
      </c>
      <c r="AA1611" s="5" t="str">
        <f>_xlfn.XLOOKUP(Table1[[#This Row],[Shipment_ID]],A:A,E:E)</f>
        <v>COSCO</v>
      </c>
      <c r="AB1611" s="5">
        <f t="shared" si="25"/>
        <v>12242.55</v>
      </c>
    </row>
    <row r="1612" spans="1:28">
      <c r="A1612" t="s">
        <v>1806</v>
      </c>
      <c r="B1612" s="1">
        <v>46020</v>
      </c>
      <c r="C1612" t="s">
        <v>29</v>
      </c>
      <c r="D1612" t="s">
        <v>30</v>
      </c>
      <c r="E1612" t="s">
        <v>102</v>
      </c>
      <c r="F1612" t="s">
        <v>58</v>
      </c>
      <c r="G1612" t="s">
        <v>52</v>
      </c>
      <c r="H1612">
        <v>27.76</v>
      </c>
      <c r="I1612">
        <v>2191</v>
      </c>
      <c r="J1612">
        <v>95.17</v>
      </c>
      <c r="K1612">
        <v>6</v>
      </c>
      <c r="L1612" t="s">
        <v>44</v>
      </c>
      <c r="M1612" t="s">
        <v>35</v>
      </c>
      <c r="N1612">
        <v>78696.399999999994</v>
      </c>
      <c r="O1612" t="s">
        <v>366</v>
      </c>
      <c r="P1612" t="s">
        <v>70</v>
      </c>
      <c r="Q1612">
        <v>86.38</v>
      </c>
      <c r="R1612">
        <v>5492.4</v>
      </c>
      <c r="S1612">
        <v>2144.33</v>
      </c>
      <c r="T1612">
        <v>12820.64</v>
      </c>
      <c r="U1612" t="str">
        <f>TEXT(Table1[[#This Row],[Booking_Date]],"mmm")</f>
        <v>Dec</v>
      </c>
      <c r="V1612">
        <f>YEAR(Table1[[#This Row],[Booking_Date]])</f>
        <v>2025</v>
      </c>
      <c r="W1612" t="s">
        <v>104</v>
      </c>
      <c r="X1612" t="str">
        <f>IF(Table1[[#This Row],[Freight_Cost]]&gt;50000,"High","Low")</f>
        <v>High</v>
      </c>
      <c r="Y1612" s="5" t="str">
        <f>IF(Table1[[#This Row],[Profit]]&gt;10000,"Good","Average")</f>
        <v>Good</v>
      </c>
      <c r="Z1612" s="5" t="str" cm="1">
        <f t="array" ref="Z1612">_xlfn.IFS(K1612&lt;=5,"Excellent",K1612&lt;=10,"Good",TRUE,"Delayed")</f>
        <v>Good</v>
      </c>
      <c r="AA1612" s="5" t="str">
        <f>_xlfn.XLOOKUP(Table1[[#This Row],[Shipment_ID]],A:A,E:E)</f>
        <v>Maersk</v>
      </c>
      <c r="AB1612" s="5">
        <f t="shared" si="25"/>
        <v>12820.64</v>
      </c>
    </row>
    <row r="1613" spans="1:28">
      <c r="A1613" t="s">
        <v>1807</v>
      </c>
      <c r="B1613" s="1">
        <v>45550</v>
      </c>
      <c r="C1613" t="s">
        <v>40</v>
      </c>
      <c r="D1613" t="s">
        <v>51</v>
      </c>
      <c r="E1613" t="s">
        <v>83</v>
      </c>
      <c r="F1613" t="s">
        <v>32</v>
      </c>
      <c r="G1613" t="s">
        <v>59</v>
      </c>
      <c r="H1613">
        <v>18.760000000000002</v>
      </c>
      <c r="I1613">
        <v>2086</v>
      </c>
      <c r="J1613">
        <v>98.74</v>
      </c>
      <c r="K1613">
        <v>5</v>
      </c>
      <c r="L1613" t="s">
        <v>34</v>
      </c>
      <c r="M1613" t="s">
        <v>45</v>
      </c>
      <c r="N1613">
        <v>60264.800000000003</v>
      </c>
      <c r="O1613" t="s">
        <v>338</v>
      </c>
      <c r="P1613" t="s">
        <v>78</v>
      </c>
      <c r="Q1613">
        <v>82.19</v>
      </c>
      <c r="R1613">
        <v>4922.3999999999996</v>
      </c>
      <c r="S1613">
        <v>2331.9699999999998</v>
      </c>
      <c r="T1613">
        <v>4984.8999999999996</v>
      </c>
      <c r="U1613" t="str">
        <f>TEXT(Table1[[#This Row],[Booking_Date]],"mmm")</f>
        <v>Sep</v>
      </c>
      <c r="V1613">
        <f>YEAR(Table1[[#This Row],[Booking_Date]])</f>
        <v>2024</v>
      </c>
      <c r="W1613" t="s">
        <v>48</v>
      </c>
      <c r="X1613" t="str">
        <f>IF(Table1[[#This Row],[Freight_Cost]]&gt;50000,"High","Low")</f>
        <v>High</v>
      </c>
      <c r="Y1613" s="5" t="str">
        <f>IF(Table1[[#This Row],[Profit]]&gt;10000,"Good","Average")</f>
        <v>Average</v>
      </c>
      <c r="Z1613" s="5" t="str" cm="1">
        <f t="array" ref="Z1613">_xlfn.IFS(K1613&lt;=5,"Excellent",K1613&lt;=10,"Good",TRUE,"Delayed")</f>
        <v>Excellent</v>
      </c>
      <c r="AA1613" s="5" t="str">
        <f>_xlfn.XLOOKUP(Table1[[#This Row],[Shipment_ID]],A:A,E:E)</f>
        <v>MSC</v>
      </c>
      <c r="AB1613" s="5">
        <f t="shared" si="25"/>
        <v>4984.8999999999996</v>
      </c>
    </row>
    <row r="1614" spans="1:28">
      <c r="A1614" t="s">
        <v>1808</v>
      </c>
      <c r="B1614" s="1">
        <v>45823</v>
      </c>
      <c r="C1614" t="s">
        <v>64</v>
      </c>
      <c r="D1614" t="s">
        <v>108</v>
      </c>
      <c r="E1614" t="s">
        <v>57</v>
      </c>
      <c r="F1614" t="s">
        <v>58</v>
      </c>
      <c r="G1614" t="s">
        <v>59</v>
      </c>
      <c r="H1614">
        <v>19.420000000000002</v>
      </c>
      <c r="I1614">
        <v>2708</v>
      </c>
      <c r="J1614">
        <v>87.38</v>
      </c>
      <c r="K1614">
        <v>6</v>
      </c>
      <c r="L1614" t="s">
        <v>44</v>
      </c>
      <c r="M1614" t="s">
        <v>60</v>
      </c>
      <c r="N1614">
        <v>72459.600000000006</v>
      </c>
      <c r="O1614" t="s">
        <v>116</v>
      </c>
      <c r="P1614" t="s">
        <v>78</v>
      </c>
      <c r="Q1614">
        <v>83.29</v>
      </c>
      <c r="R1614">
        <v>6192.8</v>
      </c>
      <c r="S1614">
        <v>2502.9</v>
      </c>
      <c r="T1614">
        <v>5837.12</v>
      </c>
      <c r="U1614" t="str">
        <f>TEXT(Table1[[#This Row],[Booking_Date]],"mmm")</f>
        <v>Jun</v>
      </c>
      <c r="V1614">
        <f>YEAR(Table1[[#This Row],[Booking_Date]])</f>
        <v>2025</v>
      </c>
      <c r="W1614" t="s">
        <v>75</v>
      </c>
      <c r="X1614" t="str">
        <f>IF(Table1[[#This Row],[Freight_Cost]]&gt;50000,"High","Low")</f>
        <v>High</v>
      </c>
      <c r="Y1614" s="5" t="str">
        <f>IF(Table1[[#This Row],[Profit]]&gt;10000,"Good","Average")</f>
        <v>Average</v>
      </c>
      <c r="Z1614" s="5" t="str" cm="1">
        <f t="array" ref="Z1614">_xlfn.IFS(K1614&lt;=5,"Excellent",K1614&lt;=10,"Good",TRUE,"Delayed")</f>
        <v>Good</v>
      </c>
      <c r="AA1614" s="5" t="str">
        <f>_xlfn.XLOOKUP(Table1[[#This Row],[Shipment_ID]],A:A,E:E)</f>
        <v>Evergreen</v>
      </c>
      <c r="AB1614" s="5">
        <f t="shared" si="25"/>
        <v>5837.12</v>
      </c>
    </row>
    <row r="1615" spans="1:28">
      <c r="A1615" t="s">
        <v>1809</v>
      </c>
      <c r="B1615" s="1">
        <v>45898</v>
      </c>
      <c r="C1615" t="s">
        <v>64</v>
      </c>
      <c r="D1615" t="s">
        <v>41</v>
      </c>
      <c r="E1615" t="s">
        <v>31</v>
      </c>
      <c r="F1615" t="s">
        <v>32</v>
      </c>
      <c r="G1615" t="s">
        <v>52</v>
      </c>
      <c r="H1615">
        <v>19.12</v>
      </c>
      <c r="I1615">
        <v>1976</v>
      </c>
      <c r="J1615">
        <v>102.07</v>
      </c>
      <c r="K1615">
        <v>6</v>
      </c>
      <c r="L1615" t="s">
        <v>44</v>
      </c>
      <c r="M1615" t="s">
        <v>35</v>
      </c>
      <c r="N1615">
        <v>57168.4</v>
      </c>
      <c r="O1615" t="s">
        <v>91</v>
      </c>
      <c r="P1615" t="s">
        <v>62</v>
      </c>
      <c r="Q1615">
        <v>82.65</v>
      </c>
      <c r="R1615">
        <v>4716.8</v>
      </c>
      <c r="S1615">
        <v>4400.3900000000003</v>
      </c>
      <c r="T1615">
        <v>9090.7099999999991</v>
      </c>
      <c r="U1615" t="str">
        <f>TEXT(Table1[[#This Row],[Booking_Date]],"mmm")</f>
        <v>Aug</v>
      </c>
      <c r="V1615">
        <f>YEAR(Table1[[#This Row],[Booking_Date]])</f>
        <v>2025</v>
      </c>
      <c r="W1615" t="s">
        <v>48</v>
      </c>
      <c r="X1615" t="str">
        <f>IF(Table1[[#This Row],[Freight_Cost]]&gt;50000,"High","Low")</f>
        <v>High</v>
      </c>
      <c r="Y1615" s="5" t="str">
        <f>IF(Table1[[#This Row],[Profit]]&gt;10000,"Good","Average")</f>
        <v>Average</v>
      </c>
      <c r="Z1615" s="5" t="str" cm="1">
        <f t="array" ref="Z1615">_xlfn.IFS(K1615&lt;=5,"Excellent",K1615&lt;=10,"Good",TRUE,"Delayed")</f>
        <v>Good</v>
      </c>
      <c r="AA1615" s="5" t="str">
        <f>_xlfn.XLOOKUP(Table1[[#This Row],[Shipment_ID]],A:A,E:E)</f>
        <v>Hapag-Lloyd</v>
      </c>
      <c r="AB1615" s="5">
        <f t="shared" si="25"/>
        <v>9090.7099999999991</v>
      </c>
    </row>
    <row r="1616" spans="1:28">
      <c r="A1616" t="s">
        <v>1810</v>
      </c>
      <c r="B1616" s="1">
        <v>45866</v>
      </c>
      <c r="C1616" t="s">
        <v>121</v>
      </c>
      <c r="D1616" t="s">
        <v>41</v>
      </c>
      <c r="E1616" t="s">
        <v>57</v>
      </c>
      <c r="F1616" t="s">
        <v>58</v>
      </c>
      <c r="G1616" t="s">
        <v>67</v>
      </c>
      <c r="H1616">
        <v>25</v>
      </c>
      <c r="I1616">
        <v>2524</v>
      </c>
      <c r="J1616">
        <v>97.42</v>
      </c>
      <c r="K1616">
        <v>6</v>
      </c>
      <c r="L1616" t="s">
        <v>44</v>
      </c>
      <c r="M1616" t="s">
        <v>60</v>
      </c>
      <c r="N1616">
        <v>76478.399999999994</v>
      </c>
      <c r="O1616" t="s">
        <v>272</v>
      </c>
      <c r="P1616" t="s">
        <v>70</v>
      </c>
      <c r="Q1616">
        <v>81.64</v>
      </c>
      <c r="R1616">
        <v>6048</v>
      </c>
      <c r="S1616">
        <v>2601.1999999999998</v>
      </c>
      <c r="T1616">
        <v>12398.38</v>
      </c>
      <c r="U1616" t="str">
        <f>TEXT(Table1[[#This Row],[Booking_Date]],"mmm")</f>
        <v>Jul</v>
      </c>
      <c r="V1616">
        <f>YEAR(Table1[[#This Row],[Booking_Date]])</f>
        <v>2025</v>
      </c>
      <c r="W1616" t="s">
        <v>48</v>
      </c>
      <c r="X1616" t="str">
        <f>IF(Table1[[#This Row],[Freight_Cost]]&gt;50000,"High","Low")</f>
        <v>High</v>
      </c>
      <c r="Y1616" s="5" t="str">
        <f>IF(Table1[[#This Row],[Profit]]&gt;10000,"Good","Average")</f>
        <v>Good</v>
      </c>
      <c r="Z1616" s="5" t="str" cm="1">
        <f t="array" ref="Z1616">_xlfn.IFS(K1616&lt;=5,"Excellent",K1616&lt;=10,"Good",TRUE,"Delayed")</f>
        <v>Good</v>
      </c>
      <c r="AA1616" s="5" t="str">
        <f>_xlfn.XLOOKUP(Table1[[#This Row],[Shipment_ID]],A:A,E:E)</f>
        <v>Evergreen</v>
      </c>
      <c r="AB1616" s="5">
        <f t="shared" si="25"/>
        <v>12398.38</v>
      </c>
    </row>
    <row r="1617" spans="1:28">
      <c r="A1617" t="s">
        <v>1811</v>
      </c>
      <c r="B1617" s="1">
        <v>45764</v>
      </c>
      <c r="C1617" t="s">
        <v>115</v>
      </c>
      <c r="D1617" t="s">
        <v>108</v>
      </c>
      <c r="E1617" t="s">
        <v>57</v>
      </c>
      <c r="F1617" t="s">
        <v>58</v>
      </c>
      <c r="G1617" t="s">
        <v>84</v>
      </c>
      <c r="H1617">
        <v>27.19</v>
      </c>
      <c r="I1617">
        <v>756</v>
      </c>
      <c r="J1617">
        <v>89.03</v>
      </c>
      <c r="K1617">
        <v>3</v>
      </c>
      <c r="L1617" t="s">
        <v>44</v>
      </c>
      <c r="M1617" t="s">
        <v>35</v>
      </c>
      <c r="N1617">
        <v>60226.6</v>
      </c>
      <c r="O1617" t="s">
        <v>354</v>
      </c>
      <c r="P1617" t="s">
        <v>70</v>
      </c>
      <c r="Q1617">
        <v>83.35</v>
      </c>
      <c r="R1617">
        <v>2599.6</v>
      </c>
      <c r="S1617">
        <v>2800.61</v>
      </c>
      <c r="T1617">
        <v>8496</v>
      </c>
      <c r="U1617" t="str">
        <f>TEXT(Table1[[#This Row],[Booking_Date]],"mmm")</f>
        <v>Apr</v>
      </c>
      <c r="V1617">
        <f>YEAR(Table1[[#This Row],[Booking_Date]])</f>
        <v>2025</v>
      </c>
      <c r="W1617" t="s">
        <v>75</v>
      </c>
      <c r="X1617" t="str">
        <f>IF(Table1[[#This Row],[Freight_Cost]]&gt;50000,"High","Low")</f>
        <v>High</v>
      </c>
      <c r="Y1617" s="5" t="str">
        <f>IF(Table1[[#This Row],[Profit]]&gt;10000,"Good","Average")</f>
        <v>Average</v>
      </c>
      <c r="Z1617" s="5" t="str" cm="1">
        <f t="array" ref="Z1617">_xlfn.IFS(K1617&lt;=5,"Excellent",K1617&lt;=10,"Good",TRUE,"Delayed")</f>
        <v>Excellent</v>
      </c>
      <c r="AA1617" s="5" t="str">
        <f>_xlfn.XLOOKUP(Table1[[#This Row],[Shipment_ID]],A:A,E:E)</f>
        <v>Evergreen</v>
      </c>
      <c r="AB1617" s="5">
        <f t="shared" si="25"/>
        <v>8496</v>
      </c>
    </row>
    <row r="1618" spans="1:28">
      <c r="A1618" t="s">
        <v>1812</v>
      </c>
      <c r="B1618" s="1">
        <v>45835</v>
      </c>
      <c r="C1618" t="s">
        <v>64</v>
      </c>
      <c r="D1618" t="s">
        <v>72</v>
      </c>
      <c r="E1618" t="s">
        <v>57</v>
      </c>
      <c r="F1618" t="s">
        <v>58</v>
      </c>
      <c r="G1618" t="s">
        <v>33</v>
      </c>
      <c r="H1618">
        <v>13.45</v>
      </c>
      <c r="I1618">
        <v>2280</v>
      </c>
      <c r="J1618">
        <v>89.01</v>
      </c>
      <c r="K1618">
        <v>5</v>
      </c>
      <c r="L1618" t="s">
        <v>44</v>
      </c>
      <c r="M1618" t="s">
        <v>35</v>
      </c>
      <c r="N1618">
        <v>66146.2</v>
      </c>
      <c r="O1618" t="s">
        <v>87</v>
      </c>
      <c r="P1618" t="s">
        <v>47</v>
      </c>
      <c r="Q1618">
        <v>82.81</v>
      </c>
      <c r="R1618">
        <v>5098</v>
      </c>
      <c r="S1618">
        <v>3458.08</v>
      </c>
      <c r="T1618">
        <v>8753.52</v>
      </c>
      <c r="U1618" t="str">
        <f>TEXT(Table1[[#This Row],[Booking_Date]],"mmm")</f>
        <v>Jun</v>
      </c>
      <c r="V1618">
        <f>YEAR(Table1[[#This Row],[Booking_Date]])</f>
        <v>2025</v>
      </c>
      <c r="W1618" t="s">
        <v>75</v>
      </c>
      <c r="X1618" t="str">
        <f>IF(Table1[[#This Row],[Freight_Cost]]&gt;50000,"High","Low")</f>
        <v>High</v>
      </c>
      <c r="Y1618" s="5" t="str">
        <f>IF(Table1[[#This Row],[Profit]]&gt;10000,"Good","Average")</f>
        <v>Average</v>
      </c>
      <c r="Z1618" s="5" t="str" cm="1">
        <f t="array" ref="Z1618">_xlfn.IFS(K1618&lt;=5,"Excellent",K1618&lt;=10,"Good",TRUE,"Delayed")</f>
        <v>Excellent</v>
      </c>
      <c r="AA1618" s="5" t="str">
        <f>_xlfn.XLOOKUP(Table1[[#This Row],[Shipment_ID]],A:A,E:E)</f>
        <v>Evergreen</v>
      </c>
      <c r="AB1618" s="5">
        <f t="shared" si="25"/>
        <v>8753.52</v>
      </c>
    </row>
    <row r="1619" spans="1:28">
      <c r="A1619" t="s">
        <v>1813</v>
      </c>
      <c r="B1619" s="1">
        <v>45859</v>
      </c>
      <c r="C1619" t="s">
        <v>115</v>
      </c>
      <c r="D1619" t="s">
        <v>56</v>
      </c>
      <c r="E1619" t="s">
        <v>83</v>
      </c>
      <c r="F1619" t="s">
        <v>58</v>
      </c>
      <c r="G1619" t="s">
        <v>90</v>
      </c>
      <c r="H1619">
        <v>12.18</v>
      </c>
      <c r="I1619">
        <v>1191</v>
      </c>
      <c r="J1619">
        <v>96.16</v>
      </c>
      <c r="K1619">
        <v>2</v>
      </c>
      <c r="L1619" t="s">
        <v>34</v>
      </c>
      <c r="M1619" t="s">
        <v>45</v>
      </c>
      <c r="N1619">
        <v>55293.2</v>
      </c>
      <c r="O1619" t="s">
        <v>143</v>
      </c>
      <c r="P1619" t="s">
        <v>70</v>
      </c>
      <c r="Q1619">
        <v>84.19</v>
      </c>
      <c r="R1619">
        <v>2869.2</v>
      </c>
      <c r="S1619">
        <v>1804.55</v>
      </c>
      <c r="T1619">
        <v>7795.41</v>
      </c>
      <c r="U1619" t="str">
        <f>TEXT(Table1[[#This Row],[Booking_Date]],"mmm")</f>
        <v>Jul</v>
      </c>
      <c r="V1619">
        <f>YEAR(Table1[[#This Row],[Booking_Date]])</f>
        <v>2025</v>
      </c>
      <c r="W1619" t="s">
        <v>48</v>
      </c>
      <c r="X1619" t="str">
        <f>IF(Table1[[#This Row],[Freight_Cost]]&gt;50000,"High","Low")</f>
        <v>High</v>
      </c>
      <c r="Y1619" s="5" t="str">
        <f>IF(Table1[[#This Row],[Profit]]&gt;10000,"Good","Average")</f>
        <v>Average</v>
      </c>
      <c r="Z1619" s="5" t="str" cm="1">
        <f t="array" ref="Z1619">_xlfn.IFS(K1619&lt;=5,"Excellent",K1619&lt;=10,"Good",TRUE,"Delayed")</f>
        <v>Excellent</v>
      </c>
      <c r="AA1619" s="5" t="str">
        <f>_xlfn.XLOOKUP(Table1[[#This Row],[Shipment_ID]],A:A,E:E)</f>
        <v>MSC</v>
      </c>
      <c r="AB1619" s="5">
        <f t="shared" si="25"/>
        <v>7795.41</v>
      </c>
    </row>
    <row r="1620" spans="1:28">
      <c r="A1620" t="s">
        <v>1814</v>
      </c>
      <c r="B1620" s="1">
        <v>46043</v>
      </c>
      <c r="C1620" t="s">
        <v>50</v>
      </c>
      <c r="D1620" t="s">
        <v>82</v>
      </c>
      <c r="E1620" t="s">
        <v>57</v>
      </c>
      <c r="F1620" t="s">
        <v>58</v>
      </c>
      <c r="G1620" t="s">
        <v>84</v>
      </c>
      <c r="H1620">
        <v>23.57</v>
      </c>
      <c r="I1620">
        <v>2056</v>
      </c>
      <c r="J1620">
        <v>91.07</v>
      </c>
      <c r="K1620">
        <v>6</v>
      </c>
      <c r="L1620" t="s">
        <v>44</v>
      </c>
      <c r="M1620" t="s">
        <v>35</v>
      </c>
      <c r="N1620">
        <v>72813.399999999994</v>
      </c>
      <c r="O1620" t="s">
        <v>432</v>
      </c>
      <c r="P1620" t="s">
        <v>62</v>
      </c>
      <c r="Q1620">
        <v>84.45</v>
      </c>
      <c r="R1620">
        <v>5054.8</v>
      </c>
      <c r="S1620">
        <v>4764.58</v>
      </c>
      <c r="T1620">
        <v>9748.67</v>
      </c>
      <c r="U1620" t="str">
        <f>TEXT(Table1[[#This Row],[Booking_Date]],"mmm")</f>
        <v>Jan</v>
      </c>
      <c r="V1620">
        <f>YEAR(Table1[[#This Row],[Booking_Date]])</f>
        <v>2026</v>
      </c>
      <c r="W1620" t="s">
        <v>38</v>
      </c>
      <c r="X1620" t="str">
        <f>IF(Table1[[#This Row],[Freight_Cost]]&gt;50000,"High","Low")</f>
        <v>High</v>
      </c>
      <c r="Y1620" s="5" t="str">
        <f>IF(Table1[[#This Row],[Profit]]&gt;10000,"Good","Average")</f>
        <v>Average</v>
      </c>
      <c r="Z1620" s="5" t="str" cm="1">
        <f t="array" ref="Z1620">_xlfn.IFS(K1620&lt;=5,"Excellent",K1620&lt;=10,"Good",TRUE,"Delayed")</f>
        <v>Good</v>
      </c>
      <c r="AA1620" s="5" t="str">
        <f>_xlfn.XLOOKUP(Table1[[#This Row],[Shipment_ID]],A:A,E:E)</f>
        <v>Evergreen</v>
      </c>
      <c r="AB1620" s="5">
        <f t="shared" si="25"/>
        <v>9748.67</v>
      </c>
    </row>
    <row r="1621" spans="1:28">
      <c r="A1621" t="s">
        <v>1815</v>
      </c>
      <c r="B1621" s="1">
        <v>45473</v>
      </c>
      <c r="C1621" t="s">
        <v>40</v>
      </c>
      <c r="D1621" t="s">
        <v>65</v>
      </c>
      <c r="E1621" t="s">
        <v>57</v>
      </c>
      <c r="F1621" t="s">
        <v>32</v>
      </c>
      <c r="G1621" t="s">
        <v>59</v>
      </c>
      <c r="H1621">
        <v>13.57</v>
      </c>
      <c r="I1621">
        <v>1791</v>
      </c>
      <c r="J1621">
        <v>97.07</v>
      </c>
      <c r="K1621">
        <v>5</v>
      </c>
      <c r="L1621" t="s">
        <v>34</v>
      </c>
      <c r="M1621" t="s">
        <v>60</v>
      </c>
      <c r="N1621">
        <v>50353.4</v>
      </c>
      <c r="O1621" t="s">
        <v>156</v>
      </c>
      <c r="P1621" t="s">
        <v>78</v>
      </c>
      <c r="Q1621">
        <v>84.66</v>
      </c>
      <c r="R1621">
        <v>4124.8</v>
      </c>
      <c r="S1621">
        <v>3411.09</v>
      </c>
      <c r="T1621">
        <v>5203.9799999999996</v>
      </c>
      <c r="U1621" t="str">
        <f>TEXT(Table1[[#This Row],[Booking_Date]],"mmm")</f>
        <v>Jun</v>
      </c>
      <c r="V1621">
        <f>YEAR(Table1[[#This Row],[Booking_Date]])</f>
        <v>2024</v>
      </c>
      <c r="W1621" t="s">
        <v>75</v>
      </c>
      <c r="X1621" t="str">
        <f>IF(Table1[[#This Row],[Freight_Cost]]&gt;50000,"High","Low")</f>
        <v>High</v>
      </c>
      <c r="Y1621" s="5" t="str">
        <f>IF(Table1[[#This Row],[Profit]]&gt;10000,"Good","Average")</f>
        <v>Average</v>
      </c>
      <c r="Z1621" s="5" t="str" cm="1">
        <f t="array" ref="Z1621">_xlfn.IFS(K1621&lt;=5,"Excellent",K1621&lt;=10,"Good",TRUE,"Delayed")</f>
        <v>Excellent</v>
      </c>
      <c r="AA1621" s="5" t="str">
        <f>_xlfn.XLOOKUP(Table1[[#This Row],[Shipment_ID]],A:A,E:E)</f>
        <v>Evergreen</v>
      </c>
      <c r="AB1621" s="5">
        <f t="shared" si="25"/>
        <v>5203.9799999999996</v>
      </c>
    </row>
    <row r="1622" spans="1:28">
      <c r="A1622" t="s">
        <v>1816</v>
      </c>
      <c r="B1622" s="1">
        <v>46141</v>
      </c>
      <c r="C1622" t="s">
        <v>29</v>
      </c>
      <c r="D1622" t="s">
        <v>72</v>
      </c>
      <c r="E1622" t="s">
        <v>83</v>
      </c>
      <c r="F1622" t="s">
        <v>58</v>
      </c>
      <c r="G1622" t="s">
        <v>67</v>
      </c>
      <c r="H1622">
        <v>17.32</v>
      </c>
      <c r="I1622">
        <v>1145</v>
      </c>
      <c r="J1622">
        <v>94.48</v>
      </c>
      <c r="K1622">
        <v>3</v>
      </c>
      <c r="L1622" t="s">
        <v>34</v>
      </c>
      <c r="M1622" t="s">
        <v>60</v>
      </c>
      <c r="N1622">
        <v>57665.599999999999</v>
      </c>
      <c r="O1622" t="s">
        <v>36</v>
      </c>
      <c r="P1622" t="s">
        <v>37</v>
      </c>
      <c r="Q1622">
        <v>88.74</v>
      </c>
      <c r="R1622">
        <v>2982.8</v>
      </c>
      <c r="S1622">
        <v>2912.36</v>
      </c>
      <c r="T1622">
        <v>4690.8599999999997</v>
      </c>
      <c r="U1622" t="str">
        <f>TEXT(Table1[[#This Row],[Booking_Date]],"mmm")</f>
        <v>Apr</v>
      </c>
      <c r="V1622">
        <f>YEAR(Table1[[#This Row],[Booking_Date]])</f>
        <v>2026</v>
      </c>
      <c r="W1622" t="s">
        <v>75</v>
      </c>
      <c r="X1622" t="str">
        <f>IF(Table1[[#This Row],[Freight_Cost]]&gt;50000,"High","Low")</f>
        <v>High</v>
      </c>
      <c r="Y1622" s="5" t="str">
        <f>IF(Table1[[#This Row],[Profit]]&gt;10000,"Good","Average")</f>
        <v>Average</v>
      </c>
      <c r="Z1622" s="5" t="str" cm="1">
        <f t="array" ref="Z1622">_xlfn.IFS(K1622&lt;=5,"Excellent",K1622&lt;=10,"Good",TRUE,"Delayed")</f>
        <v>Excellent</v>
      </c>
      <c r="AA1622" s="5" t="str">
        <f>_xlfn.XLOOKUP(Table1[[#This Row],[Shipment_ID]],A:A,E:E)</f>
        <v>MSC</v>
      </c>
      <c r="AB1622" s="5">
        <f t="shared" si="25"/>
        <v>4690.8599999999997</v>
      </c>
    </row>
    <row r="1623" spans="1:28">
      <c r="A1623" t="s">
        <v>1817</v>
      </c>
      <c r="B1623" s="1">
        <v>45405</v>
      </c>
      <c r="C1623" t="s">
        <v>29</v>
      </c>
      <c r="D1623" t="s">
        <v>51</v>
      </c>
      <c r="E1623" t="s">
        <v>99</v>
      </c>
      <c r="F1623" t="s">
        <v>58</v>
      </c>
      <c r="G1623" t="s">
        <v>33</v>
      </c>
      <c r="H1623">
        <v>24.66</v>
      </c>
      <c r="I1623">
        <v>1950</v>
      </c>
      <c r="J1623">
        <v>102.35</v>
      </c>
      <c r="K1623">
        <v>6</v>
      </c>
      <c r="L1623" t="s">
        <v>68</v>
      </c>
      <c r="M1623" t="s">
        <v>45</v>
      </c>
      <c r="N1623">
        <v>73876</v>
      </c>
      <c r="O1623" t="s">
        <v>350</v>
      </c>
      <c r="P1623" t="s">
        <v>62</v>
      </c>
      <c r="Q1623">
        <v>81.61</v>
      </c>
      <c r="R1623">
        <v>4886.3999999999996</v>
      </c>
      <c r="S1623">
        <v>4776.67</v>
      </c>
      <c r="T1623">
        <v>8864.57</v>
      </c>
      <c r="U1623" t="str">
        <f>TEXT(Table1[[#This Row],[Booking_Date]],"mmm")</f>
        <v>Apr</v>
      </c>
      <c r="V1623">
        <f>YEAR(Table1[[#This Row],[Booking_Date]])</f>
        <v>2024</v>
      </c>
      <c r="W1623" t="s">
        <v>75</v>
      </c>
      <c r="X1623" t="str">
        <f>IF(Table1[[#This Row],[Freight_Cost]]&gt;50000,"High","Low")</f>
        <v>High</v>
      </c>
      <c r="Y1623" s="5" t="str">
        <f>IF(Table1[[#This Row],[Profit]]&gt;10000,"Good","Average")</f>
        <v>Average</v>
      </c>
      <c r="Z1623" s="5" t="str" cm="1">
        <f t="array" ref="Z1623">_xlfn.IFS(K1623&lt;=5,"Excellent",K1623&lt;=10,"Good",TRUE,"Delayed")</f>
        <v>Good</v>
      </c>
      <c r="AA1623" s="5" t="str">
        <f>_xlfn.XLOOKUP(Table1[[#This Row],[Shipment_ID]],A:A,E:E)</f>
        <v>ONE</v>
      </c>
      <c r="AB1623" s="5">
        <f t="shared" si="25"/>
        <v>8864.57</v>
      </c>
    </row>
    <row r="1624" spans="1:28">
      <c r="A1624" t="s">
        <v>1818</v>
      </c>
      <c r="B1624" s="1">
        <v>45619</v>
      </c>
      <c r="C1624" t="s">
        <v>50</v>
      </c>
      <c r="D1624" t="s">
        <v>65</v>
      </c>
      <c r="E1624" t="s">
        <v>66</v>
      </c>
      <c r="F1624" t="s">
        <v>32</v>
      </c>
      <c r="G1624" t="s">
        <v>59</v>
      </c>
      <c r="H1624">
        <v>25.19</v>
      </c>
      <c r="I1624">
        <v>888</v>
      </c>
      <c r="J1624">
        <v>100.39</v>
      </c>
      <c r="K1624">
        <v>3</v>
      </c>
      <c r="L1624" t="s">
        <v>68</v>
      </c>
      <c r="M1624" t="s">
        <v>35</v>
      </c>
      <c r="N1624">
        <v>51873.8</v>
      </c>
      <c r="O1624" t="s">
        <v>450</v>
      </c>
      <c r="P1624" t="s">
        <v>74</v>
      </c>
      <c r="Q1624">
        <v>84.47</v>
      </c>
      <c r="R1624">
        <v>2783.6</v>
      </c>
      <c r="S1624">
        <v>4741</v>
      </c>
      <c r="T1624">
        <v>7157.37</v>
      </c>
      <c r="U1624" t="str">
        <f>TEXT(Table1[[#This Row],[Booking_Date]],"mmm")</f>
        <v>Nov</v>
      </c>
      <c r="V1624">
        <f>YEAR(Table1[[#This Row],[Booking_Date]])</f>
        <v>2024</v>
      </c>
      <c r="W1624" t="s">
        <v>104</v>
      </c>
      <c r="X1624" t="str">
        <f>IF(Table1[[#This Row],[Freight_Cost]]&gt;50000,"High","Low")</f>
        <v>High</v>
      </c>
      <c r="Y1624" s="5" t="str">
        <f>IF(Table1[[#This Row],[Profit]]&gt;10000,"Good","Average")</f>
        <v>Average</v>
      </c>
      <c r="Z1624" s="5" t="str" cm="1">
        <f t="array" ref="Z1624">_xlfn.IFS(K1624&lt;=5,"Excellent",K1624&lt;=10,"Good",TRUE,"Delayed")</f>
        <v>Excellent</v>
      </c>
      <c r="AA1624" s="5" t="str">
        <f>_xlfn.XLOOKUP(Table1[[#This Row],[Shipment_ID]],A:A,E:E)</f>
        <v>COSCO</v>
      </c>
      <c r="AB1624" s="5">
        <f t="shared" si="25"/>
        <v>7157.37</v>
      </c>
    </row>
    <row r="1625" spans="1:28">
      <c r="A1625" t="s">
        <v>1819</v>
      </c>
      <c r="B1625" s="1">
        <v>45503</v>
      </c>
      <c r="C1625" t="s">
        <v>89</v>
      </c>
      <c r="D1625" t="s">
        <v>41</v>
      </c>
      <c r="E1625" t="s">
        <v>99</v>
      </c>
      <c r="F1625" t="s">
        <v>32</v>
      </c>
      <c r="G1625" t="s">
        <v>84</v>
      </c>
      <c r="H1625">
        <v>26.38</v>
      </c>
      <c r="I1625">
        <v>1632</v>
      </c>
      <c r="J1625">
        <v>87.74</v>
      </c>
      <c r="K1625">
        <v>5</v>
      </c>
      <c r="L1625" t="s">
        <v>68</v>
      </c>
      <c r="M1625" t="s">
        <v>35</v>
      </c>
      <c r="N1625">
        <v>60354.8</v>
      </c>
      <c r="O1625" t="s">
        <v>527</v>
      </c>
      <c r="P1625" t="s">
        <v>54</v>
      </c>
      <c r="Q1625">
        <v>81.38</v>
      </c>
      <c r="R1625">
        <v>4319.2</v>
      </c>
      <c r="S1625">
        <v>4276.8599999999997</v>
      </c>
      <c r="T1625">
        <v>7881.63</v>
      </c>
      <c r="U1625" t="str">
        <f>TEXT(Table1[[#This Row],[Booking_Date]],"mmm")</f>
        <v>Jul</v>
      </c>
      <c r="V1625">
        <f>YEAR(Table1[[#This Row],[Booking_Date]])</f>
        <v>2024</v>
      </c>
      <c r="W1625" t="s">
        <v>48</v>
      </c>
      <c r="X1625" t="str">
        <f>IF(Table1[[#This Row],[Freight_Cost]]&gt;50000,"High","Low")</f>
        <v>High</v>
      </c>
      <c r="Y1625" s="5" t="str">
        <f>IF(Table1[[#This Row],[Profit]]&gt;10000,"Good","Average")</f>
        <v>Average</v>
      </c>
      <c r="Z1625" s="5" t="str" cm="1">
        <f t="array" ref="Z1625">_xlfn.IFS(K1625&lt;=5,"Excellent",K1625&lt;=10,"Good",TRUE,"Delayed")</f>
        <v>Excellent</v>
      </c>
      <c r="AA1625" s="5" t="str">
        <f>_xlfn.XLOOKUP(Table1[[#This Row],[Shipment_ID]],A:A,E:E)</f>
        <v>ONE</v>
      </c>
      <c r="AB1625" s="5">
        <f t="shared" si="25"/>
        <v>7881.63</v>
      </c>
    </row>
    <row r="1626" spans="1:28">
      <c r="A1626" t="s">
        <v>1820</v>
      </c>
      <c r="B1626" s="1">
        <v>46161</v>
      </c>
      <c r="C1626" t="s">
        <v>29</v>
      </c>
      <c r="D1626" t="s">
        <v>41</v>
      </c>
      <c r="E1626" t="s">
        <v>31</v>
      </c>
      <c r="F1626" t="s">
        <v>58</v>
      </c>
      <c r="G1626" t="s">
        <v>67</v>
      </c>
      <c r="H1626">
        <v>25.66</v>
      </c>
      <c r="I1626">
        <v>2258</v>
      </c>
      <c r="J1626">
        <v>103.86</v>
      </c>
      <c r="K1626">
        <v>7</v>
      </c>
      <c r="L1626" t="s">
        <v>44</v>
      </c>
      <c r="M1626" t="s">
        <v>35</v>
      </c>
      <c r="N1626">
        <v>78653.2</v>
      </c>
      <c r="O1626" t="s">
        <v>213</v>
      </c>
      <c r="P1626" t="s">
        <v>37</v>
      </c>
      <c r="Q1626">
        <v>87.81</v>
      </c>
      <c r="R1626">
        <v>5542.4</v>
      </c>
      <c r="S1626">
        <v>4169.71</v>
      </c>
      <c r="T1626">
        <v>6573.21</v>
      </c>
      <c r="U1626" t="str">
        <f>TEXT(Table1[[#This Row],[Booking_Date]],"mmm")</f>
        <v>May</v>
      </c>
      <c r="V1626">
        <f>YEAR(Table1[[#This Row],[Booking_Date]])</f>
        <v>2026</v>
      </c>
      <c r="W1626" t="s">
        <v>75</v>
      </c>
      <c r="X1626" t="str">
        <f>IF(Table1[[#This Row],[Freight_Cost]]&gt;50000,"High","Low")</f>
        <v>High</v>
      </c>
      <c r="Y1626" s="5" t="str">
        <f>IF(Table1[[#This Row],[Profit]]&gt;10000,"Good","Average")</f>
        <v>Average</v>
      </c>
      <c r="Z1626" s="5" t="str" cm="1">
        <f t="array" ref="Z1626">_xlfn.IFS(K1626&lt;=5,"Excellent",K1626&lt;=10,"Good",TRUE,"Delayed")</f>
        <v>Good</v>
      </c>
      <c r="AA1626" s="5" t="str">
        <f>_xlfn.XLOOKUP(Table1[[#This Row],[Shipment_ID]],A:A,E:E)</f>
        <v>Hapag-Lloyd</v>
      </c>
      <c r="AB1626" s="5">
        <f t="shared" si="25"/>
        <v>6573.21</v>
      </c>
    </row>
    <row r="1627" spans="1:28">
      <c r="A1627" t="s">
        <v>1821</v>
      </c>
      <c r="B1627" s="1">
        <v>45990</v>
      </c>
      <c r="C1627" t="s">
        <v>29</v>
      </c>
      <c r="D1627" t="s">
        <v>41</v>
      </c>
      <c r="E1627" t="s">
        <v>42</v>
      </c>
      <c r="F1627" t="s">
        <v>58</v>
      </c>
      <c r="G1627" t="s">
        <v>67</v>
      </c>
      <c r="H1627">
        <v>10.89</v>
      </c>
      <c r="I1627">
        <v>2235</v>
      </c>
      <c r="J1627">
        <v>91.38</v>
      </c>
      <c r="K1627">
        <v>6</v>
      </c>
      <c r="L1627" t="s">
        <v>44</v>
      </c>
      <c r="M1627" t="s">
        <v>60</v>
      </c>
      <c r="N1627">
        <v>59586.6</v>
      </c>
      <c r="O1627" t="s">
        <v>69</v>
      </c>
      <c r="P1627" t="s">
        <v>54</v>
      </c>
      <c r="Q1627">
        <v>84.38</v>
      </c>
      <c r="R1627">
        <v>4905.6000000000004</v>
      </c>
      <c r="S1627">
        <v>4522.5600000000004</v>
      </c>
      <c r="T1627">
        <v>7969.22</v>
      </c>
      <c r="U1627" t="str">
        <f>TEXT(Table1[[#This Row],[Booking_Date]],"mmm")</f>
        <v>Nov</v>
      </c>
      <c r="V1627">
        <f>YEAR(Table1[[#This Row],[Booking_Date]])</f>
        <v>2025</v>
      </c>
      <c r="W1627" t="s">
        <v>104</v>
      </c>
      <c r="X1627" t="str">
        <f>IF(Table1[[#This Row],[Freight_Cost]]&gt;50000,"High","Low")</f>
        <v>High</v>
      </c>
      <c r="Y1627" s="5" t="str">
        <f>IF(Table1[[#This Row],[Profit]]&gt;10000,"Good","Average")</f>
        <v>Average</v>
      </c>
      <c r="Z1627" s="5" t="str" cm="1">
        <f t="array" ref="Z1627">_xlfn.IFS(K1627&lt;=5,"Excellent",K1627&lt;=10,"Good",TRUE,"Delayed")</f>
        <v>Good</v>
      </c>
      <c r="AA1627" s="5" t="str">
        <f>_xlfn.XLOOKUP(Table1[[#This Row],[Shipment_ID]],A:A,E:E)</f>
        <v>CMA CGM</v>
      </c>
      <c r="AB1627" s="5">
        <f t="shared" si="25"/>
        <v>7969.22</v>
      </c>
    </row>
    <row r="1628" spans="1:28">
      <c r="A1628" t="s">
        <v>1822</v>
      </c>
      <c r="B1628" s="1">
        <v>46143</v>
      </c>
      <c r="C1628" t="s">
        <v>115</v>
      </c>
      <c r="D1628" t="s">
        <v>65</v>
      </c>
      <c r="E1628" t="s">
        <v>31</v>
      </c>
      <c r="F1628" t="s">
        <v>58</v>
      </c>
      <c r="G1628" t="s">
        <v>90</v>
      </c>
      <c r="H1628">
        <v>15.68</v>
      </c>
      <c r="I1628">
        <v>1034</v>
      </c>
      <c r="J1628">
        <v>99.12</v>
      </c>
      <c r="K1628">
        <v>4</v>
      </c>
      <c r="L1628" t="s">
        <v>44</v>
      </c>
      <c r="M1628" t="s">
        <v>45</v>
      </c>
      <c r="N1628">
        <v>51914.400000000001</v>
      </c>
      <c r="O1628" t="s">
        <v>341</v>
      </c>
      <c r="P1628" t="s">
        <v>70</v>
      </c>
      <c r="Q1628">
        <v>83.94</v>
      </c>
      <c r="R1628">
        <v>2695.2</v>
      </c>
      <c r="S1628">
        <v>2004.8</v>
      </c>
      <c r="T1628">
        <v>4804.8</v>
      </c>
      <c r="U1628" t="str">
        <f>TEXT(Table1[[#This Row],[Booking_Date]],"mmm")</f>
        <v>May</v>
      </c>
      <c r="V1628">
        <f>YEAR(Table1[[#This Row],[Booking_Date]])</f>
        <v>2026</v>
      </c>
      <c r="W1628" t="s">
        <v>75</v>
      </c>
      <c r="X1628" t="str">
        <f>IF(Table1[[#This Row],[Freight_Cost]]&gt;50000,"High","Low")</f>
        <v>High</v>
      </c>
      <c r="Y1628" s="5" t="str">
        <f>IF(Table1[[#This Row],[Profit]]&gt;10000,"Good","Average")</f>
        <v>Average</v>
      </c>
      <c r="Z1628" s="5" t="str" cm="1">
        <f t="array" ref="Z1628">_xlfn.IFS(K1628&lt;=5,"Excellent",K1628&lt;=10,"Good",TRUE,"Delayed")</f>
        <v>Excellent</v>
      </c>
      <c r="AA1628" s="5" t="str">
        <f>_xlfn.XLOOKUP(Table1[[#This Row],[Shipment_ID]],A:A,E:E)</f>
        <v>Hapag-Lloyd</v>
      </c>
      <c r="AB1628" s="5">
        <f t="shared" si="25"/>
        <v>4804.8</v>
      </c>
    </row>
    <row r="1629" spans="1:28">
      <c r="A1629" t="s">
        <v>1823</v>
      </c>
      <c r="B1629" s="1">
        <v>45781</v>
      </c>
      <c r="C1629" t="s">
        <v>50</v>
      </c>
      <c r="D1629" t="s">
        <v>108</v>
      </c>
      <c r="E1629" t="s">
        <v>66</v>
      </c>
      <c r="F1629" t="s">
        <v>58</v>
      </c>
      <c r="G1629" t="s">
        <v>43</v>
      </c>
      <c r="H1629">
        <v>11.63</v>
      </c>
      <c r="I1629">
        <v>2173</v>
      </c>
      <c r="J1629">
        <v>99.81</v>
      </c>
      <c r="K1629">
        <v>5</v>
      </c>
      <c r="L1629" t="s">
        <v>44</v>
      </c>
      <c r="M1629" t="s">
        <v>60</v>
      </c>
      <c r="N1629">
        <v>60520.2</v>
      </c>
      <c r="O1629" t="s">
        <v>479</v>
      </c>
      <c r="P1629" t="s">
        <v>37</v>
      </c>
      <c r="Q1629">
        <v>82.07</v>
      </c>
      <c r="R1629">
        <v>4811.2</v>
      </c>
      <c r="S1629">
        <v>1637.24</v>
      </c>
      <c r="T1629">
        <v>7876.35</v>
      </c>
      <c r="U1629" t="str">
        <f>TEXT(Table1[[#This Row],[Booking_Date]],"mmm")</f>
        <v>May</v>
      </c>
      <c r="V1629">
        <f>YEAR(Table1[[#This Row],[Booking_Date]])</f>
        <v>2025</v>
      </c>
      <c r="W1629" t="s">
        <v>75</v>
      </c>
      <c r="X1629" t="str">
        <f>IF(Table1[[#This Row],[Freight_Cost]]&gt;50000,"High","Low")</f>
        <v>High</v>
      </c>
      <c r="Y1629" s="5" t="str">
        <f>IF(Table1[[#This Row],[Profit]]&gt;10000,"Good","Average")</f>
        <v>Average</v>
      </c>
      <c r="Z1629" s="5" t="str" cm="1">
        <f t="array" ref="Z1629">_xlfn.IFS(K1629&lt;=5,"Excellent",K1629&lt;=10,"Good",TRUE,"Delayed")</f>
        <v>Excellent</v>
      </c>
      <c r="AA1629" s="5" t="str">
        <f>_xlfn.XLOOKUP(Table1[[#This Row],[Shipment_ID]],A:A,E:E)</f>
        <v>COSCO</v>
      </c>
      <c r="AB1629" s="5">
        <f t="shared" si="25"/>
        <v>7876.35</v>
      </c>
    </row>
    <row r="1630" spans="1:28">
      <c r="A1630" t="s">
        <v>1824</v>
      </c>
      <c r="B1630" s="1">
        <v>46169</v>
      </c>
      <c r="C1630" t="s">
        <v>121</v>
      </c>
      <c r="D1630" t="s">
        <v>82</v>
      </c>
      <c r="E1630" t="s">
        <v>99</v>
      </c>
      <c r="F1630" t="s">
        <v>58</v>
      </c>
      <c r="G1630" t="s">
        <v>52</v>
      </c>
      <c r="H1630">
        <v>24.69</v>
      </c>
      <c r="I1630">
        <v>1276</v>
      </c>
      <c r="J1630">
        <v>96.32</v>
      </c>
      <c r="K1630">
        <v>4</v>
      </c>
      <c r="L1630" t="s">
        <v>34</v>
      </c>
      <c r="M1630" t="s">
        <v>45</v>
      </c>
      <c r="N1630">
        <v>67591.399999999994</v>
      </c>
      <c r="O1630" t="s">
        <v>80</v>
      </c>
      <c r="P1630" t="s">
        <v>78</v>
      </c>
      <c r="Q1630">
        <v>86.61</v>
      </c>
      <c r="R1630">
        <v>3539.6</v>
      </c>
      <c r="S1630">
        <v>3265.22</v>
      </c>
      <c r="T1630">
        <v>9330.99</v>
      </c>
      <c r="U1630" t="str">
        <f>TEXT(Table1[[#This Row],[Booking_Date]],"mmm")</f>
        <v>May</v>
      </c>
      <c r="V1630">
        <f>YEAR(Table1[[#This Row],[Booking_Date]])</f>
        <v>2026</v>
      </c>
      <c r="W1630" t="s">
        <v>75</v>
      </c>
      <c r="X1630" t="str">
        <f>IF(Table1[[#This Row],[Freight_Cost]]&gt;50000,"High","Low")</f>
        <v>High</v>
      </c>
      <c r="Y1630" s="5" t="str">
        <f>IF(Table1[[#This Row],[Profit]]&gt;10000,"Good","Average")</f>
        <v>Average</v>
      </c>
      <c r="Z1630" s="5" t="str" cm="1">
        <f t="array" ref="Z1630">_xlfn.IFS(K1630&lt;=5,"Excellent",K1630&lt;=10,"Good",TRUE,"Delayed")</f>
        <v>Excellent</v>
      </c>
      <c r="AA1630" s="5" t="str">
        <f>_xlfn.XLOOKUP(Table1[[#This Row],[Shipment_ID]],A:A,E:E)</f>
        <v>ONE</v>
      </c>
      <c r="AB1630" s="5">
        <f t="shared" si="25"/>
        <v>9330.99</v>
      </c>
    </row>
    <row r="1631" spans="1:28">
      <c r="A1631" t="s">
        <v>1825</v>
      </c>
      <c r="B1631" s="1">
        <v>45505</v>
      </c>
      <c r="C1631" t="s">
        <v>121</v>
      </c>
      <c r="D1631" t="s">
        <v>82</v>
      </c>
      <c r="E1631" t="s">
        <v>31</v>
      </c>
      <c r="F1631" t="s">
        <v>32</v>
      </c>
      <c r="G1631" t="s">
        <v>90</v>
      </c>
      <c r="H1631">
        <v>10.48</v>
      </c>
      <c r="I1631">
        <v>2336</v>
      </c>
      <c r="J1631">
        <v>94.63</v>
      </c>
      <c r="K1631">
        <v>7</v>
      </c>
      <c r="L1631" t="s">
        <v>44</v>
      </c>
      <c r="M1631" t="s">
        <v>60</v>
      </c>
      <c r="N1631">
        <v>48819.6</v>
      </c>
      <c r="O1631" t="s">
        <v>80</v>
      </c>
      <c r="P1631" t="s">
        <v>74</v>
      </c>
      <c r="Q1631">
        <v>87.11</v>
      </c>
      <c r="R1631">
        <v>5091.2</v>
      </c>
      <c r="S1631">
        <v>2298.31</v>
      </c>
      <c r="T1631">
        <v>7246.89</v>
      </c>
      <c r="U1631" t="str">
        <f>TEXT(Table1[[#This Row],[Booking_Date]],"mmm")</f>
        <v>Aug</v>
      </c>
      <c r="V1631">
        <f>YEAR(Table1[[#This Row],[Booking_Date]])</f>
        <v>2024</v>
      </c>
      <c r="W1631" t="s">
        <v>48</v>
      </c>
      <c r="X1631" t="str">
        <f>IF(Table1[[#This Row],[Freight_Cost]]&gt;50000,"High","Low")</f>
        <v>Low</v>
      </c>
      <c r="Y1631" s="5" t="str">
        <f>IF(Table1[[#This Row],[Profit]]&gt;10000,"Good","Average")</f>
        <v>Average</v>
      </c>
      <c r="Z1631" s="5" t="str" cm="1">
        <f t="array" ref="Z1631">_xlfn.IFS(K1631&lt;=5,"Excellent",K1631&lt;=10,"Good",TRUE,"Delayed")</f>
        <v>Good</v>
      </c>
      <c r="AA1631" s="5" t="str">
        <f>_xlfn.XLOOKUP(Table1[[#This Row],[Shipment_ID]],A:A,E:E)</f>
        <v>Hapag-Lloyd</v>
      </c>
      <c r="AB1631" s="5">
        <f t="shared" si="25"/>
        <v>7246.89</v>
      </c>
    </row>
    <row r="1632" spans="1:28">
      <c r="A1632" t="s">
        <v>1826</v>
      </c>
      <c r="B1632" s="1">
        <v>45544</v>
      </c>
      <c r="C1632" t="s">
        <v>50</v>
      </c>
      <c r="D1632" t="s">
        <v>51</v>
      </c>
      <c r="E1632" t="s">
        <v>31</v>
      </c>
      <c r="F1632" t="s">
        <v>58</v>
      </c>
      <c r="G1632" t="s">
        <v>59</v>
      </c>
      <c r="H1632">
        <v>21.26</v>
      </c>
      <c r="I1632">
        <v>2226</v>
      </c>
      <c r="J1632">
        <v>92.46</v>
      </c>
      <c r="K1632">
        <v>6</v>
      </c>
      <c r="L1632" t="s">
        <v>34</v>
      </c>
      <c r="M1632" t="s">
        <v>60</v>
      </c>
      <c r="N1632">
        <v>73941.2</v>
      </c>
      <c r="O1632" t="s">
        <v>172</v>
      </c>
      <c r="P1632" t="s">
        <v>70</v>
      </c>
      <c r="Q1632">
        <v>81.239999999999995</v>
      </c>
      <c r="R1632">
        <v>5302.4</v>
      </c>
      <c r="S1632">
        <v>3069.2</v>
      </c>
      <c r="T1632">
        <v>9037.27</v>
      </c>
      <c r="U1632" t="str">
        <f>TEXT(Table1[[#This Row],[Booking_Date]],"mmm")</f>
        <v>Sep</v>
      </c>
      <c r="V1632">
        <f>YEAR(Table1[[#This Row],[Booking_Date]])</f>
        <v>2024</v>
      </c>
      <c r="W1632" t="s">
        <v>48</v>
      </c>
      <c r="X1632" t="str">
        <f>IF(Table1[[#This Row],[Freight_Cost]]&gt;50000,"High","Low")</f>
        <v>High</v>
      </c>
      <c r="Y1632" s="5" t="str">
        <f>IF(Table1[[#This Row],[Profit]]&gt;10000,"Good","Average")</f>
        <v>Average</v>
      </c>
      <c r="Z1632" s="5" t="str" cm="1">
        <f t="array" ref="Z1632">_xlfn.IFS(K1632&lt;=5,"Excellent",K1632&lt;=10,"Good",TRUE,"Delayed")</f>
        <v>Good</v>
      </c>
      <c r="AA1632" s="5" t="str">
        <f>_xlfn.XLOOKUP(Table1[[#This Row],[Shipment_ID]],A:A,E:E)</f>
        <v>Hapag-Lloyd</v>
      </c>
      <c r="AB1632" s="5">
        <f t="shared" si="25"/>
        <v>9037.27</v>
      </c>
    </row>
    <row r="1633" spans="1:28">
      <c r="A1633" t="s">
        <v>1827</v>
      </c>
      <c r="B1633" s="1">
        <v>45424</v>
      </c>
      <c r="C1633" t="s">
        <v>115</v>
      </c>
      <c r="D1633" t="s">
        <v>65</v>
      </c>
      <c r="E1633" t="s">
        <v>66</v>
      </c>
      <c r="F1633" t="s">
        <v>58</v>
      </c>
      <c r="G1633" t="s">
        <v>52</v>
      </c>
      <c r="H1633">
        <v>19.16</v>
      </c>
      <c r="I1633">
        <v>578</v>
      </c>
      <c r="J1633">
        <v>104.68</v>
      </c>
      <c r="K1633">
        <v>2</v>
      </c>
      <c r="L1633" t="s">
        <v>34</v>
      </c>
      <c r="M1633" t="s">
        <v>45</v>
      </c>
      <c r="N1633">
        <v>55241.599999999999</v>
      </c>
      <c r="O1633" t="s">
        <v>385</v>
      </c>
      <c r="P1633" t="s">
        <v>78</v>
      </c>
      <c r="Q1633">
        <v>86.11</v>
      </c>
      <c r="R1633">
        <v>1922.4</v>
      </c>
      <c r="S1633">
        <v>4144.8900000000003</v>
      </c>
      <c r="T1633">
        <v>7470.53</v>
      </c>
      <c r="U1633" t="str">
        <f>TEXT(Table1[[#This Row],[Booking_Date]],"mmm")</f>
        <v>May</v>
      </c>
      <c r="V1633">
        <f>YEAR(Table1[[#This Row],[Booking_Date]])</f>
        <v>2024</v>
      </c>
      <c r="W1633" t="s">
        <v>75</v>
      </c>
      <c r="X1633" t="str">
        <f>IF(Table1[[#This Row],[Freight_Cost]]&gt;50000,"High","Low")</f>
        <v>High</v>
      </c>
      <c r="Y1633" s="5" t="str">
        <f>IF(Table1[[#This Row],[Profit]]&gt;10000,"Good","Average")</f>
        <v>Average</v>
      </c>
      <c r="Z1633" s="5" t="str" cm="1">
        <f t="array" ref="Z1633">_xlfn.IFS(K1633&lt;=5,"Excellent",K1633&lt;=10,"Good",TRUE,"Delayed")</f>
        <v>Excellent</v>
      </c>
      <c r="AA1633" s="5" t="str">
        <f>_xlfn.XLOOKUP(Table1[[#This Row],[Shipment_ID]],A:A,E:E)</f>
        <v>COSCO</v>
      </c>
      <c r="AB1633" s="5">
        <f t="shared" si="25"/>
        <v>7470.53</v>
      </c>
    </row>
    <row r="1634" spans="1:28">
      <c r="A1634" t="s">
        <v>1828</v>
      </c>
      <c r="B1634" s="1">
        <v>45825</v>
      </c>
      <c r="C1634" t="s">
        <v>121</v>
      </c>
      <c r="D1634" t="s">
        <v>65</v>
      </c>
      <c r="E1634" t="s">
        <v>102</v>
      </c>
      <c r="F1634" t="s">
        <v>58</v>
      </c>
      <c r="G1634" t="s">
        <v>43</v>
      </c>
      <c r="H1634">
        <v>12.24</v>
      </c>
      <c r="I1634">
        <v>707</v>
      </c>
      <c r="J1634">
        <v>99.83</v>
      </c>
      <c r="K1634">
        <v>2</v>
      </c>
      <c r="L1634" t="s">
        <v>68</v>
      </c>
      <c r="M1634" t="s">
        <v>45</v>
      </c>
      <c r="N1634">
        <v>47479.6</v>
      </c>
      <c r="O1634" t="s">
        <v>141</v>
      </c>
      <c r="P1634" t="s">
        <v>37</v>
      </c>
      <c r="Q1634">
        <v>88.88</v>
      </c>
      <c r="R1634">
        <v>1903.6</v>
      </c>
      <c r="S1634">
        <v>3399.98</v>
      </c>
      <c r="T1634">
        <v>5218.2700000000004</v>
      </c>
      <c r="U1634" t="str">
        <f>TEXT(Table1[[#This Row],[Booking_Date]],"mmm")</f>
        <v>Jun</v>
      </c>
      <c r="V1634">
        <f>YEAR(Table1[[#This Row],[Booking_Date]])</f>
        <v>2025</v>
      </c>
      <c r="W1634" t="s">
        <v>75</v>
      </c>
      <c r="X1634" t="str">
        <f>IF(Table1[[#This Row],[Freight_Cost]]&gt;50000,"High","Low")</f>
        <v>Low</v>
      </c>
      <c r="Y1634" s="5" t="str">
        <f>IF(Table1[[#This Row],[Profit]]&gt;10000,"Good","Average")</f>
        <v>Average</v>
      </c>
      <c r="Z1634" s="5" t="str" cm="1">
        <f t="array" ref="Z1634">_xlfn.IFS(K1634&lt;=5,"Excellent",K1634&lt;=10,"Good",TRUE,"Delayed")</f>
        <v>Excellent</v>
      </c>
      <c r="AA1634" s="5" t="str">
        <f>_xlfn.XLOOKUP(Table1[[#This Row],[Shipment_ID]],A:A,E:E)</f>
        <v>Maersk</v>
      </c>
      <c r="AB1634" s="5">
        <f t="shared" si="25"/>
        <v>5218.2700000000004</v>
      </c>
    </row>
    <row r="1635" spans="1:28">
      <c r="A1635" t="s">
        <v>1829</v>
      </c>
      <c r="B1635" s="1">
        <v>45320</v>
      </c>
      <c r="C1635" t="s">
        <v>89</v>
      </c>
      <c r="D1635" t="s">
        <v>108</v>
      </c>
      <c r="E1635" t="s">
        <v>102</v>
      </c>
      <c r="F1635" t="s">
        <v>58</v>
      </c>
      <c r="G1635" t="s">
        <v>84</v>
      </c>
      <c r="H1635">
        <v>16.55</v>
      </c>
      <c r="I1635">
        <v>2245</v>
      </c>
      <c r="J1635">
        <v>102.2</v>
      </c>
      <c r="K1635">
        <v>6</v>
      </c>
      <c r="L1635" t="s">
        <v>34</v>
      </c>
      <c r="M1635" t="s">
        <v>45</v>
      </c>
      <c r="N1635">
        <v>72599</v>
      </c>
      <c r="O1635" t="s">
        <v>464</v>
      </c>
      <c r="P1635" t="s">
        <v>37</v>
      </c>
      <c r="Q1635">
        <v>85.5</v>
      </c>
      <c r="R1635">
        <v>5152</v>
      </c>
      <c r="S1635">
        <v>2513.58</v>
      </c>
      <c r="T1635">
        <v>8971.34</v>
      </c>
      <c r="U1635" t="str">
        <f>TEXT(Table1[[#This Row],[Booking_Date]],"mmm")</f>
        <v>Jan</v>
      </c>
      <c r="V1635">
        <f>YEAR(Table1[[#This Row],[Booking_Date]])</f>
        <v>2024</v>
      </c>
      <c r="W1635" t="s">
        <v>38</v>
      </c>
      <c r="X1635" t="str">
        <f>IF(Table1[[#This Row],[Freight_Cost]]&gt;50000,"High","Low")</f>
        <v>High</v>
      </c>
      <c r="Y1635" s="5" t="str">
        <f>IF(Table1[[#This Row],[Profit]]&gt;10000,"Good","Average")</f>
        <v>Average</v>
      </c>
      <c r="Z1635" s="5" t="str" cm="1">
        <f t="array" ref="Z1635">_xlfn.IFS(K1635&lt;=5,"Excellent",K1635&lt;=10,"Good",TRUE,"Delayed")</f>
        <v>Good</v>
      </c>
      <c r="AA1635" s="5" t="str">
        <f>_xlfn.XLOOKUP(Table1[[#This Row],[Shipment_ID]],A:A,E:E)</f>
        <v>Maersk</v>
      </c>
      <c r="AB1635" s="5">
        <f t="shared" si="25"/>
        <v>8971.34</v>
      </c>
    </row>
    <row r="1636" spans="1:28">
      <c r="A1636" t="s">
        <v>1830</v>
      </c>
      <c r="B1636" s="1">
        <v>45648</v>
      </c>
      <c r="C1636" t="s">
        <v>50</v>
      </c>
      <c r="D1636" t="s">
        <v>108</v>
      </c>
      <c r="E1636" t="s">
        <v>102</v>
      </c>
      <c r="F1636" t="s">
        <v>58</v>
      </c>
      <c r="G1636" t="s">
        <v>33</v>
      </c>
      <c r="H1636">
        <v>24.85</v>
      </c>
      <c r="I1636">
        <v>1060</v>
      </c>
      <c r="J1636">
        <v>91.31</v>
      </c>
      <c r="K1636">
        <v>4</v>
      </c>
      <c r="L1636" t="s">
        <v>34</v>
      </c>
      <c r="M1636" t="s">
        <v>35</v>
      </c>
      <c r="N1636">
        <v>67042.2</v>
      </c>
      <c r="O1636" t="s">
        <v>425</v>
      </c>
      <c r="P1636" t="s">
        <v>54</v>
      </c>
      <c r="Q1636">
        <v>87.68</v>
      </c>
      <c r="R1636">
        <v>3114</v>
      </c>
      <c r="S1636">
        <v>2597.33</v>
      </c>
      <c r="T1636">
        <v>11197.26</v>
      </c>
      <c r="U1636" t="str">
        <f>TEXT(Table1[[#This Row],[Booking_Date]],"mmm")</f>
        <v>Dec</v>
      </c>
      <c r="V1636">
        <f>YEAR(Table1[[#This Row],[Booking_Date]])</f>
        <v>2024</v>
      </c>
      <c r="W1636" t="s">
        <v>104</v>
      </c>
      <c r="X1636" t="str">
        <f>IF(Table1[[#This Row],[Freight_Cost]]&gt;50000,"High","Low")</f>
        <v>High</v>
      </c>
      <c r="Y1636" s="5" t="str">
        <f>IF(Table1[[#This Row],[Profit]]&gt;10000,"Good","Average")</f>
        <v>Good</v>
      </c>
      <c r="Z1636" s="5" t="str" cm="1">
        <f t="array" ref="Z1636">_xlfn.IFS(K1636&lt;=5,"Excellent",K1636&lt;=10,"Good",TRUE,"Delayed")</f>
        <v>Excellent</v>
      </c>
      <c r="AA1636" s="5" t="str">
        <f>_xlfn.XLOOKUP(Table1[[#This Row],[Shipment_ID]],A:A,E:E)</f>
        <v>Maersk</v>
      </c>
      <c r="AB1636" s="5">
        <f t="shared" si="25"/>
        <v>11197.26</v>
      </c>
    </row>
    <row r="1637" spans="1:28">
      <c r="A1637" t="s">
        <v>1831</v>
      </c>
      <c r="B1637" s="1">
        <v>45929</v>
      </c>
      <c r="C1637" t="s">
        <v>50</v>
      </c>
      <c r="D1637" t="s">
        <v>41</v>
      </c>
      <c r="E1637" t="s">
        <v>66</v>
      </c>
      <c r="F1637" t="s">
        <v>58</v>
      </c>
      <c r="G1637" t="s">
        <v>59</v>
      </c>
      <c r="H1637">
        <v>19.57</v>
      </c>
      <c r="I1637">
        <v>2731</v>
      </c>
      <c r="J1637">
        <v>94.1</v>
      </c>
      <c r="K1637">
        <v>6</v>
      </c>
      <c r="L1637" t="s">
        <v>68</v>
      </c>
      <c r="M1637" t="s">
        <v>35</v>
      </c>
      <c r="N1637">
        <v>80177</v>
      </c>
      <c r="O1637" t="s">
        <v>111</v>
      </c>
      <c r="P1637" t="s">
        <v>62</v>
      </c>
      <c r="Q1637">
        <v>85.01</v>
      </c>
      <c r="R1637">
        <v>6244.8</v>
      </c>
      <c r="S1637">
        <v>2076.38</v>
      </c>
      <c r="T1637">
        <v>11660.63</v>
      </c>
      <c r="U1637" t="str">
        <f>TEXT(Table1[[#This Row],[Booking_Date]],"mmm")</f>
        <v>Sep</v>
      </c>
      <c r="V1637">
        <f>YEAR(Table1[[#This Row],[Booking_Date]])</f>
        <v>2025</v>
      </c>
      <c r="W1637" t="s">
        <v>48</v>
      </c>
      <c r="X1637" t="str">
        <f>IF(Table1[[#This Row],[Freight_Cost]]&gt;50000,"High","Low")</f>
        <v>High</v>
      </c>
      <c r="Y1637" s="5" t="str">
        <f>IF(Table1[[#This Row],[Profit]]&gt;10000,"Good","Average")</f>
        <v>Good</v>
      </c>
      <c r="Z1637" s="5" t="str" cm="1">
        <f t="array" ref="Z1637">_xlfn.IFS(K1637&lt;=5,"Excellent",K1637&lt;=10,"Good",TRUE,"Delayed")</f>
        <v>Good</v>
      </c>
      <c r="AA1637" s="5" t="str">
        <f>_xlfn.XLOOKUP(Table1[[#This Row],[Shipment_ID]],A:A,E:E)</f>
        <v>COSCO</v>
      </c>
      <c r="AB1637" s="5">
        <f t="shared" si="25"/>
        <v>11660.63</v>
      </c>
    </row>
    <row r="1638" spans="1:28">
      <c r="A1638" t="s">
        <v>1832</v>
      </c>
      <c r="B1638" s="1">
        <v>46128</v>
      </c>
      <c r="C1638" t="s">
        <v>50</v>
      </c>
      <c r="D1638" t="s">
        <v>108</v>
      </c>
      <c r="E1638" t="s">
        <v>57</v>
      </c>
      <c r="F1638" t="s">
        <v>58</v>
      </c>
      <c r="G1638" t="s">
        <v>90</v>
      </c>
      <c r="H1638">
        <v>26.39</v>
      </c>
      <c r="I1638">
        <v>2564</v>
      </c>
      <c r="J1638">
        <v>94.55</v>
      </c>
      <c r="K1638">
        <v>8</v>
      </c>
      <c r="L1638" t="s">
        <v>44</v>
      </c>
      <c r="M1638" t="s">
        <v>60</v>
      </c>
      <c r="N1638">
        <v>77865</v>
      </c>
      <c r="O1638" t="s">
        <v>189</v>
      </c>
      <c r="P1638" t="s">
        <v>74</v>
      </c>
      <c r="Q1638">
        <v>88.6</v>
      </c>
      <c r="R1638">
        <v>6183.6</v>
      </c>
      <c r="S1638">
        <v>2198.4</v>
      </c>
      <c r="T1638">
        <v>12482.14</v>
      </c>
      <c r="U1638" t="str">
        <f>TEXT(Table1[[#This Row],[Booking_Date]],"mmm")</f>
        <v>Apr</v>
      </c>
      <c r="V1638">
        <f>YEAR(Table1[[#This Row],[Booking_Date]])</f>
        <v>2026</v>
      </c>
      <c r="W1638" t="s">
        <v>75</v>
      </c>
      <c r="X1638" t="str">
        <f>IF(Table1[[#This Row],[Freight_Cost]]&gt;50000,"High","Low")</f>
        <v>High</v>
      </c>
      <c r="Y1638" s="5" t="str">
        <f>IF(Table1[[#This Row],[Profit]]&gt;10000,"Good","Average")</f>
        <v>Good</v>
      </c>
      <c r="Z1638" s="5" t="str" cm="1">
        <f t="array" ref="Z1638">_xlfn.IFS(K1638&lt;=5,"Excellent",K1638&lt;=10,"Good",TRUE,"Delayed")</f>
        <v>Good</v>
      </c>
      <c r="AA1638" s="5" t="str">
        <f>_xlfn.XLOOKUP(Table1[[#This Row],[Shipment_ID]],A:A,E:E)</f>
        <v>Evergreen</v>
      </c>
      <c r="AB1638" s="5">
        <f t="shared" si="25"/>
        <v>12482.14</v>
      </c>
    </row>
    <row r="1639" spans="1:28">
      <c r="A1639" t="s">
        <v>1833</v>
      </c>
      <c r="B1639" s="1">
        <v>46073</v>
      </c>
      <c r="C1639" t="s">
        <v>89</v>
      </c>
      <c r="D1639" t="s">
        <v>65</v>
      </c>
      <c r="E1639" t="s">
        <v>99</v>
      </c>
      <c r="F1639" t="s">
        <v>32</v>
      </c>
      <c r="G1639" t="s">
        <v>33</v>
      </c>
      <c r="H1639">
        <v>11.46</v>
      </c>
      <c r="I1639">
        <v>775</v>
      </c>
      <c r="J1639">
        <v>92.9</v>
      </c>
      <c r="K1639">
        <v>2</v>
      </c>
      <c r="L1639" t="s">
        <v>44</v>
      </c>
      <c r="M1639" t="s">
        <v>60</v>
      </c>
      <c r="N1639">
        <v>30762</v>
      </c>
      <c r="O1639" t="s">
        <v>593</v>
      </c>
      <c r="P1639" t="s">
        <v>47</v>
      </c>
      <c r="Q1639">
        <v>85.58</v>
      </c>
      <c r="R1639">
        <v>2008.4</v>
      </c>
      <c r="S1639">
        <v>4311.3999999999996</v>
      </c>
      <c r="T1639">
        <v>4091.85</v>
      </c>
      <c r="U1639" t="str">
        <f>TEXT(Table1[[#This Row],[Booking_Date]],"mmm")</f>
        <v>Feb</v>
      </c>
      <c r="V1639">
        <f>YEAR(Table1[[#This Row],[Booking_Date]])</f>
        <v>2026</v>
      </c>
      <c r="W1639" t="s">
        <v>38</v>
      </c>
      <c r="X1639" t="str">
        <f>IF(Table1[[#This Row],[Freight_Cost]]&gt;50000,"High","Low")</f>
        <v>Low</v>
      </c>
      <c r="Y1639" s="5" t="str">
        <f>IF(Table1[[#This Row],[Profit]]&gt;10000,"Good","Average")</f>
        <v>Average</v>
      </c>
      <c r="Z1639" s="5" t="str" cm="1">
        <f t="array" ref="Z1639">_xlfn.IFS(K1639&lt;=5,"Excellent",K1639&lt;=10,"Good",TRUE,"Delayed")</f>
        <v>Excellent</v>
      </c>
      <c r="AA1639" s="5" t="str">
        <f>_xlfn.XLOOKUP(Table1[[#This Row],[Shipment_ID]],A:A,E:E)</f>
        <v>ONE</v>
      </c>
      <c r="AB1639" s="5">
        <f t="shared" si="25"/>
        <v>4091.85</v>
      </c>
    </row>
    <row r="1640" spans="1:28">
      <c r="A1640" t="s">
        <v>1834</v>
      </c>
      <c r="B1640" s="1">
        <v>45592</v>
      </c>
      <c r="C1640" t="s">
        <v>121</v>
      </c>
      <c r="D1640" t="s">
        <v>51</v>
      </c>
      <c r="E1640" t="s">
        <v>31</v>
      </c>
      <c r="F1640" t="s">
        <v>32</v>
      </c>
      <c r="G1640" t="s">
        <v>33</v>
      </c>
      <c r="H1640">
        <v>10.029999999999999</v>
      </c>
      <c r="I1640">
        <v>399</v>
      </c>
      <c r="J1640">
        <v>100.35</v>
      </c>
      <c r="K1640">
        <v>2</v>
      </c>
      <c r="L1640" t="s">
        <v>34</v>
      </c>
      <c r="M1640" t="s">
        <v>60</v>
      </c>
      <c r="N1640">
        <v>30857</v>
      </c>
      <c r="O1640" t="s">
        <v>224</v>
      </c>
      <c r="P1640" t="s">
        <v>47</v>
      </c>
      <c r="Q1640">
        <v>88.15</v>
      </c>
      <c r="R1640">
        <v>1199.2</v>
      </c>
      <c r="S1640">
        <v>2713.25</v>
      </c>
      <c r="T1640">
        <v>3063.34</v>
      </c>
      <c r="U1640" t="str">
        <f>TEXT(Table1[[#This Row],[Booking_Date]],"mmm")</f>
        <v>Oct</v>
      </c>
      <c r="V1640">
        <f>YEAR(Table1[[#This Row],[Booking_Date]])</f>
        <v>2024</v>
      </c>
      <c r="W1640" t="s">
        <v>104</v>
      </c>
      <c r="X1640" t="str">
        <f>IF(Table1[[#This Row],[Freight_Cost]]&gt;50000,"High","Low")</f>
        <v>Low</v>
      </c>
      <c r="Y1640" s="5" t="str">
        <f>IF(Table1[[#This Row],[Profit]]&gt;10000,"Good","Average")</f>
        <v>Average</v>
      </c>
      <c r="Z1640" s="5" t="str" cm="1">
        <f t="array" ref="Z1640">_xlfn.IFS(K1640&lt;=5,"Excellent",K1640&lt;=10,"Good",TRUE,"Delayed")</f>
        <v>Excellent</v>
      </c>
      <c r="AA1640" s="5" t="str">
        <f>_xlfn.XLOOKUP(Table1[[#This Row],[Shipment_ID]],A:A,E:E)</f>
        <v>Hapag-Lloyd</v>
      </c>
      <c r="AB1640" s="5">
        <f t="shared" si="25"/>
        <v>3063.34</v>
      </c>
    </row>
    <row r="1641" spans="1:28">
      <c r="A1641" t="s">
        <v>1835</v>
      </c>
      <c r="B1641" s="1">
        <v>45732</v>
      </c>
      <c r="C1641" t="s">
        <v>64</v>
      </c>
      <c r="D1641" t="s">
        <v>65</v>
      </c>
      <c r="E1641" t="s">
        <v>102</v>
      </c>
      <c r="F1641" t="s">
        <v>58</v>
      </c>
      <c r="G1641" t="s">
        <v>52</v>
      </c>
      <c r="H1641">
        <v>12.7</v>
      </c>
      <c r="I1641">
        <v>710</v>
      </c>
      <c r="J1641">
        <v>89.85</v>
      </c>
      <c r="K1641">
        <v>3</v>
      </c>
      <c r="L1641" t="s">
        <v>68</v>
      </c>
      <c r="M1641" t="s">
        <v>35</v>
      </c>
      <c r="N1641">
        <v>49232</v>
      </c>
      <c r="O1641" t="s">
        <v>287</v>
      </c>
      <c r="P1641" t="s">
        <v>78</v>
      </c>
      <c r="Q1641">
        <v>85.13</v>
      </c>
      <c r="R1641">
        <v>1928</v>
      </c>
      <c r="S1641">
        <v>4009.34</v>
      </c>
      <c r="T1641">
        <v>8206.42</v>
      </c>
      <c r="U1641" t="str">
        <f>TEXT(Table1[[#This Row],[Booking_Date]],"mmm")</f>
        <v>Mar</v>
      </c>
      <c r="V1641">
        <f>YEAR(Table1[[#This Row],[Booking_Date]])</f>
        <v>2025</v>
      </c>
      <c r="W1641" t="s">
        <v>38</v>
      </c>
      <c r="X1641" t="str">
        <f>IF(Table1[[#This Row],[Freight_Cost]]&gt;50000,"High","Low")</f>
        <v>Low</v>
      </c>
      <c r="Y1641" s="5" t="str">
        <f>IF(Table1[[#This Row],[Profit]]&gt;10000,"Good","Average")</f>
        <v>Average</v>
      </c>
      <c r="Z1641" s="5" t="str" cm="1">
        <f t="array" ref="Z1641">_xlfn.IFS(K1641&lt;=5,"Excellent",K1641&lt;=10,"Good",TRUE,"Delayed")</f>
        <v>Excellent</v>
      </c>
      <c r="AA1641" s="5" t="str">
        <f>_xlfn.XLOOKUP(Table1[[#This Row],[Shipment_ID]],A:A,E:E)</f>
        <v>Maersk</v>
      </c>
      <c r="AB1641" s="5">
        <f t="shared" si="25"/>
        <v>8206.42</v>
      </c>
    </row>
    <row r="1642" spans="1:28">
      <c r="A1642" t="s">
        <v>1836</v>
      </c>
      <c r="B1642" s="1">
        <v>45393</v>
      </c>
      <c r="C1642" t="s">
        <v>40</v>
      </c>
      <c r="D1642" t="s">
        <v>30</v>
      </c>
      <c r="E1642" t="s">
        <v>42</v>
      </c>
      <c r="F1642" t="s">
        <v>58</v>
      </c>
      <c r="G1642" t="s">
        <v>84</v>
      </c>
      <c r="H1642">
        <v>17.510000000000002</v>
      </c>
      <c r="I1642">
        <v>658</v>
      </c>
      <c r="J1642">
        <v>88.05</v>
      </c>
      <c r="K1642">
        <v>3</v>
      </c>
      <c r="L1642" t="s">
        <v>44</v>
      </c>
      <c r="M1642" t="s">
        <v>35</v>
      </c>
      <c r="N1642">
        <v>50221</v>
      </c>
      <c r="O1642" t="s">
        <v>111</v>
      </c>
      <c r="P1642" t="s">
        <v>78</v>
      </c>
      <c r="Q1642">
        <v>88.7</v>
      </c>
      <c r="R1642">
        <v>2016.4</v>
      </c>
      <c r="S1642">
        <v>2902.47</v>
      </c>
      <c r="T1642">
        <v>5582.49</v>
      </c>
      <c r="U1642" t="str">
        <f>TEXT(Table1[[#This Row],[Booking_Date]],"mmm")</f>
        <v>Apr</v>
      </c>
      <c r="V1642">
        <f>YEAR(Table1[[#This Row],[Booking_Date]])</f>
        <v>2024</v>
      </c>
      <c r="W1642" t="s">
        <v>75</v>
      </c>
      <c r="X1642" t="str">
        <f>IF(Table1[[#This Row],[Freight_Cost]]&gt;50000,"High","Low")</f>
        <v>High</v>
      </c>
      <c r="Y1642" s="5" t="str">
        <f>IF(Table1[[#This Row],[Profit]]&gt;10000,"Good","Average")</f>
        <v>Average</v>
      </c>
      <c r="Z1642" s="5" t="str" cm="1">
        <f t="array" ref="Z1642">_xlfn.IFS(K1642&lt;=5,"Excellent",K1642&lt;=10,"Good",TRUE,"Delayed")</f>
        <v>Excellent</v>
      </c>
      <c r="AA1642" s="5" t="str">
        <f>_xlfn.XLOOKUP(Table1[[#This Row],[Shipment_ID]],A:A,E:E)</f>
        <v>CMA CGM</v>
      </c>
      <c r="AB1642" s="5">
        <f t="shared" si="25"/>
        <v>5582.49</v>
      </c>
    </row>
    <row r="1643" spans="1:28">
      <c r="A1643" t="s">
        <v>1837</v>
      </c>
      <c r="B1643" s="1">
        <v>45362</v>
      </c>
      <c r="C1643" t="s">
        <v>89</v>
      </c>
      <c r="D1643" t="s">
        <v>56</v>
      </c>
      <c r="E1643" t="s">
        <v>102</v>
      </c>
      <c r="F1643" t="s">
        <v>58</v>
      </c>
      <c r="G1643" t="s">
        <v>59</v>
      </c>
      <c r="H1643">
        <v>13.2</v>
      </c>
      <c r="I1643">
        <v>2242</v>
      </c>
      <c r="J1643">
        <v>96.07</v>
      </c>
      <c r="K1643">
        <v>5</v>
      </c>
      <c r="L1643" t="s">
        <v>44</v>
      </c>
      <c r="M1643" t="s">
        <v>60</v>
      </c>
      <c r="N1643">
        <v>62312.4</v>
      </c>
      <c r="O1643" t="s">
        <v>118</v>
      </c>
      <c r="P1643" t="s">
        <v>37</v>
      </c>
      <c r="Q1643">
        <v>83.17</v>
      </c>
      <c r="R1643">
        <v>5012</v>
      </c>
      <c r="S1643">
        <v>3850.96</v>
      </c>
      <c r="T1643">
        <v>8982.07</v>
      </c>
      <c r="U1643" t="str">
        <f>TEXT(Table1[[#This Row],[Booking_Date]],"mmm")</f>
        <v>Mar</v>
      </c>
      <c r="V1643">
        <f>YEAR(Table1[[#This Row],[Booking_Date]])</f>
        <v>2024</v>
      </c>
      <c r="W1643" t="s">
        <v>38</v>
      </c>
      <c r="X1643" t="str">
        <f>IF(Table1[[#This Row],[Freight_Cost]]&gt;50000,"High","Low")</f>
        <v>High</v>
      </c>
      <c r="Y1643" s="5" t="str">
        <f>IF(Table1[[#This Row],[Profit]]&gt;10000,"Good","Average")</f>
        <v>Average</v>
      </c>
      <c r="Z1643" s="5" t="str" cm="1">
        <f t="array" ref="Z1643">_xlfn.IFS(K1643&lt;=5,"Excellent",K1643&lt;=10,"Good",TRUE,"Delayed")</f>
        <v>Excellent</v>
      </c>
      <c r="AA1643" s="5" t="str">
        <f>_xlfn.XLOOKUP(Table1[[#This Row],[Shipment_ID]],A:A,E:E)</f>
        <v>Maersk</v>
      </c>
      <c r="AB1643" s="5">
        <f t="shared" si="25"/>
        <v>8982.07</v>
      </c>
    </row>
    <row r="1644" spans="1:28">
      <c r="A1644" t="s">
        <v>1838</v>
      </c>
      <c r="B1644" s="1">
        <v>46050</v>
      </c>
      <c r="C1644" t="s">
        <v>40</v>
      </c>
      <c r="D1644" t="s">
        <v>82</v>
      </c>
      <c r="E1644" t="s">
        <v>31</v>
      </c>
      <c r="F1644" t="s">
        <v>32</v>
      </c>
      <c r="G1644" t="s">
        <v>90</v>
      </c>
      <c r="H1644">
        <v>26.13</v>
      </c>
      <c r="I1644">
        <v>2705</v>
      </c>
      <c r="J1644">
        <v>103.22</v>
      </c>
      <c r="K1644">
        <v>8</v>
      </c>
      <c r="L1644" t="s">
        <v>34</v>
      </c>
      <c r="M1644" t="s">
        <v>45</v>
      </c>
      <c r="N1644">
        <v>74863.399999999994</v>
      </c>
      <c r="O1644" t="s">
        <v>292</v>
      </c>
      <c r="P1644" t="s">
        <v>37</v>
      </c>
      <c r="Q1644">
        <v>87.93</v>
      </c>
      <c r="R1644">
        <v>6455.2</v>
      </c>
      <c r="S1644">
        <v>3709.94</v>
      </c>
      <c r="T1644">
        <v>6942.28</v>
      </c>
      <c r="U1644" t="str">
        <f>TEXT(Table1[[#This Row],[Booking_Date]],"mmm")</f>
        <v>Jan</v>
      </c>
      <c r="V1644">
        <f>YEAR(Table1[[#This Row],[Booking_Date]])</f>
        <v>2026</v>
      </c>
      <c r="W1644" t="s">
        <v>38</v>
      </c>
      <c r="X1644" t="str">
        <f>IF(Table1[[#This Row],[Freight_Cost]]&gt;50000,"High","Low")</f>
        <v>High</v>
      </c>
      <c r="Y1644" s="5" t="str">
        <f>IF(Table1[[#This Row],[Profit]]&gt;10000,"Good","Average")</f>
        <v>Average</v>
      </c>
      <c r="Z1644" s="5" t="str" cm="1">
        <f t="array" ref="Z1644">_xlfn.IFS(K1644&lt;=5,"Excellent",K1644&lt;=10,"Good",TRUE,"Delayed")</f>
        <v>Good</v>
      </c>
      <c r="AA1644" s="5" t="str">
        <f>_xlfn.XLOOKUP(Table1[[#This Row],[Shipment_ID]],A:A,E:E)</f>
        <v>Hapag-Lloyd</v>
      </c>
      <c r="AB1644" s="5">
        <f t="shared" si="25"/>
        <v>6942.28</v>
      </c>
    </row>
    <row r="1645" spans="1:28">
      <c r="A1645" t="s">
        <v>1839</v>
      </c>
      <c r="B1645" s="1">
        <v>46093</v>
      </c>
      <c r="C1645" t="s">
        <v>40</v>
      </c>
      <c r="D1645" t="s">
        <v>65</v>
      </c>
      <c r="E1645" t="s">
        <v>31</v>
      </c>
      <c r="F1645" t="s">
        <v>32</v>
      </c>
      <c r="G1645" t="s">
        <v>33</v>
      </c>
      <c r="H1645">
        <v>18.98</v>
      </c>
      <c r="I1645">
        <v>388</v>
      </c>
      <c r="J1645">
        <v>102.8</v>
      </c>
      <c r="K1645">
        <v>2</v>
      </c>
      <c r="L1645" t="s">
        <v>44</v>
      </c>
      <c r="M1645" t="s">
        <v>35</v>
      </c>
      <c r="N1645">
        <v>38074</v>
      </c>
      <c r="O1645" t="s">
        <v>143</v>
      </c>
      <c r="P1645" t="s">
        <v>74</v>
      </c>
      <c r="Q1645">
        <v>84.87</v>
      </c>
      <c r="R1645">
        <v>1535.2</v>
      </c>
      <c r="S1645">
        <v>2972</v>
      </c>
      <c r="T1645">
        <v>5355.8</v>
      </c>
      <c r="U1645" t="str">
        <f>TEXT(Table1[[#This Row],[Booking_Date]],"mmm")</f>
        <v>Mar</v>
      </c>
      <c r="V1645">
        <f>YEAR(Table1[[#This Row],[Booking_Date]])</f>
        <v>2026</v>
      </c>
      <c r="W1645" t="s">
        <v>38</v>
      </c>
      <c r="X1645" t="str">
        <f>IF(Table1[[#This Row],[Freight_Cost]]&gt;50000,"High","Low")</f>
        <v>Low</v>
      </c>
      <c r="Y1645" s="5" t="str">
        <f>IF(Table1[[#This Row],[Profit]]&gt;10000,"Good","Average")</f>
        <v>Average</v>
      </c>
      <c r="Z1645" s="5" t="str" cm="1">
        <f t="array" ref="Z1645">_xlfn.IFS(K1645&lt;=5,"Excellent",K1645&lt;=10,"Good",TRUE,"Delayed")</f>
        <v>Excellent</v>
      </c>
      <c r="AA1645" s="5" t="str">
        <f>_xlfn.XLOOKUP(Table1[[#This Row],[Shipment_ID]],A:A,E:E)</f>
        <v>Hapag-Lloyd</v>
      </c>
      <c r="AB1645" s="5">
        <f t="shared" si="25"/>
        <v>5355.8</v>
      </c>
    </row>
    <row r="1646" spans="1:28">
      <c r="A1646" t="s">
        <v>1840</v>
      </c>
      <c r="B1646" s="1">
        <v>45689</v>
      </c>
      <c r="C1646" t="s">
        <v>50</v>
      </c>
      <c r="D1646" t="s">
        <v>108</v>
      </c>
      <c r="E1646" t="s">
        <v>31</v>
      </c>
      <c r="F1646" t="s">
        <v>58</v>
      </c>
      <c r="G1646" t="s">
        <v>33</v>
      </c>
      <c r="H1646">
        <v>14.54</v>
      </c>
      <c r="I1646">
        <v>1852</v>
      </c>
      <c r="J1646">
        <v>103.55</v>
      </c>
      <c r="K1646">
        <v>4</v>
      </c>
      <c r="L1646" t="s">
        <v>44</v>
      </c>
      <c r="M1646" t="s">
        <v>35</v>
      </c>
      <c r="N1646">
        <v>63736</v>
      </c>
      <c r="O1646" t="s">
        <v>350</v>
      </c>
      <c r="P1646" t="s">
        <v>37</v>
      </c>
      <c r="Q1646">
        <v>85.65</v>
      </c>
      <c r="R1646">
        <v>4285.6000000000004</v>
      </c>
      <c r="S1646">
        <v>4928.8500000000004</v>
      </c>
      <c r="T1646">
        <v>7316.27</v>
      </c>
      <c r="U1646" t="str">
        <f>TEXT(Table1[[#This Row],[Booking_Date]],"mmm")</f>
        <v>Feb</v>
      </c>
      <c r="V1646">
        <f>YEAR(Table1[[#This Row],[Booking_Date]])</f>
        <v>2025</v>
      </c>
      <c r="W1646" t="s">
        <v>38</v>
      </c>
      <c r="X1646" t="str">
        <f>IF(Table1[[#This Row],[Freight_Cost]]&gt;50000,"High","Low")</f>
        <v>High</v>
      </c>
      <c r="Y1646" s="5" t="str">
        <f>IF(Table1[[#This Row],[Profit]]&gt;10000,"Good","Average")</f>
        <v>Average</v>
      </c>
      <c r="Z1646" s="5" t="str" cm="1">
        <f t="array" ref="Z1646">_xlfn.IFS(K1646&lt;=5,"Excellent",K1646&lt;=10,"Good",TRUE,"Delayed")</f>
        <v>Excellent</v>
      </c>
      <c r="AA1646" s="5" t="str">
        <f>_xlfn.XLOOKUP(Table1[[#This Row],[Shipment_ID]],A:A,E:E)</f>
        <v>Hapag-Lloyd</v>
      </c>
      <c r="AB1646" s="5">
        <f t="shared" si="25"/>
        <v>7316.27</v>
      </c>
    </row>
    <row r="1647" spans="1:28">
      <c r="A1647" t="s">
        <v>1841</v>
      </c>
      <c r="B1647" s="1">
        <v>45937</v>
      </c>
      <c r="C1647" t="s">
        <v>29</v>
      </c>
      <c r="D1647" t="s">
        <v>65</v>
      </c>
      <c r="E1647" t="s">
        <v>31</v>
      </c>
      <c r="F1647" t="s">
        <v>58</v>
      </c>
      <c r="G1647" t="s">
        <v>59</v>
      </c>
      <c r="H1647">
        <v>22.6</v>
      </c>
      <c r="I1647">
        <v>1006</v>
      </c>
      <c r="J1647">
        <v>100.69</v>
      </c>
      <c r="K1647">
        <v>4</v>
      </c>
      <c r="L1647" t="s">
        <v>68</v>
      </c>
      <c r="M1647" t="s">
        <v>60</v>
      </c>
      <c r="N1647">
        <v>58994.8</v>
      </c>
      <c r="O1647" t="s">
        <v>161</v>
      </c>
      <c r="P1647" t="s">
        <v>74</v>
      </c>
      <c r="Q1647">
        <v>88.13</v>
      </c>
      <c r="R1647">
        <v>2916</v>
      </c>
      <c r="S1647">
        <v>3029.72</v>
      </c>
      <c r="T1647">
        <v>7274.1</v>
      </c>
      <c r="U1647" t="str">
        <f>TEXT(Table1[[#This Row],[Booking_Date]],"mmm")</f>
        <v>Oct</v>
      </c>
      <c r="V1647">
        <f>YEAR(Table1[[#This Row],[Booking_Date]])</f>
        <v>2025</v>
      </c>
      <c r="W1647" t="s">
        <v>104</v>
      </c>
      <c r="X1647" t="str">
        <f>IF(Table1[[#This Row],[Freight_Cost]]&gt;50000,"High","Low")</f>
        <v>High</v>
      </c>
      <c r="Y1647" s="5" t="str">
        <f>IF(Table1[[#This Row],[Profit]]&gt;10000,"Good","Average")</f>
        <v>Average</v>
      </c>
      <c r="Z1647" s="5" t="str" cm="1">
        <f t="array" ref="Z1647">_xlfn.IFS(K1647&lt;=5,"Excellent",K1647&lt;=10,"Good",TRUE,"Delayed")</f>
        <v>Excellent</v>
      </c>
      <c r="AA1647" s="5" t="str">
        <f>_xlfn.XLOOKUP(Table1[[#This Row],[Shipment_ID]],A:A,E:E)</f>
        <v>Hapag-Lloyd</v>
      </c>
      <c r="AB1647" s="5">
        <f t="shared" si="25"/>
        <v>7274.1</v>
      </c>
    </row>
    <row r="1648" spans="1:28">
      <c r="A1648" t="s">
        <v>1842</v>
      </c>
      <c r="B1648" s="1">
        <v>46089</v>
      </c>
      <c r="C1648" t="s">
        <v>121</v>
      </c>
      <c r="D1648" t="s">
        <v>82</v>
      </c>
      <c r="E1648" t="s">
        <v>42</v>
      </c>
      <c r="F1648" t="s">
        <v>58</v>
      </c>
      <c r="G1648" t="s">
        <v>43</v>
      </c>
      <c r="H1648">
        <v>27.96</v>
      </c>
      <c r="I1648">
        <v>2238</v>
      </c>
      <c r="J1648">
        <v>97.21</v>
      </c>
      <c r="K1648">
        <v>6</v>
      </c>
      <c r="L1648" t="s">
        <v>34</v>
      </c>
      <c r="M1648" t="s">
        <v>60</v>
      </c>
      <c r="N1648">
        <v>80685.2</v>
      </c>
      <c r="O1648" t="s">
        <v>368</v>
      </c>
      <c r="P1648" t="s">
        <v>62</v>
      </c>
      <c r="Q1648">
        <v>88.73</v>
      </c>
      <c r="R1648">
        <v>5594.4</v>
      </c>
      <c r="S1648">
        <v>3063.53</v>
      </c>
      <c r="T1648">
        <v>13726.19</v>
      </c>
      <c r="U1648" t="str">
        <f>TEXT(Table1[[#This Row],[Booking_Date]],"mmm")</f>
        <v>Mar</v>
      </c>
      <c r="V1648">
        <f>YEAR(Table1[[#This Row],[Booking_Date]])</f>
        <v>2026</v>
      </c>
      <c r="W1648" t="s">
        <v>38</v>
      </c>
      <c r="X1648" t="str">
        <f>IF(Table1[[#This Row],[Freight_Cost]]&gt;50000,"High","Low")</f>
        <v>High</v>
      </c>
      <c r="Y1648" s="5" t="str">
        <f>IF(Table1[[#This Row],[Profit]]&gt;10000,"Good","Average")</f>
        <v>Good</v>
      </c>
      <c r="Z1648" s="5" t="str" cm="1">
        <f t="array" ref="Z1648">_xlfn.IFS(K1648&lt;=5,"Excellent",K1648&lt;=10,"Good",TRUE,"Delayed")</f>
        <v>Good</v>
      </c>
      <c r="AA1648" s="5" t="str">
        <f>_xlfn.XLOOKUP(Table1[[#This Row],[Shipment_ID]],A:A,E:E)</f>
        <v>CMA CGM</v>
      </c>
      <c r="AB1648" s="5">
        <f t="shared" si="25"/>
        <v>13726.19</v>
      </c>
    </row>
    <row r="1649" spans="1:28">
      <c r="A1649" t="s">
        <v>1843</v>
      </c>
      <c r="B1649" s="1">
        <v>45418</v>
      </c>
      <c r="C1649" t="s">
        <v>121</v>
      </c>
      <c r="D1649" t="s">
        <v>65</v>
      </c>
      <c r="E1649" t="s">
        <v>57</v>
      </c>
      <c r="F1649" t="s">
        <v>32</v>
      </c>
      <c r="G1649" t="s">
        <v>43</v>
      </c>
      <c r="H1649">
        <v>15.32</v>
      </c>
      <c r="I1649">
        <v>2652</v>
      </c>
      <c r="J1649">
        <v>97.79</v>
      </c>
      <c r="K1649">
        <v>7</v>
      </c>
      <c r="L1649" t="s">
        <v>68</v>
      </c>
      <c r="M1649" t="s">
        <v>60</v>
      </c>
      <c r="N1649">
        <v>59846.8</v>
      </c>
      <c r="O1649" t="s">
        <v>200</v>
      </c>
      <c r="P1649" t="s">
        <v>70</v>
      </c>
      <c r="Q1649">
        <v>83.51</v>
      </c>
      <c r="R1649">
        <v>5916.8</v>
      </c>
      <c r="S1649">
        <v>2211.63</v>
      </c>
      <c r="T1649">
        <v>5767.87</v>
      </c>
      <c r="U1649" t="str">
        <f>TEXT(Table1[[#This Row],[Booking_Date]],"mmm")</f>
        <v>May</v>
      </c>
      <c r="V1649">
        <f>YEAR(Table1[[#This Row],[Booking_Date]])</f>
        <v>2024</v>
      </c>
      <c r="W1649" t="s">
        <v>75</v>
      </c>
      <c r="X1649" t="str">
        <f>IF(Table1[[#This Row],[Freight_Cost]]&gt;50000,"High","Low")</f>
        <v>High</v>
      </c>
      <c r="Y1649" s="5" t="str">
        <f>IF(Table1[[#This Row],[Profit]]&gt;10000,"Good","Average")</f>
        <v>Average</v>
      </c>
      <c r="Z1649" s="5" t="str" cm="1">
        <f t="array" ref="Z1649">_xlfn.IFS(K1649&lt;=5,"Excellent",K1649&lt;=10,"Good",TRUE,"Delayed")</f>
        <v>Good</v>
      </c>
      <c r="AA1649" s="5" t="str">
        <f>_xlfn.XLOOKUP(Table1[[#This Row],[Shipment_ID]],A:A,E:E)</f>
        <v>Evergreen</v>
      </c>
      <c r="AB1649" s="5">
        <f t="shared" si="25"/>
        <v>5767.87</v>
      </c>
    </row>
    <row r="1650" spans="1:28">
      <c r="A1650" t="s">
        <v>1844</v>
      </c>
      <c r="B1650" s="1">
        <v>45569</v>
      </c>
      <c r="C1650" t="s">
        <v>29</v>
      </c>
      <c r="D1650" t="s">
        <v>108</v>
      </c>
      <c r="E1650" t="s">
        <v>31</v>
      </c>
      <c r="F1650" t="s">
        <v>32</v>
      </c>
      <c r="G1650" t="s">
        <v>67</v>
      </c>
      <c r="H1650">
        <v>23.56</v>
      </c>
      <c r="I1650">
        <v>2672</v>
      </c>
      <c r="J1650">
        <v>87.59</v>
      </c>
      <c r="K1650">
        <v>7</v>
      </c>
      <c r="L1650" t="s">
        <v>34</v>
      </c>
      <c r="M1650" t="s">
        <v>35</v>
      </c>
      <c r="N1650">
        <v>72778.8</v>
      </c>
      <c r="O1650" t="s">
        <v>598</v>
      </c>
      <c r="P1650" t="s">
        <v>70</v>
      </c>
      <c r="Q1650">
        <v>82.7</v>
      </c>
      <c r="R1650">
        <v>6286.4</v>
      </c>
      <c r="S1650">
        <v>2010.64</v>
      </c>
      <c r="T1650">
        <v>7017.69</v>
      </c>
      <c r="U1650" t="str">
        <f>TEXT(Table1[[#This Row],[Booking_Date]],"mmm")</f>
        <v>Oct</v>
      </c>
      <c r="V1650">
        <f>YEAR(Table1[[#This Row],[Booking_Date]])</f>
        <v>2024</v>
      </c>
      <c r="W1650" t="s">
        <v>104</v>
      </c>
      <c r="X1650" t="str">
        <f>IF(Table1[[#This Row],[Freight_Cost]]&gt;50000,"High","Low")</f>
        <v>High</v>
      </c>
      <c r="Y1650" s="5" t="str">
        <f>IF(Table1[[#This Row],[Profit]]&gt;10000,"Good","Average")</f>
        <v>Average</v>
      </c>
      <c r="Z1650" s="5" t="str" cm="1">
        <f t="array" ref="Z1650">_xlfn.IFS(K1650&lt;=5,"Excellent",K1650&lt;=10,"Good",TRUE,"Delayed")</f>
        <v>Good</v>
      </c>
      <c r="AA1650" s="5" t="str">
        <f>_xlfn.XLOOKUP(Table1[[#This Row],[Shipment_ID]],A:A,E:E)</f>
        <v>Hapag-Lloyd</v>
      </c>
      <c r="AB1650" s="5">
        <f t="shared" si="25"/>
        <v>7017.69</v>
      </c>
    </row>
    <row r="1651" spans="1:28">
      <c r="A1651" t="s">
        <v>1845</v>
      </c>
      <c r="B1651" s="1">
        <v>45851</v>
      </c>
      <c r="C1651" t="s">
        <v>64</v>
      </c>
      <c r="D1651" t="s">
        <v>51</v>
      </c>
      <c r="E1651" t="s">
        <v>42</v>
      </c>
      <c r="F1651" t="s">
        <v>32</v>
      </c>
      <c r="G1651" t="s">
        <v>52</v>
      </c>
      <c r="H1651">
        <v>14.46</v>
      </c>
      <c r="I1651">
        <v>476</v>
      </c>
      <c r="J1651">
        <v>99.89</v>
      </c>
      <c r="K1651">
        <v>3</v>
      </c>
      <c r="L1651" t="s">
        <v>68</v>
      </c>
      <c r="M1651" t="s">
        <v>45</v>
      </c>
      <c r="N1651">
        <v>34712.800000000003</v>
      </c>
      <c r="O1651" t="s">
        <v>792</v>
      </c>
      <c r="P1651" t="s">
        <v>37</v>
      </c>
      <c r="Q1651">
        <v>81.44</v>
      </c>
      <c r="R1651">
        <v>1530.4</v>
      </c>
      <c r="S1651">
        <v>3230.36</v>
      </c>
      <c r="T1651">
        <v>5362.76</v>
      </c>
      <c r="U1651" t="str">
        <f>TEXT(Table1[[#This Row],[Booking_Date]],"mmm")</f>
        <v>Jul</v>
      </c>
      <c r="V1651">
        <f>YEAR(Table1[[#This Row],[Booking_Date]])</f>
        <v>2025</v>
      </c>
      <c r="W1651" t="s">
        <v>48</v>
      </c>
      <c r="X1651" t="str">
        <f>IF(Table1[[#This Row],[Freight_Cost]]&gt;50000,"High","Low")</f>
        <v>Low</v>
      </c>
      <c r="Y1651" s="5" t="str">
        <f>IF(Table1[[#This Row],[Profit]]&gt;10000,"Good","Average")</f>
        <v>Average</v>
      </c>
      <c r="Z1651" s="5" t="str" cm="1">
        <f t="array" ref="Z1651">_xlfn.IFS(K1651&lt;=5,"Excellent",K1651&lt;=10,"Good",TRUE,"Delayed")</f>
        <v>Excellent</v>
      </c>
      <c r="AA1651" s="5" t="str">
        <f>_xlfn.XLOOKUP(Table1[[#This Row],[Shipment_ID]],A:A,E:E)</f>
        <v>CMA CGM</v>
      </c>
      <c r="AB1651" s="5">
        <f t="shared" si="25"/>
        <v>5362.76</v>
      </c>
    </row>
    <row r="1652" spans="1:28">
      <c r="A1652" t="s">
        <v>1846</v>
      </c>
      <c r="B1652" s="1">
        <v>45566</v>
      </c>
      <c r="C1652" t="s">
        <v>29</v>
      </c>
      <c r="D1652" t="s">
        <v>82</v>
      </c>
      <c r="E1652" t="s">
        <v>83</v>
      </c>
      <c r="F1652" t="s">
        <v>32</v>
      </c>
      <c r="G1652" t="s">
        <v>52</v>
      </c>
      <c r="H1652">
        <v>18.38</v>
      </c>
      <c r="I1652">
        <v>1829</v>
      </c>
      <c r="J1652">
        <v>91.05</v>
      </c>
      <c r="K1652">
        <v>4</v>
      </c>
      <c r="L1652" t="s">
        <v>44</v>
      </c>
      <c r="M1652" t="s">
        <v>45</v>
      </c>
      <c r="N1652">
        <v>50916</v>
      </c>
      <c r="O1652" t="s">
        <v>360</v>
      </c>
      <c r="P1652" t="s">
        <v>70</v>
      </c>
      <c r="Q1652">
        <v>85.77</v>
      </c>
      <c r="R1652">
        <v>4393.2</v>
      </c>
      <c r="S1652">
        <v>3829.02</v>
      </c>
      <c r="T1652">
        <v>8993.36</v>
      </c>
      <c r="U1652" t="str">
        <f>TEXT(Table1[[#This Row],[Booking_Date]],"mmm")</f>
        <v>Oct</v>
      </c>
      <c r="V1652">
        <f>YEAR(Table1[[#This Row],[Booking_Date]])</f>
        <v>2024</v>
      </c>
      <c r="W1652" t="s">
        <v>104</v>
      </c>
      <c r="X1652" t="str">
        <f>IF(Table1[[#This Row],[Freight_Cost]]&gt;50000,"High","Low")</f>
        <v>High</v>
      </c>
      <c r="Y1652" s="5" t="str">
        <f>IF(Table1[[#This Row],[Profit]]&gt;10000,"Good","Average")</f>
        <v>Average</v>
      </c>
      <c r="Z1652" s="5" t="str" cm="1">
        <f t="array" ref="Z1652">_xlfn.IFS(K1652&lt;=5,"Excellent",K1652&lt;=10,"Good",TRUE,"Delayed")</f>
        <v>Excellent</v>
      </c>
      <c r="AA1652" s="5" t="str">
        <f>_xlfn.XLOOKUP(Table1[[#This Row],[Shipment_ID]],A:A,E:E)</f>
        <v>MSC</v>
      </c>
      <c r="AB1652" s="5">
        <f t="shared" si="25"/>
        <v>8993.36</v>
      </c>
    </row>
    <row r="1653" spans="1:28">
      <c r="A1653" t="s">
        <v>1847</v>
      </c>
      <c r="B1653" s="1">
        <v>45513</v>
      </c>
      <c r="C1653" t="s">
        <v>40</v>
      </c>
      <c r="D1653" t="s">
        <v>30</v>
      </c>
      <c r="E1653" t="s">
        <v>102</v>
      </c>
      <c r="F1653" t="s">
        <v>58</v>
      </c>
      <c r="G1653" t="s">
        <v>33</v>
      </c>
      <c r="H1653">
        <v>21.98</v>
      </c>
      <c r="I1653">
        <v>983</v>
      </c>
      <c r="J1653">
        <v>98.65</v>
      </c>
      <c r="K1653">
        <v>2</v>
      </c>
      <c r="L1653" t="s">
        <v>68</v>
      </c>
      <c r="M1653" t="s">
        <v>60</v>
      </c>
      <c r="N1653">
        <v>57916</v>
      </c>
      <c r="O1653" t="s">
        <v>248</v>
      </c>
      <c r="P1653" t="s">
        <v>47</v>
      </c>
      <c r="Q1653">
        <v>88.29</v>
      </c>
      <c r="R1653">
        <v>2845.2</v>
      </c>
      <c r="S1653">
        <v>1670.98</v>
      </c>
      <c r="T1653">
        <v>6273.64</v>
      </c>
      <c r="U1653" t="str">
        <f>TEXT(Table1[[#This Row],[Booking_Date]],"mmm")</f>
        <v>Aug</v>
      </c>
      <c r="V1653">
        <f>YEAR(Table1[[#This Row],[Booking_Date]])</f>
        <v>2024</v>
      </c>
      <c r="W1653" t="s">
        <v>48</v>
      </c>
      <c r="X1653" t="str">
        <f>IF(Table1[[#This Row],[Freight_Cost]]&gt;50000,"High","Low")</f>
        <v>High</v>
      </c>
      <c r="Y1653" s="5" t="str">
        <f>IF(Table1[[#This Row],[Profit]]&gt;10000,"Good","Average")</f>
        <v>Average</v>
      </c>
      <c r="Z1653" s="5" t="str" cm="1">
        <f t="array" ref="Z1653">_xlfn.IFS(K1653&lt;=5,"Excellent",K1653&lt;=10,"Good",TRUE,"Delayed")</f>
        <v>Excellent</v>
      </c>
      <c r="AA1653" s="5" t="str">
        <f>_xlfn.XLOOKUP(Table1[[#This Row],[Shipment_ID]],A:A,E:E)</f>
        <v>Maersk</v>
      </c>
      <c r="AB1653" s="5">
        <f t="shared" si="25"/>
        <v>6273.64</v>
      </c>
    </row>
    <row r="1654" spans="1:28">
      <c r="A1654" t="s">
        <v>1848</v>
      </c>
      <c r="B1654" s="1">
        <v>46082</v>
      </c>
      <c r="C1654" t="s">
        <v>64</v>
      </c>
      <c r="D1654" t="s">
        <v>65</v>
      </c>
      <c r="E1654" t="s">
        <v>99</v>
      </c>
      <c r="F1654" t="s">
        <v>32</v>
      </c>
      <c r="G1654" t="s">
        <v>90</v>
      </c>
      <c r="H1654">
        <v>22.22</v>
      </c>
      <c r="I1654">
        <v>1690</v>
      </c>
      <c r="J1654">
        <v>85.26</v>
      </c>
      <c r="K1654">
        <v>4</v>
      </c>
      <c r="L1654" t="s">
        <v>68</v>
      </c>
      <c r="M1654" t="s">
        <v>35</v>
      </c>
      <c r="N1654">
        <v>57009.2</v>
      </c>
      <c r="O1654" t="s">
        <v>432</v>
      </c>
      <c r="P1654" t="s">
        <v>62</v>
      </c>
      <c r="Q1654">
        <v>88.26</v>
      </c>
      <c r="R1654">
        <v>4268.8</v>
      </c>
      <c r="S1654">
        <v>3877.67</v>
      </c>
      <c r="T1654">
        <v>8828.2000000000007</v>
      </c>
      <c r="U1654" t="str">
        <f>TEXT(Table1[[#This Row],[Booking_Date]],"mmm")</f>
        <v>Mar</v>
      </c>
      <c r="V1654">
        <f>YEAR(Table1[[#This Row],[Booking_Date]])</f>
        <v>2026</v>
      </c>
      <c r="W1654" t="s">
        <v>38</v>
      </c>
      <c r="X1654" t="str">
        <f>IF(Table1[[#This Row],[Freight_Cost]]&gt;50000,"High","Low")</f>
        <v>High</v>
      </c>
      <c r="Y1654" s="5" t="str">
        <f>IF(Table1[[#This Row],[Profit]]&gt;10000,"Good","Average")</f>
        <v>Average</v>
      </c>
      <c r="Z1654" s="5" t="str" cm="1">
        <f t="array" ref="Z1654">_xlfn.IFS(K1654&lt;=5,"Excellent",K1654&lt;=10,"Good",TRUE,"Delayed")</f>
        <v>Excellent</v>
      </c>
      <c r="AA1654" s="5" t="str">
        <f>_xlfn.XLOOKUP(Table1[[#This Row],[Shipment_ID]],A:A,E:E)</f>
        <v>ONE</v>
      </c>
      <c r="AB1654" s="5">
        <f t="shared" si="25"/>
        <v>8828.2000000000007</v>
      </c>
    </row>
    <row r="1655" spans="1:28">
      <c r="A1655" t="s">
        <v>1849</v>
      </c>
      <c r="B1655" s="1">
        <v>45674</v>
      </c>
      <c r="C1655" t="s">
        <v>40</v>
      </c>
      <c r="D1655" t="s">
        <v>30</v>
      </c>
      <c r="E1655" t="s">
        <v>102</v>
      </c>
      <c r="F1655" t="s">
        <v>32</v>
      </c>
      <c r="G1655" t="s">
        <v>33</v>
      </c>
      <c r="H1655">
        <v>22.79</v>
      </c>
      <c r="I1655">
        <v>2580</v>
      </c>
      <c r="J1655">
        <v>104.74</v>
      </c>
      <c r="K1655">
        <v>7</v>
      </c>
      <c r="L1655" t="s">
        <v>34</v>
      </c>
      <c r="M1655" t="s">
        <v>60</v>
      </c>
      <c r="N1655">
        <v>69039.8</v>
      </c>
      <c r="O1655" t="s">
        <v>343</v>
      </c>
      <c r="P1655" t="s">
        <v>62</v>
      </c>
      <c r="Q1655">
        <v>81.2</v>
      </c>
      <c r="R1655">
        <v>6071.6</v>
      </c>
      <c r="S1655">
        <v>2643.98</v>
      </c>
      <c r="T1655">
        <v>5638.32</v>
      </c>
      <c r="U1655" t="str">
        <f>TEXT(Table1[[#This Row],[Booking_Date]],"mmm")</f>
        <v>Jan</v>
      </c>
      <c r="V1655">
        <f>YEAR(Table1[[#This Row],[Booking_Date]])</f>
        <v>2025</v>
      </c>
      <c r="W1655" t="s">
        <v>38</v>
      </c>
      <c r="X1655" t="str">
        <f>IF(Table1[[#This Row],[Freight_Cost]]&gt;50000,"High","Low")</f>
        <v>High</v>
      </c>
      <c r="Y1655" s="5" t="str">
        <f>IF(Table1[[#This Row],[Profit]]&gt;10000,"Good","Average")</f>
        <v>Average</v>
      </c>
      <c r="Z1655" s="5" t="str" cm="1">
        <f t="array" ref="Z1655">_xlfn.IFS(K1655&lt;=5,"Excellent",K1655&lt;=10,"Good",TRUE,"Delayed")</f>
        <v>Good</v>
      </c>
      <c r="AA1655" s="5" t="str">
        <f>_xlfn.XLOOKUP(Table1[[#This Row],[Shipment_ID]],A:A,E:E)</f>
        <v>Maersk</v>
      </c>
      <c r="AB1655" s="5">
        <f t="shared" si="25"/>
        <v>5638.32</v>
      </c>
    </row>
    <row r="1656" spans="1:28">
      <c r="A1656" t="s">
        <v>1850</v>
      </c>
      <c r="B1656" s="1">
        <v>46093</v>
      </c>
      <c r="C1656" t="s">
        <v>121</v>
      </c>
      <c r="D1656" t="s">
        <v>51</v>
      </c>
      <c r="E1656" t="s">
        <v>83</v>
      </c>
      <c r="F1656" t="s">
        <v>58</v>
      </c>
      <c r="G1656" t="s">
        <v>67</v>
      </c>
      <c r="H1656">
        <v>17.899999999999999</v>
      </c>
      <c r="I1656">
        <v>1093</v>
      </c>
      <c r="J1656">
        <v>93.1</v>
      </c>
      <c r="K1656">
        <v>3</v>
      </c>
      <c r="L1656" t="s">
        <v>44</v>
      </c>
      <c r="M1656" t="s">
        <v>35</v>
      </c>
      <c r="N1656">
        <v>56398</v>
      </c>
      <c r="O1656" t="s">
        <v>53</v>
      </c>
      <c r="P1656" t="s">
        <v>37</v>
      </c>
      <c r="Q1656">
        <v>84.45</v>
      </c>
      <c r="R1656">
        <v>2902</v>
      </c>
      <c r="S1656">
        <v>2566.77</v>
      </c>
      <c r="T1656">
        <v>8526.35</v>
      </c>
      <c r="U1656" t="str">
        <f>TEXT(Table1[[#This Row],[Booking_Date]],"mmm")</f>
        <v>Mar</v>
      </c>
      <c r="V1656">
        <f>YEAR(Table1[[#This Row],[Booking_Date]])</f>
        <v>2026</v>
      </c>
      <c r="W1656" t="s">
        <v>38</v>
      </c>
      <c r="X1656" t="str">
        <f>IF(Table1[[#This Row],[Freight_Cost]]&gt;50000,"High","Low")</f>
        <v>High</v>
      </c>
      <c r="Y1656" s="5" t="str">
        <f>IF(Table1[[#This Row],[Profit]]&gt;10000,"Good","Average")</f>
        <v>Average</v>
      </c>
      <c r="Z1656" s="5" t="str" cm="1">
        <f t="array" ref="Z1656">_xlfn.IFS(K1656&lt;=5,"Excellent",K1656&lt;=10,"Good",TRUE,"Delayed")</f>
        <v>Excellent</v>
      </c>
      <c r="AA1656" s="5" t="str">
        <f>_xlfn.XLOOKUP(Table1[[#This Row],[Shipment_ID]],A:A,E:E)</f>
        <v>MSC</v>
      </c>
      <c r="AB1656" s="5">
        <f t="shared" si="25"/>
        <v>8526.35</v>
      </c>
    </row>
    <row r="1657" spans="1:28">
      <c r="A1657" t="s">
        <v>1851</v>
      </c>
      <c r="B1657" s="1">
        <v>45748</v>
      </c>
      <c r="C1657" t="s">
        <v>89</v>
      </c>
      <c r="D1657" t="s">
        <v>82</v>
      </c>
      <c r="E1657" t="s">
        <v>57</v>
      </c>
      <c r="F1657" t="s">
        <v>32</v>
      </c>
      <c r="G1657" t="s">
        <v>52</v>
      </c>
      <c r="H1657">
        <v>13.98</v>
      </c>
      <c r="I1657">
        <v>606</v>
      </c>
      <c r="J1657">
        <v>87.12</v>
      </c>
      <c r="K1657">
        <v>2</v>
      </c>
      <c r="L1657" t="s">
        <v>44</v>
      </c>
      <c r="M1657" t="s">
        <v>35</v>
      </c>
      <c r="N1657">
        <v>34308.400000000001</v>
      </c>
      <c r="O1657" t="s">
        <v>200</v>
      </c>
      <c r="P1657" t="s">
        <v>70</v>
      </c>
      <c r="Q1657">
        <v>83.13</v>
      </c>
      <c r="R1657">
        <v>1771.2</v>
      </c>
      <c r="S1657">
        <v>2145.42</v>
      </c>
      <c r="T1657">
        <v>3883.63</v>
      </c>
      <c r="U1657" t="str">
        <f>TEXT(Table1[[#This Row],[Booking_Date]],"mmm")</f>
        <v>Apr</v>
      </c>
      <c r="V1657">
        <f>YEAR(Table1[[#This Row],[Booking_Date]])</f>
        <v>2025</v>
      </c>
      <c r="W1657" t="s">
        <v>75</v>
      </c>
      <c r="X1657" t="str">
        <f>IF(Table1[[#This Row],[Freight_Cost]]&gt;50000,"High","Low")</f>
        <v>Low</v>
      </c>
      <c r="Y1657" s="5" t="str">
        <f>IF(Table1[[#This Row],[Profit]]&gt;10000,"Good","Average")</f>
        <v>Average</v>
      </c>
      <c r="Z1657" s="5" t="str" cm="1">
        <f t="array" ref="Z1657">_xlfn.IFS(K1657&lt;=5,"Excellent",K1657&lt;=10,"Good",TRUE,"Delayed")</f>
        <v>Excellent</v>
      </c>
      <c r="AA1657" s="5" t="str">
        <f>_xlfn.XLOOKUP(Table1[[#This Row],[Shipment_ID]],A:A,E:E)</f>
        <v>Evergreen</v>
      </c>
      <c r="AB1657" s="5">
        <f t="shared" si="25"/>
        <v>3883.63</v>
      </c>
    </row>
    <row r="1658" spans="1:28">
      <c r="A1658" t="s">
        <v>1852</v>
      </c>
      <c r="B1658" s="1">
        <v>46129</v>
      </c>
      <c r="C1658" t="s">
        <v>115</v>
      </c>
      <c r="D1658" t="s">
        <v>30</v>
      </c>
      <c r="E1658" t="s">
        <v>57</v>
      </c>
      <c r="F1658" t="s">
        <v>32</v>
      </c>
      <c r="G1658" t="s">
        <v>33</v>
      </c>
      <c r="H1658">
        <v>26.09</v>
      </c>
      <c r="I1658">
        <v>751</v>
      </c>
      <c r="J1658">
        <v>85.57</v>
      </c>
      <c r="K1658">
        <v>2</v>
      </c>
      <c r="L1658" t="s">
        <v>44</v>
      </c>
      <c r="M1658" t="s">
        <v>60</v>
      </c>
      <c r="N1658">
        <v>42761.4</v>
      </c>
      <c r="O1658" t="s">
        <v>598</v>
      </c>
      <c r="P1658" t="s">
        <v>54</v>
      </c>
      <c r="Q1658">
        <v>88.62</v>
      </c>
      <c r="R1658">
        <v>2545.6</v>
      </c>
      <c r="S1658">
        <v>2341.7800000000002</v>
      </c>
      <c r="T1658">
        <v>6845.13</v>
      </c>
      <c r="U1658" t="str">
        <f>TEXT(Table1[[#This Row],[Booking_Date]],"mmm")</f>
        <v>Apr</v>
      </c>
      <c r="V1658">
        <f>YEAR(Table1[[#This Row],[Booking_Date]])</f>
        <v>2026</v>
      </c>
      <c r="W1658" t="s">
        <v>75</v>
      </c>
      <c r="X1658" t="str">
        <f>IF(Table1[[#This Row],[Freight_Cost]]&gt;50000,"High","Low")</f>
        <v>Low</v>
      </c>
      <c r="Y1658" s="5" t="str">
        <f>IF(Table1[[#This Row],[Profit]]&gt;10000,"Good","Average")</f>
        <v>Average</v>
      </c>
      <c r="Z1658" s="5" t="str" cm="1">
        <f t="array" ref="Z1658">_xlfn.IFS(K1658&lt;=5,"Excellent",K1658&lt;=10,"Good",TRUE,"Delayed")</f>
        <v>Excellent</v>
      </c>
      <c r="AA1658" s="5" t="str">
        <f>_xlfn.XLOOKUP(Table1[[#This Row],[Shipment_ID]],A:A,E:E)</f>
        <v>Evergreen</v>
      </c>
      <c r="AB1658" s="5">
        <f t="shared" si="25"/>
        <v>6845.13</v>
      </c>
    </row>
    <row r="1659" spans="1:28">
      <c r="A1659" t="s">
        <v>1853</v>
      </c>
      <c r="B1659" s="1">
        <v>45538</v>
      </c>
      <c r="C1659" t="s">
        <v>121</v>
      </c>
      <c r="D1659" t="s">
        <v>56</v>
      </c>
      <c r="E1659" t="s">
        <v>83</v>
      </c>
      <c r="F1659" t="s">
        <v>32</v>
      </c>
      <c r="G1659" t="s">
        <v>33</v>
      </c>
      <c r="H1659">
        <v>24.78</v>
      </c>
      <c r="I1659">
        <v>1263</v>
      </c>
      <c r="J1659">
        <v>95.86</v>
      </c>
      <c r="K1659">
        <v>5</v>
      </c>
      <c r="L1659" t="s">
        <v>34</v>
      </c>
      <c r="M1659" t="s">
        <v>45</v>
      </c>
      <c r="N1659">
        <v>55461.2</v>
      </c>
      <c r="O1659" t="s">
        <v>137</v>
      </c>
      <c r="P1659" t="s">
        <v>70</v>
      </c>
      <c r="Q1659">
        <v>84.66</v>
      </c>
      <c r="R1659">
        <v>3517.2</v>
      </c>
      <c r="S1659">
        <v>3747.35</v>
      </c>
      <c r="T1659">
        <v>7442.64</v>
      </c>
      <c r="U1659" t="str">
        <f>TEXT(Table1[[#This Row],[Booking_Date]],"mmm")</f>
        <v>Sep</v>
      </c>
      <c r="V1659">
        <f>YEAR(Table1[[#This Row],[Booking_Date]])</f>
        <v>2024</v>
      </c>
      <c r="W1659" t="s">
        <v>48</v>
      </c>
      <c r="X1659" t="str">
        <f>IF(Table1[[#This Row],[Freight_Cost]]&gt;50000,"High","Low")</f>
        <v>High</v>
      </c>
      <c r="Y1659" s="5" t="str">
        <f>IF(Table1[[#This Row],[Profit]]&gt;10000,"Good","Average")</f>
        <v>Average</v>
      </c>
      <c r="Z1659" s="5" t="str" cm="1">
        <f t="array" ref="Z1659">_xlfn.IFS(K1659&lt;=5,"Excellent",K1659&lt;=10,"Good",TRUE,"Delayed")</f>
        <v>Excellent</v>
      </c>
      <c r="AA1659" s="5" t="str">
        <f>_xlfn.XLOOKUP(Table1[[#This Row],[Shipment_ID]],A:A,E:E)</f>
        <v>MSC</v>
      </c>
      <c r="AB1659" s="5">
        <f t="shared" si="25"/>
        <v>7442.64</v>
      </c>
    </row>
    <row r="1660" spans="1:28">
      <c r="A1660" t="s">
        <v>1854</v>
      </c>
      <c r="B1660" s="1">
        <v>45484</v>
      </c>
      <c r="C1660" t="s">
        <v>121</v>
      </c>
      <c r="D1660" t="s">
        <v>51</v>
      </c>
      <c r="E1660" t="s">
        <v>102</v>
      </c>
      <c r="F1660" t="s">
        <v>32</v>
      </c>
      <c r="G1660" t="s">
        <v>33</v>
      </c>
      <c r="H1660">
        <v>25.18</v>
      </c>
      <c r="I1660">
        <v>2213</v>
      </c>
      <c r="J1660">
        <v>92.33</v>
      </c>
      <c r="K1660">
        <v>7</v>
      </c>
      <c r="L1660" t="s">
        <v>34</v>
      </c>
      <c r="M1660" t="s">
        <v>45</v>
      </c>
      <c r="N1660">
        <v>66797.600000000006</v>
      </c>
      <c r="O1660" t="s">
        <v>216</v>
      </c>
      <c r="P1660" t="s">
        <v>74</v>
      </c>
      <c r="Q1660">
        <v>82.92</v>
      </c>
      <c r="R1660">
        <v>5433.2</v>
      </c>
      <c r="S1660">
        <v>2058.56</v>
      </c>
      <c r="T1660">
        <v>8080.7</v>
      </c>
      <c r="U1660" t="str">
        <f>TEXT(Table1[[#This Row],[Booking_Date]],"mmm")</f>
        <v>Jul</v>
      </c>
      <c r="V1660">
        <f>YEAR(Table1[[#This Row],[Booking_Date]])</f>
        <v>2024</v>
      </c>
      <c r="W1660" t="s">
        <v>48</v>
      </c>
      <c r="X1660" t="str">
        <f>IF(Table1[[#This Row],[Freight_Cost]]&gt;50000,"High","Low")</f>
        <v>High</v>
      </c>
      <c r="Y1660" s="5" t="str">
        <f>IF(Table1[[#This Row],[Profit]]&gt;10000,"Good","Average")</f>
        <v>Average</v>
      </c>
      <c r="Z1660" s="5" t="str" cm="1">
        <f t="array" ref="Z1660">_xlfn.IFS(K1660&lt;=5,"Excellent",K1660&lt;=10,"Good",TRUE,"Delayed")</f>
        <v>Good</v>
      </c>
      <c r="AA1660" s="5" t="str">
        <f>_xlfn.XLOOKUP(Table1[[#This Row],[Shipment_ID]],A:A,E:E)</f>
        <v>Maersk</v>
      </c>
      <c r="AB1660" s="5">
        <f t="shared" si="25"/>
        <v>8080.7</v>
      </c>
    </row>
    <row r="1661" spans="1:28">
      <c r="A1661" t="s">
        <v>1855</v>
      </c>
      <c r="B1661" s="1">
        <v>45971</v>
      </c>
      <c r="C1661" t="s">
        <v>121</v>
      </c>
      <c r="D1661" t="s">
        <v>72</v>
      </c>
      <c r="E1661" t="s">
        <v>31</v>
      </c>
      <c r="F1661" t="s">
        <v>58</v>
      </c>
      <c r="G1661" t="s">
        <v>84</v>
      </c>
      <c r="H1661">
        <v>27.31</v>
      </c>
      <c r="I1661">
        <v>568</v>
      </c>
      <c r="J1661">
        <v>88.85</v>
      </c>
      <c r="K1661">
        <v>2</v>
      </c>
      <c r="L1661" t="s">
        <v>44</v>
      </c>
      <c r="M1661" t="s">
        <v>35</v>
      </c>
      <c r="N1661">
        <v>58057</v>
      </c>
      <c r="O1661" t="s">
        <v>165</v>
      </c>
      <c r="P1661" t="s">
        <v>78</v>
      </c>
      <c r="Q1661">
        <v>87.44</v>
      </c>
      <c r="R1661">
        <v>2228.4</v>
      </c>
      <c r="S1661">
        <v>2080.34</v>
      </c>
      <c r="T1661">
        <v>8787.51</v>
      </c>
      <c r="U1661" t="str">
        <f>TEXT(Table1[[#This Row],[Booking_Date]],"mmm")</f>
        <v>Nov</v>
      </c>
      <c r="V1661">
        <f>YEAR(Table1[[#This Row],[Booking_Date]])</f>
        <v>2025</v>
      </c>
      <c r="W1661" t="s">
        <v>104</v>
      </c>
      <c r="X1661" t="str">
        <f>IF(Table1[[#This Row],[Freight_Cost]]&gt;50000,"High","Low")</f>
        <v>High</v>
      </c>
      <c r="Y1661" s="5" t="str">
        <f>IF(Table1[[#This Row],[Profit]]&gt;10000,"Good","Average")</f>
        <v>Average</v>
      </c>
      <c r="Z1661" s="5" t="str" cm="1">
        <f t="array" ref="Z1661">_xlfn.IFS(K1661&lt;=5,"Excellent",K1661&lt;=10,"Good",TRUE,"Delayed")</f>
        <v>Excellent</v>
      </c>
      <c r="AA1661" s="5" t="str">
        <f>_xlfn.XLOOKUP(Table1[[#This Row],[Shipment_ID]],A:A,E:E)</f>
        <v>Hapag-Lloyd</v>
      </c>
      <c r="AB1661" s="5">
        <f t="shared" si="25"/>
        <v>8787.51</v>
      </c>
    </row>
    <row r="1662" spans="1:28">
      <c r="A1662" t="s">
        <v>1856</v>
      </c>
      <c r="B1662" s="1">
        <v>45466</v>
      </c>
      <c r="C1662" t="s">
        <v>29</v>
      </c>
      <c r="D1662" t="s">
        <v>108</v>
      </c>
      <c r="E1662" t="s">
        <v>102</v>
      </c>
      <c r="F1662" t="s">
        <v>58</v>
      </c>
      <c r="G1662" t="s">
        <v>43</v>
      </c>
      <c r="H1662">
        <v>11.05</v>
      </c>
      <c r="I1662">
        <v>881</v>
      </c>
      <c r="J1662">
        <v>102.3</v>
      </c>
      <c r="K1662">
        <v>3</v>
      </c>
      <c r="L1662" t="s">
        <v>34</v>
      </c>
      <c r="M1662" t="s">
        <v>60</v>
      </c>
      <c r="N1662">
        <v>49793</v>
      </c>
      <c r="O1662" t="s">
        <v>69</v>
      </c>
      <c r="P1662" t="s">
        <v>54</v>
      </c>
      <c r="Q1662">
        <v>83.45</v>
      </c>
      <c r="R1662">
        <v>2204</v>
      </c>
      <c r="S1662">
        <v>2428.9499999999998</v>
      </c>
      <c r="T1662">
        <v>4386.8900000000003</v>
      </c>
      <c r="U1662" t="str">
        <f>TEXT(Table1[[#This Row],[Booking_Date]],"mmm")</f>
        <v>Jun</v>
      </c>
      <c r="V1662">
        <f>YEAR(Table1[[#This Row],[Booking_Date]])</f>
        <v>2024</v>
      </c>
      <c r="W1662" t="s">
        <v>75</v>
      </c>
      <c r="X1662" t="str">
        <f>IF(Table1[[#This Row],[Freight_Cost]]&gt;50000,"High","Low")</f>
        <v>Low</v>
      </c>
      <c r="Y1662" s="5" t="str">
        <f>IF(Table1[[#This Row],[Profit]]&gt;10000,"Good","Average")</f>
        <v>Average</v>
      </c>
      <c r="Z1662" s="5" t="str" cm="1">
        <f t="array" ref="Z1662">_xlfn.IFS(K1662&lt;=5,"Excellent",K1662&lt;=10,"Good",TRUE,"Delayed")</f>
        <v>Excellent</v>
      </c>
      <c r="AA1662" s="5" t="str">
        <f>_xlfn.XLOOKUP(Table1[[#This Row],[Shipment_ID]],A:A,E:E)</f>
        <v>Maersk</v>
      </c>
      <c r="AB1662" s="5">
        <f t="shared" si="25"/>
        <v>4386.8900000000003</v>
      </c>
    </row>
    <row r="1663" spans="1:28">
      <c r="A1663" t="s">
        <v>1857</v>
      </c>
      <c r="B1663" s="1">
        <v>45807</v>
      </c>
      <c r="C1663" t="s">
        <v>29</v>
      </c>
      <c r="D1663" t="s">
        <v>72</v>
      </c>
      <c r="E1663" t="s">
        <v>57</v>
      </c>
      <c r="F1663" t="s">
        <v>58</v>
      </c>
      <c r="G1663" t="s">
        <v>84</v>
      </c>
      <c r="H1663">
        <v>20.57</v>
      </c>
      <c r="I1663">
        <v>1381</v>
      </c>
      <c r="J1663">
        <v>99.11</v>
      </c>
      <c r="K1663">
        <v>5</v>
      </c>
      <c r="L1663" t="s">
        <v>34</v>
      </c>
      <c r="M1663" t="s">
        <v>45</v>
      </c>
      <c r="N1663">
        <v>65478.2</v>
      </c>
      <c r="O1663" t="s">
        <v>593</v>
      </c>
      <c r="P1663" t="s">
        <v>78</v>
      </c>
      <c r="Q1663">
        <v>83.12</v>
      </c>
      <c r="R1663">
        <v>3584.8</v>
      </c>
      <c r="S1663">
        <v>4882.1499999999996</v>
      </c>
      <c r="T1663">
        <v>11729.81</v>
      </c>
      <c r="U1663" t="str">
        <f>TEXT(Table1[[#This Row],[Booking_Date]],"mmm")</f>
        <v>May</v>
      </c>
      <c r="V1663">
        <f>YEAR(Table1[[#This Row],[Booking_Date]])</f>
        <v>2025</v>
      </c>
      <c r="W1663" t="s">
        <v>75</v>
      </c>
      <c r="X1663" t="str">
        <f>IF(Table1[[#This Row],[Freight_Cost]]&gt;50000,"High","Low")</f>
        <v>High</v>
      </c>
      <c r="Y1663" s="5" t="str">
        <f>IF(Table1[[#This Row],[Profit]]&gt;10000,"Good","Average")</f>
        <v>Good</v>
      </c>
      <c r="Z1663" s="5" t="str" cm="1">
        <f t="array" ref="Z1663">_xlfn.IFS(K1663&lt;=5,"Excellent",K1663&lt;=10,"Good",TRUE,"Delayed")</f>
        <v>Excellent</v>
      </c>
      <c r="AA1663" s="5" t="str">
        <f>_xlfn.XLOOKUP(Table1[[#This Row],[Shipment_ID]],A:A,E:E)</f>
        <v>Evergreen</v>
      </c>
      <c r="AB1663" s="5">
        <f t="shared" si="25"/>
        <v>11729.81</v>
      </c>
    </row>
    <row r="1664" spans="1:28">
      <c r="A1664" t="s">
        <v>1858</v>
      </c>
      <c r="B1664" s="1">
        <v>45705</v>
      </c>
      <c r="C1664" t="s">
        <v>115</v>
      </c>
      <c r="D1664" t="s">
        <v>56</v>
      </c>
      <c r="E1664" t="s">
        <v>42</v>
      </c>
      <c r="F1664" t="s">
        <v>58</v>
      </c>
      <c r="G1664" t="s">
        <v>33</v>
      </c>
      <c r="H1664">
        <v>20.239999999999998</v>
      </c>
      <c r="I1664">
        <v>694</v>
      </c>
      <c r="J1664">
        <v>102.41</v>
      </c>
      <c r="K1664">
        <v>2</v>
      </c>
      <c r="L1664" t="s">
        <v>68</v>
      </c>
      <c r="M1664" t="s">
        <v>60</v>
      </c>
      <c r="N1664">
        <v>53333.2</v>
      </c>
      <c r="O1664" t="s">
        <v>272</v>
      </c>
      <c r="P1664" t="s">
        <v>74</v>
      </c>
      <c r="Q1664">
        <v>84.32</v>
      </c>
      <c r="R1664">
        <v>2197.6</v>
      </c>
      <c r="S1664">
        <v>3357.89</v>
      </c>
      <c r="T1664">
        <v>7457.71</v>
      </c>
      <c r="U1664" t="str">
        <f>TEXT(Table1[[#This Row],[Booking_Date]],"mmm")</f>
        <v>Feb</v>
      </c>
      <c r="V1664">
        <f>YEAR(Table1[[#This Row],[Booking_Date]])</f>
        <v>2025</v>
      </c>
      <c r="W1664" t="s">
        <v>38</v>
      </c>
      <c r="X1664" t="str">
        <f>IF(Table1[[#This Row],[Freight_Cost]]&gt;50000,"High","Low")</f>
        <v>High</v>
      </c>
      <c r="Y1664" s="5" t="str">
        <f>IF(Table1[[#This Row],[Profit]]&gt;10000,"Good","Average")</f>
        <v>Average</v>
      </c>
      <c r="Z1664" s="5" t="str" cm="1">
        <f t="array" ref="Z1664">_xlfn.IFS(K1664&lt;=5,"Excellent",K1664&lt;=10,"Good",TRUE,"Delayed")</f>
        <v>Excellent</v>
      </c>
      <c r="AA1664" s="5" t="str">
        <f>_xlfn.XLOOKUP(Table1[[#This Row],[Shipment_ID]],A:A,E:E)</f>
        <v>CMA CGM</v>
      </c>
      <c r="AB1664" s="5">
        <f t="shared" si="25"/>
        <v>7457.71</v>
      </c>
    </row>
    <row r="1665" spans="1:28">
      <c r="A1665" t="s">
        <v>1859</v>
      </c>
      <c r="B1665" s="1">
        <v>45708</v>
      </c>
      <c r="C1665" t="s">
        <v>40</v>
      </c>
      <c r="D1665" t="s">
        <v>56</v>
      </c>
      <c r="E1665" t="s">
        <v>99</v>
      </c>
      <c r="F1665" t="s">
        <v>32</v>
      </c>
      <c r="G1665" t="s">
        <v>67</v>
      </c>
      <c r="H1665">
        <v>26.2</v>
      </c>
      <c r="I1665">
        <v>2698</v>
      </c>
      <c r="J1665">
        <v>90.56</v>
      </c>
      <c r="K1665">
        <v>6</v>
      </c>
      <c r="L1665" t="s">
        <v>34</v>
      </c>
      <c r="M1665" t="s">
        <v>45</v>
      </c>
      <c r="N1665">
        <v>73323.199999999997</v>
      </c>
      <c r="O1665" t="s">
        <v>479</v>
      </c>
      <c r="P1665" t="s">
        <v>74</v>
      </c>
      <c r="Q1665">
        <v>85.76</v>
      </c>
      <c r="R1665">
        <v>6444</v>
      </c>
      <c r="S1665">
        <v>3383.28</v>
      </c>
      <c r="T1665">
        <v>12816</v>
      </c>
      <c r="U1665" t="str">
        <f>TEXT(Table1[[#This Row],[Booking_Date]],"mmm")</f>
        <v>Feb</v>
      </c>
      <c r="V1665">
        <f>YEAR(Table1[[#This Row],[Booking_Date]])</f>
        <v>2025</v>
      </c>
      <c r="W1665" t="s">
        <v>38</v>
      </c>
      <c r="X1665" t="str">
        <f>IF(Table1[[#This Row],[Freight_Cost]]&gt;50000,"High","Low")</f>
        <v>High</v>
      </c>
      <c r="Y1665" s="5" t="str">
        <f>IF(Table1[[#This Row],[Profit]]&gt;10000,"Good","Average")</f>
        <v>Good</v>
      </c>
      <c r="Z1665" s="5" t="str" cm="1">
        <f t="array" ref="Z1665">_xlfn.IFS(K1665&lt;=5,"Excellent",K1665&lt;=10,"Good",TRUE,"Delayed")</f>
        <v>Good</v>
      </c>
      <c r="AA1665" s="5" t="str">
        <f>_xlfn.XLOOKUP(Table1[[#This Row],[Shipment_ID]],A:A,E:E)</f>
        <v>ONE</v>
      </c>
      <c r="AB1665" s="5">
        <f t="shared" si="25"/>
        <v>12816</v>
      </c>
    </row>
    <row r="1666" spans="1:28">
      <c r="A1666" t="s">
        <v>1860</v>
      </c>
      <c r="B1666" s="1">
        <v>45952</v>
      </c>
      <c r="C1666" t="s">
        <v>115</v>
      </c>
      <c r="D1666" t="s">
        <v>72</v>
      </c>
      <c r="E1666" t="s">
        <v>102</v>
      </c>
      <c r="F1666" t="s">
        <v>32</v>
      </c>
      <c r="G1666" t="s">
        <v>52</v>
      </c>
      <c r="H1666">
        <v>26.97</v>
      </c>
      <c r="I1666">
        <v>2250</v>
      </c>
      <c r="J1666">
        <v>103</v>
      </c>
      <c r="K1666">
        <v>7</v>
      </c>
      <c r="L1666" t="s">
        <v>44</v>
      </c>
      <c r="M1666" t="s">
        <v>45</v>
      </c>
      <c r="N1666">
        <v>65133</v>
      </c>
      <c r="O1666" t="s">
        <v>432</v>
      </c>
      <c r="P1666" t="s">
        <v>54</v>
      </c>
      <c r="Q1666">
        <v>81.180000000000007</v>
      </c>
      <c r="R1666">
        <v>5578.8</v>
      </c>
      <c r="S1666">
        <v>4729.3599999999997</v>
      </c>
      <c r="T1666">
        <v>8993.15</v>
      </c>
      <c r="U1666" t="str">
        <f>TEXT(Table1[[#This Row],[Booking_Date]],"mmm")</f>
        <v>Oct</v>
      </c>
      <c r="V1666">
        <f>YEAR(Table1[[#This Row],[Booking_Date]])</f>
        <v>2025</v>
      </c>
      <c r="W1666" t="s">
        <v>104</v>
      </c>
      <c r="X1666" t="str">
        <f>IF(Table1[[#This Row],[Freight_Cost]]&gt;50000,"High","Low")</f>
        <v>High</v>
      </c>
      <c r="Y1666" s="5" t="str">
        <f>IF(Table1[[#This Row],[Profit]]&gt;10000,"Good","Average")</f>
        <v>Average</v>
      </c>
      <c r="Z1666" s="5" t="str" cm="1">
        <f t="array" ref="Z1666">_xlfn.IFS(K1666&lt;=5,"Excellent",K1666&lt;=10,"Good",TRUE,"Delayed")</f>
        <v>Good</v>
      </c>
      <c r="AA1666" s="5" t="str">
        <f>_xlfn.XLOOKUP(Table1[[#This Row],[Shipment_ID]],A:A,E:E)</f>
        <v>Maersk</v>
      </c>
      <c r="AB1666" s="5">
        <f t="shared" ref="AB1666:AB1729" si="26">INDEX(T:T,MATCH(A1666,A:A,0))</f>
        <v>8993.15</v>
      </c>
    </row>
    <row r="1667" spans="1:28">
      <c r="A1667" t="s">
        <v>1861</v>
      </c>
      <c r="B1667" s="1">
        <v>45795</v>
      </c>
      <c r="C1667" t="s">
        <v>29</v>
      </c>
      <c r="D1667" t="s">
        <v>30</v>
      </c>
      <c r="E1667" t="s">
        <v>99</v>
      </c>
      <c r="F1667" t="s">
        <v>58</v>
      </c>
      <c r="G1667" t="s">
        <v>90</v>
      </c>
      <c r="H1667">
        <v>27.48</v>
      </c>
      <c r="I1667">
        <v>1111</v>
      </c>
      <c r="J1667">
        <v>88.79</v>
      </c>
      <c r="K1667">
        <v>4</v>
      </c>
      <c r="L1667" t="s">
        <v>68</v>
      </c>
      <c r="M1667" t="s">
        <v>45</v>
      </c>
      <c r="N1667">
        <v>64718.8</v>
      </c>
      <c r="O1667" t="s">
        <v>36</v>
      </c>
      <c r="P1667" t="s">
        <v>70</v>
      </c>
      <c r="Q1667">
        <v>83.59</v>
      </c>
      <c r="R1667">
        <v>3321.2</v>
      </c>
      <c r="S1667">
        <v>2832.85</v>
      </c>
      <c r="T1667">
        <v>11021.11</v>
      </c>
      <c r="U1667" t="str">
        <f>TEXT(Table1[[#This Row],[Booking_Date]],"mmm")</f>
        <v>May</v>
      </c>
      <c r="V1667">
        <f>YEAR(Table1[[#This Row],[Booking_Date]])</f>
        <v>2025</v>
      </c>
      <c r="W1667" t="s">
        <v>75</v>
      </c>
      <c r="X1667" t="str">
        <f>IF(Table1[[#This Row],[Freight_Cost]]&gt;50000,"High","Low")</f>
        <v>High</v>
      </c>
      <c r="Y1667" s="5" t="str">
        <f>IF(Table1[[#This Row],[Profit]]&gt;10000,"Good","Average")</f>
        <v>Good</v>
      </c>
      <c r="Z1667" s="5" t="str" cm="1">
        <f t="array" ref="Z1667">_xlfn.IFS(K1667&lt;=5,"Excellent",K1667&lt;=10,"Good",TRUE,"Delayed")</f>
        <v>Excellent</v>
      </c>
      <c r="AA1667" s="5" t="str">
        <f>_xlfn.XLOOKUP(Table1[[#This Row],[Shipment_ID]],A:A,E:E)</f>
        <v>ONE</v>
      </c>
      <c r="AB1667" s="5">
        <f t="shared" si="26"/>
        <v>11021.11</v>
      </c>
    </row>
    <row r="1668" spans="1:28">
      <c r="A1668" t="s">
        <v>1862</v>
      </c>
      <c r="B1668" s="1">
        <v>45336</v>
      </c>
      <c r="C1668" t="s">
        <v>64</v>
      </c>
      <c r="D1668" t="s">
        <v>72</v>
      </c>
      <c r="E1668" t="s">
        <v>102</v>
      </c>
      <c r="F1668" t="s">
        <v>58</v>
      </c>
      <c r="G1668" t="s">
        <v>90</v>
      </c>
      <c r="H1668">
        <v>24.04</v>
      </c>
      <c r="I1668">
        <v>778</v>
      </c>
      <c r="J1668">
        <v>93.89</v>
      </c>
      <c r="K1668">
        <v>2</v>
      </c>
      <c r="L1668" t="s">
        <v>68</v>
      </c>
      <c r="M1668" t="s">
        <v>35</v>
      </c>
      <c r="N1668">
        <v>60738.8</v>
      </c>
      <c r="O1668" t="s">
        <v>266</v>
      </c>
      <c r="P1668" t="s">
        <v>78</v>
      </c>
      <c r="Q1668">
        <v>84.86</v>
      </c>
      <c r="R1668">
        <v>2517.6</v>
      </c>
      <c r="S1668">
        <v>3042.35</v>
      </c>
      <c r="T1668">
        <v>9676.31</v>
      </c>
      <c r="U1668" t="str">
        <f>TEXT(Table1[[#This Row],[Booking_Date]],"mmm")</f>
        <v>Feb</v>
      </c>
      <c r="V1668">
        <f>YEAR(Table1[[#This Row],[Booking_Date]])</f>
        <v>2024</v>
      </c>
      <c r="W1668" t="s">
        <v>38</v>
      </c>
      <c r="X1668" t="str">
        <f>IF(Table1[[#This Row],[Freight_Cost]]&gt;50000,"High","Low")</f>
        <v>High</v>
      </c>
      <c r="Y1668" s="5" t="str">
        <f>IF(Table1[[#This Row],[Profit]]&gt;10000,"Good","Average")</f>
        <v>Average</v>
      </c>
      <c r="Z1668" s="5" t="str" cm="1">
        <f t="array" ref="Z1668">_xlfn.IFS(K1668&lt;=5,"Excellent",K1668&lt;=10,"Good",TRUE,"Delayed")</f>
        <v>Excellent</v>
      </c>
      <c r="AA1668" s="5" t="str">
        <f>_xlfn.XLOOKUP(Table1[[#This Row],[Shipment_ID]],A:A,E:E)</f>
        <v>Maersk</v>
      </c>
      <c r="AB1668" s="5">
        <f t="shared" si="26"/>
        <v>9676.31</v>
      </c>
    </row>
    <row r="1669" spans="1:28">
      <c r="A1669" t="s">
        <v>1863</v>
      </c>
      <c r="B1669" s="1">
        <v>45481</v>
      </c>
      <c r="C1669" t="s">
        <v>50</v>
      </c>
      <c r="D1669" t="s">
        <v>108</v>
      </c>
      <c r="E1669" t="s">
        <v>31</v>
      </c>
      <c r="F1669" t="s">
        <v>58</v>
      </c>
      <c r="G1669" t="s">
        <v>33</v>
      </c>
      <c r="H1669">
        <v>25.99</v>
      </c>
      <c r="I1669">
        <v>962</v>
      </c>
      <c r="J1669">
        <v>91.23</v>
      </c>
      <c r="K1669">
        <v>2</v>
      </c>
      <c r="L1669" t="s">
        <v>44</v>
      </c>
      <c r="M1669" t="s">
        <v>35</v>
      </c>
      <c r="N1669">
        <v>61882.6</v>
      </c>
      <c r="O1669" t="s">
        <v>109</v>
      </c>
      <c r="P1669" t="s">
        <v>62</v>
      </c>
      <c r="Q1669">
        <v>81.650000000000006</v>
      </c>
      <c r="R1669">
        <v>2963.6</v>
      </c>
      <c r="S1669">
        <v>1872.53</v>
      </c>
      <c r="T1669">
        <v>9878.26</v>
      </c>
      <c r="U1669" t="str">
        <f>TEXT(Table1[[#This Row],[Booking_Date]],"mmm")</f>
        <v>Jul</v>
      </c>
      <c r="V1669">
        <f>YEAR(Table1[[#This Row],[Booking_Date]])</f>
        <v>2024</v>
      </c>
      <c r="W1669" t="s">
        <v>48</v>
      </c>
      <c r="X1669" t="str">
        <f>IF(Table1[[#This Row],[Freight_Cost]]&gt;50000,"High","Low")</f>
        <v>High</v>
      </c>
      <c r="Y1669" s="5" t="str">
        <f>IF(Table1[[#This Row],[Profit]]&gt;10000,"Good","Average")</f>
        <v>Average</v>
      </c>
      <c r="Z1669" s="5" t="str" cm="1">
        <f t="array" ref="Z1669">_xlfn.IFS(K1669&lt;=5,"Excellent",K1669&lt;=10,"Good",TRUE,"Delayed")</f>
        <v>Excellent</v>
      </c>
      <c r="AA1669" s="5" t="str">
        <f>_xlfn.XLOOKUP(Table1[[#This Row],[Shipment_ID]],A:A,E:E)</f>
        <v>Hapag-Lloyd</v>
      </c>
      <c r="AB1669" s="5">
        <f t="shared" si="26"/>
        <v>9878.26</v>
      </c>
    </row>
    <row r="1670" spans="1:28">
      <c r="A1670" t="s">
        <v>1864</v>
      </c>
      <c r="B1670" s="1">
        <v>45750</v>
      </c>
      <c r="C1670" t="s">
        <v>115</v>
      </c>
      <c r="D1670" t="s">
        <v>65</v>
      </c>
      <c r="E1670" t="s">
        <v>31</v>
      </c>
      <c r="F1670" t="s">
        <v>58</v>
      </c>
      <c r="G1670" t="s">
        <v>43</v>
      </c>
      <c r="H1670">
        <v>22.85</v>
      </c>
      <c r="I1670">
        <v>1698</v>
      </c>
      <c r="J1670">
        <v>93.53</v>
      </c>
      <c r="K1670">
        <v>5</v>
      </c>
      <c r="L1670" t="s">
        <v>68</v>
      </c>
      <c r="M1670" t="s">
        <v>45</v>
      </c>
      <c r="N1670">
        <v>68164.600000000006</v>
      </c>
      <c r="O1670" t="s">
        <v>180</v>
      </c>
      <c r="P1670" t="s">
        <v>47</v>
      </c>
      <c r="Q1670">
        <v>88.89</v>
      </c>
      <c r="R1670">
        <v>4310</v>
      </c>
      <c r="S1670">
        <v>2696.27</v>
      </c>
      <c r="T1670">
        <v>7611.9</v>
      </c>
      <c r="U1670" t="str">
        <f>TEXT(Table1[[#This Row],[Booking_Date]],"mmm")</f>
        <v>Apr</v>
      </c>
      <c r="V1670">
        <f>YEAR(Table1[[#This Row],[Booking_Date]])</f>
        <v>2025</v>
      </c>
      <c r="W1670" t="s">
        <v>75</v>
      </c>
      <c r="X1670" t="str">
        <f>IF(Table1[[#This Row],[Freight_Cost]]&gt;50000,"High","Low")</f>
        <v>High</v>
      </c>
      <c r="Y1670" s="5" t="str">
        <f>IF(Table1[[#This Row],[Profit]]&gt;10000,"Good","Average")</f>
        <v>Average</v>
      </c>
      <c r="Z1670" s="5" t="str" cm="1">
        <f t="array" ref="Z1670">_xlfn.IFS(K1670&lt;=5,"Excellent",K1670&lt;=10,"Good",TRUE,"Delayed")</f>
        <v>Excellent</v>
      </c>
      <c r="AA1670" s="5" t="str">
        <f>_xlfn.XLOOKUP(Table1[[#This Row],[Shipment_ID]],A:A,E:E)</f>
        <v>Hapag-Lloyd</v>
      </c>
      <c r="AB1670" s="5">
        <f t="shared" si="26"/>
        <v>7611.9</v>
      </c>
    </row>
    <row r="1671" spans="1:28">
      <c r="A1671" t="s">
        <v>1865</v>
      </c>
      <c r="B1671" s="1">
        <v>45755</v>
      </c>
      <c r="C1671" t="s">
        <v>50</v>
      </c>
      <c r="D1671" t="s">
        <v>30</v>
      </c>
      <c r="E1671" t="s">
        <v>99</v>
      </c>
      <c r="F1671" t="s">
        <v>58</v>
      </c>
      <c r="G1671" t="s">
        <v>84</v>
      </c>
      <c r="H1671">
        <v>14.61</v>
      </c>
      <c r="I1671">
        <v>984</v>
      </c>
      <c r="J1671">
        <v>99.29</v>
      </c>
      <c r="K1671">
        <v>4</v>
      </c>
      <c r="L1671" t="s">
        <v>68</v>
      </c>
      <c r="M1671" t="s">
        <v>35</v>
      </c>
      <c r="N1671">
        <v>55371.8</v>
      </c>
      <c r="O1671" t="s">
        <v>256</v>
      </c>
      <c r="P1671" t="s">
        <v>54</v>
      </c>
      <c r="Q1671">
        <v>86.02</v>
      </c>
      <c r="R1671">
        <v>2552.4</v>
      </c>
      <c r="S1671">
        <v>1747.67</v>
      </c>
      <c r="T1671">
        <v>5282.64</v>
      </c>
      <c r="U1671" t="str">
        <f>TEXT(Table1[[#This Row],[Booking_Date]],"mmm")</f>
        <v>Apr</v>
      </c>
      <c r="V1671">
        <f>YEAR(Table1[[#This Row],[Booking_Date]])</f>
        <v>2025</v>
      </c>
      <c r="W1671" t="s">
        <v>75</v>
      </c>
      <c r="X1671" t="str">
        <f>IF(Table1[[#This Row],[Freight_Cost]]&gt;50000,"High","Low")</f>
        <v>High</v>
      </c>
      <c r="Y1671" s="5" t="str">
        <f>IF(Table1[[#This Row],[Profit]]&gt;10000,"Good","Average")</f>
        <v>Average</v>
      </c>
      <c r="Z1671" s="5" t="str" cm="1">
        <f t="array" ref="Z1671">_xlfn.IFS(K1671&lt;=5,"Excellent",K1671&lt;=10,"Good",TRUE,"Delayed")</f>
        <v>Excellent</v>
      </c>
      <c r="AA1671" s="5" t="str">
        <f>_xlfn.XLOOKUP(Table1[[#This Row],[Shipment_ID]],A:A,E:E)</f>
        <v>ONE</v>
      </c>
      <c r="AB1671" s="5">
        <f t="shared" si="26"/>
        <v>5282.64</v>
      </c>
    </row>
    <row r="1672" spans="1:28">
      <c r="A1672" t="s">
        <v>1866</v>
      </c>
      <c r="B1672" s="1">
        <v>45464</v>
      </c>
      <c r="C1672" t="s">
        <v>40</v>
      </c>
      <c r="D1672" t="s">
        <v>82</v>
      </c>
      <c r="E1672" t="s">
        <v>83</v>
      </c>
      <c r="F1672" t="s">
        <v>32</v>
      </c>
      <c r="G1672" t="s">
        <v>43</v>
      </c>
      <c r="H1672">
        <v>26.27</v>
      </c>
      <c r="I1672">
        <v>526</v>
      </c>
      <c r="J1672">
        <v>92.55</v>
      </c>
      <c r="K1672">
        <v>2</v>
      </c>
      <c r="L1672" t="s">
        <v>44</v>
      </c>
      <c r="M1672" t="s">
        <v>45</v>
      </c>
      <c r="N1672">
        <v>42561</v>
      </c>
      <c r="O1672" t="s">
        <v>259</v>
      </c>
      <c r="P1672" t="s">
        <v>37</v>
      </c>
      <c r="Q1672">
        <v>82.17</v>
      </c>
      <c r="R1672">
        <v>2102.8000000000002</v>
      </c>
      <c r="S1672">
        <v>4330.0600000000004</v>
      </c>
      <c r="T1672">
        <v>6924.51</v>
      </c>
      <c r="U1672" t="str">
        <f>TEXT(Table1[[#This Row],[Booking_Date]],"mmm")</f>
        <v>Jun</v>
      </c>
      <c r="V1672">
        <f>YEAR(Table1[[#This Row],[Booking_Date]])</f>
        <v>2024</v>
      </c>
      <c r="W1672" t="s">
        <v>75</v>
      </c>
      <c r="X1672" t="str">
        <f>IF(Table1[[#This Row],[Freight_Cost]]&gt;50000,"High","Low")</f>
        <v>Low</v>
      </c>
      <c r="Y1672" s="5" t="str">
        <f>IF(Table1[[#This Row],[Profit]]&gt;10000,"Good","Average")</f>
        <v>Average</v>
      </c>
      <c r="Z1672" s="5" t="str" cm="1">
        <f t="array" ref="Z1672">_xlfn.IFS(K1672&lt;=5,"Excellent",K1672&lt;=10,"Good",TRUE,"Delayed")</f>
        <v>Excellent</v>
      </c>
      <c r="AA1672" s="5" t="str">
        <f>_xlfn.XLOOKUP(Table1[[#This Row],[Shipment_ID]],A:A,E:E)</f>
        <v>MSC</v>
      </c>
      <c r="AB1672" s="5">
        <f t="shared" si="26"/>
        <v>6924.51</v>
      </c>
    </row>
    <row r="1673" spans="1:28">
      <c r="A1673" t="s">
        <v>1867</v>
      </c>
      <c r="B1673" s="1">
        <v>46134</v>
      </c>
      <c r="C1673" t="s">
        <v>40</v>
      </c>
      <c r="D1673" t="s">
        <v>82</v>
      </c>
      <c r="E1673" t="s">
        <v>31</v>
      </c>
      <c r="F1673" t="s">
        <v>32</v>
      </c>
      <c r="G1673" t="s">
        <v>84</v>
      </c>
      <c r="H1673">
        <v>10.58</v>
      </c>
      <c r="I1673">
        <v>706</v>
      </c>
      <c r="J1673">
        <v>95.32</v>
      </c>
      <c r="K1673">
        <v>3</v>
      </c>
      <c r="L1673" t="s">
        <v>68</v>
      </c>
      <c r="M1673" t="s">
        <v>45</v>
      </c>
      <c r="N1673">
        <v>33432.400000000001</v>
      </c>
      <c r="O1673" t="s">
        <v>128</v>
      </c>
      <c r="P1673" t="s">
        <v>62</v>
      </c>
      <c r="Q1673">
        <v>83.09</v>
      </c>
      <c r="R1673">
        <v>1835.2</v>
      </c>
      <c r="S1673">
        <v>1680.76</v>
      </c>
      <c r="T1673">
        <v>3211.49</v>
      </c>
      <c r="U1673" t="str">
        <f>TEXT(Table1[[#This Row],[Booking_Date]],"mmm")</f>
        <v>Apr</v>
      </c>
      <c r="V1673">
        <f>YEAR(Table1[[#This Row],[Booking_Date]])</f>
        <v>2026</v>
      </c>
      <c r="W1673" t="s">
        <v>75</v>
      </c>
      <c r="X1673" t="str">
        <f>IF(Table1[[#This Row],[Freight_Cost]]&gt;50000,"High","Low")</f>
        <v>Low</v>
      </c>
      <c r="Y1673" s="5" t="str">
        <f>IF(Table1[[#This Row],[Profit]]&gt;10000,"Good","Average")</f>
        <v>Average</v>
      </c>
      <c r="Z1673" s="5" t="str" cm="1">
        <f t="array" ref="Z1673">_xlfn.IFS(K1673&lt;=5,"Excellent",K1673&lt;=10,"Good",TRUE,"Delayed")</f>
        <v>Excellent</v>
      </c>
      <c r="AA1673" s="5" t="str">
        <f>_xlfn.XLOOKUP(Table1[[#This Row],[Shipment_ID]],A:A,E:E)</f>
        <v>Hapag-Lloyd</v>
      </c>
      <c r="AB1673" s="5">
        <f t="shared" si="26"/>
        <v>3211.49</v>
      </c>
    </row>
    <row r="1674" spans="1:28">
      <c r="A1674" t="s">
        <v>1868</v>
      </c>
      <c r="B1674" s="1">
        <v>45719</v>
      </c>
      <c r="C1674" t="s">
        <v>115</v>
      </c>
      <c r="D1674" t="s">
        <v>108</v>
      </c>
      <c r="E1674" t="s">
        <v>42</v>
      </c>
      <c r="F1674" t="s">
        <v>32</v>
      </c>
      <c r="G1674" t="s">
        <v>59</v>
      </c>
      <c r="H1674">
        <v>17.43</v>
      </c>
      <c r="I1674">
        <v>994</v>
      </c>
      <c r="J1674">
        <v>97.65</v>
      </c>
      <c r="K1674">
        <v>2</v>
      </c>
      <c r="L1674" t="s">
        <v>34</v>
      </c>
      <c r="M1674" t="s">
        <v>45</v>
      </c>
      <c r="N1674">
        <v>45833</v>
      </c>
      <c r="O1674" t="s">
        <v>354</v>
      </c>
      <c r="P1674" t="s">
        <v>62</v>
      </c>
      <c r="Q1674">
        <v>81.97</v>
      </c>
      <c r="R1674">
        <v>2685.2</v>
      </c>
      <c r="S1674">
        <v>3131.55</v>
      </c>
      <c r="T1674">
        <v>4387.68</v>
      </c>
      <c r="U1674" t="str">
        <f>TEXT(Table1[[#This Row],[Booking_Date]],"mmm")</f>
        <v>Mar</v>
      </c>
      <c r="V1674">
        <f>YEAR(Table1[[#This Row],[Booking_Date]])</f>
        <v>2025</v>
      </c>
      <c r="W1674" t="s">
        <v>38</v>
      </c>
      <c r="X1674" t="str">
        <f>IF(Table1[[#This Row],[Freight_Cost]]&gt;50000,"High","Low")</f>
        <v>Low</v>
      </c>
      <c r="Y1674" s="5" t="str">
        <f>IF(Table1[[#This Row],[Profit]]&gt;10000,"Good","Average")</f>
        <v>Average</v>
      </c>
      <c r="Z1674" s="5" t="str" cm="1">
        <f t="array" ref="Z1674">_xlfn.IFS(K1674&lt;=5,"Excellent",K1674&lt;=10,"Good",TRUE,"Delayed")</f>
        <v>Excellent</v>
      </c>
      <c r="AA1674" s="5" t="str">
        <f>_xlfn.XLOOKUP(Table1[[#This Row],[Shipment_ID]],A:A,E:E)</f>
        <v>CMA CGM</v>
      </c>
      <c r="AB1674" s="5">
        <f t="shared" si="26"/>
        <v>4387.68</v>
      </c>
    </row>
    <row r="1675" spans="1:28">
      <c r="A1675" t="s">
        <v>1869</v>
      </c>
      <c r="B1675" s="1">
        <v>45375</v>
      </c>
      <c r="C1675" t="s">
        <v>115</v>
      </c>
      <c r="D1675" t="s">
        <v>56</v>
      </c>
      <c r="E1675" t="s">
        <v>66</v>
      </c>
      <c r="F1675" t="s">
        <v>58</v>
      </c>
      <c r="G1675" t="s">
        <v>90</v>
      </c>
      <c r="H1675">
        <v>11.28</v>
      </c>
      <c r="I1675">
        <v>557</v>
      </c>
      <c r="J1675">
        <v>104.21</v>
      </c>
      <c r="K1675">
        <v>2</v>
      </c>
      <c r="L1675" t="s">
        <v>68</v>
      </c>
      <c r="M1675" t="s">
        <v>60</v>
      </c>
      <c r="N1675">
        <v>43841.2</v>
      </c>
      <c r="O1675" t="s">
        <v>165</v>
      </c>
      <c r="P1675" t="s">
        <v>62</v>
      </c>
      <c r="Q1675">
        <v>81.540000000000006</v>
      </c>
      <c r="R1675">
        <v>1565.2</v>
      </c>
      <c r="S1675">
        <v>2511.13</v>
      </c>
      <c r="T1675">
        <v>4920.17</v>
      </c>
      <c r="U1675" t="str">
        <f>TEXT(Table1[[#This Row],[Booking_Date]],"mmm")</f>
        <v>Mar</v>
      </c>
      <c r="V1675">
        <f>YEAR(Table1[[#This Row],[Booking_Date]])</f>
        <v>2024</v>
      </c>
      <c r="W1675" t="s">
        <v>38</v>
      </c>
      <c r="X1675" t="str">
        <f>IF(Table1[[#This Row],[Freight_Cost]]&gt;50000,"High","Low")</f>
        <v>Low</v>
      </c>
      <c r="Y1675" s="5" t="str">
        <f>IF(Table1[[#This Row],[Profit]]&gt;10000,"Good","Average")</f>
        <v>Average</v>
      </c>
      <c r="Z1675" s="5" t="str" cm="1">
        <f t="array" ref="Z1675">_xlfn.IFS(K1675&lt;=5,"Excellent",K1675&lt;=10,"Good",TRUE,"Delayed")</f>
        <v>Excellent</v>
      </c>
      <c r="AA1675" s="5" t="str">
        <f>_xlfn.XLOOKUP(Table1[[#This Row],[Shipment_ID]],A:A,E:E)</f>
        <v>COSCO</v>
      </c>
      <c r="AB1675" s="5">
        <f t="shared" si="26"/>
        <v>4920.17</v>
      </c>
    </row>
    <row r="1676" spans="1:28">
      <c r="A1676" t="s">
        <v>1870</v>
      </c>
      <c r="B1676" s="1">
        <v>45383</v>
      </c>
      <c r="C1676" t="s">
        <v>50</v>
      </c>
      <c r="D1676" t="s">
        <v>72</v>
      </c>
      <c r="E1676" t="s">
        <v>102</v>
      </c>
      <c r="F1676" t="s">
        <v>58</v>
      </c>
      <c r="G1676" t="s">
        <v>33</v>
      </c>
      <c r="H1676">
        <v>23.44</v>
      </c>
      <c r="I1676">
        <v>2022</v>
      </c>
      <c r="J1676">
        <v>93.34</v>
      </c>
      <c r="K1676">
        <v>7</v>
      </c>
      <c r="L1676" t="s">
        <v>44</v>
      </c>
      <c r="M1676" t="s">
        <v>45</v>
      </c>
      <c r="N1676">
        <v>70060.800000000003</v>
      </c>
      <c r="O1676" t="s">
        <v>175</v>
      </c>
      <c r="P1676" t="s">
        <v>37</v>
      </c>
      <c r="Q1676">
        <v>85.09</v>
      </c>
      <c r="R1676">
        <v>4981.6000000000004</v>
      </c>
      <c r="S1676">
        <v>4364.42</v>
      </c>
      <c r="T1676">
        <v>11497.61</v>
      </c>
      <c r="U1676" t="str">
        <f>TEXT(Table1[[#This Row],[Booking_Date]],"mmm")</f>
        <v>Apr</v>
      </c>
      <c r="V1676">
        <f>YEAR(Table1[[#This Row],[Booking_Date]])</f>
        <v>2024</v>
      </c>
      <c r="W1676" t="s">
        <v>75</v>
      </c>
      <c r="X1676" t="str">
        <f>IF(Table1[[#This Row],[Freight_Cost]]&gt;50000,"High","Low")</f>
        <v>High</v>
      </c>
      <c r="Y1676" s="5" t="str">
        <f>IF(Table1[[#This Row],[Profit]]&gt;10000,"Good","Average")</f>
        <v>Good</v>
      </c>
      <c r="Z1676" s="5" t="str" cm="1">
        <f t="array" ref="Z1676">_xlfn.IFS(K1676&lt;=5,"Excellent",K1676&lt;=10,"Good",TRUE,"Delayed")</f>
        <v>Good</v>
      </c>
      <c r="AA1676" s="5" t="str">
        <f>_xlfn.XLOOKUP(Table1[[#This Row],[Shipment_ID]],A:A,E:E)</f>
        <v>Maersk</v>
      </c>
      <c r="AB1676" s="5">
        <f t="shared" si="26"/>
        <v>11497.61</v>
      </c>
    </row>
    <row r="1677" spans="1:28">
      <c r="A1677" t="s">
        <v>1871</v>
      </c>
      <c r="B1677" s="1">
        <v>45715</v>
      </c>
      <c r="C1677" t="s">
        <v>29</v>
      </c>
      <c r="D1677" t="s">
        <v>65</v>
      </c>
      <c r="E1677" t="s">
        <v>31</v>
      </c>
      <c r="F1677" t="s">
        <v>32</v>
      </c>
      <c r="G1677" t="s">
        <v>59</v>
      </c>
      <c r="H1677">
        <v>21.87</v>
      </c>
      <c r="I1677">
        <v>1659</v>
      </c>
      <c r="J1677">
        <v>102.34</v>
      </c>
      <c r="K1677">
        <v>5</v>
      </c>
      <c r="L1677" t="s">
        <v>44</v>
      </c>
      <c r="M1677" t="s">
        <v>45</v>
      </c>
      <c r="N1677">
        <v>53371.8</v>
      </c>
      <c r="O1677" t="s">
        <v>989</v>
      </c>
      <c r="P1677" t="s">
        <v>62</v>
      </c>
      <c r="Q1677">
        <v>84.75</v>
      </c>
      <c r="R1677">
        <v>4192.8</v>
      </c>
      <c r="S1677">
        <v>4973.8500000000004</v>
      </c>
      <c r="T1677">
        <v>6048.84</v>
      </c>
      <c r="U1677" t="str">
        <f>TEXT(Table1[[#This Row],[Booking_Date]],"mmm")</f>
        <v>Feb</v>
      </c>
      <c r="V1677">
        <f>YEAR(Table1[[#This Row],[Booking_Date]])</f>
        <v>2025</v>
      </c>
      <c r="W1677" t="s">
        <v>38</v>
      </c>
      <c r="X1677" t="str">
        <f>IF(Table1[[#This Row],[Freight_Cost]]&gt;50000,"High","Low")</f>
        <v>High</v>
      </c>
      <c r="Y1677" s="5" t="str">
        <f>IF(Table1[[#This Row],[Profit]]&gt;10000,"Good","Average")</f>
        <v>Average</v>
      </c>
      <c r="Z1677" s="5" t="str" cm="1">
        <f t="array" ref="Z1677">_xlfn.IFS(K1677&lt;=5,"Excellent",K1677&lt;=10,"Good",TRUE,"Delayed")</f>
        <v>Excellent</v>
      </c>
      <c r="AA1677" s="5" t="str">
        <f>_xlfn.XLOOKUP(Table1[[#This Row],[Shipment_ID]],A:A,E:E)</f>
        <v>Hapag-Lloyd</v>
      </c>
      <c r="AB1677" s="5">
        <f t="shared" si="26"/>
        <v>6048.84</v>
      </c>
    </row>
    <row r="1678" spans="1:28">
      <c r="A1678" t="s">
        <v>1872</v>
      </c>
      <c r="B1678" s="1">
        <v>45558</v>
      </c>
      <c r="C1678" t="s">
        <v>89</v>
      </c>
      <c r="D1678" t="s">
        <v>30</v>
      </c>
      <c r="E1678" t="s">
        <v>83</v>
      </c>
      <c r="F1678" t="s">
        <v>32</v>
      </c>
      <c r="G1678" t="s">
        <v>84</v>
      </c>
      <c r="H1678">
        <v>21.29</v>
      </c>
      <c r="I1678">
        <v>429</v>
      </c>
      <c r="J1678">
        <v>101.37</v>
      </c>
      <c r="K1678">
        <v>2</v>
      </c>
      <c r="L1678" t="s">
        <v>34</v>
      </c>
      <c r="M1678" t="s">
        <v>35</v>
      </c>
      <c r="N1678">
        <v>45473.4</v>
      </c>
      <c r="O1678" t="s">
        <v>133</v>
      </c>
      <c r="P1678" t="s">
        <v>54</v>
      </c>
      <c r="Q1678">
        <v>84.24</v>
      </c>
      <c r="R1678">
        <v>1709.6</v>
      </c>
      <c r="S1678">
        <v>4904.8599999999997</v>
      </c>
      <c r="T1678">
        <v>6478.58</v>
      </c>
      <c r="U1678" t="str">
        <f>TEXT(Table1[[#This Row],[Booking_Date]],"mmm")</f>
        <v>Sep</v>
      </c>
      <c r="V1678">
        <f>YEAR(Table1[[#This Row],[Booking_Date]])</f>
        <v>2024</v>
      </c>
      <c r="W1678" t="s">
        <v>48</v>
      </c>
      <c r="X1678" t="str">
        <f>IF(Table1[[#This Row],[Freight_Cost]]&gt;50000,"High","Low")</f>
        <v>Low</v>
      </c>
      <c r="Y1678" s="5" t="str">
        <f>IF(Table1[[#This Row],[Profit]]&gt;10000,"Good","Average")</f>
        <v>Average</v>
      </c>
      <c r="Z1678" s="5" t="str" cm="1">
        <f t="array" ref="Z1678">_xlfn.IFS(K1678&lt;=5,"Excellent",K1678&lt;=10,"Good",TRUE,"Delayed")</f>
        <v>Excellent</v>
      </c>
      <c r="AA1678" s="5" t="str">
        <f>_xlfn.XLOOKUP(Table1[[#This Row],[Shipment_ID]],A:A,E:E)</f>
        <v>MSC</v>
      </c>
      <c r="AB1678" s="5">
        <f t="shared" si="26"/>
        <v>6478.58</v>
      </c>
    </row>
    <row r="1679" spans="1:28">
      <c r="A1679" t="s">
        <v>1873</v>
      </c>
      <c r="B1679" s="1">
        <v>45353</v>
      </c>
      <c r="C1679" t="s">
        <v>89</v>
      </c>
      <c r="D1679" t="s">
        <v>51</v>
      </c>
      <c r="E1679" t="s">
        <v>83</v>
      </c>
      <c r="F1679" t="s">
        <v>58</v>
      </c>
      <c r="G1679" t="s">
        <v>59</v>
      </c>
      <c r="H1679">
        <v>15.25</v>
      </c>
      <c r="I1679">
        <v>2758</v>
      </c>
      <c r="J1679">
        <v>103.89</v>
      </c>
      <c r="K1679">
        <v>6</v>
      </c>
      <c r="L1679" t="s">
        <v>34</v>
      </c>
      <c r="M1679" t="s">
        <v>60</v>
      </c>
      <c r="N1679">
        <v>76287.8</v>
      </c>
      <c r="O1679" t="s">
        <v>197</v>
      </c>
      <c r="P1679" t="s">
        <v>47</v>
      </c>
      <c r="Q1679">
        <v>86.9</v>
      </c>
      <c r="R1679">
        <v>6126</v>
      </c>
      <c r="S1679">
        <v>1672.4</v>
      </c>
      <c r="T1679">
        <v>6556.89</v>
      </c>
      <c r="U1679" t="str">
        <f>TEXT(Table1[[#This Row],[Booking_Date]],"mmm")</f>
        <v>Mar</v>
      </c>
      <c r="V1679">
        <f>YEAR(Table1[[#This Row],[Booking_Date]])</f>
        <v>2024</v>
      </c>
      <c r="W1679" t="s">
        <v>38</v>
      </c>
      <c r="X1679" t="str">
        <f>IF(Table1[[#This Row],[Freight_Cost]]&gt;50000,"High","Low")</f>
        <v>High</v>
      </c>
      <c r="Y1679" s="5" t="str">
        <f>IF(Table1[[#This Row],[Profit]]&gt;10000,"Good","Average")</f>
        <v>Average</v>
      </c>
      <c r="Z1679" s="5" t="str" cm="1">
        <f t="array" ref="Z1679">_xlfn.IFS(K1679&lt;=5,"Excellent",K1679&lt;=10,"Good",TRUE,"Delayed")</f>
        <v>Good</v>
      </c>
      <c r="AA1679" s="5" t="str">
        <f>_xlfn.XLOOKUP(Table1[[#This Row],[Shipment_ID]],A:A,E:E)</f>
        <v>MSC</v>
      </c>
      <c r="AB1679" s="5">
        <f t="shared" si="26"/>
        <v>6556.89</v>
      </c>
    </row>
    <row r="1680" spans="1:28">
      <c r="A1680" t="s">
        <v>1874</v>
      </c>
      <c r="B1680" s="1">
        <v>46042</v>
      </c>
      <c r="C1680" t="s">
        <v>89</v>
      </c>
      <c r="D1680" t="s">
        <v>72</v>
      </c>
      <c r="E1680" t="s">
        <v>42</v>
      </c>
      <c r="F1680" t="s">
        <v>32</v>
      </c>
      <c r="G1680" t="s">
        <v>43</v>
      </c>
      <c r="H1680">
        <v>13.21</v>
      </c>
      <c r="I1680">
        <v>2382</v>
      </c>
      <c r="J1680">
        <v>101</v>
      </c>
      <c r="K1680">
        <v>7</v>
      </c>
      <c r="L1680" t="s">
        <v>34</v>
      </c>
      <c r="M1680" t="s">
        <v>45</v>
      </c>
      <c r="N1680">
        <v>59093</v>
      </c>
      <c r="O1680" t="s">
        <v>91</v>
      </c>
      <c r="P1680" t="s">
        <v>70</v>
      </c>
      <c r="Q1680">
        <v>82.54</v>
      </c>
      <c r="R1680">
        <v>5292.4</v>
      </c>
      <c r="S1680">
        <v>2024</v>
      </c>
      <c r="T1680">
        <v>9720.56</v>
      </c>
      <c r="U1680" t="str">
        <f>TEXT(Table1[[#This Row],[Booking_Date]],"mmm")</f>
        <v>Jan</v>
      </c>
      <c r="V1680">
        <f>YEAR(Table1[[#This Row],[Booking_Date]])</f>
        <v>2026</v>
      </c>
      <c r="W1680" t="s">
        <v>38</v>
      </c>
      <c r="X1680" t="str">
        <f>IF(Table1[[#This Row],[Freight_Cost]]&gt;50000,"High","Low")</f>
        <v>High</v>
      </c>
      <c r="Y1680" s="5" t="str">
        <f>IF(Table1[[#This Row],[Profit]]&gt;10000,"Good","Average")</f>
        <v>Average</v>
      </c>
      <c r="Z1680" s="5" t="str" cm="1">
        <f t="array" ref="Z1680">_xlfn.IFS(K1680&lt;=5,"Excellent",K1680&lt;=10,"Good",TRUE,"Delayed")</f>
        <v>Good</v>
      </c>
      <c r="AA1680" s="5" t="str">
        <f>_xlfn.XLOOKUP(Table1[[#This Row],[Shipment_ID]],A:A,E:E)</f>
        <v>CMA CGM</v>
      </c>
      <c r="AB1680" s="5">
        <f t="shared" si="26"/>
        <v>9720.56</v>
      </c>
    </row>
    <row r="1681" spans="1:28">
      <c r="A1681" t="s">
        <v>1875</v>
      </c>
      <c r="B1681" s="1">
        <v>45642</v>
      </c>
      <c r="C1681" t="s">
        <v>50</v>
      </c>
      <c r="D1681" t="s">
        <v>108</v>
      </c>
      <c r="E1681" t="s">
        <v>83</v>
      </c>
      <c r="F1681" t="s">
        <v>58</v>
      </c>
      <c r="G1681" t="s">
        <v>84</v>
      </c>
      <c r="H1681">
        <v>14.02</v>
      </c>
      <c r="I1681">
        <v>1759</v>
      </c>
      <c r="J1681">
        <v>94.28</v>
      </c>
      <c r="K1681">
        <v>5</v>
      </c>
      <c r="L1681" t="s">
        <v>44</v>
      </c>
      <c r="M1681" t="s">
        <v>45</v>
      </c>
      <c r="N1681">
        <v>58539.6</v>
      </c>
      <c r="O1681" t="s">
        <v>385</v>
      </c>
      <c r="P1681" t="s">
        <v>70</v>
      </c>
      <c r="Q1681">
        <v>86.85</v>
      </c>
      <c r="R1681">
        <v>4078.8</v>
      </c>
      <c r="S1681">
        <v>2682.77</v>
      </c>
      <c r="T1681">
        <v>9110.0400000000009</v>
      </c>
      <c r="U1681" t="str">
        <f>TEXT(Table1[[#This Row],[Booking_Date]],"mmm")</f>
        <v>Dec</v>
      </c>
      <c r="V1681">
        <f>YEAR(Table1[[#This Row],[Booking_Date]])</f>
        <v>2024</v>
      </c>
      <c r="W1681" t="s">
        <v>104</v>
      </c>
      <c r="X1681" t="str">
        <f>IF(Table1[[#This Row],[Freight_Cost]]&gt;50000,"High","Low")</f>
        <v>High</v>
      </c>
      <c r="Y1681" s="5" t="str">
        <f>IF(Table1[[#This Row],[Profit]]&gt;10000,"Good","Average")</f>
        <v>Average</v>
      </c>
      <c r="Z1681" s="5" t="str" cm="1">
        <f t="array" ref="Z1681">_xlfn.IFS(K1681&lt;=5,"Excellent",K1681&lt;=10,"Good",TRUE,"Delayed")</f>
        <v>Excellent</v>
      </c>
      <c r="AA1681" s="5" t="str">
        <f>_xlfn.XLOOKUP(Table1[[#This Row],[Shipment_ID]],A:A,E:E)</f>
        <v>MSC</v>
      </c>
      <c r="AB1681" s="5">
        <f t="shared" si="26"/>
        <v>9110.0400000000009</v>
      </c>
    </row>
    <row r="1682" spans="1:28">
      <c r="A1682" t="s">
        <v>1876</v>
      </c>
      <c r="B1682" s="1">
        <v>45306</v>
      </c>
      <c r="C1682" t="s">
        <v>89</v>
      </c>
      <c r="D1682" t="s">
        <v>41</v>
      </c>
      <c r="E1682" t="s">
        <v>83</v>
      </c>
      <c r="F1682" t="s">
        <v>32</v>
      </c>
      <c r="G1682" t="s">
        <v>90</v>
      </c>
      <c r="H1682">
        <v>18.670000000000002</v>
      </c>
      <c r="I1682">
        <v>665</v>
      </c>
      <c r="J1682">
        <v>88.32</v>
      </c>
      <c r="K1682">
        <v>2</v>
      </c>
      <c r="L1682" t="s">
        <v>34</v>
      </c>
      <c r="M1682" t="s">
        <v>35</v>
      </c>
      <c r="N1682">
        <v>44381.4</v>
      </c>
      <c r="O1682" t="s">
        <v>385</v>
      </c>
      <c r="P1682" t="s">
        <v>37</v>
      </c>
      <c r="Q1682">
        <v>85.21</v>
      </c>
      <c r="R1682">
        <v>2076.8000000000002</v>
      </c>
      <c r="S1682">
        <v>4871.58</v>
      </c>
      <c r="T1682">
        <v>4639.22</v>
      </c>
      <c r="U1682" t="str">
        <f>TEXT(Table1[[#This Row],[Booking_Date]],"mmm")</f>
        <v>Jan</v>
      </c>
      <c r="V1682">
        <f>YEAR(Table1[[#This Row],[Booking_Date]])</f>
        <v>2024</v>
      </c>
      <c r="W1682" t="s">
        <v>38</v>
      </c>
      <c r="X1682" t="str">
        <f>IF(Table1[[#This Row],[Freight_Cost]]&gt;50000,"High","Low")</f>
        <v>Low</v>
      </c>
      <c r="Y1682" s="5" t="str">
        <f>IF(Table1[[#This Row],[Profit]]&gt;10000,"Good","Average")</f>
        <v>Average</v>
      </c>
      <c r="Z1682" s="5" t="str" cm="1">
        <f t="array" ref="Z1682">_xlfn.IFS(K1682&lt;=5,"Excellent",K1682&lt;=10,"Good",TRUE,"Delayed")</f>
        <v>Excellent</v>
      </c>
      <c r="AA1682" s="5" t="str">
        <f>_xlfn.XLOOKUP(Table1[[#This Row],[Shipment_ID]],A:A,E:E)</f>
        <v>MSC</v>
      </c>
      <c r="AB1682" s="5">
        <f t="shared" si="26"/>
        <v>4639.22</v>
      </c>
    </row>
    <row r="1683" spans="1:28">
      <c r="A1683" t="s">
        <v>1877</v>
      </c>
      <c r="B1683" s="1">
        <v>45744</v>
      </c>
      <c r="C1683" t="s">
        <v>29</v>
      </c>
      <c r="D1683" t="s">
        <v>65</v>
      </c>
      <c r="E1683" t="s">
        <v>83</v>
      </c>
      <c r="F1683" t="s">
        <v>58</v>
      </c>
      <c r="G1683" t="s">
        <v>67</v>
      </c>
      <c r="H1683">
        <v>14.49</v>
      </c>
      <c r="I1683">
        <v>797</v>
      </c>
      <c r="J1683">
        <v>86.27</v>
      </c>
      <c r="K1683">
        <v>3</v>
      </c>
      <c r="L1683" t="s">
        <v>68</v>
      </c>
      <c r="M1683" t="s">
        <v>60</v>
      </c>
      <c r="N1683">
        <v>47457.4</v>
      </c>
      <c r="O1683" t="s">
        <v>240</v>
      </c>
      <c r="P1683" t="s">
        <v>37</v>
      </c>
      <c r="Q1683">
        <v>88.69</v>
      </c>
      <c r="R1683">
        <v>2173.6</v>
      </c>
      <c r="S1683">
        <v>2934.94</v>
      </c>
      <c r="T1683">
        <v>5861.2</v>
      </c>
      <c r="U1683" t="str">
        <f>TEXT(Table1[[#This Row],[Booking_Date]],"mmm")</f>
        <v>Mar</v>
      </c>
      <c r="V1683">
        <f>YEAR(Table1[[#This Row],[Booking_Date]])</f>
        <v>2025</v>
      </c>
      <c r="W1683" t="s">
        <v>38</v>
      </c>
      <c r="X1683" t="str">
        <f>IF(Table1[[#This Row],[Freight_Cost]]&gt;50000,"High","Low")</f>
        <v>Low</v>
      </c>
      <c r="Y1683" s="5" t="str">
        <f>IF(Table1[[#This Row],[Profit]]&gt;10000,"Good","Average")</f>
        <v>Average</v>
      </c>
      <c r="Z1683" s="5" t="str" cm="1">
        <f t="array" ref="Z1683">_xlfn.IFS(K1683&lt;=5,"Excellent",K1683&lt;=10,"Good",TRUE,"Delayed")</f>
        <v>Excellent</v>
      </c>
      <c r="AA1683" s="5" t="str">
        <f>_xlfn.XLOOKUP(Table1[[#This Row],[Shipment_ID]],A:A,E:E)</f>
        <v>MSC</v>
      </c>
      <c r="AB1683" s="5">
        <f t="shared" si="26"/>
        <v>5861.2</v>
      </c>
    </row>
    <row r="1684" spans="1:28">
      <c r="A1684" t="s">
        <v>1878</v>
      </c>
      <c r="B1684" s="1">
        <v>46105</v>
      </c>
      <c r="C1684" t="s">
        <v>64</v>
      </c>
      <c r="D1684" t="s">
        <v>108</v>
      </c>
      <c r="E1684" t="s">
        <v>83</v>
      </c>
      <c r="F1684" t="s">
        <v>58</v>
      </c>
      <c r="G1684" t="s">
        <v>52</v>
      </c>
      <c r="H1684">
        <v>27.76</v>
      </c>
      <c r="I1684">
        <v>1352</v>
      </c>
      <c r="J1684">
        <v>93.57</v>
      </c>
      <c r="K1684">
        <v>4</v>
      </c>
      <c r="L1684" t="s">
        <v>44</v>
      </c>
      <c r="M1684" t="s">
        <v>35</v>
      </c>
      <c r="N1684">
        <v>68436.399999999994</v>
      </c>
      <c r="O1684" t="s">
        <v>232</v>
      </c>
      <c r="P1684" t="s">
        <v>78</v>
      </c>
      <c r="Q1684">
        <v>86.13</v>
      </c>
      <c r="R1684">
        <v>3814.4</v>
      </c>
      <c r="S1684">
        <v>2371.44</v>
      </c>
      <c r="T1684">
        <v>8525.85</v>
      </c>
      <c r="U1684" t="str">
        <f>TEXT(Table1[[#This Row],[Booking_Date]],"mmm")</f>
        <v>Mar</v>
      </c>
      <c r="V1684">
        <f>YEAR(Table1[[#This Row],[Booking_Date]])</f>
        <v>2026</v>
      </c>
      <c r="W1684" t="s">
        <v>38</v>
      </c>
      <c r="X1684" t="str">
        <f>IF(Table1[[#This Row],[Freight_Cost]]&gt;50000,"High","Low")</f>
        <v>High</v>
      </c>
      <c r="Y1684" s="5" t="str">
        <f>IF(Table1[[#This Row],[Profit]]&gt;10000,"Good","Average")</f>
        <v>Average</v>
      </c>
      <c r="Z1684" s="5" t="str" cm="1">
        <f t="array" ref="Z1684">_xlfn.IFS(K1684&lt;=5,"Excellent",K1684&lt;=10,"Good",TRUE,"Delayed")</f>
        <v>Excellent</v>
      </c>
      <c r="AA1684" s="5" t="str">
        <f>_xlfn.XLOOKUP(Table1[[#This Row],[Shipment_ID]],A:A,E:E)</f>
        <v>MSC</v>
      </c>
      <c r="AB1684" s="5">
        <f t="shared" si="26"/>
        <v>8525.85</v>
      </c>
    </row>
    <row r="1685" spans="1:28">
      <c r="A1685" t="s">
        <v>1879</v>
      </c>
      <c r="B1685" s="1">
        <v>45568</v>
      </c>
      <c r="C1685" t="s">
        <v>115</v>
      </c>
      <c r="D1685" t="s">
        <v>51</v>
      </c>
      <c r="E1685" t="s">
        <v>99</v>
      </c>
      <c r="F1685" t="s">
        <v>32</v>
      </c>
      <c r="G1685" t="s">
        <v>33</v>
      </c>
      <c r="H1685">
        <v>10.83</v>
      </c>
      <c r="I1685">
        <v>1135</v>
      </c>
      <c r="J1685">
        <v>86.6</v>
      </c>
      <c r="K1685">
        <v>2</v>
      </c>
      <c r="L1685" t="s">
        <v>68</v>
      </c>
      <c r="M1685" t="s">
        <v>45</v>
      </c>
      <c r="N1685">
        <v>37759</v>
      </c>
      <c r="O1685" t="s">
        <v>287</v>
      </c>
      <c r="P1685" t="s">
        <v>62</v>
      </c>
      <c r="Q1685">
        <v>83.22</v>
      </c>
      <c r="R1685">
        <v>2703.2</v>
      </c>
      <c r="S1685">
        <v>2101.83</v>
      </c>
      <c r="T1685">
        <v>3377.62</v>
      </c>
      <c r="U1685" t="str">
        <f>TEXT(Table1[[#This Row],[Booking_Date]],"mmm")</f>
        <v>Oct</v>
      </c>
      <c r="V1685">
        <f>YEAR(Table1[[#This Row],[Booking_Date]])</f>
        <v>2024</v>
      </c>
      <c r="W1685" t="s">
        <v>104</v>
      </c>
      <c r="X1685" t="str">
        <f>IF(Table1[[#This Row],[Freight_Cost]]&gt;50000,"High","Low")</f>
        <v>Low</v>
      </c>
      <c r="Y1685" s="5" t="str">
        <f>IF(Table1[[#This Row],[Profit]]&gt;10000,"Good","Average")</f>
        <v>Average</v>
      </c>
      <c r="Z1685" s="5" t="str" cm="1">
        <f t="array" ref="Z1685">_xlfn.IFS(K1685&lt;=5,"Excellent",K1685&lt;=10,"Good",TRUE,"Delayed")</f>
        <v>Excellent</v>
      </c>
      <c r="AA1685" s="5" t="str">
        <f>_xlfn.XLOOKUP(Table1[[#This Row],[Shipment_ID]],A:A,E:E)</f>
        <v>ONE</v>
      </c>
      <c r="AB1685" s="5">
        <f t="shared" si="26"/>
        <v>3377.62</v>
      </c>
    </row>
    <row r="1686" spans="1:28">
      <c r="A1686" t="s">
        <v>1880</v>
      </c>
      <c r="B1686" s="1">
        <v>45521</v>
      </c>
      <c r="C1686" t="s">
        <v>40</v>
      </c>
      <c r="D1686" t="s">
        <v>82</v>
      </c>
      <c r="E1686" t="s">
        <v>99</v>
      </c>
      <c r="F1686" t="s">
        <v>32</v>
      </c>
      <c r="G1686" t="s">
        <v>90</v>
      </c>
      <c r="H1686">
        <v>24.21</v>
      </c>
      <c r="I1686">
        <v>1522</v>
      </c>
      <c r="J1686">
        <v>98.08</v>
      </c>
      <c r="K1686">
        <v>5</v>
      </c>
      <c r="L1686" t="s">
        <v>68</v>
      </c>
      <c r="M1686" t="s">
        <v>45</v>
      </c>
      <c r="N1686">
        <v>55822.6</v>
      </c>
      <c r="O1686" t="s">
        <v>184</v>
      </c>
      <c r="P1686" t="s">
        <v>78</v>
      </c>
      <c r="Q1686">
        <v>83.73</v>
      </c>
      <c r="R1686">
        <v>4012.4</v>
      </c>
      <c r="S1686">
        <v>2072.1</v>
      </c>
      <c r="T1686">
        <v>8276.64</v>
      </c>
      <c r="U1686" t="str">
        <f>TEXT(Table1[[#This Row],[Booking_Date]],"mmm")</f>
        <v>Aug</v>
      </c>
      <c r="V1686">
        <f>YEAR(Table1[[#This Row],[Booking_Date]])</f>
        <v>2024</v>
      </c>
      <c r="W1686" t="s">
        <v>48</v>
      </c>
      <c r="X1686" t="str">
        <f>IF(Table1[[#This Row],[Freight_Cost]]&gt;50000,"High","Low")</f>
        <v>High</v>
      </c>
      <c r="Y1686" s="5" t="str">
        <f>IF(Table1[[#This Row],[Profit]]&gt;10000,"Good","Average")</f>
        <v>Average</v>
      </c>
      <c r="Z1686" s="5" t="str" cm="1">
        <f t="array" ref="Z1686">_xlfn.IFS(K1686&lt;=5,"Excellent",K1686&lt;=10,"Good",TRUE,"Delayed")</f>
        <v>Excellent</v>
      </c>
      <c r="AA1686" s="5" t="str">
        <f>_xlfn.XLOOKUP(Table1[[#This Row],[Shipment_ID]],A:A,E:E)</f>
        <v>ONE</v>
      </c>
      <c r="AB1686" s="5">
        <f t="shared" si="26"/>
        <v>8276.64</v>
      </c>
    </row>
    <row r="1687" spans="1:28">
      <c r="A1687" t="s">
        <v>1881</v>
      </c>
      <c r="B1687" s="1">
        <v>45936</v>
      </c>
      <c r="C1687" t="s">
        <v>50</v>
      </c>
      <c r="D1687" t="s">
        <v>51</v>
      </c>
      <c r="E1687" t="s">
        <v>66</v>
      </c>
      <c r="F1687" t="s">
        <v>58</v>
      </c>
      <c r="G1687" t="s">
        <v>33</v>
      </c>
      <c r="H1687">
        <v>27.35</v>
      </c>
      <c r="I1687">
        <v>1126</v>
      </c>
      <c r="J1687">
        <v>85.32</v>
      </c>
      <c r="K1687">
        <v>3</v>
      </c>
      <c r="L1687" t="s">
        <v>44</v>
      </c>
      <c r="M1687" t="s">
        <v>35</v>
      </c>
      <c r="N1687">
        <v>64365.4</v>
      </c>
      <c r="O1687" t="s">
        <v>172</v>
      </c>
      <c r="P1687" t="s">
        <v>78</v>
      </c>
      <c r="Q1687">
        <v>87.1</v>
      </c>
      <c r="R1687">
        <v>3346</v>
      </c>
      <c r="S1687">
        <v>1716.39</v>
      </c>
      <c r="T1687">
        <v>6819.86</v>
      </c>
      <c r="U1687" t="str">
        <f>TEXT(Table1[[#This Row],[Booking_Date]],"mmm")</f>
        <v>Oct</v>
      </c>
      <c r="V1687">
        <f>YEAR(Table1[[#This Row],[Booking_Date]])</f>
        <v>2025</v>
      </c>
      <c r="W1687" t="s">
        <v>104</v>
      </c>
      <c r="X1687" t="str">
        <f>IF(Table1[[#This Row],[Freight_Cost]]&gt;50000,"High","Low")</f>
        <v>High</v>
      </c>
      <c r="Y1687" s="5" t="str">
        <f>IF(Table1[[#This Row],[Profit]]&gt;10000,"Good","Average")</f>
        <v>Average</v>
      </c>
      <c r="Z1687" s="5" t="str" cm="1">
        <f t="array" ref="Z1687">_xlfn.IFS(K1687&lt;=5,"Excellent",K1687&lt;=10,"Good",TRUE,"Delayed")</f>
        <v>Excellent</v>
      </c>
      <c r="AA1687" s="5" t="str">
        <f>_xlfn.XLOOKUP(Table1[[#This Row],[Shipment_ID]],A:A,E:E)</f>
        <v>COSCO</v>
      </c>
      <c r="AB1687" s="5">
        <f t="shared" si="26"/>
        <v>6819.86</v>
      </c>
    </row>
    <row r="1688" spans="1:28">
      <c r="A1688" t="s">
        <v>1882</v>
      </c>
      <c r="B1688" s="1">
        <v>45378</v>
      </c>
      <c r="C1688" t="s">
        <v>29</v>
      </c>
      <c r="D1688" t="s">
        <v>108</v>
      </c>
      <c r="E1688" t="s">
        <v>99</v>
      </c>
      <c r="F1688" t="s">
        <v>32</v>
      </c>
      <c r="G1688" t="s">
        <v>90</v>
      </c>
      <c r="H1688">
        <v>18.78</v>
      </c>
      <c r="I1688">
        <v>1681</v>
      </c>
      <c r="J1688">
        <v>96</v>
      </c>
      <c r="K1688">
        <v>4</v>
      </c>
      <c r="L1688" t="s">
        <v>44</v>
      </c>
      <c r="M1688" t="s">
        <v>35</v>
      </c>
      <c r="N1688">
        <v>52594</v>
      </c>
      <c r="O1688" t="s">
        <v>211</v>
      </c>
      <c r="P1688" t="s">
        <v>37</v>
      </c>
      <c r="Q1688">
        <v>84.28</v>
      </c>
      <c r="R1688">
        <v>4113.2</v>
      </c>
      <c r="S1688">
        <v>4761.96</v>
      </c>
      <c r="T1688">
        <v>5157.71</v>
      </c>
      <c r="U1688" t="str">
        <f>TEXT(Table1[[#This Row],[Booking_Date]],"mmm")</f>
        <v>Mar</v>
      </c>
      <c r="V1688">
        <f>YEAR(Table1[[#This Row],[Booking_Date]])</f>
        <v>2024</v>
      </c>
      <c r="W1688" t="s">
        <v>38</v>
      </c>
      <c r="X1688" t="str">
        <f>IF(Table1[[#This Row],[Freight_Cost]]&gt;50000,"High","Low")</f>
        <v>High</v>
      </c>
      <c r="Y1688" s="5" t="str">
        <f>IF(Table1[[#This Row],[Profit]]&gt;10000,"Good","Average")</f>
        <v>Average</v>
      </c>
      <c r="Z1688" s="5" t="str" cm="1">
        <f t="array" ref="Z1688">_xlfn.IFS(K1688&lt;=5,"Excellent",K1688&lt;=10,"Good",TRUE,"Delayed")</f>
        <v>Excellent</v>
      </c>
      <c r="AA1688" s="5" t="str">
        <f>_xlfn.XLOOKUP(Table1[[#This Row],[Shipment_ID]],A:A,E:E)</f>
        <v>ONE</v>
      </c>
      <c r="AB1688" s="5">
        <f t="shared" si="26"/>
        <v>5157.71</v>
      </c>
    </row>
    <row r="1689" spans="1:28">
      <c r="A1689" t="s">
        <v>1883</v>
      </c>
      <c r="B1689" s="1">
        <v>45389</v>
      </c>
      <c r="C1689" t="s">
        <v>40</v>
      </c>
      <c r="D1689" t="s">
        <v>108</v>
      </c>
      <c r="E1689" t="s">
        <v>99</v>
      </c>
      <c r="F1689" t="s">
        <v>32</v>
      </c>
      <c r="G1689" t="s">
        <v>59</v>
      </c>
      <c r="H1689">
        <v>21.58</v>
      </c>
      <c r="I1689">
        <v>975</v>
      </c>
      <c r="J1689">
        <v>93.93</v>
      </c>
      <c r="K1689">
        <v>4</v>
      </c>
      <c r="L1689" t="s">
        <v>34</v>
      </c>
      <c r="M1689" t="s">
        <v>35</v>
      </c>
      <c r="N1689">
        <v>51393.599999999999</v>
      </c>
      <c r="O1689" t="s">
        <v>593</v>
      </c>
      <c r="P1689" t="s">
        <v>70</v>
      </c>
      <c r="Q1689">
        <v>85.09</v>
      </c>
      <c r="R1689">
        <v>2813.2</v>
      </c>
      <c r="S1689">
        <v>2729.14</v>
      </c>
      <c r="T1689">
        <v>6390.15</v>
      </c>
      <c r="U1689" t="str">
        <f>TEXT(Table1[[#This Row],[Booking_Date]],"mmm")</f>
        <v>Apr</v>
      </c>
      <c r="V1689">
        <f>YEAR(Table1[[#This Row],[Booking_Date]])</f>
        <v>2024</v>
      </c>
      <c r="W1689" t="s">
        <v>75</v>
      </c>
      <c r="X1689" t="str">
        <f>IF(Table1[[#This Row],[Freight_Cost]]&gt;50000,"High","Low")</f>
        <v>High</v>
      </c>
      <c r="Y1689" s="5" t="str">
        <f>IF(Table1[[#This Row],[Profit]]&gt;10000,"Good","Average")</f>
        <v>Average</v>
      </c>
      <c r="Z1689" s="5" t="str" cm="1">
        <f t="array" ref="Z1689">_xlfn.IFS(K1689&lt;=5,"Excellent",K1689&lt;=10,"Good",TRUE,"Delayed")</f>
        <v>Excellent</v>
      </c>
      <c r="AA1689" s="5" t="str">
        <f>_xlfn.XLOOKUP(Table1[[#This Row],[Shipment_ID]],A:A,E:E)</f>
        <v>ONE</v>
      </c>
      <c r="AB1689" s="5">
        <f t="shared" si="26"/>
        <v>6390.15</v>
      </c>
    </row>
    <row r="1690" spans="1:28">
      <c r="A1690" t="s">
        <v>1884</v>
      </c>
      <c r="B1690" s="1">
        <v>45774</v>
      </c>
      <c r="C1690" t="s">
        <v>121</v>
      </c>
      <c r="D1690" t="s">
        <v>56</v>
      </c>
      <c r="E1690" t="s">
        <v>31</v>
      </c>
      <c r="F1690" t="s">
        <v>32</v>
      </c>
      <c r="G1690" t="s">
        <v>43</v>
      </c>
      <c r="H1690">
        <v>20.43</v>
      </c>
      <c r="I1690">
        <v>348</v>
      </c>
      <c r="J1690">
        <v>91.67</v>
      </c>
      <c r="K1690">
        <v>2</v>
      </c>
      <c r="L1690" t="s">
        <v>44</v>
      </c>
      <c r="M1690" t="s">
        <v>60</v>
      </c>
      <c r="N1690">
        <v>33563.4</v>
      </c>
      <c r="O1690" t="s">
        <v>268</v>
      </c>
      <c r="P1690" t="s">
        <v>54</v>
      </c>
      <c r="Q1690">
        <v>81.52</v>
      </c>
      <c r="R1690">
        <v>1513.2</v>
      </c>
      <c r="S1690">
        <v>3491.68</v>
      </c>
      <c r="T1690">
        <v>5683.69</v>
      </c>
      <c r="U1690" t="str">
        <f>TEXT(Table1[[#This Row],[Booking_Date]],"mmm")</f>
        <v>Apr</v>
      </c>
      <c r="V1690">
        <f>YEAR(Table1[[#This Row],[Booking_Date]])</f>
        <v>2025</v>
      </c>
      <c r="W1690" t="s">
        <v>75</v>
      </c>
      <c r="X1690" t="str">
        <f>IF(Table1[[#This Row],[Freight_Cost]]&gt;50000,"High","Low")</f>
        <v>Low</v>
      </c>
      <c r="Y1690" s="5" t="str">
        <f>IF(Table1[[#This Row],[Profit]]&gt;10000,"Good","Average")</f>
        <v>Average</v>
      </c>
      <c r="Z1690" s="5" t="str" cm="1">
        <f t="array" ref="Z1690">_xlfn.IFS(K1690&lt;=5,"Excellent",K1690&lt;=10,"Good",TRUE,"Delayed")</f>
        <v>Excellent</v>
      </c>
      <c r="AA1690" s="5" t="str">
        <f>_xlfn.XLOOKUP(Table1[[#This Row],[Shipment_ID]],A:A,E:E)</f>
        <v>Hapag-Lloyd</v>
      </c>
      <c r="AB1690" s="5">
        <f t="shared" si="26"/>
        <v>5683.69</v>
      </c>
    </row>
    <row r="1691" spans="1:28">
      <c r="A1691" t="s">
        <v>1885</v>
      </c>
      <c r="B1691" s="1">
        <v>45502</v>
      </c>
      <c r="C1691" t="s">
        <v>29</v>
      </c>
      <c r="D1691" t="s">
        <v>56</v>
      </c>
      <c r="E1691" t="s">
        <v>57</v>
      </c>
      <c r="F1691" t="s">
        <v>58</v>
      </c>
      <c r="G1691" t="s">
        <v>84</v>
      </c>
      <c r="H1691">
        <v>20.89</v>
      </c>
      <c r="I1691">
        <v>2309</v>
      </c>
      <c r="J1691">
        <v>85.89</v>
      </c>
      <c r="K1691">
        <v>7</v>
      </c>
      <c r="L1691" t="s">
        <v>44</v>
      </c>
      <c r="M1691" t="s">
        <v>45</v>
      </c>
      <c r="N1691">
        <v>70315.8</v>
      </c>
      <c r="O1691" t="s">
        <v>211</v>
      </c>
      <c r="P1691" t="s">
        <v>47</v>
      </c>
      <c r="Q1691">
        <v>88.36</v>
      </c>
      <c r="R1691">
        <v>5453.6</v>
      </c>
      <c r="S1691">
        <v>4440.53</v>
      </c>
      <c r="T1691">
        <v>6453.65</v>
      </c>
      <c r="U1691" t="str">
        <f>TEXT(Table1[[#This Row],[Booking_Date]],"mmm")</f>
        <v>Jul</v>
      </c>
      <c r="V1691">
        <f>YEAR(Table1[[#This Row],[Booking_Date]])</f>
        <v>2024</v>
      </c>
      <c r="W1691" t="s">
        <v>48</v>
      </c>
      <c r="X1691" t="str">
        <f>IF(Table1[[#This Row],[Freight_Cost]]&gt;50000,"High","Low")</f>
        <v>High</v>
      </c>
      <c r="Y1691" s="5" t="str">
        <f>IF(Table1[[#This Row],[Profit]]&gt;10000,"Good","Average")</f>
        <v>Average</v>
      </c>
      <c r="Z1691" s="5" t="str" cm="1">
        <f t="array" ref="Z1691">_xlfn.IFS(K1691&lt;=5,"Excellent",K1691&lt;=10,"Good",TRUE,"Delayed")</f>
        <v>Good</v>
      </c>
      <c r="AA1691" s="5" t="str">
        <f>_xlfn.XLOOKUP(Table1[[#This Row],[Shipment_ID]],A:A,E:E)</f>
        <v>Evergreen</v>
      </c>
      <c r="AB1691" s="5">
        <f t="shared" si="26"/>
        <v>6453.65</v>
      </c>
    </row>
    <row r="1692" spans="1:28">
      <c r="A1692" t="s">
        <v>1886</v>
      </c>
      <c r="B1692" s="1">
        <v>45393</v>
      </c>
      <c r="C1692" t="s">
        <v>40</v>
      </c>
      <c r="D1692" t="s">
        <v>56</v>
      </c>
      <c r="E1692" t="s">
        <v>57</v>
      </c>
      <c r="F1692" t="s">
        <v>32</v>
      </c>
      <c r="G1692" t="s">
        <v>84</v>
      </c>
      <c r="H1692">
        <v>18.690000000000001</v>
      </c>
      <c r="I1692">
        <v>1214</v>
      </c>
      <c r="J1692">
        <v>98.9</v>
      </c>
      <c r="K1692">
        <v>5</v>
      </c>
      <c r="L1692" t="s">
        <v>34</v>
      </c>
      <c r="M1692" t="s">
        <v>45</v>
      </c>
      <c r="N1692">
        <v>49757</v>
      </c>
      <c r="O1692" t="s">
        <v>487</v>
      </c>
      <c r="P1692" t="s">
        <v>54</v>
      </c>
      <c r="Q1692">
        <v>87.19</v>
      </c>
      <c r="R1692">
        <v>3175.6</v>
      </c>
      <c r="S1692">
        <v>4359.9399999999996</v>
      </c>
      <c r="T1692">
        <v>7764.25</v>
      </c>
      <c r="U1692" t="str">
        <f>TEXT(Table1[[#This Row],[Booking_Date]],"mmm")</f>
        <v>Apr</v>
      </c>
      <c r="V1692">
        <f>YEAR(Table1[[#This Row],[Booking_Date]])</f>
        <v>2024</v>
      </c>
      <c r="W1692" t="s">
        <v>75</v>
      </c>
      <c r="X1692" t="str">
        <f>IF(Table1[[#This Row],[Freight_Cost]]&gt;50000,"High","Low")</f>
        <v>Low</v>
      </c>
      <c r="Y1692" s="5" t="str">
        <f>IF(Table1[[#This Row],[Profit]]&gt;10000,"Good","Average")</f>
        <v>Average</v>
      </c>
      <c r="Z1692" s="5" t="str" cm="1">
        <f t="array" ref="Z1692">_xlfn.IFS(K1692&lt;=5,"Excellent",K1692&lt;=10,"Good",TRUE,"Delayed")</f>
        <v>Excellent</v>
      </c>
      <c r="AA1692" s="5" t="str">
        <f>_xlfn.XLOOKUP(Table1[[#This Row],[Shipment_ID]],A:A,E:E)</f>
        <v>Evergreen</v>
      </c>
      <c r="AB1692" s="5">
        <f t="shared" si="26"/>
        <v>7764.25</v>
      </c>
    </row>
    <row r="1693" spans="1:28">
      <c r="A1693" t="s">
        <v>1887</v>
      </c>
      <c r="B1693" s="1">
        <v>45653</v>
      </c>
      <c r="C1693" t="s">
        <v>29</v>
      </c>
      <c r="D1693" t="s">
        <v>51</v>
      </c>
      <c r="E1693" t="s">
        <v>99</v>
      </c>
      <c r="F1693" t="s">
        <v>32</v>
      </c>
      <c r="G1693" t="s">
        <v>33</v>
      </c>
      <c r="H1693">
        <v>15.33</v>
      </c>
      <c r="I1693">
        <v>1951</v>
      </c>
      <c r="J1693">
        <v>92.59</v>
      </c>
      <c r="K1693">
        <v>5</v>
      </c>
      <c r="L1693" t="s">
        <v>34</v>
      </c>
      <c r="M1693" t="s">
        <v>60</v>
      </c>
      <c r="N1693">
        <v>53319.8</v>
      </c>
      <c r="O1693" t="s">
        <v>292</v>
      </c>
      <c r="P1693" t="s">
        <v>37</v>
      </c>
      <c r="Q1693">
        <v>87.29</v>
      </c>
      <c r="R1693">
        <v>4515.2</v>
      </c>
      <c r="S1693">
        <v>4881.09</v>
      </c>
      <c r="T1693">
        <v>5089.47</v>
      </c>
      <c r="U1693" t="str">
        <f>TEXT(Table1[[#This Row],[Booking_Date]],"mmm")</f>
        <v>Dec</v>
      </c>
      <c r="V1693">
        <f>YEAR(Table1[[#This Row],[Booking_Date]])</f>
        <v>2024</v>
      </c>
      <c r="W1693" t="s">
        <v>104</v>
      </c>
      <c r="X1693" t="str">
        <f>IF(Table1[[#This Row],[Freight_Cost]]&gt;50000,"High","Low")</f>
        <v>High</v>
      </c>
      <c r="Y1693" s="5" t="str">
        <f>IF(Table1[[#This Row],[Profit]]&gt;10000,"Good","Average")</f>
        <v>Average</v>
      </c>
      <c r="Z1693" s="5" t="str" cm="1">
        <f t="array" ref="Z1693">_xlfn.IFS(K1693&lt;=5,"Excellent",K1693&lt;=10,"Good",TRUE,"Delayed")</f>
        <v>Excellent</v>
      </c>
      <c r="AA1693" s="5" t="str">
        <f>_xlfn.XLOOKUP(Table1[[#This Row],[Shipment_ID]],A:A,E:E)</f>
        <v>ONE</v>
      </c>
      <c r="AB1693" s="5">
        <f t="shared" si="26"/>
        <v>5089.47</v>
      </c>
    </row>
    <row r="1694" spans="1:28">
      <c r="A1694" t="s">
        <v>1888</v>
      </c>
      <c r="B1694" s="1">
        <v>45313</v>
      </c>
      <c r="C1694" t="s">
        <v>64</v>
      </c>
      <c r="D1694" t="s">
        <v>41</v>
      </c>
      <c r="E1694" t="s">
        <v>102</v>
      </c>
      <c r="F1694" t="s">
        <v>58</v>
      </c>
      <c r="G1694" t="s">
        <v>59</v>
      </c>
      <c r="H1694">
        <v>13.51</v>
      </c>
      <c r="I1694">
        <v>2223</v>
      </c>
      <c r="J1694">
        <v>88.33</v>
      </c>
      <c r="K1694">
        <v>7</v>
      </c>
      <c r="L1694" t="s">
        <v>44</v>
      </c>
      <c r="M1694" t="s">
        <v>35</v>
      </c>
      <c r="N1694">
        <v>65434.6</v>
      </c>
      <c r="O1694" t="s">
        <v>366</v>
      </c>
      <c r="P1694" t="s">
        <v>74</v>
      </c>
      <c r="Q1694">
        <v>83.16</v>
      </c>
      <c r="R1694">
        <v>4986.3999999999996</v>
      </c>
      <c r="S1694">
        <v>3318.17</v>
      </c>
      <c r="T1694">
        <v>8246.92</v>
      </c>
      <c r="U1694" t="str">
        <f>TEXT(Table1[[#This Row],[Booking_Date]],"mmm")</f>
        <v>Jan</v>
      </c>
      <c r="V1694">
        <f>YEAR(Table1[[#This Row],[Booking_Date]])</f>
        <v>2024</v>
      </c>
      <c r="W1694" t="s">
        <v>38</v>
      </c>
      <c r="X1694" t="str">
        <f>IF(Table1[[#This Row],[Freight_Cost]]&gt;50000,"High","Low")</f>
        <v>High</v>
      </c>
      <c r="Y1694" s="5" t="str">
        <f>IF(Table1[[#This Row],[Profit]]&gt;10000,"Good","Average")</f>
        <v>Average</v>
      </c>
      <c r="Z1694" s="5" t="str" cm="1">
        <f t="array" ref="Z1694">_xlfn.IFS(K1694&lt;=5,"Excellent",K1694&lt;=10,"Good",TRUE,"Delayed")</f>
        <v>Good</v>
      </c>
      <c r="AA1694" s="5" t="str">
        <f>_xlfn.XLOOKUP(Table1[[#This Row],[Shipment_ID]],A:A,E:E)</f>
        <v>Maersk</v>
      </c>
      <c r="AB1694" s="5">
        <f t="shared" si="26"/>
        <v>8246.92</v>
      </c>
    </row>
    <row r="1695" spans="1:28">
      <c r="A1695" t="s">
        <v>1889</v>
      </c>
      <c r="B1695" s="1">
        <v>45478</v>
      </c>
      <c r="C1695" t="s">
        <v>64</v>
      </c>
      <c r="D1695" t="s">
        <v>65</v>
      </c>
      <c r="E1695" t="s">
        <v>99</v>
      </c>
      <c r="F1695" t="s">
        <v>58</v>
      </c>
      <c r="G1695" t="s">
        <v>43</v>
      </c>
      <c r="H1695">
        <v>18.850000000000001</v>
      </c>
      <c r="I1695">
        <v>1621</v>
      </c>
      <c r="J1695">
        <v>101.26</v>
      </c>
      <c r="K1695">
        <v>5</v>
      </c>
      <c r="L1695" t="s">
        <v>44</v>
      </c>
      <c r="M1695" t="s">
        <v>45</v>
      </c>
      <c r="N1695">
        <v>62068.2</v>
      </c>
      <c r="O1695" t="s">
        <v>180</v>
      </c>
      <c r="P1695" t="s">
        <v>47</v>
      </c>
      <c r="Q1695">
        <v>81.73</v>
      </c>
      <c r="R1695">
        <v>3996</v>
      </c>
      <c r="S1695">
        <v>2951.73</v>
      </c>
      <c r="T1695">
        <v>7184.16</v>
      </c>
      <c r="U1695" t="str">
        <f>TEXT(Table1[[#This Row],[Booking_Date]],"mmm")</f>
        <v>Jul</v>
      </c>
      <c r="V1695">
        <f>YEAR(Table1[[#This Row],[Booking_Date]])</f>
        <v>2024</v>
      </c>
      <c r="W1695" t="s">
        <v>48</v>
      </c>
      <c r="X1695" t="str">
        <f>IF(Table1[[#This Row],[Freight_Cost]]&gt;50000,"High","Low")</f>
        <v>High</v>
      </c>
      <c r="Y1695" s="5" t="str">
        <f>IF(Table1[[#This Row],[Profit]]&gt;10000,"Good","Average")</f>
        <v>Average</v>
      </c>
      <c r="Z1695" s="5" t="str" cm="1">
        <f t="array" ref="Z1695">_xlfn.IFS(K1695&lt;=5,"Excellent",K1695&lt;=10,"Good",TRUE,"Delayed")</f>
        <v>Excellent</v>
      </c>
      <c r="AA1695" s="5" t="str">
        <f>_xlfn.XLOOKUP(Table1[[#This Row],[Shipment_ID]],A:A,E:E)</f>
        <v>ONE</v>
      </c>
      <c r="AB1695" s="5">
        <f t="shared" si="26"/>
        <v>7184.16</v>
      </c>
    </row>
    <row r="1696" spans="1:28">
      <c r="A1696" t="s">
        <v>1890</v>
      </c>
      <c r="B1696" s="1">
        <v>45981</v>
      </c>
      <c r="C1696" t="s">
        <v>40</v>
      </c>
      <c r="D1696" t="s">
        <v>51</v>
      </c>
      <c r="E1696" t="s">
        <v>99</v>
      </c>
      <c r="F1696" t="s">
        <v>32</v>
      </c>
      <c r="G1696" t="s">
        <v>59</v>
      </c>
      <c r="H1696">
        <v>22.4</v>
      </c>
      <c r="I1696">
        <v>1720</v>
      </c>
      <c r="J1696">
        <v>101.59</v>
      </c>
      <c r="K1696">
        <v>4</v>
      </c>
      <c r="L1696" t="s">
        <v>68</v>
      </c>
      <c r="M1696" t="s">
        <v>45</v>
      </c>
      <c r="N1696">
        <v>56990.8</v>
      </c>
      <c r="O1696" t="s">
        <v>262</v>
      </c>
      <c r="P1696" t="s">
        <v>54</v>
      </c>
      <c r="Q1696">
        <v>82.9</v>
      </c>
      <c r="R1696">
        <v>4336</v>
      </c>
      <c r="S1696">
        <v>4617.87</v>
      </c>
      <c r="T1696">
        <v>7352.2</v>
      </c>
      <c r="U1696" t="str">
        <f>TEXT(Table1[[#This Row],[Booking_Date]],"mmm")</f>
        <v>Nov</v>
      </c>
      <c r="V1696">
        <f>YEAR(Table1[[#This Row],[Booking_Date]])</f>
        <v>2025</v>
      </c>
      <c r="W1696" t="s">
        <v>104</v>
      </c>
      <c r="X1696" t="str">
        <f>IF(Table1[[#This Row],[Freight_Cost]]&gt;50000,"High","Low")</f>
        <v>High</v>
      </c>
      <c r="Y1696" s="5" t="str">
        <f>IF(Table1[[#This Row],[Profit]]&gt;10000,"Good","Average")</f>
        <v>Average</v>
      </c>
      <c r="Z1696" s="5" t="str" cm="1">
        <f t="array" ref="Z1696">_xlfn.IFS(K1696&lt;=5,"Excellent",K1696&lt;=10,"Good",TRUE,"Delayed")</f>
        <v>Excellent</v>
      </c>
      <c r="AA1696" s="5" t="str">
        <f>_xlfn.XLOOKUP(Table1[[#This Row],[Shipment_ID]],A:A,E:E)</f>
        <v>ONE</v>
      </c>
      <c r="AB1696" s="5">
        <f t="shared" si="26"/>
        <v>7352.2</v>
      </c>
    </row>
    <row r="1697" spans="1:28">
      <c r="A1697" t="s">
        <v>1891</v>
      </c>
      <c r="B1697" s="1">
        <v>46125</v>
      </c>
      <c r="C1697" t="s">
        <v>40</v>
      </c>
      <c r="D1697" t="s">
        <v>51</v>
      </c>
      <c r="E1697" t="s">
        <v>31</v>
      </c>
      <c r="F1697" t="s">
        <v>58</v>
      </c>
      <c r="G1697" t="s">
        <v>52</v>
      </c>
      <c r="H1697">
        <v>25.26</v>
      </c>
      <c r="I1697">
        <v>1872</v>
      </c>
      <c r="J1697">
        <v>92.7</v>
      </c>
      <c r="K1697">
        <v>6</v>
      </c>
      <c r="L1697" t="s">
        <v>44</v>
      </c>
      <c r="M1697" t="s">
        <v>35</v>
      </c>
      <c r="N1697">
        <v>72322</v>
      </c>
      <c r="O1697" t="s">
        <v>126</v>
      </c>
      <c r="P1697" t="s">
        <v>74</v>
      </c>
      <c r="Q1697">
        <v>88.98</v>
      </c>
      <c r="R1697">
        <v>4754.3999999999996</v>
      </c>
      <c r="S1697">
        <v>4134.7</v>
      </c>
      <c r="T1697">
        <v>8399.24</v>
      </c>
      <c r="U1697" t="str">
        <f>TEXT(Table1[[#This Row],[Booking_Date]],"mmm")</f>
        <v>Apr</v>
      </c>
      <c r="V1697">
        <f>YEAR(Table1[[#This Row],[Booking_Date]])</f>
        <v>2026</v>
      </c>
      <c r="W1697" t="s">
        <v>75</v>
      </c>
      <c r="X1697" t="str">
        <f>IF(Table1[[#This Row],[Freight_Cost]]&gt;50000,"High","Low")</f>
        <v>High</v>
      </c>
      <c r="Y1697" s="5" t="str">
        <f>IF(Table1[[#This Row],[Profit]]&gt;10000,"Good","Average")</f>
        <v>Average</v>
      </c>
      <c r="Z1697" s="5" t="str" cm="1">
        <f t="array" ref="Z1697">_xlfn.IFS(K1697&lt;=5,"Excellent",K1697&lt;=10,"Good",TRUE,"Delayed")</f>
        <v>Good</v>
      </c>
      <c r="AA1697" s="5" t="str">
        <f>_xlfn.XLOOKUP(Table1[[#This Row],[Shipment_ID]],A:A,E:E)</f>
        <v>Hapag-Lloyd</v>
      </c>
      <c r="AB1697" s="5">
        <f t="shared" si="26"/>
        <v>8399.24</v>
      </c>
    </row>
    <row r="1698" spans="1:28">
      <c r="A1698" t="s">
        <v>1892</v>
      </c>
      <c r="B1698" s="1">
        <v>45570</v>
      </c>
      <c r="C1698" t="s">
        <v>115</v>
      </c>
      <c r="D1698" t="s">
        <v>108</v>
      </c>
      <c r="E1698" t="s">
        <v>66</v>
      </c>
      <c r="F1698" t="s">
        <v>58</v>
      </c>
      <c r="G1698" t="s">
        <v>84</v>
      </c>
      <c r="H1698">
        <v>26.07</v>
      </c>
      <c r="I1698">
        <v>731</v>
      </c>
      <c r="J1698">
        <v>94.68</v>
      </c>
      <c r="K1698">
        <v>3</v>
      </c>
      <c r="L1698" t="s">
        <v>44</v>
      </c>
      <c r="M1698" t="s">
        <v>45</v>
      </c>
      <c r="N1698">
        <v>57096.6</v>
      </c>
      <c r="O1698" t="s">
        <v>168</v>
      </c>
      <c r="P1698" t="s">
        <v>37</v>
      </c>
      <c r="Q1698">
        <v>83.54</v>
      </c>
      <c r="R1698">
        <v>2504.8000000000002</v>
      </c>
      <c r="S1698">
        <v>2605.91</v>
      </c>
      <c r="T1698">
        <v>4879.25</v>
      </c>
      <c r="U1698" t="str">
        <f>TEXT(Table1[[#This Row],[Booking_Date]],"mmm")</f>
        <v>Oct</v>
      </c>
      <c r="V1698">
        <f>YEAR(Table1[[#This Row],[Booking_Date]])</f>
        <v>2024</v>
      </c>
      <c r="W1698" t="s">
        <v>104</v>
      </c>
      <c r="X1698" t="str">
        <f>IF(Table1[[#This Row],[Freight_Cost]]&gt;50000,"High","Low")</f>
        <v>High</v>
      </c>
      <c r="Y1698" s="5" t="str">
        <f>IF(Table1[[#This Row],[Profit]]&gt;10000,"Good","Average")</f>
        <v>Average</v>
      </c>
      <c r="Z1698" s="5" t="str" cm="1">
        <f t="array" ref="Z1698">_xlfn.IFS(K1698&lt;=5,"Excellent",K1698&lt;=10,"Good",TRUE,"Delayed")</f>
        <v>Excellent</v>
      </c>
      <c r="AA1698" s="5" t="str">
        <f>_xlfn.XLOOKUP(Table1[[#This Row],[Shipment_ID]],A:A,E:E)</f>
        <v>COSCO</v>
      </c>
      <c r="AB1698" s="5">
        <f t="shared" si="26"/>
        <v>4879.25</v>
      </c>
    </row>
    <row r="1699" spans="1:28">
      <c r="A1699" t="s">
        <v>1893</v>
      </c>
      <c r="B1699" s="1">
        <v>46047</v>
      </c>
      <c r="C1699" t="s">
        <v>29</v>
      </c>
      <c r="D1699" t="s">
        <v>65</v>
      </c>
      <c r="E1699" t="s">
        <v>57</v>
      </c>
      <c r="F1699" t="s">
        <v>58</v>
      </c>
      <c r="G1699" t="s">
        <v>90</v>
      </c>
      <c r="H1699">
        <v>22.81</v>
      </c>
      <c r="I1699">
        <v>1823</v>
      </c>
      <c r="J1699">
        <v>104.01</v>
      </c>
      <c r="K1699">
        <v>5</v>
      </c>
      <c r="L1699" t="s">
        <v>68</v>
      </c>
      <c r="M1699" t="s">
        <v>60</v>
      </c>
      <c r="N1699">
        <v>69386.2</v>
      </c>
      <c r="O1699" t="s">
        <v>368</v>
      </c>
      <c r="P1699" t="s">
        <v>54</v>
      </c>
      <c r="Q1699">
        <v>87.32</v>
      </c>
      <c r="R1699">
        <v>4558.3999999999996</v>
      </c>
      <c r="S1699">
        <v>2753.28</v>
      </c>
      <c r="T1699">
        <v>5867.08</v>
      </c>
      <c r="U1699" t="str">
        <f>TEXT(Table1[[#This Row],[Booking_Date]],"mmm")</f>
        <v>Jan</v>
      </c>
      <c r="V1699">
        <f>YEAR(Table1[[#This Row],[Booking_Date]])</f>
        <v>2026</v>
      </c>
      <c r="W1699" t="s">
        <v>38</v>
      </c>
      <c r="X1699" t="str">
        <f>IF(Table1[[#This Row],[Freight_Cost]]&gt;50000,"High","Low")</f>
        <v>High</v>
      </c>
      <c r="Y1699" s="5" t="str">
        <f>IF(Table1[[#This Row],[Profit]]&gt;10000,"Good","Average")</f>
        <v>Average</v>
      </c>
      <c r="Z1699" s="5" t="str" cm="1">
        <f t="array" ref="Z1699">_xlfn.IFS(K1699&lt;=5,"Excellent",K1699&lt;=10,"Good",TRUE,"Delayed")</f>
        <v>Excellent</v>
      </c>
      <c r="AA1699" s="5" t="str">
        <f>_xlfn.XLOOKUP(Table1[[#This Row],[Shipment_ID]],A:A,E:E)</f>
        <v>Evergreen</v>
      </c>
      <c r="AB1699" s="5">
        <f t="shared" si="26"/>
        <v>5867.08</v>
      </c>
    </row>
    <row r="1700" spans="1:28">
      <c r="A1700" t="s">
        <v>1894</v>
      </c>
      <c r="B1700" s="1">
        <v>45822</v>
      </c>
      <c r="C1700" t="s">
        <v>40</v>
      </c>
      <c r="D1700" t="s">
        <v>41</v>
      </c>
      <c r="E1700" t="s">
        <v>99</v>
      </c>
      <c r="F1700" t="s">
        <v>58</v>
      </c>
      <c r="G1700" t="s">
        <v>67</v>
      </c>
      <c r="H1700">
        <v>19.07</v>
      </c>
      <c r="I1700">
        <v>2491</v>
      </c>
      <c r="J1700">
        <v>104.9</v>
      </c>
      <c r="K1700">
        <v>6</v>
      </c>
      <c r="L1700" t="s">
        <v>44</v>
      </c>
      <c r="M1700" t="s">
        <v>35</v>
      </c>
      <c r="N1700">
        <v>75643</v>
      </c>
      <c r="O1700" t="s">
        <v>93</v>
      </c>
      <c r="P1700" t="s">
        <v>78</v>
      </c>
      <c r="Q1700">
        <v>83.83</v>
      </c>
      <c r="R1700">
        <v>5744.8</v>
      </c>
      <c r="S1700">
        <v>1864.47</v>
      </c>
      <c r="T1700">
        <v>13035.92</v>
      </c>
      <c r="U1700" t="str">
        <f>TEXT(Table1[[#This Row],[Booking_Date]],"mmm")</f>
        <v>Jun</v>
      </c>
      <c r="V1700">
        <f>YEAR(Table1[[#This Row],[Booking_Date]])</f>
        <v>2025</v>
      </c>
      <c r="W1700" t="s">
        <v>75</v>
      </c>
      <c r="X1700" t="str">
        <f>IF(Table1[[#This Row],[Freight_Cost]]&gt;50000,"High","Low")</f>
        <v>High</v>
      </c>
      <c r="Y1700" s="5" t="str">
        <f>IF(Table1[[#This Row],[Profit]]&gt;10000,"Good","Average")</f>
        <v>Good</v>
      </c>
      <c r="Z1700" s="5" t="str" cm="1">
        <f t="array" ref="Z1700">_xlfn.IFS(K1700&lt;=5,"Excellent",K1700&lt;=10,"Good",TRUE,"Delayed")</f>
        <v>Good</v>
      </c>
      <c r="AA1700" s="5" t="str">
        <f>_xlfn.XLOOKUP(Table1[[#This Row],[Shipment_ID]],A:A,E:E)</f>
        <v>ONE</v>
      </c>
      <c r="AB1700" s="5">
        <f t="shared" si="26"/>
        <v>13035.92</v>
      </c>
    </row>
    <row r="1701" spans="1:28">
      <c r="A1701" t="s">
        <v>1895</v>
      </c>
      <c r="B1701" s="1">
        <v>45545</v>
      </c>
      <c r="C1701" t="s">
        <v>64</v>
      </c>
      <c r="D1701" t="s">
        <v>82</v>
      </c>
      <c r="E1701" t="s">
        <v>83</v>
      </c>
      <c r="F1701" t="s">
        <v>32</v>
      </c>
      <c r="G1701" t="s">
        <v>67</v>
      </c>
      <c r="H1701">
        <v>25.19</v>
      </c>
      <c r="I1701">
        <v>1545</v>
      </c>
      <c r="J1701">
        <v>92.3</v>
      </c>
      <c r="K1701">
        <v>4</v>
      </c>
      <c r="L1701" t="s">
        <v>34</v>
      </c>
      <c r="M1701" t="s">
        <v>35</v>
      </c>
      <c r="N1701">
        <v>61287</v>
      </c>
      <c r="O1701" t="s">
        <v>85</v>
      </c>
      <c r="P1701" t="s">
        <v>70</v>
      </c>
      <c r="Q1701">
        <v>82.94</v>
      </c>
      <c r="R1701">
        <v>4097.6000000000004</v>
      </c>
      <c r="S1701">
        <v>4147.96</v>
      </c>
      <c r="T1701">
        <v>7215.13</v>
      </c>
      <c r="U1701" t="str">
        <f>TEXT(Table1[[#This Row],[Booking_Date]],"mmm")</f>
        <v>Sep</v>
      </c>
      <c r="V1701">
        <f>YEAR(Table1[[#This Row],[Booking_Date]])</f>
        <v>2024</v>
      </c>
      <c r="W1701" t="s">
        <v>48</v>
      </c>
      <c r="X1701" t="str">
        <f>IF(Table1[[#This Row],[Freight_Cost]]&gt;50000,"High","Low")</f>
        <v>High</v>
      </c>
      <c r="Y1701" s="5" t="str">
        <f>IF(Table1[[#This Row],[Profit]]&gt;10000,"Good","Average")</f>
        <v>Average</v>
      </c>
      <c r="Z1701" s="5" t="str" cm="1">
        <f t="array" ref="Z1701">_xlfn.IFS(K1701&lt;=5,"Excellent",K1701&lt;=10,"Good",TRUE,"Delayed")</f>
        <v>Excellent</v>
      </c>
      <c r="AA1701" s="5" t="str">
        <f>_xlfn.XLOOKUP(Table1[[#This Row],[Shipment_ID]],A:A,E:E)</f>
        <v>MSC</v>
      </c>
      <c r="AB1701" s="5">
        <f t="shared" si="26"/>
        <v>7215.13</v>
      </c>
    </row>
    <row r="1702" spans="1:28">
      <c r="A1702" t="s">
        <v>1896</v>
      </c>
      <c r="B1702" s="1">
        <v>45513</v>
      </c>
      <c r="C1702" t="s">
        <v>89</v>
      </c>
      <c r="D1702" t="s">
        <v>65</v>
      </c>
      <c r="E1702" t="s">
        <v>83</v>
      </c>
      <c r="F1702" t="s">
        <v>58</v>
      </c>
      <c r="G1702" t="s">
        <v>90</v>
      </c>
      <c r="H1702">
        <v>17.96</v>
      </c>
      <c r="I1702">
        <v>2551</v>
      </c>
      <c r="J1702">
        <v>91.76</v>
      </c>
      <c r="K1702">
        <v>7</v>
      </c>
      <c r="L1702" t="s">
        <v>68</v>
      </c>
      <c r="M1702" t="s">
        <v>60</v>
      </c>
      <c r="N1702">
        <v>72287.199999999997</v>
      </c>
      <c r="O1702" t="s">
        <v>256</v>
      </c>
      <c r="P1702" t="s">
        <v>62</v>
      </c>
      <c r="Q1702">
        <v>87.39</v>
      </c>
      <c r="R1702">
        <v>5820.4</v>
      </c>
      <c r="S1702">
        <v>2696.25</v>
      </c>
      <c r="T1702">
        <v>9249.33</v>
      </c>
      <c r="U1702" t="str">
        <f>TEXT(Table1[[#This Row],[Booking_Date]],"mmm")</f>
        <v>Aug</v>
      </c>
      <c r="V1702">
        <f>YEAR(Table1[[#This Row],[Booking_Date]])</f>
        <v>2024</v>
      </c>
      <c r="W1702" t="s">
        <v>48</v>
      </c>
      <c r="X1702" t="str">
        <f>IF(Table1[[#This Row],[Freight_Cost]]&gt;50000,"High","Low")</f>
        <v>High</v>
      </c>
      <c r="Y1702" s="5" t="str">
        <f>IF(Table1[[#This Row],[Profit]]&gt;10000,"Good","Average")</f>
        <v>Average</v>
      </c>
      <c r="Z1702" s="5" t="str" cm="1">
        <f t="array" ref="Z1702">_xlfn.IFS(K1702&lt;=5,"Excellent",K1702&lt;=10,"Good",TRUE,"Delayed")</f>
        <v>Good</v>
      </c>
      <c r="AA1702" s="5" t="str">
        <f>_xlfn.XLOOKUP(Table1[[#This Row],[Shipment_ID]],A:A,E:E)</f>
        <v>MSC</v>
      </c>
      <c r="AB1702" s="5">
        <f t="shared" si="26"/>
        <v>9249.33</v>
      </c>
    </row>
    <row r="1703" spans="1:28">
      <c r="A1703" t="s">
        <v>1897</v>
      </c>
      <c r="B1703" s="1">
        <v>46038</v>
      </c>
      <c r="C1703" t="s">
        <v>50</v>
      </c>
      <c r="D1703" t="s">
        <v>41</v>
      </c>
      <c r="E1703" t="s">
        <v>102</v>
      </c>
      <c r="F1703" t="s">
        <v>32</v>
      </c>
      <c r="G1703" t="s">
        <v>33</v>
      </c>
      <c r="H1703">
        <v>16.43</v>
      </c>
      <c r="I1703">
        <v>1738</v>
      </c>
      <c r="J1703">
        <v>103.19</v>
      </c>
      <c r="K1703">
        <v>5</v>
      </c>
      <c r="L1703" t="s">
        <v>44</v>
      </c>
      <c r="M1703" t="s">
        <v>35</v>
      </c>
      <c r="N1703">
        <v>52025.8</v>
      </c>
      <c r="O1703" t="s">
        <v>464</v>
      </c>
      <c r="P1703" t="s">
        <v>54</v>
      </c>
      <c r="Q1703">
        <v>83.81</v>
      </c>
      <c r="R1703">
        <v>4133.2</v>
      </c>
      <c r="S1703">
        <v>3864.01</v>
      </c>
      <c r="T1703">
        <v>5498.07</v>
      </c>
      <c r="U1703" t="str">
        <f>TEXT(Table1[[#This Row],[Booking_Date]],"mmm")</f>
        <v>Jan</v>
      </c>
      <c r="V1703">
        <f>YEAR(Table1[[#This Row],[Booking_Date]])</f>
        <v>2026</v>
      </c>
      <c r="W1703" t="s">
        <v>38</v>
      </c>
      <c r="X1703" t="str">
        <f>IF(Table1[[#This Row],[Freight_Cost]]&gt;50000,"High","Low")</f>
        <v>High</v>
      </c>
      <c r="Y1703" s="5" t="str">
        <f>IF(Table1[[#This Row],[Profit]]&gt;10000,"Good","Average")</f>
        <v>Average</v>
      </c>
      <c r="Z1703" s="5" t="str" cm="1">
        <f t="array" ref="Z1703">_xlfn.IFS(K1703&lt;=5,"Excellent",K1703&lt;=10,"Good",TRUE,"Delayed")</f>
        <v>Excellent</v>
      </c>
      <c r="AA1703" s="5" t="str">
        <f>_xlfn.XLOOKUP(Table1[[#This Row],[Shipment_ID]],A:A,E:E)</f>
        <v>Maersk</v>
      </c>
      <c r="AB1703" s="5">
        <f t="shared" si="26"/>
        <v>5498.07</v>
      </c>
    </row>
    <row r="1704" spans="1:28">
      <c r="A1704" t="s">
        <v>1898</v>
      </c>
      <c r="B1704" s="1">
        <v>45847</v>
      </c>
      <c r="C1704" t="s">
        <v>29</v>
      </c>
      <c r="D1704" t="s">
        <v>72</v>
      </c>
      <c r="E1704" t="s">
        <v>42</v>
      </c>
      <c r="F1704" t="s">
        <v>58</v>
      </c>
      <c r="G1704" t="s">
        <v>33</v>
      </c>
      <c r="H1704">
        <v>27.17</v>
      </c>
      <c r="I1704">
        <v>2737</v>
      </c>
      <c r="J1704">
        <v>91.7</v>
      </c>
      <c r="K1704">
        <v>6</v>
      </c>
      <c r="L1704" t="s">
        <v>44</v>
      </c>
      <c r="M1704" t="s">
        <v>45</v>
      </c>
      <c r="N1704">
        <v>81801</v>
      </c>
      <c r="O1704" t="s">
        <v>366</v>
      </c>
      <c r="P1704" t="s">
        <v>74</v>
      </c>
      <c r="Q1704">
        <v>83.91</v>
      </c>
      <c r="R1704">
        <v>6560.8</v>
      </c>
      <c r="S1704">
        <v>2561.1</v>
      </c>
      <c r="T1704">
        <v>7383.6</v>
      </c>
      <c r="U1704" t="str">
        <f>TEXT(Table1[[#This Row],[Booking_Date]],"mmm")</f>
        <v>Jul</v>
      </c>
      <c r="V1704">
        <f>YEAR(Table1[[#This Row],[Booking_Date]])</f>
        <v>2025</v>
      </c>
      <c r="W1704" t="s">
        <v>48</v>
      </c>
      <c r="X1704" t="str">
        <f>IF(Table1[[#This Row],[Freight_Cost]]&gt;50000,"High","Low")</f>
        <v>High</v>
      </c>
      <c r="Y1704" s="5" t="str">
        <f>IF(Table1[[#This Row],[Profit]]&gt;10000,"Good","Average")</f>
        <v>Average</v>
      </c>
      <c r="Z1704" s="5" t="str" cm="1">
        <f t="array" ref="Z1704">_xlfn.IFS(K1704&lt;=5,"Excellent",K1704&lt;=10,"Good",TRUE,"Delayed")</f>
        <v>Good</v>
      </c>
      <c r="AA1704" s="5" t="str">
        <f>_xlfn.XLOOKUP(Table1[[#This Row],[Shipment_ID]],A:A,E:E)</f>
        <v>CMA CGM</v>
      </c>
      <c r="AB1704" s="5">
        <f t="shared" si="26"/>
        <v>7383.6</v>
      </c>
    </row>
    <row r="1705" spans="1:28">
      <c r="A1705" t="s">
        <v>1899</v>
      </c>
      <c r="B1705" s="1">
        <v>45368</v>
      </c>
      <c r="C1705" t="s">
        <v>89</v>
      </c>
      <c r="D1705" t="s">
        <v>51</v>
      </c>
      <c r="E1705" t="s">
        <v>31</v>
      </c>
      <c r="F1705" t="s">
        <v>32</v>
      </c>
      <c r="G1705" t="s">
        <v>33</v>
      </c>
      <c r="H1705">
        <v>23.86</v>
      </c>
      <c r="I1705">
        <v>1558</v>
      </c>
      <c r="J1705">
        <v>101.24</v>
      </c>
      <c r="K1705">
        <v>3</v>
      </c>
      <c r="L1705" t="s">
        <v>34</v>
      </c>
      <c r="M1705" t="s">
        <v>45</v>
      </c>
      <c r="N1705">
        <v>58818.8</v>
      </c>
      <c r="O1705" t="s">
        <v>216</v>
      </c>
      <c r="P1705" t="s">
        <v>62</v>
      </c>
      <c r="Q1705">
        <v>81.849999999999994</v>
      </c>
      <c r="R1705">
        <v>4070.4</v>
      </c>
      <c r="S1705">
        <v>1615.17</v>
      </c>
      <c r="T1705">
        <v>10182.06</v>
      </c>
      <c r="U1705" t="str">
        <f>TEXT(Table1[[#This Row],[Booking_Date]],"mmm")</f>
        <v>Mar</v>
      </c>
      <c r="V1705">
        <f>YEAR(Table1[[#This Row],[Booking_Date]])</f>
        <v>2024</v>
      </c>
      <c r="W1705" t="s">
        <v>38</v>
      </c>
      <c r="X1705" t="str">
        <f>IF(Table1[[#This Row],[Freight_Cost]]&gt;50000,"High","Low")</f>
        <v>High</v>
      </c>
      <c r="Y1705" s="5" t="str">
        <f>IF(Table1[[#This Row],[Profit]]&gt;10000,"Good","Average")</f>
        <v>Good</v>
      </c>
      <c r="Z1705" s="5" t="str" cm="1">
        <f t="array" ref="Z1705">_xlfn.IFS(K1705&lt;=5,"Excellent",K1705&lt;=10,"Good",TRUE,"Delayed")</f>
        <v>Excellent</v>
      </c>
      <c r="AA1705" s="5" t="str">
        <f>_xlfn.XLOOKUP(Table1[[#This Row],[Shipment_ID]],A:A,E:E)</f>
        <v>Hapag-Lloyd</v>
      </c>
      <c r="AB1705" s="5">
        <f t="shared" si="26"/>
        <v>10182.06</v>
      </c>
    </row>
    <row r="1706" spans="1:28">
      <c r="A1706" t="s">
        <v>1900</v>
      </c>
      <c r="B1706" s="1">
        <v>46085</v>
      </c>
      <c r="C1706" t="s">
        <v>40</v>
      </c>
      <c r="D1706" t="s">
        <v>108</v>
      </c>
      <c r="E1706" t="s">
        <v>42</v>
      </c>
      <c r="F1706" t="s">
        <v>32</v>
      </c>
      <c r="G1706" t="s">
        <v>33</v>
      </c>
      <c r="H1706">
        <v>26.96</v>
      </c>
      <c r="I1706">
        <v>775</v>
      </c>
      <c r="J1706">
        <v>95.42</v>
      </c>
      <c r="K1706">
        <v>3</v>
      </c>
      <c r="L1706" t="s">
        <v>44</v>
      </c>
      <c r="M1706" t="s">
        <v>35</v>
      </c>
      <c r="N1706">
        <v>49014.400000000001</v>
      </c>
      <c r="O1706" t="s">
        <v>268</v>
      </c>
      <c r="P1706" t="s">
        <v>54</v>
      </c>
      <c r="Q1706">
        <v>83.34</v>
      </c>
      <c r="R1706">
        <v>2628.4</v>
      </c>
      <c r="S1706">
        <v>2150.4699999999998</v>
      </c>
      <c r="T1706">
        <v>6422.08</v>
      </c>
      <c r="U1706" t="str">
        <f>TEXT(Table1[[#This Row],[Booking_Date]],"mmm")</f>
        <v>Mar</v>
      </c>
      <c r="V1706">
        <f>YEAR(Table1[[#This Row],[Booking_Date]])</f>
        <v>2026</v>
      </c>
      <c r="W1706" t="s">
        <v>38</v>
      </c>
      <c r="X1706" t="str">
        <f>IF(Table1[[#This Row],[Freight_Cost]]&gt;50000,"High","Low")</f>
        <v>Low</v>
      </c>
      <c r="Y1706" s="5" t="str">
        <f>IF(Table1[[#This Row],[Profit]]&gt;10000,"Good","Average")</f>
        <v>Average</v>
      </c>
      <c r="Z1706" s="5" t="str" cm="1">
        <f t="array" ref="Z1706">_xlfn.IFS(K1706&lt;=5,"Excellent",K1706&lt;=10,"Good",TRUE,"Delayed")</f>
        <v>Excellent</v>
      </c>
      <c r="AA1706" s="5" t="str">
        <f>_xlfn.XLOOKUP(Table1[[#This Row],[Shipment_ID]],A:A,E:E)</f>
        <v>CMA CGM</v>
      </c>
      <c r="AB1706" s="5">
        <f t="shared" si="26"/>
        <v>6422.08</v>
      </c>
    </row>
    <row r="1707" spans="1:28">
      <c r="A1707" t="s">
        <v>1901</v>
      </c>
      <c r="B1707" s="1">
        <v>46145</v>
      </c>
      <c r="C1707" t="s">
        <v>115</v>
      </c>
      <c r="D1707" t="s">
        <v>108</v>
      </c>
      <c r="E1707" t="s">
        <v>83</v>
      </c>
      <c r="F1707" t="s">
        <v>58</v>
      </c>
      <c r="G1707" t="s">
        <v>84</v>
      </c>
      <c r="H1707">
        <v>18.239999999999998</v>
      </c>
      <c r="I1707">
        <v>311</v>
      </c>
      <c r="J1707">
        <v>87.7</v>
      </c>
      <c r="K1707">
        <v>2</v>
      </c>
      <c r="L1707" t="s">
        <v>44</v>
      </c>
      <c r="M1707" t="s">
        <v>45</v>
      </c>
      <c r="N1707">
        <v>44172</v>
      </c>
      <c r="O1707" t="s">
        <v>338</v>
      </c>
      <c r="P1707" t="s">
        <v>47</v>
      </c>
      <c r="Q1707">
        <v>86.77</v>
      </c>
      <c r="R1707">
        <v>1351.6</v>
      </c>
      <c r="S1707">
        <v>2091.6999999999998</v>
      </c>
      <c r="T1707">
        <v>5420.81</v>
      </c>
      <c r="U1707" t="str">
        <f>TEXT(Table1[[#This Row],[Booking_Date]],"mmm")</f>
        <v>May</v>
      </c>
      <c r="V1707">
        <f>YEAR(Table1[[#This Row],[Booking_Date]])</f>
        <v>2026</v>
      </c>
      <c r="W1707" t="s">
        <v>75</v>
      </c>
      <c r="X1707" t="str">
        <f>IF(Table1[[#This Row],[Freight_Cost]]&gt;50000,"High","Low")</f>
        <v>Low</v>
      </c>
      <c r="Y1707" s="5" t="str">
        <f>IF(Table1[[#This Row],[Profit]]&gt;10000,"Good","Average")</f>
        <v>Average</v>
      </c>
      <c r="Z1707" s="5" t="str" cm="1">
        <f t="array" ref="Z1707">_xlfn.IFS(K1707&lt;=5,"Excellent",K1707&lt;=10,"Good",TRUE,"Delayed")</f>
        <v>Excellent</v>
      </c>
      <c r="AA1707" s="5" t="str">
        <f>_xlfn.XLOOKUP(Table1[[#This Row],[Shipment_ID]],A:A,E:E)</f>
        <v>MSC</v>
      </c>
      <c r="AB1707" s="5">
        <f t="shared" si="26"/>
        <v>5420.81</v>
      </c>
    </row>
    <row r="1708" spans="1:28">
      <c r="A1708" t="s">
        <v>1902</v>
      </c>
      <c r="B1708" s="1">
        <v>45447</v>
      </c>
      <c r="C1708" t="s">
        <v>64</v>
      </c>
      <c r="D1708" t="s">
        <v>41</v>
      </c>
      <c r="E1708" t="s">
        <v>102</v>
      </c>
      <c r="F1708" t="s">
        <v>58</v>
      </c>
      <c r="G1708" t="s">
        <v>33</v>
      </c>
      <c r="H1708">
        <v>11.58</v>
      </c>
      <c r="I1708">
        <v>501</v>
      </c>
      <c r="J1708">
        <v>98.9</v>
      </c>
      <c r="K1708">
        <v>2</v>
      </c>
      <c r="L1708" t="s">
        <v>34</v>
      </c>
      <c r="M1708" t="s">
        <v>35</v>
      </c>
      <c r="N1708">
        <v>49302</v>
      </c>
      <c r="O1708" t="s">
        <v>338</v>
      </c>
      <c r="P1708" t="s">
        <v>70</v>
      </c>
      <c r="Q1708">
        <v>82.6</v>
      </c>
      <c r="R1708">
        <v>1465.2</v>
      </c>
      <c r="S1708">
        <v>3219.43</v>
      </c>
      <c r="T1708">
        <v>5451.52</v>
      </c>
      <c r="U1708" t="str">
        <f>TEXT(Table1[[#This Row],[Booking_Date]],"mmm")</f>
        <v>Jun</v>
      </c>
      <c r="V1708">
        <f>YEAR(Table1[[#This Row],[Booking_Date]])</f>
        <v>2024</v>
      </c>
      <c r="W1708" t="s">
        <v>75</v>
      </c>
      <c r="X1708" t="str">
        <f>IF(Table1[[#This Row],[Freight_Cost]]&gt;50000,"High","Low")</f>
        <v>Low</v>
      </c>
      <c r="Y1708" s="5" t="str">
        <f>IF(Table1[[#This Row],[Profit]]&gt;10000,"Good","Average")</f>
        <v>Average</v>
      </c>
      <c r="Z1708" s="5" t="str" cm="1">
        <f t="array" ref="Z1708">_xlfn.IFS(K1708&lt;=5,"Excellent",K1708&lt;=10,"Good",TRUE,"Delayed")</f>
        <v>Excellent</v>
      </c>
      <c r="AA1708" s="5" t="str">
        <f>_xlfn.XLOOKUP(Table1[[#This Row],[Shipment_ID]],A:A,E:E)</f>
        <v>Maersk</v>
      </c>
      <c r="AB1708" s="5">
        <f t="shared" si="26"/>
        <v>5451.52</v>
      </c>
    </row>
    <row r="1709" spans="1:28">
      <c r="A1709" t="s">
        <v>1903</v>
      </c>
      <c r="B1709" s="1">
        <v>45907</v>
      </c>
      <c r="C1709" t="s">
        <v>89</v>
      </c>
      <c r="D1709" t="s">
        <v>30</v>
      </c>
      <c r="E1709" t="s">
        <v>31</v>
      </c>
      <c r="F1709" t="s">
        <v>58</v>
      </c>
      <c r="G1709" t="s">
        <v>90</v>
      </c>
      <c r="H1709">
        <v>27.12</v>
      </c>
      <c r="I1709">
        <v>2363</v>
      </c>
      <c r="J1709">
        <v>85.81</v>
      </c>
      <c r="K1709">
        <v>5</v>
      </c>
      <c r="L1709" t="s">
        <v>68</v>
      </c>
      <c r="M1709" t="s">
        <v>35</v>
      </c>
      <c r="N1709">
        <v>81561.2</v>
      </c>
      <c r="O1709" t="s">
        <v>178</v>
      </c>
      <c r="P1709" t="s">
        <v>62</v>
      </c>
      <c r="Q1709">
        <v>86.3</v>
      </c>
      <c r="R1709">
        <v>5810.8</v>
      </c>
      <c r="S1709">
        <v>3752.11</v>
      </c>
      <c r="T1709">
        <v>13009.76</v>
      </c>
      <c r="U1709" t="str">
        <f>TEXT(Table1[[#This Row],[Booking_Date]],"mmm")</f>
        <v>Sep</v>
      </c>
      <c r="V1709">
        <f>YEAR(Table1[[#This Row],[Booking_Date]])</f>
        <v>2025</v>
      </c>
      <c r="W1709" t="s">
        <v>48</v>
      </c>
      <c r="X1709" t="str">
        <f>IF(Table1[[#This Row],[Freight_Cost]]&gt;50000,"High","Low")</f>
        <v>High</v>
      </c>
      <c r="Y1709" s="5" t="str">
        <f>IF(Table1[[#This Row],[Profit]]&gt;10000,"Good","Average")</f>
        <v>Good</v>
      </c>
      <c r="Z1709" s="5" t="str" cm="1">
        <f t="array" ref="Z1709">_xlfn.IFS(K1709&lt;=5,"Excellent",K1709&lt;=10,"Good",TRUE,"Delayed")</f>
        <v>Excellent</v>
      </c>
      <c r="AA1709" s="5" t="str">
        <f>_xlfn.XLOOKUP(Table1[[#This Row],[Shipment_ID]],A:A,E:E)</f>
        <v>Hapag-Lloyd</v>
      </c>
      <c r="AB1709" s="5">
        <f t="shared" si="26"/>
        <v>13009.76</v>
      </c>
    </row>
    <row r="1710" spans="1:28">
      <c r="A1710" t="s">
        <v>1904</v>
      </c>
      <c r="B1710" s="1">
        <v>45388</v>
      </c>
      <c r="C1710" t="s">
        <v>29</v>
      </c>
      <c r="D1710" t="s">
        <v>56</v>
      </c>
      <c r="E1710" t="s">
        <v>102</v>
      </c>
      <c r="F1710" t="s">
        <v>32</v>
      </c>
      <c r="G1710" t="s">
        <v>43</v>
      </c>
      <c r="H1710">
        <v>14.36</v>
      </c>
      <c r="I1710">
        <v>1890</v>
      </c>
      <c r="J1710">
        <v>85.3</v>
      </c>
      <c r="K1710">
        <v>5</v>
      </c>
      <c r="L1710" t="s">
        <v>44</v>
      </c>
      <c r="M1710" t="s">
        <v>60</v>
      </c>
      <c r="N1710">
        <v>45840</v>
      </c>
      <c r="O1710" t="s">
        <v>358</v>
      </c>
      <c r="P1710" t="s">
        <v>62</v>
      </c>
      <c r="Q1710">
        <v>84.11</v>
      </c>
      <c r="R1710">
        <v>4354.3999999999996</v>
      </c>
      <c r="S1710">
        <v>1569.61</v>
      </c>
      <c r="T1710">
        <v>7415.54</v>
      </c>
      <c r="U1710" t="str">
        <f>TEXT(Table1[[#This Row],[Booking_Date]],"mmm")</f>
        <v>Apr</v>
      </c>
      <c r="V1710">
        <f>YEAR(Table1[[#This Row],[Booking_Date]])</f>
        <v>2024</v>
      </c>
      <c r="W1710" t="s">
        <v>75</v>
      </c>
      <c r="X1710" t="str">
        <f>IF(Table1[[#This Row],[Freight_Cost]]&gt;50000,"High","Low")</f>
        <v>Low</v>
      </c>
      <c r="Y1710" s="5" t="str">
        <f>IF(Table1[[#This Row],[Profit]]&gt;10000,"Good","Average")</f>
        <v>Average</v>
      </c>
      <c r="Z1710" s="5" t="str" cm="1">
        <f t="array" ref="Z1710">_xlfn.IFS(K1710&lt;=5,"Excellent",K1710&lt;=10,"Good",TRUE,"Delayed")</f>
        <v>Excellent</v>
      </c>
      <c r="AA1710" s="5" t="str">
        <f>_xlfn.XLOOKUP(Table1[[#This Row],[Shipment_ID]],A:A,E:E)</f>
        <v>Maersk</v>
      </c>
      <c r="AB1710" s="5">
        <f t="shared" si="26"/>
        <v>7415.54</v>
      </c>
    </row>
    <row r="1711" spans="1:28">
      <c r="A1711" t="s">
        <v>1905</v>
      </c>
      <c r="B1711" s="1">
        <v>46033</v>
      </c>
      <c r="C1711" t="s">
        <v>89</v>
      </c>
      <c r="D1711" t="s">
        <v>65</v>
      </c>
      <c r="E1711" t="s">
        <v>102</v>
      </c>
      <c r="F1711" t="s">
        <v>58</v>
      </c>
      <c r="G1711" t="s">
        <v>43</v>
      </c>
      <c r="H1711">
        <v>23.73</v>
      </c>
      <c r="I1711">
        <v>1204</v>
      </c>
      <c r="J1711">
        <v>90.49</v>
      </c>
      <c r="K1711">
        <v>3</v>
      </c>
      <c r="L1711" t="s">
        <v>68</v>
      </c>
      <c r="M1711" t="s">
        <v>60</v>
      </c>
      <c r="N1711">
        <v>61163.8</v>
      </c>
      <c r="O1711" t="s">
        <v>87</v>
      </c>
      <c r="P1711" t="s">
        <v>78</v>
      </c>
      <c r="Q1711">
        <v>86.11</v>
      </c>
      <c r="R1711">
        <v>3357.2</v>
      </c>
      <c r="S1711">
        <v>4858.6400000000003</v>
      </c>
      <c r="T1711">
        <v>7177.62</v>
      </c>
      <c r="U1711" t="str">
        <f>TEXT(Table1[[#This Row],[Booking_Date]],"mmm")</f>
        <v>Jan</v>
      </c>
      <c r="V1711">
        <f>YEAR(Table1[[#This Row],[Booking_Date]])</f>
        <v>2026</v>
      </c>
      <c r="W1711" t="s">
        <v>38</v>
      </c>
      <c r="X1711" t="str">
        <f>IF(Table1[[#This Row],[Freight_Cost]]&gt;50000,"High","Low")</f>
        <v>High</v>
      </c>
      <c r="Y1711" s="5" t="str">
        <f>IF(Table1[[#This Row],[Profit]]&gt;10000,"Good","Average")</f>
        <v>Average</v>
      </c>
      <c r="Z1711" s="5" t="str" cm="1">
        <f t="array" ref="Z1711">_xlfn.IFS(K1711&lt;=5,"Excellent",K1711&lt;=10,"Good",TRUE,"Delayed")</f>
        <v>Excellent</v>
      </c>
      <c r="AA1711" s="5" t="str">
        <f>_xlfn.XLOOKUP(Table1[[#This Row],[Shipment_ID]],A:A,E:E)</f>
        <v>Maersk</v>
      </c>
      <c r="AB1711" s="5">
        <f t="shared" si="26"/>
        <v>7177.62</v>
      </c>
    </row>
    <row r="1712" spans="1:28">
      <c r="A1712" t="s">
        <v>1906</v>
      </c>
      <c r="B1712" s="1">
        <v>46022</v>
      </c>
      <c r="C1712" t="s">
        <v>64</v>
      </c>
      <c r="D1712" t="s">
        <v>51</v>
      </c>
      <c r="E1712" t="s">
        <v>42</v>
      </c>
      <c r="F1712" t="s">
        <v>58</v>
      </c>
      <c r="G1712" t="s">
        <v>84</v>
      </c>
      <c r="H1712">
        <v>16.88</v>
      </c>
      <c r="I1712">
        <v>1822</v>
      </c>
      <c r="J1712">
        <v>90.75</v>
      </c>
      <c r="K1712">
        <v>6</v>
      </c>
      <c r="L1712" t="s">
        <v>44</v>
      </c>
      <c r="M1712" t="s">
        <v>45</v>
      </c>
      <c r="N1712">
        <v>61446</v>
      </c>
      <c r="O1712" t="s">
        <v>464</v>
      </c>
      <c r="P1712" t="s">
        <v>62</v>
      </c>
      <c r="Q1712">
        <v>84.5</v>
      </c>
      <c r="R1712">
        <v>4319.2</v>
      </c>
      <c r="S1712">
        <v>2776.72</v>
      </c>
      <c r="T1712">
        <v>7723.77</v>
      </c>
      <c r="U1712" t="str">
        <f>TEXT(Table1[[#This Row],[Booking_Date]],"mmm")</f>
        <v>Dec</v>
      </c>
      <c r="V1712">
        <f>YEAR(Table1[[#This Row],[Booking_Date]])</f>
        <v>2025</v>
      </c>
      <c r="W1712" t="s">
        <v>104</v>
      </c>
      <c r="X1712" t="str">
        <f>IF(Table1[[#This Row],[Freight_Cost]]&gt;50000,"High","Low")</f>
        <v>High</v>
      </c>
      <c r="Y1712" s="5" t="str">
        <f>IF(Table1[[#This Row],[Profit]]&gt;10000,"Good","Average")</f>
        <v>Average</v>
      </c>
      <c r="Z1712" s="5" t="str" cm="1">
        <f t="array" ref="Z1712">_xlfn.IFS(K1712&lt;=5,"Excellent",K1712&lt;=10,"Good",TRUE,"Delayed")</f>
        <v>Good</v>
      </c>
      <c r="AA1712" s="5" t="str">
        <f>_xlfn.XLOOKUP(Table1[[#This Row],[Shipment_ID]],A:A,E:E)</f>
        <v>CMA CGM</v>
      </c>
      <c r="AB1712" s="5">
        <f t="shared" si="26"/>
        <v>7723.77</v>
      </c>
    </row>
    <row r="1713" spans="1:28">
      <c r="A1713" t="s">
        <v>1907</v>
      </c>
      <c r="B1713" s="1">
        <v>45361</v>
      </c>
      <c r="C1713" t="s">
        <v>64</v>
      </c>
      <c r="D1713" t="s">
        <v>30</v>
      </c>
      <c r="E1713" t="s">
        <v>99</v>
      </c>
      <c r="F1713" t="s">
        <v>32</v>
      </c>
      <c r="G1713" t="s">
        <v>43</v>
      </c>
      <c r="H1713">
        <v>13.52</v>
      </c>
      <c r="I1713">
        <v>1527</v>
      </c>
      <c r="J1713">
        <v>88.2</v>
      </c>
      <c r="K1713">
        <v>3</v>
      </c>
      <c r="L1713" t="s">
        <v>68</v>
      </c>
      <c r="M1713" t="s">
        <v>35</v>
      </c>
      <c r="N1713">
        <v>47576</v>
      </c>
      <c r="O1713" t="s">
        <v>61</v>
      </c>
      <c r="P1713" t="s">
        <v>78</v>
      </c>
      <c r="Q1713">
        <v>83.27</v>
      </c>
      <c r="R1713">
        <v>3594.8</v>
      </c>
      <c r="S1713">
        <v>3246.67</v>
      </c>
      <c r="T1713">
        <v>4611.92</v>
      </c>
      <c r="U1713" t="str">
        <f>TEXT(Table1[[#This Row],[Booking_Date]],"mmm")</f>
        <v>Mar</v>
      </c>
      <c r="V1713">
        <f>YEAR(Table1[[#This Row],[Booking_Date]])</f>
        <v>2024</v>
      </c>
      <c r="W1713" t="s">
        <v>38</v>
      </c>
      <c r="X1713" t="str">
        <f>IF(Table1[[#This Row],[Freight_Cost]]&gt;50000,"High","Low")</f>
        <v>Low</v>
      </c>
      <c r="Y1713" s="5" t="str">
        <f>IF(Table1[[#This Row],[Profit]]&gt;10000,"Good","Average")</f>
        <v>Average</v>
      </c>
      <c r="Z1713" s="5" t="str" cm="1">
        <f t="array" ref="Z1713">_xlfn.IFS(K1713&lt;=5,"Excellent",K1713&lt;=10,"Good",TRUE,"Delayed")</f>
        <v>Excellent</v>
      </c>
      <c r="AA1713" s="5" t="str">
        <f>_xlfn.XLOOKUP(Table1[[#This Row],[Shipment_ID]],A:A,E:E)</f>
        <v>ONE</v>
      </c>
      <c r="AB1713" s="5">
        <f t="shared" si="26"/>
        <v>4611.92</v>
      </c>
    </row>
    <row r="1714" spans="1:28">
      <c r="A1714" t="s">
        <v>1908</v>
      </c>
      <c r="B1714" s="1">
        <v>45433</v>
      </c>
      <c r="C1714" t="s">
        <v>89</v>
      </c>
      <c r="D1714" t="s">
        <v>56</v>
      </c>
      <c r="E1714" t="s">
        <v>99</v>
      </c>
      <c r="F1714" t="s">
        <v>58</v>
      </c>
      <c r="G1714" t="s">
        <v>52</v>
      </c>
      <c r="H1714">
        <v>18.329999999999998</v>
      </c>
      <c r="I1714">
        <v>1457</v>
      </c>
      <c r="J1714">
        <v>97.8</v>
      </c>
      <c r="K1714">
        <v>4</v>
      </c>
      <c r="L1714" t="s">
        <v>44</v>
      </c>
      <c r="M1714" t="s">
        <v>35</v>
      </c>
      <c r="N1714">
        <v>61717</v>
      </c>
      <c r="O1714" t="s">
        <v>792</v>
      </c>
      <c r="P1714" t="s">
        <v>74</v>
      </c>
      <c r="Q1714">
        <v>87.47</v>
      </c>
      <c r="R1714">
        <v>3647.2</v>
      </c>
      <c r="S1714">
        <v>1849.9</v>
      </c>
      <c r="T1714">
        <v>10806.76</v>
      </c>
      <c r="U1714" t="str">
        <f>TEXT(Table1[[#This Row],[Booking_Date]],"mmm")</f>
        <v>May</v>
      </c>
      <c r="V1714">
        <f>YEAR(Table1[[#This Row],[Booking_Date]])</f>
        <v>2024</v>
      </c>
      <c r="W1714" t="s">
        <v>75</v>
      </c>
      <c r="X1714" t="str">
        <f>IF(Table1[[#This Row],[Freight_Cost]]&gt;50000,"High","Low")</f>
        <v>High</v>
      </c>
      <c r="Y1714" s="5" t="str">
        <f>IF(Table1[[#This Row],[Profit]]&gt;10000,"Good","Average")</f>
        <v>Good</v>
      </c>
      <c r="Z1714" s="5" t="str" cm="1">
        <f t="array" ref="Z1714">_xlfn.IFS(K1714&lt;=5,"Excellent",K1714&lt;=10,"Good",TRUE,"Delayed")</f>
        <v>Excellent</v>
      </c>
      <c r="AA1714" s="5" t="str">
        <f>_xlfn.XLOOKUP(Table1[[#This Row],[Shipment_ID]],A:A,E:E)</f>
        <v>ONE</v>
      </c>
      <c r="AB1714" s="5">
        <f t="shared" si="26"/>
        <v>10806.76</v>
      </c>
    </row>
    <row r="1715" spans="1:28">
      <c r="A1715" t="s">
        <v>1909</v>
      </c>
      <c r="B1715" s="1">
        <v>45421</v>
      </c>
      <c r="C1715" t="s">
        <v>115</v>
      </c>
      <c r="D1715" t="s">
        <v>41</v>
      </c>
      <c r="E1715" t="s">
        <v>83</v>
      </c>
      <c r="F1715" t="s">
        <v>58</v>
      </c>
      <c r="G1715" t="s">
        <v>67</v>
      </c>
      <c r="H1715">
        <v>13.57</v>
      </c>
      <c r="I1715">
        <v>1930</v>
      </c>
      <c r="J1715">
        <v>104.68</v>
      </c>
      <c r="K1715">
        <v>5</v>
      </c>
      <c r="L1715" t="s">
        <v>68</v>
      </c>
      <c r="M1715" t="s">
        <v>60</v>
      </c>
      <c r="N1715">
        <v>62434.6</v>
      </c>
      <c r="O1715" t="s">
        <v>464</v>
      </c>
      <c r="P1715" t="s">
        <v>54</v>
      </c>
      <c r="Q1715">
        <v>86.53</v>
      </c>
      <c r="R1715">
        <v>4402.8</v>
      </c>
      <c r="S1715">
        <v>2669.01</v>
      </c>
      <c r="T1715">
        <v>8740.06</v>
      </c>
      <c r="U1715" t="str">
        <f>TEXT(Table1[[#This Row],[Booking_Date]],"mmm")</f>
        <v>May</v>
      </c>
      <c r="V1715">
        <f>YEAR(Table1[[#This Row],[Booking_Date]])</f>
        <v>2024</v>
      </c>
      <c r="W1715" t="s">
        <v>75</v>
      </c>
      <c r="X1715" t="str">
        <f>IF(Table1[[#This Row],[Freight_Cost]]&gt;50000,"High","Low")</f>
        <v>High</v>
      </c>
      <c r="Y1715" s="5" t="str">
        <f>IF(Table1[[#This Row],[Profit]]&gt;10000,"Good","Average")</f>
        <v>Average</v>
      </c>
      <c r="Z1715" s="5" t="str" cm="1">
        <f t="array" ref="Z1715">_xlfn.IFS(K1715&lt;=5,"Excellent",K1715&lt;=10,"Good",TRUE,"Delayed")</f>
        <v>Excellent</v>
      </c>
      <c r="AA1715" s="5" t="str">
        <f>_xlfn.XLOOKUP(Table1[[#This Row],[Shipment_ID]],A:A,E:E)</f>
        <v>MSC</v>
      </c>
      <c r="AB1715" s="5">
        <f t="shared" si="26"/>
        <v>8740.06</v>
      </c>
    </row>
    <row r="1716" spans="1:28">
      <c r="A1716" t="s">
        <v>1910</v>
      </c>
      <c r="B1716" s="1">
        <v>46063</v>
      </c>
      <c r="C1716" t="s">
        <v>40</v>
      </c>
      <c r="D1716" t="s">
        <v>72</v>
      </c>
      <c r="E1716" t="s">
        <v>66</v>
      </c>
      <c r="F1716" t="s">
        <v>58</v>
      </c>
      <c r="G1716" t="s">
        <v>33</v>
      </c>
      <c r="H1716">
        <v>19.23</v>
      </c>
      <c r="I1716">
        <v>2331</v>
      </c>
      <c r="J1716">
        <v>101</v>
      </c>
      <c r="K1716">
        <v>5</v>
      </c>
      <c r="L1716" t="s">
        <v>44</v>
      </c>
      <c r="M1716" t="s">
        <v>35</v>
      </c>
      <c r="N1716">
        <v>73399</v>
      </c>
      <c r="O1716" t="s">
        <v>262</v>
      </c>
      <c r="P1716" t="s">
        <v>78</v>
      </c>
      <c r="Q1716">
        <v>83.46</v>
      </c>
      <c r="R1716">
        <v>5431.2</v>
      </c>
      <c r="S1716">
        <v>1786.25</v>
      </c>
      <c r="T1716">
        <v>10321.85</v>
      </c>
      <c r="U1716" t="str">
        <f>TEXT(Table1[[#This Row],[Booking_Date]],"mmm")</f>
        <v>Feb</v>
      </c>
      <c r="V1716">
        <f>YEAR(Table1[[#This Row],[Booking_Date]])</f>
        <v>2026</v>
      </c>
      <c r="W1716" t="s">
        <v>38</v>
      </c>
      <c r="X1716" t="str">
        <f>IF(Table1[[#This Row],[Freight_Cost]]&gt;50000,"High","Low")</f>
        <v>High</v>
      </c>
      <c r="Y1716" s="5" t="str">
        <f>IF(Table1[[#This Row],[Profit]]&gt;10000,"Good","Average")</f>
        <v>Good</v>
      </c>
      <c r="Z1716" s="5" t="str" cm="1">
        <f t="array" ref="Z1716">_xlfn.IFS(K1716&lt;=5,"Excellent",K1716&lt;=10,"Good",TRUE,"Delayed")</f>
        <v>Excellent</v>
      </c>
      <c r="AA1716" s="5" t="str">
        <f>_xlfn.XLOOKUP(Table1[[#This Row],[Shipment_ID]],A:A,E:E)</f>
        <v>COSCO</v>
      </c>
      <c r="AB1716" s="5">
        <f t="shared" si="26"/>
        <v>10321.85</v>
      </c>
    </row>
    <row r="1717" spans="1:28">
      <c r="A1717" t="s">
        <v>1911</v>
      </c>
      <c r="B1717" s="1">
        <v>45989</v>
      </c>
      <c r="C1717" t="s">
        <v>121</v>
      </c>
      <c r="D1717" t="s">
        <v>30</v>
      </c>
      <c r="E1717" t="s">
        <v>83</v>
      </c>
      <c r="F1717" t="s">
        <v>32</v>
      </c>
      <c r="G1717" t="s">
        <v>59</v>
      </c>
      <c r="H1717">
        <v>15.1</v>
      </c>
      <c r="I1717">
        <v>386</v>
      </c>
      <c r="J1717">
        <v>85.79</v>
      </c>
      <c r="K1717">
        <v>2</v>
      </c>
      <c r="L1717" t="s">
        <v>34</v>
      </c>
      <c r="M1717" t="s">
        <v>60</v>
      </c>
      <c r="N1717">
        <v>33516.800000000003</v>
      </c>
      <c r="O1717" t="s">
        <v>368</v>
      </c>
      <c r="P1717" t="s">
        <v>62</v>
      </c>
      <c r="Q1717">
        <v>81.2</v>
      </c>
      <c r="R1717">
        <v>1376</v>
      </c>
      <c r="S1717">
        <v>2075.69</v>
      </c>
      <c r="T1717">
        <v>3286.63</v>
      </c>
      <c r="U1717" t="str">
        <f>TEXT(Table1[[#This Row],[Booking_Date]],"mmm")</f>
        <v>Nov</v>
      </c>
      <c r="V1717">
        <f>YEAR(Table1[[#This Row],[Booking_Date]])</f>
        <v>2025</v>
      </c>
      <c r="W1717" t="s">
        <v>104</v>
      </c>
      <c r="X1717" t="str">
        <f>IF(Table1[[#This Row],[Freight_Cost]]&gt;50000,"High","Low")</f>
        <v>Low</v>
      </c>
      <c r="Y1717" s="5" t="str">
        <f>IF(Table1[[#This Row],[Profit]]&gt;10000,"Good","Average")</f>
        <v>Average</v>
      </c>
      <c r="Z1717" s="5" t="str" cm="1">
        <f t="array" ref="Z1717">_xlfn.IFS(K1717&lt;=5,"Excellent",K1717&lt;=10,"Good",TRUE,"Delayed")</f>
        <v>Excellent</v>
      </c>
      <c r="AA1717" s="5" t="str">
        <f>_xlfn.XLOOKUP(Table1[[#This Row],[Shipment_ID]],A:A,E:E)</f>
        <v>MSC</v>
      </c>
      <c r="AB1717" s="5">
        <f t="shared" si="26"/>
        <v>3286.63</v>
      </c>
    </row>
    <row r="1718" spans="1:28">
      <c r="A1718" t="s">
        <v>1912</v>
      </c>
      <c r="B1718" s="1">
        <v>45629</v>
      </c>
      <c r="C1718" t="s">
        <v>89</v>
      </c>
      <c r="D1718" t="s">
        <v>51</v>
      </c>
      <c r="E1718" t="s">
        <v>99</v>
      </c>
      <c r="F1718" t="s">
        <v>58</v>
      </c>
      <c r="G1718" t="s">
        <v>90</v>
      </c>
      <c r="H1718">
        <v>17.39</v>
      </c>
      <c r="I1718">
        <v>2180</v>
      </c>
      <c r="J1718">
        <v>101.09</v>
      </c>
      <c r="K1718">
        <v>5</v>
      </c>
      <c r="L1718" t="s">
        <v>68</v>
      </c>
      <c r="M1718" t="s">
        <v>35</v>
      </c>
      <c r="N1718">
        <v>72441.8</v>
      </c>
      <c r="O1718" t="s">
        <v>170</v>
      </c>
      <c r="P1718" t="s">
        <v>62</v>
      </c>
      <c r="Q1718">
        <v>84.13</v>
      </c>
      <c r="R1718">
        <v>5055.6000000000004</v>
      </c>
      <c r="S1718">
        <v>4272.4399999999996</v>
      </c>
      <c r="T1718">
        <v>10359.209999999999</v>
      </c>
      <c r="U1718" t="str">
        <f>TEXT(Table1[[#This Row],[Booking_Date]],"mmm")</f>
        <v>Dec</v>
      </c>
      <c r="V1718">
        <f>YEAR(Table1[[#This Row],[Booking_Date]])</f>
        <v>2024</v>
      </c>
      <c r="W1718" t="s">
        <v>104</v>
      </c>
      <c r="X1718" t="str">
        <f>IF(Table1[[#This Row],[Freight_Cost]]&gt;50000,"High","Low")</f>
        <v>High</v>
      </c>
      <c r="Y1718" s="5" t="str">
        <f>IF(Table1[[#This Row],[Profit]]&gt;10000,"Good","Average")</f>
        <v>Good</v>
      </c>
      <c r="Z1718" s="5" t="str" cm="1">
        <f t="array" ref="Z1718">_xlfn.IFS(K1718&lt;=5,"Excellent",K1718&lt;=10,"Good",TRUE,"Delayed")</f>
        <v>Excellent</v>
      </c>
      <c r="AA1718" s="5" t="str">
        <f>_xlfn.XLOOKUP(Table1[[#This Row],[Shipment_ID]],A:A,E:E)</f>
        <v>ONE</v>
      </c>
      <c r="AB1718" s="5">
        <f t="shared" si="26"/>
        <v>10359.209999999999</v>
      </c>
    </row>
    <row r="1719" spans="1:28">
      <c r="A1719" t="s">
        <v>1913</v>
      </c>
      <c r="B1719" s="1">
        <v>46163</v>
      </c>
      <c r="C1719" t="s">
        <v>40</v>
      </c>
      <c r="D1719" t="s">
        <v>51</v>
      </c>
      <c r="E1719" t="s">
        <v>102</v>
      </c>
      <c r="F1719" t="s">
        <v>58</v>
      </c>
      <c r="G1719" t="s">
        <v>52</v>
      </c>
      <c r="H1719">
        <v>20.39</v>
      </c>
      <c r="I1719">
        <v>2484</v>
      </c>
      <c r="J1719">
        <v>85.45</v>
      </c>
      <c r="K1719">
        <v>7</v>
      </c>
      <c r="L1719" t="s">
        <v>34</v>
      </c>
      <c r="M1719" t="s">
        <v>45</v>
      </c>
      <c r="N1719">
        <v>76913</v>
      </c>
      <c r="O1719" t="s">
        <v>307</v>
      </c>
      <c r="P1719" t="s">
        <v>47</v>
      </c>
      <c r="Q1719">
        <v>82.46</v>
      </c>
      <c r="R1719">
        <v>5783.6</v>
      </c>
      <c r="S1719">
        <v>4267.91</v>
      </c>
      <c r="T1719">
        <v>7088.85</v>
      </c>
      <c r="U1719" t="str">
        <f>TEXT(Table1[[#This Row],[Booking_Date]],"mmm")</f>
        <v>May</v>
      </c>
      <c r="V1719">
        <f>YEAR(Table1[[#This Row],[Booking_Date]])</f>
        <v>2026</v>
      </c>
      <c r="W1719" t="s">
        <v>75</v>
      </c>
      <c r="X1719" t="str">
        <f>IF(Table1[[#This Row],[Freight_Cost]]&gt;50000,"High","Low")</f>
        <v>High</v>
      </c>
      <c r="Y1719" s="5" t="str">
        <f>IF(Table1[[#This Row],[Profit]]&gt;10000,"Good","Average")</f>
        <v>Average</v>
      </c>
      <c r="Z1719" s="5" t="str" cm="1">
        <f t="array" ref="Z1719">_xlfn.IFS(K1719&lt;=5,"Excellent",K1719&lt;=10,"Good",TRUE,"Delayed")</f>
        <v>Good</v>
      </c>
      <c r="AA1719" s="5" t="str">
        <f>_xlfn.XLOOKUP(Table1[[#This Row],[Shipment_ID]],A:A,E:E)</f>
        <v>Maersk</v>
      </c>
      <c r="AB1719" s="5">
        <f t="shared" si="26"/>
        <v>7088.85</v>
      </c>
    </row>
    <row r="1720" spans="1:28">
      <c r="A1720" t="s">
        <v>1914</v>
      </c>
      <c r="B1720" s="1">
        <v>45605</v>
      </c>
      <c r="C1720" t="s">
        <v>89</v>
      </c>
      <c r="D1720" t="s">
        <v>30</v>
      </c>
      <c r="E1720" t="s">
        <v>66</v>
      </c>
      <c r="F1720" t="s">
        <v>58</v>
      </c>
      <c r="G1720" t="s">
        <v>90</v>
      </c>
      <c r="H1720">
        <v>23.96</v>
      </c>
      <c r="I1720">
        <v>1432</v>
      </c>
      <c r="J1720">
        <v>94.7</v>
      </c>
      <c r="K1720">
        <v>3</v>
      </c>
      <c r="L1720" t="s">
        <v>68</v>
      </c>
      <c r="M1720" t="s">
        <v>60</v>
      </c>
      <c r="N1720">
        <v>64612</v>
      </c>
      <c r="O1720" t="s">
        <v>182</v>
      </c>
      <c r="P1720" t="s">
        <v>54</v>
      </c>
      <c r="Q1720">
        <v>88.8</v>
      </c>
      <c r="R1720">
        <v>3822.4</v>
      </c>
      <c r="S1720">
        <v>3759.22</v>
      </c>
      <c r="T1720">
        <v>7386.73</v>
      </c>
      <c r="U1720" t="str">
        <f>TEXT(Table1[[#This Row],[Booking_Date]],"mmm")</f>
        <v>Nov</v>
      </c>
      <c r="V1720">
        <f>YEAR(Table1[[#This Row],[Booking_Date]])</f>
        <v>2024</v>
      </c>
      <c r="W1720" t="s">
        <v>104</v>
      </c>
      <c r="X1720" t="str">
        <f>IF(Table1[[#This Row],[Freight_Cost]]&gt;50000,"High","Low")</f>
        <v>High</v>
      </c>
      <c r="Y1720" s="5" t="str">
        <f>IF(Table1[[#This Row],[Profit]]&gt;10000,"Good","Average")</f>
        <v>Average</v>
      </c>
      <c r="Z1720" s="5" t="str" cm="1">
        <f t="array" ref="Z1720">_xlfn.IFS(K1720&lt;=5,"Excellent",K1720&lt;=10,"Good",TRUE,"Delayed")</f>
        <v>Excellent</v>
      </c>
      <c r="AA1720" s="5" t="str">
        <f>_xlfn.XLOOKUP(Table1[[#This Row],[Shipment_ID]],A:A,E:E)</f>
        <v>COSCO</v>
      </c>
      <c r="AB1720" s="5">
        <f t="shared" si="26"/>
        <v>7386.73</v>
      </c>
    </row>
    <row r="1721" spans="1:28">
      <c r="A1721" t="s">
        <v>1915</v>
      </c>
      <c r="B1721" s="1">
        <v>45630</v>
      </c>
      <c r="C1721" t="s">
        <v>50</v>
      </c>
      <c r="D1721" t="s">
        <v>65</v>
      </c>
      <c r="E1721" t="s">
        <v>57</v>
      </c>
      <c r="F1721" t="s">
        <v>32</v>
      </c>
      <c r="G1721" t="s">
        <v>84</v>
      </c>
      <c r="H1721">
        <v>27.45</v>
      </c>
      <c r="I1721">
        <v>1503</v>
      </c>
      <c r="J1721">
        <v>86.08</v>
      </c>
      <c r="K1721">
        <v>5</v>
      </c>
      <c r="L1721" t="s">
        <v>68</v>
      </c>
      <c r="M1721" t="s">
        <v>35</v>
      </c>
      <c r="N1721">
        <v>59570.6</v>
      </c>
      <c r="O1721" t="s">
        <v>170</v>
      </c>
      <c r="P1721" t="s">
        <v>62</v>
      </c>
      <c r="Q1721">
        <v>81.08</v>
      </c>
      <c r="R1721">
        <v>4104</v>
      </c>
      <c r="S1721">
        <v>3259.35</v>
      </c>
      <c r="T1721">
        <v>7311.61</v>
      </c>
      <c r="U1721" t="str">
        <f>TEXT(Table1[[#This Row],[Booking_Date]],"mmm")</f>
        <v>Dec</v>
      </c>
      <c r="V1721">
        <f>YEAR(Table1[[#This Row],[Booking_Date]])</f>
        <v>2024</v>
      </c>
      <c r="W1721" t="s">
        <v>104</v>
      </c>
      <c r="X1721" t="str">
        <f>IF(Table1[[#This Row],[Freight_Cost]]&gt;50000,"High","Low")</f>
        <v>High</v>
      </c>
      <c r="Y1721" s="5" t="str">
        <f>IF(Table1[[#This Row],[Profit]]&gt;10000,"Good","Average")</f>
        <v>Average</v>
      </c>
      <c r="Z1721" s="5" t="str" cm="1">
        <f t="array" ref="Z1721">_xlfn.IFS(K1721&lt;=5,"Excellent",K1721&lt;=10,"Good",TRUE,"Delayed")</f>
        <v>Excellent</v>
      </c>
      <c r="AA1721" s="5" t="str">
        <f>_xlfn.XLOOKUP(Table1[[#This Row],[Shipment_ID]],A:A,E:E)</f>
        <v>Evergreen</v>
      </c>
      <c r="AB1721" s="5">
        <f t="shared" si="26"/>
        <v>7311.61</v>
      </c>
    </row>
    <row r="1722" spans="1:28">
      <c r="A1722" t="s">
        <v>1916</v>
      </c>
      <c r="B1722" s="1">
        <v>45819</v>
      </c>
      <c r="C1722" t="s">
        <v>121</v>
      </c>
      <c r="D1722" t="s">
        <v>51</v>
      </c>
      <c r="E1722" t="s">
        <v>66</v>
      </c>
      <c r="F1722" t="s">
        <v>32</v>
      </c>
      <c r="G1722" t="s">
        <v>84</v>
      </c>
      <c r="H1722">
        <v>13.4</v>
      </c>
      <c r="I1722">
        <v>2696</v>
      </c>
      <c r="J1722">
        <v>102.87</v>
      </c>
      <c r="K1722">
        <v>7</v>
      </c>
      <c r="L1722" t="s">
        <v>44</v>
      </c>
      <c r="M1722" t="s">
        <v>60</v>
      </c>
      <c r="N1722">
        <v>56756.4</v>
      </c>
      <c r="O1722" t="s">
        <v>73</v>
      </c>
      <c r="P1722" t="s">
        <v>47</v>
      </c>
      <c r="Q1722">
        <v>82.43</v>
      </c>
      <c r="R1722">
        <v>5928</v>
      </c>
      <c r="S1722">
        <v>4629.67</v>
      </c>
      <c r="T1722">
        <v>5145.96</v>
      </c>
      <c r="U1722" t="str">
        <f>TEXT(Table1[[#This Row],[Booking_Date]],"mmm")</f>
        <v>Jun</v>
      </c>
      <c r="V1722">
        <f>YEAR(Table1[[#This Row],[Booking_Date]])</f>
        <v>2025</v>
      </c>
      <c r="W1722" t="s">
        <v>75</v>
      </c>
      <c r="X1722" t="str">
        <f>IF(Table1[[#This Row],[Freight_Cost]]&gt;50000,"High","Low")</f>
        <v>High</v>
      </c>
      <c r="Y1722" s="5" t="str">
        <f>IF(Table1[[#This Row],[Profit]]&gt;10000,"Good","Average")</f>
        <v>Average</v>
      </c>
      <c r="Z1722" s="5" t="str" cm="1">
        <f t="array" ref="Z1722">_xlfn.IFS(K1722&lt;=5,"Excellent",K1722&lt;=10,"Good",TRUE,"Delayed")</f>
        <v>Good</v>
      </c>
      <c r="AA1722" s="5" t="str">
        <f>_xlfn.XLOOKUP(Table1[[#This Row],[Shipment_ID]],A:A,E:E)</f>
        <v>COSCO</v>
      </c>
      <c r="AB1722" s="5">
        <f t="shared" si="26"/>
        <v>5145.96</v>
      </c>
    </row>
    <row r="1723" spans="1:28">
      <c r="A1723" t="s">
        <v>1917</v>
      </c>
      <c r="B1723" s="1">
        <v>45849</v>
      </c>
      <c r="C1723" t="s">
        <v>115</v>
      </c>
      <c r="D1723" t="s">
        <v>56</v>
      </c>
      <c r="E1723" t="s">
        <v>83</v>
      </c>
      <c r="F1723" t="s">
        <v>58</v>
      </c>
      <c r="G1723" t="s">
        <v>52</v>
      </c>
      <c r="H1723">
        <v>20.02</v>
      </c>
      <c r="I1723">
        <v>1925</v>
      </c>
      <c r="J1723">
        <v>93.42</v>
      </c>
      <c r="K1723">
        <v>4</v>
      </c>
      <c r="L1723" t="s">
        <v>44</v>
      </c>
      <c r="M1723" t="s">
        <v>60</v>
      </c>
      <c r="N1723">
        <v>64328.4</v>
      </c>
      <c r="O1723" t="s">
        <v>178</v>
      </c>
      <c r="P1723" t="s">
        <v>74</v>
      </c>
      <c r="Q1723">
        <v>86.63</v>
      </c>
      <c r="R1723">
        <v>4650.8</v>
      </c>
      <c r="S1723">
        <v>4540.08</v>
      </c>
      <c r="T1723">
        <v>10838.31</v>
      </c>
      <c r="U1723" t="str">
        <f>TEXT(Table1[[#This Row],[Booking_Date]],"mmm")</f>
        <v>Jul</v>
      </c>
      <c r="V1723">
        <f>YEAR(Table1[[#This Row],[Booking_Date]])</f>
        <v>2025</v>
      </c>
      <c r="W1723" t="s">
        <v>48</v>
      </c>
      <c r="X1723" t="str">
        <f>IF(Table1[[#This Row],[Freight_Cost]]&gt;50000,"High","Low")</f>
        <v>High</v>
      </c>
      <c r="Y1723" s="5" t="str">
        <f>IF(Table1[[#This Row],[Profit]]&gt;10000,"Good","Average")</f>
        <v>Good</v>
      </c>
      <c r="Z1723" s="5" t="str" cm="1">
        <f t="array" ref="Z1723">_xlfn.IFS(K1723&lt;=5,"Excellent",K1723&lt;=10,"Good",TRUE,"Delayed")</f>
        <v>Excellent</v>
      </c>
      <c r="AA1723" s="5" t="str">
        <f>_xlfn.XLOOKUP(Table1[[#This Row],[Shipment_ID]],A:A,E:E)</f>
        <v>MSC</v>
      </c>
      <c r="AB1723" s="5">
        <f t="shared" si="26"/>
        <v>10838.31</v>
      </c>
    </row>
    <row r="1724" spans="1:28">
      <c r="A1724" t="s">
        <v>1918</v>
      </c>
      <c r="B1724" s="1">
        <v>45322</v>
      </c>
      <c r="C1724" t="s">
        <v>115</v>
      </c>
      <c r="D1724" t="s">
        <v>108</v>
      </c>
      <c r="E1724" t="s">
        <v>102</v>
      </c>
      <c r="F1724" t="s">
        <v>32</v>
      </c>
      <c r="G1724" t="s">
        <v>33</v>
      </c>
      <c r="H1724">
        <v>23.72</v>
      </c>
      <c r="I1724">
        <v>732</v>
      </c>
      <c r="J1724">
        <v>101.16</v>
      </c>
      <c r="K1724">
        <v>2</v>
      </c>
      <c r="L1724" t="s">
        <v>34</v>
      </c>
      <c r="M1724" t="s">
        <v>60</v>
      </c>
      <c r="N1724">
        <v>47271.199999999997</v>
      </c>
      <c r="O1724" t="s">
        <v>69</v>
      </c>
      <c r="P1724" t="s">
        <v>54</v>
      </c>
      <c r="Q1724">
        <v>85.3</v>
      </c>
      <c r="R1724">
        <v>2412.8000000000002</v>
      </c>
      <c r="S1724">
        <v>1958.81</v>
      </c>
      <c r="T1724">
        <v>5619.28</v>
      </c>
      <c r="U1724" t="str">
        <f>TEXT(Table1[[#This Row],[Booking_Date]],"mmm")</f>
        <v>Jan</v>
      </c>
      <c r="V1724">
        <f>YEAR(Table1[[#This Row],[Booking_Date]])</f>
        <v>2024</v>
      </c>
      <c r="W1724" t="s">
        <v>38</v>
      </c>
      <c r="X1724" t="str">
        <f>IF(Table1[[#This Row],[Freight_Cost]]&gt;50000,"High","Low")</f>
        <v>Low</v>
      </c>
      <c r="Y1724" s="5" t="str">
        <f>IF(Table1[[#This Row],[Profit]]&gt;10000,"Good","Average")</f>
        <v>Average</v>
      </c>
      <c r="Z1724" s="5" t="str" cm="1">
        <f t="array" ref="Z1724">_xlfn.IFS(K1724&lt;=5,"Excellent",K1724&lt;=10,"Good",TRUE,"Delayed")</f>
        <v>Excellent</v>
      </c>
      <c r="AA1724" s="5" t="str">
        <f>_xlfn.XLOOKUP(Table1[[#This Row],[Shipment_ID]],A:A,E:E)</f>
        <v>Maersk</v>
      </c>
      <c r="AB1724" s="5">
        <f t="shared" si="26"/>
        <v>5619.28</v>
      </c>
    </row>
    <row r="1725" spans="1:28">
      <c r="A1725" t="s">
        <v>1919</v>
      </c>
      <c r="B1725" s="1">
        <v>45556</v>
      </c>
      <c r="C1725" t="s">
        <v>40</v>
      </c>
      <c r="D1725" t="s">
        <v>41</v>
      </c>
      <c r="E1725" t="s">
        <v>31</v>
      </c>
      <c r="F1725" t="s">
        <v>32</v>
      </c>
      <c r="G1725" t="s">
        <v>59</v>
      </c>
      <c r="H1725">
        <v>18.37</v>
      </c>
      <c r="I1725">
        <v>2428</v>
      </c>
      <c r="J1725">
        <v>100.86</v>
      </c>
      <c r="K1725">
        <v>8</v>
      </c>
      <c r="L1725" t="s">
        <v>44</v>
      </c>
      <c r="M1725" t="s">
        <v>45</v>
      </c>
      <c r="N1725">
        <v>59272.2</v>
      </c>
      <c r="O1725" t="s">
        <v>69</v>
      </c>
      <c r="P1725" t="s">
        <v>62</v>
      </c>
      <c r="Q1725">
        <v>87.89</v>
      </c>
      <c r="R1725">
        <v>5590.8</v>
      </c>
      <c r="S1725">
        <v>3704.75</v>
      </c>
      <c r="T1725">
        <v>7036.7</v>
      </c>
      <c r="U1725" t="str">
        <f>TEXT(Table1[[#This Row],[Booking_Date]],"mmm")</f>
        <v>Sep</v>
      </c>
      <c r="V1725">
        <f>YEAR(Table1[[#This Row],[Booking_Date]])</f>
        <v>2024</v>
      </c>
      <c r="W1725" t="s">
        <v>48</v>
      </c>
      <c r="X1725" t="str">
        <f>IF(Table1[[#This Row],[Freight_Cost]]&gt;50000,"High","Low")</f>
        <v>High</v>
      </c>
      <c r="Y1725" s="5" t="str">
        <f>IF(Table1[[#This Row],[Profit]]&gt;10000,"Good","Average")</f>
        <v>Average</v>
      </c>
      <c r="Z1725" s="5" t="str" cm="1">
        <f t="array" ref="Z1725">_xlfn.IFS(K1725&lt;=5,"Excellent",K1725&lt;=10,"Good",TRUE,"Delayed")</f>
        <v>Good</v>
      </c>
      <c r="AA1725" s="5" t="str">
        <f>_xlfn.XLOOKUP(Table1[[#This Row],[Shipment_ID]],A:A,E:E)</f>
        <v>Hapag-Lloyd</v>
      </c>
      <c r="AB1725" s="5">
        <f t="shared" si="26"/>
        <v>7036.7</v>
      </c>
    </row>
    <row r="1726" spans="1:28">
      <c r="A1726" t="s">
        <v>1920</v>
      </c>
      <c r="B1726" s="1">
        <v>45473</v>
      </c>
      <c r="C1726" t="s">
        <v>64</v>
      </c>
      <c r="D1726" t="s">
        <v>30</v>
      </c>
      <c r="E1726" t="s">
        <v>83</v>
      </c>
      <c r="F1726" t="s">
        <v>58</v>
      </c>
      <c r="G1726" t="s">
        <v>90</v>
      </c>
      <c r="H1726">
        <v>25.5</v>
      </c>
      <c r="I1726">
        <v>1322</v>
      </c>
      <c r="J1726">
        <v>102.39</v>
      </c>
      <c r="K1726">
        <v>4</v>
      </c>
      <c r="L1726" t="s">
        <v>44</v>
      </c>
      <c r="M1726" t="s">
        <v>45</v>
      </c>
      <c r="N1726">
        <v>64600.800000000003</v>
      </c>
      <c r="O1726" t="s">
        <v>343</v>
      </c>
      <c r="P1726" t="s">
        <v>54</v>
      </c>
      <c r="Q1726">
        <v>82.52</v>
      </c>
      <c r="R1726">
        <v>3664</v>
      </c>
      <c r="S1726">
        <v>4771.97</v>
      </c>
      <c r="T1726">
        <v>7600.18</v>
      </c>
      <c r="U1726" t="str">
        <f>TEXT(Table1[[#This Row],[Booking_Date]],"mmm")</f>
        <v>Jun</v>
      </c>
      <c r="V1726">
        <f>YEAR(Table1[[#This Row],[Booking_Date]])</f>
        <v>2024</v>
      </c>
      <c r="W1726" t="s">
        <v>75</v>
      </c>
      <c r="X1726" t="str">
        <f>IF(Table1[[#This Row],[Freight_Cost]]&gt;50000,"High","Low")</f>
        <v>High</v>
      </c>
      <c r="Y1726" s="5" t="str">
        <f>IF(Table1[[#This Row],[Profit]]&gt;10000,"Good","Average")</f>
        <v>Average</v>
      </c>
      <c r="Z1726" s="5" t="str" cm="1">
        <f t="array" ref="Z1726">_xlfn.IFS(K1726&lt;=5,"Excellent",K1726&lt;=10,"Good",TRUE,"Delayed")</f>
        <v>Excellent</v>
      </c>
      <c r="AA1726" s="5" t="str">
        <f>_xlfn.XLOOKUP(Table1[[#This Row],[Shipment_ID]],A:A,E:E)</f>
        <v>MSC</v>
      </c>
      <c r="AB1726" s="5">
        <f t="shared" si="26"/>
        <v>7600.18</v>
      </c>
    </row>
    <row r="1727" spans="1:28">
      <c r="A1727" t="s">
        <v>1921</v>
      </c>
      <c r="B1727" s="1">
        <v>45570</v>
      </c>
      <c r="C1727" t="s">
        <v>121</v>
      </c>
      <c r="D1727" t="s">
        <v>41</v>
      </c>
      <c r="E1727" t="s">
        <v>57</v>
      </c>
      <c r="F1727" t="s">
        <v>32</v>
      </c>
      <c r="G1727" t="s">
        <v>59</v>
      </c>
      <c r="H1727">
        <v>25.54</v>
      </c>
      <c r="I1727">
        <v>305</v>
      </c>
      <c r="J1727">
        <v>96.09</v>
      </c>
      <c r="K1727">
        <v>2</v>
      </c>
      <c r="L1727" t="s">
        <v>68</v>
      </c>
      <c r="M1727" t="s">
        <v>60</v>
      </c>
      <c r="N1727">
        <v>40676.800000000003</v>
      </c>
      <c r="O1727" t="s">
        <v>518</v>
      </c>
      <c r="P1727" t="s">
        <v>62</v>
      </c>
      <c r="Q1727">
        <v>84.77</v>
      </c>
      <c r="R1727">
        <v>1631.6</v>
      </c>
      <c r="S1727">
        <v>3544.41</v>
      </c>
      <c r="T1727">
        <v>6773.8</v>
      </c>
      <c r="U1727" t="str">
        <f>TEXT(Table1[[#This Row],[Booking_Date]],"mmm")</f>
        <v>Oct</v>
      </c>
      <c r="V1727">
        <f>YEAR(Table1[[#This Row],[Booking_Date]])</f>
        <v>2024</v>
      </c>
      <c r="W1727" t="s">
        <v>104</v>
      </c>
      <c r="X1727" t="str">
        <f>IF(Table1[[#This Row],[Freight_Cost]]&gt;50000,"High","Low")</f>
        <v>Low</v>
      </c>
      <c r="Y1727" s="5" t="str">
        <f>IF(Table1[[#This Row],[Profit]]&gt;10000,"Good","Average")</f>
        <v>Average</v>
      </c>
      <c r="Z1727" s="5" t="str" cm="1">
        <f t="array" ref="Z1727">_xlfn.IFS(K1727&lt;=5,"Excellent",K1727&lt;=10,"Good",TRUE,"Delayed")</f>
        <v>Excellent</v>
      </c>
      <c r="AA1727" s="5" t="str">
        <f>_xlfn.XLOOKUP(Table1[[#This Row],[Shipment_ID]],A:A,E:E)</f>
        <v>Evergreen</v>
      </c>
      <c r="AB1727" s="5">
        <f t="shared" si="26"/>
        <v>6773.8</v>
      </c>
    </row>
    <row r="1728" spans="1:28">
      <c r="A1728" t="s">
        <v>1922</v>
      </c>
      <c r="B1728" s="1">
        <v>45371</v>
      </c>
      <c r="C1728" t="s">
        <v>115</v>
      </c>
      <c r="D1728" t="s">
        <v>82</v>
      </c>
      <c r="E1728" t="s">
        <v>57</v>
      </c>
      <c r="F1728" t="s">
        <v>32</v>
      </c>
      <c r="G1728" t="s">
        <v>52</v>
      </c>
      <c r="H1728">
        <v>25.98</v>
      </c>
      <c r="I1728">
        <v>2482</v>
      </c>
      <c r="J1728">
        <v>91.51</v>
      </c>
      <c r="K1728">
        <v>6</v>
      </c>
      <c r="L1728" t="s">
        <v>34</v>
      </c>
      <c r="M1728" t="s">
        <v>45</v>
      </c>
      <c r="N1728">
        <v>70647.199999999997</v>
      </c>
      <c r="O1728" t="s">
        <v>163</v>
      </c>
      <c r="P1728" t="s">
        <v>78</v>
      </c>
      <c r="Q1728">
        <v>87.17</v>
      </c>
      <c r="R1728">
        <v>6003.2</v>
      </c>
      <c r="S1728">
        <v>3654.25</v>
      </c>
      <c r="T1728">
        <v>8413.68</v>
      </c>
      <c r="U1728" t="str">
        <f>TEXT(Table1[[#This Row],[Booking_Date]],"mmm")</f>
        <v>Mar</v>
      </c>
      <c r="V1728">
        <f>YEAR(Table1[[#This Row],[Booking_Date]])</f>
        <v>2024</v>
      </c>
      <c r="W1728" t="s">
        <v>38</v>
      </c>
      <c r="X1728" t="str">
        <f>IF(Table1[[#This Row],[Freight_Cost]]&gt;50000,"High","Low")</f>
        <v>High</v>
      </c>
      <c r="Y1728" s="5" t="str">
        <f>IF(Table1[[#This Row],[Profit]]&gt;10000,"Good","Average")</f>
        <v>Average</v>
      </c>
      <c r="Z1728" s="5" t="str" cm="1">
        <f t="array" ref="Z1728">_xlfn.IFS(K1728&lt;=5,"Excellent",K1728&lt;=10,"Good",TRUE,"Delayed")</f>
        <v>Good</v>
      </c>
      <c r="AA1728" s="5" t="str">
        <f>_xlfn.XLOOKUP(Table1[[#This Row],[Shipment_ID]],A:A,E:E)</f>
        <v>Evergreen</v>
      </c>
      <c r="AB1728" s="5">
        <f t="shared" si="26"/>
        <v>8413.68</v>
      </c>
    </row>
    <row r="1729" spans="1:28">
      <c r="A1729" t="s">
        <v>1923</v>
      </c>
      <c r="B1729" s="1">
        <v>45590</v>
      </c>
      <c r="C1729" t="s">
        <v>64</v>
      </c>
      <c r="D1729" t="s">
        <v>65</v>
      </c>
      <c r="E1729" t="s">
        <v>83</v>
      </c>
      <c r="F1729" t="s">
        <v>32</v>
      </c>
      <c r="G1729" t="s">
        <v>67</v>
      </c>
      <c r="H1729">
        <v>12.28</v>
      </c>
      <c r="I1729">
        <v>702</v>
      </c>
      <c r="J1729">
        <v>102.17</v>
      </c>
      <c r="K1729">
        <v>3</v>
      </c>
      <c r="L1729" t="s">
        <v>34</v>
      </c>
      <c r="M1729" t="s">
        <v>35</v>
      </c>
      <c r="N1729">
        <v>40736.400000000001</v>
      </c>
      <c r="O1729" t="s">
        <v>46</v>
      </c>
      <c r="P1729" t="s">
        <v>62</v>
      </c>
      <c r="Q1729">
        <v>86.29</v>
      </c>
      <c r="R1729">
        <v>1895.2</v>
      </c>
      <c r="S1729">
        <v>4330.8100000000004</v>
      </c>
      <c r="T1729">
        <v>5058.71</v>
      </c>
      <c r="U1729" t="str">
        <f>TEXT(Table1[[#This Row],[Booking_Date]],"mmm")</f>
        <v>Oct</v>
      </c>
      <c r="V1729">
        <f>YEAR(Table1[[#This Row],[Booking_Date]])</f>
        <v>2024</v>
      </c>
      <c r="W1729" t="s">
        <v>104</v>
      </c>
      <c r="X1729" t="str">
        <f>IF(Table1[[#This Row],[Freight_Cost]]&gt;50000,"High","Low")</f>
        <v>Low</v>
      </c>
      <c r="Y1729" s="5" t="str">
        <f>IF(Table1[[#This Row],[Profit]]&gt;10000,"Good","Average")</f>
        <v>Average</v>
      </c>
      <c r="Z1729" s="5" t="str" cm="1">
        <f t="array" ref="Z1729">_xlfn.IFS(K1729&lt;=5,"Excellent",K1729&lt;=10,"Good",TRUE,"Delayed")</f>
        <v>Excellent</v>
      </c>
      <c r="AA1729" s="5" t="str">
        <f>_xlfn.XLOOKUP(Table1[[#This Row],[Shipment_ID]],A:A,E:E)</f>
        <v>MSC</v>
      </c>
      <c r="AB1729" s="5">
        <f t="shared" si="26"/>
        <v>5058.71</v>
      </c>
    </row>
    <row r="1730" spans="1:28">
      <c r="A1730" t="s">
        <v>1924</v>
      </c>
      <c r="B1730" s="1">
        <v>45643</v>
      </c>
      <c r="C1730" t="s">
        <v>50</v>
      </c>
      <c r="D1730" t="s">
        <v>65</v>
      </c>
      <c r="E1730" t="s">
        <v>99</v>
      </c>
      <c r="F1730" t="s">
        <v>58</v>
      </c>
      <c r="G1730" t="s">
        <v>67</v>
      </c>
      <c r="H1730">
        <v>11.07</v>
      </c>
      <c r="I1730">
        <v>331</v>
      </c>
      <c r="J1730">
        <v>89.51</v>
      </c>
      <c r="K1730">
        <v>2</v>
      </c>
      <c r="L1730" t="s">
        <v>34</v>
      </c>
      <c r="M1730" t="s">
        <v>35</v>
      </c>
      <c r="N1730">
        <v>45676.2</v>
      </c>
      <c r="O1730" t="s">
        <v>161</v>
      </c>
      <c r="P1730" t="s">
        <v>62</v>
      </c>
      <c r="Q1730">
        <v>84.21</v>
      </c>
      <c r="R1730">
        <v>1104.8</v>
      </c>
      <c r="S1730">
        <v>2640.77</v>
      </c>
      <c r="T1730">
        <v>5761.45</v>
      </c>
      <c r="U1730" t="str">
        <f>TEXT(Table1[[#This Row],[Booking_Date]],"mmm")</f>
        <v>Dec</v>
      </c>
      <c r="V1730">
        <f>YEAR(Table1[[#This Row],[Booking_Date]])</f>
        <v>2024</v>
      </c>
      <c r="W1730" t="s">
        <v>104</v>
      </c>
      <c r="X1730" t="str">
        <f>IF(Table1[[#This Row],[Freight_Cost]]&gt;50000,"High","Low")</f>
        <v>Low</v>
      </c>
      <c r="Y1730" s="5" t="str">
        <f>IF(Table1[[#This Row],[Profit]]&gt;10000,"Good","Average")</f>
        <v>Average</v>
      </c>
      <c r="Z1730" s="5" t="str" cm="1">
        <f t="array" ref="Z1730">_xlfn.IFS(K1730&lt;=5,"Excellent",K1730&lt;=10,"Good",TRUE,"Delayed")</f>
        <v>Excellent</v>
      </c>
      <c r="AA1730" s="5" t="str">
        <f>_xlfn.XLOOKUP(Table1[[#This Row],[Shipment_ID]],A:A,E:E)</f>
        <v>ONE</v>
      </c>
      <c r="AB1730" s="5">
        <f t="shared" ref="AB1730:AB1793" si="27">INDEX(T:T,MATCH(A1730,A:A,0))</f>
        <v>5761.45</v>
      </c>
    </row>
    <row r="1731" spans="1:28">
      <c r="A1731" t="s">
        <v>1925</v>
      </c>
      <c r="B1731" s="1">
        <v>45769</v>
      </c>
      <c r="C1731" t="s">
        <v>29</v>
      </c>
      <c r="D1731" t="s">
        <v>41</v>
      </c>
      <c r="E1731" t="s">
        <v>102</v>
      </c>
      <c r="F1731" t="s">
        <v>32</v>
      </c>
      <c r="G1731" t="s">
        <v>52</v>
      </c>
      <c r="H1731">
        <v>18.21</v>
      </c>
      <c r="I1731">
        <v>2429</v>
      </c>
      <c r="J1731">
        <v>100.79</v>
      </c>
      <c r="K1731">
        <v>8</v>
      </c>
      <c r="L1731" t="s">
        <v>68</v>
      </c>
      <c r="M1731" t="s">
        <v>35</v>
      </c>
      <c r="N1731">
        <v>64131.8</v>
      </c>
      <c r="O1731" t="s">
        <v>232</v>
      </c>
      <c r="P1731" t="s">
        <v>54</v>
      </c>
      <c r="Q1731">
        <v>88.81</v>
      </c>
      <c r="R1731">
        <v>5586.4</v>
      </c>
      <c r="S1731">
        <v>3683.19</v>
      </c>
      <c r="T1731">
        <v>8681.32</v>
      </c>
      <c r="U1731" t="str">
        <f>TEXT(Table1[[#This Row],[Booking_Date]],"mmm")</f>
        <v>Apr</v>
      </c>
      <c r="V1731">
        <f>YEAR(Table1[[#This Row],[Booking_Date]])</f>
        <v>2025</v>
      </c>
      <c r="W1731" t="s">
        <v>75</v>
      </c>
      <c r="X1731" t="str">
        <f>IF(Table1[[#This Row],[Freight_Cost]]&gt;50000,"High","Low")</f>
        <v>High</v>
      </c>
      <c r="Y1731" s="5" t="str">
        <f>IF(Table1[[#This Row],[Profit]]&gt;10000,"Good","Average")</f>
        <v>Average</v>
      </c>
      <c r="Z1731" s="5" t="str" cm="1">
        <f t="array" ref="Z1731">_xlfn.IFS(K1731&lt;=5,"Excellent",K1731&lt;=10,"Good",TRUE,"Delayed")</f>
        <v>Good</v>
      </c>
      <c r="AA1731" s="5" t="str">
        <f>_xlfn.XLOOKUP(Table1[[#This Row],[Shipment_ID]],A:A,E:E)</f>
        <v>Maersk</v>
      </c>
      <c r="AB1731" s="5">
        <f t="shared" si="27"/>
        <v>8681.32</v>
      </c>
    </row>
    <row r="1732" spans="1:28">
      <c r="A1732" t="s">
        <v>1926</v>
      </c>
      <c r="B1732" s="1">
        <v>45674</v>
      </c>
      <c r="C1732" t="s">
        <v>50</v>
      </c>
      <c r="D1732" t="s">
        <v>82</v>
      </c>
      <c r="E1732" t="s">
        <v>102</v>
      </c>
      <c r="F1732" t="s">
        <v>58</v>
      </c>
      <c r="G1732" t="s">
        <v>59</v>
      </c>
      <c r="H1732">
        <v>21.86</v>
      </c>
      <c r="I1732">
        <v>1131</v>
      </c>
      <c r="J1732">
        <v>88.66</v>
      </c>
      <c r="K1732">
        <v>4</v>
      </c>
      <c r="L1732" t="s">
        <v>68</v>
      </c>
      <c r="M1732" t="s">
        <v>35</v>
      </c>
      <c r="N1732">
        <v>62385.2</v>
      </c>
      <c r="O1732" t="s">
        <v>124</v>
      </c>
      <c r="P1732" t="s">
        <v>37</v>
      </c>
      <c r="Q1732">
        <v>88.77</v>
      </c>
      <c r="R1732">
        <v>3136.4</v>
      </c>
      <c r="S1732">
        <v>2735.35</v>
      </c>
      <c r="T1732">
        <v>7411.53</v>
      </c>
      <c r="U1732" t="str">
        <f>TEXT(Table1[[#This Row],[Booking_Date]],"mmm")</f>
        <v>Jan</v>
      </c>
      <c r="V1732">
        <f>YEAR(Table1[[#This Row],[Booking_Date]])</f>
        <v>2025</v>
      </c>
      <c r="W1732" t="s">
        <v>38</v>
      </c>
      <c r="X1732" t="str">
        <f>IF(Table1[[#This Row],[Freight_Cost]]&gt;50000,"High","Low")</f>
        <v>High</v>
      </c>
      <c r="Y1732" s="5" t="str">
        <f>IF(Table1[[#This Row],[Profit]]&gt;10000,"Good","Average")</f>
        <v>Average</v>
      </c>
      <c r="Z1732" s="5" t="str" cm="1">
        <f t="array" ref="Z1732">_xlfn.IFS(K1732&lt;=5,"Excellent",K1732&lt;=10,"Good",TRUE,"Delayed")</f>
        <v>Excellent</v>
      </c>
      <c r="AA1732" s="5" t="str">
        <f>_xlfn.XLOOKUP(Table1[[#This Row],[Shipment_ID]],A:A,E:E)</f>
        <v>Maersk</v>
      </c>
      <c r="AB1732" s="5">
        <f t="shared" si="27"/>
        <v>7411.53</v>
      </c>
    </row>
    <row r="1733" spans="1:28">
      <c r="A1733" t="s">
        <v>1927</v>
      </c>
      <c r="B1733" s="1">
        <v>45700</v>
      </c>
      <c r="C1733" t="s">
        <v>40</v>
      </c>
      <c r="D1733" t="s">
        <v>41</v>
      </c>
      <c r="E1733" t="s">
        <v>66</v>
      </c>
      <c r="F1733" t="s">
        <v>58</v>
      </c>
      <c r="G1733" t="s">
        <v>90</v>
      </c>
      <c r="H1733">
        <v>13.52</v>
      </c>
      <c r="I1733">
        <v>1777</v>
      </c>
      <c r="J1733">
        <v>103.69</v>
      </c>
      <c r="K1733">
        <v>4</v>
      </c>
      <c r="L1733" t="s">
        <v>34</v>
      </c>
      <c r="M1733" t="s">
        <v>45</v>
      </c>
      <c r="N1733">
        <v>64434.8</v>
      </c>
      <c r="O1733" t="s">
        <v>156</v>
      </c>
      <c r="P1733" t="s">
        <v>54</v>
      </c>
      <c r="Q1733">
        <v>84.24</v>
      </c>
      <c r="R1733">
        <v>4094.8</v>
      </c>
      <c r="S1733">
        <v>2331.6</v>
      </c>
      <c r="T1733">
        <v>9233.2099999999991</v>
      </c>
      <c r="U1733" t="str">
        <f>TEXT(Table1[[#This Row],[Booking_Date]],"mmm")</f>
        <v>Feb</v>
      </c>
      <c r="V1733">
        <f>YEAR(Table1[[#This Row],[Booking_Date]])</f>
        <v>2025</v>
      </c>
      <c r="W1733" t="s">
        <v>38</v>
      </c>
      <c r="X1733" t="str">
        <f>IF(Table1[[#This Row],[Freight_Cost]]&gt;50000,"High","Low")</f>
        <v>High</v>
      </c>
      <c r="Y1733" s="5" t="str">
        <f>IF(Table1[[#This Row],[Profit]]&gt;10000,"Good","Average")</f>
        <v>Average</v>
      </c>
      <c r="Z1733" s="5" t="str" cm="1">
        <f t="array" ref="Z1733">_xlfn.IFS(K1733&lt;=5,"Excellent",K1733&lt;=10,"Good",TRUE,"Delayed")</f>
        <v>Excellent</v>
      </c>
      <c r="AA1733" s="5" t="str">
        <f>_xlfn.XLOOKUP(Table1[[#This Row],[Shipment_ID]],A:A,E:E)</f>
        <v>COSCO</v>
      </c>
      <c r="AB1733" s="5">
        <f t="shared" si="27"/>
        <v>9233.2099999999991</v>
      </c>
    </row>
    <row r="1734" spans="1:28">
      <c r="A1734" t="s">
        <v>1928</v>
      </c>
      <c r="B1734" s="1">
        <v>45672</v>
      </c>
      <c r="C1734" t="s">
        <v>29</v>
      </c>
      <c r="D1734" t="s">
        <v>65</v>
      </c>
      <c r="E1734" t="s">
        <v>66</v>
      </c>
      <c r="F1734" t="s">
        <v>58</v>
      </c>
      <c r="G1734" t="s">
        <v>84</v>
      </c>
      <c r="H1734">
        <v>11.45</v>
      </c>
      <c r="I1734">
        <v>1634</v>
      </c>
      <c r="J1734">
        <v>89.5</v>
      </c>
      <c r="K1734">
        <v>4</v>
      </c>
      <c r="L1734" t="s">
        <v>34</v>
      </c>
      <c r="M1734" t="s">
        <v>35</v>
      </c>
      <c r="N1734">
        <v>61653</v>
      </c>
      <c r="O1734" t="s">
        <v>189</v>
      </c>
      <c r="P1734" t="s">
        <v>62</v>
      </c>
      <c r="Q1734">
        <v>86.85</v>
      </c>
      <c r="R1734">
        <v>3726</v>
      </c>
      <c r="S1734">
        <v>3729.15</v>
      </c>
      <c r="T1734">
        <v>8000.21</v>
      </c>
      <c r="U1734" t="str">
        <f>TEXT(Table1[[#This Row],[Booking_Date]],"mmm")</f>
        <v>Jan</v>
      </c>
      <c r="V1734">
        <f>YEAR(Table1[[#This Row],[Booking_Date]])</f>
        <v>2025</v>
      </c>
      <c r="W1734" t="s">
        <v>38</v>
      </c>
      <c r="X1734" t="str">
        <f>IF(Table1[[#This Row],[Freight_Cost]]&gt;50000,"High","Low")</f>
        <v>High</v>
      </c>
      <c r="Y1734" s="5" t="str">
        <f>IF(Table1[[#This Row],[Profit]]&gt;10000,"Good","Average")</f>
        <v>Average</v>
      </c>
      <c r="Z1734" s="5" t="str" cm="1">
        <f t="array" ref="Z1734">_xlfn.IFS(K1734&lt;=5,"Excellent",K1734&lt;=10,"Good",TRUE,"Delayed")</f>
        <v>Excellent</v>
      </c>
      <c r="AA1734" s="5" t="str">
        <f>_xlfn.XLOOKUP(Table1[[#This Row],[Shipment_ID]],A:A,E:E)</f>
        <v>COSCO</v>
      </c>
      <c r="AB1734" s="5">
        <f t="shared" si="27"/>
        <v>8000.21</v>
      </c>
    </row>
    <row r="1735" spans="1:28">
      <c r="A1735" t="s">
        <v>1929</v>
      </c>
      <c r="B1735" s="1">
        <v>45458</v>
      </c>
      <c r="C1735" t="s">
        <v>64</v>
      </c>
      <c r="D1735" t="s">
        <v>108</v>
      </c>
      <c r="E1735" t="s">
        <v>66</v>
      </c>
      <c r="F1735" t="s">
        <v>32</v>
      </c>
      <c r="G1735" t="s">
        <v>59</v>
      </c>
      <c r="H1735">
        <v>17.600000000000001</v>
      </c>
      <c r="I1735">
        <v>745</v>
      </c>
      <c r="J1735">
        <v>88.18</v>
      </c>
      <c r="K1735">
        <v>3</v>
      </c>
      <c r="L1735" t="s">
        <v>34</v>
      </c>
      <c r="M1735" t="s">
        <v>45</v>
      </c>
      <c r="N1735">
        <v>41861.599999999999</v>
      </c>
      <c r="O1735" t="s">
        <v>479</v>
      </c>
      <c r="P1735" t="s">
        <v>54</v>
      </c>
      <c r="Q1735">
        <v>81.33</v>
      </c>
      <c r="R1735">
        <v>2194</v>
      </c>
      <c r="S1735">
        <v>1748.67</v>
      </c>
      <c r="T1735">
        <v>6532.93</v>
      </c>
      <c r="U1735" t="str">
        <f>TEXT(Table1[[#This Row],[Booking_Date]],"mmm")</f>
        <v>Jun</v>
      </c>
      <c r="V1735">
        <f>YEAR(Table1[[#This Row],[Booking_Date]])</f>
        <v>2024</v>
      </c>
      <c r="W1735" t="s">
        <v>75</v>
      </c>
      <c r="X1735" t="str">
        <f>IF(Table1[[#This Row],[Freight_Cost]]&gt;50000,"High","Low")</f>
        <v>Low</v>
      </c>
      <c r="Y1735" s="5" t="str">
        <f>IF(Table1[[#This Row],[Profit]]&gt;10000,"Good","Average")</f>
        <v>Average</v>
      </c>
      <c r="Z1735" s="5" t="str" cm="1">
        <f t="array" ref="Z1735">_xlfn.IFS(K1735&lt;=5,"Excellent",K1735&lt;=10,"Good",TRUE,"Delayed")</f>
        <v>Excellent</v>
      </c>
      <c r="AA1735" s="5" t="str">
        <f>_xlfn.XLOOKUP(Table1[[#This Row],[Shipment_ID]],A:A,E:E)</f>
        <v>COSCO</v>
      </c>
      <c r="AB1735" s="5">
        <f t="shared" si="27"/>
        <v>6532.93</v>
      </c>
    </row>
    <row r="1736" spans="1:28">
      <c r="A1736" t="s">
        <v>1930</v>
      </c>
      <c r="B1736" s="1">
        <v>45837</v>
      </c>
      <c r="C1736" t="s">
        <v>89</v>
      </c>
      <c r="D1736" t="s">
        <v>65</v>
      </c>
      <c r="E1736" t="s">
        <v>57</v>
      </c>
      <c r="F1736" t="s">
        <v>58</v>
      </c>
      <c r="G1736" t="s">
        <v>33</v>
      </c>
      <c r="H1736">
        <v>19.38</v>
      </c>
      <c r="I1736">
        <v>366</v>
      </c>
      <c r="J1736">
        <v>100.46</v>
      </c>
      <c r="K1736">
        <v>2</v>
      </c>
      <c r="L1736" t="s">
        <v>68</v>
      </c>
      <c r="M1736" t="s">
        <v>45</v>
      </c>
      <c r="N1736">
        <v>49889.2</v>
      </c>
      <c r="O1736" t="s">
        <v>172</v>
      </c>
      <c r="P1736" t="s">
        <v>37</v>
      </c>
      <c r="Q1736">
        <v>88.16</v>
      </c>
      <c r="R1736">
        <v>1507.2</v>
      </c>
      <c r="S1736">
        <v>2430.33</v>
      </c>
      <c r="T1736">
        <v>4038.24</v>
      </c>
      <c r="U1736" t="str">
        <f>TEXT(Table1[[#This Row],[Booking_Date]],"mmm")</f>
        <v>Jun</v>
      </c>
      <c r="V1736">
        <f>YEAR(Table1[[#This Row],[Booking_Date]])</f>
        <v>2025</v>
      </c>
      <c r="W1736" t="s">
        <v>75</v>
      </c>
      <c r="X1736" t="str">
        <f>IF(Table1[[#This Row],[Freight_Cost]]&gt;50000,"High","Low")</f>
        <v>Low</v>
      </c>
      <c r="Y1736" s="5" t="str">
        <f>IF(Table1[[#This Row],[Profit]]&gt;10000,"Good","Average")</f>
        <v>Average</v>
      </c>
      <c r="Z1736" s="5" t="str" cm="1">
        <f t="array" ref="Z1736">_xlfn.IFS(K1736&lt;=5,"Excellent",K1736&lt;=10,"Good",TRUE,"Delayed")</f>
        <v>Excellent</v>
      </c>
      <c r="AA1736" s="5" t="str">
        <f>_xlfn.XLOOKUP(Table1[[#This Row],[Shipment_ID]],A:A,E:E)</f>
        <v>Evergreen</v>
      </c>
      <c r="AB1736" s="5">
        <f t="shared" si="27"/>
        <v>4038.24</v>
      </c>
    </row>
    <row r="1737" spans="1:28">
      <c r="A1737" t="s">
        <v>1931</v>
      </c>
      <c r="B1737" s="1">
        <v>45840</v>
      </c>
      <c r="C1737" t="s">
        <v>40</v>
      </c>
      <c r="D1737" t="s">
        <v>51</v>
      </c>
      <c r="E1737" t="s">
        <v>102</v>
      </c>
      <c r="F1737" t="s">
        <v>32</v>
      </c>
      <c r="G1737" t="s">
        <v>90</v>
      </c>
      <c r="H1737">
        <v>13.21</v>
      </c>
      <c r="I1737">
        <v>958</v>
      </c>
      <c r="J1737">
        <v>96.93</v>
      </c>
      <c r="K1737">
        <v>2</v>
      </c>
      <c r="L1737" t="s">
        <v>68</v>
      </c>
      <c r="M1737" t="s">
        <v>35</v>
      </c>
      <c r="N1737">
        <v>41516.6</v>
      </c>
      <c r="O1737" t="s">
        <v>792</v>
      </c>
      <c r="P1737" t="s">
        <v>62</v>
      </c>
      <c r="Q1737">
        <v>87.61</v>
      </c>
      <c r="R1737">
        <v>2444.4</v>
      </c>
      <c r="S1737">
        <v>2843.23</v>
      </c>
      <c r="T1737">
        <v>6796.32</v>
      </c>
      <c r="U1737" t="str">
        <f>TEXT(Table1[[#This Row],[Booking_Date]],"mmm")</f>
        <v>Jul</v>
      </c>
      <c r="V1737">
        <f>YEAR(Table1[[#This Row],[Booking_Date]])</f>
        <v>2025</v>
      </c>
      <c r="W1737" t="s">
        <v>48</v>
      </c>
      <c r="X1737" t="str">
        <f>IF(Table1[[#This Row],[Freight_Cost]]&gt;50000,"High","Low")</f>
        <v>Low</v>
      </c>
      <c r="Y1737" s="5" t="str">
        <f>IF(Table1[[#This Row],[Profit]]&gt;10000,"Good","Average")</f>
        <v>Average</v>
      </c>
      <c r="Z1737" s="5" t="str" cm="1">
        <f t="array" ref="Z1737">_xlfn.IFS(K1737&lt;=5,"Excellent",K1737&lt;=10,"Good",TRUE,"Delayed")</f>
        <v>Excellent</v>
      </c>
      <c r="AA1737" s="5" t="str">
        <f>_xlfn.XLOOKUP(Table1[[#This Row],[Shipment_ID]],A:A,E:E)</f>
        <v>Maersk</v>
      </c>
      <c r="AB1737" s="5">
        <f t="shared" si="27"/>
        <v>6796.32</v>
      </c>
    </row>
    <row r="1738" spans="1:28">
      <c r="A1738" t="s">
        <v>1932</v>
      </c>
      <c r="B1738" s="1">
        <v>46018</v>
      </c>
      <c r="C1738" t="s">
        <v>115</v>
      </c>
      <c r="D1738" t="s">
        <v>30</v>
      </c>
      <c r="E1738" t="s">
        <v>31</v>
      </c>
      <c r="F1738" t="s">
        <v>58</v>
      </c>
      <c r="G1738" t="s">
        <v>90</v>
      </c>
      <c r="H1738">
        <v>26.05</v>
      </c>
      <c r="I1738">
        <v>2039</v>
      </c>
      <c r="J1738">
        <v>87.87</v>
      </c>
      <c r="K1738">
        <v>7</v>
      </c>
      <c r="L1738" t="s">
        <v>34</v>
      </c>
      <c r="M1738" t="s">
        <v>45</v>
      </c>
      <c r="N1738">
        <v>76957.399999999994</v>
      </c>
      <c r="O1738" t="s">
        <v>128</v>
      </c>
      <c r="P1738" t="s">
        <v>78</v>
      </c>
      <c r="Q1738">
        <v>84.95</v>
      </c>
      <c r="R1738">
        <v>5120</v>
      </c>
      <c r="S1738">
        <v>2744.68</v>
      </c>
      <c r="T1738">
        <v>10610.55</v>
      </c>
      <c r="U1738" t="str">
        <f>TEXT(Table1[[#This Row],[Booking_Date]],"mmm")</f>
        <v>Dec</v>
      </c>
      <c r="V1738">
        <f>YEAR(Table1[[#This Row],[Booking_Date]])</f>
        <v>2025</v>
      </c>
      <c r="W1738" t="s">
        <v>104</v>
      </c>
      <c r="X1738" t="str">
        <f>IF(Table1[[#This Row],[Freight_Cost]]&gt;50000,"High","Low")</f>
        <v>High</v>
      </c>
      <c r="Y1738" s="5" t="str">
        <f>IF(Table1[[#This Row],[Profit]]&gt;10000,"Good","Average")</f>
        <v>Good</v>
      </c>
      <c r="Z1738" s="5" t="str" cm="1">
        <f t="array" ref="Z1738">_xlfn.IFS(K1738&lt;=5,"Excellent",K1738&lt;=10,"Good",TRUE,"Delayed")</f>
        <v>Good</v>
      </c>
      <c r="AA1738" s="5" t="str">
        <f>_xlfn.XLOOKUP(Table1[[#This Row],[Shipment_ID]],A:A,E:E)</f>
        <v>Hapag-Lloyd</v>
      </c>
      <c r="AB1738" s="5">
        <f t="shared" si="27"/>
        <v>10610.55</v>
      </c>
    </row>
    <row r="1739" spans="1:28">
      <c r="A1739" t="s">
        <v>1933</v>
      </c>
      <c r="B1739" s="1">
        <v>45684</v>
      </c>
      <c r="C1739" t="s">
        <v>64</v>
      </c>
      <c r="D1739" t="s">
        <v>41</v>
      </c>
      <c r="E1739" t="s">
        <v>102</v>
      </c>
      <c r="F1739" t="s">
        <v>32</v>
      </c>
      <c r="G1739" t="s">
        <v>43</v>
      </c>
      <c r="H1739">
        <v>23.75</v>
      </c>
      <c r="I1739">
        <v>1504</v>
      </c>
      <c r="J1739">
        <v>101.34</v>
      </c>
      <c r="K1739">
        <v>4</v>
      </c>
      <c r="L1739" t="s">
        <v>68</v>
      </c>
      <c r="M1739" t="s">
        <v>35</v>
      </c>
      <c r="N1739">
        <v>58083.8</v>
      </c>
      <c r="O1739" t="s">
        <v>324</v>
      </c>
      <c r="P1739" t="s">
        <v>37</v>
      </c>
      <c r="Q1739">
        <v>88.72</v>
      </c>
      <c r="R1739">
        <v>3958</v>
      </c>
      <c r="S1739">
        <v>3868.45</v>
      </c>
      <c r="T1739">
        <v>7673.66</v>
      </c>
      <c r="U1739" t="str">
        <f>TEXT(Table1[[#This Row],[Booking_Date]],"mmm")</f>
        <v>Jan</v>
      </c>
      <c r="V1739">
        <f>YEAR(Table1[[#This Row],[Booking_Date]])</f>
        <v>2025</v>
      </c>
      <c r="W1739" t="s">
        <v>38</v>
      </c>
      <c r="X1739" t="str">
        <f>IF(Table1[[#This Row],[Freight_Cost]]&gt;50000,"High","Low")</f>
        <v>High</v>
      </c>
      <c r="Y1739" s="5" t="str">
        <f>IF(Table1[[#This Row],[Profit]]&gt;10000,"Good","Average")</f>
        <v>Average</v>
      </c>
      <c r="Z1739" s="5" t="str" cm="1">
        <f t="array" ref="Z1739">_xlfn.IFS(K1739&lt;=5,"Excellent",K1739&lt;=10,"Good",TRUE,"Delayed")</f>
        <v>Excellent</v>
      </c>
      <c r="AA1739" s="5" t="str">
        <f>_xlfn.XLOOKUP(Table1[[#This Row],[Shipment_ID]],A:A,E:E)</f>
        <v>Maersk</v>
      </c>
      <c r="AB1739" s="5">
        <f t="shared" si="27"/>
        <v>7673.66</v>
      </c>
    </row>
    <row r="1740" spans="1:28">
      <c r="A1740" t="s">
        <v>1934</v>
      </c>
      <c r="B1740" s="1">
        <v>46129</v>
      </c>
      <c r="C1740" t="s">
        <v>89</v>
      </c>
      <c r="D1740" t="s">
        <v>30</v>
      </c>
      <c r="E1740" t="s">
        <v>57</v>
      </c>
      <c r="F1740" t="s">
        <v>32</v>
      </c>
      <c r="G1740" t="s">
        <v>33</v>
      </c>
      <c r="H1740">
        <v>27.83</v>
      </c>
      <c r="I1740">
        <v>2639</v>
      </c>
      <c r="J1740">
        <v>99.36</v>
      </c>
      <c r="K1740">
        <v>8</v>
      </c>
      <c r="L1740" t="s">
        <v>44</v>
      </c>
      <c r="M1740" t="s">
        <v>45</v>
      </c>
      <c r="N1740">
        <v>70138.2</v>
      </c>
      <c r="O1740" t="s">
        <v>425</v>
      </c>
      <c r="P1740" t="s">
        <v>74</v>
      </c>
      <c r="Q1740">
        <v>86.42</v>
      </c>
      <c r="R1740">
        <v>6391.2</v>
      </c>
      <c r="S1740">
        <v>4920.25</v>
      </c>
      <c r="T1740">
        <v>10430.23</v>
      </c>
      <c r="U1740" t="str">
        <f>TEXT(Table1[[#This Row],[Booking_Date]],"mmm")</f>
        <v>Apr</v>
      </c>
      <c r="V1740">
        <f>YEAR(Table1[[#This Row],[Booking_Date]])</f>
        <v>2026</v>
      </c>
      <c r="W1740" t="s">
        <v>75</v>
      </c>
      <c r="X1740" t="str">
        <f>IF(Table1[[#This Row],[Freight_Cost]]&gt;50000,"High","Low")</f>
        <v>High</v>
      </c>
      <c r="Y1740" s="5" t="str">
        <f>IF(Table1[[#This Row],[Profit]]&gt;10000,"Good","Average")</f>
        <v>Good</v>
      </c>
      <c r="Z1740" s="5" t="str" cm="1">
        <f t="array" ref="Z1740">_xlfn.IFS(K1740&lt;=5,"Excellent",K1740&lt;=10,"Good",TRUE,"Delayed")</f>
        <v>Good</v>
      </c>
      <c r="AA1740" s="5" t="str">
        <f>_xlfn.XLOOKUP(Table1[[#This Row],[Shipment_ID]],A:A,E:E)</f>
        <v>Evergreen</v>
      </c>
      <c r="AB1740" s="5">
        <f t="shared" si="27"/>
        <v>10430.23</v>
      </c>
    </row>
    <row r="1741" spans="1:28">
      <c r="A1741" t="s">
        <v>1935</v>
      </c>
      <c r="B1741" s="1">
        <v>45972</v>
      </c>
      <c r="C1741" t="s">
        <v>64</v>
      </c>
      <c r="D1741" t="s">
        <v>56</v>
      </c>
      <c r="E1741" t="s">
        <v>99</v>
      </c>
      <c r="F1741" t="s">
        <v>32</v>
      </c>
      <c r="G1741" t="s">
        <v>67</v>
      </c>
      <c r="H1741">
        <v>16.46</v>
      </c>
      <c r="I1741">
        <v>1965</v>
      </c>
      <c r="J1741">
        <v>90.88</v>
      </c>
      <c r="K1741">
        <v>4</v>
      </c>
      <c r="L1741" t="s">
        <v>34</v>
      </c>
      <c r="M1741" t="s">
        <v>35</v>
      </c>
      <c r="N1741">
        <v>58299.6</v>
      </c>
      <c r="O1741" t="s">
        <v>80</v>
      </c>
      <c r="P1741" t="s">
        <v>74</v>
      </c>
      <c r="Q1741">
        <v>86.25</v>
      </c>
      <c r="R1741">
        <v>4588.3999999999996</v>
      </c>
      <c r="S1741">
        <v>3696.67</v>
      </c>
      <c r="T1741">
        <v>4932.17</v>
      </c>
      <c r="U1741" t="str">
        <f>TEXT(Table1[[#This Row],[Booking_Date]],"mmm")</f>
        <v>Nov</v>
      </c>
      <c r="V1741">
        <f>YEAR(Table1[[#This Row],[Booking_Date]])</f>
        <v>2025</v>
      </c>
      <c r="W1741" t="s">
        <v>104</v>
      </c>
      <c r="X1741" t="str">
        <f>IF(Table1[[#This Row],[Freight_Cost]]&gt;50000,"High","Low")</f>
        <v>High</v>
      </c>
      <c r="Y1741" s="5" t="str">
        <f>IF(Table1[[#This Row],[Profit]]&gt;10000,"Good","Average")</f>
        <v>Average</v>
      </c>
      <c r="Z1741" s="5" t="str" cm="1">
        <f t="array" ref="Z1741">_xlfn.IFS(K1741&lt;=5,"Excellent",K1741&lt;=10,"Good",TRUE,"Delayed")</f>
        <v>Excellent</v>
      </c>
      <c r="AA1741" s="5" t="str">
        <f>_xlfn.XLOOKUP(Table1[[#This Row],[Shipment_ID]],A:A,E:E)</f>
        <v>ONE</v>
      </c>
      <c r="AB1741" s="5">
        <f t="shared" si="27"/>
        <v>4932.17</v>
      </c>
    </row>
    <row r="1742" spans="1:28">
      <c r="A1742" t="s">
        <v>1936</v>
      </c>
      <c r="B1742" s="1">
        <v>45437</v>
      </c>
      <c r="C1742" t="s">
        <v>29</v>
      </c>
      <c r="D1742" t="s">
        <v>51</v>
      </c>
      <c r="E1742" t="s">
        <v>31</v>
      </c>
      <c r="F1742" t="s">
        <v>58</v>
      </c>
      <c r="G1742" t="s">
        <v>67</v>
      </c>
      <c r="H1742">
        <v>27.46</v>
      </c>
      <c r="I1742">
        <v>2796</v>
      </c>
      <c r="J1742">
        <v>93.54</v>
      </c>
      <c r="K1742">
        <v>8</v>
      </c>
      <c r="L1742" t="s">
        <v>34</v>
      </c>
      <c r="M1742" t="s">
        <v>45</v>
      </c>
      <c r="N1742">
        <v>87990.8</v>
      </c>
      <c r="O1742" t="s">
        <v>197</v>
      </c>
      <c r="P1742" t="s">
        <v>74</v>
      </c>
      <c r="Q1742">
        <v>83.01</v>
      </c>
      <c r="R1742">
        <v>6690.4</v>
      </c>
      <c r="S1742">
        <v>3291.95</v>
      </c>
      <c r="T1742">
        <v>15034.25</v>
      </c>
      <c r="U1742" t="str">
        <f>TEXT(Table1[[#This Row],[Booking_Date]],"mmm")</f>
        <v>May</v>
      </c>
      <c r="V1742">
        <f>YEAR(Table1[[#This Row],[Booking_Date]])</f>
        <v>2024</v>
      </c>
      <c r="W1742" t="s">
        <v>75</v>
      </c>
      <c r="X1742" t="str">
        <f>IF(Table1[[#This Row],[Freight_Cost]]&gt;50000,"High","Low")</f>
        <v>High</v>
      </c>
      <c r="Y1742" s="5" t="str">
        <f>IF(Table1[[#This Row],[Profit]]&gt;10000,"Good","Average")</f>
        <v>Good</v>
      </c>
      <c r="Z1742" s="5" t="str" cm="1">
        <f t="array" ref="Z1742">_xlfn.IFS(K1742&lt;=5,"Excellent",K1742&lt;=10,"Good",TRUE,"Delayed")</f>
        <v>Good</v>
      </c>
      <c r="AA1742" s="5" t="str">
        <f>_xlfn.XLOOKUP(Table1[[#This Row],[Shipment_ID]],A:A,E:E)</f>
        <v>Hapag-Lloyd</v>
      </c>
      <c r="AB1742" s="5">
        <f t="shared" si="27"/>
        <v>15034.25</v>
      </c>
    </row>
    <row r="1743" spans="1:28">
      <c r="A1743" t="s">
        <v>1937</v>
      </c>
      <c r="B1743" s="1">
        <v>46189</v>
      </c>
      <c r="C1743" t="s">
        <v>89</v>
      </c>
      <c r="D1743" t="s">
        <v>41</v>
      </c>
      <c r="E1743" t="s">
        <v>99</v>
      </c>
      <c r="F1743" t="s">
        <v>32</v>
      </c>
      <c r="G1743" t="s">
        <v>43</v>
      </c>
      <c r="H1743">
        <v>20.13</v>
      </c>
      <c r="I1743">
        <v>1982</v>
      </c>
      <c r="J1743">
        <v>93.65</v>
      </c>
      <c r="K1743">
        <v>6</v>
      </c>
      <c r="L1743" t="s">
        <v>44</v>
      </c>
      <c r="M1743" t="s">
        <v>60</v>
      </c>
      <c r="N1743">
        <v>53139</v>
      </c>
      <c r="O1743" t="s">
        <v>197</v>
      </c>
      <c r="P1743" t="s">
        <v>37</v>
      </c>
      <c r="Q1743">
        <v>82.26</v>
      </c>
      <c r="R1743">
        <v>4769.2</v>
      </c>
      <c r="S1743">
        <v>2073.87</v>
      </c>
      <c r="T1743">
        <v>9007</v>
      </c>
      <c r="U1743" t="str">
        <f>TEXT(Table1[[#This Row],[Booking_Date]],"mmm")</f>
        <v>Jun</v>
      </c>
      <c r="V1743">
        <f>YEAR(Table1[[#This Row],[Booking_Date]])</f>
        <v>2026</v>
      </c>
      <c r="W1743" t="s">
        <v>75</v>
      </c>
      <c r="X1743" t="str">
        <f>IF(Table1[[#This Row],[Freight_Cost]]&gt;50000,"High","Low")</f>
        <v>High</v>
      </c>
      <c r="Y1743" s="5" t="str">
        <f>IF(Table1[[#This Row],[Profit]]&gt;10000,"Good","Average")</f>
        <v>Average</v>
      </c>
      <c r="Z1743" s="5" t="str" cm="1">
        <f t="array" ref="Z1743">_xlfn.IFS(K1743&lt;=5,"Excellent",K1743&lt;=10,"Good",TRUE,"Delayed")</f>
        <v>Good</v>
      </c>
      <c r="AA1743" s="5" t="str">
        <f>_xlfn.XLOOKUP(Table1[[#This Row],[Shipment_ID]],A:A,E:E)</f>
        <v>ONE</v>
      </c>
      <c r="AB1743" s="5">
        <f t="shared" si="27"/>
        <v>9007</v>
      </c>
    </row>
    <row r="1744" spans="1:28">
      <c r="A1744" t="s">
        <v>1938</v>
      </c>
      <c r="B1744" s="1">
        <v>46108</v>
      </c>
      <c r="C1744" t="s">
        <v>121</v>
      </c>
      <c r="D1744" t="s">
        <v>108</v>
      </c>
      <c r="E1744" t="s">
        <v>42</v>
      </c>
      <c r="F1744" t="s">
        <v>58</v>
      </c>
      <c r="G1744" t="s">
        <v>52</v>
      </c>
      <c r="H1744">
        <v>13.94</v>
      </c>
      <c r="I1744">
        <v>333</v>
      </c>
      <c r="J1744">
        <v>103</v>
      </c>
      <c r="K1744">
        <v>2</v>
      </c>
      <c r="L1744" t="s">
        <v>34</v>
      </c>
      <c r="M1744" t="s">
        <v>45</v>
      </c>
      <c r="N1744">
        <v>47402</v>
      </c>
      <c r="O1744" t="s">
        <v>360</v>
      </c>
      <c r="P1744" t="s">
        <v>78</v>
      </c>
      <c r="Q1744">
        <v>84.91</v>
      </c>
      <c r="R1744">
        <v>1223.5999999999999</v>
      </c>
      <c r="S1744">
        <v>1790.18</v>
      </c>
      <c r="T1744">
        <v>4352.38</v>
      </c>
      <c r="U1744" t="str">
        <f>TEXT(Table1[[#This Row],[Booking_Date]],"mmm")</f>
        <v>Mar</v>
      </c>
      <c r="V1744">
        <f>YEAR(Table1[[#This Row],[Booking_Date]])</f>
        <v>2026</v>
      </c>
      <c r="W1744" t="s">
        <v>38</v>
      </c>
      <c r="X1744" t="str">
        <f>IF(Table1[[#This Row],[Freight_Cost]]&gt;50000,"High","Low")</f>
        <v>Low</v>
      </c>
      <c r="Y1744" s="5" t="str">
        <f>IF(Table1[[#This Row],[Profit]]&gt;10000,"Good","Average")</f>
        <v>Average</v>
      </c>
      <c r="Z1744" s="5" t="str" cm="1">
        <f t="array" ref="Z1744">_xlfn.IFS(K1744&lt;=5,"Excellent",K1744&lt;=10,"Good",TRUE,"Delayed")</f>
        <v>Excellent</v>
      </c>
      <c r="AA1744" s="5" t="str">
        <f>_xlfn.XLOOKUP(Table1[[#This Row],[Shipment_ID]],A:A,E:E)</f>
        <v>CMA CGM</v>
      </c>
      <c r="AB1744" s="5">
        <f t="shared" si="27"/>
        <v>4352.38</v>
      </c>
    </row>
    <row r="1745" spans="1:28">
      <c r="A1745" t="s">
        <v>1939</v>
      </c>
      <c r="B1745" s="1">
        <v>45551</v>
      </c>
      <c r="C1745" t="s">
        <v>64</v>
      </c>
      <c r="D1745" t="s">
        <v>56</v>
      </c>
      <c r="E1745" t="s">
        <v>66</v>
      </c>
      <c r="F1745" t="s">
        <v>32</v>
      </c>
      <c r="G1745" t="s">
        <v>59</v>
      </c>
      <c r="H1745">
        <v>11.06</v>
      </c>
      <c r="I1745">
        <v>1990</v>
      </c>
      <c r="J1745">
        <v>97.69</v>
      </c>
      <c r="K1745">
        <v>4</v>
      </c>
      <c r="L1745" t="s">
        <v>44</v>
      </c>
      <c r="M1745" t="s">
        <v>45</v>
      </c>
      <c r="N1745">
        <v>47056.800000000003</v>
      </c>
      <c r="O1745" t="s">
        <v>336</v>
      </c>
      <c r="P1745" t="s">
        <v>78</v>
      </c>
      <c r="Q1745">
        <v>82.3</v>
      </c>
      <c r="R1745">
        <v>4422.3999999999996</v>
      </c>
      <c r="S1745">
        <v>4133.6000000000004</v>
      </c>
      <c r="T1745">
        <v>4363.03</v>
      </c>
      <c r="U1745" t="str">
        <f>TEXT(Table1[[#This Row],[Booking_Date]],"mmm")</f>
        <v>Sep</v>
      </c>
      <c r="V1745">
        <f>YEAR(Table1[[#This Row],[Booking_Date]])</f>
        <v>2024</v>
      </c>
      <c r="W1745" t="s">
        <v>48</v>
      </c>
      <c r="X1745" t="str">
        <f>IF(Table1[[#This Row],[Freight_Cost]]&gt;50000,"High","Low")</f>
        <v>Low</v>
      </c>
      <c r="Y1745" s="5" t="str">
        <f>IF(Table1[[#This Row],[Profit]]&gt;10000,"Good","Average")</f>
        <v>Average</v>
      </c>
      <c r="Z1745" s="5" t="str" cm="1">
        <f t="array" ref="Z1745">_xlfn.IFS(K1745&lt;=5,"Excellent",K1745&lt;=10,"Good",TRUE,"Delayed")</f>
        <v>Excellent</v>
      </c>
      <c r="AA1745" s="5" t="str">
        <f>_xlfn.XLOOKUP(Table1[[#This Row],[Shipment_ID]],A:A,E:E)</f>
        <v>COSCO</v>
      </c>
      <c r="AB1745" s="5">
        <f t="shared" si="27"/>
        <v>4363.03</v>
      </c>
    </row>
    <row r="1746" spans="1:28">
      <c r="A1746" t="s">
        <v>1940</v>
      </c>
      <c r="B1746" s="1">
        <v>45594</v>
      </c>
      <c r="C1746" t="s">
        <v>115</v>
      </c>
      <c r="D1746" t="s">
        <v>108</v>
      </c>
      <c r="E1746" t="s">
        <v>31</v>
      </c>
      <c r="F1746" t="s">
        <v>58</v>
      </c>
      <c r="G1746" t="s">
        <v>67</v>
      </c>
      <c r="H1746">
        <v>17.32</v>
      </c>
      <c r="I1746">
        <v>2613</v>
      </c>
      <c r="J1746">
        <v>94.31</v>
      </c>
      <c r="K1746">
        <v>6</v>
      </c>
      <c r="L1746" t="s">
        <v>68</v>
      </c>
      <c r="M1746" t="s">
        <v>35</v>
      </c>
      <c r="N1746">
        <v>76761.2</v>
      </c>
      <c r="O1746" t="s">
        <v>240</v>
      </c>
      <c r="P1746" t="s">
        <v>70</v>
      </c>
      <c r="Q1746">
        <v>84.11</v>
      </c>
      <c r="R1746">
        <v>5918.8</v>
      </c>
      <c r="S1746">
        <v>4257.51</v>
      </c>
      <c r="T1746">
        <v>11042.85</v>
      </c>
      <c r="U1746" t="str">
        <f>TEXT(Table1[[#This Row],[Booking_Date]],"mmm")</f>
        <v>Oct</v>
      </c>
      <c r="V1746">
        <f>YEAR(Table1[[#This Row],[Booking_Date]])</f>
        <v>2024</v>
      </c>
      <c r="W1746" t="s">
        <v>104</v>
      </c>
      <c r="X1746" t="str">
        <f>IF(Table1[[#This Row],[Freight_Cost]]&gt;50000,"High","Low")</f>
        <v>High</v>
      </c>
      <c r="Y1746" s="5" t="str">
        <f>IF(Table1[[#This Row],[Profit]]&gt;10000,"Good","Average")</f>
        <v>Good</v>
      </c>
      <c r="Z1746" s="5" t="str" cm="1">
        <f t="array" ref="Z1746">_xlfn.IFS(K1746&lt;=5,"Excellent",K1746&lt;=10,"Good",TRUE,"Delayed")</f>
        <v>Good</v>
      </c>
      <c r="AA1746" s="5" t="str">
        <f>_xlfn.XLOOKUP(Table1[[#This Row],[Shipment_ID]],A:A,E:E)</f>
        <v>Hapag-Lloyd</v>
      </c>
      <c r="AB1746" s="5">
        <f t="shared" si="27"/>
        <v>11042.85</v>
      </c>
    </row>
    <row r="1747" spans="1:28">
      <c r="A1747" t="s">
        <v>1941</v>
      </c>
      <c r="B1747" s="1">
        <v>45840</v>
      </c>
      <c r="C1747" t="s">
        <v>64</v>
      </c>
      <c r="D1747" t="s">
        <v>30</v>
      </c>
      <c r="E1747" t="s">
        <v>42</v>
      </c>
      <c r="F1747" t="s">
        <v>58</v>
      </c>
      <c r="G1747" t="s">
        <v>90</v>
      </c>
      <c r="H1747">
        <v>25.22</v>
      </c>
      <c r="I1747">
        <v>1609</v>
      </c>
      <c r="J1747">
        <v>97.43</v>
      </c>
      <c r="K1747">
        <v>5</v>
      </c>
      <c r="L1747" t="s">
        <v>68</v>
      </c>
      <c r="M1747" t="s">
        <v>45</v>
      </c>
      <c r="N1747">
        <v>69697.600000000006</v>
      </c>
      <c r="O1747" t="s">
        <v>358</v>
      </c>
      <c r="P1747" t="s">
        <v>70</v>
      </c>
      <c r="Q1747">
        <v>82.07</v>
      </c>
      <c r="R1747">
        <v>4226.8</v>
      </c>
      <c r="S1747">
        <v>3835.41</v>
      </c>
      <c r="T1747">
        <v>11583.21</v>
      </c>
      <c r="U1747" t="str">
        <f>TEXT(Table1[[#This Row],[Booking_Date]],"mmm")</f>
        <v>Jul</v>
      </c>
      <c r="V1747">
        <f>YEAR(Table1[[#This Row],[Booking_Date]])</f>
        <v>2025</v>
      </c>
      <c r="W1747" t="s">
        <v>48</v>
      </c>
      <c r="X1747" t="str">
        <f>IF(Table1[[#This Row],[Freight_Cost]]&gt;50000,"High","Low")</f>
        <v>High</v>
      </c>
      <c r="Y1747" s="5" t="str">
        <f>IF(Table1[[#This Row],[Profit]]&gt;10000,"Good","Average")</f>
        <v>Good</v>
      </c>
      <c r="Z1747" s="5" t="str" cm="1">
        <f t="array" ref="Z1747">_xlfn.IFS(K1747&lt;=5,"Excellent",K1747&lt;=10,"Good",TRUE,"Delayed")</f>
        <v>Excellent</v>
      </c>
      <c r="AA1747" s="5" t="str">
        <f>_xlfn.XLOOKUP(Table1[[#This Row],[Shipment_ID]],A:A,E:E)</f>
        <v>CMA CGM</v>
      </c>
      <c r="AB1747" s="5">
        <f t="shared" si="27"/>
        <v>11583.21</v>
      </c>
    </row>
    <row r="1748" spans="1:28">
      <c r="A1748" t="s">
        <v>1942</v>
      </c>
      <c r="B1748" s="1">
        <v>45810</v>
      </c>
      <c r="C1748" t="s">
        <v>40</v>
      </c>
      <c r="D1748" t="s">
        <v>41</v>
      </c>
      <c r="E1748" t="s">
        <v>42</v>
      </c>
      <c r="F1748" t="s">
        <v>32</v>
      </c>
      <c r="G1748" t="s">
        <v>59</v>
      </c>
      <c r="H1748">
        <v>16.489999999999998</v>
      </c>
      <c r="I1748">
        <v>1569</v>
      </c>
      <c r="J1748">
        <v>97.29</v>
      </c>
      <c r="K1748">
        <v>5</v>
      </c>
      <c r="L1748" t="s">
        <v>68</v>
      </c>
      <c r="M1748" t="s">
        <v>45</v>
      </c>
      <c r="N1748">
        <v>49343.8</v>
      </c>
      <c r="O1748" t="s">
        <v>461</v>
      </c>
      <c r="P1748" t="s">
        <v>78</v>
      </c>
      <c r="Q1748">
        <v>88.28</v>
      </c>
      <c r="R1748">
        <v>3797.6</v>
      </c>
      <c r="S1748">
        <v>1875.89</v>
      </c>
      <c r="T1748">
        <v>6955.16</v>
      </c>
      <c r="U1748" t="str">
        <f>TEXT(Table1[[#This Row],[Booking_Date]],"mmm")</f>
        <v>Jun</v>
      </c>
      <c r="V1748">
        <f>YEAR(Table1[[#This Row],[Booking_Date]])</f>
        <v>2025</v>
      </c>
      <c r="W1748" t="s">
        <v>75</v>
      </c>
      <c r="X1748" t="str">
        <f>IF(Table1[[#This Row],[Freight_Cost]]&gt;50000,"High","Low")</f>
        <v>Low</v>
      </c>
      <c r="Y1748" s="5" t="str">
        <f>IF(Table1[[#This Row],[Profit]]&gt;10000,"Good","Average")</f>
        <v>Average</v>
      </c>
      <c r="Z1748" s="5" t="str" cm="1">
        <f t="array" ref="Z1748">_xlfn.IFS(K1748&lt;=5,"Excellent",K1748&lt;=10,"Good",TRUE,"Delayed")</f>
        <v>Excellent</v>
      </c>
      <c r="AA1748" s="5" t="str">
        <f>_xlfn.XLOOKUP(Table1[[#This Row],[Shipment_ID]],A:A,E:E)</f>
        <v>CMA CGM</v>
      </c>
      <c r="AB1748" s="5">
        <f t="shared" si="27"/>
        <v>6955.16</v>
      </c>
    </row>
    <row r="1749" spans="1:28">
      <c r="A1749" t="s">
        <v>1943</v>
      </c>
      <c r="B1749" s="1">
        <v>46110</v>
      </c>
      <c r="C1749" t="s">
        <v>64</v>
      </c>
      <c r="D1749" t="s">
        <v>56</v>
      </c>
      <c r="E1749" t="s">
        <v>66</v>
      </c>
      <c r="F1749" t="s">
        <v>32</v>
      </c>
      <c r="G1749" t="s">
        <v>59</v>
      </c>
      <c r="H1749">
        <v>25.74</v>
      </c>
      <c r="I1749">
        <v>2526</v>
      </c>
      <c r="J1749">
        <v>85.52</v>
      </c>
      <c r="K1749">
        <v>6</v>
      </c>
      <c r="L1749" t="s">
        <v>34</v>
      </c>
      <c r="M1749" t="s">
        <v>35</v>
      </c>
      <c r="N1749">
        <v>72740.399999999994</v>
      </c>
      <c r="O1749" t="s">
        <v>133</v>
      </c>
      <c r="P1749" t="s">
        <v>54</v>
      </c>
      <c r="Q1749">
        <v>88.2</v>
      </c>
      <c r="R1749">
        <v>6081.6</v>
      </c>
      <c r="S1749">
        <v>3350.65</v>
      </c>
      <c r="T1749">
        <v>9961.56</v>
      </c>
      <c r="U1749" t="str">
        <f>TEXT(Table1[[#This Row],[Booking_Date]],"mmm")</f>
        <v>Mar</v>
      </c>
      <c r="V1749">
        <f>YEAR(Table1[[#This Row],[Booking_Date]])</f>
        <v>2026</v>
      </c>
      <c r="W1749" t="s">
        <v>38</v>
      </c>
      <c r="X1749" t="str">
        <f>IF(Table1[[#This Row],[Freight_Cost]]&gt;50000,"High","Low")</f>
        <v>High</v>
      </c>
      <c r="Y1749" s="5" t="str">
        <f>IF(Table1[[#This Row],[Profit]]&gt;10000,"Good","Average")</f>
        <v>Average</v>
      </c>
      <c r="Z1749" s="5" t="str" cm="1">
        <f t="array" ref="Z1749">_xlfn.IFS(K1749&lt;=5,"Excellent",K1749&lt;=10,"Good",TRUE,"Delayed")</f>
        <v>Good</v>
      </c>
      <c r="AA1749" s="5" t="str">
        <f>_xlfn.XLOOKUP(Table1[[#This Row],[Shipment_ID]],A:A,E:E)</f>
        <v>COSCO</v>
      </c>
      <c r="AB1749" s="5">
        <f t="shared" si="27"/>
        <v>9961.56</v>
      </c>
    </row>
    <row r="1750" spans="1:28">
      <c r="A1750" t="s">
        <v>1944</v>
      </c>
      <c r="B1750" s="1">
        <v>45522</v>
      </c>
      <c r="C1750" t="s">
        <v>115</v>
      </c>
      <c r="D1750" t="s">
        <v>108</v>
      </c>
      <c r="E1750" t="s">
        <v>99</v>
      </c>
      <c r="F1750" t="s">
        <v>58</v>
      </c>
      <c r="G1750" t="s">
        <v>33</v>
      </c>
      <c r="H1750">
        <v>13.79</v>
      </c>
      <c r="I1750">
        <v>1692</v>
      </c>
      <c r="J1750">
        <v>95.15</v>
      </c>
      <c r="K1750">
        <v>6</v>
      </c>
      <c r="L1750" t="s">
        <v>68</v>
      </c>
      <c r="M1750" t="s">
        <v>45</v>
      </c>
      <c r="N1750">
        <v>60133</v>
      </c>
      <c r="O1750" t="s">
        <v>53</v>
      </c>
      <c r="P1750" t="s">
        <v>62</v>
      </c>
      <c r="Q1750">
        <v>83.09</v>
      </c>
      <c r="R1750">
        <v>3935.6</v>
      </c>
      <c r="S1750">
        <v>3538.29</v>
      </c>
      <c r="T1750">
        <v>5286.67</v>
      </c>
      <c r="U1750" t="str">
        <f>TEXT(Table1[[#This Row],[Booking_Date]],"mmm")</f>
        <v>Aug</v>
      </c>
      <c r="V1750">
        <f>YEAR(Table1[[#This Row],[Booking_Date]])</f>
        <v>2024</v>
      </c>
      <c r="W1750" t="s">
        <v>48</v>
      </c>
      <c r="X1750" t="str">
        <f>IF(Table1[[#This Row],[Freight_Cost]]&gt;50000,"High","Low")</f>
        <v>High</v>
      </c>
      <c r="Y1750" s="5" t="str">
        <f>IF(Table1[[#This Row],[Profit]]&gt;10000,"Good","Average")</f>
        <v>Average</v>
      </c>
      <c r="Z1750" s="5" t="str" cm="1">
        <f t="array" ref="Z1750">_xlfn.IFS(K1750&lt;=5,"Excellent",K1750&lt;=10,"Good",TRUE,"Delayed")</f>
        <v>Good</v>
      </c>
      <c r="AA1750" s="5" t="str">
        <f>_xlfn.XLOOKUP(Table1[[#This Row],[Shipment_ID]],A:A,E:E)</f>
        <v>ONE</v>
      </c>
      <c r="AB1750" s="5">
        <f t="shared" si="27"/>
        <v>5286.67</v>
      </c>
    </row>
    <row r="1751" spans="1:28">
      <c r="A1751" t="s">
        <v>1945</v>
      </c>
      <c r="B1751" s="1">
        <v>46112</v>
      </c>
      <c r="C1751" t="s">
        <v>40</v>
      </c>
      <c r="D1751" t="s">
        <v>30</v>
      </c>
      <c r="E1751" t="s">
        <v>99</v>
      </c>
      <c r="F1751" t="s">
        <v>58</v>
      </c>
      <c r="G1751" t="s">
        <v>67</v>
      </c>
      <c r="H1751">
        <v>22.15</v>
      </c>
      <c r="I1751">
        <v>2463</v>
      </c>
      <c r="J1751">
        <v>102.43</v>
      </c>
      <c r="K1751">
        <v>7</v>
      </c>
      <c r="L1751" t="s">
        <v>44</v>
      </c>
      <c r="M1751" t="s">
        <v>45</v>
      </c>
      <c r="N1751">
        <v>75282.600000000006</v>
      </c>
      <c r="O1751" t="s">
        <v>248</v>
      </c>
      <c r="P1751" t="s">
        <v>37</v>
      </c>
      <c r="Q1751">
        <v>87.78</v>
      </c>
      <c r="R1751">
        <v>5812</v>
      </c>
      <c r="S1751">
        <v>4179.21</v>
      </c>
      <c r="T1751">
        <v>11356.94</v>
      </c>
      <c r="U1751" t="str">
        <f>TEXT(Table1[[#This Row],[Booking_Date]],"mmm")</f>
        <v>Mar</v>
      </c>
      <c r="V1751">
        <f>YEAR(Table1[[#This Row],[Booking_Date]])</f>
        <v>2026</v>
      </c>
      <c r="W1751" t="s">
        <v>38</v>
      </c>
      <c r="X1751" t="str">
        <f>IF(Table1[[#This Row],[Freight_Cost]]&gt;50000,"High","Low")</f>
        <v>High</v>
      </c>
      <c r="Y1751" s="5" t="str">
        <f>IF(Table1[[#This Row],[Profit]]&gt;10000,"Good","Average")</f>
        <v>Good</v>
      </c>
      <c r="Z1751" s="5" t="str" cm="1">
        <f t="array" ref="Z1751">_xlfn.IFS(K1751&lt;=5,"Excellent",K1751&lt;=10,"Good",TRUE,"Delayed")</f>
        <v>Good</v>
      </c>
      <c r="AA1751" s="5" t="str">
        <f>_xlfn.XLOOKUP(Table1[[#This Row],[Shipment_ID]],A:A,E:E)</f>
        <v>ONE</v>
      </c>
      <c r="AB1751" s="5">
        <f t="shared" si="27"/>
        <v>11356.94</v>
      </c>
    </row>
    <row r="1752" spans="1:28">
      <c r="A1752" t="s">
        <v>1946</v>
      </c>
      <c r="B1752" s="1">
        <v>46077</v>
      </c>
      <c r="C1752" t="s">
        <v>40</v>
      </c>
      <c r="D1752" t="s">
        <v>30</v>
      </c>
      <c r="E1752" t="s">
        <v>102</v>
      </c>
      <c r="F1752" t="s">
        <v>32</v>
      </c>
      <c r="G1752" t="s">
        <v>33</v>
      </c>
      <c r="H1752">
        <v>11.65</v>
      </c>
      <c r="I1752">
        <v>2644</v>
      </c>
      <c r="J1752">
        <v>90.8</v>
      </c>
      <c r="K1752">
        <v>6</v>
      </c>
      <c r="L1752" t="s">
        <v>44</v>
      </c>
      <c r="M1752" t="s">
        <v>60</v>
      </c>
      <c r="N1752">
        <v>53109</v>
      </c>
      <c r="O1752" t="s">
        <v>180</v>
      </c>
      <c r="P1752" t="s">
        <v>37</v>
      </c>
      <c r="Q1752">
        <v>81.66</v>
      </c>
      <c r="R1752">
        <v>5754</v>
      </c>
      <c r="S1752">
        <v>4597.45</v>
      </c>
      <c r="T1752">
        <v>4675.7</v>
      </c>
      <c r="U1752" t="str">
        <f>TEXT(Table1[[#This Row],[Booking_Date]],"mmm")</f>
        <v>Feb</v>
      </c>
      <c r="V1752">
        <f>YEAR(Table1[[#This Row],[Booking_Date]])</f>
        <v>2026</v>
      </c>
      <c r="W1752" t="s">
        <v>38</v>
      </c>
      <c r="X1752" t="str">
        <f>IF(Table1[[#This Row],[Freight_Cost]]&gt;50000,"High","Low")</f>
        <v>High</v>
      </c>
      <c r="Y1752" s="5" t="str">
        <f>IF(Table1[[#This Row],[Profit]]&gt;10000,"Good","Average")</f>
        <v>Average</v>
      </c>
      <c r="Z1752" s="5" t="str" cm="1">
        <f t="array" ref="Z1752">_xlfn.IFS(K1752&lt;=5,"Excellent",K1752&lt;=10,"Good",TRUE,"Delayed")</f>
        <v>Good</v>
      </c>
      <c r="AA1752" s="5" t="str">
        <f>_xlfn.XLOOKUP(Table1[[#This Row],[Shipment_ID]],A:A,E:E)</f>
        <v>Maersk</v>
      </c>
      <c r="AB1752" s="5">
        <f t="shared" si="27"/>
        <v>4675.7</v>
      </c>
    </row>
    <row r="1753" spans="1:28">
      <c r="A1753" t="s">
        <v>1947</v>
      </c>
      <c r="B1753" s="1">
        <v>45330</v>
      </c>
      <c r="C1753" t="s">
        <v>50</v>
      </c>
      <c r="D1753" t="s">
        <v>108</v>
      </c>
      <c r="E1753" t="s">
        <v>66</v>
      </c>
      <c r="F1753" t="s">
        <v>58</v>
      </c>
      <c r="G1753" t="s">
        <v>90</v>
      </c>
      <c r="H1753">
        <v>10.72</v>
      </c>
      <c r="I1753">
        <v>1272</v>
      </c>
      <c r="J1753">
        <v>97.79</v>
      </c>
      <c r="K1753">
        <v>5</v>
      </c>
      <c r="L1753" t="s">
        <v>34</v>
      </c>
      <c r="M1753" t="s">
        <v>60</v>
      </c>
      <c r="N1753">
        <v>53646.8</v>
      </c>
      <c r="O1753" t="s">
        <v>128</v>
      </c>
      <c r="P1753" t="s">
        <v>37</v>
      </c>
      <c r="Q1753">
        <v>86.93</v>
      </c>
      <c r="R1753">
        <v>2972.8</v>
      </c>
      <c r="S1753">
        <v>1742.43</v>
      </c>
      <c r="T1753">
        <v>5425.28</v>
      </c>
      <c r="U1753" t="str">
        <f>TEXT(Table1[[#This Row],[Booking_Date]],"mmm")</f>
        <v>Feb</v>
      </c>
      <c r="V1753">
        <f>YEAR(Table1[[#This Row],[Booking_Date]])</f>
        <v>2024</v>
      </c>
      <c r="W1753" t="s">
        <v>38</v>
      </c>
      <c r="X1753" t="str">
        <f>IF(Table1[[#This Row],[Freight_Cost]]&gt;50000,"High","Low")</f>
        <v>High</v>
      </c>
      <c r="Y1753" s="5" t="str">
        <f>IF(Table1[[#This Row],[Profit]]&gt;10000,"Good","Average")</f>
        <v>Average</v>
      </c>
      <c r="Z1753" s="5" t="str" cm="1">
        <f t="array" ref="Z1753">_xlfn.IFS(K1753&lt;=5,"Excellent",K1753&lt;=10,"Good",TRUE,"Delayed")</f>
        <v>Excellent</v>
      </c>
      <c r="AA1753" s="5" t="str">
        <f>_xlfn.XLOOKUP(Table1[[#This Row],[Shipment_ID]],A:A,E:E)</f>
        <v>COSCO</v>
      </c>
      <c r="AB1753" s="5">
        <f t="shared" si="27"/>
        <v>5425.28</v>
      </c>
    </row>
    <row r="1754" spans="1:28">
      <c r="A1754" t="s">
        <v>1948</v>
      </c>
      <c r="B1754" s="1">
        <v>45811</v>
      </c>
      <c r="C1754" t="s">
        <v>64</v>
      </c>
      <c r="D1754" t="s">
        <v>108</v>
      </c>
      <c r="E1754" t="s">
        <v>42</v>
      </c>
      <c r="F1754" t="s">
        <v>58</v>
      </c>
      <c r="G1754" t="s">
        <v>43</v>
      </c>
      <c r="H1754">
        <v>14.36</v>
      </c>
      <c r="I1754">
        <v>1128</v>
      </c>
      <c r="J1754">
        <v>94.92</v>
      </c>
      <c r="K1754">
        <v>3</v>
      </c>
      <c r="L1754" t="s">
        <v>68</v>
      </c>
      <c r="M1754" t="s">
        <v>60</v>
      </c>
      <c r="N1754">
        <v>52350.400000000001</v>
      </c>
      <c r="O1754" t="s">
        <v>200</v>
      </c>
      <c r="P1754" t="s">
        <v>37</v>
      </c>
      <c r="Q1754">
        <v>83.47</v>
      </c>
      <c r="R1754">
        <v>2830.4</v>
      </c>
      <c r="S1754">
        <v>2268.52</v>
      </c>
      <c r="T1754">
        <v>8056.88</v>
      </c>
      <c r="U1754" t="str">
        <f>TEXT(Table1[[#This Row],[Booking_Date]],"mmm")</f>
        <v>Jun</v>
      </c>
      <c r="V1754">
        <f>YEAR(Table1[[#This Row],[Booking_Date]])</f>
        <v>2025</v>
      </c>
      <c r="W1754" t="s">
        <v>75</v>
      </c>
      <c r="X1754" t="str">
        <f>IF(Table1[[#This Row],[Freight_Cost]]&gt;50000,"High","Low")</f>
        <v>High</v>
      </c>
      <c r="Y1754" s="5" t="str">
        <f>IF(Table1[[#This Row],[Profit]]&gt;10000,"Good","Average")</f>
        <v>Average</v>
      </c>
      <c r="Z1754" s="5" t="str" cm="1">
        <f t="array" ref="Z1754">_xlfn.IFS(K1754&lt;=5,"Excellent",K1754&lt;=10,"Good",TRUE,"Delayed")</f>
        <v>Excellent</v>
      </c>
      <c r="AA1754" s="5" t="str">
        <f>_xlfn.XLOOKUP(Table1[[#This Row],[Shipment_ID]],A:A,E:E)</f>
        <v>CMA CGM</v>
      </c>
      <c r="AB1754" s="5">
        <f t="shared" si="27"/>
        <v>8056.88</v>
      </c>
    </row>
    <row r="1755" spans="1:28">
      <c r="A1755" t="s">
        <v>1949</v>
      </c>
      <c r="B1755" s="1">
        <v>45996</v>
      </c>
      <c r="C1755" t="s">
        <v>29</v>
      </c>
      <c r="D1755" t="s">
        <v>82</v>
      </c>
      <c r="E1755" t="s">
        <v>66</v>
      </c>
      <c r="F1755" t="s">
        <v>32</v>
      </c>
      <c r="G1755" t="s">
        <v>67</v>
      </c>
      <c r="H1755">
        <v>25.25</v>
      </c>
      <c r="I1755">
        <v>2153</v>
      </c>
      <c r="J1755">
        <v>94.54</v>
      </c>
      <c r="K1755">
        <v>7</v>
      </c>
      <c r="L1755" t="s">
        <v>44</v>
      </c>
      <c r="M1755" t="s">
        <v>35</v>
      </c>
      <c r="N1755">
        <v>63905.8</v>
      </c>
      <c r="O1755" t="s">
        <v>118</v>
      </c>
      <c r="P1755" t="s">
        <v>78</v>
      </c>
      <c r="Q1755">
        <v>86.41</v>
      </c>
      <c r="R1755">
        <v>5316</v>
      </c>
      <c r="S1755">
        <v>2362.9499999999998</v>
      </c>
      <c r="T1755">
        <v>9714.06</v>
      </c>
      <c r="U1755" t="str">
        <f>TEXT(Table1[[#This Row],[Booking_Date]],"mmm")</f>
        <v>Dec</v>
      </c>
      <c r="V1755">
        <f>YEAR(Table1[[#This Row],[Booking_Date]])</f>
        <v>2025</v>
      </c>
      <c r="W1755" t="s">
        <v>104</v>
      </c>
      <c r="X1755" t="str">
        <f>IF(Table1[[#This Row],[Freight_Cost]]&gt;50000,"High","Low")</f>
        <v>High</v>
      </c>
      <c r="Y1755" s="5" t="str">
        <f>IF(Table1[[#This Row],[Profit]]&gt;10000,"Good","Average")</f>
        <v>Average</v>
      </c>
      <c r="Z1755" s="5" t="str" cm="1">
        <f t="array" ref="Z1755">_xlfn.IFS(K1755&lt;=5,"Excellent",K1755&lt;=10,"Good",TRUE,"Delayed")</f>
        <v>Good</v>
      </c>
      <c r="AA1755" s="5" t="str">
        <f>_xlfn.XLOOKUP(Table1[[#This Row],[Shipment_ID]],A:A,E:E)</f>
        <v>COSCO</v>
      </c>
      <c r="AB1755" s="5">
        <f t="shared" si="27"/>
        <v>9714.06</v>
      </c>
    </row>
    <row r="1756" spans="1:28">
      <c r="A1756" t="s">
        <v>1950</v>
      </c>
      <c r="B1756" s="1">
        <v>45474</v>
      </c>
      <c r="C1756" t="s">
        <v>121</v>
      </c>
      <c r="D1756" t="s">
        <v>72</v>
      </c>
      <c r="E1756" t="s">
        <v>66</v>
      </c>
      <c r="F1756" t="s">
        <v>58</v>
      </c>
      <c r="G1756" t="s">
        <v>59</v>
      </c>
      <c r="H1756">
        <v>20.89</v>
      </c>
      <c r="I1756">
        <v>2214</v>
      </c>
      <c r="J1756">
        <v>101.24</v>
      </c>
      <c r="K1756">
        <v>6</v>
      </c>
      <c r="L1756" t="s">
        <v>44</v>
      </c>
      <c r="M1756" t="s">
        <v>45</v>
      </c>
      <c r="N1756">
        <v>71017.8</v>
      </c>
      <c r="O1756" t="s">
        <v>272</v>
      </c>
      <c r="P1756" t="s">
        <v>62</v>
      </c>
      <c r="Q1756">
        <v>88.44</v>
      </c>
      <c r="R1756">
        <v>5263.6</v>
      </c>
      <c r="S1756">
        <v>3882.47</v>
      </c>
      <c r="T1756">
        <v>10829.34</v>
      </c>
      <c r="U1756" t="str">
        <f>TEXT(Table1[[#This Row],[Booking_Date]],"mmm")</f>
        <v>Jul</v>
      </c>
      <c r="V1756">
        <f>YEAR(Table1[[#This Row],[Booking_Date]])</f>
        <v>2024</v>
      </c>
      <c r="W1756" t="s">
        <v>48</v>
      </c>
      <c r="X1756" t="str">
        <f>IF(Table1[[#This Row],[Freight_Cost]]&gt;50000,"High","Low")</f>
        <v>High</v>
      </c>
      <c r="Y1756" s="5" t="str">
        <f>IF(Table1[[#This Row],[Profit]]&gt;10000,"Good","Average")</f>
        <v>Good</v>
      </c>
      <c r="Z1756" s="5" t="str" cm="1">
        <f t="array" ref="Z1756">_xlfn.IFS(K1756&lt;=5,"Excellent",K1756&lt;=10,"Good",TRUE,"Delayed")</f>
        <v>Good</v>
      </c>
      <c r="AA1756" s="5" t="str">
        <f>_xlfn.XLOOKUP(Table1[[#This Row],[Shipment_ID]],A:A,E:E)</f>
        <v>COSCO</v>
      </c>
      <c r="AB1756" s="5">
        <f t="shared" si="27"/>
        <v>10829.34</v>
      </c>
    </row>
    <row r="1757" spans="1:28">
      <c r="A1757" t="s">
        <v>1951</v>
      </c>
      <c r="B1757" s="1">
        <v>45521</v>
      </c>
      <c r="C1757" t="s">
        <v>50</v>
      </c>
      <c r="D1757" t="s">
        <v>56</v>
      </c>
      <c r="E1757" t="s">
        <v>57</v>
      </c>
      <c r="F1757" t="s">
        <v>58</v>
      </c>
      <c r="G1757" t="s">
        <v>67</v>
      </c>
      <c r="H1757">
        <v>20.51</v>
      </c>
      <c r="I1757">
        <v>1313</v>
      </c>
      <c r="J1757">
        <v>94.58</v>
      </c>
      <c r="K1757">
        <v>3</v>
      </c>
      <c r="L1757" t="s">
        <v>68</v>
      </c>
      <c r="M1757" t="s">
        <v>45</v>
      </c>
      <c r="N1757">
        <v>61564.6</v>
      </c>
      <c r="O1757" t="s">
        <v>487</v>
      </c>
      <c r="P1757" t="s">
        <v>70</v>
      </c>
      <c r="Q1757">
        <v>84.43</v>
      </c>
      <c r="R1757">
        <v>3446.4</v>
      </c>
      <c r="S1757">
        <v>2963.81</v>
      </c>
      <c r="T1757">
        <v>4945.4799999999996</v>
      </c>
      <c r="U1757" t="str">
        <f>TEXT(Table1[[#This Row],[Booking_Date]],"mmm")</f>
        <v>Aug</v>
      </c>
      <c r="V1757">
        <f>YEAR(Table1[[#This Row],[Booking_Date]])</f>
        <v>2024</v>
      </c>
      <c r="W1757" t="s">
        <v>48</v>
      </c>
      <c r="X1757" t="str">
        <f>IF(Table1[[#This Row],[Freight_Cost]]&gt;50000,"High","Low")</f>
        <v>High</v>
      </c>
      <c r="Y1757" s="5" t="str">
        <f>IF(Table1[[#This Row],[Profit]]&gt;10000,"Good","Average")</f>
        <v>Average</v>
      </c>
      <c r="Z1757" s="5" t="str" cm="1">
        <f t="array" ref="Z1757">_xlfn.IFS(K1757&lt;=5,"Excellent",K1757&lt;=10,"Good",TRUE,"Delayed")</f>
        <v>Excellent</v>
      </c>
      <c r="AA1757" s="5" t="str">
        <f>_xlfn.XLOOKUP(Table1[[#This Row],[Shipment_ID]],A:A,E:E)</f>
        <v>Evergreen</v>
      </c>
      <c r="AB1757" s="5">
        <f t="shared" si="27"/>
        <v>4945.4799999999996</v>
      </c>
    </row>
    <row r="1758" spans="1:28">
      <c r="A1758" t="s">
        <v>1952</v>
      </c>
      <c r="B1758" s="1">
        <v>45734</v>
      </c>
      <c r="C1758" t="s">
        <v>29</v>
      </c>
      <c r="D1758" t="s">
        <v>108</v>
      </c>
      <c r="E1758" t="s">
        <v>83</v>
      </c>
      <c r="F1758" t="s">
        <v>58</v>
      </c>
      <c r="G1758" t="s">
        <v>33</v>
      </c>
      <c r="H1758">
        <v>10.34</v>
      </c>
      <c r="I1758">
        <v>695</v>
      </c>
      <c r="J1758">
        <v>96.13</v>
      </c>
      <c r="K1758">
        <v>3</v>
      </c>
      <c r="L1758" t="s">
        <v>34</v>
      </c>
      <c r="M1758" t="s">
        <v>35</v>
      </c>
      <c r="N1758">
        <v>50181.599999999999</v>
      </c>
      <c r="O1758" t="s">
        <v>564</v>
      </c>
      <c r="P1758" t="s">
        <v>54</v>
      </c>
      <c r="Q1758">
        <v>84.02</v>
      </c>
      <c r="R1758">
        <v>1803.6</v>
      </c>
      <c r="S1758">
        <v>3027.88</v>
      </c>
      <c r="T1758">
        <v>5727.5</v>
      </c>
      <c r="U1758" t="str">
        <f>TEXT(Table1[[#This Row],[Booking_Date]],"mmm")</f>
        <v>Mar</v>
      </c>
      <c r="V1758">
        <f>YEAR(Table1[[#This Row],[Booking_Date]])</f>
        <v>2025</v>
      </c>
      <c r="W1758" t="s">
        <v>38</v>
      </c>
      <c r="X1758" t="str">
        <f>IF(Table1[[#This Row],[Freight_Cost]]&gt;50000,"High","Low")</f>
        <v>High</v>
      </c>
      <c r="Y1758" s="5" t="str">
        <f>IF(Table1[[#This Row],[Profit]]&gt;10000,"Good","Average")</f>
        <v>Average</v>
      </c>
      <c r="Z1758" s="5" t="str" cm="1">
        <f t="array" ref="Z1758">_xlfn.IFS(K1758&lt;=5,"Excellent",K1758&lt;=10,"Good",TRUE,"Delayed")</f>
        <v>Excellent</v>
      </c>
      <c r="AA1758" s="5" t="str">
        <f>_xlfn.XLOOKUP(Table1[[#This Row],[Shipment_ID]],A:A,E:E)</f>
        <v>MSC</v>
      </c>
      <c r="AB1758" s="5">
        <f t="shared" si="27"/>
        <v>5727.5</v>
      </c>
    </row>
    <row r="1759" spans="1:28">
      <c r="A1759" t="s">
        <v>1953</v>
      </c>
      <c r="B1759" s="1">
        <v>45702</v>
      </c>
      <c r="C1759" t="s">
        <v>50</v>
      </c>
      <c r="D1759" t="s">
        <v>51</v>
      </c>
      <c r="E1759" t="s">
        <v>42</v>
      </c>
      <c r="F1759" t="s">
        <v>58</v>
      </c>
      <c r="G1759" t="s">
        <v>84</v>
      </c>
      <c r="H1759">
        <v>18.170000000000002</v>
      </c>
      <c r="I1759">
        <v>390</v>
      </c>
      <c r="J1759">
        <v>103.49</v>
      </c>
      <c r="K1759">
        <v>2</v>
      </c>
      <c r="L1759" t="s">
        <v>44</v>
      </c>
      <c r="M1759" t="s">
        <v>35</v>
      </c>
      <c r="N1759">
        <v>49451.8</v>
      </c>
      <c r="O1759" t="s">
        <v>272</v>
      </c>
      <c r="P1759" t="s">
        <v>47</v>
      </c>
      <c r="Q1759">
        <v>88.53</v>
      </c>
      <c r="R1759">
        <v>1506.8</v>
      </c>
      <c r="S1759">
        <v>4705.92</v>
      </c>
      <c r="T1759">
        <v>4292.34</v>
      </c>
      <c r="U1759" t="str">
        <f>TEXT(Table1[[#This Row],[Booking_Date]],"mmm")</f>
        <v>Feb</v>
      </c>
      <c r="V1759">
        <f>YEAR(Table1[[#This Row],[Booking_Date]])</f>
        <v>2025</v>
      </c>
      <c r="W1759" t="s">
        <v>38</v>
      </c>
      <c r="X1759" t="str">
        <f>IF(Table1[[#This Row],[Freight_Cost]]&gt;50000,"High","Low")</f>
        <v>Low</v>
      </c>
      <c r="Y1759" s="5" t="str">
        <f>IF(Table1[[#This Row],[Profit]]&gt;10000,"Good","Average")</f>
        <v>Average</v>
      </c>
      <c r="Z1759" s="5" t="str" cm="1">
        <f t="array" ref="Z1759">_xlfn.IFS(K1759&lt;=5,"Excellent",K1759&lt;=10,"Good",TRUE,"Delayed")</f>
        <v>Excellent</v>
      </c>
      <c r="AA1759" s="5" t="str">
        <f>_xlfn.XLOOKUP(Table1[[#This Row],[Shipment_ID]],A:A,E:E)</f>
        <v>CMA CGM</v>
      </c>
      <c r="AB1759" s="5">
        <f t="shared" si="27"/>
        <v>4292.34</v>
      </c>
    </row>
    <row r="1760" spans="1:28">
      <c r="A1760" t="s">
        <v>1954</v>
      </c>
      <c r="B1760" s="1">
        <v>45348</v>
      </c>
      <c r="C1760" t="s">
        <v>115</v>
      </c>
      <c r="D1760" t="s">
        <v>51</v>
      </c>
      <c r="E1760" t="s">
        <v>57</v>
      </c>
      <c r="F1760" t="s">
        <v>58</v>
      </c>
      <c r="G1760" t="s">
        <v>84</v>
      </c>
      <c r="H1760">
        <v>24.63</v>
      </c>
      <c r="I1760">
        <v>1854</v>
      </c>
      <c r="J1760">
        <v>96.85</v>
      </c>
      <c r="K1760">
        <v>4</v>
      </c>
      <c r="L1760" t="s">
        <v>34</v>
      </c>
      <c r="M1760" t="s">
        <v>35</v>
      </c>
      <c r="N1760">
        <v>77037</v>
      </c>
      <c r="O1760" t="s">
        <v>304</v>
      </c>
      <c r="P1760" t="s">
        <v>54</v>
      </c>
      <c r="Q1760">
        <v>82.18</v>
      </c>
      <c r="R1760">
        <v>4693.2</v>
      </c>
      <c r="S1760">
        <v>3945.74</v>
      </c>
      <c r="T1760">
        <v>12138.08</v>
      </c>
      <c r="U1760" t="str">
        <f>TEXT(Table1[[#This Row],[Booking_Date]],"mmm")</f>
        <v>Feb</v>
      </c>
      <c r="V1760">
        <f>YEAR(Table1[[#This Row],[Booking_Date]])</f>
        <v>2024</v>
      </c>
      <c r="W1760" t="s">
        <v>38</v>
      </c>
      <c r="X1760" t="str">
        <f>IF(Table1[[#This Row],[Freight_Cost]]&gt;50000,"High","Low")</f>
        <v>High</v>
      </c>
      <c r="Y1760" s="5" t="str">
        <f>IF(Table1[[#This Row],[Profit]]&gt;10000,"Good","Average")</f>
        <v>Good</v>
      </c>
      <c r="Z1760" s="5" t="str" cm="1">
        <f t="array" ref="Z1760">_xlfn.IFS(K1760&lt;=5,"Excellent",K1760&lt;=10,"Good",TRUE,"Delayed")</f>
        <v>Excellent</v>
      </c>
      <c r="AA1760" s="5" t="str">
        <f>_xlfn.XLOOKUP(Table1[[#This Row],[Shipment_ID]],A:A,E:E)</f>
        <v>Evergreen</v>
      </c>
      <c r="AB1760" s="5">
        <f t="shared" si="27"/>
        <v>12138.08</v>
      </c>
    </row>
    <row r="1761" spans="1:28">
      <c r="A1761" t="s">
        <v>1955</v>
      </c>
      <c r="B1761" s="1">
        <v>45488</v>
      </c>
      <c r="C1761" t="s">
        <v>115</v>
      </c>
      <c r="D1761" t="s">
        <v>65</v>
      </c>
      <c r="E1761" t="s">
        <v>31</v>
      </c>
      <c r="F1761" t="s">
        <v>58</v>
      </c>
      <c r="G1761" t="s">
        <v>52</v>
      </c>
      <c r="H1761">
        <v>13.08</v>
      </c>
      <c r="I1761">
        <v>1456</v>
      </c>
      <c r="J1761">
        <v>103.62</v>
      </c>
      <c r="K1761">
        <v>4</v>
      </c>
      <c r="L1761" t="s">
        <v>34</v>
      </c>
      <c r="M1761" t="s">
        <v>45</v>
      </c>
      <c r="N1761">
        <v>60178.400000000001</v>
      </c>
      <c r="O1761" t="s">
        <v>130</v>
      </c>
      <c r="P1761" t="s">
        <v>74</v>
      </c>
      <c r="Q1761">
        <v>85.35</v>
      </c>
      <c r="R1761">
        <v>3435.2</v>
      </c>
      <c r="S1761">
        <v>4971.7299999999996</v>
      </c>
      <c r="T1761">
        <v>9633.6</v>
      </c>
      <c r="U1761" t="str">
        <f>TEXT(Table1[[#This Row],[Booking_Date]],"mmm")</f>
        <v>Jul</v>
      </c>
      <c r="V1761">
        <f>YEAR(Table1[[#This Row],[Booking_Date]])</f>
        <v>2024</v>
      </c>
      <c r="W1761" t="s">
        <v>48</v>
      </c>
      <c r="X1761" t="str">
        <f>IF(Table1[[#This Row],[Freight_Cost]]&gt;50000,"High","Low")</f>
        <v>High</v>
      </c>
      <c r="Y1761" s="5" t="str">
        <f>IF(Table1[[#This Row],[Profit]]&gt;10000,"Good","Average")</f>
        <v>Average</v>
      </c>
      <c r="Z1761" s="5" t="str" cm="1">
        <f t="array" ref="Z1761">_xlfn.IFS(K1761&lt;=5,"Excellent",K1761&lt;=10,"Good",TRUE,"Delayed")</f>
        <v>Excellent</v>
      </c>
      <c r="AA1761" s="5" t="str">
        <f>_xlfn.XLOOKUP(Table1[[#This Row],[Shipment_ID]],A:A,E:E)</f>
        <v>Hapag-Lloyd</v>
      </c>
      <c r="AB1761" s="5">
        <f t="shared" si="27"/>
        <v>9633.6</v>
      </c>
    </row>
    <row r="1762" spans="1:28">
      <c r="A1762" t="s">
        <v>1956</v>
      </c>
      <c r="B1762" s="1">
        <v>45853</v>
      </c>
      <c r="C1762" t="s">
        <v>50</v>
      </c>
      <c r="D1762" t="s">
        <v>41</v>
      </c>
      <c r="E1762" t="s">
        <v>83</v>
      </c>
      <c r="F1762" t="s">
        <v>32</v>
      </c>
      <c r="G1762" t="s">
        <v>90</v>
      </c>
      <c r="H1762">
        <v>26.55</v>
      </c>
      <c r="I1762">
        <v>305</v>
      </c>
      <c r="J1762">
        <v>93.28</v>
      </c>
      <c r="K1762">
        <v>2</v>
      </c>
      <c r="L1762" t="s">
        <v>34</v>
      </c>
      <c r="M1762" t="s">
        <v>45</v>
      </c>
      <c r="N1762">
        <v>45248.6</v>
      </c>
      <c r="O1762" t="s">
        <v>248</v>
      </c>
      <c r="P1762" t="s">
        <v>37</v>
      </c>
      <c r="Q1762">
        <v>81.48</v>
      </c>
      <c r="R1762">
        <v>1672</v>
      </c>
      <c r="S1762">
        <v>1840.95</v>
      </c>
      <c r="T1762">
        <v>5217.1899999999996</v>
      </c>
      <c r="U1762" t="str">
        <f>TEXT(Table1[[#This Row],[Booking_Date]],"mmm")</f>
        <v>Jul</v>
      </c>
      <c r="V1762">
        <f>YEAR(Table1[[#This Row],[Booking_Date]])</f>
        <v>2025</v>
      </c>
      <c r="W1762" t="s">
        <v>48</v>
      </c>
      <c r="X1762" t="str">
        <f>IF(Table1[[#This Row],[Freight_Cost]]&gt;50000,"High","Low")</f>
        <v>Low</v>
      </c>
      <c r="Y1762" s="5" t="str">
        <f>IF(Table1[[#This Row],[Profit]]&gt;10000,"Good","Average")</f>
        <v>Average</v>
      </c>
      <c r="Z1762" s="5" t="str" cm="1">
        <f t="array" ref="Z1762">_xlfn.IFS(K1762&lt;=5,"Excellent",K1762&lt;=10,"Good",TRUE,"Delayed")</f>
        <v>Excellent</v>
      </c>
      <c r="AA1762" s="5" t="str">
        <f>_xlfn.XLOOKUP(Table1[[#This Row],[Shipment_ID]],A:A,E:E)</f>
        <v>MSC</v>
      </c>
      <c r="AB1762" s="5">
        <f t="shared" si="27"/>
        <v>5217.1899999999996</v>
      </c>
    </row>
    <row r="1763" spans="1:28">
      <c r="A1763" t="s">
        <v>1957</v>
      </c>
      <c r="B1763" s="1">
        <v>46088</v>
      </c>
      <c r="C1763" t="s">
        <v>121</v>
      </c>
      <c r="D1763" t="s">
        <v>56</v>
      </c>
      <c r="E1763" t="s">
        <v>31</v>
      </c>
      <c r="F1763" t="s">
        <v>32</v>
      </c>
      <c r="G1763" t="s">
        <v>52</v>
      </c>
      <c r="H1763">
        <v>21.91</v>
      </c>
      <c r="I1763">
        <v>2438</v>
      </c>
      <c r="J1763">
        <v>90.69</v>
      </c>
      <c r="K1763">
        <v>6</v>
      </c>
      <c r="L1763" t="s">
        <v>44</v>
      </c>
      <c r="M1763" t="s">
        <v>35</v>
      </c>
      <c r="N1763">
        <v>63857.8</v>
      </c>
      <c r="O1763" t="s">
        <v>184</v>
      </c>
      <c r="P1763" t="s">
        <v>74</v>
      </c>
      <c r="Q1763">
        <v>88.1</v>
      </c>
      <c r="R1763">
        <v>5752.4</v>
      </c>
      <c r="S1763">
        <v>3039.7</v>
      </c>
      <c r="T1763">
        <v>5124.03</v>
      </c>
      <c r="U1763" t="str">
        <f>TEXT(Table1[[#This Row],[Booking_Date]],"mmm")</f>
        <v>Mar</v>
      </c>
      <c r="V1763">
        <f>YEAR(Table1[[#This Row],[Booking_Date]])</f>
        <v>2026</v>
      </c>
      <c r="W1763" t="s">
        <v>38</v>
      </c>
      <c r="X1763" t="str">
        <f>IF(Table1[[#This Row],[Freight_Cost]]&gt;50000,"High","Low")</f>
        <v>High</v>
      </c>
      <c r="Y1763" s="5" t="str">
        <f>IF(Table1[[#This Row],[Profit]]&gt;10000,"Good","Average")</f>
        <v>Average</v>
      </c>
      <c r="Z1763" s="5" t="str" cm="1">
        <f t="array" ref="Z1763">_xlfn.IFS(K1763&lt;=5,"Excellent",K1763&lt;=10,"Good",TRUE,"Delayed")</f>
        <v>Good</v>
      </c>
      <c r="AA1763" s="5" t="str">
        <f>_xlfn.XLOOKUP(Table1[[#This Row],[Shipment_ID]],A:A,E:E)</f>
        <v>Hapag-Lloyd</v>
      </c>
      <c r="AB1763" s="5">
        <f t="shared" si="27"/>
        <v>5124.03</v>
      </c>
    </row>
    <row r="1764" spans="1:28">
      <c r="A1764" t="s">
        <v>1958</v>
      </c>
      <c r="B1764" s="1">
        <v>46103</v>
      </c>
      <c r="C1764" t="s">
        <v>29</v>
      </c>
      <c r="D1764" t="s">
        <v>51</v>
      </c>
      <c r="E1764" t="s">
        <v>66</v>
      </c>
      <c r="F1764" t="s">
        <v>58</v>
      </c>
      <c r="G1764" t="s">
        <v>84</v>
      </c>
      <c r="H1764">
        <v>17.66</v>
      </c>
      <c r="I1764">
        <v>2695</v>
      </c>
      <c r="J1764">
        <v>95.07</v>
      </c>
      <c r="K1764">
        <v>7</v>
      </c>
      <c r="L1764" t="s">
        <v>34</v>
      </c>
      <c r="M1764" t="s">
        <v>45</v>
      </c>
      <c r="N1764">
        <v>78142.399999999994</v>
      </c>
      <c r="O1764" t="s">
        <v>85</v>
      </c>
      <c r="P1764" t="s">
        <v>62</v>
      </c>
      <c r="Q1764">
        <v>87.13</v>
      </c>
      <c r="R1764">
        <v>6096.4</v>
      </c>
      <c r="S1764">
        <v>3559.62</v>
      </c>
      <c r="T1764">
        <v>8385.86</v>
      </c>
      <c r="U1764" t="str">
        <f>TEXT(Table1[[#This Row],[Booking_Date]],"mmm")</f>
        <v>Mar</v>
      </c>
      <c r="V1764">
        <f>YEAR(Table1[[#This Row],[Booking_Date]])</f>
        <v>2026</v>
      </c>
      <c r="W1764" t="s">
        <v>38</v>
      </c>
      <c r="X1764" t="str">
        <f>IF(Table1[[#This Row],[Freight_Cost]]&gt;50000,"High","Low")</f>
        <v>High</v>
      </c>
      <c r="Y1764" s="5" t="str">
        <f>IF(Table1[[#This Row],[Profit]]&gt;10000,"Good","Average")</f>
        <v>Average</v>
      </c>
      <c r="Z1764" s="5" t="str" cm="1">
        <f t="array" ref="Z1764">_xlfn.IFS(K1764&lt;=5,"Excellent",K1764&lt;=10,"Good",TRUE,"Delayed")</f>
        <v>Good</v>
      </c>
      <c r="AA1764" s="5" t="str">
        <f>_xlfn.XLOOKUP(Table1[[#This Row],[Shipment_ID]],A:A,E:E)</f>
        <v>COSCO</v>
      </c>
      <c r="AB1764" s="5">
        <f t="shared" si="27"/>
        <v>8385.86</v>
      </c>
    </row>
    <row r="1765" spans="1:28">
      <c r="A1765" t="s">
        <v>1959</v>
      </c>
      <c r="B1765" s="1">
        <v>45475</v>
      </c>
      <c r="C1765" t="s">
        <v>64</v>
      </c>
      <c r="D1765" t="s">
        <v>108</v>
      </c>
      <c r="E1765" t="s">
        <v>99</v>
      </c>
      <c r="F1765" t="s">
        <v>32</v>
      </c>
      <c r="G1765" t="s">
        <v>43</v>
      </c>
      <c r="H1765">
        <v>16.760000000000002</v>
      </c>
      <c r="I1765">
        <v>1547</v>
      </c>
      <c r="J1765">
        <v>100.46</v>
      </c>
      <c r="K1765">
        <v>5</v>
      </c>
      <c r="L1765" t="s">
        <v>68</v>
      </c>
      <c r="M1765" t="s">
        <v>60</v>
      </c>
      <c r="N1765">
        <v>48203.199999999997</v>
      </c>
      <c r="O1765" t="s">
        <v>366</v>
      </c>
      <c r="P1765" t="s">
        <v>78</v>
      </c>
      <c r="Q1765">
        <v>81.760000000000005</v>
      </c>
      <c r="R1765">
        <v>3764.4</v>
      </c>
      <c r="S1765">
        <v>4972.33</v>
      </c>
      <c r="T1765">
        <v>7107.16</v>
      </c>
      <c r="U1765" t="str">
        <f>TEXT(Table1[[#This Row],[Booking_Date]],"mmm")</f>
        <v>Jul</v>
      </c>
      <c r="V1765">
        <f>YEAR(Table1[[#This Row],[Booking_Date]])</f>
        <v>2024</v>
      </c>
      <c r="W1765" t="s">
        <v>48</v>
      </c>
      <c r="X1765" t="str">
        <f>IF(Table1[[#This Row],[Freight_Cost]]&gt;50000,"High","Low")</f>
        <v>Low</v>
      </c>
      <c r="Y1765" s="5" t="str">
        <f>IF(Table1[[#This Row],[Profit]]&gt;10000,"Good","Average")</f>
        <v>Average</v>
      </c>
      <c r="Z1765" s="5" t="str" cm="1">
        <f t="array" ref="Z1765">_xlfn.IFS(K1765&lt;=5,"Excellent",K1765&lt;=10,"Good",TRUE,"Delayed")</f>
        <v>Excellent</v>
      </c>
      <c r="AA1765" s="5" t="str">
        <f>_xlfn.XLOOKUP(Table1[[#This Row],[Shipment_ID]],A:A,E:E)</f>
        <v>ONE</v>
      </c>
      <c r="AB1765" s="5">
        <f t="shared" si="27"/>
        <v>7107.16</v>
      </c>
    </row>
    <row r="1766" spans="1:28">
      <c r="A1766" t="s">
        <v>1960</v>
      </c>
      <c r="B1766" s="1">
        <v>45723</v>
      </c>
      <c r="C1766" t="s">
        <v>29</v>
      </c>
      <c r="D1766" t="s">
        <v>72</v>
      </c>
      <c r="E1766" t="s">
        <v>42</v>
      </c>
      <c r="F1766" t="s">
        <v>58</v>
      </c>
      <c r="G1766" t="s">
        <v>90</v>
      </c>
      <c r="H1766">
        <v>17.55</v>
      </c>
      <c r="I1766">
        <v>2223</v>
      </c>
      <c r="J1766">
        <v>97.52</v>
      </c>
      <c r="K1766">
        <v>7</v>
      </c>
      <c r="L1766" t="s">
        <v>34</v>
      </c>
      <c r="M1766" t="s">
        <v>45</v>
      </c>
      <c r="N1766">
        <v>72673.399999999994</v>
      </c>
      <c r="O1766" t="s">
        <v>686</v>
      </c>
      <c r="P1766" t="s">
        <v>74</v>
      </c>
      <c r="Q1766">
        <v>84.12</v>
      </c>
      <c r="R1766">
        <v>5148</v>
      </c>
      <c r="S1766">
        <v>2289.94</v>
      </c>
      <c r="T1766">
        <v>6556.58</v>
      </c>
      <c r="U1766" t="str">
        <f>TEXT(Table1[[#This Row],[Booking_Date]],"mmm")</f>
        <v>Mar</v>
      </c>
      <c r="V1766">
        <f>YEAR(Table1[[#This Row],[Booking_Date]])</f>
        <v>2025</v>
      </c>
      <c r="W1766" t="s">
        <v>38</v>
      </c>
      <c r="X1766" t="str">
        <f>IF(Table1[[#This Row],[Freight_Cost]]&gt;50000,"High","Low")</f>
        <v>High</v>
      </c>
      <c r="Y1766" s="5" t="str">
        <f>IF(Table1[[#This Row],[Profit]]&gt;10000,"Good","Average")</f>
        <v>Average</v>
      </c>
      <c r="Z1766" s="5" t="str" cm="1">
        <f t="array" ref="Z1766">_xlfn.IFS(K1766&lt;=5,"Excellent",K1766&lt;=10,"Good",TRUE,"Delayed")</f>
        <v>Good</v>
      </c>
      <c r="AA1766" s="5" t="str">
        <f>_xlfn.XLOOKUP(Table1[[#This Row],[Shipment_ID]],A:A,E:E)</f>
        <v>CMA CGM</v>
      </c>
      <c r="AB1766" s="5">
        <f t="shared" si="27"/>
        <v>6556.58</v>
      </c>
    </row>
    <row r="1767" spans="1:28">
      <c r="A1767" t="s">
        <v>1961</v>
      </c>
      <c r="B1767" s="1">
        <v>45956</v>
      </c>
      <c r="C1767" t="s">
        <v>115</v>
      </c>
      <c r="D1767" t="s">
        <v>56</v>
      </c>
      <c r="E1767" t="s">
        <v>83</v>
      </c>
      <c r="F1767" t="s">
        <v>32</v>
      </c>
      <c r="G1767" t="s">
        <v>84</v>
      </c>
      <c r="H1767">
        <v>16.989999999999998</v>
      </c>
      <c r="I1767">
        <v>1554</v>
      </c>
      <c r="J1767">
        <v>94.88</v>
      </c>
      <c r="K1767">
        <v>3</v>
      </c>
      <c r="L1767" t="s">
        <v>34</v>
      </c>
      <c r="M1767" t="s">
        <v>45</v>
      </c>
      <c r="N1767">
        <v>51824.6</v>
      </c>
      <c r="O1767" t="s">
        <v>80</v>
      </c>
      <c r="P1767" t="s">
        <v>62</v>
      </c>
      <c r="Q1767">
        <v>84.08</v>
      </c>
      <c r="R1767">
        <v>3787.6</v>
      </c>
      <c r="S1767">
        <v>3677.47</v>
      </c>
      <c r="T1767">
        <v>8026.6</v>
      </c>
      <c r="U1767" t="str">
        <f>TEXT(Table1[[#This Row],[Booking_Date]],"mmm")</f>
        <v>Oct</v>
      </c>
      <c r="V1767">
        <f>YEAR(Table1[[#This Row],[Booking_Date]])</f>
        <v>2025</v>
      </c>
      <c r="W1767" t="s">
        <v>104</v>
      </c>
      <c r="X1767" t="str">
        <f>IF(Table1[[#This Row],[Freight_Cost]]&gt;50000,"High","Low")</f>
        <v>High</v>
      </c>
      <c r="Y1767" s="5" t="str">
        <f>IF(Table1[[#This Row],[Profit]]&gt;10000,"Good","Average")</f>
        <v>Average</v>
      </c>
      <c r="Z1767" s="5" t="str" cm="1">
        <f t="array" ref="Z1767">_xlfn.IFS(K1767&lt;=5,"Excellent",K1767&lt;=10,"Good",TRUE,"Delayed")</f>
        <v>Excellent</v>
      </c>
      <c r="AA1767" s="5" t="str">
        <f>_xlfn.XLOOKUP(Table1[[#This Row],[Shipment_ID]],A:A,E:E)</f>
        <v>MSC</v>
      </c>
      <c r="AB1767" s="5">
        <f t="shared" si="27"/>
        <v>8026.6</v>
      </c>
    </row>
    <row r="1768" spans="1:28">
      <c r="A1768" t="s">
        <v>1962</v>
      </c>
      <c r="B1768" s="1">
        <v>45541</v>
      </c>
      <c r="C1768" t="s">
        <v>115</v>
      </c>
      <c r="D1768" t="s">
        <v>82</v>
      </c>
      <c r="E1768" t="s">
        <v>99</v>
      </c>
      <c r="F1768" t="s">
        <v>58</v>
      </c>
      <c r="G1768" t="s">
        <v>59</v>
      </c>
      <c r="H1768">
        <v>25.66</v>
      </c>
      <c r="I1768">
        <v>2127</v>
      </c>
      <c r="J1768">
        <v>101.41</v>
      </c>
      <c r="K1768">
        <v>7</v>
      </c>
      <c r="L1768" t="s">
        <v>34</v>
      </c>
      <c r="M1768" t="s">
        <v>35</v>
      </c>
      <c r="N1768">
        <v>81787.199999999997</v>
      </c>
      <c r="O1768" t="s">
        <v>77</v>
      </c>
      <c r="P1768" t="s">
        <v>78</v>
      </c>
      <c r="Q1768">
        <v>88.4</v>
      </c>
      <c r="R1768">
        <v>5280.4</v>
      </c>
      <c r="S1768">
        <v>3805.29</v>
      </c>
      <c r="T1768">
        <v>8484.18</v>
      </c>
      <c r="U1768" t="str">
        <f>TEXT(Table1[[#This Row],[Booking_Date]],"mmm")</f>
        <v>Sep</v>
      </c>
      <c r="V1768">
        <f>YEAR(Table1[[#This Row],[Booking_Date]])</f>
        <v>2024</v>
      </c>
      <c r="W1768" t="s">
        <v>48</v>
      </c>
      <c r="X1768" t="str">
        <f>IF(Table1[[#This Row],[Freight_Cost]]&gt;50000,"High","Low")</f>
        <v>High</v>
      </c>
      <c r="Y1768" s="5" t="str">
        <f>IF(Table1[[#This Row],[Profit]]&gt;10000,"Good","Average")</f>
        <v>Average</v>
      </c>
      <c r="Z1768" s="5" t="str" cm="1">
        <f t="array" ref="Z1768">_xlfn.IFS(K1768&lt;=5,"Excellent",K1768&lt;=10,"Good",TRUE,"Delayed")</f>
        <v>Good</v>
      </c>
      <c r="AA1768" s="5" t="str">
        <f>_xlfn.XLOOKUP(Table1[[#This Row],[Shipment_ID]],A:A,E:E)</f>
        <v>ONE</v>
      </c>
      <c r="AB1768" s="5">
        <f t="shared" si="27"/>
        <v>8484.18</v>
      </c>
    </row>
    <row r="1769" spans="1:28">
      <c r="A1769" t="s">
        <v>1963</v>
      </c>
      <c r="B1769" s="1">
        <v>45715</v>
      </c>
      <c r="C1769" t="s">
        <v>40</v>
      </c>
      <c r="D1769" t="s">
        <v>82</v>
      </c>
      <c r="E1769" t="s">
        <v>42</v>
      </c>
      <c r="F1769" t="s">
        <v>58</v>
      </c>
      <c r="G1769" t="s">
        <v>33</v>
      </c>
      <c r="H1769">
        <v>11.6</v>
      </c>
      <c r="I1769">
        <v>951</v>
      </c>
      <c r="J1769">
        <v>87.01</v>
      </c>
      <c r="K1769">
        <v>2</v>
      </c>
      <c r="L1769" t="s">
        <v>68</v>
      </c>
      <c r="M1769" t="s">
        <v>35</v>
      </c>
      <c r="N1769">
        <v>50793.2</v>
      </c>
      <c r="O1769" t="s">
        <v>328</v>
      </c>
      <c r="P1769" t="s">
        <v>70</v>
      </c>
      <c r="Q1769">
        <v>83.97</v>
      </c>
      <c r="R1769">
        <v>2366</v>
      </c>
      <c r="S1769">
        <v>4657.22</v>
      </c>
      <c r="T1769">
        <v>4280.0600000000004</v>
      </c>
      <c r="U1769" t="str">
        <f>TEXT(Table1[[#This Row],[Booking_Date]],"mmm")</f>
        <v>Feb</v>
      </c>
      <c r="V1769">
        <f>YEAR(Table1[[#This Row],[Booking_Date]])</f>
        <v>2025</v>
      </c>
      <c r="W1769" t="s">
        <v>38</v>
      </c>
      <c r="X1769" t="str">
        <f>IF(Table1[[#This Row],[Freight_Cost]]&gt;50000,"High","Low")</f>
        <v>High</v>
      </c>
      <c r="Y1769" s="5" t="str">
        <f>IF(Table1[[#This Row],[Profit]]&gt;10000,"Good","Average")</f>
        <v>Average</v>
      </c>
      <c r="Z1769" s="5" t="str" cm="1">
        <f t="array" ref="Z1769">_xlfn.IFS(K1769&lt;=5,"Excellent",K1769&lt;=10,"Good",TRUE,"Delayed")</f>
        <v>Excellent</v>
      </c>
      <c r="AA1769" s="5" t="str">
        <f>_xlfn.XLOOKUP(Table1[[#This Row],[Shipment_ID]],A:A,E:E)</f>
        <v>CMA CGM</v>
      </c>
      <c r="AB1769" s="5">
        <f t="shared" si="27"/>
        <v>4280.0600000000004</v>
      </c>
    </row>
    <row r="1770" spans="1:28">
      <c r="A1770" t="s">
        <v>1964</v>
      </c>
      <c r="B1770" s="1">
        <v>45584</v>
      </c>
      <c r="C1770" t="s">
        <v>115</v>
      </c>
      <c r="D1770" t="s">
        <v>72</v>
      </c>
      <c r="E1770" t="s">
        <v>83</v>
      </c>
      <c r="F1770" t="s">
        <v>32</v>
      </c>
      <c r="G1770" t="s">
        <v>43</v>
      </c>
      <c r="H1770">
        <v>13.32</v>
      </c>
      <c r="I1770">
        <v>2437</v>
      </c>
      <c r="J1770">
        <v>90.74</v>
      </c>
      <c r="K1770">
        <v>7</v>
      </c>
      <c r="L1770" t="s">
        <v>44</v>
      </c>
      <c r="M1770" t="s">
        <v>45</v>
      </c>
      <c r="N1770">
        <v>53620.800000000003</v>
      </c>
      <c r="O1770" t="s">
        <v>182</v>
      </c>
      <c r="P1770" t="s">
        <v>37</v>
      </c>
      <c r="Q1770">
        <v>84.39</v>
      </c>
      <c r="R1770">
        <v>5406.8</v>
      </c>
      <c r="S1770">
        <v>4564.8</v>
      </c>
      <c r="T1770">
        <v>5498.81</v>
      </c>
      <c r="U1770" t="str">
        <f>TEXT(Table1[[#This Row],[Booking_Date]],"mmm")</f>
        <v>Oct</v>
      </c>
      <c r="V1770">
        <f>YEAR(Table1[[#This Row],[Booking_Date]])</f>
        <v>2024</v>
      </c>
      <c r="W1770" t="s">
        <v>104</v>
      </c>
      <c r="X1770" t="str">
        <f>IF(Table1[[#This Row],[Freight_Cost]]&gt;50000,"High","Low")</f>
        <v>High</v>
      </c>
      <c r="Y1770" s="5" t="str">
        <f>IF(Table1[[#This Row],[Profit]]&gt;10000,"Good","Average")</f>
        <v>Average</v>
      </c>
      <c r="Z1770" s="5" t="str" cm="1">
        <f t="array" ref="Z1770">_xlfn.IFS(K1770&lt;=5,"Excellent",K1770&lt;=10,"Good",TRUE,"Delayed")</f>
        <v>Good</v>
      </c>
      <c r="AA1770" s="5" t="str">
        <f>_xlfn.XLOOKUP(Table1[[#This Row],[Shipment_ID]],A:A,E:E)</f>
        <v>MSC</v>
      </c>
      <c r="AB1770" s="5">
        <f t="shared" si="27"/>
        <v>5498.81</v>
      </c>
    </row>
    <row r="1771" spans="1:28">
      <c r="A1771" t="s">
        <v>1965</v>
      </c>
      <c r="B1771" s="1">
        <v>46008</v>
      </c>
      <c r="C1771" t="s">
        <v>50</v>
      </c>
      <c r="D1771" t="s">
        <v>82</v>
      </c>
      <c r="E1771" t="s">
        <v>83</v>
      </c>
      <c r="F1771" t="s">
        <v>58</v>
      </c>
      <c r="G1771" t="s">
        <v>52</v>
      </c>
      <c r="H1771">
        <v>12.5</v>
      </c>
      <c r="I1771">
        <v>1517</v>
      </c>
      <c r="J1771">
        <v>87.88</v>
      </c>
      <c r="K1771">
        <v>3</v>
      </c>
      <c r="L1771" t="s">
        <v>68</v>
      </c>
      <c r="M1771" t="s">
        <v>35</v>
      </c>
      <c r="N1771">
        <v>58499.6</v>
      </c>
      <c r="O1771" t="s">
        <v>211</v>
      </c>
      <c r="P1771" t="s">
        <v>62</v>
      </c>
      <c r="Q1771">
        <v>81.99</v>
      </c>
      <c r="R1771">
        <v>3534</v>
      </c>
      <c r="S1771">
        <v>2000.89</v>
      </c>
      <c r="T1771">
        <v>7456.49</v>
      </c>
      <c r="U1771" t="str">
        <f>TEXT(Table1[[#This Row],[Booking_Date]],"mmm")</f>
        <v>Dec</v>
      </c>
      <c r="V1771">
        <f>YEAR(Table1[[#This Row],[Booking_Date]])</f>
        <v>2025</v>
      </c>
      <c r="W1771" t="s">
        <v>104</v>
      </c>
      <c r="X1771" t="str">
        <f>IF(Table1[[#This Row],[Freight_Cost]]&gt;50000,"High","Low")</f>
        <v>High</v>
      </c>
      <c r="Y1771" s="5" t="str">
        <f>IF(Table1[[#This Row],[Profit]]&gt;10000,"Good","Average")</f>
        <v>Average</v>
      </c>
      <c r="Z1771" s="5" t="str" cm="1">
        <f t="array" ref="Z1771">_xlfn.IFS(K1771&lt;=5,"Excellent",K1771&lt;=10,"Good",TRUE,"Delayed")</f>
        <v>Excellent</v>
      </c>
      <c r="AA1771" s="5" t="str">
        <f>_xlfn.XLOOKUP(Table1[[#This Row],[Shipment_ID]],A:A,E:E)</f>
        <v>MSC</v>
      </c>
      <c r="AB1771" s="5">
        <f t="shared" si="27"/>
        <v>7456.49</v>
      </c>
    </row>
    <row r="1772" spans="1:28">
      <c r="A1772" t="s">
        <v>1966</v>
      </c>
      <c r="B1772" s="1">
        <v>45395</v>
      </c>
      <c r="C1772" t="s">
        <v>64</v>
      </c>
      <c r="D1772" t="s">
        <v>65</v>
      </c>
      <c r="E1772" t="s">
        <v>42</v>
      </c>
      <c r="F1772" t="s">
        <v>32</v>
      </c>
      <c r="G1772" t="s">
        <v>43</v>
      </c>
      <c r="H1772">
        <v>23.81</v>
      </c>
      <c r="I1772">
        <v>1115</v>
      </c>
      <c r="J1772">
        <v>96.32</v>
      </c>
      <c r="K1772">
        <v>4</v>
      </c>
      <c r="L1772" t="s">
        <v>34</v>
      </c>
      <c r="M1772" t="s">
        <v>45</v>
      </c>
      <c r="N1772">
        <v>52867.4</v>
      </c>
      <c r="O1772" t="s">
        <v>172</v>
      </c>
      <c r="P1772" t="s">
        <v>70</v>
      </c>
      <c r="Q1772">
        <v>87.59</v>
      </c>
      <c r="R1772">
        <v>3182.4</v>
      </c>
      <c r="S1772">
        <v>3451.59</v>
      </c>
      <c r="T1772">
        <v>7287.25</v>
      </c>
      <c r="U1772" t="str">
        <f>TEXT(Table1[[#This Row],[Booking_Date]],"mmm")</f>
        <v>Apr</v>
      </c>
      <c r="V1772">
        <f>YEAR(Table1[[#This Row],[Booking_Date]])</f>
        <v>2024</v>
      </c>
      <c r="W1772" t="s">
        <v>75</v>
      </c>
      <c r="X1772" t="str">
        <f>IF(Table1[[#This Row],[Freight_Cost]]&gt;50000,"High","Low")</f>
        <v>High</v>
      </c>
      <c r="Y1772" s="5" t="str">
        <f>IF(Table1[[#This Row],[Profit]]&gt;10000,"Good","Average")</f>
        <v>Average</v>
      </c>
      <c r="Z1772" s="5" t="str" cm="1">
        <f t="array" ref="Z1772">_xlfn.IFS(K1772&lt;=5,"Excellent",K1772&lt;=10,"Good",TRUE,"Delayed")</f>
        <v>Excellent</v>
      </c>
      <c r="AA1772" s="5" t="str">
        <f>_xlfn.XLOOKUP(Table1[[#This Row],[Shipment_ID]],A:A,E:E)</f>
        <v>CMA CGM</v>
      </c>
      <c r="AB1772" s="5">
        <f t="shared" si="27"/>
        <v>7287.25</v>
      </c>
    </row>
    <row r="1773" spans="1:28">
      <c r="A1773" t="s">
        <v>1967</v>
      </c>
      <c r="B1773" s="1">
        <v>45513</v>
      </c>
      <c r="C1773" t="s">
        <v>64</v>
      </c>
      <c r="D1773" t="s">
        <v>56</v>
      </c>
      <c r="E1773" t="s">
        <v>66</v>
      </c>
      <c r="F1773" t="s">
        <v>32</v>
      </c>
      <c r="G1773" t="s">
        <v>33</v>
      </c>
      <c r="H1773">
        <v>16.41</v>
      </c>
      <c r="I1773">
        <v>1537</v>
      </c>
      <c r="J1773">
        <v>86.98</v>
      </c>
      <c r="K1773">
        <v>5</v>
      </c>
      <c r="L1773" t="s">
        <v>68</v>
      </c>
      <c r="M1773" t="s">
        <v>45</v>
      </c>
      <c r="N1773">
        <v>47650.6</v>
      </c>
      <c r="O1773" t="s">
        <v>385</v>
      </c>
      <c r="P1773" t="s">
        <v>62</v>
      </c>
      <c r="Q1773">
        <v>81.290000000000006</v>
      </c>
      <c r="R1773">
        <v>3730.4</v>
      </c>
      <c r="S1773">
        <v>1864.76</v>
      </c>
      <c r="T1773">
        <v>4883.51</v>
      </c>
      <c r="U1773" t="str">
        <f>TEXT(Table1[[#This Row],[Booking_Date]],"mmm")</f>
        <v>Aug</v>
      </c>
      <c r="V1773">
        <f>YEAR(Table1[[#This Row],[Booking_Date]])</f>
        <v>2024</v>
      </c>
      <c r="W1773" t="s">
        <v>48</v>
      </c>
      <c r="X1773" t="str">
        <f>IF(Table1[[#This Row],[Freight_Cost]]&gt;50000,"High","Low")</f>
        <v>Low</v>
      </c>
      <c r="Y1773" s="5" t="str">
        <f>IF(Table1[[#This Row],[Profit]]&gt;10000,"Good","Average")</f>
        <v>Average</v>
      </c>
      <c r="Z1773" s="5" t="str" cm="1">
        <f t="array" ref="Z1773">_xlfn.IFS(K1773&lt;=5,"Excellent",K1773&lt;=10,"Good",TRUE,"Delayed")</f>
        <v>Excellent</v>
      </c>
      <c r="AA1773" s="5" t="str">
        <f>_xlfn.XLOOKUP(Table1[[#This Row],[Shipment_ID]],A:A,E:E)</f>
        <v>COSCO</v>
      </c>
      <c r="AB1773" s="5">
        <f t="shared" si="27"/>
        <v>4883.51</v>
      </c>
    </row>
    <row r="1774" spans="1:28">
      <c r="A1774" t="s">
        <v>1968</v>
      </c>
      <c r="B1774" s="1">
        <v>45453</v>
      </c>
      <c r="C1774" t="s">
        <v>64</v>
      </c>
      <c r="D1774" t="s">
        <v>72</v>
      </c>
      <c r="E1774" t="s">
        <v>57</v>
      </c>
      <c r="F1774" t="s">
        <v>32</v>
      </c>
      <c r="G1774" t="s">
        <v>90</v>
      </c>
      <c r="H1774">
        <v>10.55</v>
      </c>
      <c r="I1774">
        <v>2131</v>
      </c>
      <c r="J1774">
        <v>102.75</v>
      </c>
      <c r="K1774">
        <v>7</v>
      </c>
      <c r="L1774" t="s">
        <v>34</v>
      </c>
      <c r="M1774" t="s">
        <v>45</v>
      </c>
      <c r="N1774">
        <v>53897</v>
      </c>
      <c r="O1774" t="s">
        <v>287</v>
      </c>
      <c r="P1774" t="s">
        <v>37</v>
      </c>
      <c r="Q1774">
        <v>86.36</v>
      </c>
      <c r="R1774">
        <v>4684</v>
      </c>
      <c r="S1774">
        <v>4398.45</v>
      </c>
      <c r="T1774">
        <v>4449.76</v>
      </c>
      <c r="U1774" t="str">
        <f>TEXT(Table1[[#This Row],[Booking_Date]],"mmm")</f>
        <v>Jun</v>
      </c>
      <c r="V1774">
        <f>YEAR(Table1[[#This Row],[Booking_Date]])</f>
        <v>2024</v>
      </c>
      <c r="W1774" t="s">
        <v>75</v>
      </c>
      <c r="X1774" t="str">
        <f>IF(Table1[[#This Row],[Freight_Cost]]&gt;50000,"High","Low")</f>
        <v>High</v>
      </c>
      <c r="Y1774" s="5" t="str">
        <f>IF(Table1[[#This Row],[Profit]]&gt;10000,"Good","Average")</f>
        <v>Average</v>
      </c>
      <c r="Z1774" s="5" t="str" cm="1">
        <f t="array" ref="Z1774">_xlfn.IFS(K1774&lt;=5,"Excellent",K1774&lt;=10,"Good",TRUE,"Delayed")</f>
        <v>Good</v>
      </c>
      <c r="AA1774" s="5" t="str">
        <f>_xlfn.XLOOKUP(Table1[[#This Row],[Shipment_ID]],A:A,E:E)</f>
        <v>Evergreen</v>
      </c>
      <c r="AB1774" s="5">
        <f t="shared" si="27"/>
        <v>4449.76</v>
      </c>
    </row>
    <row r="1775" spans="1:28">
      <c r="A1775" t="s">
        <v>1969</v>
      </c>
      <c r="B1775" s="1">
        <v>46049</v>
      </c>
      <c r="C1775" t="s">
        <v>64</v>
      </c>
      <c r="D1775" t="s">
        <v>56</v>
      </c>
      <c r="E1775" t="s">
        <v>31</v>
      </c>
      <c r="F1775" t="s">
        <v>32</v>
      </c>
      <c r="G1775" t="s">
        <v>52</v>
      </c>
      <c r="H1775">
        <v>23.93</v>
      </c>
      <c r="I1775">
        <v>1161</v>
      </c>
      <c r="J1775">
        <v>88.51</v>
      </c>
      <c r="K1775">
        <v>2</v>
      </c>
      <c r="L1775" t="s">
        <v>34</v>
      </c>
      <c r="M1775" t="s">
        <v>60</v>
      </c>
      <c r="N1775">
        <v>51090.2</v>
      </c>
      <c r="O1775" t="s">
        <v>450</v>
      </c>
      <c r="P1775" t="s">
        <v>37</v>
      </c>
      <c r="Q1775">
        <v>87.81</v>
      </c>
      <c r="R1775">
        <v>3279.2</v>
      </c>
      <c r="S1775">
        <v>3967.1</v>
      </c>
      <c r="T1775">
        <v>8392.18</v>
      </c>
      <c r="U1775" t="str">
        <f>TEXT(Table1[[#This Row],[Booking_Date]],"mmm")</f>
        <v>Jan</v>
      </c>
      <c r="V1775">
        <f>YEAR(Table1[[#This Row],[Booking_Date]])</f>
        <v>2026</v>
      </c>
      <c r="W1775" t="s">
        <v>38</v>
      </c>
      <c r="X1775" t="str">
        <f>IF(Table1[[#This Row],[Freight_Cost]]&gt;50000,"High","Low")</f>
        <v>High</v>
      </c>
      <c r="Y1775" s="5" t="str">
        <f>IF(Table1[[#This Row],[Profit]]&gt;10000,"Good","Average")</f>
        <v>Average</v>
      </c>
      <c r="Z1775" s="5" t="str" cm="1">
        <f t="array" ref="Z1775">_xlfn.IFS(K1775&lt;=5,"Excellent",K1775&lt;=10,"Good",TRUE,"Delayed")</f>
        <v>Excellent</v>
      </c>
      <c r="AA1775" s="5" t="str">
        <f>_xlfn.XLOOKUP(Table1[[#This Row],[Shipment_ID]],A:A,E:E)</f>
        <v>Hapag-Lloyd</v>
      </c>
      <c r="AB1775" s="5">
        <f t="shared" si="27"/>
        <v>8392.18</v>
      </c>
    </row>
    <row r="1776" spans="1:28">
      <c r="A1776" t="s">
        <v>1970</v>
      </c>
      <c r="B1776" s="1">
        <v>45538</v>
      </c>
      <c r="C1776" t="s">
        <v>115</v>
      </c>
      <c r="D1776" t="s">
        <v>108</v>
      </c>
      <c r="E1776" t="s">
        <v>102</v>
      </c>
      <c r="F1776" t="s">
        <v>58</v>
      </c>
      <c r="G1776" t="s">
        <v>84</v>
      </c>
      <c r="H1776">
        <v>21.89</v>
      </c>
      <c r="I1776">
        <v>1824</v>
      </c>
      <c r="J1776">
        <v>99.6</v>
      </c>
      <c r="K1776">
        <v>6</v>
      </c>
      <c r="L1776" t="s">
        <v>68</v>
      </c>
      <c r="M1776" t="s">
        <v>35</v>
      </c>
      <c r="N1776">
        <v>72041</v>
      </c>
      <c r="O1776" t="s">
        <v>360</v>
      </c>
      <c r="P1776" t="s">
        <v>70</v>
      </c>
      <c r="Q1776">
        <v>88.64</v>
      </c>
      <c r="R1776">
        <v>4523.6000000000004</v>
      </c>
      <c r="S1776">
        <v>4586.79</v>
      </c>
      <c r="T1776">
        <v>7554.18</v>
      </c>
      <c r="U1776" t="str">
        <f>TEXT(Table1[[#This Row],[Booking_Date]],"mmm")</f>
        <v>Sep</v>
      </c>
      <c r="V1776">
        <f>YEAR(Table1[[#This Row],[Booking_Date]])</f>
        <v>2024</v>
      </c>
      <c r="W1776" t="s">
        <v>48</v>
      </c>
      <c r="X1776" t="str">
        <f>IF(Table1[[#This Row],[Freight_Cost]]&gt;50000,"High","Low")</f>
        <v>High</v>
      </c>
      <c r="Y1776" s="5" t="str">
        <f>IF(Table1[[#This Row],[Profit]]&gt;10000,"Good","Average")</f>
        <v>Average</v>
      </c>
      <c r="Z1776" s="5" t="str" cm="1">
        <f t="array" ref="Z1776">_xlfn.IFS(K1776&lt;=5,"Excellent",K1776&lt;=10,"Good",TRUE,"Delayed")</f>
        <v>Good</v>
      </c>
      <c r="AA1776" s="5" t="str">
        <f>_xlfn.XLOOKUP(Table1[[#This Row],[Shipment_ID]],A:A,E:E)</f>
        <v>Maersk</v>
      </c>
      <c r="AB1776" s="5">
        <f t="shared" si="27"/>
        <v>7554.18</v>
      </c>
    </row>
    <row r="1777" spans="1:28">
      <c r="A1777" t="s">
        <v>1971</v>
      </c>
      <c r="B1777" s="1">
        <v>45389</v>
      </c>
      <c r="C1777" t="s">
        <v>121</v>
      </c>
      <c r="D1777" t="s">
        <v>41</v>
      </c>
      <c r="E1777" t="s">
        <v>83</v>
      </c>
      <c r="F1777" t="s">
        <v>58</v>
      </c>
      <c r="G1777" t="s">
        <v>59</v>
      </c>
      <c r="H1777">
        <v>10.95</v>
      </c>
      <c r="I1777">
        <v>1934</v>
      </c>
      <c r="J1777">
        <v>104.05</v>
      </c>
      <c r="K1777">
        <v>6</v>
      </c>
      <c r="L1777" t="s">
        <v>68</v>
      </c>
      <c r="M1777" t="s">
        <v>45</v>
      </c>
      <c r="N1777">
        <v>61549</v>
      </c>
      <c r="O1777" t="s">
        <v>507</v>
      </c>
      <c r="P1777" t="s">
        <v>78</v>
      </c>
      <c r="Q1777">
        <v>86.09</v>
      </c>
      <c r="R1777">
        <v>4306</v>
      </c>
      <c r="S1777">
        <v>1826.67</v>
      </c>
      <c r="T1777">
        <v>9967.76</v>
      </c>
      <c r="U1777" t="str">
        <f>TEXT(Table1[[#This Row],[Booking_Date]],"mmm")</f>
        <v>Apr</v>
      </c>
      <c r="V1777">
        <f>YEAR(Table1[[#This Row],[Booking_Date]])</f>
        <v>2024</v>
      </c>
      <c r="W1777" t="s">
        <v>75</v>
      </c>
      <c r="X1777" t="str">
        <f>IF(Table1[[#This Row],[Freight_Cost]]&gt;50000,"High","Low")</f>
        <v>High</v>
      </c>
      <c r="Y1777" s="5" t="str">
        <f>IF(Table1[[#This Row],[Profit]]&gt;10000,"Good","Average")</f>
        <v>Average</v>
      </c>
      <c r="Z1777" s="5" t="str" cm="1">
        <f t="array" ref="Z1777">_xlfn.IFS(K1777&lt;=5,"Excellent",K1777&lt;=10,"Good",TRUE,"Delayed")</f>
        <v>Good</v>
      </c>
      <c r="AA1777" s="5" t="str">
        <f>_xlfn.XLOOKUP(Table1[[#This Row],[Shipment_ID]],A:A,E:E)</f>
        <v>MSC</v>
      </c>
      <c r="AB1777" s="5">
        <f t="shared" si="27"/>
        <v>9967.76</v>
      </c>
    </row>
    <row r="1778" spans="1:28">
      <c r="A1778" t="s">
        <v>1972</v>
      </c>
      <c r="B1778" s="1">
        <v>45736</v>
      </c>
      <c r="C1778" t="s">
        <v>50</v>
      </c>
      <c r="D1778" t="s">
        <v>51</v>
      </c>
      <c r="E1778" t="s">
        <v>102</v>
      </c>
      <c r="F1778" t="s">
        <v>32</v>
      </c>
      <c r="G1778" t="s">
        <v>90</v>
      </c>
      <c r="H1778">
        <v>13.83</v>
      </c>
      <c r="I1778">
        <v>510</v>
      </c>
      <c r="J1778">
        <v>93.49</v>
      </c>
      <c r="K1778">
        <v>2</v>
      </c>
      <c r="L1778" t="s">
        <v>44</v>
      </c>
      <c r="M1778" t="s">
        <v>60</v>
      </c>
      <c r="N1778">
        <v>29785.8</v>
      </c>
      <c r="O1778" t="s">
        <v>224</v>
      </c>
      <c r="P1778" t="s">
        <v>62</v>
      </c>
      <c r="Q1778">
        <v>81.7</v>
      </c>
      <c r="R1778">
        <v>1573.2</v>
      </c>
      <c r="S1778">
        <v>4931.9799999999996</v>
      </c>
      <c r="T1778">
        <v>2463.81</v>
      </c>
      <c r="U1778" t="str">
        <f>TEXT(Table1[[#This Row],[Booking_Date]],"mmm")</f>
        <v>Mar</v>
      </c>
      <c r="V1778">
        <f>YEAR(Table1[[#This Row],[Booking_Date]])</f>
        <v>2025</v>
      </c>
      <c r="W1778" t="s">
        <v>38</v>
      </c>
      <c r="X1778" t="str">
        <f>IF(Table1[[#This Row],[Freight_Cost]]&gt;50000,"High","Low")</f>
        <v>Low</v>
      </c>
      <c r="Y1778" s="5" t="str">
        <f>IF(Table1[[#This Row],[Profit]]&gt;10000,"Good","Average")</f>
        <v>Average</v>
      </c>
      <c r="Z1778" s="5" t="str" cm="1">
        <f t="array" ref="Z1778">_xlfn.IFS(K1778&lt;=5,"Excellent",K1778&lt;=10,"Good",TRUE,"Delayed")</f>
        <v>Excellent</v>
      </c>
      <c r="AA1778" s="5" t="str">
        <f>_xlfn.XLOOKUP(Table1[[#This Row],[Shipment_ID]],A:A,E:E)</f>
        <v>Maersk</v>
      </c>
      <c r="AB1778" s="5">
        <f t="shared" si="27"/>
        <v>2463.81</v>
      </c>
    </row>
    <row r="1779" spans="1:28">
      <c r="A1779" t="s">
        <v>1973</v>
      </c>
      <c r="B1779" s="1">
        <v>45835</v>
      </c>
      <c r="C1779" t="s">
        <v>89</v>
      </c>
      <c r="D1779" t="s">
        <v>56</v>
      </c>
      <c r="E1779" t="s">
        <v>99</v>
      </c>
      <c r="F1779" t="s">
        <v>58</v>
      </c>
      <c r="G1779" t="s">
        <v>33</v>
      </c>
      <c r="H1779">
        <v>20.22</v>
      </c>
      <c r="I1779">
        <v>720</v>
      </c>
      <c r="J1779">
        <v>86.19</v>
      </c>
      <c r="K1779">
        <v>3</v>
      </c>
      <c r="L1779" t="s">
        <v>34</v>
      </c>
      <c r="M1779" t="s">
        <v>60</v>
      </c>
      <c r="N1779">
        <v>54180.800000000003</v>
      </c>
      <c r="O1779" t="s">
        <v>483</v>
      </c>
      <c r="P1779" t="s">
        <v>47</v>
      </c>
      <c r="Q1779">
        <v>81.25</v>
      </c>
      <c r="R1779">
        <v>2248.8000000000002</v>
      </c>
      <c r="S1779">
        <v>3071.75</v>
      </c>
      <c r="T1779">
        <v>6364.22</v>
      </c>
      <c r="U1779" t="str">
        <f>TEXT(Table1[[#This Row],[Booking_Date]],"mmm")</f>
        <v>Jun</v>
      </c>
      <c r="V1779">
        <f>YEAR(Table1[[#This Row],[Booking_Date]])</f>
        <v>2025</v>
      </c>
      <c r="W1779" t="s">
        <v>75</v>
      </c>
      <c r="X1779" t="str">
        <f>IF(Table1[[#This Row],[Freight_Cost]]&gt;50000,"High","Low")</f>
        <v>High</v>
      </c>
      <c r="Y1779" s="5" t="str">
        <f>IF(Table1[[#This Row],[Profit]]&gt;10000,"Good","Average")</f>
        <v>Average</v>
      </c>
      <c r="Z1779" s="5" t="str" cm="1">
        <f t="array" ref="Z1779">_xlfn.IFS(K1779&lt;=5,"Excellent",K1779&lt;=10,"Good",TRUE,"Delayed")</f>
        <v>Excellent</v>
      </c>
      <c r="AA1779" s="5" t="str">
        <f>_xlfn.XLOOKUP(Table1[[#This Row],[Shipment_ID]],A:A,E:E)</f>
        <v>ONE</v>
      </c>
      <c r="AB1779" s="5">
        <f t="shared" si="27"/>
        <v>6364.22</v>
      </c>
    </row>
    <row r="1780" spans="1:28">
      <c r="A1780" t="s">
        <v>1974</v>
      </c>
      <c r="B1780" s="1">
        <v>45659</v>
      </c>
      <c r="C1780" t="s">
        <v>121</v>
      </c>
      <c r="D1780" t="s">
        <v>82</v>
      </c>
      <c r="E1780" t="s">
        <v>102</v>
      </c>
      <c r="F1780" t="s">
        <v>32</v>
      </c>
      <c r="G1780" t="s">
        <v>84</v>
      </c>
      <c r="H1780">
        <v>10.02</v>
      </c>
      <c r="I1780">
        <v>1664</v>
      </c>
      <c r="J1780">
        <v>89.55</v>
      </c>
      <c r="K1780">
        <v>4</v>
      </c>
      <c r="L1780" t="s">
        <v>68</v>
      </c>
      <c r="M1780" t="s">
        <v>35</v>
      </c>
      <c r="N1780">
        <v>46232</v>
      </c>
      <c r="O1780" t="s">
        <v>216</v>
      </c>
      <c r="P1780" t="s">
        <v>74</v>
      </c>
      <c r="Q1780">
        <v>88.08</v>
      </c>
      <c r="R1780">
        <v>3728.8</v>
      </c>
      <c r="S1780">
        <v>1701.74</v>
      </c>
      <c r="T1780">
        <v>7233.29</v>
      </c>
      <c r="U1780" t="str">
        <f>TEXT(Table1[[#This Row],[Booking_Date]],"mmm")</f>
        <v>Jan</v>
      </c>
      <c r="V1780">
        <f>YEAR(Table1[[#This Row],[Booking_Date]])</f>
        <v>2025</v>
      </c>
      <c r="W1780" t="s">
        <v>38</v>
      </c>
      <c r="X1780" t="str">
        <f>IF(Table1[[#This Row],[Freight_Cost]]&gt;50000,"High","Low")</f>
        <v>Low</v>
      </c>
      <c r="Y1780" s="5" t="str">
        <f>IF(Table1[[#This Row],[Profit]]&gt;10000,"Good","Average")</f>
        <v>Average</v>
      </c>
      <c r="Z1780" s="5" t="str" cm="1">
        <f t="array" ref="Z1780">_xlfn.IFS(K1780&lt;=5,"Excellent",K1780&lt;=10,"Good",TRUE,"Delayed")</f>
        <v>Excellent</v>
      </c>
      <c r="AA1780" s="5" t="str">
        <f>_xlfn.XLOOKUP(Table1[[#This Row],[Shipment_ID]],A:A,E:E)</f>
        <v>Maersk</v>
      </c>
      <c r="AB1780" s="5">
        <f t="shared" si="27"/>
        <v>7233.29</v>
      </c>
    </row>
    <row r="1781" spans="1:28">
      <c r="A1781" t="s">
        <v>1975</v>
      </c>
      <c r="B1781" s="1">
        <v>46069</v>
      </c>
      <c r="C1781" t="s">
        <v>40</v>
      </c>
      <c r="D1781" t="s">
        <v>41</v>
      </c>
      <c r="E1781" t="s">
        <v>99</v>
      </c>
      <c r="F1781" t="s">
        <v>58</v>
      </c>
      <c r="G1781" t="s">
        <v>90</v>
      </c>
      <c r="H1781">
        <v>16.239999999999998</v>
      </c>
      <c r="I1781">
        <v>2021</v>
      </c>
      <c r="J1781">
        <v>85.02</v>
      </c>
      <c r="K1781">
        <v>6</v>
      </c>
      <c r="L1781" t="s">
        <v>68</v>
      </c>
      <c r="M1781" t="s">
        <v>45</v>
      </c>
      <c r="N1781">
        <v>65070.400000000001</v>
      </c>
      <c r="O1781" t="s">
        <v>178</v>
      </c>
      <c r="P1781" t="s">
        <v>78</v>
      </c>
      <c r="Q1781">
        <v>86.55</v>
      </c>
      <c r="R1781">
        <v>4691.6000000000004</v>
      </c>
      <c r="S1781">
        <v>3083.28</v>
      </c>
      <c r="T1781">
        <v>9260.9699999999993</v>
      </c>
      <c r="U1781" t="str">
        <f>TEXT(Table1[[#This Row],[Booking_Date]],"mmm")</f>
        <v>Feb</v>
      </c>
      <c r="V1781">
        <f>YEAR(Table1[[#This Row],[Booking_Date]])</f>
        <v>2026</v>
      </c>
      <c r="W1781" t="s">
        <v>38</v>
      </c>
      <c r="X1781" t="str">
        <f>IF(Table1[[#This Row],[Freight_Cost]]&gt;50000,"High","Low")</f>
        <v>High</v>
      </c>
      <c r="Y1781" s="5" t="str">
        <f>IF(Table1[[#This Row],[Profit]]&gt;10000,"Good","Average")</f>
        <v>Average</v>
      </c>
      <c r="Z1781" s="5" t="str" cm="1">
        <f t="array" ref="Z1781">_xlfn.IFS(K1781&lt;=5,"Excellent",K1781&lt;=10,"Good",TRUE,"Delayed")</f>
        <v>Good</v>
      </c>
      <c r="AA1781" s="5" t="str">
        <f>_xlfn.XLOOKUP(Table1[[#This Row],[Shipment_ID]],A:A,E:E)</f>
        <v>ONE</v>
      </c>
      <c r="AB1781" s="5">
        <f t="shared" si="27"/>
        <v>9260.9699999999993</v>
      </c>
    </row>
    <row r="1782" spans="1:28">
      <c r="A1782" t="s">
        <v>1976</v>
      </c>
      <c r="B1782" s="1">
        <v>45629</v>
      </c>
      <c r="C1782" t="s">
        <v>121</v>
      </c>
      <c r="D1782" t="s">
        <v>41</v>
      </c>
      <c r="E1782" t="s">
        <v>102</v>
      </c>
      <c r="F1782" t="s">
        <v>58</v>
      </c>
      <c r="G1782" t="s">
        <v>52</v>
      </c>
      <c r="H1782">
        <v>16.53</v>
      </c>
      <c r="I1782">
        <v>1324</v>
      </c>
      <c r="J1782">
        <v>100.87</v>
      </c>
      <c r="K1782">
        <v>5</v>
      </c>
      <c r="L1782" t="s">
        <v>68</v>
      </c>
      <c r="M1782" t="s">
        <v>45</v>
      </c>
      <c r="N1782">
        <v>58869.4</v>
      </c>
      <c r="O1782" t="s">
        <v>564</v>
      </c>
      <c r="P1782" t="s">
        <v>74</v>
      </c>
      <c r="Q1782">
        <v>85.85</v>
      </c>
      <c r="R1782">
        <v>3309.2</v>
      </c>
      <c r="S1782">
        <v>2493.69</v>
      </c>
      <c r="T1782">
        <v>9998.8700000000008</v>
      </c>
      <c r="U1782" t="str">
        <f>TEXT(Table1[[#This Row],[Booking_Date]],"mmm")</f>
        <v>Dec</v>
      </c>
      <c r="V1782">
        <f>YEAR(Table1[[#This Row],[Booking_Date]])</f>
        <v>2024</v>
      </c>
      <c r="W1782" t="s">
        <v>104</v>
      </c>
      <c r="X1782" t="str">
        <f>IF(Table1[[#This Row],[Freight_Cost]]&gt;50000,"High","Low")</f>
        <v>High</v>
      </c>
      <c r="Y1782" s="5" t="str">
        <f>IF(Table1[[#This Row],[Profit]]&gt;10000,"Good","Average")</f>
        <v>Average</v>
      </c>
      <c r="Z1782" s="5" t="str" cm="1">
        <f t="array" ref="Z1782">_xlfn.IFS(K1782&lt;=5,"Excellent",K1782&lt;=10,"Good",TRUE,"Delayed")</f>
        <v>Excellent</v>
      </c>
      <c r="AA1782" s="5" t="str">
        <f>_xlfn.XLOOKUP(Table1[[#This Row],[Shipment_ID]],A:A,E:E)</f>
        <v>Maersk</v>
      </c>
      <c r="AB1782" s="5">
        <f t="shared" si="27"/>
        <v>9998.8700000000008</v>
      </c>
    </row>
    <row r="1783" spans="1:28">
      <c r="A1783" t="s">
        <v>1977</v>
      </c>
      <c r="B1783" s="1">
        <v>45449</v>
      </c>
      <c r="C1783" t="s">
        <v>115</v>
      </c>
      <c r="D1783" t="s">
        <v>30</v>
      </c>
      <c r="E1783" t="s">
        <v>57</v>
      </c>
      <c r="F1783" t="s">
        <v>32</v>
      </c>
      <c r="G1783" t="s">
        <v>33</v>
      </c>
      <c r="H1783">
        <v>15.65</v>
      </c>
      <c r="I1783">
        <v>1632</v>
      </c>
      <c r="J1783">
        <v>89.12</v>
      </c>
      <c r="K1783">
        <v>5</v>
      </c>
      <c r="L1783" t="s">
        <v>68</v>
      </c>
      <c r="M1783" t="s">
        <v>60</v>
      </c>
      <c r="N1783">
        <v>46863.4</v>
      </c>
      <c r="O1783" t="s">
        <v>91</v>
      </c>
      <c r="P1783" t="s">
        <v>74</v>
      </c>
      <c r="Q1783">
        <v>88.36</v>
      </c>
      <c r="R1783">
        <v>3890</v>
      </c>
      <c r="S1783">
        <v>3702.06</v>
      </c>
      <c r="T1783">
        <v>5866.92</v>
      </c>
      <c r="U1783" t="str">
        <f>TEXT(Table1[[#This Row],[Booking_Date]],"mmm")</f>
        <v>Jun</v>
      </c>
      <c r="V1783">
        <f>YEAR(Table1[[#This Row],[Booking_Date]])</f>
        <v>2024</v>
      </c>
      <c r="W1783" t="s">
        <v>75</v>
      </c>
      <c r="X1783" t="str">
        <f>IF(Table1[[#This Row],[Freight_Cost]]&gt;50000,"High","Low")</f>
        <v>Low</v>
      </c>
      <c r="Y1783" s="5" t="str">
        <f>IF(Table1[[#This Row],[Profit]]&gt;10000,"Good","Average")</f>
        <v>Average</v>
      </c>
      <c r="Z1783" s="5" t="str" cm="1">
        <f t="array" ref="Z1783">_xlfn.IFS(K1783&lt;=5,"Excellent",K1783&lt;=10,"Good",TRUE,"Delayed")</f>
        <v>Excellent</v>
      </c>
      <c r="AA1783" s="5" t="str">
        <f>_xlfn.XLOOKUP(Table1[[#This Row],[Shipment_ID]],A:A,E:E)</f>
        <v>Evergreen</v>
      </c>
      <c r="AB1783" s="5">
        <f t="shared" si="27"/>
        <v>5866.92</v>
      </c>
    </row>
    <row r="1784" spans="1:28">
      <c r="A1784" t="s">
        <v>1978</v>
      </c>
      <c r="B1784" s="1">
        <v>45848</v>
      </c>
      <c r="C1784" t="s">
        <v>50</v>
      </c>
      <c r="D1784" t="s">
        <v>56</v>
      </c>
      <c r="E1784" t="s">
        <v>99</v>
      </c>
      <c r="F1784" t="s">
        <v>32</v>
      </c>
      <c r="G1784" t="s">
        <v>90</v>
      </c>
      <c r="H1784">
        <v>26.17</v>
      </c>
      <c r="I1784">
        <v>420</v>
      </c>
      <c r="J1784">
        <v>97.35</v>
      </c>
      <c r="K1784">
        <v>3</v>
      </c>
      <c r="L1784" t="s">
        <v>34</v>
      </c>
      <c r="M1784" t="s">
        <v>45</v>
      </c>
      <c r="N1784">
        <v>46775</v>
      </c>
      <c r="O1784" t="s">
        <v>256</v>
      </c>
      <c r="P1784" t="s">
        <v>37</v>
      </c>
      <c r="Q1784">
        <v>84.23</v>
      </c>
      <c r="R1784">
        <v>1886.8</v>
      </c>
      <c r="S1784">
        <v>2319.5100000000002</v>
      </c>
      <c r="T1784">
        <v>6552.46</v>
      </c>
      <c r="U1784" t="str">
        <f>TEXT(Table1[[#This Row],[Booking_Date]],"mmm")</f>
        <v>Jul</v>
      </c>
      <c r="V1784">
        <f>YEAR(Table1[[#This Row],[Booking_Date]])</f>
        <v>2025</v>
      </c>
      <c r="W1784" t="s">
        <v>48</v>
      </c>
      <c r="X1784" t="str">
        <f>IF(Table1[[#This Row],[Freight_Cost]]&gt;50000,"High","Low")</f>
        <v>Low</v>
      </c>
      <c r="Y1784" s="5" t="str">
        <f>IF(Table1[[#This Row],[Profit]]&gt;10000,"Good","Average")</f>
        <v>Average</v>
      </c>
      <c r="Z1784" s="5" t="str" cm="1">
        <f t="array" ref="Z1784">_xlfn.IFS(K1784&lt;=5,"Excellent",K1784&lt;=10,"Good",TRUE,"Delayed")</f>
        <v>Excellent</v>
      </c>
      <c r="AA1784" s="5" t="str">
        <f>_xlfn.XLOOKUP(Table1[[#This Row],[Shipment_ID]],A:A,E:E)</f>
        <v>ONE</v>
      </c>
      <c r="AB1784" s="5">
        <f t="shared" si="27"/>
        <v>6552.46</v>
      </c>
    </row>
    <row r="1785" spans="1:28">
      <c r="A1785" t="s">
        <v>1979</v>
      </c>
      <c r="B1785" s="1">
        <v>45855</v>
      </c>
      <c r="C1785" t="s">
        <v>64</v>
      </c>
      <c r="D1785" t="s">
        <v>41</v>
      </c>
      <c r="E1785" t="s">
        <v>102</v>
      </c>
      <c r="F1785" t="s">
        <v>32</v>
      </c>
      <c r="G1785" t="s">
        <v>84</v>
      </c>
      <c r="H1785">
        <v>17.38</v>
      </c>
      <c r="I1785">
        <v>910</v>
      </c>
      <c r="J1785">
        <v>85.84</v>
      </c>
      <c r="K1785">
        <v>4</v>
      </c>
      <c r="L1785" t="s">
        <v>68</v>
      </c>
      <c r="M1785" t="s">
        <v>45</v>
      </c>
      <c r="N1785">
        <v>40862.800000000003</v>
      </c>
      <c r="O1785" t="s">
        <v>350</v>
      </c>
      <c r="P1785" t="s">
        <v>70</v>
      </c>
      <c r="Q1785">
        <v>88.5</v>
      </c>
      <c r="R1785">
        <v>2515.1999999999998</v>
      </c>
      <c r="S1785">
        <v>3908.39</v>
      </c>
      <c r="T1785">
        <v>5788.23</v>
      </c>
      <c r="U1785" t="str">
        <f>TEXT(Table1[[#This Row],[Booking_Date]],"mmm")</f>
        <v>Jul</v>
      </c>
      <c r="V1785">
        <f>YEAR(Table1[[#This Row],[Booking_Date]])</f>
        <v>2025</v>
      </c>
      <c r="W1785" t="s">
        <v>48</v>
      </c>
      <c r="X1785" t="str">
        <f>IF(Table1[[#This Row],[Freight_Cost]]&gt;50000,"High","Low")</f>
        <v>Low</v>
      </c>
      <c r="Y1785" s="5" t="str">
        <f>IF(Table1[[#This Row],[Profit]]&gt;10000,"Good","Average")</f>
        <v>Average</v>
      </c>
      <c r="Z1785" s="5" t="str" cm="1">
        <f t="array" ref="Z1785">_xlfn.IFS(K1785&lt;=5,"Excellent",K1785&lt;=10,"Good",TRUE,"Delayed")</f>
        <v>Excellent</v>
      </c>
      <c r="AA1785" s="5" t="str">
        <f>_xlfn.XLOOKUP(Table1[[#This Row],[Shipment_ID]],A:A,E:E)</f>
        <v>Maersk</v>
      </c>
      <c r="AB1785" s="5">
        <f t="shared" si="27"/>
        <v>5788.23</v>
      </c>
    </row>
    <row r="1786" spans="1:28">
      <c r="A1786" t="s">
        <v>1980</v>
      </c>
      <c r="B1786" s="1">
        <v>45661</v>
      </c>
      <c r="C1786" t="s">
        <v>121</v>
      </c>
      <c r="D1786" t="s">
        <v>51</v>
      </c>
      <c r="E1786" t="s">
        <v>42</v>
      </c>
      <c r="F1786" t="s">
        <v>32</v>
      </c>
      <c r="G1786" t="s">
        <v>67</v>
      </c>
      <c r="H1786">
        <v>10.51</v>
      </c>
      <c r="I1786">
        <v>305</v>
      </c>
      <c r="J1786">
        <v>91.17</v>
      </c>
      <c r="K1786">
        <v>2</v>
      </c>
      <c r="L1786" t="s">
        <v>34</v>
      </c>
      <c r="M1786" t="s">
        <v>35</v>
      </c>
      <c r="N1786">
        <v>33059.4</v>
      </c>
      <c r="O1786" t="s">
        <v>354</v>
      </c>
      <c r="P1786" t="s">
        <v>54</v>
      </c>
      <c r="Q1786">
        <v>84.57</v>
      </c>
      <c r="R1786">
        <v>1030.4000000000001</v>
      </c>
      <c r="S1786">
        <v>2849.36</v>
      </c>
      <c r="T1786">
        <v>2855.94</v>
      </c>
      <c r="U1786" t="str">
        <f>TEXT(Table1[[#This Row],[Booking_Date]],"mmm")</f>
        <v>Jan</v>
      </c>
      <c r="V1786">
        <f>YEAR(Table1[[#This Row],[Booking_Date]])</f>
        <v>2025</v>
      </c>
      <c r="W1786" t="s">
        <v>38</v>
      </c>
      <c r="X1786" t="str">
        <f>IF(Table1[[#This Row],[Freight_Cost]]&gt;50000,"High","Low")</f>
        <v>Low</v>
      </c>
      <c r="Y1786" s="5" t="str">
        <f>IF(Table1[[#This Row],[Profit]]&gt;10000,"Good","Average")</f>
        <v>Average</v>
      </c>
      <c r="Z1786" s="5" t="str" cm="1">
        <f t="array" ref="Z1786">_xlfn.IFS(K1786&lt;=5,"Excellent",K1786&lt;=10,"Good",TRUE,"Delayed")</f>
        <v>Excellent</v>
      </c>
      <c r="AA1786" s="5" t="str">
        <f>_xlfn.XLOOKUP(Table1[[#This Row],[Shipment_ID]],A:A,E:E)</f>
        <v>CMA CGM</v>
      </c>
      <c r="AB1786" s="5">
        <f t="shared" si="27"/>
        <v>2855.94</v>
      </c>
    </row>
    <row r="1787" spans="1:28">
      <c r="A1787" t="s">
        <v>1981</v>
      </c>
      <c r="B1787" s="1">
        <v>45336</v>
      </c>
      <c r="C1787" t="s">
        <v>115</v>
      </c>
      <c r="D1787" t="s">
        <v>65</v>
      </c>
      <c r="E1787" t="s">
        <v>31</v>
      </c>
      <c r="F1787" t="s">
        <v>32</v>
      </c>
      <c r="G1787" t="s">
        <v>67</v>
      </c>
      <c r="H1787">
        <v>10.3</v>
      </c>
      <c r="I1787">
        <v>1567</v>
      </c>
      <c r="J1787">
        <v>101.46</v>
      </c>
      <c r="K1787">
        <v>3</v>
      </c>
      <c r="L1787" t="s">
        <v>44</v>
      </c>
      <c r="M1787" t="s">
        <v>45</v>
      </c>
      <c r="N1787">
        <v>41749.199999999997</v>
      </c>
      <c r="O1787" t="s">
        <v>531</v>
      </c>
      <c r="P1787" t="s">
        <v>74</v>
      </c>
      <c r="Q1787">
        <v>84</v>
      </c>
      <c r="R1787">
        <v>3546</v>
      </c>
      <c r="S1787">
        <v>2284.7800000000002</v>
      </c>
      <c r="T1787">
        <v>5969.11</v>
      </c>
      <c r="U1787" t="str">
        <f>TEXT(Table1[[#This Row],[Booking_Date]],"mmm")</f>
        <v>Feb</v>
      </c>
      <c r="V1787">
        <f>YEAR(Table1[[#This Row],[Booking_Date]])</f>
        <v>2024</v>
      </c>
      <c r="W1787" t="s">
        <v>38</v>
      </c>
      <c r="X1787" t="str">
        <f>IF(Table1[[#This Row],[Freight_Cost]]&gt;50000,"High","Low")</f>
        <v>Low</v>
      </c>
      <c r="Y1787" s="5" t="str">
        <f>IF(Table1[[#This Row],[Profit]]&gt;10000,"Good","Average")</f>
        <v>Average</v>
      </c>
      <c r="Z1787" s="5" t="str" cm="1">
        <f t="array" ref="Z1787">_xlfn.IFS(K1787&lt;=5,"Excellent",K1787&lt;=10,"Good",TRUE,"Delayed")</f>
        <v>Excellent</v>
      </c>
      <c r="AA1787" s="5" t="str">
        <f>_xlfn.XLOOKUP(Table1[[#This Row],[Shipment_ID]],A:A,E:E)</f>
        <v>Hapag-Lloyd</v>
      </c>
      <c r="AB1787" s="5">
        <f t="shared" si="27"/>
        <v>5969.11</v>
      </c>
    </row>
    <row r="1788" spans="1:28">
      <c r="A1788" t="s">
        <v>1982</v>
      </c>
      <c r="B1788" s="1">
        <v>46095</v>
      </c>
      <c r="C1788" t="s">
        <v>115</v>
      </c>
      <c r="D1788" t="s">
        <v>108</v>
      </c>
      <c r="E1788" t="s">
        <v>31</v>
      </c>
      <c r="F1788" t="s">
        <v>58</v>
      </c>
      <c r="G1788" t="s">
        <v>90</v>
      </c>
      <c r="H1788">
        <v>18.8</v>
      </c>
      <c r="I1788">
        <v>537</v>
      </c>
      <c r="J1788">
        <v>99.18</v>
      </c>
      <c r="K1788">
        <v>2</v>
      </c>
      <c r="L1788" t="s">
        <v>44</v>
      </c>
      <c r="M1788" t="s">
        <v>35</v>
      </c>
      <c r="N1788">
        <v>51265.599999999999</v>
      </c>
      <c r="O1788" t="s">
        <v>262</v>
      </c>
      <c r="P1788" t="s">
        <v>54</v>
      </c>
      <c r="Q1788">
        <v>87.24</v>
      </c>
      <c r="R1788">
        <v>1826</v>
      </c>
      <c r="S1788">
        <v>2643.69</v>
      </c>
      <c r="T1788">
        <v>6065.61</v>
      </c>
      <c r="U1788" t="str">
        <f>TEXT(Table1[[#This Row],[Booking_Date]],"mmm")</f>
        <v>Mar</v>
      </c>
      <c r="V1788">
        <f>YEAR(Table1[[#This Row],[Booking_Date]])</f>
        <v>2026</v>
      </c>
      <c r="W1788" t="s">
        <v>38</v>
      </c>
      <c r="X1788" t="str">
        <f>IF(Table1[[#This Row],[Freight_Cost]]&gt;50000,"High","Low")</f>
        <v>High</v>
      </c>
      <c r="Y1788" s="5" t="str">
        <f>IF(Table1[[#This Row],[Profit]]&gt;10000,"Good","Average")</f>
        <v>Average</v>
      </c>
      <c r="Z1788" s="5" t="str" cm="1">
        <f t="array" ref="Z1788">_xlfn.IFS(K1788&lt;=5,"Excellent",K1788&lt;=10,"Good",TRUE,"Delayed")</f>
        <v>Excellent</v>
      </c>
      <c r="AA1788" s="5" t="str">
        <f>_xlfn.XLOOKUP(Table1[[#This Row],[Shipment_ID]],A:A,E:E)</f>
        <v>Hapag-Lloyd</v>
      </c>
      <c r="AB1788" s="5">
        <f t="shared" si="27"/>
        <v>6065.61</v>
      </c>
    </row>
    <row r="1789" spans="1:28">
      <c r="A1789" t="s">
        <v>1983</v>
      </c>
      <c r="B1789" s="1">
        <v>45704</v>
      </c>
      <c r="C1789" t="s">
        <v>50</v>
      </c>
      <c r="D1789" t="s">
        <v>51</v>
      </c>
      <c r="E1789" t="s">
        <v>83</v>
      </c>
      <c r="F1789" t="s">
        <v>32</v>
      </c>
      <c r="G1789" t="s">
        <v>90</v>
      </c>
      <c r="H1789">
        <v>14.26</v>
      </c>
      <c r="I1789">
        <v>1787</v>
      </c>
      <c r="J1789">
        <v>100.26</v>
      </c>
      <c r="K1789">
        <v>5</v>
      </c>
      <c r="L1789" t="s">
        <v>34</v>
      </c>
      <c r="M1789" t="s">
        <v>35</v>
      </c>
      <c r="N1789">
        <v>55309.2</v>
      </c>
      <c r="O1789" t="s">
        <v>989</v>
      </c>
      <c r="P1789" t="s">
        <v>70</v>
      </c>
      <c r="Q1789">
        <v>88.4</v>
      </c>
      <c r="R1789">
        <v>4144.3999999999996</v>
      </c>
      <c r="S1789">
        <v>2544.06</v>
      </c>
      <c r="T1789">
        <v>8270.35</v>
      </c>
      <c r="U1789" t="str">
        <f>TEXT(Table1[[#This Row],[Booking_Date]],"mmm")</f>
        <v>Feb</v>
      </c>
      <c r="V1789">
        <f>YEAR(Table1[[#This Row],[Booking_Date]])</f>
        <v>2025</v>
      </c>
      <c r="W1789" t="s">
        <v>38</v>
      </c>
      <c r="X1789" t="str">
        <f>IF(Table1[[#This Row],[Freight_Cost]]&gt;50000,"High","Low")</f>
        <v>High</v>
      </c>
      <c r="Y1789" s="5" t="str">
        <f>IF(Table1[[#This Row],[Profit]]&gt;10000,"Good","Average")</f>
        <v>Average</v>
      </c>
      <c r="Z1789" s="5" t="str" cm="1">
        <f t="array" ref="Z1789">_xlfn.IFS(K1789&lt;=5,"Excellent",K1789&lt;=10,"Good",TRUE,"Delayed")</f>
        <v>Excellent</v>
      </c>
      <c r="AA1789" s="5" t="str">
        <f>_xlfn.XLOOKUP(Table1[[#This Row],[Shipment_ID]],A:A,E:E)</f>
        <v>MSC</v>
      </c>
      <c r="AB1789" s="5">
        <f t="shared" si="27"/>
        <v>8270.35</v>
      </c>
    </row>
    <row r="1790" spans="1:28">
      <c r="A1790" t="s">
        <v>1984</v>
      </c>
      <c r="B1790" s="1">
        <v>45349</v>
      </c>
      <c r="C1790" t="s">
        <v>40</v>
      </c>
      <c r="D1790" t="s">
        <v>56</v>
      </c>
      <c r="E1790" t="s">
        <v>102</v>
      </c>
      <c r="F1790" t="s">
        <v>58</v>
      </c>
      <c r="G1790" t="s">
        <v>52</v>
      </c>
      <c r="H1790">
        <v>14.21</v>
      </c>
      <c r="I1790">
        <v>607</v>
      </c>
      <c r="J1790">
        <v>89.66</v>
      </c>
      <c r="K1790">
        <v>2</v>
      </c>
      <c r="L1790" t="s">
        <v>44</v>
      </c>
      <c r="M1790" t="s">
        <v>35</v>
      </c>
      <c r="N1790">
        <v>46832.2</v>
      </c>
      <c r="O1790" t="s">
        <v>161</v>
      </c>
      <c r="P1790" t="s">
        <v>54</v>
      </c>
      <c r="Q1790">
        <v>87.88</v>
      </c>
      <c r="R1790">
        <v>1782.4</v>
      </c>
      <c r="S1790">
        <v>3372.63</v>
      </c>
      <c r="T1790">
        <v>8144.81</v>
      </c>
      <c r="U1790" t="str">
        <f>TEXT(Table1[[#This Row],[Booking_Date]],"mmm")</f>
        <v>Feb</v>
      </c>
      <c r="V1790">
        <f>YEAR(Table1[[#This Row],[Booking_Date]])</f>
        <v>2024</v>
      </c>
      <c r="W1790" t="s">
        <v>38</v>
      </c>
      <c r="X1790" t="str">
        <f>IF(Table1[[#This Row],[Freight_Cost]]&gt;50000,"High","Low")</f>
        <v>Low</v>
      </c>
      <c r="Y1790" s="5" t="str">
        <f>IF(Table1[[#This Row],[Profit]]&gt;10000,"Good","Average")</f>
        <v>Average</v>
      </c>
      <c r="Z1790" s="5" t="str" cm="1">
        <f t="array" ref="Z1790">_xlfn.IFS(K1790&lt;=5,"Excellent",K1790&lt;=10,"Good",TRUE,"Delayed")</f>
        <v>Excellent</v>
      </c>
      <c r="AA1790" s="5" t="str">
        <f>_xlfn.XLOOKUP(Table1[[#This Row],[Shipment_ID]],A:A,E:E)</f>
        <v>Maersk</v>
      </c>
      <c r="AB1790" s="5">
        <f t="shared" si="27"/>
        <v>8144.81</v>
      </c>
    </row>
    <row r="1791" spans="1:28">
      <c r="A1791" t="s">
        <v>1985</v>
      </c>
      <c r="B1791" s="1">
        <v>45420</v>
      </c>
      <c r="C1791" t="s">
        <v>64</v>
      </c>
      <c r="D1791" t="s">
        <v>56</v>
      </c>
      <c r="E1791" t="s">
        <v>102</v>
      </c>
      <c r="F1791" t="s">
        <v>32</v>
      </c>
      <c r="G1791" t="s">
        <v>67</v>
      </c>
      <c r="H1791">
        <v>14.1</v>
      </c>
      <c r="I1791">
        <v>2233</v>
      </c>
      <c r="J1791">
        <v>92.79</v>
      </c>
      <c r="K1791">
        <v>5</v>
      </c>
      <c r="L1791" t="s">
        <v>68</v>
      </c>
      <c r="M1791" t="s">
        <v>35</v>
      </c>
      <c r="N1791">
        <v>57120.800000000003</v>
      </c>
      <c r="O1791" t="s">
        <v>85</v>
      </c>
      <c r="P1791" t="s">
        <v>78</v>
      </c>
      <c r="Q1791">
        <v>85.23</v>
      </c>
      <c r="R1791">
        <v>5030</v>
      </c>
      <c r="S1791">
        <v>4967.1899999999996</v>
      </c>
      <c r="T1791">
        <v>6536.39</v>
      </c>
      <c r="U1791" t="str">
        <f>TEXT(Table1[[#This Row],[Booking_Date]],"mmm")</f>
        <v>May</v>
      </c>
      <c r="V1791">
        <f>YEAR(Table1[[#This Row],[Booking_Date]])</f>
        <v>2024</v>
      </c>
      <c r="W1791" t="s">
        <v>75</v>
      </c>
      <c r="X1791" t="str">
        <f>IF(Table1[[#This Row],[Freight_Cost]]&gt;50000,"High","Low")</f>
        <v>High</v>
      </c>
      <c r="Y1791" s="5" t="str">
        <f>IF(Table1[[#This Row],[Profit]]&gt;10000,"Good","Average")</f>
        <v>Average</v>
      </c>
      <c r="Z1791" s="5" t="str" cm="1">
        <f t="array" ref="Z1791">_xlfn.IFS(K1791&lt;=5,"Excellent",K1791&lt;=10,"Good",TRUE,"Delayed")</f>
        <v>Excellent</v>
      </c>
      <c r="AA1791" s="5" t="str">
        <f>_xlfn.XLOOKUP(Table1[[#This Row],[Shipment_ID]],A:A,E:E)</f>
        <v>Maersk</v>
      </c>
      <c r="AB1791" s="5">
        <f t="shared" si="27"/>
        <v>6536.39</v>
      </c>
    </row>
    <row r="1792" spans="1:28">
      <c r="A1792" t="s">
        <v>1986</v>
      </c>
      <c r="B1792" s="1">
        <v>45786</v>
      </c>
      <c r="C1792" t="s">
        <v>29</v>
      </c>
      <c r="D1792" t="s">
        <v>41</v>
      </c>
      <c r="E1792" t="s">
        <v>66</v>
      </c>
      <c r="F1792" t="s">
        <v>32</v>
      </c>
      <c r="G1792" t="s">
        <v>84</v>
      </c>
      <c r="H1792">
        <v>24.82</v>
      </c>
      <c r="I1792">
        <v>2704</v>
      </c>
      <c r="J1792">
        <v>96.26</v>
      </c>
      <c r="K1792">
        <v>7</v>
      </c>
      <c r="L1792" t="s">
        <v>44</v>
      </c>
      <c r="M1792" t="s">
        <v>45</v>
      </c>
      <c r="N1792">
        <v>67837.2</v>
      </c>
      <c r="O1792" t="s">
        <v>124</v>
      </c>
      <c r="P1792" t="s">
        <v>37</v>
      </c>
      <c r="Q1792">
        <v>83.91</v>
      </c>
      <c r="R1792">
        <v>6400.8</v>
      </c>
      <c r="S1792">
        <v>2598.88</v>
      </c>
      <c r="T1792">
        <v>9077.4</v>
      </c>
      <c r="U1792" t="str">
        <f>TEXT(Table1[[#This Row],[Booking_Date]],"mmm")</f>
        <v>May</v>
      </c>
      <c r="V1792">
        <f>YEAR(Table1[[#This Row],[Booking_Date]])</f>
        <v>2025</v>
      </c>
      <c r="W1792" t="s">
        <v>75</v>
      </c>
      <c r="X1792" t="str">
        <f>IF(Table1[[#This Row],[Freight_Cost]]&gt;50000,"High","Low")</f>
        <v>High</v>
      </c>
      <c r="Y1792" s="5" t="str">
        <f>IF(Table1[[#This Row],[Profit]]&gt;10000,"Good","Average")</f>
        <v>Average</v>
      </c>
      <c r="Z1792" s="5" t="str" cm="1">
        <f t="array" ref="Z1792">_xlfn.IFS(K1792&lt;=5,"Excellent",K1792&lt;=10,"Good",TRUE,"Delayed")</f>
        <v>Good</v>
      </c>
      <c r="AA1792" s="5" t="str">
        <f>_xlfn.XLOOKUP(Table1[[#This Row],[Shipment_ID]],A:A,E:E)</f>
        <v>COSCO</v>
      </c>
      <c r="AB1792" s="5">
        <f t="shared" si="27"/>
        <v>9077.4</v>
      </c>
    </row>
    <row r="1793" spans="1:28">
      <c r="A1793" t="s">
        <v>1987</v>
      </c>
      <c r="B1793" s="1">
        <v>45466</v>
      </c>
      <c r="C1793" t="s">
        <v>50</v>
      </c>
      <c r="D1793" t="s">
        <v>30</v>
      </c>
      <c r="E1793" t="s">
        <v>42</v>
      </c>
      <c r="F1793" t="s">
        <v>58</v>
      </c>
      <c r="G1793" t="s">
        <v>59</v>
      </c>
      <c r="H1793">
        <v>18.05</v>
      </c>
      <c r="I1793">
        <v>516</v>
      </c>
      <c r="J1793">
        <v>97.24</v>
      </c>
      <c r="K1793">
        <v>2</v>
      </c>
      <c r="L1793" t="s">
        <v>44</v>
      </c>
      <c r="M1793" t="s">
        <v>35</v>
      </c>
      <c r="N1793">
        <v>50105.8</v>
      </c>
      <c r="O1793" t="s">
        <v>53</v>
      </c>
      <c r="P1793" t="s">
        <v>47</v>
      </c>
      <c r="Q1793">
        <v>88.73</v>
      </c>
      <c r="R1793">
        <v>1754</v>
      </c>
      <c r="S1793">
        <v>4430.8</v>
      </c>
      <c r="T1793">
        <v>5542.9</v>
      </c>
      <c r="U1793" t="str">
        <f>TEXT(Table1[[#This Row],[Booking_Date]],"mmm")</f>
        <v>Jun</v>
      </c>
      <c r="V1793">
        <f>YEAR(Table1[[#This Row],[Booking_Date]])</f>
        <v>2024</v>
      </c>
      <c r="W1793" t="s">
        <v>75</v>
      </c>
      <c r="X1793" t="str">
        <f>IF(Table1[[#This Row],[Freight_Cost]]&gt;50000,"High","Low")</f>
        <v>High</v>
      </c>
      <c r="Y1793" s="5" t="str">
        <f>IF(Table1[[#This Row],[Profit]]&gt;10000,"Good","Average")</f>
        <v>Average</v>
      </c>
      <c r="Z1793" s="5" t="str" cm="1">
        <f t="array" ref="Z1793">_xlfn.IFS(K1793&lt;=5,"Excellent",K1793&lt;=10,"Good",TRUE,"Delayed")</f>
        <v>Excellent</v>
      </c>
      <c r="AA1793" s="5" t="str">
        <f>_xlfn.XLOOKUP(Table1[[#This Row],[Shipment_ID]],A:A,E:E)</f>
        <v>CMA CGM</v>
      </c>
      <c r="AB1793" s="5">
        <f t="shared" si="27"/>
        <v>5542.9</v>
      </c>
    </row>
    <row r="1794" spans="1:28">
      <c r="A1794" t="s">
        <v>1988</v>
      </c>
      <c r="B1794" s="1">
        <v>46024</v>
      </c>
      <c r="C1794" t="s">
        <v>121</v>
      </c>
      <c r="D1794" t="s">
        <v>65</v>
      </c>
      <c r="E1794" t="s">
        <v>31</v>
      </c>
      <c r="F1794" t="s">
        <v>58</v>
      </c>
      <c r="G1794" t="s">
        <v>33</v>
      </c>
      <c r="H1794">
        <v>24.01</v>
      </c>
      <c r="I1794">
        <v>960</v>
      </c>
      <c r="J1794">
        <v>85.61</v>
      </c>
      <c r="K1794">
        <v>4</v>
      </c>
      <c r="L1794" t="s">
        <v>44</v>
      </c>
      <c r="M1794" t="s">
        <v>35</v>
      </c>
      <c r="N1794">
        <v>59402.2</v>
      </c>
      <c r="O1794" t="s">
        <v>141</v>
      </c>
      <c r="P1794" t="s">
        <v>47</v>
      </c>
      <c r="Q1794">
        <v>87.44</v>
      </c>
      <c r="R1794">
        <v>2880.4</v>
      </c>
      <c r="S1794">
        <v>3639.54</v>
      </c>
      <c r="T1794">
        <v>10314.209999999999</v>
      </c>
      <c r="U1794" t="str">
        <f>TEXT(Table1[[#This Row],[Booking_Date]],"mmm")</f>
        <v>Jan</v>
      </c>
      <c r="V1794">
        <f>YEAR(Table1[[#This Row],[Booking_Date]])</f>
        <v>2026</v>
      </c>
      <c r="W1794" t="s">
        <v>38</v>
      </c>
      <c r="X1794" t="str">
        <f>IF(Table1[[#This Row],[Freight_Cost]]&gt;50000,"High","Low")</f>
        <v>High</v>
      </c>
      <c r="Y1794" s="5" t="str">
        <f>IF(Table1[[#This Row],[Profit]]&gt;10000,"Good","Average")</f>
        <v>Good</v>
      </c>
      <c r="Z1794" s="5" t="str" cm="1">
        <f t="array" ref="Z1794">_xlfn.IFS(K1794&lt;=5,"Excellent",K1794&lt;=10,"Good",TRUE,"Delayed")</f>
        <v>Excellent</v>
      </c>
      <c r="AA1794" s="5" t="str">
        <f>_xlfn.XLOOKUP(Table1[[#This Row],[Shipment_ID]],A:A,E:E)</f>
        <v>Hapag-Lloyd</v>
      </c>
      <c r="AB1794" s="5">
        <f t="shared" ref="AB1794:AB1857" si="28">INDEX(T:T,MATCH(A1794,A:A,0))</f>
        <v>10314.209999999999</v>
      </c>
    </row>
    <row r="1795" spans="1:28">
      <c r="A1795" t="s">
        <v>1989</v>
      </c>
      <c r="B1795" s="1">
        <v>45638</v>
      </c>
      <c r="C1795" t="s">
        <v>115</v>
      </c>
      <c r="D1795" t="s">
        <v>51</v>
      </c>
      <c r="E1795" t="s">
        <v>83</v>
      </c>
      <c r="F1795" t="s">
        <v>58</v>
      </c>
      <c r="G1795" t="s">
        <v>67</v>
      </c>
      <c r="H1795">
        <v>11.76</v>
      </c>
      <c r="I1795">
        <v>1191</v>
      </c>
      <c r="J1795">
        <v>100.69</v>
      </c>
      <c r="K1795">
        <v>2</v>
      </c>
      <c r="L1795" t="s">
        <v>68</v>
      </c>
      <c r="M1795" t="s">
        <v>35</v>
      </c>
      <c r="N1795">
        <v>55458.8</v>
      </c>
      <c r="O1795" t="s">
        <v>268</v>
      </c>
      <c r="P1795" t="s">
        <v>47</v>
      </c>
      <c r="Q1795">
        <v>87.28</v>
      </c>
      <c r="R1795">
        <v>2852.4</v>
      </c>
      <c r="S1795">
        <v>4639.66</v>
      </c>
      <c r="T1795">
        <v>8440.14</v>
      </c>
      <c r="U1795" t="str">
        <f>TEXT(Table1[[#This Row],[Booking_Date]],"mmm")</f>
        <v>Dec</v>
      </c>
      <c r="V1795">
        <f>YEAR(Table1[[#This Row],[Booking_Date]])</f>
        <v>2024</v>
      </c>
      <c r="W1795" t="s">
        <v>104</v>
      </c>
      <c r="X1795" t="str">
        <f>IF(Table1[[#This Row],[Freight_Cost]]&gt;50000,"High","Low")</f>
        <v>High</v>
      </c>
      <c r="Y1795" s="5" t="str">
        <f>IF(Table1[[#This Row],[Profit]]&gt;10000,"Good","Average")</f>
        <v>Average</v>
      </c>
      <c r="Z1795" s="5" t="str" cm="1">
        <f t="array" ref="Z1795">_xlfn.IFS(K1795&lt;=5,"Excellent",K1795&lt;=10,"Good",TRUE,"Delayed")</f>
        <v>Excellent</v>
      </c>
      <c r="AA1795" s="5" t="str">
        <f>_xlfn.XLOOKUP(Table1[[#This Row],[Shipment_ID]],A:A,E:E)</f>
        <v>MSC</v>
      </c>
      <c r="AB1795" s="5">
        <f t="shared" si="28"/>
        <v>8440.14</v>
      </c>
    </row>
    <row r="1796" spans="1:28">
      <c r="A1796" t="s">
        <v>1990</v>
      </c>
      <c r="B1796" s="1">
        <v>46062</v>
      </c>
      <c r="C1796" t="s">
        <v>64</v>
      </c>
      <c r="D1796" t="s">
        <v>72</v>
      </c>
      <c r="E1796" t="s">
        <v>102</v>
      </c>
      <c r="F1796" t="s">
        <v>32</v>
      </c>
      <c r="G1796" t="s">
        <v>90</v>
      </c>
      <c r="H1796">
        <v>18.34</v>
      </c>
      <c r="I1796">
        <v>351</v>
      </c>
      <c r="J1796">
        <v>97.46</v>
      </c>
      <c r="K1796">
        <v>2</v>
      </c>
      <c r="L1796" t="s">
        <v>44</v>
      </c>
      <c r="M1796" t="s">
        <v>35</v>
      </c>
      <c r="N1796">
        <v>36413.199999999997</v>
      </c>
      <c r="O1796" t="s">
        <v>268</v>
      </c>
      <c r="P1796" t="s">
        <v>54</v>
      </c>
      <c r="Q1796">
        <v>86.55</v>
      </c>
      <c r="R1796">
        <v>1435.6</v>
      </c>
      <c r="S1796">
        <v>2458.61</v>
      </c>
      <c r="T1796">
        <v>6214.55</v>
      </c>
      <c r="U1796" t="str">
        <f>TEXT(Table1[[#This Row],[Booking_Date]],"mmm")</f>
        <v>Feb</v>
      </c>
      <c r="V1796">
        <f>YEAR(Table1[[#This Row],[Booking_Date]])</f>
        <v>2026</v>
      </c>
      <c r="W1796" t="s">
        <v>38</v>
      </c>
      <c r="X1796" t="str">
        <f>IF(Table1[[#This Row],[Freight_Cost]]&gt;50000,"High","Low")</f>
        <v>Low</v>
      </c>
      <c r="Y1796" s="5" t="str">
        <f>IF(Table1[[#This Row],[Profit]]&gt;10000,"Good","Average")</f>
        <v>Average</v>
      </c>
      <c r="Z1796" s="5" t="str" cm="1">
        <f t="array" ref="Z1796">_xlfn.IFS(K1796&lt;=5,"Excellent",K1796&lt;=10,"Good",TRUE,"Delayed")</f>
        <v>Excellent</v>
      </c>
      <c r="AA1796" s="5" t="str">
        <f>_xlfn.XLOOKUP(Table1[[#This Row],[Shipment_ID]],A:A,E:E)</f>
        <v>Maersk</v>
      </c>
      <c r="AB1796" s="5">
        <f t="shared" si="28"/>
        <v>6214.55</v>
      </c>
    </row>
    <row r="1797" spans="1:28">
      <c r="A1797" t="s">
        <v>1991</v>
      </c>
      <c r="B1797" s="1">
        <v>45597</v>
      </c>
      <c r="C1797" t="s">
        <v>115</v>
      </c>
      <c r="D1797" t="s">
        <v>72</v>
      </c>
      <c r="E1797" t="s">
        <v>102</v>
      </c>
      <c r="F1797" t="s">
        <v>32</v>
      </c>
      <c r="G1797" t="s">
        <v>67</v>
      </c>
      <c r="H1797">
        <v>26.71</v>
      </c>
      <c r="I1797">
        <v>1713</v>
      </c>
      <c r="J1797">
        <v>93.89</v>
      </c>
      <c r="K1797">
        <v>5</v>
      </c>
      <c r="L1797" t="s">
        <v>34</v>
      </c>
      <c r="M1797" t="s">
        <v>35</v>
      </c>
      <c r="N1797">
        <v>64861.8</v>
      </c>
      <c r="O1797" t="s">
        <v>256</v>
      </c>
      <c r="P1797" t="s">
        <v>74</v>
      </c>
      <c r="Q1797">
        <v>81.25</v>
      </c>
      <c r="R1797">
        <v>4494.3999999999996</v>
      </c>
      <c r="S1797">
        <v>3441.76</v>
      </c>
      <c r="T1797">
        <v>9794.44</v>
      </c>
      <c r="U1797" t="str">
        <f>TEXT(Table1[[#This Row],[Booking_Date]],"mmm")</f>
        <v>Nov</v>
      </c>
      <c r="V1797">
        <f>YEAR(Table1[[#This Row],[Booking_Date]])</f>
        <v>2024</v>
      </c>
      <c r="W1797" t="s">
        <v>104</v>
      </c>
      <c r="X1797" t="str">
        <f>IF(Table1[[#This Row],[Freight_Cost]]&gt;50000,"High","Low")</f>
        <v>High</v>
      </c>
      <c r="Y1797" s="5" t="str">
        <f>IF(Table1[[#This Row],[Profit]]&gt;10000,"Good","Average")</f>
        <v>Average</v>
      </c>
      <c r="Z1797" s="5" t="str" cm="1">
        <f t="array" ref="Z1797">_xlfn.IFS(K1797&lt;=5,"Excellent",K1797&lt;=10,"Good",TRUE,"Delayed")</f>
        <v>Excellent</v>
      </c>
      <c r="AA1797" s="5" t="str">
        <f>_xlfn.XLOOKUP(Table1[[#This Row],[Shipment_ID]],A:A,E:E)</f>
        <v>Maersk</v>
      </c>
      <c r="AB1797" s="5">
        <f t="shared" si="28"/>
        <v>9794.44</v>
      </c>
    </row>
    <row r="1798" spans="1:28">
      <c r="A1798" t="s">
        <v>1992</v>
      </c>
      <c r="B1798" s="1">
        <v>45792</v>
      </c>
      <c r="C1798" t="s">
        <v>89</v>
      </c>
      <c r="D1798" t="s">
        <v>82</v>
      </c>
      <c r="E1798" t="s">
        <v>99</v>
      </c>
      <c r="F1798" t="s">
        <v>32</v>
      </c>
      <c r="G1798" t="s">
        <v>84</v>
      </c>
      <c r="H1798">
        <v>10.92</v>
      </c>
      <c r="I1798">
        <v>1926</v>
      </c>
      <c r="J1798">
        <v>86.81</v>
      </c>
      <c r="K1798">
        <v>4</v>
      </c>
      <c r="L1798" t="s">
        <v>68</v>
      </c>
      <c r="M1798" t="s">
        <v>35</v>
      </c>
      <c r="N1798">
        <v>49857.2</v>
      </c>
      <c r="O1798" t="s">
        <v>87</v>
      </c>
      <c r="P1798" t="s">
        <v>54</v>
      </c>
      <c r="Q1798">
        <v>82.89</v>
      </c>
      <c r="R1798">
        <v>4288.8</v>
      </c>
      <c r="S1798">
        <v>1758.5</v>
      </c>
      <c r="T1798">
        <v>8188.33</v>
      </c>
      <c r="U1798" t="str">
        <f>TEXT(Table1[[#This Row],[Booking_Date]],"mmm")</f>
        <v>May</v>
      </c>
      <c r="V1798">
        <f>YEAR(Table1[[#This Row],[Booking_Date]])</f>
        <v>2025</v>
      </c>
      <c r="W1798" t="s">
        <v>75</v>
      </c>
      <c r="X1798" t="str">
        <f>IF(Table1[[#This Row],[Freight_Cost]]&gt;50000,"High","Low")</f>
        <v>Low</v>
      </c>
      <c r="Y1798" s="5" t="str">
        <f>IF(Table1[[#This Row],[Profit]]&gt;10000,"Good","Average")</f>
        <v>Average</v>
      </c>
      <c r="Z1798" s="5" t="str" cm="1">
        <f t="array" ref="Z1798">_xlfn.IFS(K1798&lt;=5,"Excellent",K1798&lt;=10,"Good",TRUE,"Delayed")</f>
        <v>Excellent</v>
      </c>
      <c r="AA1798" s="5" t="str">
        <f>_xlfn.XLOOKUP(Table1[[#This Row],[Shipment_ID]],A:A,E:E)</f>
        <v>ONE</v>
      </c>
      <c r="AB1798" s="5">
        <f t="shared" si="28"/>
        <v>8188.33</v>
      </c>
    </row>
    <row r="1799" spans="1:28">
      <c r="A1799" t="s">
        <v>1993</v>
      </c>
      <c r="B1799" s="1">
        <v>45927</v>
      </c>
      <c r="C1799" t="s">
        <v>29</v>
      </c>
      <c r="D1799" t="s">
        <v>65</v>
      </c>
      <c r="E1799" t="s">
        <v>102</v>
      </c>
      <c r="F1799" t="s">
        <v>58</v>
      </c>
      <c r="G1799" t="s">
        <v>84</v>
      </c>
      <c r="H1799">
        <v>20.059999999999999</v>
      </c>
      <c r="I1799">
        <v>2785</v>
      </c>
      <c r="J1799">
        <v>102.56</v>
      </c>
      <c r="K1799">
        <v>7</v>
      </c>
      <c r="L1799" t="s">
        <v>34</v>
      </c>
      <c r="M1799" t="s">
        <v>45</v>
      </c>
      <c r="N1799">
        <v>82281.2</v>
      </c>
      <c r="O1799" t="s">
        <v>93</v>
      </c>
      <c r="P1799" t="s">
        <v>74</v>
      </c>
      <c r="Q1799">
        <v>81.260000000000005</v>
      </c>
      <c r="R1799">
        <v>6372.4</v>
      </c>
      <c r="S1799">
        <v>1629.23</v>
      </c>
      <c r="T1799">
        <v>14135.58</v>
      </c>
      <c r="U1799" t="str">
        <f>TEXT(Table1[[#This Row],[Booking_Date]],"mmm")</f>
        <v>Sep</v>
      </c>
      <c r="V1799">
        <f>YEAR(Table1[[#This Row],[Booking_Date]])</f>
        <v>2025</v>
      </c>
      <c r="W1799" t="s">
        <v>48</v>
      </c>
      <c r="X1799" t="str">
        <f>IF(Table1[[#This Row],[Freight_Cost]]&gt;50000,"High","Low")</f>
        <v>High</v>
      </c>
      <c r="Y1799" s="5" t="str">
        <f>IF(Table1[[#This Row],[Profit]]&gt;10000,"Good","Average")</f>
        <v>Good</v>
      </c>
      <c r="Z1799" s="5" t="str" cm="1">
        <f t="array" ref="Z1799">_xlfn.IFS(K1799&lt;=5,"Excellent",K1799&lt;=10,"Good",TRUE,"Delayed")</f>
        <v>Good</v>
      </c>
      <c r="AA1799" s="5" t="str">
        <f>_xlfn.XLOOKUP(Table1[[#This Row],[Shipment_ID]],A:A,E:E)</f>
        <v>Maersk</v>
      </c>
      <c r="AB1799" s="5">
        <f t="shared" si="28"/>
        <v>14135.58</v>
      </c>
    </row>
    <row r="1800" spans="1:28">
      <c r="A1800" t="s">
        <v>1994</v>
      </c>
      <c r="B1800" s="1">
        <v>45935</v>
      </c>
      <c r="C1800" t="s">
        <v>121</v>
      </c>
      <c r="D1800" t="s">
        <v>65</v>
      </c>
      <c r="E1800" t="s">
        <v>99</v>
      </c>
      <c r="F1800" t="s">
        <v>32</v>
      </c>
      <c r="G1800" t="s">
        <v>90</v>
      </c>
      <c r="H1800">
        <v>12.02</v>
      </c>
      <c r="I1800">
        <v>2136</v>
      </c>
      <c r="J1800">
        <v>85.07</v>
      </c>
      <c r="K1800">
        <v>7</v>
      </c>
      <c r="L1800" t="s">
        <v>34</v>
      </c>
      <c r="M1800" t="s">
        <v>35</v>
      </c>
      <c r="N1800">
        <v>55658.400000000001</v>
      </c>
      <c r="O1800" t="s">
        <v>358</v>
      </c>
      <c r="P1800" t="s">
        <v>37</v>
      </c>
      <c r="Q1800">
        <v>88.76</v>
      </c>
      <c r="R1800">
        <v>4752.8</v>
      </c>
      <c r="S1800">
        <v>2932.07</v>
      </c>
      <c r="T1800">
        <v>7694.58</v>
      </c>
      <c r="U1800" t="str">
        <f>TEXT(Table1[[#This Row],[Booking_Date]],"mmm")</f>
        <v>Oct</v>
      </c>
      <c r="V1800">
        <f>YEAR(Table1[[#This Row],[Booking_Date]])</f>
        <v>2025</v>
      </c>
      <c r="W1800" t="s">
        <v>104</v>
      </c>
      <c r="X1800" t="str">
        <f>IF(Table1[[#This Row],[Freight_Cost]]&gt;50000,"High","Low")</f>
        <v>High</v>
      </c>
      <c r="Y1800" s="5" t="str">
        <f>IF(Table1[[#This Row],[Profit]]&gt;10000,"Good","Average")</f>
        <v>Average</v>
      </c>
      <c r="Z1800" s="5" t="str" cm="1">
        <f t="array" ref="Z1800">_xlfn.IFS(K1800&lt;=5,"Excellent",K1800&lt;=10,"Good",TRUE,"Delayed")</f>
        <v>Good</v>
      </c>
      <c r="AA1800" s="5" t="str">
        <f>_xlfn.XLOOKUP(Table1[[#This Row],[Shipment_ID]],A:A,E:E)</f>
        <v>ONE</v>
      </c>
      <c r="AB1800" s="5">
        <f t="shared" si="28"/>
        <v>7694.58</v>
      </c>
    </row>
    <row r="1801" spans="1:28">
      <c r="A1801" t="s">
        <v>1995</v>
      </c>
      <c r="B1801" s="1">
        <v>46127</v>
      </c>
      <c r="C1801" t="s">
        <v>121</v>
      </c>
      <c r="D1801" t="s">
        <v>82</v>
      </c>
      <c r="E1801" t="s">
        <v>57</v>
      </c>
      <c r="F1801" t="s">
        <v>58</v>
      </c>
      <c r="G1801" t="s">
        <v>33</v>
      </c>
      <c r="H1801">
        <v>23.18</v>
      </c>
      <c r="I1801">
        <v>671</v>
      </c>
      <c r="J1801">
        <v>90.77</v>
      </c>
      <c r="K1801">
        <v>3</v>
      </c>
      <c r="L1801" t="s">
        <v>44</v>
      </c>
      <c r="M1801" t="s">
        <v>45</v>
      </c>
      <c r="N1801">
        <v>53306.400000000001</v>
      </c>
      <c r="O1801" t="s">
        <v>124</v>
      </c>
      <c r="P1801" t="s">
        <v>37</v>
      </c>
      <c r="Q1801">
        <v>86.16</v>
      </c>
      <c r="R1801">
        <v>2269.1999999999998</v>
      </c>
      <c r="S1801">
        <v>1715.55</v>
      </c>
      <c r="T1801">
        <v>4908.38</v>
      </c>
      <c r="U1801" t="str">
        <f>TEXT(Table1[[#This Row],[Booking_Date]],"mmm")</f>
        <v>Apr</v>
      </c>
      <c r="V1801">
        <f>YEAR(Table1[[#This Row],[Booking_Date]])</f>
        <v>2026</v>
      </c>
      <c r="W1801" t="s">
        <v>75</v>
      </c>
      <c r="X1801" t="str">
        <f>IF(Table1[[#This Row],[Freight_Cost]]&gt;50000,"High","Low")</f>
        <v>High</v>
      </c>
      <c r="Y1801" s="5" t="str">
        <f>IF(Table1[[#This Row],[Profit]]&gt;10000,"Good","Average")</f>
        <v>Average</v>
      </c>
      <c r="Z1801" s="5" t="str" cm="1">
        <f t="array" ref="Z1801">_xlfn.IFS(K1801&lt;=5,"Excellent",K1801&lt;=10,"Good",TRUE,"Delayed")</f>
        <v>Excellent</v>
      </c>
      <c r="AA1801" s="5" t="str">
        <f>_xlfn.XLOOKUP(Table1[[#This Row],[Shipment_ID]],A:A,E:E)</f>
        <v>Evergreen</v>
      </c>
      <c r="AB1801" s="5">
        <f t="shared" si="28"/>
        <v>4908.38</v>
      </c>
    </row>
    <row r="1802" spans="1:28">
      <c r="A1802" t="s">
        <v>1996</v>
      </c>
      <c r="B1802" s="1">
        <v>45399</v>
      </c>
      <c r="C1802" t="s">
        <v>40</v>
      </c>
      <c r="D1802" t="s">
        <v>65</v>
      </c>
      <c r="E1802" t="s">
        <v>102</v>
      </c>
      <c r="F1802" t="s">
        <v>58</v>
      </c>
      <c r="G1802" t="s">
        <v>33</v>
      </c>
      <c r="H1802">
        <v>19.579999999999998</v>
      </c>
      <c r="I1802">
        <v>2797</v>
      </c>
      <c r="J1802">
        <v>96.02</v>
      </c>
      <c r="K1802">
        <v>7</v>
      </c>
      <c r="L1802" t="s">
        <v>44</v>
      </c>
      <c r="M1802" t="s">
        <v>60</v>
      </c>
      <c r="N1802">
        <v>74708.399999999994</v>
      </c>
      <c r="O1802" t="s">
        <v>338</v>
      </c>
      <c r="P1802" t="s">
        <v>78</v>
      </c>
      <c r="Q1802">
        <v>84.2</v>
      </c>
      <c r="R1802">
        <v>6377.2</v>
      </c>
      <c r="S1802">
        <v>4293.07</v>
      </c>
      <c r="T1802">
        <v>9532.6200000000008</v>
      </c>
      <c r="U1802" t="str">
        <f>TEXT(Table1[[#This Row],[Booking_Date]],"mmm")</f>
        <v>Apr</v>
      </c>
      <c r="V1802">
        <f>YEAR(Table1[[#This Row],[Booking_Date]])</f>
        <v>2024</v>
      </c>
      <c r="W1802" t="s">
        <v>75</v>
      </c>
      <c r="X1802" t="str">
        <f>IF(Table1[[#This Row],[Freight_Cost]]&gt;50000,"High","Low")</f>
        <v>High</v>
      </c>
      <c r="Y1802" s="5" t="str">
        <f>IF(Table1[[#This Row],[Profit]]&gt;10000,"Good","Average")</f>
        <v>Average</v>
      </c>
      <c r="Z1802" s="5" t="str" cm="1">
        <f t="array" ref="Z1802">_xlfn.IFS(K1802&lt;=5,"Excellent",K1802&lt;=10,"Good",TRUE,"Delayed")</f>
        <v>Good</v>
      </c>
      <c r="AA1802" s="5" t="str">
        <f>_xlfn.XLOOKUP(Table1[[#This Row],[Shipment_ID]],A:A,E:E)</f>
        <v>Maersk</v>
      </c>
      <c r="AB1802" s="5">
        <f t="shared" si="28"/>
        <v>9532.6200000000008</v>
      </c>
    </row>
    <row r="1803" spans="1:28">
      <c r="A1803" t="s">
        <v>1997</v>
      </c>
      <c r="B1803" s="1">
        <v>46076</v>
      </c>
      <c r="C1803" t="s">
        <v>89</v>
      </c>
      <c r="D1803" t="s">
        <v>72</v>
      </c>
      <c r="E1803" t="s">
        <v>57</v>
      </c>
      <c r="F1803" t="s">
        <v>32</v>
      </c>
      <c r="G1803" t="s">
        <v>43</v>
      </c>
      <c r="H1803">
        <v>17.420000000000002</v>
      </c>
      <c r="I1803">
        <v>304</v>
      </c>
      <c r="J1803">
        <v>91.29</v>
      </c>
      <c r="K1803">
        <v>2</v>
      </c>
      <c r="L1803" t="s">
        <v>44</v>
      </c>
      <c r="M1803" t="s">
        <v>45</v>
      </c>
      <c r="N1803">
        <v>31780.799999999999</v>
      </c>
      <c r="O1803" t="s">
        <v>360</v>
      </c>
      <c r="P1803" t="s">
        <v>47</v>
      </c>
      <c r="Q1803">
        <v>86.69</v>
      </c>
      <c r="R1803">
        <v>1304.8</v>
      </c>
      <c r="S1803">
        <v>1523.91</v>
      </c>
      <c r="T1803">
        <v>3335.68</v>
      </c>
      <c r="U1803" t="str">
        <f>TEXT(Table1[[#This Row],[Booking_Date]],"mmm")</f>
        <v>Feb</v>
      </c>
      <c r="V1803">
        <f>YEAR(Table1[[#This Row],[Booking_Date]])</f>
        <v>2026</v>
      </c>
      <c r="W1803" t="s">
        <v>38</v>
      </c>
      <c r="X1803" t="str">
        <f>IF(Table1[[#This Row],[Freight_Cost]]&gt;50000,"High","Low")</f>
        <v>Low</v>
      </c>
      <c r="Y1803" s="5" t="str">
        <f>IF(Table1[[#This Row],[Profit]]&gt;10000,"Good","Average")</f>
        <v>Average</v>
      </c>
      <c r="Z1803" s="5" t="str" cm="1">
        <f t="array" ref="Z1803">_xlfn.IFS(K1803&lt;=5,"Excellent",K1803&lt;=10,"Good",TRUE,"Delayed")</f>
        <v>Excellent</v>
      </c>
      <c r="AA1803" s="5" t="str">
        <f>_xlfn.XLOOKUP(Table1[[#This Row],[Shipment_ID]],A:A,E:E)</f>
        <v>Evergreen</v>
      </c>
      <c r="AB1803" s="5">
        <f t="shared" si="28"/>
        <v>3335.68</v>
      </c>
    </row>
    <row r="1804" spans="1:28">
      <c r="A1804" t="s">
        <v>1998</v>
      </c>
      <c r="B1804" s="1">
        <v>45500</v>
      </c>
      <c r="C1804" t="s">
        <v>121</v>
      </c>
      <c r="D1804" t="s">
        <v>51</v>
      </c>
      <c r="E1804" t="s">
        <v>99</v>
      </c>
      <c r="F1804" t="s">
        <v>58</v>
      </c>
      <c r="G1804" t="s">
        <v>59</v>
      </c>
      <c r="H1804">
        <v>13.68</v>
      </c>
      <c r="I1804">
        <v>1823</v>
      </c>
      <c r="J1804">
        <v>91.28</v>
      </c>
      <c r="K1804">
        <v>6</v>
      </c>
      <c r="L1804" t="s">
        <v>34</v>
      </c>
      <c r="M1804" t="s">
        <v>45</v>
      </c>
      <c r="N1804">
        <v>63641.599999999999</v>
      </c>
      <c r="O1804" t="s">
        <v>464</v>
      </c>
      <c r="P1804" t="s">
        <v>54</v>
      </c>
      <c r="Q1804">
        <v>86.26</v>
      </c>
      <c r="R1804">
        <v>4193.2</v>
      </c>
      <c r="S1804">
        <v>3250.94</v>
      </c>
      <c r="T1804">
        <v>9751.4599999999991</v>
      </c>
      <c r="U1804" t="str">
        <f>TEXT(Table1[[#This Row],[Booking_Date]],"mmm")</f>
        <v>Jul</v>
      </c>
      <c r="V1804">
        <f>YEAR(Table1[[#This Row],[Booking_Date]])</f>
        <v>2024</v>
      </c>
      <c r="W1804" t="s">
        <v>48</v>
      </c>
      <c r="X1804" t="str">
        <f>IF(Table1[[#This Row],[Freight_Cost]]&gt;50000,"High","Low")</f>
        <v>High</v>
      </c>
      <c r="Y1804" s="5" t="str">
        <f>IF(Table1[[#This Row],[Profit]]&gt;10000,"Good","Average")</f>
        <v>Average</v>
      </c>
      <c r="Z1804" s="5" t="str" cm="1">
        <f t="array" ref="Z1804">_xlfn.IFS(K1804&lt;=5,"Excellent",K1804&lt;=10,"Good",TRUE,"Delayed")</f>
        <v>Good</v>
      </c>
      <c r="AA1804" s="5" t="str">
        <f>_xlfn.XLOOKUP(Table1[[#This Row],[Shipment_ID]],A:A,E:E)</f>
        <v>ONE</v>
      </c>
      <c r="AB1804" s="5">
        <f t="shared" si="28"/>
        <v>9751.4599999999991</v>
      </c>
    </row>
    <row r="1805" spans="1:28">
      <c r="A1805" t="s">
        <v>1999</v>
      </c>
      <c r="B1805" s="1">
        <v>45486</v>
      </c>
      <c r="C1805" t="s">
        <v>50</v>
      </c>
      <c r="D1805" t="s">
        <v>56</v>
      </c>
      <c r="E1805" t="s">
        <v>83</v>
      </c>
      <c r="F1805" t="s">
        <v>58</v>
      </c>
      <c r="G1805" t="s">
        <v>33</v>
      </c>
      <c r="H1805">
        <v>27.87</v>
      </c>
      <c r="I1805">
        <v>1141</v>
      </c>
      <c r="J1805">
        <v>86.16</v>
      </c>
      <c r="K1805">
        <v>2</v>
      </c>
      <c r="L1805" t="s">
        <v>34</v>
      </c>
      <c r="M1805" t="s">
        <v>45</v>
      </c>
      <c r="N1805">
        <v>67614.2</v>
      </c>
      <c r="O1805" t="s">
        <v>118</v>
      </c>
      <c r="P1805" t="s">
        <v>62</v>
      </c>
      <c r="Q1805">
        <v>86.52</v>
      </c>
      <c r="R1805">
        <v>3396.8</v>
      </c>
      <c r="S1805">
        <v>4851.42</v>
      </c>
      <c r="T1805">
        <v>10118.85</v>
      </c>
      <c r="U1805" t="str">
        <f>TEXT(Table1[[#This Row],[Booking_Date]],"mmm")</f>
        <v>Jul</v>
      </c>
      <c r="V1805">
        <f>YEAR(Table1[[#This Row],[Booking_Date]])</f>
        <v>2024</v>
      </c>
      <c r="W1805" t="s">
        <v>48</v>
      </c>
      <c r="X1805" t="str">
        <f>IF(Table1[[#This Row],[Freight_Cost]]&gt;50000,"High","Low")</f>
        <v>High</v>
      </c>
      <c r="Y1805" s="5" t="str">
        <f>IF(Table1[[#This Row],[Profit]]&gt;10000,"Good","Average")</f>
        <v>Good</v>
      </c>
      <c r="Z1805" s="5" t="str" cm="1">
        <f t="array" ref="Z1805">_xlfn.IFS(K1805&lt;=5,"Excellent",K1805&lt;=10,"Good",TRUE,"Delayed")</f>
        <v>Excellent</v>
      </c>
      <c r="AA1805" s="5" t="str">
        <f>_xlfn.XLOOKUP(Table1[[#This Row],[Shipment_ID]],A:A,E:E)</f>
        <v>MSC</v>
      </c>
      <c r="AB1805" s="5">
        <f t="shared" si="28"/>
        <v>10118.85</v>
      </c>
    </row>
    <row r="1806" spans="1:28">
      <c r="A1806" t="s">
        <v>2000</v>
      </c>
      <c r="B1806" s="1">
        <v>45447</v>
      </c>
      <c r="C1806" t="s">
        <v>115</v>
      </c>
      <c r="D1806" t="s">
        <v>51</v>
      </c>
      <c r="E1806" t="s">
        <v>83</v>
      </c>
      <c r="F1806" t="s">
        <v>32</v>
      </c>
      <c r="G1806" t="s">
        <v>59</v>
      </c>
      <c r="H1806">
        <v>14.31</v>
      </c>
      <c r="I1806">
        <v>2622</v>
      </c>
      <c r="J1806">
        <v>103.66</v>
      </c>
      <c r="K1806">
        <v>8</v>
      </c>
      <c r="L1806" t="s">
        <v>34</v>
      </c>
      <c r="M1806" t="s">
        <v>60</v>
      </c>
      <c r="N1806">
        <v>61782.2</v>
      </c>
      <c r="O1806" t="s">
        <v>385</v>
      </c>
      <c r="P1806" t="s">
        <v>54</v>
      </c>
      <c r="Q1806">
        <v>83.24</v>
      </c>
      <c r="R1806">
        <v>5816.4</v>
      </c>
      <c r="S1806">
        <v>3452.13</v>
      </c>
      <c r="T1806">
        <v>5082.47</v>
      </c>
      <c r="U1806" t="str">
        <f>TEXT(Table1[[#This Row],[Booking_Date]],"mmm")</f>
        <v>Jun</v>
      </c>
      <c r="V1806">
        <f>YEAR(Table1[[#This Row],[Booking_Date]])</f>
        <v>2024</v>
      </c>
      <c r="W1806" t="s">
        <v>75</v>
      </c>
      <c r="X1806" t="str">
        <f>IF(Table1[[#This Row],[Freight_Cost]]&gt;50000,"High","Low")</f>
        <v>High</v>
      </c>
      <c r="Y1806" s="5" t="str">
        <f>IF(Table1[[#This Row],[Profit]]&gt;10000,"Good","Average")</f>
        <v>Average</v>
      </c>
      <c r="Z1806" s="5" t="str" cm="1">
        <f t="array" ref="Z1806">_xlfn.IFS(K1806&lt;=5,"Excellent",K1806&lt;=10,"Good",TRUE,"Delayed")</f>
        <v>Good</v>
      </c>
      <c r="AA1806" s="5" t="str">
        <f>_xlfn.XLOOKUP(Table1[[#This Row],[Shipment_ID]],A:A,E:E)</f>
        <v>MSC</v>
      </c>
      <c r="AB1806" s="5">
        <f t="shared" si="28"/>
        <v>5082.47</v>
      </c>
    </row>
    <row r="1807" spans="1:28">
      <c r="A1807" t="s">
        <v>2001</v>
      </c>
      <c r="B1807" s="1">
        <v>45860</v>
      </c>
      <c r="C1807" t="s">
        <v>50</v>
      </c>
      <c r="D1807" t="s">
        <v>72</v>
      </c>
      <c r="E1807" t="s">
        <v>66</v>
      </c>
      <c r="F1807" t="s">
        <v>32</v>
      </c>
      <c r="G1807" t="s">
        <v>67</v>
      </c>
      <c r="H1807">
        <v>12.05</v>
      </c>
      <c r="I1807">
        <v>1754</v>
      </c>
      <c r="J1807">
        <v>85.73</v>
      </c>
      <c r="K1807">
        <v>5</v>
      </c>
      <c r="L1807" t="s">
        <v>34</v>
      </c>
      <c r="M1807" t="s">
        <v>35</v>
      </c>
      <c r="N1807">
        <v>51180.6</v>
      </c>
      <c r="O1807" t="s">
        <v>324</v>
      </c>
      <c r="P1807" t="s">
        <v>47</v>
      </c>
      <c r="Q1807">
        <v>85.96</v>
      </c>
      <c r="R1807">
        <v>3990</v>
      </c>
      <c r="S1807">
        <v>3328.01</v>
      </c>
      <c r="T1807">
        <v>4287.1000000000004</v>
      </c>
      <c r="U1807" t="str">
        <f>TEXT(Table1[[#This Row],[Booking_Date]],"mmm")</f>
        <v>Jul</v>
      </c>
      <c r="V1807">
        <f>YEAR(Table1[[#This Row],[Booking_Date]])</f>
        <v>2025</v>
      </c>
      <c r="W1807" t="s">
        <v>48</v>
      </c>
      <c r="X1807" t="str">
        <f>IF(Table1[[#This Row],[Freight_Cost]]&gt;50000,"High","Low")</f>
        <v>High</v>
      </c>
      <c r="Y1807" s="5" t="str">
        <f>IF(Table1[[#This Row],[Profit]]&gt;10000,"Good","Average")</f>
        <v>Average</v>
      </c>
      <c r="Z1807" s="5" t="str" cm="1">
        <f t="array" ref="Z1807">_xlfn.IFS(K1807&lt;=5,"Excellent",K1807&lt;=10,"Good",TRUE,"Delayed")</f>
        <v>Excellent</v>
      </c>
      <c r="AA1807" s="5" t="str">
        <f>_xlfn.XLOOKUP(Table1[[#This Row],[Shipment_ID]],A:A,E:E)</f>
        <v>COSCO</v>
      </c>
      <c r="AB1807" s="5">
        <f t="shared" si="28"/>
        <v>4287.1000000000004</v>
      </c>
    </row>
    <row r="1808" spans="1:28">
      <c r="A1808" t="s">
        <v>2002</v>
      </c>
      <c r="B1808" s="1">
        <v>45984</v>
      </c>
      <c r="C1808" t="s">
        <v>29</v>
      </c>
      <c r="D1808" t="s">
        <v>56</v>
      </c>
      <c r="E1808" t="s">
        <v>99</v>
      </c>
      <c r="F1808" t="s">
        <v>32</v>
      </c>
      <c r="G1808" t="s">
        <v>43</v>
      </c>
      <c r="H1808">
        <v>17.61</v>
      </c>
      <c r="I1808">
        <v>972</v>
      </c>
      <c r="J1808">
        <v>93</v>
      </c>
      <c r="K1808">
        <v>4</v>
      </c>
      <c r="L1808" t="s">
        <v>68</v>
      </c>
      <c r="M1808" t="s">
        <v>60</v>
      </c>
      <c r="N1808">
        <v>41173</v>
      </c>
      <c r="O1808" t="s">
        <v>593</v>
      </c>
      <c r="P1808" t="s">
        <v>47</v>
      </c>
      <c r="Q1808">
        <v>84.72</v>
      </c>
      <c r="R1808">
        <v>2648.4</v>
      </c>
      <c r="S1808">
        <v>3443.88</v>
      </c>
      <c r="T1808">
        <v>4610.1000000000004</v>
      </c>
      <c r="U1808" t="str">
        <f>TEXT(Table1[[#This Row],[Booking_Date]],"mmm")</f>
        <v>Nov</v>
      </c>
      <c r="V1808">
        <f>YEAR(Table1[[#This Row],[Booking_Date]])</f>
        <v>2025</v>
      </c>
      <c r="W1808" t="s">
        <v>104</v>
      </c>
      <c r="X1808" t="str">
        <f>IF(Table1[[#This Row],[Freight_Cost]]&gt;50000,"High","Low")</f>
        <v>Low</v>
      </c>
      <c r="Y1808" s="5" t="str">
        <f>IF(Table1[[#This Row],[Profit]]&gt;10000,"Good","Average")</f>
        <v>Average</v>
      </c>
      <c r="Z1808" s="5" t="str" cm="1">
        <f t="array" ref="Z1808">_xlfn.IFS(K1808&lt;=5,"Excellent",K1808&lt;=10,"Good",TRUE,"Delayed")</f>
        <v>Excellent</v>
      </c>
      <c r="AA1808" s="5" t="str">
        <f>_xlfn.XLOOKUP(Table1[[#This Row],[Shipment_ID]],A:A,E:E)</f>
        <v>ONE</v>
      </c>
      <c r="AB1808" s="5">
        <f t="shared" si="28"/>
        <v>4610.1000000000004</v>
      </c>
    </row>
    <row r="1809" spans="1:28">
      <c r="A1809" t="s">
        <v>2003</v>
      </c>
      <c r="B1809" s="1">
        <v>46182</v>
      </c>
      <c r="C1809" t="s">
        <v>40</v>
      </c>
      <c r="D1809" t="s">
        <v>41</v>
      </c>
      <c r="E1809" t="s">
        <v>83</v>
      </c>
      <c r="F1809" t="s">
        <v>58</v>
      </c>
      <c r="G1809" t="s">
        <v>67</v>
      </c>
      <c r="H1809">
        <v>14.98</v>
      </c>
      <c r="I1809">
        <v>372</v>
      </c>
      <c r="J1809">
        <v>104.78</v>
      </c>
      <c r="K1809">
        <v>2</v>
      </c>
      <c r="L1809" t="s">
        <v>68</v>
      </c>
      <c r="M1809" t="s">
        <v>60</v>
      </c>
      <c r="N1809">
        <v>45019.6</v>
      </c>
      <c r="O1809" t="s">
        <v>268</v>
      </c>
      <c r="P1809" t="s">
        <v>37</v>
      </c>
      <c r="Q1809">
        <v>82.33</v>
      </c>
      <c r="R1809">
        <v>1343.2</v>
      </c>
      <c r="S1809">
        <v>4682.96</v>
      </c>
      <c r="T1809">
        <v>5099.4799999999996</v>
      </c>
      <c r="U1809" t="str">
        <f>TEXT(Table1[[#This Row],[Booking_Date]],"mmm")</f>
        <v>Jun</v>
      </c>
      <c r="V1809">
        <f>YEAR(Table1[[#This Row],[Booking_Date]])</f>
        <v>2026</v>
      </c>
      <c r="W1809" t="s">
        <v>75</v>
      </c>
      <c r="X1809" t="str">
        <f>IF(Table1[[#This Row],[Freight_Cost]]&gt;50000,"High","Low")</f>
        <v>Low</v>
      </c>
      <c r="Y1809" s="5" t="str">
        <f>IF(Table1[[#This Row],[Profit]]&gt;10000,"Good","Average")</f>
        <v>Average</v>
      </c>
      <c r="Z1809" s="5" t="str" cm="1">
        <f t="array" ref="Z1809">_xlfn.IFS(K1809&lt;=5,"Excellent",K1809&lt;=10,"Good",TRUE,"Delayed")</f>
        <v>Excellent</v>
      </c>
      <c r="AA1809" s="5" t="str">
        <f>_xlfn.XLOOKUP(Table1[[#This Row],[Shipment_ID]],A:A,E:E)</f>
        <v>MSC</v>
      </c>
      <c r="AB1809" s="5">
        <f t="shared" si="28"/>
        <v>5099.4799999999996</v>
      </c>
    </row>
    <row r="1810" spans="1:28">
      <c r="A1810" t="s">
        <v>2004</v>
      </c>
      <c r="B1810" s="1">
        <v>45697</v>
      </c>
      <c r="C1810" t="s">
        <v>115</v>
      </c>
      <c r="D1810" t="s">
        <v>56</v>
      </c>
      <c r="E1810" t="s">
        <v>99</v>
      </c>
      <c r="F1810" t="s">
        <v>58</v>
      </c>
      <c r="G1810" t="s">
        <v>67</v>
      </c>
      <c r="H1810">
        <v>12.14</v>
      </c>
      <c r="I1810">
        <v>2714</v>
      </c>
      <c r="J1810">
        <v>99.88</v>
      </c>
      <c r="K1810">
        <v>7</v>
      </c>
      <c r="L1810" t="s">
        <v>68</v>
      </c>
      <c r="M1810" t="s">
        <v>45</v>
      </c>
      <c r="N1810">
        <v>71479.600000000006</v>
      </c>
      <c r="O1810" t="s">
        <v>168</v>
      </c>
      <c r="P1810" t="s">
        <v>78</v>
      </c>
      <c r="Q1810">
        <v>87</v>
      </c>
      <c r="R1810">
        <v>5913.6</v>
      </c>
      <c r="S1810">
        <v>3759.19</v>
      </c>
      <c r="T1810">
        <v>8743</v>
      </c>
      <c r="U1810" t="str">
        <f>TEXT(Table1[[#This Row],[Booking_Date]],"mmm")</f>
        <v>Feb</v>
      </c>
      <c r="V1810">
        <f>YEAR(Table1[[#This Row],[Booking_Date]])</f>
        <v>2025</v>
      </c>
      <c r="W1810" t="s">
        <v>38</v>
      </c>
      <c r="X1810" t="str">
        <f>IF(Table1[[#This Row],[Freight_Cost]]&gt;50000,"High","Low")</f>
        <v>High</v>
      </c>
      <c r="Y1810" s="5" t="str">
        <f>IF(Table1[[#This Row],[Profit]]&gt;10000,"Good","Average")</f>
        <v>Average</v>
      </c>
      <c r="Z1810" s="5" t="str" cm="1">
        <f t="array" ref="Z1810">_xlfn.IFS(K1810&lt;=5,"Excellent",K1810&lt;=10,"Good",TRUE,"Delayed")</f>
        <v>Good</v>
      </c>
      <c r="AA1810" s="5" t="str">
        <f>_xlfn.XLOOKUP(Table1[[#This Row],[Shipment_ID]],A:A,E:E)</f>
        <v>ONE</v>
      </c>
      <c r="AB1810" s="5">
        <f t="shared" si="28"/>
        <v>8743</v>
      </c>
    </row>
    <row r="1811" spans="1:28">
      <c r="A1811" t="s">
        <v>2005</v>
      </c>
      <c r="B1811" s="1">
        <v>45504</v>
      </c>
      <c r="C1811" t="s">
        <v>40</v>
      </c>
      <c r="D1811" t="s">
        <v>72</v>
      </c>
      <c r="E1811" t="s">
        <v>57</v>
      </c>
      <c r="F1811" t="s">
        <v>58</v>
      </c>
      <c r="G1811" t="s">
        <v>59</v>
      </c>
      <c r="H1811">
        <v>27.57</v>
      </c>
      <c r="I1811">
        <v>821</v>
      </c>
      <c r="J1811">
        <v>100.08</v>
      </c>
      <c r="K1811">
        <v>3</v>
      </c>
      <c r="L1811" t="s">
        <v>68</v>
      </c>
      <c r="M1811" t="s">
        <v>60</v>
      </c>
      <c r="N1811">
        <v>61174.6</v>
      </c>
      <c r="O1811" t="s">
        <v>593</v>
      </c>
      <c r="P1811" t="s">
        <v>47</v>
      </c>
      <c r="Q1811">
        <v>87.06</v>
      </c>
      <c r="R1811">
        <v>2744.8</v>
      </c>
      <c r="S1811">
        <v>4863.62</v>
      </c>
      <c r="T1811">
        <v>8782.4699999999993</v>
      </c>
      <c r="U1811" t="str">
        <f>TEXT(Table1[[#This Row],[Booking_Date]],"mmm")</f>
        <v>Jul</v>
      </c>
      <c r="V1811">
        <f>YEAR(Table1[[#This Row],[Booking_Date]])</f>
        <v>2024</v>
      </c>
      <c r="W1811" t="s">
        <v>48</v>
      </c>
      <c r="X1811" t="str">
        <f>IF(Table1[[#This Row],[Freight_Cost]]&gt;50000,"High","Low")</f>
        <v>High</v>
      </c>
      <c r="Y1811" s="5" t="str">
        <f>IF(Table1[[#This Row],[Profit]]&gt;10000,"Good","Average")</f>
        <v>Average</v>
      </c>
      <c r="Z1811" s="5" t="str" cm="1">
        <f t="array" ref="Z1811">_xlfn.IFS(K1811&lt;=5,"Excellent",K1811&lt;=10,"Good",TRUE,"Delayed")</f>
        <v>Excellent</v>
      </c>
      <c r="AA1811" s="5" t="str">
        <f>_xlfn.XLOOKUP(Table1[[#This Row],[Shipment_ID]],A:A,E:E)</f>
        <v>Evergreen</v>
      </c>
      <c r="AB1811" s="5">
        <f t="shared" si="28"/>
        <v>8782.4699999999993</v>
      </c>
    </row>
    <row r="1812" spans="1:28">
      <c r="A1812" t="s">
        <v>2006</v>
      </c>
      <c r="B1812" s="1">
        <v>45713</v>
      </c>
      <c r="C1812" t="s">
        <v>64</v>
      </c>
      <c r="D1812" t="s">
        <v>51</v>
      </c>
      <c r="E1812" t="s">
        <v>83</v>
      </c>
      <c r="F1812" t="s">
        <v>32</v>
      </c>
      <c r="G1812" t="s">
        <v>43</v>
      </c>
      <c r="H1812">
        <v>19.13</v>
      </c>
      <c r="I1812">
        <v>1552</v>
      </c>
      <c r="J1812">
        <v>102.94</v>
      </c>
      <c r="K1812">
        <v>5</v>
      </c>
      <c r="L1812" t="s">
        <v>68</v>
      </c>
      <c r="M1812" t="s">
        <v>45</v>
      </c>
      <c r="N1812">
        <v>52193.8</v>
      </c>
      <c r="O1812" t="s">
        <v>564</v>
      </c>
      <c r="P1812" t="s">
        <v>62</v>
      </c>
      <c r="Q1812">
        <v>84.95</v>
      </c>
      <c r="R1812">
        <v>3869.2</v>
      </c>
      <c r="S1812">
        <v>4019.4</v>
      </c>
      <c r="T1812">
        <v>7703.52</v>
      </c>
      <c r="U1812" t="str">
        <f>TEXT(Table1[[#This Row],[Booking_Date]],"mmm")</f>
        <v>Feb</v>
      </c>
      <c r="V1812">
        <f>YEAR(Table1[[#This Row],[Booking_Date]])</f>
        <v>2025</v>
      </c>
      <c r="W1812" t="s">
        <v>38</v>
      </c>
      <c r="X1812" t="str">
        <f>IF(Table1[[#This Row],[Freight_Cost]]&gt;50000,"High","Low")</f>
        <v>High</v>
      </c>
      <c r="Y1812" s="5" t="str">
        <f>IF(Table1[[#This Row],[Profit]]&gt;10000,"Good","Average")</f>
        <v>Average</v>
      </c>
      <c r="Z1812" s="5" t="str" cm="1">
        <f t="array" ref="Z1812">_xlfn.IFS(K1812&lt;=5,"Excellent",K1812&lt;=10,"Good",TRUE,"Delayed")</f>
        <v>Excellent</v>
      </c>
      <c r="AA1812" s="5" t="str">
        <f>_xlfn.XLOOKUP(Table1[[#This Row],[Shipment_ID]],A:A,E:E)</f>
        <v>MSC</v>
      </c>
      <c r="AB1812" s="5">
        <f t="shared" si="28"/>
        <v>7703.52</v>
      </c>
    </row>
    <row r="1813" spans="1:28">
      <c r="A1813" t="s">
        <v>2007</v>
      </c>
      <c r="B1813" s="1">
        <v>45803</v>
      </c>
      <c r="C1813" t="s">
        <v>50</v>
      </c>
      <c r="D1813" t="s">
        <v>72</v>
      </c>
      <c r="E1813" t="s">
        <v>31</v>
      </c>
      <c r="F1813" t="s">
        <v>32</v>
      </c>
      <c r="G1813" t="s">
        <v>90</v>
      </c>
      <c r="H1813">
        <v>14.56</v>
      </c>
      <c r="I1813">
        <v>867</v>
      </c>
      <c r="J1813">
        <v>104.65</v>
      </c>
      <c r="K1813">
        <v>2</v>
      </c>
      <c r="L1813" t="s">
        <v>44</v>
      </c>
      <c r="M1813" t="s">
        <v>60</v>
      </c>
      <c r="N1813">
        <v>36066</v>
      </c>
      <c r="O1813" t="s">
        <v>256</v>
      </c>
      <c r="P1813" t="s">
        <v>70</v>
      </c>
      <c r="Q1813">
        <v>84.66</v>
      </c>
      <c r="R1813">
        <v>2316.4</v>
      </c>
      <c r="S1813">
        <v>2093.86</v>
      </c>
      <c r="T1813">
        <v>4956.62</v>
      </c>
      <c r="U1813" t="str">
        <f>TEXT(Table1[[#This Row],[Booking_Date]],"mmm")</f>
        <v>May</v>
      </c>
      <c r="V1813">
        <f>YEAR(Table1[[#This Row],[Booking_Date]])</f>
        <v>2025</v>
      </c>
      <c r="W1813" t="s">
        <v>75</v>
      </c>
      <c r="X1813" t="str">
        <f>IF(Table1[[#This Row],[Freight_Cost]]&gt;50000,"High","Low")</f>
        <v>Low</v>
      </c>
      <c r="Y1813" s="5" t="str">
        <f>IF(Table1[[#This Row],[Profit]]&gt;10000,"Good","Average")</f>
        <v>Average</v>
      </c>
      <c r="Z1813" s="5" t="str" cm="1">
        <f t="array" ref="Z1813">_xlfn.IFS(K1813&lt;=5,"Excellent",K1813&lt;=10,"Good",TRUE,"Delayed")</f>
        <v>Excellent</v>
      </c>
      <c r="AA1813" s="5" t="str">
        <f>_xlfn.XLOOKUP(Table1[[#This Row],[Shipment_ID]],A:A,E:E)</f>
        <v>Hapag-Lloyd</v>
      </c>
      <c r="AB1813" s="5">
        <f t="shared" si="28"/>
        <v>4956.62</v>
      </c>
    </row>
    <row r="1814" spans="1:28">
      <c r="A1814" t="s">
        <v>2008</v>
      </c>
      <c r="B1814" s="1">
        <v>45334</v>
      </c>
      <c r="C1814" t="s">
        <v>50</v>
      </c>
      <c r="D1814" t="s">
        <v>72</v>
      </c>
      <c r="E1814" t="s">
        <v>57</v>
      </c>
      <c r="F1814" t="s">
        <v>32</v>
      </c>
      <c r="G1814" t="s">
        <v>90</v>
      </c>
      <c r="H1814">
        <v>22.73</v>
      </c>
      <c r="I1814">
        <v>2236</v>
      </c>
      <c r="J1814">
        <v>92.34</v>
      </c>
      <c r="K1814">
        <v>5</v>
      </c>
      <c r="L1814" t="s">
        <v>68</v>
      </c>
      <c r="M1814" t="s">
        <v>45</v>
      </c>
      <c r="N1814">
        <v>62369.8</v>
      </c>
      <c r="O1814" t="s">
        <v>416</v>
      </c>
      <c r="P1814" t="s">
        <v>70</v>
      </c>
      <c r="Q1814">
        <v>86.08</v>
      </c>
      <c r="R1814">
        <v>5381.2</v>
      </c>
      <c r="S1814">
        <v>4620.3599999999997</v>
      </c>
      <c r="T1814">
        <v>10452.02</v>
      </c>
      <c r="U1814" t="str">
        <f>TEXT(Table1[[#This Row],[Booking_Date]],"mmm")</f>
        <v>Feb</v>
      </c>
      <c r="V1814">
        <f>YEAR(Table1[[#This Row],[Booking_Date]])</f>
        <v>2024</v>
      </c>
      <c r="W1814" t="s">
        <v>38</v>
      </c>
      <c r="X1814" t="str">
        <f>IF(Table1[[#This Row],[Freight_Cost]]&gt;50000,"High","Low")</f>
        <v>High</v>
      </c>
      <c r="Y1814" s="5" t="str">
        <f>IF(Table1[[#This Row],[Profit]]&gt;10000,"Good","Average")</f>
        <v>Good</v>
      </c>
      <c r="Z1814" s="5" t="str" cm="1">
        <f t="array" ref="Z1814">_xlfn.IFS(K1814&lt;=5,"Excellent",K1814&lt;=10,"Good",TRUE,"Delayed")</f>
        <v>Excellent</v>
      </c>
      <c r="AA1814" s="5" t="str">
        <f>_xlfn.XLOOKUP(Table1[[#This Row],[Shipment_ID]],A:A,E:E)</f>
        <v>Evergreen</v>
      </c>
      <c r="AB1814" s="5">
        <f t="shared" si="28"/>
        <v>10452.02</v>
      </c>
    </row>
    <row r="1815" spans="1:28">
      <c r="A1815" t="s">
        <v>2009</v>
      </c>
      <c r="B1815" s="1">
        <v>45752</v>
      </c>
      <c r="C1815" t="s">
        <v>64</v>
      </c>
      <c r="D1815" t="s">
        <v>30</v>
      </c>
      <c r="E1815" t="s">
        <v>31</v>
      </c>
      <c r="F1815" t="s">
        <v>32</v>
      </c>
      <c r="G1815" t="s">
        <v>84</v>
      </c>
      <c r="H1815">
        <v>24.46</v>
      </c>
      <c r="I1815">
        <v>1791</v>
      </c>
      <c r="J1815">
        <v>92.35</v>
      </c>
      <c r="K1815">
        <v>5</v>
      </c>
      <c r="L1815" t="s">
        <v>68</v>
      </c>
      <c r="M1815" t="s">
        <v>45</v>
      </c>
      <c r="N1815">
        <v>58588</v>
      </c>
      <c r="O1815" t="s">
        <v>686</v>
      </c>
      <c r="P1815" t="s">
        <v>54</v>
      </c>
      <c r="Q1815">
        <v>85.31</v>
      </c>
      <c r="R1815">
        <v>4560.3999999999996</v>
      </c>
      <c r="S1815">
        <v>4326.8500000000004</v>
      </c>
      <c r="T1815">
        <v>9579.8700000000008</v>
      </c>
      <c r="U1815" t="str">
        <f>TEXT(Table1[[#This Row],[Booking_Date]],"mmm")</f>
        <v>Apr</v>
      </c>
      <c r="V1815">
        <f>YEAR(Table1[[#This Row],[Booking_Date]])</f>
        <v>2025</v>
      </c>
      <c r="W1815" t="s">
        <v>75</v>
      </c>
      <c r="X1815" t="str">
        <f>IF(Table1[[#This Row],[Freight_Cost]]&gt;50000,"High","Low")</f>
        <v>High</v>
      </c>
      <c r="Y1815" s="5" t="str">
        <f>IF(Table1[[#This Row],[Profit]]&gt;10000,"Good","Average")</f>
        <v>Average</v>
      </c>
      <c r="Z1815" s="5" t="str" cm="1">
        <f t="array" ref="Z1815">_xlfn.IFS(K1815&lt;=5,"Excellent",K1815&lt;=10,"Good",TRUE,"Delayed")</f>
        <v>Excellent</v>
      </c>
      <c r="AA1815" s="5" t="str">
        <f>_xlfn.XLOOKUP(Table1[[#This Row],[Shipment_ID]],A:A,E:E)</f>
        <v>Hapag-Lloyd</v>
      </c>
      <c r="AB1815" s="5">
        <f t="shared" si="28"/>
        <v>9579.8700000000008</v>
      </c>
    </row>
    <row r="1816" spans="1:28">
      <c r="A1816" t="s">
        <v>2010</v>
      </c>
      <c r="B1816" s="1">
        <v>45590</v>
      </c>
      <c r="C1816" t="s">
        <v>121</v>
      </c>
      <c r="D1816" t="s">
        <v>108</v>
      </c>
      <c r="E1816" t="s">
        <v>99</v>
      </c>
      <c r="F1816" t="s">
        <v>58</v>
      </c>
      <c r="G1816" t="s">
        <v>33</v>
      </c>
      <c r="H1816">
        <v>19.239999999999998</v>
      </c>
      <c r="I1816">
        <v>1716</v>
      </c>
      <c r="J1816">
        <v>92.92</v>
      </c>
      <c r="K1816">
        <v>4</v>
      </c>
      <c r="L1816" t="s">
        <v>34</v>
      </c>
      <c r="M1816" t="s">
        <v>45</v>
      </c>
      <c r="N1816">
        <v>67558.399999999994</v>
      </c>
      <c r="O1816" t="s">
        <v>338</v>
      </c>
      <c r="P1816" t="s">
        <v>62</v>
      </c>
      <c r="Q1816">
        <v>81.53</v>
      </c>
      <c r="R1816">
        <v>4201.6000000000004</v>
      </c>
      <c r="S1816">
        <v>3744.1</v>
      </c>
      <c r="T1816">
        <v>5888.71</v>
      </c>
      <c r="U1816" t="str">
        <f>TEXT(Table1[[#This Row],[Booking_Date]],"mmm")</f>
        <v>Oct</v>
      </c>
      <c r="V1816">
        <f>YEAR(Table1[[#This Row],[Booking_Date]])</f>
        <v>2024</v>
      </c>
      <c r="W1816" t="s">
        <v>104</v>
      </c>
      <c r="X1816" t="str">
        <f>IF(Table1[[#This Row],[Freight_Cost]]&gt;50000,"High","Low")</f>
        <v>High</v>
      </c>
      <c r="Y1816" s="5" t="str">
        <f>IF(Table1[[#This Row],[Profit]]&gt;10000,"Good","Average")</f>
        <v>Average</v>
      </c>
      <c r="Z1816" s="5" t="str" cm="1">
        <f t="array" ref="Z1816">_xlfn.IFS(K1816&lt;=5,"Excellent",K1816&lt;=10,"Good",TRUE,"Delayed")</f>
        <v>Excellent</v>
      </c>
      <c r="AA1816" s="5" t="str">
        <f>_xlfn.XLOOKUP(Table1[[#This Row],[Shipment_ID]],A:A,E:E)</f>
        <v>ONE</v>
      </c>
      <c r="AB1816" s="5">
        <f t="shared" si="28"/>
        <v>5888.71</v>
      </c>
    </row>
    <row r="1817" spans="1:28">
      <c r="A1817" t="s">
        <v>2011</v>
      </c>
      <c r="B1817" s="1">
        <v>45556</v>
      </c>
      <c r="C1817" t="s">
        <v>29</v>
      </c>
      <c r="D1817" t="s">
        <v>41</v>
      </c>
      <c r="E1817" t="s">
        <v>102</v>
      </c>
      <c r="F1817" t="s">
        <v>58</v>
      </c>
      <c r="G1817" t="s">
        <v>59</v>
      </c>
      <c r="H1817">
        <v>26.41</v>
      </c>
      <c r="I1817">
        <v>2103</v>
      </c>
      <c r="J1817">
        <v>87.63</v>
      </c>
      <c r="K1817">
        <v>6</v>
      </c>
      <c r="L1817" t="s">
        <v>44</v>
      </c>
      <c r="M1817" t="s">
        <v>45</v>
      </c>
      <c r="N1817">
        <v>73020.600000000006</v>
      </c>
      <c r="O1817" t="s">
        <v>283</v>
      </c>
      <c r="P1817" t="s">
        <v>74</v>
      </c>
      <c r="Q1817">
        <v>81.7</v>
      </c>
      <c r="R1817">
        <v>5262.4</v>
      </c>
      <c r="S1817">
        <v>1638.14</v>
      </c>
      <c r="T1817">
        <v>12705.28</v>
      </c>
      <c r="U1817" t="str">
        <f>TEXT(Table1[[#This Row],[Booking_Date]],"mmm")</f>
        <v>Sep</v>
      </c>
      <c r="V1817">
        <f>YEAR(Table1[[#This Row],[Booking_Date]])</f>
        <v>2024</v>
      </c>
      <c r="W1817" t="s">
        <v>48</v>
      </c>
      <c r="X1817" t="str">
        <f>IF(Table1[[#This Row],[Freight_Cost]]&gt;50000,"High","Low")</f>
        <v>High</v>
      </c>
      <c r="Y1817" s="5" t="str">
        <f>IF(Table1[[#This Row],[Profit]]&gt;10000,"Good","Average")</f>
        <v>Good</v>
      </c>
      <c r="Z1817" s="5" t="str" cm="1">
        <f t="array" ref="Z1817">_xlfn.IFS(K1817&lt;=5,"Excellent",K1817&lt;=10,"Good",TRUE,"Delayed")</f>
        <v>Good</v>
      </c>
      <c r="AA1817" s="5" t="str">
        <f>_xlfn.XLOOKUP(Table1[[#This Row],[Shipment_ID]],A:A,E:E)</f>
        <v>Maersk</v>
      </c>
      <c r="AB1817" s="5">
        <f t="shared" si="28"/>
        <v>12705.28</v>
      </c>
    </row>
    <row r="1818" spans="1:28">
      <c r="A1818" t="s">
        <v>2012</v>
      </c>
      <c r="B1818" s="1">
        <v>45601</v>
      </c>
      <c r="C1818" t="s">
        <v>50</v>
      </c>
      <c r="D1818" t="s">
        <v>30</v>
      </c>
      <c r="E1818" t="s">
        <v>42</v>
      </c>
      <c r="F1818" t="s">
        <v>58</v>
      </c>
      <c r="G1818" t="s">
        <v>84</v>
      </c>
      <c r="H1818">
        <v>24.36</v>
      </c>
      <c r="I1818">
        <v>313</v>
      </c>
      <c r="J1818">
        <v>96.89</v>
      </c>
      <c r="K1818">
        <v>2</v>
      </c>
      <c r="L1818" t="s">
        <v>68</v>
      </c>
      <c r="M1818" t="s">
        <v>35</v>
      </c>
      <c r="N1818">
        <v>55806.8</v>
      </c>
      <c r="O1818" t="s">
        <v>100</v>
      </c>
      <c r="P1818" t="s">
        <v>70</v>
      </c>
      <c r="Q1818">
        <v>83.48</v>
      </c>
      <c r="R1818">
        <v>1600.4</v>
      </c>
      <c r="S1818">
        <v>3894.83</v>
      </c>
      <c r="T1818">
        <v>5376.68</v>
      </c>
      <c r="U1818" t="str">
        <f>TEXT(Table1[[#This Row],[Booking_Date]],"mmm")</f>
        <v>Nov</v>
      </c>
      <c r="V1818">
        <f>YEAR(Table1[[#This Row],[Booking_Date]])</f>
        <v>2024</v>
      </c>
      <c r="W1818" t="s">
        <v>104</v>
      </c>
      <c r="X1818" t="str">
        <f>IF(Table1[[#This Row],[Freight_Cost]]&gt;50000,"High","Low")</f>
        <v>High</v>
      </c>
      <c r="Y1818" s="5" t="str">
        <f>IF(Table1[[#This Row],[Profit]]&gt;10000,"Good","Average")</f>
        <v>Average</v>
      </c>
      <c r="Z1818" s="5" t="str" cm="1">
        <f t="array" ref="Z1818">_xlfn.IFS(K1818&lt;=5,"Excellent",K1818&lt;=10,"Good",TRUE,"Delayed")</f>
        <v>Excellent</v>
      </c>
      <c r="AA1818" s="5" t="str">
        <f>_xlfn.XLOOKUP(Table1[[#This Row],[Shipment_ID]],A:A,E:E)</f>
        <v>CMA CGM</v>
      </c>
      <c r="AB1818" s="5">
        <f t="shared" si="28"/>
        <v>5376.68</v>
      </c>
    </row>
    <row r="1819" spans="1:28">
      <c r="A1819" t="s">
        <v>2013</v>
      </c>
      <c r="B1819" s="1">
        <v>45445</v>
      </c>
      <c r="C1819" t="s">
        <v>121</v>
      </c>
      <c r="D1819" t="s">
        <v>108</v>
      </c>
      <c r="E1819" t="s">
        <v>99</v>
      </c>
      <c r="F1819" t="s">
        <v>58</v>
      </c>
      <c r="G1819" t="s">
        <v>52</v>
      </c>
      <c r="H1819">
        <v>12.26</v>
      </c>
      <c r="I1819">
        <v>2366</v>
      </c>
      <c r="J1819">
        <v>104.97</v>
      </c>
      <c r="K1819">
        <v>5</v>
      </c>
      <c r="L1819" t="s">
        <v>34</v>
      </c>
      <c r="M1819" t="s">
        <v>45</v>
      </c>
      <c r="N1819">
        <v>70522.399999999994</v>
      </c>
      <c r="O1819" t="s">
        <v>148</v>
      </c>
      <c r="P1819" t="s">
        <v>78</v>
      </c>
      <c r="Q1819">
        <v>88.32</v>
      </c>
      <c r="R1819">
        <v>5222.3999999999996</v>
      </c>
      <c r="S1819">
        <v>2995.28</v>
      </c>
      <c r="T1819">
        <v>7483.2</v>
      </c>
      <c r="U1819" t="str">
        <f>TEXT(Table1[[#This Row],[Booking_Date]],"mmm")</f>
        <v>Jun</v>
      </c>
      <c r="V1819">
        <f>YEAR(Table1[[#This Row],[Booking_Date]])</f>
        <v>2024</v>
      </c>
      <c r="W1819" t="s">
        <v>75</v>
      </c>
      <c r="X1819" t="str">
        <f>IF(Table1[[#This Row],[Freight_Cost]]&gt;50000,"High","Low")</f>
        <v>High</v>
      </c>
      <c r="Y1819" s="5" t="str">
        <f>IF(Table1[[#This Row],[Profit]]&gt;10000,"Good","Average")</f>
        <v>Average</v>
      </c>
      <c r="Z1819" s="5" t="str" cm="1">
        <f t="array" ref="Z1819">_xlfn.IFS(K1819&lt;=5,"Excellent",K1819&lt;=10,"Good",TRUE,"Delayed")</f>
        <v>Excellent</v>
      </c>
      <c r="AA1819" s="5" t="str">
        <f>_xlfn.XLOOKUP(Table1[[#This Row],[Shipment_ID]],A:A,E:E)</f>
        <v>ONE</v>
      </c>
      <c r="AB1819" s="5">
        <f t="shared" si="28"/>
        <v>7483.2</v>
      </c>
    </row>
    <row r="1820" spans="1:28">
      <c r="A1820" t="s">
        <v>2014</v>
      </c>
      <c r="B1820" s="1">
        <v>46151</v>
      </c>
      <c r="C1820" t="s">
        <v>64</v>
      </c>
      <c r="D1820" t="s">
        <v>30</v>
      </c>
      <c r="E1820" t="s">
        <v>66</v>
      </c>
      <c r="F1820" t="s">
        <v>58</v>
      </c>
      <c r="G1820" t="s">
        <v>52</v>
      </c>
      <c r="H1820">
        <v>11.68</v>
      </c>
      <c r="I1820">
        <v>2063</v>
      </c>
      <c r="J1820">
        <v>89.49</v>
      </c>
      <c r="K1820">
        <v>5</v>
      </c>
      <c r="L1820" t="s">
        <v>44</v>
      </c>
      <c r="M1820" t="s">
        <v>45</v>
      </c>
      <c r="N1820">
        <v>59506.8</v>
      </c>
      <c r="O1820" t="s">
        <v>204</v>
      </c>
      <c r="P1820" t="s">
        <v>54</v>
      </c>
      <c r="Q1820">
        <v>88.07</v>
      </c>
      <c r="R1820">
        <v>4593.2</v>
      </c>
      <c r="S1820">
        <v>3772.44</v>
      </c>
      <c r="T1820">
        <v>8074.38</v>
      </c>
      <c r="U1820" t="str">
        <f>TEXT(Table1[[#This Row],[Booking_Date]],"mmm")</f>
        <v>May</v>
      </c>
      <c r="V1820">
        <f>YEAR(Table1[[#This Row],[Booking_Date]])</f>
        <v>2026</v>
      </c>
      <c r="W1820" t="s">
        <v>75</v>
      </c>
      <c r="X1820" t="str">
        <f>IF(Table1[[#This Row],[Freight_Cost]]&gt;50000,"High","Low")</f>
        <v>High</v>
      </c>
      <c r="Y1820" s="5" t="str">
        <f>IF(Table1[[#This Row],[Profit]]&gt;10000,"Good","Average")</f>
        <v>Average</v>
      </c>
      <c r="Z1820" s="5" t="str" cm="1">
        <f t="array" ref="Z1820">_xlfn.IFS(K1820&lt;=5,"Excellent",K1820&lt;=10,"Good",TRUE,"Delayed")</f>
        <v>Excellent</v>
      </c>
      <c r="AA1820" s="5" t="str">
        <f>_xlfn.XLOOKUP(Table1[[#This Row],[Shipment_ID]],A:A,E:E)</f>
        <v>COSCO</v>
      </c>
      <c r="AB1820" s="5">
        <f t="shared" si="28"/>
        <v>8074.38</v>
      </c>
    </row>
    <row r="1821" spans="1:28">
      <c r="A1821" t="s">
        <v>2015</v>
      </c>
      <c r="B1821" s="1">
        <v>45336</v>
      </c>
      <c r="C1821" t="s">
        <v>40</v>
      </c>
      <c r="D1821" t="s">
        <v>41</v>
      </c>
      <c r="E1821" t="s">
        <v>31</v>
      </c>
      <c r="F1821" t="s">
        <v>58</v>
      </c>
      <c r="G1821" t="s">
        <v>52</v>
      </c>
      <c r="H1821">
        <v>10.81</v>
      </c>
      <c r="I1821">
        <v>452</v>
      </c>
      <c r="J1821">
        <v>86.22</v>
      </c>
      <c r="K1821">
        <v>2</v>
      </c>
      <c r="L1821" t="s">
        <v>34</v>
      </c>
      <c r="M1821" t="s">
        <v>45</v>
      </c>
      <c r="N1821">
        <v>43999.4</v>
      </c>
      <c r="O1821" t="s">
        <v>36</v>
      </c>
      <c r="P1821" t="s">
        <v>47</v>
      </c>
      <c r="Q1821">
        <v>86.06</v>
      </c>
      <c r="R1821">
        <v>1336.4</v>
      </c>
      <c r="S1821">
        <v>1834.72</v>
      </c>
      <c r="T1821">
        <v>4272.6400000000003</v>
      </c>
      <c r="U1821" t="str">
        <f>TEXT(Table1[[#This Row],[Booking_Date]],"mmm")</f>
        <v>Feb</v>
      </c>
      <c r="V1821">
        <f>YEAR(Table1[[#This Row],[Booking_Date]])</f>
        <v>2024</v>
      </c>
      <c r="W1821" t="s">
        <v>38</v>
      </c>
      <c r="X1821" t="str">
        <f>IF(Table1[[#This Row],[Freight_Cost]]&gt;50000,"High","Low")</f>
        <v>Low</v>
      </c>
      <c r="Y1821" s="5" t="str">
        <f>IF(Table1[[#This Row],[Profit]]&gt;10000,"Good","Average")</f>
        <v>Average</v>
      </c>
      <c r="Z1821" s="5" t="str" cm="1">
        <f t="array" ref="Z1821">_xlfn.IFS(K1821&lt;=5,"Excellent",K1821&lt;=10,"Good",TRUE,"Delayed")</f>
        <v>Excellent</v>
      </c>
      <c r="AA1821" s="5" t="str">
        <f>_xlfn.XLOOKUP(Table1[[#This Row],[Shipment_ID]],A:A,E:E)</f>
        <v>Hapag-Lloyd</v>
      </c>
      <c r="AB1821" s="5">
        <f t="shared" si="28"/>
        <v>4272.6400000000003</v>
      </c>
    </row>
    <row r="1822" spans="1:28">
      <c r="A1822" t="s">
        <v>2016</v>
      </c>
      <c r="B1822" s="1">
        <v>46001</v>
      </c>
      <c r="C1822" t="s">
        <v>89</v>
      </c>
      <c r="D1822" t="s">
        <v>72</v>
      </c>
      <c r="E1822" t="s">
        <v>66</v>
      </c>
      <c r="F1822" t="s">
        <v>32</v>
      </c>
      <c r="G1822" t="s">
        <v>59</v>
      </c>
      <c r="H1822">
        <v>20.7</v>
      </c>
      <c r="I1822">
        <v>588</v>
      </c>
      <c r="J1822">
        <v>97.92</v>
      </c>
      <c r="K1822">
        <v>3</v>
      </c>
      <c r="L1822" t="s">
        <v>68</v>
      </c>
      <c r="M1822" t="s">
        <v>35</v>
      </c>
      <c r="N1822">
        <v>43936.4</v>
      </c>
      <c r="O1822" t="s">
        <v>170</v>
      </c>
      <c r="P1822" t="s">
        <v>78</v>
      </c>
      <c r="Q1822">
        <v>86.41</v>
      </c>
      <c r="R1822">
        <v>2004</v>
      </c>
      <c r="S1822">
        <v>2516.1799999999998</v>
      </c>
      <c r="T1822">
        <v>5234.6099999999997</v>
      </c>
      <c r="U1822" t="str">
        <f>TEXT(Table1[[#This Row],[Booking_Date]],"mmm")</f>
        <v>Dec</v>
      </c>
      <c r="V1822">
        <f>YEAR(Table1[[#This Row],[Booking_Date]])</f>
        <v>2025</v>
      </c>
      <c r="W1822" t="s">
        <v>104</v>
      </c>
      <c r="X1822" t="str">
        <f>IF(Table1[[#This Row],[Freight_Cost]]&gt;50000,"High","Low")</f>
        <v>Low</v>
      </c>
      <c r="Y1822" s="5" t="str">
        <f>IF(Table1[[#This Row],[Profit]]&gt;10000,"Good","Average")</f>
        <v>Average</v>
      </c>
      <c r="Z1822" s="5" t="str" cm="1">
        <f t="array" ref="Z1822">_xlfn.IFS(K1822&lt;=5,"Excellent",K1822&lt;=10,"Good",TRUE,"Delayed")</f>
        <v>Excellent</v>
      </c>
      <c r="AA1822" s="5" t="str">
        <f>_xlfn.XLOOKUP(Table1[[#This Row],[Shipment_ID]],A:A,E:E)</f>
        <v>COSCO</v>
      </c>
      <c r="AB1822" s="5">
        <f t="shared" si="28"/>
        <v>5234.6099999999997</v>
      </c>
    </row>
    <row r="1823" spans="1:28">
      <c r="A1823" t="s">
        <v>2017</v>
      </c>
      <c r="B1823" s="1">
        <v>45657</v>
      </c>
      <c r="C1823" t="s">
        <v>64</v>
      </c>
      <c r="D1823" t="s">
        <v>82</v>
      </c>
      <c r="E1823" t="s">
        <v>57</v>
      </c>
      <c r="F1823" t="s">
        <v>32</v>
      </c>
      <c r="G1823" t="s">
        <v>33</v>
      </c>
      <c r="H1823">
        <v>13.22</v>
      </c>
      <c r="I1823">
        <v>1205</v>
      </c>
      <c r="J1823">
        <v>96.63</v>
      </c>
      <c r="K1823">
        <v>5</v>
      </c>
      <c r="L1823" t="s">
        <v>34</v>
      </c>
      <c r="M1823" t="s">
        <v>60</v>
      </c>
      <c r="N1823">
        <v>42953.599999999999</v>
      </c>
      <c r="O1823" t="s">
        <v>170</v>
      </c>
      <c r="P1823" t="s">
        <v>54</v>
      </c>
      <c r="Q1823">
        <v>82.53</v>
      </c>
      <c r="R1823">
        <v>2938.8</v>
      </c>
      <c r="S1823">
        <v>4926.63</v>
      </c>
      <c r="T1823">
        <v>6457.96</v>
      </c>
      <c r="U1823" t="str">
        <f>TEXT(Table1[[#This Row],[Booking_Date]],"mmm")</f>
        <v>Dec</v>
      </c>
      <c r="V1823">
        <f>YEAR(Table1[[#This Row],[Booking_Date]])</f>
        <v>2024</v>
      </c>
      <c r="W1823" t="s">
        <v>104</v>
      </c>
      <c r="X1823" t="str">
        <f>IF(Table1[[#This Row],[Freight_Cost]]&gt;50000,"High","Low")</f>
        <v>Low</v>
      </c>
      <c r="Y1823" s="5" t="str">
        <f>IF(Table1[[#This Row],[Profit]]&gt;10000,"Good","Average")</f>
        <v>Average</v>
      </c>
      <c r="Z1823" s="5" t="str" cm="1">
        <f t="array" ref="Z1823">_xlfn.IFS(K1823&lt;=5,"Excellent",K1823&lt;=10,"Good",TRUE,"Delayed")</f>
        <v>Excellent</v>
      </c>
      <c r="AA1823" s="5" t="str">
        <f>_xlfn.XLOOKUP(Table1[[#This Row],[Shipment_ID]],A:A,E:E)</f>
        <v>Evergreen</v>
      </c>
      <c r="AB1823" s="5">
        <f t="shared" si="28"/>
        <v>6457.96</v>
      </c>
    </row>
    <row r="1824" spans="1:28">
      <c r="A1824" t="s">
        <v>2018</v>
      </c>
      <c r="B1824" s="1">
        <v>46186</v>
      </c>
      <c r="C1824" t="s">
        <v>121</v>
      </c>
      <c r="D1824" t="s">
        <v>108</v>
      </c>
      <c r="E1824" t="s">
        <v>31</v>
      </c>
      <c r="F1824" t="s">
        <v>58</v>
      </c>
      <c r="G1824" t="s">
        <v>67</v>
      </c>
      <c r="H1824">
        <v>14.13</v>
      </c>
      <c r="I1824">
        <v>2269</v>
      </c>
      <c r="J1824">
        <v>91.16</v>
      </c>
      <c r="K1824">
        <v>7</v>
      </c>
      <c r="L1824" t="s">
        <v>68</v>
      </c>
      <c r="M1824" t="s">
        <v>35</v>
      </c>
      <c r="N1824">
        <v>69384.2</v>
      </c>
      <c r="O1824" t="s">
        <v>168</v>
      </c>
      <c r="P1824" t="s">
        <v>74</v>
      </c>
      <c r="Q1824">
        <v>85.45</v>
      </c>
      <c r="R1824">
        <v>5103.2</v>
      </c>
      <c r="S1824">
        <v>4293.5</v>
      </c>
      <c r="T1824">
        <v>12106.46</v>
      </c>
      <c r="U1824" t="str">
        <f>TEXT(Table1[[#This Row],[Booking_Date]],"mmm")</f>
        <v>Jun</v>
      </c>
      <c r="V1824">
        <f>YEAR(Table1[[#This Row],[Booking_Date]])</f>
        <v>2026</v>
      </c>
      <c r="W1824" t="s">
        <v>75</v>
      </c>
      <c r="X1824" t="str">
        <f>IF(Table1[[#This Row],[Freight_Cost]]&gt;50000,"High","Low")</f>
        <v>High</v>
      </c>
      <c r="Y1824" s="5" t="str">
        <f>IF(Table1[[#This Row],[Profit]]&gt;10000,"Good","Average")</f>
        <v>Good</v>
      </c>
      <c r="Z1824" s="5" t="str" cm="1">
        <f t="array" ref="Z1824">_xlfn.IFS(K1824&lt;=5,"Excellent",K1824&lt;=10,"Good",TRUE,"Delayed")</f>
        <v>Good</v>
      </c>
      <c r="AA1824" s="5" t="str">
        <f>_xlfn.XLOOKUP(Table1[[#This Row],[Shipment_ID]],A:A,E:E)</f>
        <v>Hapag-Lloyd</v>
      </c>
      <c r="AB1824" s="5">
        <f t="shared" si="28"/>
        <v>12106.46</v>
      </c>
    </row>
    <row r="1825" spans="1:28">
      <c r="A1825" t="s">
        <v>2019</v>
      </c>
      <c r="B1825" s="1">
        <v>46011</v>
      </c>
      <c r="C1825" t="s">
        <v>40</v>
      </c>
      <c r="D1825" t="s">
        <v>72</v>
      </c>
      <c r="E1825" t="s">
        <v>57</v>
      </c>
      <c r="F1825" t="s">
        <v>58</v>
      </c>
      <c r="G1825" t="s">
        <v>84</v>
      </c>
      <c r="H1825">
        <v>11.34</v>
      </c>
      <c r="I1825">
        <v>1655</v>
      </c>
      <c r="J1825">
        <v>86.27</v>
      </c>
      <c r="K1825">
        <v>6</v>
      </c>
      <c r="L1825" t="s">
        <v>34</v>
      </c>
      <c r="M1825" t="s">
        <v>45</v>
      </c>
      <c r="N1825">
        <v>58918.400000000001</v>
      </c>
      <c r="O1825" t="s">
        <v>130</v>
      </c>
      <c r="P1825" t="s">
        <v>78</v>
      </c>
      <c r="Q1825">
        <v>82.27</v>
      </c>
      <c r="R1825">
        <v>3763.6</v>
      </c>
      <c r="S1825">
        <v>3758.43</v>
      </c>
      <c r="T1825">
        <v>7345.16</v>
      </c>
      <c r="U1825" t="str">
        <f>TEXT(Table1[[#This Row],[Booking_Date]],"mmm")</f>
        <v>Dec</v>
      </c>
      <c r="V1825">
        <f>YEAR(Table1[[#This Row],[Booking_Date]])</f>
        <v>2025</v>
      </c>
      <c r="W1825" t="s">
        <v>104</v>
      </c>
      <c r="X1825" t="str">
        <f>IF(Table1[[#This Row],[Freight_Cost]]&gt;50000,"High","Low")</f>
        <v>High</v>
      </c>
      <c r="Y1825" s="5" t="str">
        <f>IF(Table1[[#This Row],[Profit]]&gt;10000,"Good","Average")</f>
        <v>Average</v>
      </c>
      <c r="Z1825" s="5" t="str" cm="1">
        <f t="array" ref="Z1825">_xlfn.IFS(K1825&lt;=5,"Excellent",K1825&lt;=10,"Good",TRUE,"Delayed")</f>
        <v>Good</v>
      </c>
      <c r="AA1825" s="5" t="str">
        <f>_xlfn.XLOOKUP(Table1[[#This Row],[Shipment_ID]],A:A,E:E)</f>
        <v>Evergreen</v>
      </c>
      <c r="AB1825" s="5">
        <f t="shared" si="28"/>
        <v>7345.16</v>
      </c>
    </row>
    <row r="1826" spans="1:28">
      <c r="A1826" t="s">
        <v>2020</v>
      </c>
      <c r="B1826" s="1">
        <v>45568</v>
      </c>
      <c r="C1826" t="s">
        <v>89</v>
      </c>
      <c r="D1826" t="s">
        <v>82</v>
      </c>
      <c r="E1826" t="s">
        <v>42</v>
      </c>
      <c r="F1826" t="s">
        <v>58</v>
      </c>
      <c r="G1826" t="s">
        <v>33</v>
      </c>
      <c r="H1826">
        <v>17.010000000000002</v>
      </c>
      <c r="I1826">
        <v>530</v>
      </c>
      <c r="J1826">
        <v>94.14</v>
      </c>
      <c r="K1826">
        <v>2</v>
      </c>
      <c r="L1826" t="s">
        <v>44</v>
      </c>
      <c r="M1826" t="s">
        <v>45</v>
      </c>
      <c r="N1826">
        <v>46465.8</v>
      </c>
      <c r="O1826" t="s">
        <v>245</v>
      </c>
      <c r="P1826" t="s">
        <v>78</v>
      </c>
      <c r="Q1826">
        <v>85.3</v>
      </c>
      <c r="R1826">
        <v>1740.4</v>
      </c>
      <c r="S1826">
        <v>4859.6000000000004</v>
      </c>
      <c r="T1826">
        <v>4151.63</v>
      </c>
      <c r="U1826" t="str">
        <f>TEXT(Table1[[#This Row],[Booking_Date]],"mmm")</f>
        <v>Oct</v>
      </c>
      <c r="V1826">
        <f>YEAR(Table1[[#This Row],[Booking_Date]])</f>
        <v>2024</v>
      </c>
      <c r="W1826" t="s">
        <v>104</v>
      </c>
      <c r="X1826" t="str">
        <f>IF(Table1[[#This Row],[Freight_Cost]]&gt;50000,"High","Low")</f>
        <v>Low</v>
      </c>
      <c r="Y1826" s="5" t="str">
        <f>IF(Table1[[#This Row],[Profit]]&gt;10000,"Good","Average")</f>
        <v>Average</v>
      </c>
      <c r="Z1826" s="5" t="str" cm="1">
        <f t="array" ref="Z1826">_xlfn.IFS(K1826&lt;=5,"Excellent",K1826&lt;=10,"Good",TRUE,"Delayed")</f>
        <v>Excellent</v>
      </c>
      <c r="AA1826" s="5" t="str">
        <f>_xlfn.XLOOKUP(Table1[[#This Row],[Shipment_ID]],A:A,E:E)</f>
        <v>CMA CGM</v>
      </c>
      <c r="AB1826" s="5">
        <f t="shared" si="28"/>
        <v>4151.63</v>
      </c>
    </row>
    <row r="1827" spans="1:28">
      <c r="A1827" t="s">
        <v>2021</v>
      </c>
      <c r="B1827" s="1">
        <v>45415</v>
      </c>
      <c r="C1827" t="s">
        <v>64</v>
      </c>
      <c r="D1827" t="s">
        <v>30</v>
      </c>
      <c r="E1827" t="s">
        <v>99</v>
      </c>
      <c r="F1827" t="s">
        <v>58</v>
      </c>
      <c r="G1827" t="s">
        <v>52</v>
      </c>
      <c r="H1827">
        <v>12.72</v>
      </c>
      <c r="I1827">
        <v>1725</v>
      </c>
      <c r="J1827">
        <v>104.86</v>
      </c>
      <c r="K1827">
        <v>6</v>
      </c>
      <c r="L1827" t="s">
        <v>44</v>
      </c>
      <c r="M1827" t="s">
        <v>45</v>
      </c>
      <c r="N1827">
        <v>58231.199999999997</v>
      </c>
      <c r="O1827" t="s">
        <v>178</v>
      </c>
      <c r="P1827" t="s">
        <v>74</v>
      </c>
      <c r="Q1827">
        <v>83.07</v>
      </c>
      <c r="R1827">
        <v>3958.8</v>
      </c>
      <c r="S1827">
        <v>4866.3999999999996</v>
      </c>
      <c r="T1827">
        <v>9745.81</v>
      </c>
      <c r="U1827" t="str">
        <f>TEXT(Table1[[#This Row],[Booking_Date]],"mmm")</f>
        <v>May</v>
      </c>
      <c r="V1827">
        <f>YEAR(Table1[[#This Row],[Booking_Date]])</f>
        <v>2024</v>
      </c>
      <c r="W1827" t="s">
        <v>75</v>
      </c>
      <c r="X1827" t="str">
        <f>IF(Table1[[#This Row],[Freight_Cost]]&gt;50000,"High","Low")</f>
        <v>High</v>
      </c>
      <c r="Y1827" s="5" t="str">
        <f>IF(Table1[[#This Row],[Profit]]&gt;10000,"Good","Average")</f>
        <v>Average</v>
      </c>
      <c r="Z1827" s="5" t="str" cm="1">
        <f t="array" ref="Z1827">_xlfn.IFS(K1827&lt;=5,"Excellent",K1827&lt;=10,"Good",TRUE,"Delayed")</f>
        <v>Good</v>
      </c>
      <c r="AA1827" s="5" t="str">
        <f>_xlfn.XLOOKUP(Table1[[#This Row],[Shipment_ID]],A:A,E:E)</f>
        <v>ONE</v>
      </c>
      <c r="AB1827" s="5">
        <f t="shared" si="28"/>
        <v>9745.81</v>
      </c>
    </row>
    <row r="1828" spans="1:28">
      <c r="A1828" t="s">
        <v>2022</v>
      </c>
      <c r="B1828" s="1">
        <v>46110</v>
      </c>
      <c r="C1828" t="s">
        <v>29</v>
      </c>
      <c r="D1828" t="s">
        <v>51</v>
      </c>
      <c r="E1828" t="s">
        <v>66</v>
      </c>
      <c r="F1828" t="s">
        <v>58</v>
      </c>
      <c r="G1828" t="s">
        <v>43</v>
      </c>
      <c r="H1828">
        <v>20.03</v>
      </c>
      <c r="I1828">
        <v>973</v>
      </c>
      <c r="J1828">
        <v>100.35</v>
      </c>
      <c r="K1828">
        <v>2</v>
      </c>
      <c r="L1828" t="s">
        <v>34</v>
      </c>
      <c r="M1828" t="s">
        <v>35</v>
      </c>
      <c r="N1828">
        <v>62745</v>
      </c>
      <c r="O1828" t="s">
        <v>792</v>
      </c>
      <c r="P1828" t="s">
        <v>54</v>
      </c>
      <c r="Q1828">
        <v>88.62</v>
      </c>
      <c r="R1828">
        <v>2747.2</v>
      </c>
      <c r="S1828">
        <v>3100.21</v>
      </c>
      <c r="T1828">
        <v>6381.05</v>
      </c>
      <c r="U1828" t="str">
        <f>TEXT(Table1[[#This Row],[Booking_Date]],"mmm")</f>
        <v>Mar</v>
      </c>
      <c r="V1828">
        <f>YEAR(Table1[[#This Row],[Booking_Date]])</f>
        <v>2026</v>
      </c>
      <c r="W1828" t="s">
        <v>38</v>
      </c>
      <c r="X1828" t="str">
        <f>IF(Table1[[#This Row],[Freight_Cost]]&gt;50000,"High","Low")</f>
        <v>High</v>
      </c>
      <c r="Y1828" s="5" t="str">
        <f>IF(Table1[[#This Row],[Profit]]&gt;10000,"Good","Average")</f>
        <v>Average</v>
      </c>
      <c r="Z1828" s="5" t="str" cm="1">
        <f t="array" ref="Z1828">_xlfn.IFS(K1828&lt;=5,"Excellent",K1828&lt;=10,"Good",TRUE,"Delayed")</f>
        <v>Excellent</v>
      </c>
      <c r="AA1828" s="5" t="str">
        <f>_xlfn.XLOOKUP(Table1[[#This Row],[Shipment_ID]],A:A,E:E)</f>
        <v>COSCO</v>
      </c>
      <c r="AB1828" s="5">
        <f t="shared" si="28"/>
        <v>6381.05</v>
      </c>
    </row>
    <row r="1829" spans="1:28">
      <c r="A1829" t="s">
        <v>2023</v>
      </c>
      <c r="B1829" s="1">
        <v>45996</v>
      </c>
      <c r="C1829" t="s">
        <v>29</v>
      </c>
      <c r="D1829" t="s">
        <v>41</v>
      </c>
      <c r="E1829" t="s">
        <v>57</v>
      </c>
      <c r="F1829" t="s">
        <v>32</v>
      </c>
      <c r="G1829" t="s">
        <v>33</v>
      </c>
      <c r="H1829">
        <v>27.01</v>
      </c>
      <c r="I1829">
        <v>2443</v>
      </c>
      <c r="J1829">
        <v>102.25</v>
      </c>
      <c r="K1829">
        <v>7</v>
      </c>
      <c r="L1829" t="s">
        <v>68</v>
      </c>
      <c r="M1829" t="s">
        <v>45</v>
      </c>
      <c r="N1829">
        <v>69895</v>
      </c>
      <c r="O1829" t="s">
        <v>228</v>
      </c>
      <c r="P1829" t="s">
        <v>47</v>
      </c>
      <c r="Q1829">
        <v>83.04</v>
      </c>
      <c r="R1829">
        <v>5966.4</v>
      </c>
      <c r="S1829">
        <v>2850.76</v>
      </c>
      <c r="T1829">
        <v>9309.06</v>
      </c>
      <c r="U1829" t="str">
        <f>TEXT(Table1[[#This Row],[Booking_Date]],"mmm")</f>
        <v>Dec</v>
      </c>
      <c r="V1829">
        <f>YEAR(Table1[[#This Row],[Booking_Date]])</f>
        <v>2025</v>
      </c>
      <c r="W1829" t="s">
        <v>104</v>
      </c>
      <c r="X1829" t="str">
        <f>IF(Table1[[#This Row],[Freight_Cost]]&gt;50000,"High","Low")</f>
        <v>High</v>
      </c>
      <c r="Y1829" s="5" t="str">
        <f>IF(Table1[[#This Row],[Profit]]&gt;10000,"Good","Average")</f>
        <v>Average</v>
      </c>
      <c r="Z1829" s="5" t="str" cm="1">
        <f t="array" ref="Z1829">_xlfn.IFS(K1829&lt;=5,"Excellent",K1829&lt;=10,"Good",TRUE,"Delayed")</f>
        <v>Good</v>
      </c>
      <c r="AA1829" s="5" t="str">
        <f>_xlfn.XLOOKUP(Table1[[#This Row],[Shipment_ID]],A:A,E:E)</f>
        <v>Evergreen</v>
      </c>
      <c r="AB1829" s="5">
        <f t="shared" si="28"/>
        <v>9309.06</v>
      </c>
    </row>
    <row r="1830" spans="1:28">
      <c r="A1830" t="s">
        <v>2024</v>
      </c>
      <c r="B1830" s="1">
        <v>46094</v>
      </c>
      <c r="C1830" t="s">
        <v>40</v>
      </c>
      <c r="D1830" t="s">
        <v>82</v>
      </c>
      <c r="E1830" t="s">
        <v>31</v>
      </c>
      <c r="F1830" t="s">
        <v>58</v>
      </c>
      <c r="G1830" t="s">
        <v>52</v>
      </c>
      <c r="H1830">
        <v>15.3</v>
      </c>
      <c r="I1830">
        <v>310</v>
      </c>
      <c r="J1830">
        <v>94</v>
      </c>
      <c r="K1830">
        <v>2</v>
      </c>
      <c r="L1830" t="s">
        <v>34</v>
      </c>
      <c r="M1830" t="s">
        <v>45</v>
      </c>
      <c r="N1830">
        <v>47270</v>
      </c>
      <c r="O1830" t="s">
        <v>213</v>
      </c>
      <c r="P1830" t="s">
        <v>70</v>
      </c>
      <c r="Q1830">
        <v>83.44</v>
      </c>
      <c r="R1830">
        <v>1232</v>
      </c>
      <c r="S1830">
        <v>4357.74</v>
      </c>
      <c r="T1830">
        <v>4092.34</v>
      </c>
      <c r="U1830" t="str">
        <f>TEXT(Table1[[#This Row],[Booking_Date]],"mmm")</f>
        <v>Mar</v>
      </c>
      <c r="V1830">
        <f>YEAR(Table1[[#This Row],[Booking_Date]])</f>
        <v>2026</v>
      </c>
      <c r="W1830" t="s">
        <v>38</v>
      </c>
      <c r="X1830" t="str">
        <f>IF(Table1[[#This Row],[Freight_Cost]]&gt;50000,"High","Low")</f>
        <v>Low</v>
      </c>
      <c r="Y1830" s="5" t="str">
        <f>IF(Table1[[#This Row],[Profit]]&gt;10000,"Good","Average")</f>
        <v>Average</v>
      </c>
      <c r="Z1830" s="5" t="str" cm="1">
        <f t="array" ref="Z1830">_xlfn.IFS(K1830&lt;=5,"Excellent",K1830&lt;=10,"Good",TRUE,"Delayed")</f>
        <v>Excellent</v>
      </c>
      <c r="AA1830" s="5" t="str">
        <f>_xlfn.XLOOKUP(Table1[[#This Row],[Shipment_ID]],A:A,E:E)</f>
        <v>Hapag-Lloyd</v>
      </c>
      <c r="AB1830" s="5">
        <f t="shared" si="28"/>
        <v>4092.34</v>
      </c>
    </row>
    <row r="1831" spans="1:28">
      <c r="A1831" t="s">
        <v>2025</v>
      </c>
      <c r="B1831" s="1">
        <v>45924</v>
      </c>
      <c r="C1831" t="s">
        <v>121</v>
      </c>
      <c r="D1831" t="s">
        <v>41</v>
      </c>
      <c r="E1831" t="s">
        <v>57</v>
      </c>
      <c r="F1831" t="s">
        <v>58</v>
      </c>
      <c r="G1831" t="s">
        <v>43</v>
      </c>
      <c r="H1831">
        <v>19.829999999999998</v>
      </c>
      <c r="I1831">
        <v>2523</v>
      </c>
      <c r="J1831">
        <v>91.27</v>
      </c>
      <c r="K1831">
        <v>6</v>
      </c>
      <c r="L1831" t="s">
        <v>44</v>
      </c>
      <c r="M1831" t="s">
        <v>45</v>
      </c>
      <c r="N1831">
        <v>72575.399999999994</v>
      </c>
      <c r="O1831" t="s">
        <v>197</v>
      </c>
      <c r="P1831" t="s">
        <v>74</v>
      </c>
      <c r="Q1831">
        <v>82.07</v>
      </c>
      <c r="R1831">
        <v>5839.2</v>
      </c>
      <c r="S1831">
        <v>2136.83</v>
      </c>
      <c r="T1831">
        <v>11642.6</v>
      </c>
      <c r="U1831" t="str">
        <f>TEXT(Table1[[#This Row],[Booking_Date]],"mmm")</f>
        <v>Sep</v>
      </c>
      <c r="V1831">
        <f>YEAR(Table1[[#This Row],[Booking_Date]])</f>
        <v>2025</v>
      </c>
      <c r="W1831" t="s">
        <v>48</v>
      </c>
      <c r="X1831" t="str">
        <f>IF(Table1[[#This Row],[Freight_Cost]]&gt;50000,"High","Low")</f>
        <v>High</v>
      </c>
      <c r="Y1831" s="5" t="str">
        <f>IF(Table1[[#This Row],[Profit]]&gt;10000,"Good","Average")</f>
        <v>Good</v>
      </c>
      <c r="Z1831" s="5" t="str" cm="1">
        <f t="array" ref="Z1831">_xlfn.IFS(K1831&lt;=5,"Excellent",K1831&lt;=10,"Good",TRUE,"Delayed")</f>
        <v>Good</v>
      </c>
      <c r="AA1831" s="5" t="str">
        <f>_xlfn.XLOOKUP(Table1[[#This Row],[Shipment_ID]],A:A,E:E)</f>
        <v>Evergreen</v>
      </c>
      <c r="AB1831" s="5">
        <f t="shared" si="28"/>
        <v>11642.6</v>
      </c>
    </row>
    <row r="1832" spans="1:28">
      <c r="A1832" t="s">
        <v>2026</v>
      </c>
      <c r="B1832" s="1">
        <v>45504</v>
      </c>
      <c r="C1832" t="s">
        <v>29</v>
      </c>
      <c r="D1832" t="s">
        <v>65</v>
      </c>
      <c r="E1832" t="s">
        <v>102</v>
      </c>
      <c r="F1832" t="s">
        <v>58</v>
      </c>
      <c r="G1832" t="s">
        <v>67</v>
      </c>
      <c r="H1832">
        <v>23.09</v>
      </c>
      <c r="I1832">
        <v>1059</v>
      </c>
      <c r="J1832">
        <v>104.86</v>
      </c>
      <c r="K1832">
        <v>4</v>
      </c>
      <c r="L1832" t="s">
        <v>34</v>
      </c>
      <c r="M1832" t="s">
        <v>45</v>
      </c>
      <c r="N1832">
        <v>64572.2</v>
      </c>
      <c r="O1832" t="s">
        <v>425</v>
      </c>
      <c r="P1832" t="s">
        <v>78</v>
      </c>
      <c r="Q1832">
        <v>84.79</v>
      </c>
      <c r="R1832">
        <v>3041.6</v>
      </c>
      <c r="S1832">
        <v>4274.1899999999996</v>
      </c>
      <c r="T1832">
        <v>9145.61</v>
      </c>
      <c r="U1832" t="str">
        <f>TEXT(Table1[[#This Row],[Booking_Date]],"mmm")</f>
        <v>Jul</v>
      </c>
      <c r="V1832">
        <f>YEAR(Table1[[#This Row],[Booking_Date]])</f>
        <v>2024</v>
      </c>
      <c r="W1832" t="s">
        <v>48</v>
      </c>
      <c r="X1832" t="str">
        <f>IF(Table1[[#This Row],[Freight_Cost]]&gt;50000,"High","Low")</f>
        <v>High</v>
      </c>
      <c r="Y1832" s="5" t="str">
        <f>IF(Table1[[#This Row],[Profit]]&gt;10000,"Good","Average")</f>
        <v>Average</v>
      </c>
      <c r="Z1832" s="5" t="str" cm="1">
        <f t="array" ref="Z1832">_xlfn.IFS(K1832&lt;=5,"Excellent",K1832&lt;=10,"Good",TRUE,"Delayed")</f>
        <v>Excellent</v>
      </c>
      <c r="AA1832" s="5" t="str">
        <f>_xlfn.XLOOKUP(Table1[[#This Row],[Shipment_ID]],A:A,E:E)</f>
        <v>Maersk</v>
      </c>
      <c r="AB1832" s="5">
        <f t="shared" si="28"/>
        <v>9145.61</v>
      </c>
    </row>
    <row r="1833" spans="1:28">
      <c r="A1833" t="s">
        <v>2027</v>
      </c>
      <c r="B1833" s="1">
        <v>46187</v>
      </c>
      <c r="C1833" t="s">
        <v>29</v>
      </c>
      <c r="D1833" t="s">
        <v>65</v>
      </c>
      <c r="E1833" t="s">
        <v>99</v>
      </c>
      <c r="F1833" t="s">
        <v>58</v>
      </c>
      <c r="G1833" t="s">
        <v>90</v>
      </c>
      <c r="H1833">
        <v>24.93</v>
      </c>
      <c r="I1833">
        <v>1192</v>
      </c>
      <c r="J1833">
        <v>86.61</v>
      </c>
      <c r="K1833">
        <v>2</v>
      </c>
      <c r="L1833" t="s">
        <v>44</v>
      </c>
      <c r="M1833" t="s">
        <v>35</v>
      </c>
      <c r="N1833">
        <v>63134.2</v>
      </c>
      <c r="O1833" t="s">
        <v>200</v>
      </c>
      <c r="P1833" t="s">
        <v>37</v>
      </c>
      <c r="Q1833">
        <v>86.95</v>
      </c>
      <c r="R1833">
        <v>3381.2</v>
      </c>
      <c r="S1833">
        <v>2082.9</v>
      </c>
      <c r="T1833">
        <v>8552.5300000000007</v>
      </c>
      <c r="U1833" t="str">
        <f>TEXT(Table1[[#This Row],[Booking_Date]],"mmm")</f>
        <v>Jun</v>
      </c>
      <c r="V1833">
        <f>YEAR(Table1[[#This Row],[Booking_Date]])</f>
        <v>2026</v>
      </c>
      <c r="W1833" t="s">
        <v>75</v>
      </c>
      <c r="X1833" t="str">
        <f>IF(Table1[[#This Row],[Freight_Cost]]&gt;50000,"High","Low")</f>
        <v>High</v>
      </c>
      <c r="Y1833" s="5" t="str">
        <f>IF(Table1[[#This Row],[Profit]]&gt;10000,"Good","Average")</f>
        <v>Average</v>
      </c>
      <c r="Z1833" s="5" t="str" cm="1">
        <f t="array" ref="Z1833">_xlfn.IFS(K1833&lt;=5,"Excellent",K1833&lt;=10,"Good",TRUE,"Delayed")</f>
        <v>Excellent</v>
      </c>
      <c r="AA1833" s="5" t="str">
        <f>_xlfn.XLOOKUP(Table1[[#This Row],[Shipment_ID]],A:A,E:E)</f>
        <v>ONE</v>
      </c>
      <c r="AB1833" s="5">
        <f t="shared" si="28"/>
        <v>8552.5300000000007</v>
      </c>
    </row>
    <row r="1834" spans="1:28">
      <c r="A1834" t="s">
        <v>2028</v>
      </c>
      <c r="B1834" s="1">
        <v>45781</v>
      </c>
      <c r="C1834" t="s">
        <v>50</v>
      </c>
      <c r="D1834" t="s">
        <v>41</v>
      </c>
      <c r="E1834" t="s">
        <v>102</v>
      </c>
      <c r="F1834" t="s">
        <v>32</v>
      </c>
      <c r="G1834" t="s">
        <v>90</v>
      </c>
      <c r="H1834">
        <v>11.31</v>
      </c>
      <c r="I1834">
        <v>501</v>
      </c>
      <c r="J1834">
        <v>93.44</v>
      </c>
      <c r="K1834">
        <v>3</v>
      </c>
      <c r="L1834" t="s">
        <v>44</v>
      </c>
      <c r="M1834" t="s">
        <v>45</v>
      </c>
      <c r="N1834">
        <v>28903.8</v>
      </c>
      <c r="O1834" t="s">
        <v>483</v>
      </c>
      <c r="P1834" t="s">
        <v>70</v>
      </c>
      <c r="Q1834">
        <v>88.05</v>
      </c>
      <c r="R1834">
        <v>1454.4</v>
      </c>
      <c r="S1834">
        <v>4699.72</v>
      </c>
      <c r="T1834">
        <v>3951.29</v>
      </c>
      <c r="U1834" t="str">
        <f>TEXT(Table1[[#This Row],[Booking_Date]],"mmm")</f>
        <v>May</v>
      </c>
      <c r="V1834">
        <f>YEAR(Table1[[#This Row],[Booking_Date]])</f>
        <v>2025</v>
      </c>
      <c r="W1834" t="s">
        <v>75</v>
      </c>
      <c r="X1834" t="str">
        <f>IF(Table1[[#This Row],[Freight_Cost]]&gt;50000,"High","Low")</f>
        <v>Low</v>
      </c>
      <c r="Y1834" s="5" t="str">
        <f>IF(Table1[[#This Row],[Profit]]&gt;10000,"Good","Average")</f>
        <v>Average</v>
      </c>
      <c r="Z1834" s="5" t="str" cm="1">
        <f t="array" ref="Z1834">_xlfn.IFS(K1834&lt;=5,"Excellent",K1834&lt;=10,"Good",TRUE,"Delayed")</f>
        <v>Excellent</v>
      </c>
      <c r="AA1834" s="5" t="str">
        <f>_xlfn.XLOOKUP(Table1[[#This Row],[Shipment_ID]],A:A,E:E)</f>
        <v>Maersk</v>
      </c>
      <c r="AB1834" s="5">
        <f t="shared" si="28"/>
        <v>3951.29</v>
      </c>
    </row>
    <row r="1835" spans="1:28">
      <c r="A1835" t="s">
        <v>2029</v>
      </c>
      <c r="B1835" s="1">
        <v>45596</v>
      </c>
      <c r="C1835" t="s">
        <v>115</v>
      </c>
      <c r="D1835" t="s">
        <v>82</v>
      </c>
      <c r="E1835" t="s">
        <v>57</v>
      </c>
      <c r="F1835" t="s">
        <v>32</v>
      </c>
      <c r="G1835" t="s">
        <v>43</v>
      </c>
      <c r="H1835">
        <v>27.8</v>
      </c>
      <c r="I1835">
        <v>871</v>
      </c>
      <c r="J1835">
        <v>98.04</v>
      </c>
      <c r="K1835">
        <v>3</v>
      </c>
      <c r="L1835" t="s">
        <v>68</v>
      </c>
      <c r="M1835" t="s">
        <v>45</v>
      </c>
      <c r="N1835">
        <v>51236.800000000003</v>
      </c>
      <c r="O1835" t="s">
        <v>292</v>
      </c>
      <c r="P1835" t="s">
        <v>74</v>
      </c>
      <c r="Q1835">
        <v>88.01</v>
      </c>
      <c r="R1835">
        <v>2854</v>
      </c>
      <c r="S1835">
        <v>4951.92</v>
      </c>
      <c r="T1835">
        <v>7498.86</v>
      </c>
      <c r="U1835" t="str">
        <f>TEXT(Table1[[#This Row],[Booking_Date]],"mmm")</f>
        <v>Oct</v>
      </c>
      <c r="V1835">
        <f>YEAR(Table1[[#This Row],[Booking_Date]])</f>
        <v>2024</v>
      </c>
      <c r="W1835" t="s">
        <v>104</v>
      </c>
      <c r="X1835" t="str">
        <f>IF(Table1[[#This Row],[Freight_Cost]]&gt;50000,"High","Low")</f>
        <v>High</v>
      </c>
      <c r="Y1835" s="5" t="str">
        <f>IF(Table1[[#This Row],[Profit]]&gt;10000,"Good","Average")</f>
        <v>Average</v>
      </c>
      <c r="Z1835" s="5" t="str" cm="1">
        <f t="array" ref="Z1835">_xlfn.IFS(K1835&lt;=5,"Excellent",K1835&lt;=10,"Good",TRUE,"Delayed")</f>
        <v>Excellent</v>
      </c>
      <c r="AA1835" s="5" t="str">
        <f>_xlfn.XLOOKUP(Table1[[#This Row],[Shipment_ID]],A:A,E:E)</f>
        <v>Evergreen</v>
      </c>
      <c r="AB1835" s="5">
        <f t="shared" si="28"/>
        <v>7498.86</v>
      </c>
    </row>
    <row r="1836" spans="1:28">
      <c r="A1836" t="s">
        <v>2030</v>
      </c>
      <c r="B1836" s="1">
        <v>45583</v>
      </c>
      <c r="C1836" t="s">
        <v>115</v>
      </c>
      <c r="D1836" t="s">
        <v>56</v>
      </c>
      <c r="E1836" t="s">
        <v>31</v>
      </c>
      <c r="F1836" t="s">
        <v>58</v>
      </c>
      <c r="G1836" t="s">
        <v>52</v>
      </c>
      <c r="H1836">
        <v>27.3</v>
      </c>
      <c r="I1836">
        <v>418</v>
      </c>
      <c r="J1836">
        <v>93.94</v>
      </c>
      <c r="K1836">
        <v>2</v>
      </c>
      <c r="L1836" t="s">
        <v>68</v>
      </c>
      <c r="M1836" t="s">
        <v>35</v>
      </c>
      <c r="N1836">
        <v>59358.8</v>
      </c>
      <c r="O1836" t="s">
        <v>77</v>
      </c>
      <c r="P1836" t="s">
        <v>78</v>
      </c>
      <c r="Q1836">
        <v>87.05</v>
      </c>
      <c r="R1836">
        <v>1928</v>
      </c>
      <c r="S1836">
        <v>2272.2800000000002</v>
      </c>
      <c r="T1836">
        <v>5087.3100000000004</v>
      </c>
      <c r="U1836" t="str">
        <f>TEXT(Table1[[#This Row],[Booking_Date]],"mmm")</f>
        <v>Oct</v>
      </c>
      <c r="V1836">
        <f>YEAR(Table1[[#This Row],[Booking_Date]])</f>
        <v>2024</v>
      </c>
      <c r="W1836" t="s">
        <v>104</v>
      </c>
      <c r="X1836" t="str">
        <f>IF(Table1[[#This Row],[Freight_Cost]]&gt;50000,"High","Low")</f>
        <v>High</v>
      </c>
      <c r="Y1836" s="5" t="str">
        <f>IF(Table1[[#This Row],[Profit]]&gt;10000,"Good","Average")</f>
        <v>Average</v>
      </c>
      <c r="Z1836" s="5" t="str" cm="1">
        <f t="array" ref="Z1836">_xlfn.IFS(K1836&lt;=5,"Excellent",K1836&lt;=10,"Good",TRUE,"Delayed")</f>
        <v>Excellent</v>
      </c>
      <c r="AA1836" s="5" t="str">
        <f>_xlfn.XLOOKUP(Table1[[#This Row],[Shipment_ID]],A:A,E:E)</f>
        <v>Hapag-Lloyd</v>
      </c>
      <c r="AB1836" s="5">
        <f t="shared" si="28"/>
        <v>5087.3100000000004</v>
      </c>
    </row>
    <row r="1837" spans="1:28">
      <c r="A1837" t="s">
        <v>2031</v>
      </c>
      <c r="B1837" s="1">
        <v>46144</v>
      </c>
      <c r="C1837" t="s">
        <v>50</v>
      </c>
      <c r="D1837" t="s">
        <v>41</v>
      </c>
      <c r="E1837" t="s">
        <v>83</v>
      </c>
      <c r="F1837" t="s">
        <v>32</v>
      </c>
      <c r="G1837" t="s">
        <v>59</v>
      </c>
      <c r="H1837">
        <v>19.28</v>
      </c>
      <c r="I1837">
        <v>1387</v>
      </c>
      <c r="J1837">
        <v>86.82</v>
      </c>
      <c r="K1837">
        <v>3</v>
      </c>
      <c r="L1837" t="s">
        <v>44</v>
      </c>
      <c r="M1837" t="s">
        <v>60</v>
      </c>
      <c r="N1837">
        <v>44414.400000000001</v>
      </c>
      <c r="O1837" t="s">
        <v>432</v>
      </c>
      <c r="P1837" t="s">
        <v>47</v>
      </c>
      <c r="Q1837">
        <v>81.540000000000006</v>
      </c>
      <c r="R1837">
        <v>3545.2</v>
      </c>
      <c r="S1837">
        <v>2214.1999999999998</v>
      </c>
      <c r="T1837">
        <v>5642.26</v>
      </c>
      <c r="U1837" t="str">
        <f>TEXT(Table1[[#This Row],[Booking_Date]],"mmm")</f>
        <v>May</v>
      </c>
      <c r="V1837">
        <f>YEAR(Table1[[#This Row],[Booking_Date]])</f>
        <v>2026</v>
      </c>
      <c r="W1837" t="s">
        <v>75</v>
      </c>
      <c r="X1837" t="str">
        <f>IF(Table1[[#This Row],[Freight_Cost]]&gt;50000,"High","Low")</f>
        <v>Low</v>
      </c>
      <c r="Y1837" s="5" t="str">
        <f>IF(Table1[[#This Row],[Profit]]&gt;10000,"Good","Average")</f>
        <v>Average</v>
      </c>
      <c r="Z1837" s="5" t="str" cm="1">
        <f t="array" ref="Z1837">_xlfn.IFS(K1837&lt;=5,"Excellent",K1837&lt;=10,"Good",TRUE,"Delayed")</f>
        <v>Excellent</v>
      </c>
      <c r="AA1837" s="5" t="str">
        <f>_xlfn.XLOOKUP(Table1[[#This Row],[Shipment_ID]],A:A,E:E)</f>
        <v>MSC</v>
      </c>
      <c r="AB1837" s="5">
        <f t="shared" si="28"/>
        <v>5642.26</v>
      </c>
    </row>
    <row r="1838" spans="1:28">
      <c r="A1838" t="s">
        <v>2032</v>
      </c>
      <c r="B1838" s="1">
        <v>45491</v>
      </c>
      <c r="C1838" t="s">
        <v>121</v>
      </c>
      <c r="D1838" t="s">
        <v>108</v>
      </c>
      <c r="E1838" t="s">
        <v>83</v>
      </c>
      <c r="F1838" t="s">
        <v>58</v>
      </c>
      <c r="G1838" t="s">
        <v>84</v>
      </c>
      <c r="H1838">
        <v>26.16</v>
      </c>
      <c r="I1838">
        <v>2295</v>
      </c>
      <c r="J1838">
        <v>102.34</v>
      </c>
      <c r="K1838">
        <v>6</v>
      </c>
      <c r="L1838" t="s">
        <v>68</v>
      </c>
      <c r="M1838" t="s">
        <v>45</v>
      </c>
      <c r="N1838">
        <v>79364.800000000003</v>
      </c>
      <c r="O1838" t="s">
        <v>350</v>
      </c>
      <c r="P1838" t="s">
        <v>47</v>
      </c>
      <c r="Q1838">
        <v>81.66</v>
      </c>
      <c r="R1838">
        <v>5636.4</v>
      </c>
      <c r="S1838">
        <v>3593.17</v>
      </c>
      <c r="T1838">
        <v>11174.43</v>
      </c>
      <c r="U1838" t="str">
        <f>TEXT(Table1[[#This Row],[Booking_Date]],"mmm")</f>
        <v>Jul</v>
      </c>
      <c r="V1838">
        <f>YEAR(Table1[[#This Row],[Booking_Date]])</f>
        <v>2024</v>
      </c>
      <c r="W1838" t="s">
        <v>48</v>
      </c>
      <c r="X1838" t="str">
        <f>IF(Table1[[#This Row],[Freight_Cost]]&gt;50000,"High","Low")</f>
        <v>High</v>
      </c>
      <c r="Y1838" s="5" t="str">
        <f>IF(Table1[[#This Row],[Profit]]&gt;10000,"Good","Average")</f>
        <v>Good</v>
      </c>
      <c r="Z1838" s="5" t="str" cm="1">
        <f t="array" ref="Z1838">_xlfn.IFS(K1838&lt;=5,"Excellent",K1838&lt;=10,"Good",TRUE,"Delayed")</f>
        <v>Good</v>
      </c>
      <c r="AA1838" s="5" t="str">
        <f>_xlfn.XLOOKUP(Table1[[#This Row],[Shipment_ID]],A:A,E:E)</f>
        <v>MSC</v>
      </c>
      <c r="AB1838" s="5">
        <f t="shared" si="28"/>
        <v>11174.43</v>
      </c>
    </row>
    <row r="1839" spans="1:28">
      <c r="A1839" t="s">
        <v>2033</v>
      </c>
      <c r="B1839" s="1">
        <v>45971</v>
      </c>
      <c r="C1839" t="s">
        <v>50</v>
      </c>
      <c r="D1839" t="s">
        <v>108</v>
      </c>
      <c r="E1839" t="s">
        <v>83</v>
      </c>
      <c r="F1839" t="s">
        <v>32</v>
      </c>
      <c r="G1839" t="s">
        <v>67</v>
      </c>
      <c r="H1839">
        <v>24.54</v>
      </c>
      <c r="I1839">
        <v>2371</v>
      </c>
      <c r="J1839">
        <v>98.59</v>
      </c>
      <c r="K1839">
        <v>7</v>
      </c>
      <c r="L1839" t="s">
        <v>68</v>
      </c>
      <c r="M1839" t="s">
        <v>45</v>
      </c>
      <c r="N1839">
        <v>66368.800000000003</v>
      </c>
      <c r="O1839" t="s">
        <v>527</v>
      </c>
      <c r="P1839" t="s">
        <v>70</v>
      </c>
      <c r="Q1839">
        <v>82.49</v>
      </c>
      <c r="R1839">
        <v>5723.6</v>
      </c>
      <c r="S1839">
        <v>4227.5200000000004</v>
      </c>
      <c r="T1839">
        <v>9445.09</v>
      </c>
      <c r="U1839" t="str">
        <f>TEXT(Table1[[#This Row],[Booking_Date]],"mmm")</f>
        <v>Nov</v>
      </c>
      <c r="V1839">
        <f>YEAR(Table1[[#This Row],[Booking_Date]])</f>
        <v>2025</v>
      </c>
      <c r="W1839" t="s">
        <v>104</v>
      </c>
      <c r="X1839" t="str">
        <f>IF(Table1[[#This Row],[Freight_Cost]]&gt;50000,"High","Low")</f>
        <v>High</v>
      </c>
      <c r="Y1839" s="5" t="str">
        <f>IF(Table1[[#This Row],[Profit]]&gt;10000,"Good","Average")</f>
        <v>Average</v>
      </c>
      <c r="Z1839" s="5" t="str" cm="1">
        <f t="array" ref="Z1839">_xlfn.IFS(K1839&lt;=5,"Excellent",K1839&lt;=10,"Good",TRUE,"Delayed")</f>
        <v>Good</v>
      </c>
      <c r="AA1839" s="5" t="str">
        <f>_xlfn.XLOOKUP(Table1[[#This Row],[Shipment_ID]],A:A,E:E)</f>
        <v>MSC</v>
      </c>
      <c r="AB1839" s="5">
        <f t="shared" si="28"/>
        <v>9445.09</v>
      </c>
    </row>
    <row r="1840" spans="1:28">
      <c r="A1840" t="s">
        <v>2034</v>
      </c>
      <c r="B1840" s="1">
        <v>45548</v>
      </c>
      <c r="C1840" t="s">
        <v>40</v>
      </c>
      <c r="D1840" t="s">
        <v>108</v>
      </c>
      <c r="E1840" t="s">
        <v>102</v>
      </c>
      <c r="F1840" t="s">
        <v>58</v>
      </c>
      <c r="G1840" t="s">
        <v>59</v>
      </c>
      <c r="H1840">
        <v>15.03</v>
      </c>
      <c r="I1840">
        <v>2632</v>
      </c>
      <c r="J1840">
        <v>88.44</v>
      </c>
      <c r="K1840">
        <v>6</v>
      </c>
      <c r="L1840" t="s">
        <v>44</v>
      </c>
      <c r="M1840" t="s">
        <v>45</v>
      </c>
      <c r="N1840">
        <v>69223.8</v>
      </c>
      <c r="O1840" t="s">
        <v>593</v>
      </c>
      <c r="P1840" t="s">
        <v>70</v>
      </c>
      <c r="Q1840">
        <v>86.47</v>
      </c>
      <c r="R1840">
        <v>5865.2</v>
      </c>
      <c r="S1840">
        <v>4584.08</v>
      </c>
      <c r="T1840">
        <v>8130.4</v>
      </c>
      <c r="U1840" t="str">
        <f>TEXT(Table1[[#This Row],[Booking_Date]],"mmm")</f>
        <v>Sep</v>
      </c>
      <c r="V1840">
        <f>YEAR(Table1[[#This Row],[Booking_Date]])</f>
        <v>2024</v>
      </c>
      <c r="W1840" t="s">
        <v>48</v>
      </c>
      <c r="X1840" t="str">
        <f>IF(Table1[[#This Row],[Freight_Cost]]&gt;50000,"High","Low")</f>
        <v>High</v>
      </c>
      <c r="Y1840" s="5" t="str">
        <f>IF(Table1[[#This Row],[Profit]]&gt;10000,"Good","Average")</f>
        <v>Average</v>
      </c>
      <c r="Z1840" s="5" t="str" cm="1">
        <f t="array" ref="Z1840">_xlfn.IFS(K1840&lt;=5,"Excellent",K1840&lt;=10,"Good",TRUE,"Delayed")</f>
        <v>Good</v>
      </c>
      <c r="AA1840" s="5" t="str">
        <f>_xlfn.XLOOKUP(Table1[[#This Row],[Shipment_ID]],A:A,E:E)</f>
        <v>Maersk</v>
      </c>
      <c r="AB1840" s="5">
        <f t="shared" si="28"/>
        <v>8130.4</v>
      </c>
    </row>
    <row r="1841" spans="1:28">
      <c r="A1841" t="s">
        <v>2035</v>
      </c>
      <c r="B1841" s="1">
        <v>45613</v>
      </c>
      <c r="C1841" t="s">
        <v>40</v>
      </c>
      <c r="D1841" t="s">
        <v>30</v>
      </c>
      <c r="E1841" t="s">
        <v>66</v>
      </c>
      <c r="F1841" t="s">
        <v>58</v>
      </c>
      <c r="G1841" t="s">
        <v>90</v>
      </c>
      <c r="H1841">
        <v>20.22</v>
      </c>
      <c r="I1841">
        <v>1454</v>
      </c>
      <c r="J1841">
        <v>91.06</v>
      </c>
      <c r="K1841">
        <v>4</v>
      </c>
      <c r="L1841" t="s">
        <v>44</v>
      </c>
      <c r="M1841" t="s">
        <v>35</v>
      </c>
      <c r="N1841">
        <v>62573.2</v>
      </c>
      <c r="O1841" t="s">
        <v>158</v>
      </c>
      <c r="P1841" t="s">
        <v>62</v>
      </c>
      <c r="Q1841">
        <v>82.98</v>
      </c>
      <c r="R1841">
        <v>3716.8</v>
      </c>
      <c r="S1841">
        <v>4837.33</v>
      </c>
      <c r="T1841">
        <v>5352.86</v>
      </c>
      <c r="U1841" t="str">
        <f>TEXT(Table1[[#This Row],[Booking_Date]],"mmm")</f>
        <v>Nov</v>
      </c>
      <c r="V1841">
        <f>YEAR(Table1[[#This Row],[Booking_Date]])</f>
        <v>2024</v>
      </c>
      <c r="W1841" t="s">
        <v>104</v>
      </c>
      <c r="X1841" t="str">
        <f>IF(Table1[[#This Row],[Freight_Cost]]&gt;50000,"High","Low")</f>
        <v>High</v>
      </c>
      <c r="Y1841" s="5" t="str">
        <f>IF(Table1[[#This Row],[Profit]]&gt;10000,"Good","Average")</f>
        <v>Average</v>
      </c>
      <c r="Z1841" s="5" t="str" cm="1">
        <f t="array" ref="Z1841">_xlfn.IFS(K1841&lt;=5,"Excellent",K1841&lt;=10,"Good",TRUE,"Delayed")</f>
        <v>Excellent</v>
      </c>
      <c r="AA1841" s="5" t="str">
        <f>_xlfn.XLOOKUP(Table1[[#This Row],[Shipment_ID]],A:A,E:E)</f>
        <v>COSCO</v>
      </c>
      <c r="AB1841" s="5">
        <f t="shared" si="28"/>
        <v>5352.86</v>
      </c>
    </row>
    <row r="1842" spans="1:28">
      <c r="A1842" t="s">
        <v>2036</v>
      </c>
      <c r="B1842" s="1">
        <v>46117</v>
      </c>
      <c r="C1842" t="s">
        <v>50</v>
      </c>
      <c r="D1842" t="s">
        <v>65</v>
      </c>
      <c r="E1842" t="s">
        <v>99</v>
      </c>
      <c r="F1842" t="s">
        <v>58</v>
      </c>
      <c r="G1842" t="s">
        <v>90</v>
      </c>
      <c r="H1842">
        <v>21.41</v>
      </c>
      <c r="I1842">
        <v>1015</v>
      </c>
      <c r="J1842">
        <v>89.52</v>
      </c>
      <c r="K1842">
        <v>4</v>
      </c>
      <c r="L1842" t="s">
        <v>34</v>
      </c>
      <c r="M1842" t="s">
        <v>35</v>
      </c>
      <c r="N1842">
        <v>63191.4</v>
      </c>
      <c r="O1842" t="s">
        <v>184</v>
      </c>
      <c r="P1842" t="s">
        <v>78</v>
      </c>
      <c r="Q1842">
        <v>87.2</v>
      </c>
      <c r="R1842">
        <v>2886.4</v>
      </c>
      <c r="S1842">
        <v>3201.16</v>
      </c>
      <c r="T1842">
        <v>8810.14</v>
      </c>
      <c r="U1842" t="str">
        <f>TEXT(Table1[[#This Row],[Booking_Date]],"mmm")</f>
        <v>Apr</v>
      </c>
      <c r="V1842">
        <f>YEAR(Table1[[#This Row],[Booking_Date]])</f>
        <v>2026</v>
      </c>
      <c r="W1842" t="s">
        <v>75</v>
      </c>
      <c r="X1842" t="str">
        <f>IF(Table1[[#This Row],[Freight_Cost]]&gt;50000,"High","Low")</f>
        <v>High</v>
      </c>
      <c r="Y1842" s="5" t="str">
        <f>IF(Table1[[#This Row],[Profit]]&gt;10000,"Good","Average")</f>
        <v>Average</v>
      </c>
      <c r="Z1842" s="5" t="str" cm="1">
        <f t="array" ref="Z1842">_xlfn.IFS(K1842&lt;=5,"Excellent",K1842&lt;=10,"Good",TRUE,"Delayed")</f>
        <v>Excellent</v>
      </c>
      <c r="AA1842" s="5" t="str">
        <f>_xlfn.XLOOKUP(Table1[[#This Row],[Shipment_ID]],A:A,E:E)</f>
        <v>ONE</v>
      </c>
      <c r="AB1842" s="5">
        <f t="shared" si="28"/>
        <v>8810.14</v>
      </c>
    </row>
    <row r="1843" spans="1:28">
      <c r="A1843" t="s">
        <v>2037</v>
      </c>
      <c r="B1843" s="1">
        <v>45433</v>
      </c>
      <c r="C1843" t="s">
        <v>115</v>
      </c>
      <c r="D1843" t="s">
        <v>82</v>
      </c>
      <c r="E1843" t="s">
        <v>66</v>
      </c>
      <c r="F1843" t="s">
        <v>32</v>
      </c>
      <c r="G1843" t="s">
        <v>67</v>
      </c>
      <c r="H1843">
        <v>26.12</v>
      </c>
      <c r="I1843">
        <v>1252</v>
      </c>
      <c r="J1843">
        <v>94.34</v>
      </c>
      <c r="K1843">
        <v>3</v>
      </c>
      <c r="L1843" t="s">
        <v>44</v>
      </c>
      <c r="M1843" t="s">
        <v>45</v>
      </c>
      <c r="N1843">
        <v>51352.800000000003</v>
      </c>
      <c r="O1843" t="s">
        <v>262</v>
      </c>
      <c r="P1843" t="s">
        <v>78</v>
      </c>
      <c r="Q1843">
        <v>86.05</v>
      </c>
      <c r="R1843">
        <v>3548.8</v>
      </c>
      <c r="S1843">
        <v>2011.63</v>
      </c>
      <c r="T1843">
        <v>8870.34</v>
      </c>
      <c r="U1843" t="str">
        <f>TEXT(Table1[[#This Row],[Booking_Date]],"mmm")</f>
        <v>May</v>
      </c>
      <c r="V1843">
        <f>YEAR(Table1[[#This Row],[Booking_Date]])</f>
        <v>2024</v>
      </c>
      <c r="W1843" t="s">
        <v>75</v>
      </c>
      <c r="X1843" t="str">
        <f>IF(Table1[[#This Row],[Freight_Cost]]&gt;50000,"High","Low")</f>
        <v>High</v>
      </c>
      <c r="Y1843" s="5" t="str">
        <f>IF(Table1[[#This Row],[Profit]]&gt;10000,"Good","Average")</f>
        <v>Average</v>
      </c>
      <c r="Z1843" s="5" t="str" cm="1">
        <f t="array" ref="Z1843">_xlfn.IFS(K1843&lt;=5,"Excellent",K1843&lt;=10,"Good",TRUE,"Delayed")</f>
        <v>Excellent</v>
      </c>
      <c r="AA1843" s="5" t="str">
        <f>_xlfn.XLOOKUP(Table1[[#This Row],[Shipment_ID]],A:A,E:E)</f>
        <v>COSCO</v>
      </c>
      <c r="AB1843" s="5">
        <f t="shared" si="28"/>
        <v>8870.34</v>
      </c>
    </row>
    <row r="1844" spans="1:28">
      <c r="A1844" t="s">
        <v>2038</v>
      </c>
      <c r="B1844" s="1">
        <v>45663</v>
      </c>
      <c r="C1844" t="s">
        <v>121</v>
      </c>
      <c r="D1844" t="s">
        <v>30</v>
      </c>
      <c r="E1844" t="s">
        <v>57</v>
      </c>
      <c r="F1844" t="s">
        <v>32</v>
      </c>
      <c r="G1844" t="s">
        <v>59</v>
      </c>
      <c r="H1844">
        <v>21.7</v>
      </c>
      <c r="I1844">
        <v>892</v>
      </c>
      <c r="J1844">
        <v>102.18</v>
      </c>
      <c r="K1844">
        <v>2</v>
      </c>
      <c r="L1844" t="s">
        <v>68</v>
      </c>
      <c r="M1844" t="s">
        <v>60</v>
      </c>
      <c r="N1844">
        <v>44995.6</v>
      </c>
      <c r="O1844" t="s">
        <v>216</v>
      </c>
      <c r="P1844" t="s">
        <v>37</v>
      </c>
      <c r="Q1844">
        <v>85.47</v>
      </c>
      <c r="R1844">
        <v>2652</v>
      </c>
      <c r="S1844">
        <v>2977.35</v>
      </c>
      <c r="T1844">
        <v>6211</v>
      </c>
      <c r="U1844" t="str">
        <f>TEXT(Table1[[#This Row],[Booking_Date]],"mmm")</f>
        <v>Jan</v>
      </c>
      <c r="V1844">
        <f>YEAR(Table1[[#This Row],[Booking_Date]])</f>
        <v>2025</v>
      </c>
      <c r="W1844" t="s">
        <v>38</v>
      </c>
      <c r="X1844" t="str">
        <f>IF(Table1[[#This Row],[Freight_Cost]]&gt;50000,"High","Low")</f>
        <v>Low</v>
      </c>
      <c r="Y1844" s="5" t="str">
        <f>IF(Table1[[#This Row],[Profit]]&gt;10000,"Good","Average")</f>
        <v>Average</v>
      </c>
      <c r="Z1844" s="5" t="str" cm="1">
        <f t="array" ref="Z1844">_xlfn.IFS(K1844&lt;=5,"Excellent",K1844&lt;=10,"Good",TRUE,"Delayed")</f>
        <v>Excellent</v>
      </c>
      <c r="AA1844" s="5" t="str">
        <f>_xlfn.XLOOKUP(Table1[[#This Row],[Shipment_ID]],A:A,E:E)</f>
        <v>Evergreen</v>
      </c>
      <c r="AB1844" s="5">
        <f t="shared" si="28"/>
        <v>6211</v>
      </c>
    </row>
    <row r="1845" spans="1:28">
      <c r="A1845" t="s">
        <v>2039</v>
      </c>
      <c r="B1845" s="1">
        <v>45426</v>
      </c>
      <c r="C1845" t="s">
        <v>89</v>
      </c>
      <c r="D1845" t="s">
        <v>108</v>
      </c>
      <c r="E1845" t="s">
        <v>66</v>
      </c>
      <c r="F1845" t="s">
        <v>32</v>
      </c>
      <c r="G1845" t="s">
        <v>90</v>
      </c>
      <c r="H1845">
        <v>15.35</v>
      </c>
      <c r="I1845">
        <v>1035</v>
      </c>
      <c r="J1845">
        <v>85.78</v>
      </c>
      <c r="K1845">
        <v>4</v>
      </c>
      <c r="L1845" t="s">
        <v>68</v>
      </c>
      <c r="M1845" t="s">
        <v>45</v>
      </c>
      <c r="N1845">
        <v>40528.6</v>
      </c>
      <c r="O1845" t="s">
        <v>85</v>
      </c>
      <c r="P1845" t="s">
        <v>54</v>
      </c>
      <c r="Q1845">
        <v>83.14</v>
      </c>
      <c r="R1845">
        <v>2684</v>
      </c>
      <c r="S1845">
        <v>3309.54</v>
      </c>
      <c r="T1845">
        <v>5827.81</v>
      </c>
      <c r="U1845" t="str">
        <f>TEXT(Table1[[#This Row],[Booking_Date]],"mmm")</f>
        <v>May</v>
      </c>
      <c r="V1845">
        <f>YEAR(Table1[[#This Row],[Booking_Date]])</f>
        <v>2024</v>
      </c>
      <c r="W1845" t="s">
        <v>75</v>
      </c>
      <c r="X1845" t="str">
        <f>IF(Table1[[#This Row],[Freight_Cost]]&gt;50000,"High","Low")</f>
        <v>Low</v>
      </c>
      <c r="Y1845" s="5" t="str">
        <f>IF(Table1[[#This Row],[Profit]]&gt;10000,"Good","Average")</f>
        <v>Average</v>
      </c>
      <c r="Z1845" s="5" t="str" cm="1">
        <f t="array" ref="Z1845">_xlfn.IFS(K1845&lt;=5,"Excellent",K1845&lt;=10,"Good",TRUE,"Delayed")</f>
        <v>Excellent</v>
      </c>
      <c r="AA1845" s="5" t="str">
        <f>_xlfn.XLOOKUP(Table1[[#This Row],[Shipment_ID]],A:A,E:E)</f>
        <v>COSCO</v>
      </c>
      <c r="AB1845" s="5">
        <f t="shared" si="28"/>
        <v>5827.81</v>
      </c>
    </row>
    <row r="1846" spans="1:28">
      <c r="A1846" t="s">
        <v>2040</v>
      </c>
      <c r="B1846" s="1">
        <v>45657</v>
      </c>
      <c r="C1846" t="s">
        <v>40</v>
      </c>
      <c r="D1846" t="s">
        <v>82</v>
      </c>
      <c r="E1846" t="s">
        <v>42</v>
      </c>
      <c r="F1846" t="s">
        <v>32</v>
      </c>
      <c r="G1846" t="s">
        <v>67</v>
      </c>
      <c r="H1846">
        <v>17.66</v>
      </c>
      <c r="I1846">
        <v>1170</v>
      </c>
      <c r="J1846">
        <v>104.69</v>
      </c>
      <c r="K1846">
        <v>2</v>
      </c>
      <c r="L1846" t="s">
        <v>44</v>
      </c>
      <c r="M1846" t="s">
        <v>45</v>
      </c>
      <c r="N1846">
        <v>43996.800000000003</v>
      </c>
      <c r="O1846" t="s">
        <v>180</v>
      </c>
      <c r="P1846" t="s">
        <v>47</v>
      </c>
      <c r="Q1846">
        <v>86.31</v>
      </c>
      <c r="R1846">
        <v>3046.4</v>
      </c>
      <c r="S1846">
        <v>2622.88</v>
      </c>
      <c r="T1846">
        <v>5296.62</v>
      </c>
      <c r="U1846" t="str">
        <f>TEXT(Table1[[#This Row],[Booking_Date]],"mmm")</f>
        <v>Dec</v>
      </c>
      <c r="V1846">
        <f>YEAR(Table1[[#This Row],[Booking_Date]])</f>
        <v>2024</v>
      </c>
      <c r="W1846" t="s">
        <v>104</v>
      </c>
      <c r="X1846" t="str">
        <f>IF(Table1[[#This Row],[Freight_Cost]]&gt;50000,"High","Low")</f>
        <v>Low</v>
      </c>
      <c r="Y1846" s="5" t="str">
        <f>IF(Table1[[#This Row],[Profit]]&gt;10000,"Good","Average")</f>
        <v>Average</v>
      </c>
      <c r="Z1846" s="5" t="str" cm="1">
        <f t="array" ref="Z1846">_xlfn.IFS(K1846&lt;=5,"Excellent",K1846&lt;=10,"Good",TRUE,"Delayed")</f>
        <v>Excellent</v>
      </c>
      <c r="AA1846" s="5" t="str">
        <f>_xlfn.XLOOKUP(Table1[[#This Row],[Shipment_ID]],A:A,E:E)</f>
        <v>CMA CGM</v>
      </c>
      <c r="AB1846" s="5">
        <f t="shared" si="28"/>
        <v>5296.62</v>
      </c>
    </row>
    <row r="1847" spans="1:28">
      <c r="A1847" t="s">
        <v>2041</v>
      </c>
      <c r="B1847" s="1">
        <v>45843</v>
      </c>
      <c r="C1847" t="s">
        <v>89</v>
      </c>
      <c r="D1847" t="s">
        <v>41</v>
      </c>
      <c r="E1847" t="s">
        <v>99</v>
      </c>
      <c r="F1847" t="s">
        <v>58</v>
      </c>
      <c r="G1847" t="s">
        <v>52</v>
      </c>
      <c r="H1847">
        <v>24.04</v>
      </c>
      <c r="I1847">
        <v>1072</v>
      </c>
      <c r="J1847">
        <v>92.08</v>
      </c>
      <c r="K1847">
        <v>3</v>
      </c>
      <c r="L1847" t="s">
        <v>68</v>
      </c>
      <c r="M1847" t="s">
        <v>35</v>
      </c>
      <c r="N1847">
        <v>64049.599999999999</v>
      </c>
      <c r="O1847" t="s">
        <v>262</v>
      </c>
      <c r="P1847" t="s">
        <v>78</v>
      </c>
      <c r="Q1847">
        <v>85.51</v>
      </c>
      <c r="R1847">
        <v>3105.6</v>
      </c>
      <c r="S1847">
        <v>4997.79</v>
      </c>
      <c r="T1847">
        <v>10630.16</v>
      </c>
      <c r="U1847" t="str">
        <f>TEXT(Table1[[#This Row],[Booking_Date]],"mmm")</f>
        <v>Jul</v>
      </c>
      <c r="V1847">
        <f>YEAR(Table1[[#This Row],[Booking_Date]])</f>
        <v>2025</v>
      </c>
      <c r="W1847" t="s">
        <v>48</v>
      </c>
      <c r="X1847" t="str">
        <f>IF(Table1[[#This Row],[Freight_Cost]]&gt;50000,"High","Low")</f>
        <v>High</v>
      </c>
      <c r="Y1847" s="5" t="str">
        <f>IF(Table1[[#This Row],[Profit]]&gt;10000,"Good","Average")</f>
        <v>Good</v>
      </c>
      <c r="Z1847" s="5" t="str" cm="1">
        <f t="array" ref="Z1847">_xlfn.IFS(K1847&lt;=5,"Excellent",K1847&lt;=10,"Good",TRUE,"Delayed")</f>
        <v>Excellent</v>
      </c>
      <c r="AA1847" s="5" t="str">
        <f>_xlfn.XLOOKUP(Table1[[#This Row],[Shipment_ID]],A:A,E:E)</f>
        <v>ONE</v>
      </c>
      <c r="AB1847" s="5">
        <f t="shared" si="28"/>
        <v>10630.16</v>
      </c>
    </row>
    <row r="1848" spans="1:28">
      <c r="A1848" t="s">
        <v>2042</v>
      </c>
      <c r="B1848" s="1">
        <v>45331</v>
      </c>
      <c r="C1848" t="s">
        <v>40</v>
      </c>
      <c r="D1848" t="s">
        <v>56</v>
      </c>
      <c r="E1848" t="s">
        <v>57</v>
      </c>
      <c r="F1848" t="s">
        <v>58</v>
      </c>
      <c r="G1848" t="s">
        <v>90</v>
      </c>
      <c r="H1848">
        <v>13.93</v>
      </c>
      <c r="I1848">
        <v>2629</v>
      </c>
      <c r="J1848">
        <v>104.26</v>
      </c>
      <c r="K1848">
        <v>6</v>
      </c>
      <c r="L1848" t="s">
        <v>34</v>
      </c>
      <c r="M1848" t="s">
        <v>45</v>
      </c>
      <c r="N1848">
        <v>75096.2</v>
      </c>
      <c r="O1848" t="s">
        <v>118</v>
      </c>
      <c r="P1848" t="s">
        <v>74</v>
      </c>
      <c r="Q1848">
        <v>87.23</v>
      </c>
      <c r="R1848">
        <v>5815.2</v>
      </c>
      <c r="S1848">
        <v>4414.3999999999996</v>
      </c>
      <c r="T1848">
        <v>11993.92</v>
      </c>
      <c r="U1848" t="str">
        <f>TEXT(Table1[[#This Row],[Booking_Date]],"mmm")</f>
        <v>Feb</v>
      </c>
      <c r="V1848">
        <f>YEAR(Table1[[#This Row],[Booking_Date]])</f>
        <v>2024</v>
      </c>
      <c r="W1848" t="s">
        <v>38</v>
      </c>
      <c r="X1848" t="str">
        <f>IF(Table1[[#This Row],[Freight_Cost]]&gt;50000,"High","Low")</f>
        <v>High</v>
      </c>
      <c r="Y1848" s="5" t="str">
        <f>IF(Table1[[#This Row],[Profit]]&gt;10000,"Good","Average")</f>
        <v>Good</v>
      </c>
      <c r="Z1848" s="5" t="str" cm="1">
        <f t="array" ref="Z1848">_xlfn.IFS(K1848&lt;=5,"Excellent",K1848&lt;=10,"Good",TRUE,"Delayed")</f>
        <v>Good</v>
      </c>
      <c r="AA1848" s="5" t="str">
        <f>_xlfn.XLOOKUP(Table1[[#This Row],[Shipment_ID]],A:A,E:E)</f>
        <v>Evergreen</v>
      </c>
      <c r="AB1848" s="5">
        <f t="shared" si="28"/>
        <v>11993.92</v>
      </c>
    </row>
    <row r="1849" spans="1:28">
      <c r="A1849" t="s">
        <v>2043</v>
      </c>
      <c r="B1849" s="1">
        <v>45996</v>
      </c>
      <c r="C1849" t="s">
        <v>89</v>
      </c>
      <c r="D1849" t="s">
        <v>56</v>
      </c>
      <c r="E1849" t="s">
        <v>99</v>
      </c>
      <c r="F1849" t="s">
        <v>32</v>
      </c>
      <c r="G1849" t="s">
        <v>67</v>
      </c>
      <c r="H1849">
        <v>19.989999999999998</v>
      </c>
      <c r="I1849">
        <v>553</v>
      </c>
      <c r="J1849">
        <v>101.27</v>
      </c>
      <c r="K1849">
        <v>3</v>
      </c>
      <c r="L1849" t="s">
        <v>34</v>
      </c>
      <c r="M1849" t="s">
        <v>35</v>
      </c>
      <c r="N1849">
        <v>45779.4</v>
      </c>
      <c r="O1849" t="s">
        <v>598</v>
      </c>
      <c r="P1849" t="s">
        <v>62</v>
      </c>
      <c r="Q1849">
        <v>87.19</v>
      </c>
      <c r="R1849">
        <v>1905.6</v>
      </c>
      <c r="S1849">
        <v>2003.68</v>
      </c>
      <c r="T1849">
        <v>7603.97</v>
      </c>
      <c r="U1849" t="str">
        <f>TEXT(Table1[[#This Row],[Booking_Date]],"mmm")</f>
        <v>Dec</v>
      </c>
      <c r="V1849">
        <f>YEAR(Table1[[#This Row],[Booking_Date]])</f>
        <v>2025</v>
      </c>
      <c r="W1849" t="s">
        <v>104</v>
      </c>
      <c r="X1849" t="str">
        <f>IF(Table1[[#This Row],[Freight_Cost]]&gt;50000,"High","Low")</f>
        <v>Low</v>
      </c>
      <c r="Y1849" s="5" t="str">
        <f>IF(Table1[[#This Row],[Profit]]&gt;10000,"Good","Average")</f>
        <v>Average</v>
      </c>
      <c r="Z1849" s="5" t="str" cm="1">
        <f t="array" ref="Z1849">_xlfn.IFS(K1849&lt;=5,"Excellent",K1849&lt;=10,"Good",TRUE,"Delayed")</f>
        <v>Excellent</v>
      </c>
      <c r="AA1849" s="5" t="str">
        <f>_xlfn.XLOOKUP(Table1[[#This Row],[Shipment_ID]],A:A,E:E)</f>
        <v>ONE</v>
      </c>
      <c r="AB1849" s="5">
        <f t="shared" si="28"/>
        <v>7603.97</v>
      </c>
    </row>
    <row r="1850" spans="1:28">
      <c r="A1850" t="s">
        <v>2044</v>
      </c>
      <c r="B1850" s="1">
        <v>45961</v>
      </c>
      <c r="C1850" t="s">
        <v>121</v>
      </c>
      <c r="D1850" t="s">
        <v>108</v>
      </c>
      <c r="E1850" t="s">
        <v>99</v>
      </c>
      <c r="F1850" t="s">
        <v>32</v>
      </c>
      <c r="G1850" t="s">
        <v>67</v>
      </c>
      <c r="H1850">
        <v>18</v>
      </c>
      <c r="I1850">
        <v>2194</v>
      </c>
      <c r="J1850">
        <v>95.4</v>
      </c>
      <c r="K1850">
        <v>5</v>
      </c>
      <c r="L1850" t="s">
        <v>44</v>
      </c>
      <c r="M1850" t="s">
        <v>45</v>
      </c>
      <c r="N1850">
        <v>55476</v>
      </c>
      <c r="O1850" t="s">
        <v>141</v>
      </c>
      <c r="P1850" t="s">
        <v>37</v>
      </c>
      <c r="Q1850">
        <v>86.03</v>
      </c>
      <c r="R1850">
        <v>5108</v>
      </c>
      <c r="S1850">
        <v>4324.16</v>
      </c>
      <c r="T1850">
        <v>6352.03</v>
      </c>
      <c r="U1850" t="str">
        <f>TEXT(Table1[[#This Row],[Booking_Date]],"mmm")</f>
        <v>Oct</v>
      </c>
      <c r="V1850">
        <f>YEAR(Table1[[#This Row],[Booking_Date]])</f>
        <v>2025</v>
      </c>
      <c r="W1850" t="s">
        <v>104</v>
      </c>
      <c r="X1850" t="str">
        <f>IF(Table1[[#This Row],[Freight_Cost]]&gt;50000,"High","Low")</f>
        <v>High</v>
      </c>
      <c r="Y1850" s="5" t="str">
        <f>IF(Table1[[#This Row],[Profit]]&gt;10000,"Good","Average")</f>
        <v>Average</v>
      </c>
      <c r="Z1850" s="5" t="str" cm="1">
        <f t="array" ref="Z1850">_xlfn.IFS(K1850&lt;=5,"Excellent",K1850&lt;=10,"Good",TRUE,"Delayed")</f>
        <v>Excellent</v>
      </c>
      <c r="AA1850" s="5" t="str">
        <f>_xlfn.XLOOKUP(Table1[[#This Row],[Shipment_ID]],A:A,E:E)</f>
        <v>ONE</v>
      </c>
      <c r="AB1850" s="5">
        <f t="shared" si="28"/>
        <v>6352.03</v>
      </c>
    </row>
    <row r="1851" spans="1:28">
      <c r="A1851" t="s">
        <v>2045</v>
      </c>
      <c r="B1851" s="1">
        <v>45774</v>
      </c>
      <c r="C1851" t="s">
        <v>115</v>
      </c>
      <c r="D1851" t="s">
        <v>65</v>
      </c>
      <c r="E1851" t="s">
        <v>66</v>
      </c>
      <c r="F1851" t="s">
        <v>58</v>
      </c>
      <c r="G1851" t="s">
        <v>43</v>
      </c>
      <c r="H1851">
        <v>27.54</v>
      </c>
      <c r="I1851">
        <v>1402</v>
      </c>
      <c r="J1851">
        <v>100.73</v>
      </c>
      <c r="K1851">
        <v>5</v>
      </c>
      <c r="L1851" t="s">
        <v>68</v>
      </c>
      <c r="M1851" t="s">
        <v>35</v>
      </c>
      <c r="N1851">
        <v>72197.600000000006</v>
      </c>
      <c r="O1851" t="s">
        <v>73</v>
      </c>
      <c r="P1851" t="s">
        <v>47</v>
      </c>
      <c r="Q1851">
        <v>87.2</v>
      </c>
      <c r="R1851">
        <v>3905.6</v>
      </c>
      <c r="S1851">
        <v>3609.94</v>
      </c>
      <c r="T1851">
        <v>7874.05</v>
      </c>
      <c r="U1851" t="str">
        <f>TEXT(Table1[[#This Row],[Booking_Date]],"mmm")</f>
        <v>Apr</v>
      </c>
      <c r="V1851">
        <f>YEAR(Table1[[#This Row],[Booking_Date]])</f>
        <v>2025</v>
      </c>
      <c r="W1851" t="s">
        <v>75</v>
      </c>
      <c r="X1851" t="str">
        <f>IF(Table1[[#This Row],[Freight_Cost]]&gt;50000,"High","Low")</f>
        <v>High</v>
      </c>
      <c r="Y1851" s="5" t="str">
        <f>IF(Table1[[#This Row],[Profit]]&gt;10000,"Good","Average")</f>
        <v>Average</v>
      </c>
      <c r="Z1851" s="5" t="str" cm="1">
        <f t="array" ref="Z1851">_xlfn.IFS(K1851&lt;=5,"Excellent",K1851&lt;=10,"Good",TRUE,"Delayed")</f>
        <v>Excellent</v>
      </c>
      <c r="AA1851" s="5" t="str">
        <f>_xlfn.XLOOKUP(Table1[[#This Row],[Shipment_ID]],A:A,E:E)</f>
        <v>COSCO</v>
      </c>
      <c r="AB1851" s="5">
        <f t="shared" si="28"/>
        <v>7874.05</v>
      </c>
    </row>
    <row r="1852" spans="1:28">
      <c r="A1852" t="s">
        <v>2046</v>
      </c>
      <c r="B1852" s="1">
        <v>45384</v>
      </c>
      <c r="C1852" t="s">
        <v>121</v>
      </c>
      <c r="D1852" t="s">
        <v>65</v>
      </c>
      <c r="E1852" t="s">
        <v>57</v>
      </c>
      <c r="F1852" t="s">
        <v>58</v>
      </c>
      <c r="G1852" t="s">
        <v>84</v>
      </c>
      <c r="H1852">
        <v>14.7</v>
      </c>
      <c r="I1852">
        <v>445</v>
      </c>
      <c r="J1852">
        <v>85.8</v>
      </c>
      <c r="K1852">
        <v>3</v>
      </c>
      <c r="L1852" t="s">
        <v>34</v>
      </c>
      <c r="M1852" t="s">
        <v>60</v>
      </c>
      <c r="N1852">
        <v>45866</v>
      </c>
      <c r="O1852" t="s">
        <v>487</v>
      </c>
      <c r="P1852" t="s">
        <v>37</v>
      </c>
      <c r="Q1852">
        <v>86.22</v>
      </c>
      <c r="R1852">
        <v>1478</v>
      </c>
      <c r="S1852">
        <v>2606.56</v>
      </c>
      <c r="T1852">
        <v>6244.48</v>
      </c>
      <c r="U1852" t="str">
        <f>TEXT(Table1[[#This Row],[Booking_Date]],"mmm")</f>
        <v>Apr</v>
      </c>
      <c r="V1852">
        <f>YEAR(Table1[[#This Row],[Booking_Date]])</f>
        <v>2024</v>
      </c>
      <c r="W1852" t="s">
        <v>75</v>
      </c>
      <c r="X1852" t="str">
        <f>IF(Table1[[#This Row],[Freight_Cost]]&gt;50000,"High","Low")</f>
        <v>Low</v>
      </c>
      <c r="Y1852" s="5" t="str">
        <f>IF(Table1[[#This Row],[Profit]]&gt;10000,"Good","Average")</f>
        <v>Average</v>
      </c>
      <c r="Z1852" s="5" t="str" cm="1">
        <f t="array" ref="Z1852">_xlfn.IFS(K1852&lt;=5,"Excellent",K1852&lt;=10,"Good",TRUE,"Delayed")</f>
        <v>Excellent</v>
      </c>
      <c r="AA1852" s="5" t="str">
        <f>_xlfn.XLOOKUP(Table1[[#This Row],[Shipment_ID]],A:A,E:E)</f>
        <v>Evergreen</v>
      </c>
      <c r="AB1852" s="5">
        <f t="shared" si="28"/>
        <v>6244.48</v>
      </c>
    </row>
    <row r="1853" spans="1:28">
      <c r="A1853" t="s">
        <v>2047</v>
      </c>
      <c r="B1853" s="1">
        <v>45488</v>
      </c>
      <c r="C1853" t="s">
        <v>29</v>
      </c>
      <c r="D1853" t="s">
        <v>41</v>
      </c>
      <c r="E1853" t="s">
        <v>83</v>
      </c>
      <c r="F1853" t="s">
        <v>32</v>
      </c>
      <c r="G1853" t="s">
        <v>90</v>
      </c>
      <c r="H1853">
        <v>10.77</v>
      </c>
      <c r="I1853">
        <v>1428</v>
      </c>
      <c r="J1853">
        <v>85.73</v>
      </c>
      <c r="K1853">
        <v>3</v>
      </c>
      <c r="L1853" t="s">
        <v>34</v>
      </c>
      <c r="M1853" t="s">
        <v>45</v>
      </c>
      <c r="N1853">
        <v>43616.6</v>
      </c>
      <c r="O1853" t="s">
        <v>97</v>
      </c>
      <c r="P1853" t="s">
        <v>62</v>
      </c>
      <c r="Q1853">
        <v>86.43</v>
      </c>
      <c r="R1853">
        <v>3286.8</v>
      </c>
      <c r="S1853">
        <v>3723.44</v>
      </c>
      <c r="T1853">
        <v>4269.3500000000004</v>
      </c>
      <c r="U1853" t="str">
        <f>TEXT(Table1[[#This Row],[Booking_Date]],"mmm")</f>
        <v>Jul</v>
      </c>
      <c r="V1853">
        <f>YEAR(Table1[[#This Row],[Booking_Date]])</f>
        <v>2024</v>
      </c>
      <c r="W1853" t="s">
        <v>48</v>
      </c>
      <c r="X1853" t="str">
        <f>IF(Table1[[#This Row],[Freight_Cost]]&gt;50000,"High","Low")</f>
        <v>Low</v>
      </c>
      <c r="Y1853" s="5" t="str">
        <f>IF(Table1[[#This Row],[Profit]]&gt;10000,"Good","Average")</f>
        <v>Average</v>
      </c>
      <c r="Z1853" s="5" t="str" cm="1">
        <f t="array" ref="Z1853">_xlfn.IFS(K1853&lt;=5,"Excellent",K1853&lt;=10,"Good",TRUE,"Delayed")</f>
        <v>Excellent</v>
      </c>
      <c r="AA1853" s="5" t="str">
        <f>_xlfn.XLOOKUP(Table1[[#This Row],[Shipment_ID]],A:A,E:E)</f>
        <v>MSC</v>
      </c>
      <c r="AB1853" s="5">
        <f t="shared" si="28"/>
        <v>4269.3500000000004</v>
      </c>
    </row>
    <row r="1854" spans="1:28">
      <c r="A1854" t="s">
        <v>2048</v>
      </c>
      <c r="B1854" s="1">
        <v>45954</v>
      </c>
      <c r="C1854" t="s">
        <v>50</v>
      </c>
      <c r="D1854" t="s">
        <v>72</v>
      </c>
      <c r="E1854" t="s">
        <v>102</v>
      </c>
      <c r="F1854" t="s">
        <v>58</v>
      </c>
      <c r="G1854" t="s">
        <v>67</v>
      </c>
      <c r="H1854">
        <v>22.37</v>
      </c>
      <c r="I1854">
        <v>826</v>
      </c>
      <c r="J1854">
        <v>95.13</v>
      </c>
      <c r="K1854">
        <v>2</v>
      </c>
      <c r="L1854" t="s">
        <v>44</v>
      </c>
      <c r="M1854" t="s">
        <v>35</v>
      </c>
      <c r="N1854">
        <v>57460.6</v>
      </c>
      <c r="O1854" t="s">
        <v>87</v>
      </c>
      <c r="P1854" t="s">
        <v>78</v>
      </c>
      <c r="Q1854">
        <v>87.39</v>
      </c>
      <c r="R1854">
        <v>2546.8000000000002</v>
      </c>
      <c r="S1854">
        <v>4899.05</v>
      </c>
      <c r="T1854">
        <v>9134.08</v>
      </c>
      <c r="U1854" t="str">
        <f>TEXT(Table1[[#This Row],[Booking_Date]],"mmm")</f>
        <v>Oct</v>
      </c>
      <c r="V1854">
        <f>YEAR(Table1[[#This Row],[Booking_Date]])</f>
        <v>2025</v>
      </c>
      <c r="W1854" t="s">
        <v>104</v>
      </c>
      <c r="X1854" t="str">
        <f>IF(Table1[[#This Row],[Freight_Cost]]&gt;50000,"High","Low")</f>
        <v>High</v>
      </c>
      <c r="Y1854" s="5" t="str">
        <f>IF(Table1[[#This Row],[Profit]]&gt;10000,"Good","Average")</f>
        <v>Average</v>
      </c>
      <c r="Z1854" s="5" t="str" cm="1">
        <f t="array" ref="Z1854">_xlfn.IFS(K1854&lt;=5,"Excellent",K1854&lt;=10,"Good",TRUE,"Delayed")</f>
        <v>Excellent</v>
      </c>
      <c r="AA1854" s="5" t="str">
        <f>_xlfn.XLOOKUP(Table1[[#This Row],[Shipment_ID]],A:A,E:E)</f>
        <v>Maersk</v>
      </c>
      <c r="AB1854" s="5">
        <f t="shared" si="28"/>
        <v>9134.08</v>
      </c>
    </row>
    <row r="1855" spans="1:28">
      <c r="A1855" t="s">
        <v>2049</v>
      </c>
      <c r="B1855" s="1">
        <v>45714</v>
      </c>
      <c r="C1855" t="s">
        <v>40</v>
      </c>
      <c r="D1855" t="s">
        <v>72</v>
      </c>
      <c r="E1855" t="s">
        <v>57</v>
      </c>
      <c r="F1855" t="s">
        <v>58</v>
      </c>
      <c r="G1855" t="s">
        <v>59</v>
      </c>
      <c r="H1855">
        <v>25.11</v>
      </c>
      <c r="I1855">
        <v>1778</v>
      </c>
      <c r="J1855">
        <v>102.58</v>
      </c>
      <c r="K1855">
        <v>6</v>
      </c>
      <c r="L1855" t="s">
        <v>68</v>
      </c>
      <c r="M1855" t="s">
        <v>60</v>
      </c>
      <c r="N1855">
        <v>70744.600000000006</v>
      </c>
      <c r="O1855" t="s">
        <v>461</v>
      </c>
      <c r="P1855" t="s">
        <v>37</v>
      </c>
      <c r="Q1855">
        <v>86.54</v>
      </c>
      <c r="R1855">
        <v>4560.3999999999996</v>
      </c>
      <c r="S1855">
        <v>2246.94</v>
      </c>
      <c r="T1855">
        <v>10569.48</v>
      </c>
      <c r="U1855" t="str">
        <f>TEXT(Table1[[#This Row],[Booking_Date]],"mmm")</f>
        <v>Feb</v>
      </c>
      <c r="V1855">
        <f>YEAR(Table1[[#This Row],[Booking_Date]])</f>
        <v>2025</v>
      </c>
      <c r="W1855" t="s">
        <v>38</v>
      </c>
      <c r="X1855" t="str">
        <f>IF(Table1[[#This Row],[Freight_Cost]]&gt;50000,"High","Low")</f>
        <v>High</v>
      </c>
      <c r="Y1855" s="5" t="str">
        <f>IF(Table1[[#This Row],[Profit]]&gt;10000,"Good","Average")</f>
        <v>Good</v>
      </c>
      <c r="Z1855" s="5" t="str" cm="1">
        <f t="array" ref="Z1855">_xlfn.IFS(K1855&lt;=5,"Excellent",K1855&lt;=10,"Good",TRUE,"Delayed")</f>
        <v>Good</v>
      </c>
      <c r="AA1855" s="5" t="str">
        <f>_xlfn.XLOOKUP(Table1[[#This Row],[Shipment_ID]],A:A,E:E)</f>
        <v>Evergreen</v>
      </c>
      <c r="AB1855" s="5">
        <f t="shared" si="28"/>
        <v>10569.48</v>
      </c>
    </row>
    <row r="1856" spans="1:28">
      <c r="A1856" t="s">
        <v>2050</v>
      </c>
      <c r="B1856" s="1">
        <v>45299</v>
      </c>
      <c r="C1856" t="s">
        <v>115</v>
      </c>
      <c r="D1856" t="s">
        <v>41</v>
      </c>
      <c r="E1856" t="s">
        <v>42</v>
      </c>
      <c r="F1856" t="s">
        <v>58</v>
      </c>
      <c r="G1856" t="s">
        <v>43</v>
      </c>
      <c r="H1856">
        <v>14.41</v>
      </c>
      <c r="I1856">
        <v>1373</v>
      </c>
      <c r="J1856">
        <v>101.35</v>
      </c>
      <c r="K1856">
        <v>3</v>
      </c>
      <c r="L1856" t="s">
        <v>34</v>
      </c>
      <c r="M1856" t="s">
        <v>60</v>
      </c>
      <c r="N1856">
        <v>58607</v>
      </c>
      <c r="O1856" t="s">
        <v>36</v>
      </c>
      <c r="P1856" t="s">
        <v>47</v>
      </c>
      <c r="Q1856">
        <v>82.59</v>
      </c>
      <c r="R1856">
        <v>3322.4</v>
      </c>
      <c r="S1856">
        <v>4349.3100000000004</v>
      </c>
      <c r="T1856">
        <v>6420.36</v>
      </c>
      <c r="U1856" t="str">
        <f>TEXT(Table1[[#This Row],[Booking_Date]],"mmm")</f>
        <v>Jan</v>
      </c>
      <c r="V1856">
        <f>YEAR(Table1[[#This Row],[Booking_Date]])</f>
        <v>2024</v>
      </c>
      <c r="W1856" t="s">
        <v>38</v>
      </c>
      <c r="X1856" t="str">
        <f>IF(Table1[[#This Row],[Freight_Cost]]&gt;50000,"High","Low")</f>
        <v>High</v>
      </c>
      <c r="Y1856" s="5" t="str">
        <f>IF(Table1[[#This Row],[Profit]]&gt;10000,"Good","Average")</f>
        <v>Average</v>
      </c>
      <c r="Z1856" s="5" t="str" cm="1">
        <f t="array" ref="Z1856">_xlfn.IFS(K1856&lt;=5,"Excellent",K1856&lt;=10,"Good",TRUE,"Delayed")</f>
        <v>Excellent</v>
      </c>
      <c r="AA1856" s="5" t="str">
        <f>_xlfn.XLOOKUP(Table1[[#This Row],[Shipment_ID]],A:A,E:E)</f>
        <v>CMA CGM</v>
      </c>
      <c r="AB1856" s="5">
        <f t="shared" si="28"/>
        <v>6420.36</v>
      </c>
    </row>
    <row r="1857" spans="1:28">
      <c r="A1857" t="s">
        <v>2051</v>
      </c>
      <c r="B1857" s="1">
        <v>45754</v>
      </c>
      <c r="C1857" t="s">
        <v>50</v>
      </c>
      <c r="D1857" t="s">
        <v>65</v>
      </c>
      <c r="E1857" t="s">
        <v>57</v>
      </c>
      <c r="F1857" t="s">
        <v>58</v>
      </c>
      <c r="G1857" t="s">
        <v>43</v>
      </c>
      <c r="H1857">
        <v>23.76</v>
      </c>
      <c r="I1857">
        <v>2045</v>
      </c>
      <c r="J1857">
        <v>88.28</v>
      </c>
      <c r="K1857">
        <v>5</v>
      </c>
      <c r="L1857" t="s">
        <v>44</v>
      </c>
      <c r="M1857" t="s">
        <v>60</v>
      </c>
      <c r="N1857">
        <v>68517.600000000006</v>
      </c>
      <c r="O1857" t="s">
        <v>85</v>
      </c>
      <c r="P1857" t="s">
        <v>74</v>
      </c>
      <c r="Q1857">
        <v>86.17</v>
      </c>
      <c r="R1857">
        <v>5040.3999999999996</v>
      </c>
      <c r="S1857">
        <v>3133.93</v>
      </c>
      <c r="T1857">
        <v>11434.08</v>
      </c>
      <c r="U1857" t="str">
        <f>TEXT(Table1[[#This Row],[Booking_Date]],"mmm")</f>
        <v>Apr</v>
      </c>
      <c r="V1857">
        <f>YEAR(Table1[[#This Row],[Booking_Date]])</f>
        <v>2025</v>
      </c>
      <c r="W1857" t="s">
        <v>75</v>
      </c>
      <c r="X1857" t="str">
        <f>IF(Table1[[#This Row],[Freight_Cost]]&gt;50000,"High","Low")</f>
        <v>High</v>
      </c>
      <c r="Y1857" s="5" t="str">
        <f>IF(Table1[[#This Row],[Profit]]&gt;10000,"Good","Average")</f>
        <v>Good</v>
      </c>
      <c r="Z1857" s="5" t="str" cm="1">
        <f t="array" ref="Z1857">_xlfn.IFS(K1857&lt;=5,"Excellent",K1857&lt;=10,"Good",TRUE,"Delayed")</f>
        <v>Excellent</v>
      </c>
      <c r="AA1857" s="5" t="str">
        <f>_xlfn.XLOOKUP(Table1[[#This Row],[Shipment_ID]],A:A,E:E)</f>
        <v>Evergreen</v>
      </c>
      <c r="AB1857" s="5">
        <f t="shared" si="28"/>
        <v>11434.08</v>
      </c>
    </row>
    <row r="1858" spans="1:28">
      <c r="A1858" t="s">
        <v>2052</v>
      </c>
      <c r="B1858" s="1">
        <v>45587</v>
      </c>
      <c r="C1858" t="s">
        <v>64</v>
      </c>
      <c r="D1858" t="s">
        <v>65</v>
      </c>
      <c r="E1858" t="s">
        <v>83</v>
      </c>
      <c r="F1858" t="s">
        <v>58</v>
      </c>
      <c r="G1858" t="s">
        <v>90</v>
      </c>
      <c r="H1858">
        <v>12.94</v>
      </c>
      <c r="I1858">
        <v>1369</v>
      </c>
      <c r="J1858">
        <v>103.44</v>
      </c>
      <c r="K1858">
        <v>4</v>
      </c>
      <c r="L1858" t="s">
        <v>44</v>
      </c>
      <c r="M1858" t="s">
        <v>60</v>
      </c>
      <c r="N1858">
        <v>52486.8</v>
      </c>
      <c r="O1858" t="s">
        <v>135</v>
      </c>
      <c r="P1858" t="s">
        <v>70</v>
      </c>
      <c r="Q1858">
        <v>86.31</v>
      </c>
      <c r="R1858">
        <v>3255.6</v>
      </c>
      <c r="S1858">
        <v>3368.08</v>
      </c>
      <c r="T1858">
        <v>5647.63</v>
      </c>
      <c r="U1858" t="str">
        <f>TEXT(Table1[[#This Row],[Booking_Date]],"mmm")</f>
        <v>Oct</v>
      </c>
      <c r="V1858">
        <f>YEAR(Table1[[#This Row],[Booking_Date]])</f>
        <v>2024</v>
      </c>
      <c r="W1858" t="s">
        <v>104</v>
      </c>
      <c r="X1858" t="str">
        <f>IF(Table1[[#This Row],[Freight_Cost]]&gt;50000,"High","Low")</f>
        <v>High</v>
      </c>
      <c r="Y1858" s="5" t="str">
        <f>IF(Table1[[#This Row],[Profit]]&gt;10000,"Good","Average")</f>
        <v>Average</v>
      </c>
      <c r="Z1858" s="5" t="str" cm="1">
        <f t="array" ref="Z1858">_xlfn.IFS(K1858&lt;=5,"Excellent",K1858&lt;=10,"Good",TRUE,"Delayed")</f>
        <v>Excellent</v>
      </c>
      <c r="AA1858" s="5" t="str">
        <f>_xlfn.XLOOKUP(Table1[[#This Row],[Shipment_ID]],A:A,E:E)</f>
        <v>MSC</v>
      </c>
      <c r="AB1858" s="5">
        <f t="shared" ref="AB1858:AB1921" si="29">INDEX(T:T,MATCH(A1858,A:A,0))</f>
        <v>5647.63</v>
      </c>
    </row>
    <row r="1859" spans="1:28">
      <c r="A1859" t="s">
        <v>2053</v>
      </c>
      <c r="B1859" s="1">
        <v>45757</v>
      </c>
      <c r="C1859" t="s">
        <v>40</v>
      </c>
      <c r="D1859" t="s">
        <v>56</v>
      </c>
      <c r="E1859" t="s">
        <v>83</v>
      </c>
      <c r="F1859" t="s">
        <v>58</v>
      </c>
      <c r="G1859" t="s">
        <v>52</v>
      </c>
      <c r="H1859">
        <v>26.7</v>
      </c>
      <c r="I1859">
        <v>2719</v>
      </c>
      <c r="J1859">
        <v>87.02</v>
      </c>
      <c r="K1859">
        <v>8</v>
      </c>
      <c r="L1859" t="s">
        <v>68</v>
      </c>
      <c r="M1859" t="s">
        <v>60</v>
      </c>
      <c r="N1859">
        <v>81600.399999999994</v>
      </c>
      <c r="O1859" t="s">
        <v>148</v>
      </c>
      <c r="P1859" t="s">
        <v>70</v>
      </c>
      <c r="Q1859">
        <v>85.89</v>
      </c>
      <c r="R1859">
        <v>6506</v>
      </c>
      <c r="S1859">
        <v>4758.24</v>
      </c>
      <c r="T1859">
        <v>14220.01</v>
      </c>
      <c r="U1859" t="str">
        <f>TEXT(Table1[[#This Row],[Booking_Date]],"mmm")</f>
        <v>Apr</v>
      </c>
      <c r="V1859">
        <f>YEAR(Table1[[#This Row],[Booking_Date]])</f>
        <v>2025</v>
      </c>
      <c r="W1859" t="s">
        <v>75</v>
      </c>
      <c r="X1859" t="str">
        <f>IF(Table1[[#This Row],[Freight_Cost]]&gt;50000,"High","Low")</f>
        <v>High</v>
      </c>
      <c r="Y1859" s="5" t="str">
        <f>IF(Table1[[#This Row],[Profit]]&gt;10000,"Good","Average")</f>
        <v>Good</v>
      </c>
      <c r="Z1859" s="5" t="str" cm="1">
        <f t="array" ref="Z1859">_xlfn.IFS(K1859&lt;=5,"Excellent",K1859&lt;=10,"Good",TRUE,"Delayed")</f>
        <v>Good</v>
      </c>
      <c r="AA1859" s="5" t="str">
        <f>_xlfn.XLOOKUP(Table1[[#This Row],[Shipment_ID]],A:A,E:E)</f>
        <v>MSC</v>
      </c>
      <c r="AB1859" s="5">
        <f t="shared" si="29"/>
        <v>14220.01</v>
      </c>
    </row>
    <row r="1860" spans="1:28">
      <c r="A1860" t="s">
        <v>2054</v>
      </c>
      <c r="B1860" s="1">
        <v>45714</v>
      </c>
      <c r="C1860" t="s">
        <v>64</v>
      </c>
      <c r="D1860" t="s">
        <v>108</v>
      </c>
      <c r="E1860" t="s">
        <v>42</v>
      </c>
      <c r="F1860" t="s">
        <v>58</v>
      </c>
      <c r="G1860" t="s">
        <v>84</v>
      </c>
      <c r="H1860">
        <v>10.26</v>
      </c>
      <c r="I1860">
        <v>1695</v>
      </c>
      <c r="J1860">
        <v>85.96</v>
      </c>
      <c r="K1860">
        <v>5</v>
      </c>
      <c r="L1860" t="s">
        <v>44</v>
      </c>
      <c r="M1860" t="s">
        <v>35</v>
      </c>
      <c r="N1860">
        <v>55889.2</v>
      </c>
      <c r="O1860" t="s">
        <v>219</v>
      </c>
      <c r="P1860" t="s">
        <v>62</v>
      </c>
      <c r="Q1860">
        <v>83.39</v>
      </c>
      <c r="R1860">
        <v>3800.4</v>
      </c>
      <c r="S1860">
        <v>3249.7</v>
      </c>
      <c r="T1860">
        <v>9699.23</v>
      </c>
      <c r="U1860" t="str">
        <f>TEXT(Table1[[#This Row],[Booking_Date]],"mmm")</f>
        <v>Feb</v>
      </c>
      <c r="V1860">
        <f>YEAR(Table1[[#This Row],[Booking_Date]])</f>
        <v>2025</v>
      </c>
      <c r="W1860" t="s">
        <v>38</v>
      </c>
      <c r="X1860" t="str">
        <f>IF(Table1[[#This Row],[Freight_Cost]]&gt;50000,"High","Low")</f>
        <v>High</v>
      </c>
      <c r="Y1860" s="5" t="str">
        <f>IF(Table1[[#This Row],[Profit]]&gt;10000,"Good","Average")</f>
        <v>Average</v>
      </c>
      <c r="Z1860" s="5" t="str" cm="1">
        <f t="array" ref="Z1860">_xlfn.IFS(K1860&lt;=5,"Excellent",K1860&lt;=10,"Good",TRUE,"Delayed")</f>
        <v>Excellent</v>
      </c>
      <c r="AA1860" s="5" t="str">
        <f>_xlfn.XLOOKUP(Table1[[#This Row],[Shipment_ID]],A:A,E:E)</f>
        <v>CMA CGM</v>
      </c>
      <c r="AB1860" s="5">
        <f t="shared" si="29"/>
        <v>9699.23</v>
      </c>
    </row>
    <row r="1861" spans="1:28">
      <c r="A1861" t="s">
        <v>2055</v>
      </c>
      <c r="B1861" s="1">
        <v>45944</v>
      </c>
      <c r="C1861" t="s">
        <v>121</v>
      </c>
      <c r="D1861" t="s">
        <v>72</v>
      </c>
      <c r="E1861" t="s">
        <v>42</v>
      </c>
      <c r="F1861" t="s">
        <v>32</v>
      </c>
      <c r="G1861" t="s">
        <v>43</v>
      </c>
      <c r="H1861">
        <v>15.86</v>
      </c>
      <c r="I1861">
        <v>883</v>
      </c>
      <c r="J1861">
        <v>103.57</v>
      </c>
      <c r="K1861">
        <v>2</v>
      </c>
      <c r="L1861" t="s">
        <v>44</v>
      </c>
      <c r="M1861" t="s">
        <v>45</v>
      </c>
      <c r="N1861">
        <v>38798.400000000001</v>
      </c>
      <c r="O1861" t="s">
        <v>61</v>
      </c>
      <c r="P1861" t="s">
        <v>62</v>
      </c>
      <c r="Q1861">
        <v>86.13</v>
      </c>
      <c r="R1861">
        <v>2400.4</v>
      </c>
      <c r="S1861">
        <v>3393.17</v>
      </c>
      <c r="T1861">
        <v>6366.45</v>
      </c>
      <c r="U1861" t="str">
        <f>TEXT(Table1[[#This Row],[Booking_Date]],"mmm")</f>
        <v>Oct</v>
      </c>
      <c r="V1861">
        <f>YEAR(Table1[[#This Row],[Booking_Date]])</f>
        <v>2025</v>
      </c>
      <c r="W1861" t="s">
        <v>104</v>
      </c>
      <c r="X1861" t="str">
        <f>IF(Table1[[#This Row],[Freight_Cost]]&gt;50000,"High","Low")</f>
        <v>Low</v>
      </c>
      <c r="Y1861" s="5" t="str">
        <f>IF(Table1[[#This Row],[Profit]]&gt;10000,"Good","Average")</f>
        <v>Average</v>
      </c>
      <c r="Z1861" s="5" t="str" cm="1">
        <f t="array" ref="Z1861">_xlfn.IFS(K1861&lt;=5,"Excellent",K1861&lt;=10,"Good",TRUE,"Delayed")</f>
        <v>Excellent</v>
      </c>
      <c r="AA1861" s="5" t="str">
        <f>_xlfn.XLOOKUP(Table1[[#This Row],[Shipment_ID]],A:A,E:E)</f>
        <v>CMA CGM</v>
      </c>
      <c r="AB1861" s="5">
        <f t="shared" si="29"/>
        <v>6366.45</v>
      </c>
    </row>
    <row r="1862" spans="1:28">
      <c r="A1862" t="s">
        <v>2056</v>
      </c>
      <c r="B1862" s="1">
        <v>45347</v>
      </c>
      <c r="C1862" t="s">
        <v>40</v>
      </c>
      <c r="D1862" t="s">
        <v>51</v>
      </c>
      <c r="E1862" t="s">
        <v>42</v>
      </c>
      <c r="F1862" t="s">
        <v>32</v>
      </c>
      <c r="G1862" t="s">
        <v>33</v>
      </c>
      <c r="H1862">
        <v>16.11</v>
      </c>
      <c r="I1862">
        <v>2023</v>
      </c>
      <c r="J1862">
        <v>97.57</v>
      </c>
      <c r="K1862">
        <v>6</v>
      </c>
      <c r="L1862" t="s">
        <v>68</v>
      </c>
      <c r="M1862" t="s">
        <v>45</v>
      </c>
      <c r="N1862">
        <v>54483.4</v>
      </c>
      <c r="O1862" t="s">
        <v>277</v>
      </c>
      <c r="P1862" t="s">
        <v>47</v>
      </c>
      <c r="Q1862">
        <v>81.25</v>
      </c>
      <c r="R1862">
        <v>4690.3999999999996</v>
      </c>
      <c r="S1862">
        <v>2297.12</v>
      </c>
      <c r="T1862">
        <v>8409.2199999999993</v>
      </c>
      <c r="U1862" t="str">
        <f>TEXT(Table1[[#This Row],[Booking_Date]],"mmm")</f>
        <v>Feb</v>
      </c>
      <c r="V1862">
        <f>YEAR(Table1[[#This Row],[Booking_Date]])</f>
        <v>2024</v>
      </c>
      <c r="W1862" t="s">
        <v>38</v>
      </c>
      <c r="X1862" t="str">
        <f>IF(Table1[[#This Row],[Freight_Cost]]&gt;50000,"High","Low")</f>
        <v>High</v>
      </c>
      <c r="Y1862" s="5" t="str">
        <f>IF(Table1[[#This Row],[Profit]]&gt;10000,"Good","Average")</f>
        <v>Average</v>
      </c>
      <c r="Z1862" s="5" t="str" cm="1">
        <f t="array" ref="Z1862">_xlfn.IFS(K1862&lt;=5,"Excellent",K1862&lt;=10,"Good",TRUE,"Delayed")</f>
        <v>Good</v>
      </c>
      <c r="AA1862" s="5" t="str">
        <f>_xlfn.XLOOKUP(Table1[[#This Row],[Shipment_ID]],A:A,E:E)</f>
        <v>CMA CGM</v>
      </c>
      <c r="AB1862" s="5">
        <f t="shared" si="29"/>
        <v>8409.2199999999993</v>
      </c>
    </row>
    <row r="1863" spans="1:28">
      <c r="A1863" t="s">
        <v>2057</v>
      </c>
      <c r="B1863" s="1">
        <v>45368</v>
      </c>
      <c r="C1863" t="s">
        <v>50</v>
      </c>
      <c r="D1863" t="s">
        <v>30</v>
      </c>
      <c r="E1863" t="s">
        <v>83</v>
      </c>
      <c r="F1863" t="s">
        <v>32</v>
      </c>
      <c r="G1863" t="s">
        <v>90</v>
      </c>
      <c r="H1863">
        <v>16.22</v>
      </c>
      <c r="I1863">
        <v>1362</v>
      </c>
      <c r="J1863">
        <v>99.39</v>
      </c>
      <c r="K1863">
        <v>5</v>
      </c>
      <c r="L1863" t="s">
        <v>34</v>
      </c>
      <c r="M1863" t="s">
        <v>35</v>
      </c>
      <c r="N1863">
        <v>51868.800000000003</v>
      </c>
      <c r="O1863" t="s">
        <v>402</v>
      </c>
      <c r="P1863" t="s">
        <v>47</v>
      </c>
      <c r="Q1863">
        <v>88.64</v>
      </c>
      <c r="R1863">
        <v>3372.8</v>
      </c>
      <c r="S1863">
        <v>4863.58</v>
      </c>
      <c r="T1863">
        <v>8069.19</v>
      </c>
      <c r="U1863" t="str">
        <f>TEXT(Table1[[#This Row],[Booking_Date]],"mmm")</f>
        <v>Mar</v>
      </c>
      <c r="V1863">
        <f>YEAR(Table1[[#This Row],[Booking_Date]])</f>
        <v>2024</v>
      </c>
      <c r="W1863" t="s">
        <v>38</v>
      </c>
      <c r="X1863" t="str">
        <f>IF(Table1[[#This Row],[Freight_Cost]]&gt;50000,"High","Low")</f>
        <v>High</v>
      </c>
      <c r="Y1863" s="5" t="str">
        <f>IF(Table1[[#This Row],[Profit]]&gt;10000,"Good","Average")</f>
        <v>Average</v>
      </c>
      <c r="Z1863" s="5" t="str" cm="1">
        <f t="array" ref="Z1863">_xlfn.IFS(K1863&lt;=5,"Excellent",K1863&lt;=10,"Good",TRUE,"Delayed")</f>
        <v>Excellent</v>
      </c>
      <c r="AA1863" s="5" t="str">
        <f>_xlfn.XLOOKUP(Table1[[#This Row],[Shipment_ID]],A:A,E:E)</f>
        <v>MSC</v>
      </c>
      <c r="AB1863" s="5">
        <f t="shared" si="29"/>
        <v>8069.19</v>
      </c>
    </row>
    <row r="1864" spans="1:28">
      <c r="A1864" t="s">
        <v>2058</v>
      </c>
      <c r="B1864" s="1">
        <v>45809</v>
      </c>
      <c r="C1864" t="s">
        <v>64</v>
      </c>
      <c r="D1864" t="s">
        <v>82</v>
      </c>
      <c r="E1864" t="s">
        <v>83</v>
      </c>
      <c r="F1864" t="s">
        <v>58</v>
      </c>
      <c r="G1864" t="s">
        <v>90</v>
      </c>
      <c r="H1864">
        <v>17.100000000000001</v>
      </c>
      <c r="I1864">
        <v>2148</v>
      </c>
      <c r="J1864">
        <v>98.94</v>
      </c>
      <c r="K1864">
        <v>7</v>
      </c>
      <c r="L1864" t="s">
        <v>34</v>
      </c>
      <c r="M1864" t="s">
        <v>45</v>
      </c>
      <c r="N1864">
        <v>71538.8</v>
      </c>
      <c r="O1864" t="s">
        <v>139</v>
      </c>
      <c r="P1864" t="s">
        <v>70</v>
      </c>
      <c r="Q1864">
        <v>86.19</v>
      </c>
      <c r="R1864">
        <v>4980</v>
      </c>
      <c r="S1864">
        <v>4607.87</v>
      </c>
      <c r="T1864">
        <v>8327.01</v>
      </c>
      <c r="U1864" t="str">
        <f>TEXT(Table1[[#This Row],[Booking_Date]],"mmm")</f>
        <v>Jun</v>
      </c>
      <c r="V1864">
        <f>YEAR(Table1[[#This Row],[Booking_Date]])</f>
        <v>2025</v>
      </c>
      <c r="W1864" t="s">
        <v>75</v>
      </c>
      <c r="X1864" t="str">
        <f>IF(Table1[[#This Row],[Freight_Cost]]&gt;50000,"High","Low")</f>
        <v>High</v>
      </c>
      <c r="Y1864" s="5" t="str">
        <f>IF(Table1[[#This Row],[Profit]]&gt;10000,"Good","Average")</f>
        <v>Average</v>
      </c>
      <c r="Z1864" s="5" t="str" cm="1">
        <f t="array" ref="Z1864">_xlfn.IFS(K1864&lt;=5,"Excellent",K1864&lt;=10,"Good",TRUE,"Delayed")</f>
        <v>Good</v>
      </c>
      <c r="AA1864" s="5" t="str">
        <f>_xlfn.XLOOKUP(Table1[[#This Row],[Shipment_ID]],A:A,E:E)</f>
        <v>MSC</v>
      </c>
      <c r="AB1864" s="5">
        <f t="shared" si="29"/>
        <v>8327.01</v>
      </c>
    </row>
    <row r="1865" spans="1:28">
      <c r="A1865" t="s">
        <v>2059</v>
      </c>
      <c r="B1865" s="1">
        <v>45638</v>
      </c>
      <c r="C1865" t="s">
        <v>40</v>
      </c>
      <c r="D1865" t="s">
        <v>30</v>
      </c>
      <c r="E1865" t="s">
        <v>42</v>
      </c>
      <c r="F1865" t="s">
        <v>32</v>
      </c>
      <c r="G1865" t="s">
        <v>52</v>
      </c>
      <c r="H1865">
        <v>10.64</v>
      </c>
      <c r="I1865">
        <v>2594</v>
      </c>
      <c r="J1865">
        <v>85.09</v>
      </c>
      <c r="K1865">
        <v>8</v>
      </c>
      <c r="L1865" t="s">
        <v>68</v>
      </c>
      <c r="M1865" t="s">
        <v>60</v>
      </c>
      <c r="N1865">
        <v>53414.8</v>
      </c>
      <c r="O1865" t="s">
        <v>686</v>
      </c>
      <c r="P1865" t="s">
        <v>47</v>
      </c>
      <c r="Q1865">
        <v>81.25</v>
      </c>
      <c r="R1865">
        <v>5613.6</v>
      </c>
      <c r="S1865">
        <v>4708.51</v>
      </c>
      <c r="T1865">
        <v>7263.21</v>
      </c>
      <c r="U1865" t="str">
        <f>TEXT(Table1[[#This Row],[Booking_Date]],"mmm")</f>
        <v>Dec</v>
      </c>
      <c r="V1865">
        <f>YEAR(Table1[[#This Row],[Booking_Date]])</f>
        <v>2024</v>
      </c>
      <c r="W1865" t="s">
        <v>104</v>
      </c>
      <c r="X1865" t="str">
        <f>IF(Table1[[#This Row],[Freight_Cost]]&gt;50000,"High","Low")</f>
        <v>High</v>
      </c>
      <c r="Y1865" s="5" t="str">
        <f>IF(Table1[[#This Row],[Profit]]&gt;10000,"Good","Average")</f>
        <v>Average</v>
      </c>
      <c r="Z1865" s="5" t="str" cm="1">
        <f t="array" ref="Z1865">_xlfn.IFS(K1865&lt;=5,"Excellent",K1865&lt;=10,"Good",TRUE,"Delayed")</f>
        <v>Good</v>
      </c>
      <c r="AA1865" s="5" t="str">
        <f>_xlfn.XLOOKUP(Table1[[#This Row],[Shipment_ID]],A:A,E:E)</f>
        <v>CMA CGM</v>
      </c>
      <c r="AB1865" s="5">
        <f t="shared" si="29"/>
        <v>7263.21</v>
      </c>
    </row>
    <row r="1866" spans="1:28">
      <c r="A1866" t="s">
        <v>2060</v>
      </c>
      <c r="B1866" s="1">
        <v>46009</v>
      </c>
      <c r="C1866" t="s">
        <v>121</v>
      </c>
      <c r="D1866" t="s">
        <v>41</v>
      </c>
      <c r="E1866" t="s">
        <v>31</v>
      </c>
      <c r="F1866" t="s">
        <v>58</v>
      </c>
      <c r="G1866" t="s">
        <v>33</v>
      </c>
      <c r="H1866">
        <v>26.7</v>
      </c>
      <c r="I1866">
        <v>1808</v>
      </c>
      <c r="J1866">
        <v>103.61</v>
      </c>
      <c r="K1866">
        <v>4</v>
      </c>
      <c r="L1866" t="s">
        <v>68</v>
      </c>
      <c r="M1866" t="s">
        <v>60</v>
      </c>
      <c r="N1866">
        <v>72659.199999999997</v>
      </c>
      <c r="O1866" t="s">
        <v>514</v>
      </c>
      <c r="P1866" t="s">
        <v>74</v>
      </c>
      <c r="Q1866">
        <v>85.29</v>
      </c>
      <c r="R1866">
        <v>4684</v>
      </c>
      <c r="S1866">
        <v>3051.06</v>
      </c>
      <c r="T1866">
        <v>6130.32</v>
      </c>
      <c r="U1866" t="str">
        <f>TEXT(Table1[[#This Row],[Booking_Date]],"mmm")</f>
        <v>Dec</v>
      </c>
      <c r="V1866">
        <f>YEAR(Table1[[#This Row],[Booking_Date]])</f>
        <v>2025</v>
      </c>
      <c r="W1866" t="s">
        <v>104</v>
      </c>
      <c r="X1866" t="str">
        <f>IF(Table1[[#This Row],[Freight_Cost]]&gt;50000,"High","Low")</f>
        <v>High</v>
      </c>
      <c r="Y1866" s="5" t="str">
        <f>IF(Table1[[#This Row],[Profit]]&gt;10000,"Good","Average")</f>
        <v>Average</v>
      </c>
      <c r="Z1866" s="5" t="str" cm="1">
        <f t="array" ref="Z1866">_xlfn.IFS(K1866&lt;=5,"Excellent",K1866&lt;=10,"Good",TRUE,"Delayed")</f>
        <v>Excellent</v>
      </c>
      <c r="AA1866" s="5" t="str">
        <f>_xlfn.XLOOKUP(Table1[[#This Row],[Shipment_ID]],A:A,E:E)</f>
        <v>Hapag-Lloyd</v>
      </c>
      <c r="AB1866" s="5">
        <f t="shared" si="29"/>
        <v>6130.32</v>
      </c>
    </row>
    <row r="1867" spans="1:28">
      <c r="A1867" t="s">
        <v>2061</v>
      </c>
      <c r="B1867" s="1">
        <v>45432</v>
      </c>
      <c r="C1867" t="s">
        <v>89</v>
      </c>
      <c r="D1867" t="s">
        <v>56</v>
      </c>
      <c r="E1867" t="s">
        <v>66</v>
      </c>
      <c r="F1867" t="s">
        <v>32</v>
      </c>
      <c r="G1867" t="s">
        <v>43</v>
      </c>
      <c r="H1867">
        <v>13.07</v>
      </c>
      <c r="I1867">
        <v>1864</v>
      </c>
      <c r="J1867">
        <v>101.96</v>
      </c>
      <c r="K1867">
        <v>5</v>
      </c>
      <c r="L1867" t="s">
        <v>34</v>
      </c>
      <c r="M1867" t="s">
        <v>45</v>
      </c>
      <c r="N1867">
        <v>52866.2</v>
      </c>
      <c r="O1867" t="s">
        <v>97</v>
      </c>
      <c r="P1867" t="s">
        <v>47</v>
      </c>
      <c r="Q1867">
        <v>86.49</v>
      </c>
      <c r="R1867">
        <v>4250.8</v>
      </c>
      <c r="S1867">
        <v>4858.67</v>
      </c>
      <c r="T1867">
        <v>7367.99</v>
      </c>
      <c r="U1867" t="str">
        <f>TEXT(Table1[[#This Row],[Booking_Date]],"mmm")</f>
        <v>May</v>
      </c>
      <c r="V1867">
        <f>YEAR(Table1[[#This Row],[Booking_Date]])</f>
        <v>2024</v>
      </c>
      <c r="W1867" t="s">
        <v>75</v>
      </c>
      <c r="X1867" t="str">
        <f>IF(Table1[[#This Row],[Freight_Cost]]&gt;50000,"High","Low")</f>
        <v>High</v>
      </c>
      <c r="Y1867" s="5" t="str">
        <f>IF(Table1[[#This Row],[Profit]]&gt;10000,"Good","Average")</f>
        <v>Average</v>
      </c>
      <c r="Z1867" s="5" t="str" cm="1">
        <f t="array" ref="Z1867">_xlfn.IFS(K1867&lt;=5,"Excellent",K1867&lt;=10,"Good",TRUE,"Delayed")</f>
        <v>Excellent</v>
      </c>
      <c r="AA1867" s="5" t="str">
        <f>_xlfn.XLOOKUP(Table1[[#This Row],[Shipment_ID]],A:A,E:E)</f>
        <v>COSCO</v>
      </c>
      <c r="AB1867" s="5">
        <f t="shared" si="29"/>
        <v>7367.99</v>
      </c>
    </row>
    <row r="1868" spans="1:28">
      <c r="A1868" t="s">
        <v>2062</v>
      </c>
      <c r="B1868" s="1">
        <v>46135</v>
      </c>
      <c r="C1868" t="s">
        <v>115</v>
      </c>
      <c r="D1868" t="s">
        <v>108</v>
      </c>
      <c r="E1868" t="s">
        <v>102</v>
      </c>
      <c r="F1868" t="s">
        <v>58</v>
      </c>
      <c r="G1868" t="s">
        <v>90</v>
      </c>
      <c r="H1868">
        <v>24.02</v>
      </c>
      <c r="I1868">
        <v>2474</v>
      </c>
      <c r="J1868">
        <v>103.2</v>
      </c>
      <c r="K1868">
        <v>6</v>
      </c>
      <c r="L1868" t="s">
        <v>34</v>
      </c>
      <c r="M1868" t="s">
        <v>45</v>
      </c>
      <c r="N1868">
        <v>82190</v>
      </c>
      <c r="O1868" t="s">
        <v>432</v>
      </c>
      <c r="P1868" t="s">
        <v>37</v>
      </c>
      <c r="Q1868">
        <v>83.76</v>
      </c>
      <c r="R1868">
        <v>5908.8</v>
      </c>
      <c r="S1868">
        <v>2506.2600000000002</v>
      </c>
      <c r="T1868">
        <v>13843.97</v>
      </c>
      <c r="U1868" t="str">
        <f>TEXT(Table1[[#This Row],[Booking_Date]],"mmm")</f>
        <v>Apr</v>
      </c>
      <c r="V1868">
        <f>YEAR(Table1[[#This Row],[Booking_Date]])</f>
        <v>2026</v>
      </c>
      <c r="W1868" t="s">
        <v>75</v>
      </c>
      <c r="X1868" t="str">
        <f>IF(Table1[[#This Row],[Freight_Cost]]&gt;50000,"High","Low")</f>
        <v>High</v>
      </c>
      <c r="Y1868" s="5" t="str">
        <f>IF(Table1[[#This Row],[Profit]]&gt;10000,"Good","Average")</f>
        <v>Good</v>
      </c>
      <c r="Z1868" s="5" t="str" cm="1">
        <f t="array" ref="Z1868">_xlfn.IFS(K1868&lt;=5,"Excellent",K1868&lt;=10,"Good",TRUE,"Delayed")</f>
        <v>Good</v>
      </c>
      <c r="AA1868" s="5" t="str">
        <f>_xlfn.XLOOKUP(Table1[[#This Row],[Shipment_ID]],A:A,E:E)</f>
        <v>Maersk</v>
      </c>
      <c r="AB1868" s="5">
        <f t="shared" si="29"/>
        <v>13843.97</v>
      </c>
    </row>
    <row r="1869" spans="1:28">
      <c r="A1869" t="s">
        <v>2063</v>
      </c>
      <c r="B1869" s="1">
        <v>46037</v>
      </c>
      <c r="C1869" t="s">
        <v>50</v>
      </c>
      <c r="D1869" t="s">
        <v>41</v>
      </c>
      <c r="E1869" t="s">
        <v>83</v>
      </c>
      <c r="F1869" t="s">
        <v>32</v>
      </c>
      <c r="G1869" t="s">
        <v>52</v>
      </c>
      <c r="H1869">
        <v>20.309999999999999</v>
      </c>
      <c r="I1869">
        <v>1887</v>
      </c>
      <c r="J1869">
        <v>104.06</v>
      </c>
      <c r="K1869">
        <v>6</v>
      </c>
      <c r="L1869" t="s">
        <v>44</v>
      </c>
      <c r="M1869" t="s">
        <v>45</v>
      </c>
      <c r="N1869">
        <v>54910.2</v>
      </c>
      <c r="O1869" t="s">
        <v>111</v>
      </c>
      <c r="P1869" t="s">
        <v>37</v>
      </c>
      <c r="Q1869">
        <v>85.3</v>
      </c>
      <c r="R1869">
        <v>4586.3999999999996</v>
      </c>
      <c r="S1869">
        <v>2028.82</v>
      </c>
      <c r="T1869">
        <v>4825.78</v>
      </c>
      <c r="U1869" t="str">
        <f>TEXT(Table1[[#This Row],[Booking_Date]],"mmm")</f>
        <v>Jan</v>
      </c>
      <c r="V1869">
        <f>YEAR(Table1[[#This Row],[Booking_Date]])</f>
        <v>2026</v>
      </c>
      <c r="W1869" t="s">
        <v>38</v>
      </c>
      <c r="X1869" t="str">
        <f>IF(Table1[[#This Row],[Freight_Cost]]&gt;50000,"High","Low")</f>
        <v>High</v>
      </c>
      <c r="Y1869" s="5" t="str">
        <f>IF(Table1[[#This Row],[Profit]]&gt;10000,"Good","Average")</f>
        <v>Average</v>
      </c>
      <c r="Z1869" s="5" t="str" cm="1">
        <f t="array" ref="Z1869">_xlfn.IFS(K1869&lt;=5,"Excellent",K1869&lt;=10,"Good",TRUE,"Delayed")</f>
        <v>Good</v>
      </c>
      <c r="AA1869" s="5" t="str">
        <f>_xlfn.XLOOKUP(Table1[[#This Row],[Shipment_ID]],A:A,E:E)</f>
        <v>MSC</v>
      </c>
      <c r="AB1869" s="5">
        <f t="shared" si="29"/>
        <v>4825.78</v>
      </c>
    </row>
    <row r="1870" spans="1:28">
      <c r="A1870" t="s">
        <v>2064</v>
      </c>
      <c r="B1870" s="1">
        <v>45476</v>
      </c>
      <c r="C1870" t="s">
        <v>40</v>
      </c>
      <c r="D1870" t="s">
        <v>30</v>
      </c>
      <c r="E1870" t="s">
        <v>42</v>
      </c>
      <c r="F1870" t="s">
        <v>58</v>
      </c>
      <c r="G1870" t="s">
        <v>59</v>
      </c>
      <c r="H1870">
        <v>25.56</v>
      </c>
      <c r="I1870">
        <v>986</v>
      </c>
      <c r="J1870">
        <v>90.8</v>
      </c>
      <c r="K1870">
        <v>3</v>
      </c>
      <c r="L1870" t="s">
        <v>34</v>
      </c>
      <c r="M1870" t="s">
        <v>60</v>
      </c>
      <c r="N1870">
        <v>62732</v>
      </c>
      <c r="O1870" t="s">
        <v>126</v>
      </c>
      <c r="P1870" t="s">
        <v>47</v>
      </c>
      <c r="Q1870">
        <v>88.68</v>
      </c>
      <c r="R1870">
        <v>2994.4</v>
      </c>
      <c r="S1870">
        <v>3593.18</v>
      </c>
      <c r="T1870">
        <v>6334.13</v>
      </c>
      <c r="U1870" t="str">
        <f>TEXT(Table1[[#This Row],[Booking_Date]],"mmm")</f>
        <v>Jul</v>
      </c>
      <c r="V1870">
        <f>YEAR(Table1[[#This Row],[Booking_Date]])</f>
        <v>2024</v>
      </c>
      <c r="W1870" t="s">
        <v>48</v>
      </c>
      <c r="X1870" t="str">
        <f>IF(Table1[[#This Row],[Freight_Cost]]&gt;50000,"High","Low")</f>
        <v>High</v>
      </c>
      <c r="Y1870" s="5" t="str">
        <f>IF(Table1[[#This Row],[Profit]]&gt;10000,"Good","Average")</f>
        <v>Average</v>
      </c>
      <c r="Z1870" s="5" t="str" cm="1">
        <f t="array" ref="Z1870">_xlfn.IFS(K1870&lt;=5,"Excellent",K1870&lt;=10,"Good",TRUE,"Delayed")</f>
        <v>Excellent</v>
      </c>
      <c r="AA1870" s="5" t="str">
        <f>_xlfn.XLOOKUP(Table1[[#This Row],[Shipment_ID]],A:A,E:E)</f>
        <v>CMA CGM</v>
      </c>
      <c r="AB1870" s="5">
        <f t="shared" si="29"/>
        <v>6334.13</v>
      </c>
    </row>
    <row r="1871" spans="1:28">
      <c r="A1871" t="s">
        <v>2065</v>
      </c>
      <c r="B1871" s="1">
        <v>46184</v>
      </c>
      <c r="C1871" t="s">
        <v>64</v>
      </c>
      <c r="D1871" t="s">
        <v>72</v>
      </c>
      <c r="E1871" t="s">
        <v>102</v>
      </c>
      <c r="F1871" t="s">
        <v>32</v>
      </c>
      <c r="G1871" t="s">
        <v>67</v>
      </c>
      <c r="H1871">
        <v>24.77</v>
      </c>
      <c r="I1871">
        <v>656</v>
      </c>
      <c r="J1871">
        <v>99.61</v>
      </c>
      <c r="K1871">
        <v>3</v>
      </c>
      <c r="L1871" t="s">
        <v>44</v>
      </c>
      <c r="M1871" t="s">
        <v>35</v>
      </c>
      <c r="N1871">
        <v>46118.2</v>
      </c>
      <c r="O1871" t="s">
        <v>989</v>
      </c>
      <c r="P1871" t="s">
        <v>78</v>
      </c>
      <c r="Q1871">
        <v>83.76</v>
      </c>
      <c r="R1871">
        <v>2302.8000000000002</v>
      </c>
      <c r="S1871">
        <v>3636.4</v>
      </c>
      <c r="T1871">
        <v>5386.65</v>
      </c>
      <c r="U1871" t="str">
        <f>TEXT(Table1[[#This Row],[Booking_Date]],"mmm")</f>
        <v>Jun</v>
      </c>
      <c r="V1871">
        <f>YEAR(Table1[[#This Row],[Booking_Date]])</f>
        <v>2026</v>
      </c>
      <c r="W1871" t="s">
        <v>75</v>
      </c>
      <c r="X1871" t="str">
        <f>IF(Table1[[#This Row],[Freight_Cost]]&gt;50000,"High","Low")</f>
        <v>Low</v>
      </c>
      <c r="Y1871" s="5" t="str">
        <f>IF(Table1[[#This Row],[Profit]]&gt;10000,"Good","Average")</f>
        <v>Average</v>
      </c>
      <c r="Z1871" s="5" t="str" cm="1">
        <f t="array" ref="Z1871">_xlfn.IFS(K1871&lt;=5,"Excellent",K1871&lt;=10,"Good",TRUE,"Delayed")</f>
        <v>Excellent</v>
      </c>
      <c r="AA1871" s="5" t="str">
        <f>_xlfn.XLOOKUP(Table1[[#This Row],[Shipment_ID]],A:A,E:E)</f>
        <v>Maersk</v>
      </c>
      <c r="AB1871" s="5">
        <f t="shared" si="29"/>
        <v>5386.65</v>
      </c>
    </row>
    <row r="1872" spans="1:28">
      <c r="A1872" t="s">
        <v>2066</v>
      </c>
      <c r="B1872" s="1">
        <v>45797</v>
      </c>
      <c r="C1872" t="s">
        <v>50</v>
      </c>
      <c r="D1872" t="s">
        <v>41</v>
      </c>
      <c r="E1872" t="s">
        <v>102</v>
      </c>
      <c r="F1872" t="s">
        <v>32</v>
      </c>
      <c r="G1872" t="s">
        <v>67</v>
      </c>
      <c r="H1872">
        <v>16.16</v>
      </c>
      <c r="I1872">
        <v>504</v>
      </c>
      <c r="J1872">
        <v>103.5</v>
      </c>
      <c r="K1872">
        <v>2</v>
      </c>
      <c r="L1872" t="s">
        <v>68</v>
      </c>
      <c r="M1872" t="s">
        <v>45</v>
      </c>
      <c r="N1872">
        <v>37012</v>
      </c>
      <c r="O1872" t="s">
        <v>272</v>
      </c>
      <c r="P1872" t="s">
        <v>62</v>
      </c>
      <c r="Q1872">
        <v>81.569999999999993</v>
      </c>
      <c r="R1872">
        <v>1654.4</v>
      </c>
      <c r="S1872">
        <v>2602.5100000000002</v>
      </c>
      <c r="T1872">
        <v>6050.53</v>
      </c>
      <c r="U1872" t="str">
        <f>TEXT(Table1[[#This Row],[Booking_Date]],"mmm")</f>
        <v>May</v>
      </c>
      <c r="V1872">
        <f>YEAR(Table1[[#This Row],[Booking_Date]])</f>
        <v>2025</v>
      </c>
      <c r="W1872" t="s">
        <v>75</v>
      </c>
      <c r="X1872" t="str">
        <f>IF(Table1[[#This Row],[Freight_Cost]]&gt;50000,"High","Low")</f>
        <v>Low</v>
      </c>
      <c r="Y1872" s="5" t="str">
        <f>IF(Table1[[#This Row],[Profit]]&gt;10000,"Good","Average")</f>
        <v>Average</v>
      </c>
      <c r="Z1872" s="5" t="str" cm="1">
        <f t="array" ref="Z1872">_xlfn.IFS(K1872&lt;=5,"Excellent",K1872&lt;=10,"Good",TRUE,"Delayed")</f>
        <v>Excellent</v>
      </c>
      <c r="AA1872" s="5" t="str">
        <f>_xlfn.XLOOKUP(Table1[[#This Row],[Shipment_ID]],A:A,E:E)</f>
        <v>Maersk</v>
      </c>
      <c r="AB1872" s="5">
        <f t="shared" si="29"/>
        <v>6050.53</v>
      </c>
    </row>
    <row r="1873" spans="1:28">
      <c r="A1873" t="s">
        <v>2067</v>
      </c>
      <c r="B1873" s="1">
        <v>45553</v>
      </c>
      <c r="C1873" t="s">
        <v>121</v>
      </c>
      <c r="D1873" t="s">
        <v>51</v>
      </c>
      <c r="E1873" t="s">
        <v>66</v>
      </c>
      <c r="F1873" t="s">
        <v>32</v>
      </c>
      <c r="G1873" t="s">
        <v>43</v>
      </c>
      <c r="H1873">
        <v>11.19</v>
      </c>
      <c r="I1873">
        <v>1766</v>
      </c>
      <c r="J1873">
        <v>89.97</v>
      </c>
      <c r="K1873">
        <v>4</v>
      </c>
      <c r="L1873" t="s">
        <v>34</v>
      </c>
      <c r="M1873" t="s">
        <v>45</v>
      </c>
      <c r="N1873">
        <v>48559.4</v>
      </c>
      <c r="O1873" t="s">
        <v>178</v>
      </c>
      <c r="P1873" t="s">
        <v>70</v>
      </c>
      <c r="Q1873">
        <v>86.21</v>
      </c>
      <c r="R1873">
        <v>3979.6</v>
      </c>
      <c r="S1873">
        <v>2997.27</v>
      </c>
      <c r="T1873">
        <v>5001.93</v>
      </c>
      <c r="U1873" t="str">
        <f>TEXT(Table1[[#This Row],[Booking_Date]],"mmm")</f>
        <v>Sep</v>
      </c>
      <c r="V1873">
        <f>YEAR(Table1[[#This Row],[Booking_Date]])</f>
        <v>2024</v>
      </c>
      <c r="W1873" t="s">
        <v>48</v>
      </c>
      <c r="X1873" t="str">
        <f>IF(Table1[[#This Row],[Freight_Cost]]&gt;50000,"High","Low")</f>
        <v>Low</v>
      </c>
      <c r="Y1873" s="5" t="str">
        <f>IF(Table1[[#This Row],[Profit]]&gt;10000,"Good","Average")</f>
        <v>Average</v>
      </c>
      <c r="Z1873" s="5" t="str" cm="1">
        <f t="array" ref="Z1873">_xlfn.IFS(K1873&lt;=5,"Excellent",K1873&lt;=10,"Good",TRUE,"Delayed")</f>
        <v>Excellent</v>
      </c>
      <c r="AA1873" s="5" t="str">
        <f>_xlfn.XLOOKUP(Table1[[#This Row],[Shipment_ID]],A:A,E:E)</f>
        <v>COSCO</v>
      </c>
      <c r="AB1873" s="5">
        <f t="shared" si="29"/>
        <v>5001.93</v>
      </c>
    </row>
    <row r="1874" spans="1:28">
      <c r="A1874" t="s">
        <v>2068</v>
      </c>
      <c r="B1874" s="1">
        <v>46066</v>
      </c>
      <c r="C1874" t="s">
        <v>115</v>
      </c>
      <c r="D1874" t="s">
        <v>72</v>
      </c>
      <c r="E1874" t="s">
        <v>42</v>
      </c>
      <c r="F1874" t="s">
        <v>58</v>
      </c>
      <c r="G1874" t="s">
        <v>52</v>
      </c>
      <c r="H1874">
        <v>10.119999999999999</v>
      </c>
      <c r="I1874">
        <v>1846</v>
      </c>
      <c r="J1874">
        <v>88.07</v>
      </c>
      <c r="K1874">
        <v>5</v>
      </c>
      <c r="L1874" t="s">
        <v>44</v>
      </c>
      <c r="M1874" t="s">
        <v>60</v>
      </c>
      <c r="N1874">
        <v>53828.4</v>
      </c>
      <c r="O1874" t="s">
        <v>113</v>
      </c>
      <c r="P1874" t="s">
        <v>70</v>
      </c>
      <c r="Q1874">
        <v>87.22</v>
      </c>
      <c r="R1874">
        <v>4096.8</v>
      </c>
      <c r="S1874">
        <v>3794.19</v>
      </c>
      <c r="T1874">
        <v>5470.95</v>
      </c>
      <c r="U1874" t="str">
        <f>TEXT(Table1[[#This Row],[Booking_Date]],"mmm")</f>
        <v>Feb</v>
      </c>
      <c r="V1874">
        <f>YEAR(Table1[[#This Row],[Booking_Date]])</f>
        <v>2026</v>
      </c>
      <c r="W1874" t="s">
        <v>38</v>
      </c>
      <c r="X1874" t="str">
        <f>IF(Table1[[#This Row],[Freight_Cost]]&gt;50000,"High","Low")</f>
        <v>High</v>
      </c>
      <c r="Y1874" s="5" t="str">
        <f>IF(Table1[[#This Row],[Profit]]&gt;10000,"Good","Average")</f>
        <v>Average</v>
      </c>
      <c r="Z1874" s="5" t="str" cm="1">
        <f t="array" ref="Z1874">_xlfn.IFS(K1874&lt;=5,"Excellent",K1874&lt;=10,"Good",TRUE,"Delayed")</f>
        <v>Excellent</v>
      </c>
      <c r="AA1874" s="5" t="str">
        <f>_xlfn.XLOOKUP(Table1[[#This Row],[Shipment_ID]],A:A,E:E)</f>
        <v>CMA CGM</v>
      </c>
      <c r="AB1874" s="5">
        <f t="shared" si="29"/>
        <v>5470.95</v>
      </c>
    </row>
    <row r="1875" spans="1:28">
      <c r="A1875" t="s">
        <v>2069</v>
      </c>
      <c r="B1875" s="1">
        <v>46042</v>
      </c>
      <c r="C1875" t="s">
        <v>29</v>
      </c>
      <c r="D1875" t="s">
        <v>82</v>
      </c>
      <c r="E1875" t="s">
        <v>42</v>
      </c>
      <c r="F1875" t="s">
        <v>32</v>
      </c>
      <c r="G1875" t="s">
        <v>84</v>
      </c>
      <c r="H1875">
        <v>26.05</v>
      </c>
      <c r="I1875">
        <v>1678</v>
      </c>
      <c r="J1875">
        <v>102.74</v>
      </c>
      <c r="K1875">
        <v>6</v>
      </c>
      <c r="L1875" t="s">
        <v>44</v>
      </c>
      <c r="M1875" t="s">
        <v>45</v>
      </c>
      <c r="N1875">
        <v>57409.8</v>
      </c>
      <c r="O1875" t="s">
        <v>100</v>
      </c>
      <c r="P1875" t="s">
        <v>78</v>
      </c>
      <c r="Q1875">
        <v>86.74</v>
      </c>
      <c r="R1875">
        <v>4398</v>
      </c>
      <c r="S1875">
        <v>3640.1</v>
      </c>
      <c r="T1875">
        <v>5590.46</v>
      </c>
      <c r="U1875" t="str">
        <f>TEXT(Table1[[#This Row],[Booking_Date]],"mmm")</f>
        <v>Jan</v>
      </c>
      <c r="V1875">
        <f>YEAR(Table1[[#This Row],[Booking_Date]])</f>
        <v>2026</v>
      </c>
      <c r="W1875" t="s">
        <v>38</v>
      </c>
      <c r="X1875" t="str">
        <f>IF(Table1[[#This Row],[Freight_Cost]]&gt;50000,"High","Low")</f>
        <v>High</v>
      </c>
      <c r="Y1875" s="5" t="str">
        <f>IF(Table1[[#This Row],[Profit]]&gt;10000,"Good","Average")</f>
        <v>Average</v>
      </c>
      <c r="Z1875" s="5" t="str" cm="1">
        <f t="array" ref="Z1875">_xlfn.IFS(K1875&lt;=5,"Excellent",K1875&lt;=10,"Good",TRUE,"Delayed")</f>
        <v>Good</v>
      </c>
      <c r="AA1875" s="5" t="str">
        <f>_xlfn.XLOOKUP(Table1[[#This Row],[Shipment_ID]],A:A,E:E)</f>
        <v>CMA CGM</v>
      </c>
      <c r="AB1875" s="5">
        <f t="shared" si="29"/>
        <v>5590.46</v>
      </c>
    </row>
    <row r="1876" spans="1:28">
      <c r="A1876" t="s">
        <v>2070</v>
      </c>
      <c r="B1876" s="1">
        <v>45425</v>
      </c>
      <c r="C1876" t="s">
        <v>64</v>
      </c>
      <c r="D1876" t="s">
        <v>72</v>
      </c>
      <c r="E1876" t="s">
        <v>83</v>
      </c>
      <c r="F1876" t="s">
        <v>58</v>
      </c>
      <c r="G1876" t="s">
        <v>59</v>
      </c>
      <c r="H1876">
        <v>13.08</v>
      </c>
      <c r="I1876">
        <v>562</v>
      </c>
      <c r="J1876">
        <v>98.59</v>
      </c>
      <c r="K1876">
        <v>3</v>
      </c>
      <c r="L1876" t="s">
        <v>34</v>
      </c>
      <c r="M1876" t="s">
        <v>35</v>
      </c>
      <c r="N1876">
        <v>51346.8</v>
      </c>
      <c r="O1876" t="s">
        <v>178</v>
      </c>
      <c r="P1876" t="s">
        <v>70</v>
      </c>
      <c r="Q1876">
        <v>85.23</v>
      </c>
      <c r="R1876">
        <v>1647.2</v>
      </c>
      <c r="S1876">
        <v>3459.1</v>
      </c>
      <c r="T1876">
        <v>4649.04</v>
      </c>
      <c r="U1876" t="str">
        <f>TEXT(Table1[[#This Row],[Booking_Date]],"mmm")</f>
        <v>May</v>
      </c>
      <c r="V1876">
        <f>YEAR(Table1[[#This Row],[Booking_Date]])</f>
        <v>2024</v>
      </c>
      <c r="W1876" t="s">
        <v>75</v>
      </c>
      <c r="X1876" t="str">
        <f>IF(Table1[[#This Row],[Freight_Cost]]&gt;50000,"High","Low")</f>
        <v>High</v>
      </c>
      <c r="Y1876" s="5" t="str">
        <f>IF(Table1[[#This Row],[Profit]]&gt;10000,"Good","Average")</f>
        <v>Average</v>
      </c>
      <c r="Z1876" s="5" t="str" cm="1">
        <f t="array" ref="Z1876">_xlfn.IFS(K1876&lt;=5,"Excellent",K1876&lt;=10,"Good",TRUE,"Delayed")</f>
        <v>Excellent</v>
      </c>
      <c r="AA1876" s="5" t="str">
        <f>_xlfn.XLOOKUP(Table1[[#This Row],[Shipment_ID]],A:A,E:E)</f>
        <v>MSC</v>
      </c>
      <c r="AB1876" s="5">
        <f t="shared" si="29"/>
        <v>4649.04</v>
      </c>
    </row>
    <row r="1877" spans="1:28">
      <c r="A1877" t="s">
        <v>2071</v>
      </c>
      <c r="B1877" s="1">
        <v>45373</v>
      </c>
      <c r="C1877" t="s">
        <v>40</v>
      </c>
      <c r="D1877" t="s">
        <v>65</v>
      </c>
      <c r="E1877" t="s">
        <v>66</v>
      </c>
      <c r="F1877" t="s">
        <v>58</v>
      </c>
      <c r="G1877" t="s">
        <v>33</v>
      </c>
      <c r="H1877">
        <v>19.79</v>
      </c>
      <c r="I1877">
        <v>798</v>
      </c>
      <c r="J1877">
        <v>104.46</v>
      </c>
      <c r="K1877">
        <v>2</v>
      </c>
      <c r="L1877" t="s">
        <v>68</v>
      </c>
      <c r="M1877" t="s">
        <v>35</v>
      </c>
      <c r="N1877">
        <v>58422.2</v>
      </c>
      <c r="O1877" t="s">
        <v>197</v>
      </c>
      <c r="P1877" t="s">
        <v>78</v>
      </c>
      <c r="Q1877">
        <v>83.45</v>
      </c>
      <c r="R1877">
        <v>2387.6</v>
      </c>
      <c r="S1877">
        <v>4729.2299999999996</v>
      </c>
      <c r="T1877">
        <v>7868.69</v>
      </c>
      <c r="U1877" t="str">
        <f>TEXT(Table1[[#This Row],[Booking_Date]],"mmm")</f>
        <v>Mar</v>
      </c>
      <c r="V1877">
        <f>YEAR(Table1[[#This Row],[Booking_Date]])</f>
        <v>2024</v>
      </c>
      <c r="W1877" t="s">
        <v>38</v>
      </c>
      <c r="X1877" t="str">
        <f>IF(Table1[[#This Row],[Freight_Cost]]&gt;50000,"High","Low")</f>
        <v>High</v>
      </c>
      <c r="Y1877" s="5" t="str">
        <f>IF(Table1[[#This Row],[Profit]]&gt;10000,"Good","Average")</f>
        <v>Average</v>
      </c>
      <c r="Z1877" s="5" t="str" cm="1">
        <f t="array" ref="Z1877">_xlfn.IFS(K1877&lt;=5,"Excellent",K1877&lt;=10,"Good",TRUE,"Delayed")</f>
        <v>Excellent</v>
      </c>
      <c r="AA1877" s="5" t="str">
        <f>_xlfn.XLOOKUP(Table1[[#This Row],[Shipment_ID]],A:A,E:E)</f>
        <v>COSCO</v>
      </c>
      <c r="AB1877" s="5">
        <f t="shared" si="29"/>
        <v>7868.69</v>
      </c>
    </row>
    <row r="1878" spans="1:28">
      <c r="A1878" t="s">
        <v>2072</v>
      </c>
      <c r="B1878" s="1">
        <v>45381</v>
      </c>
      <c r="C1878" t="s">
        <v>29</v>
      </c>
      <c r="D1878" t="s">
        <v>65</v>
      </c>
      <c r="E1878" t="s">
        <v>66</v>
      </c>
      <c r="F1878" t="s">
        <v>58</v>
      </c>
      <c r="G1878" t="s">
        <v>59</v>
      </c>
      <c r="H1878">
        <v>23.71</v>
      </c>
      <c r="I1878">
        <v>2306</v>
      </c>
      <c r="J1878">
        <v>98.15</v>
      </c>
      <c r="K1878">
        <v>5</v>
      </c>
      <c r="L1878" t="s">
        <v>44</v>
      </c>
      <c r="M1878" t="s">
        <v>60</v>
      </c>
      <c r="N1878">
        <v>72789</v>
      </c>
      <c r="O1878" t="s">
        <v>416</v>
      </c>
      <c r="P1878" t="s">
        <v>74</v>
      </c>
      <c r="Q1878">
        <v>81.27</v>
      </c>
      <c r="R1878">
        <v>5560.4</v>
      </c>
      <c r="S1878">
        <v>2334.5700000000002</v>
      </c>
      <c r="T1878">
        <v>12886.88</v>
      </c>
      <c r="U1878" t="str">
        <f>TEXT(Table1[[#This Row],[Booking_Date]],"mmm")</f>
        <v>Mar</v>
      </c>
      <c r="V1878">
        <f>YEAR(Table1[[#This Row],[Booking_Date]])</f>
        <v>2024</v>
      </c>
      <c r="W1878" t="s">
        <v>38</v>
      </c>
      <c r="X1878" t="str">
        <f>IF(Table1[[#This Row],[Freight_Cost]]&gt;50000,"High","Low")</f>
        <v>High</v>
      </c>
      <c r="Y1878" s="5" t="str">
        <f>IF(Table1[[#This Row],[Profit]]&gt;10000,"Good","Average")</f>
        <v>Good</v>
      </c>
      <c r="Z1878" s="5" t="str" cm="1">
        <f t="array" ref="Z1878">_xlfn.IFS(K1878&lt;=5,"Excellent",K1878&lt;=10,"Good",TRUE,"Delayed")</f>
        <v>Excellent</v>
      </c>
      <c r="AA1878" s="5" t="str">
        <f>_xlfn.XLOOKUP(Table1[[#This Row],[Shipment_ID]],A:A,E:E)</f>
        <v>COSCO</v>
      </c>
      <c r="AB1878" s="5">
        <f t="shared" si="29"/>
        <v>12886.88</v>
      </c>
    </row>
    <row r="1879" spans="1:28">
      <c r="A1879" t="s">
        <v>2073</v>
      </c>
      <c r="B1879" s="1">
        <v>45896</v>
      </c>
      <c r="C1879" t="s">
        <v>64</v>
      </c>
      <c r="D1879" t="s">
        <v>65</v>
      </c>
      <c r="E1879" t="s">
        <v>57</v>
      </c>
      <c r="F1879" t="s">
        <v>58</v>
      </c>
      <c r="G1879" t="s">
        <v>59</v>
      </c>
      <c r="H1879">
        <v>23.07</v>
      </c>
      <c r="I1879">
        <v>1739</v>
      </c>
      <c r="J1879">
        <v>89.25</v>
      </c>
      <c r="K1879">
        <v>5</v>
      </c>
      <c r="L1879" t="s">
        <v>34</v>
      </c>
      <c r="M1879" t="s">
        <v>45</v>
      </c>
      <c r="N1879">
        <v>70841</v>
      </c>
      <c r="O1879" t="s">
        <v>46</v>
      </c>
      <c r="P1879" t="s">
        <v>74</v>
      </c>
      <c r="Q1879">
        <v>82.24</v>
      </c>
      <c r="R1879">
        <v>4400.8</v>
      </c>
      <c r="S1879">
        <v>2587.4699999999998</v>
      </c>
      <c r="T1879">
        <v>11336.16</v>
      </c>
      <c r="U1879" t="str">
        <f>TEXT(Table1[[#This Row],[Booking_Date]],"mmm")</f>
        <v>Aug</v>
      </c>
      <c r="V1879">
        <f>YEAR(Table1[[#This Row],[Booking_Date]])</f>
        <v>2025</v>
      </c>
      <c r="W1879" t="s">
        <v>48</v>
      </c>
      <c r="X1879" t="str">
        <f>IF(Table1[[#This Row],[Freight_Cost]]&gt;50000,"High","Low")</f>
        <v>High</v>
      </c>
      <c r="Y1879" s="5" t="str">
        <f>IF(Table1[[#This Row],[Profit]]&gt;10000,"Good","Average")</f>
        <v>Good</v>
      </c>
      <c r="Z1879" s="5" t="str" cm="1">
        <f t="array" ref="Z1879">_xlfn.IFS(K1879&lt;=5,"Excellent",K1879&lt;=10,"Good",TRUE,"Delayed")</f>
        <v>Excellent</v>
      </c>
      <c r="AA1879" s="5" t="str">
        <f>_xlfn.XLOOKUP(Table1[[#This Row],[Shipment_ID]],A:A,E:E)</f>
        <v>Evergreen</v>
      </c>
      <c r="AB1879" s="5">
        <f t="shared" si="29"/>
        <v>11336.16</v>
      </c>
    </row>
    <row r="1880" spans="1:28">
      <c r="A1880" t="s">
        <v>2074</v>
      </c>
      <c r="B1880" s="1">
        <v>45710</v>
      </c>
      <c r="C1880" t="s">
        <v>64</v>
      </c>
      <c r="D1880" t="s">
        <v>82</v>
      </c>
      <c r="E1880" t="s">
        <v>57</v>
      </c>
      <c r="F1880" t="s">
        <v>32</v>
      </c>
      <c r="G1880" t="s">
        <v>33</v>
      </c>
      <c r="H1880">
        <v>25.08</v>
      </c>
      <c r="I1880">
        <v>417</v>
      </c>
      <c r="J1880">
        <v>87.63</v>
      </c>
      <c r="K1880">
        <v>3</v>
      </c>
      <c r="L1880" t="s">
        <v>68</v>
      </c>
      <c r="M1880" t="s">
        <v>60</v>
      </c>
      <c r="N1880">
        <v>40591.599999999999</v>
      </c>
      <c r="O1880" t="s">
        <v>341</v>
      </c>
      <c r="P1880" t="s">
        <v>37</v>
      </c>
      <c r="Q1880">
        <v>87.31</v>
      </c>
      <c r="R1880">
        <v>1837.2</v>
      </c>
      <c r="S1880">
        <v>1520</v>
      </c>
      <c r="T1880">
        <v>5140.55</v>
      </c>
      <c r="U1880" t="str">
        <f>TEXT(Table1[[#This Row],[Booking_Date]],"mmm")</f>
        <v>Feb</v>
      </c>
      <c r="V1880">
        <f>YEAR(Table1[[#This Row],[Booking_Date]])</f>
        <v>2025</v>
      </c>
      <c r="W1880" t="s">
        <v>38</v>
      </c>
      <c r="X1880" t="str">
        <f>IF(Table1[[#This Row],[Freight_Cost]]&gt;50000,"High","Low")</f>
        <v>Low</v>
      </c>
      <c r="Y1880" s="5" t="str">
        <f>IF(Table1[[#This Row],[Profit]]&gt;10000,"Good","Average")</f>
        <v>Average</v>
      </c>
      <c r="Z1880" s="5" t="str" cm="1">
        <f t="array" ref="Z1880">_xlfn.IFS(K1880&lt;=5,"Excellent",K1880&lt;=10,"Good",TRUE,"Delayed")</f>
        <v>Excellent</v>
      </c>
      <c r="AA1880" s="5" t="str">
        <f>_xlfn.XLOOKUP(Table1[[#This Row],[Shipment_ID]],A:A,E:E)</f>
        <v>Evergreen</v>
      </c>
      <c r="AB1880" s="5">
        <f t="shared" si="29"/>
        <v>5140.55</v>
      </c>
    </row>
    <row r="1881" spans="1:28">
      <c r="A1881" t="s">
        <v>2075</v>
      </c>
      <c r="B1881" s="1">
        <v>45496</v>
      </c>
      <c r="C1881" t="s">
        <v>64</v>
      </c>
      <c r="D1881" t="s">
        <v>56</v>
      </c>
      <c r="E1881" t="s">
        <v>102</v>
      </c>
      <c r="F1881" t="s">
        <v>32</v>
      </c>
      <c r="G1881" t="s">
        <v>43</v>
      </c>
      <c r="H1881">
        <v>10.96</v>
      </c>
      <c r="I1881">
        <v>2202</v>
      </c>
      <c r="J1881">
        <v>92.27</v>
      </c>
      <c r="K1881">
        <v>6</v>
      </c>
      <c r="L1881" t="s">
        <v>34</v>
      </c>
      <c r="M1881" t="s">
        <v>60</v>
      </c>
      <c r="N1881">
        <v>52360.4</v>
      </c>
      <c r="O1881" t="s">
        <v>135</v>
      </c>
      <c r="P1881" t="s">
        <v>62</v>
      </c>
      <c r="Q1881">
        <v>81.239999999999995</v>
      </c>
      <c r="R1881">
        <v>4842.3999999999996</v>
      </c>
      <c r="S1881">
        <v>4193.6499999999996</v>
      </c>
      <c r="T1881">
        <v>6446.5</v>
      </c>
      <c r="U1881" t="str">
        <f>TEXT(Table1[[#This Row],[Booking_Date]],"mmm")</f>
        <v>Jul</v>
      </c>
      <c r="V1881">
        <f>YEAR(Table1[[#This Row],[Booking_Date]])</f>
        <v>2024</v>
      </c>
      <c r="W1881" t="s">
        <v>48</v>
      </c>
      <c r="X1881" t="str">
        <f>IF(Table1[[#This Row],[Freight_Cost]]&gt;50000,"High","Low")</f>
        <v>High</v>
      </c>
      <c r="Y1881" s="5" t="str">
        <f>IF(Table1[[#This Row],[Profit]]&gt;10000,"Good","Average")</f>
        <v>Average</v>
      </c>
      <c r="Z1881" s="5" t="str" cm="1">
        <f t="array" ref="Z1881">_xlfn.IFS(K1881&lt;=5,"Excellent",K1881&lt;=10,"Good",TRUE,"Delayed")</f>
        <v>Good</v>
      </c>
      <c r="AA1881" s="5" t="str">
        <f>_xlfn.XLOOKUP(Table1[[#This Row],[Shipment_ID]],A:A,E:E)</f>
        <v>Maersk</v>
      </c>
      <c r="AB1881" s="5">
        <f t="shared" si="29"/>
        <v>6446.5</v>
      </c>
    </row>
    <row r="1882" spans="1:28">
      <c r="A1882" t="s">
        <v>2076</v>
      </c>
      <c r="B1882" s="1">
        <v>45639</v>
      </c>
      <c r="C1882" t="s">
        <v>64</v>
      </c>
      <c r="D1882" t="s">
        <v>108</v>
      </c>
      <c r="E1882" t="s">
        <v>99</v>
      </c>
      <c r="F1882" t="s">
        <v>32</v>
      </c>
      <c r="G1882" t="s">
        <v>84</v>
      </c>
      <c r="H1882">
        <v>25.08</v>
      </c>
      <c r="I1882">
        <v>1822</v>
      </c>
      <c r="J1882">
        <v>103.29</v>
      </c>
      <c r="K1882">
        <v>4</v>
      </c>
      <c r="L1882" t="s">
        <v>44</v>
      </c>
      <c r="M1882" t="s">
        <v>60</v>
      </c>
      <c r="N1882">
        <v>56830.8</v>
      </c>
      <c r="O1882" t="s">
        <v>410</v>
      </c>
      <c r="P1882" t="s">
        <v>78</v>
      </c>
      <c r="Q1882">
        <v>84.81</v>
      </c>
      <c r="R1882">
        <v>4647.2</v>
      </c>
      <c r="S1882">
        <v>3633.5</v>
      </c>
      <c r="T1882">
        <v>9016.9699999999993</v>
      </c>
      <c r="U1882" t="str">
        <f>TEXT(Table1[[#This Row],[Booking_Date]],"mmm")</f>
        <v>Dec</v>
      </c>
      <c r="V1882">
        <f>YEAR(Table1[[#This Row],[Booking_Date]])</f>
        <v>2024</v>
      </c>
      <c r="W1882" t="s">
        <v>104</v>
      </c>
      <c r="X1882" t="str">
        <f>IF(Table1[[#This Row],[Freight_Cost]]&gt;50000,"High","Low")</f>
        <v>High</v>
      </c>
      <c r="Y1882" s="5" t="str">
        <f>IF(Table1[[#This Row],[Profit]]&gt;10000,"Good","Average")</f>
        <v>Average</v>
      </c>
      <c r="Z1882" s="5" t="str" cm="1">
        <f t="array" ref="Z1882">_xlfn.IFS(K1882&lt;=5,"Excellent",K1882&lt;=10,"Good",TRUE,"Delayed")</f>
        <v>Excellent</v>
      </c>
      <c r="AA1882" s="5" t="str">
        <f>_xlfn.XLOOKUP(Table1[[#This Row],[Shipment_ID]],A:A,E:E)</f>
        <v>ONE</v>
      </c>
      <c r="AB1882" s="5">
        <f t="shared" si="29"/>
        <v>9016.9699999999993</v>
      </c>
    </row>
    <row r="1883" spans="1:28">
      <c r="A1883" t="s">
        <v>2077</v>
      </c>
      <c r="B1883" s="1">
        <v>45849</v>
      </c>
      <c r="C1883" t="s">
        <v>115</v>
      </c>
      <c r="D1883" t="s">
        <v>65</v>
      </c>
      <c r="E1883" t="s">
        <v>57</v>
      </c>
      <c r="F1883" t="s">
        <v>32</v>
      </c>
      <c r="G1883" t="s">
        <v>84</v>
      </c>
      <c r="H1883">
        <v>19.649999999999999</v>
      </c>
      <c r="I1883">
        <v>632</v>
      </c>
      <c r="J1883">
        <v>88.73</v>
      </c>
      <c r="K1883">
        <v>3</v>
      </c>
      <c r="L1883" t="s">
        <v>68</v>
      </c>
      <c r="M1883" t="s">
        <v>45</v>
      </c>
      <c r="N1883">
        <v>39916.6</v>
      </c>
      <c r="O1883" t="s">
        <v>170</v>
      </c>
      <c r="P1883" t="s">
        <v>74</v>
      </c>
      <c r="Q1883">
        <v>81.69</v>
      </c>
      <c r="R1883">
        <v>2050</v>
      </c>
      <c r="S1883">
        <v>4895.1099999999997</v>
      </c>
      <c r="T1883">
        <v>4951.24</v>
      </c>
      <c r="U1883" t="str">
        <f>TEXT(Table1[[#This Row],[Booking_Date]],"mmm")</f>
        <v>Jul</v>
      </c>
      <c r="V1883">
        <f>YEAR(Table1[[#This Row],[Booking_Date]])</f>
        <v>2025</v>
      </c>
      <c r="W1883" t="s">
        <v>48</v>
      </c>
      <c r="X1883" t="str">
        <f>IF(Table1[[#This Row],[Freight_Cost]]&gt;50000,"High","Low")</f>
        <v>Low</v>
      </c>
      <c r="Y1883" s="5" t="str">
        <f>IF(Table1[[#This Row],[Profit]]&gt;10000,"Good","Average")</f>
        <v>Average</v>
      </c>
      <c r="Z1883" s="5" t="str" cm="1">
        <f t="array" ref="Z1883">_xlfn.IFS(K1883&lt;=5,"Excellent",K1883&lt;=10,"Good",TRUE,"Delayed")</f>
        <v>Excellent</v>
      </c>
      <c r="AA1883" s="5" t="str">
        <f>_xlfn.XLOOKUP(Table1[[#This Row],[Shipment_ID]],A:A,E:E)</f>
        <v>Evergreen</v>
      </c>
      <c r="AB1883" s="5">
        <f t="shared" si="29"/>
        <v>4951.24</v>
      </c>
    </row>
    <row r="1884" spans="1:28">
      <c r="A1884" t="s">
        <v>2078</v>
      </c>
      <c r="B1884" s="1">
        <v>45541</v>
      </c>
      <c r="C1884" t="s">
        <v>121</v>
      </c>
      <c r="D1884" t="s">
        <v>30</v>
      </c>
      <c r="E1884" t="s">
        <v>102</v>
      </c>
      <c r="F1884" t="s">
        <v>58</v>
      </c>
      <c r="G1884" t="s">
        <v>43</v>
      </c>
      <c r="H1884">
        <v>22.74</v>
      </c>
      <c r="I1884">
        <v>2050</v>
      </c>
      <c r="J1884">
        <v>97.15</v>
      </c>
      <c r="K1884">
        <v>6</v>
      </c>
      <c r="L1884" t="s">
        <v>44</v>
      </c>
      <c r="M1884" t="s">
        <v>45</v>
      </c>
      <c r="N1884">
        <v>70224</v>
      </c>
      <c r="O1884" t="s">
        <v>211</v>
      </c>
      <c r="P1884" t="s">
        <v>47</v>
      </c>
      <c r="Q1884">
        <v>83.35</v>
      </c>
      <c r="R1884">
        <v>5009.6000000000004</v>
      </c>
      <c r="S1884">
        <v>2621.49</v>
      </c>
      <c r="T1884">
        <v>7635.4</v>
      </c>
      <c r="U1884" t="str">
        <f>TEXT(Table1[[#This Row],[Booking_Date]],"mmm")</f>
        <v>Sep</v>
      </c>
      <c r="V1884">
        <f>YEAR(Table1[[#This Row],[Booking_Date]])</f>
        <v>2024</v>
      </c>
      <c r="W1884" t="s">
        <v>48</v>
      </c>
      <c r="X1884" t="str">
        <f>IF(Table1[[#This Row],[Freight_Cost]]&gt;50000,"High","Low")</f>
        <v>High</v>
      </c>
      <c r="Y1884" s="5" t="str">
        <f>IF(Table1[[#This Row],[Profit]]&gt;10000,"Good","Average")</f>
        <v>Average</v>
      </c>
      <c r="Z1884" s="5" t="str" cm="1">
        <f t="array" ref="Z1884">_xlfn.IFS(K1884&lt;=5,"Excellent",K1884&lt;=10,"Good",TRUE,"Delayed")</f>
        <v>Good</v>
      </c>
      <c r="AA1884" s="5" t="str">
        <f>_xlfn.XLOOKUP(Table1[[#This Row],[Shipment_ID]],A:A,E:E)</f>
        <v>Maersk</v>
      </c>
      <c r="AB1884" s="5">
        <f t="shared" si="29"/>
        <v>7635.4</v>
      </c>
    </row>
    <row r="1885" spans="1:28">
      <c r="A1885" t="s">
        <v>2079</v>
      </c>
      <c r="B1885" s="1">
        <v>45371</v>
      </c>
      <c r="C1885" t="s">
        <v>50</v>
      </c>
      <c r="D1885" t="s">
        <v>108</v>
      </c>
      <c r="E1885" t="s">
        <v>57</v>
      </c>
      <c r="F1885" t="s">
        <v>32</v>
      </c>
      <c r="G1885" t="s">
        <v>59</v>
      </c>
      <c r="H1885">
        <v>27.33</v>
      </c>
      <c r="I1885">
        <v>2563</v>
      </c>
      <c r="J1885">
        <v>94.22</v>
      </c>
      <c r="K1885">
        <v>8</v>
      </c>
      <c r="L1885" t="s">
        <v>44</v>
      </c>
      <c r="M1885" t="s">
        <v>45</v>
      </c>
      <c r="N1885">
        <v>68159.399999999994</v>
      </c>
      <c r="O1885" t="s">
        <v>350</v>
      </c>
      <c r="P1885" t="s">
        <v>78</v>
      </c>
      <c r="Q1885">
        <v>81.459999999999994</v>
      </c>
      <c r="R1885">
        <v>6219.2</v>
      </c>
      <c r="S1885">
        <v>4887.93</v>
      </c>
      <c r="T1885">
        <v>5577.99</v>
      </c>
      <c r="U1885" t="str">
        <f>TEXT(Table1[[#This Row],[Booking_Date]],"mmm")</f>
        <v>Mar</v>
      </c>
      <c r="V1885">
        <f>YEAR(Table1[[#This Row],[Booking_Date]])</f>
        <v>2024</v>
      </c>
      <c r="W1885" t="s">
        <v>38</v>
      </c>
      <c r="X1885" t="str">
        <f>IF(Table1[[#This Row],[Freight_Cost]]&gt;50000,"High","Low")</f>
        <v>High</v>
      </c>
      <c r="Y1885" s="5" t="str">
        <f>IF(Table1[[#This Row],[Profit]]&gt;10000,"Good","Average")</f>
        <v>Average</v>
      </c>
      <c r="Z1885" s="5" t="str" cm="1">
        <f t="array" ref="Z1885">_xlfn.IFS(K1885&lt;=5,"Excellent",K1885&lt;=10,"Good",TRUE,"Delayed")</f>
        <v>Good</v>
      </c>
      <c r="AA1885" s="5" t="str">
        <f>_xlfn.XLOOKUP(Table1[[#This Row],[Shipment_ID]],A:A,E:E)</f>
        <v>Evergreen</v>
      </c>
      <c r="AB1885" s="5">
        <f t="shared" si="29"/>
        <v>5577.99</v>
      </c>
    </row>
    <row r="1886" spans="1:28">
      <c r="A1886" t="s">
        <v>2080</v>
      </c>
      <c r="B1886" s="1">
        <v>45676</v>
      </c>
      <c r="C1886" t="s">
        <v>115</v>
      </c>
      <c r="D1886" t="s">
        <v>56</v>
      </c>
      <c r="E1886" t="s">
        <v>31</v>
      </c>
      <c r="F1886" t="s">
        <v>58</v>
      </c>
      <c r="G1886" t="s">
        <v>43</v>
      </c>
      <c r="H1886">
        <v>16.62</v>
      </c>
      <c r="I1886">
        <v>2783</v>
      </c>
      <c r="J1886">
        <v>100.95</v>
      </c>
      <c r="K1886">
        <v>8</v>
      </c>
      <c r="L1886" t="s">
        <v>44</v>
      </c>
      <c r="M1886" t="s">
        <v>45</v>
      </c>
      <c r="N1886">
        <v>73968</v>
      </c>
      <c r="O1886" t="s">
        <v>292</v>
      </c>
      <c r="P1886" t="s">
        <v>74</v>
      </c>
      <c r="Q1886">
        <v>81.33</v>
      </c>
      <c r="R1886">
        <v>6230.8</v>
      </c>
      <c r="S1886">
        <v>4481.22</v>
      </c>
      <c r="T1886">
        <v>8439.2900000000009</v>
      </c>
      <c r="U1886" t="str">
        <f>TEXT(Table1[[#This Row],[Booking_Date]],"mmm")</f>
        <v>Jan</v>
      </c>
      <c r="V1886">
        <f>YEAR(Table1[[#This Row],[Booking_Date]])</f>
        <v>2025</v>
      </c>
      <c r="W1886" t="s">
        <v>38</v>
      </c>
      <c r="X1886" t="str">
        <f>IF(Table1[[#This Row],[Freight_Cost]]&gt;50000,"High","Low")</f>
        <v>High</v>
      </c>
      <c r="Y1886" s="5" t="str">
        <f>IF(Table1[[#This Row],[Profit]]&gt;10000,"Good","Average")</f>
        <v>Average</v>
      </c>
      <c r="Z1886" s="5" t="str" cm="1">
        <f t="array" ref="Z1886">_xlfn.IFS(K1886&lt;=5,"Excellent",K1886&lt;=10,"Good",TRUE,"Delayed")</f>
        <v>Good</v>
      </c>
      <c r="AA1886" s="5" t="str">
        <f>_xlfn.XLOOKUP(Table1[[#This Row],[Shipment_ID]],A:A,E:E)</f>
        <v>Hapag-Lloyd</v>
      </c>
      <c r="AB1886" s="5">
        <f t="shared" si="29"/>
        <v>8439.2900000000009</v>
      </c>
    </row>
    <row r="1887" spans="1:28">
      <c r="A1887" t="s">
        <v>2081</v>
      </c>
      <c r="B1887" s="1">
        <v>45787</v>
      </c>
      <c r="C1887" t="s">
        <v>64</v>
      </c>
      <c r="D1887" t="s">
        <v>82</v>
      </c>
      <c r="E1887" t="s">
        <v>31</v>
      </c>
      <c r="F1887" t="s">
        <v>32</v>
      </c>
      <c r="G1887" t="s">
        <v>43</v>
      </c>
      <c r="H1887">
        <v>25.03</v>
      </c>
      <c r="I1887">
        <v>1429</v>
      </c>
      <c r="J1887">
        <v>97.31</v>
      </c>
      <c r="K1887">
        <v>3</v>
      </c>
      <c r="L1887" t="s">
        <v>34</v>
      </c>
      <c r="M1887" t="s">
        <v>35</v>
      </c>
      <c r="N1887">
        <v>60352.2</v>
      </c>
      <c r="O1887" t="s">
        <v>116</v>
      </c>
      <c r="P1887" t="s">
        <v>70</v>
      </c>
      <c r="Q1887">
        <v>83.86</v>
      </c>
      <c r="R1887">
        <v>3859.2</v>
      </c>
      <c r="S1887">
        <v>2979.41</v>
      </c>
      <c r="T1887">
        <v>9880.49</v>
      </c>
      <c r="U1887" t="str">
        <f>TEXT(Table1[[#This Row],[Booking_Date]],"mmm")</f>
        <v>May</v>
      </c>
      <c r="V1887">
        <f>YEAR(Table1[[#This Row],[Booking_Date]])</f>
        <v>2025</v>
      </c>
      <c r="W1887" t="s">
        <v>75</v>
      </c>
      <c r="X1887" t="str">
        <f>IF(Table1[[#This Row],[Freight_Cost]]&gt;50000,"High","Low")</f>
        <v>High</v>
      </c>
      <c r="Y1887" s="5" t="str">
        <f>IF(Table1[[#This Row],[Profit]]&gt;10000,"Good","Average")</f>
        <v>Average</v>
      </c>
      <c r="Z1887" s="5" t="str" cm="1">
        <f t="array" ref="Z1887">_xlfn.IFS(K1887&lt;=5,"Excellent",K1887&lt;=10,"Good",TRUE,"Delayed")</f>
        <v>Excellent</v>
      </c>
      <c r="AA1887" s="5" t="str">
        <f>_xlfn.XLOOKUP(Table1[[#This Row],[Shipment_ID]],A:A,E:E)</f>
        <v>Hapag-Lloyd</v>
      </c>
      <c r="AB1887" s="5">
        <f t="shared" si="29"/>
        <v>9880.49</v>
      </c>
    </row>
    <row r="1888" spans="1:28">
      <c r="A1888" t="s">
        <v>2082</v>
      </c>
      <c r="B1888" s="1">
        <v>45887</v>
      </c>
      <c r="C1888" t="s">
        <v>115</v>
      </c>
      <c r="D1888" t="s">
        <v>72</v>
      </c>
      <c r="E1888" t="s">
        <v>102</v>
      </c>
      <c r="F1888" t="s">
        <v>32</v>
      </c>
      <c r="G1888" t="s">
        <v>33</v>
      </c>
      <c r="H1888">
        <v>10.5</v>
      </c>
      <c r="I1888">
        <v>1572</v>
      </c>
      <c r="J1888">
        <v>100.68</v>
      </c>
      <c r="K1888">
        <v>4</v>
      </c>
      <c r="L1888" t="s">
        <v>34</v>
      </c>
      <c r="M1888" t="s">
        <v>35</v>
      </c>
      <c r="N1888">
        <v>49395.6</v>
      </c>
      <c r="O1888" t="s">
        <v>168</v>
      </c>
      <c r="P1888" t="s">
        <v>47</v>
      </c>
      <c r="Q1888">
        <v>85.53</v>
      </c>
      <c r="R1888">
        <v>3564</v>
      </c>
      <c r="S1888">
        <v>4118.5200000000004</v>
      </c>
      <c r="T1888">
        <v>7913.34</v>
      </c>
      <c r="U1888" t="str">
        <f>TEXT(Table1[[#This Row],[Booking_Date]],"mmm")</f>
        <v>Aug</v>
      </c>
      <c r="V1888">
        <f>YEAR(Table1[[#This Row],[Booking_Date]])</f>
        <v>2025</v>
      </c>
      <c r="W1888" t="s">
        <v>48</v>
      </c>
      <c r="X1888" t="str">
        <f>IF(Table1[[#This Row],[Freight_Cost]]&gt;50000,"High","Low")</f>
        <v>Low</v>
      </c>
      <c r="Y1888" s="5" t="str">
        <f>IF(Table1[[#This Row],[Profit]]&gt;10000,"Good","Average")</f>
        <v>Average</v>
      </c>
      <c r="Z1888" s="5" t="str" cm="1">
        <f t="array" ref="Z1888">_xlfn.IFS(K1888&lt;=5,"Excellent",K1888&lt;=10,"Good",TRUE,"Delayed")</f>
        <v>Excellent</v>
      </c>
      <c r="AA1888" s="5" t="str">
        <f>_xlfn.XLOOKUP(Table1[[#This Row],[Shipment_ID]],A:A,E:E)</f>
        <v>Maersk</v>
      </c>
      <c r="AB1888" s="5">
        <f t="shared" si="29"/>
        <v>7913.34</v>
      </c>
    </row>
    <row r="1889" spans="1:28">
      <c r="A1889" t="s">
        <v>2083</v>
      </c>
      <c r="B1889" s="1">
        <v>46177</v>
      </c>
      <c r="C1889" t="s">
        <v>89</v>
      </c>
      <c r="D1889" t="s">
        <v>82</v>
      </c>
      <c r="E1889" t="s">
        <v>102</v>
      </c>
      <c r="F1889" t="s">
        <v>32</v>
      </c>
      <c r="G1889" t="s">
        <v>59</v>
      </c>
      <c r="H1889">
        <v>21.19</v>
      </c>
      <c r="I1889">
        <v>1034</v>
      </c>
      <c r="J1889">
        <v>90.28</v>
      </c>
      <c r="K1889">
        <v>2</v>
      </c>
      <c r="L1889" t="s">
        <v>68</v>
      </c>
      <c r="M1889" t="s">
        <v>60</v>
      </c>
      <c r="N1889">
        <v>44812.6</v>
      </c>
      <c r="O1889" t="s">
        <v>103</v>
      </c>
      <c r="P1889" t="s">
        <v>62</v>
      </c>
      <c r="Q1889">
        <v>88.86</v>
      </c>
      <c r="R1889">
        <v>2915.6</v>
      </c>
      <c r="S1889">
        <v>4196.25</v>
      </c>
      <c r="T1889">
        <v>5132.9799999999996</v>
      </c>
      <c r="U1889" t="str">
        <f>TEXT(Table1[[#This Row],[Booking_Date]],"mmm")</f>
        <v>Jun</v>
      </c>
      <c r="V1889">
        <f>YEAR(Table1[[#This Row],[Booking_Date]])</f>
        <v>2026</v>
      </c>
      <c r="W1889" t="s">
        <v>75</v>
      </c>
      <c r="X1889" t="str">
        <f>IF(Table1[[#This Row],[Freight_Cost]]&gt;50000,"High","Low")</f>
        <v>Low</v>
      </c>
      <c r="Y1889" s="5" t="str">
        <f>IF(Table1[[#This Row],[Profit]]&gt;10000,"Good","Average")</f>
        <v>Average</v>
      </c>
      <c r="Z1889" s="5" t="str" cm="1">
        <f t="array" ref="Z1889">_xlfn.IFS(K1889&lt;=5,"Excellent",K1889&lt;=10,"Good",TRUE,"Delayed")</f>
        <v>Excellent</v>
      </c>
      <c r="AA1889" s="5" t="str">
        <f>_xlfn.XLOOKUP(Table1[[#This Row],[Shipment_ID]],A:A,E:E)</f>
        <v>Maersk</v>
      </c>
      <c r="AB1889" s="5">
        <f t="shared" si="29"/>
        <v>5132.9799999999996</v>
      </c>
    </row>
    <row r="1890" spans="1:28">
      <c r="A1890" t="s">
        <v>2084</v>
      </c>
      <c r="B1890" s="1">
        <v>45508</v>
      </c>
      <c r="C1890" t="s">
        <v>40</v>
      </c>
      <c r="D1890" t="s">
        <v>82</v>
      </c>
      <c r="E1890" t="s">
        <v>99</v>
      </c>
      <c r="F1890" t="s">
        <v>58</v>
      </c>
      <c r="G1890" t="s">
        <v>52</v>
      </c>
      <c r="H1890">
        <v>26.92</v>
      </c>
      <c r="I1890">
        <v>1370</v>
      </c>
      <c r="J1890">
        <v>101.32</v>
      </c>
      <c r="K1890">
        <v>3</v>
      </c>
      <c r="L1890" t="s">
        <v>68</v>
      </c>
      <c r="M1890" t="s">
        <v>60</v>
      </c>
      <c r="N1890">
        <v>67326.399999999994</v>
      </c>
      <c r="O1890" t="s">
        <v>464</v>
      </c>
      <c r="P1890" t="s">
        <v>37</v>
      </c>
      <c r="Q1890">
        <v>87.65</v>
      </c>
      <c r="R1890">
        <v>3816.8</v>
      </c>
      <c r="S1890">
        <v>4883.4399999999996</v>
      </c>
      <c r="T1890">
        <v>6025.51</v>
      </c>
      <c r="U1890" t="str">
        <f>TEXT(Table1[[#This Row],[Booking_Date]],"mmm")</f>
        <v>Aug</v>
      </c>
      <c r="V1890">
        <f>YEAR(Table1[[#This Row],[Booking_Date]])</f>
        <v>2024</v>
      </c>
      <c r="W1890" t="s">
        <v>48</v>
      </c>
      <c r="X1890" t="str">
        <f>IF(Table1[[#This Row],[Freight_Cost]]&gt;50000,"High","Low")</f>
        <v>High</v>
      </c>
      <c r="Y1890" s="5" t="str">
        <f>IF(Table1[[#This Row],[Profit]]&gt;10000,"Good","Average")</f>
        <v>Average</v>
      </c>
      <c r="Z1890" s="5" t="str" cm="1">
        <f t="array" ref="Z1890">_xlfn.IFS(K1890&lt;=5,"Excellent",K1890&lt;=10,"Good",TRUE,"Delayed")</f>
        <v>Excellent</v>
      </c>
      <c r="AA1890" s="5" t="str">
        <f>_xlfn.XLOOKUP(Table1[[#This Row],[Shipment_ID]],A:A,E:E)</f>
        <v>ONE</v>
      </c>
      <c r="AB1890" s="5">
        <f t="shared" si="29"/>
        <v>6025.51</v>
      </c>
    </row>
    <row r="1891" spans="1:28">
      <c r="A1891" t="s">
        <v>2085</v>
      </c>
      <c r="B1891" s="1">
        <v>45326</v>
      </c>
      <c r="C1891" t="s">
        <v>121</v>
      </c>
      <c r="D1891" t="s">
        <v>65</v>
      </c>
      <c r="E1891" t="s">
        <v>42</v>
      </c>
      <c r="F1891" t="s">
        <v>58</v>
      </c>
      <c r="G1891" t="s">
        <v>33</v>
      </c>
      <c r="H1891">
        <v>21.4</v>
      </c>
      <c r="I1891">
        <v>2696</v>
      </c>
      <c r="J1891">
        <v>85.94</v>
      </c>
      <c r="K1891">
        <v>8</v>
      </c>
      <c r="L1891" t="s">
        <v>34</v>
      </c>
      <c r="M1891" t="s">
        <v>45</v>
      </c>
      <c r="N1891">
        <v>80424.800000000003</v>
      </c>
      <c r="O1891" t="s">
        <v>165</v>
      </c>
      <c r="P1891" t="s">
        <v>70</v>
      </c>
      <c r="Q1891">
        <v>87.96</v>
      </c>
      <c r="R1891">
        <v>6248</v>
      </c>
      <c r="S1891">
        <v>4750.3500000000004</v>
      </c>
      <c r="T1891">
        <v>11221.66</v>
      </c>
      <c r="U1891" t="str">
        <f>TEXT(Table1[[#This Row],[Booking_Date]],"mmm")</f>
        <v>Feb</v>
      </c>
      <c r="V1891">
        <f>YEAR(Table1[[#This Row],[Booking_Date]])</f>
        <v>2024</v>
      </c>
      <c r="W1891" t="s">
        <v>38</v>
      </c>
      <c r="X1891" t="str">
        <f>IF(Table1[[#This Row],[Freight_Cost]]&gt;50000,"High","Low")</f>
        <v>High</v>
      </c>
      <c r="Y1891" s="5" t="str">
        <f>IF(Table1[[#This Row],[Profit]]&gt;10000,"Good","Average")</f>
        <v>Good</v>
      </c>
      <c r="Z1891" s="5" t="str" cm="1">
        <f t="array" ref="Z1891">_xlfn.IFS(K1891&lt;=5,"Excellent",K1891&lt;=10,"Good",TRUE,"Delayed")</f>
        <v>Good</v>
      </c>
      <c r="AA1891" s="5" t="str">
        <f>_xlfn.XLOOKUP(Table1[[#This Row],[Shipment_ID]],A:A,E:E)</f>
        <v>CMA CGM</v>
      </c>
      <c r="AB1891" s="5">
        <f t="shared" si="29"/>
        <v>11221.66</v>
      </c>
    </row>
    <row r="1892" spans="1:28">
      <c r="A1892" t="s">
        <v>2086</v>
      </c>
      <c r="B1892" s="1">
        <v>45477</v>
      </c>
      <c r="C1892" t="s">
        <v>40</v>
      </c>
      <c r="D1892" t="s">
        <v>65</v>
      </c>
      <c r="E1892" t="s">
        <v>66</v>
      </c>
      <c r="F1892" t="s">
        <v>32</v>
      </c>
      <c r="G1892" t="s">
        <v>90</v>
      </c>
      <c r="H1892">
        <v>25.11</v>
      </c>
      <c r="I1892">
        <v>910</v>
      </c>
      <c r="J1892">
        <v>88.91</v>
      </c>
      <c r="K1892">
        <v>3</v>
      </c>
      <c r="L1892" t="s">
        <v>44</v>
      </c>
      <c r="M1892" t="s">
        <v>45</v>
      </c>
      <c r="N1892">
        <v>45688.2</v>
      </c>
      <c r="O1892" t="s">
        <v>328</v>
      </c>
      <c r="P1892" t="s">
        <v>62</v>
      </c>
      <c r="Q1892">
        <v>86.15</v>
      </c>
      <c r="R1892">
        <v>2824.4</v>
      </c>
      <c r="S1892">
        <v>3995.18</v>
      </c>
      <c r="T1892">
        <v>5236.79</v>
      </c>
      <c r="U1892" t="str">
        <f>TEXT(Table1[[#This Row],[Booking_Date]],"mmm")</f>
        <v>Jul</v>
      </c>
      <c r="V1892">
        <f>YEAR(Table1[[#This Row],[Booking_Date]])</f>
        <v>2024</v>
      </c>
      <c r="W1892" t="s">
        <v>48</v>
      </c>
      <c r="X1892" t="str">
        <f>IF(Table1[[#This Row],[Freight_Cost]]&gt;50000,"High","Low")</f>
        <v>Low</v>
      </c>
      <c r="Y1892" s="5" t="str">
        <f>IF(Table1[[#This Row],[Profit]]&gt;10000,"Good","Average")</f>
        <v>Average</v>
      </c>
      <c r="Z1892" s="5" t="str" cm="1">
        <f t="array" ref="Z1892">_xlfn.IFS(K1892&lt;=5,"Excellent",K1892&lt;=10,"Good",TRUE,"Delayed")</f>
        <v>Excellent</v>
      </c>
      <c r="AA1892" s="5" t="str">
        <f>_xlfn.XLOOKUP(Table1[[#This Row],[Shipment_ID]],A:A,E:E)</f>
        <v>COSCO</v>
      </c>
      <c r="AB1892" s="5">
        <f t="shared" si="29"/>
        <v>5236.79</v>
      </c>
    </row>
    <row r="1893" spans="1:28">
      <c r="A1893" t="s">
        <v>2087</v>
      </c>
      <c r="B1893" s="1">
        <v>45528</v>
      </c>
      <c r="C1893" t="s">
        <v>50</v>
      </c>
      <c r="D1893" t="s">
        <v>41</v>
      </c>
      <c r="E1893" t="s">
        <v>31</v>
      </c>
      <c r="F1893" t="s">
        <v>58</v>
      </c>
      <c r="G1893" t="s">
        <v>67</v>
      </c>
      <c r="H1893">
        <v>24.44</v>
      </c>
      <c r="I1893">
        <v>1942</v>
      </c>
      <c r="J1893">
        <v>103.95</v>
      </c>
      <c r="K1893">
        <v>4</v>
      </c>
      <c r="L1893" t="s">
        <v>44</v>
      </c>
      <c r="M1893" t="s">
        <v>60</v>
      </c>
      <c r="N1893">
        <v>69774</v>
      </c>
      <c r="O1893" t="s">
        <v>564</v>
      </c>
      <c r="P1893" t="s">
        <v>78</v>
      </c>
      <c r="Q1893">
        <v>82.31</v>
      </c>
      <c r="R1893">
        <v>4861.6000000000004</v>
      </c>
      <c r="S1893">
        <v>1923.91</v>
      </c>
      <c r="T1893">
        <v>12166.07</v>
      </c>
      <c r="U1893" t="str">
        <f>TEXT(Table1[[#This Row],[Booking_Date]],"mmm")</f>
        <v>Aug</v>
      </c>
      <c r="V1893">
        <f>YEAR(Table1[[#This Row],[Booking_Date]])</f>
        <v>2024</v>
      </c>
      <c r="W1893" t="s">
        <v>48</v>
      </c>
      <c r="X1893" t="str">
        <f>IF(Table1[[#This Row],[Freight_Cost]]&gt;50000,"High","Low")</f>
        <v>High</v>
      </c>
      <c r="Y1893" s="5" t="str">
        <f>IF(Table1[[#This Row],[Profit]]&gt;10000,"Good","Average")</f>
        <v>Good</v>
      </c>
      <c r="Z1893" s="5" t="str" cm="1">
        <f t="array" ref="Z1893">_xlfn.IFS(K1893&lt;=5,"Excellent",K1893&lt;=10,"Good",TRUE,"Delayed")</f>
        <v>Excellent</v>
      </c>
      <c r="AA1893" s="5" t="str">
        <f>_xlfn.XLOOKUP(Table1[[#This Row],[Shipment_ID]],A:A,E:E)</f>
        <v>Hapag-Lloyd</v>
      </c>
      <c r="AB1893" s="5">
        <f t="shared" si="29"/>
        <v>12166.07</v>
      </c>
    </row>
    <row r="1894" spans="1:28">
      <c r="A1894" t="s">
        <v>2088</v>
      </c>
      <c r="B1894" s="1">
        <v>45624</v>
      </c>
      <c r="C1894" t="s">
        <v>40</v>
      </c>
      <c r="D1894" t="s">
        <v>108</v>
      </c>
      <c r="E1894" t="s">
        <v>99</v>
      </c>
      <c r="F1894" t="s">
        <v>58</v>
      </c>
      <c r="G1894" t="s">
        <v>33</v>
      </c>
      <c r="H1894">
        <v>25</v>
      </c>
      <c r="I1894">
        <v>958</v>
      </c>
      <c r="J1894">
        <v>97.1</v>
      </c>
      <c r="K1894">
        <v>2</v>
      </c>
      <c r="L1894" t="s">
        <v>44</v>
      </c>
      <c r="M1894" t="s">
        <v>45</v>
      </c>
      <c r="N1894">
        <v>59148</v>
      </c>
      <c r="O1894" t="s">
        <v>248</v>
      </c>
      <c r="P1894" t="s">
        <v>70</v>
      </c>
      <c r="Q1894">
        <v>88.43</v>
      </c>
      <c r="R1894">
        <v>2916</v>
      </c>
      <c r="S1894">
        <v>3995.31</v>
      </c>
      <c r="T1894">
        <v>9745.11</v>
      </c>
      <c r="U1894" t="str">
        <f>TEXT(Table1[[#This Row],[Booking_Date]],"mmm")</f>
        <v>Nov</v>
      </c>
      <c r="V1894">
        <f>YEAR(Table1[[#This Row],[Booking_Date]])</f>
        <v>2024</v>
      </c>
      <c r="W1894" t="s">
        <v>104</v>
      </c>
      <c r="X1894" t="str">
        <f>IF(Table1[[#This Row],[Freight_Cost]]&gt;50000,"High","Low")</f>
        <v>High</v>
      </c>
      <c r="Y1894" s="5" t="str">
        <f>IF(Table1[[#This Row],[Profit]]&gt;10000,"Good","Average")</f>
        <v>Average</v>
      </c>
      <c r="Z1894" s="5" t="str" cm="1">
        <f t="array" ref="Z1894">_xlfn.IFS(K1894&lt;=5,"Excellent",K1894&lt;=10,"Good",TRUE,"Delayed")</f>
        <v>Excellent</v>
      </c>
      <c r="AA1894" s="5" t="str">
        <f>_xlfn.XLOOKUP(Table1[[#This Row],[Shipment_ID]],A:A,E:E)</f>
        <v>ONE</v>
      </c>
      <c r="AB1894" s="5">
        <f t="shared" si="29"/>
        <v>9745.11</v>
      </c>
    </row>
    <row r="1895" spans="1:28">
      <c r="A1895" t="s">
        <v>2089</v>
      </c>
      <c r="B1895" s="1">
        <v>46102</v>
      </c>
      <c r="C1895" t="s">
        <v>50</v>
      </c>
      <c r="D1895" t="s">
        <v>56</v>
      </c>
      <c r="E1895" t="s">
        <v>42</v>
      </c>
      <c r="F1895" t="s">
        <v>32</v>
      </c>
      <c r="G1895" t="s">
        <v>67</v>
      </c>
      <c r="H1895">
        <v>15.96</v>
      </c>
      <c r="I1895">
        <v>1876</v>
      </c>
      <c r="J1895">
        <v>85.96</v>
      </c>
      <c r="K1895">
        <v>6</v>
      </c>
      <c r="L1895" t="s">
        <v>34</v>
      </c>
      <c r="M1895" t="s">
        <v>35</v>
      </c>
      <c r="N1895">
        <v>56191.199999999997</v>
      </c>
      <c r="O1895" t="s">
        <v>111</v>
      </c>
      <c r="P1895" t="s">
        <v>70</v>
      </c>
      <c r="Q1895">
        <v>85.22</v>
      </c>
      <c r="R1895">
        <v>4390.3999999999996</v>
      </c>
      <c r="S1895">
        <v>2966.68</v>
      </c>
      <c r="T1895">
        <v>5219.25</v>
      </c>
      <c r="U1895" t="str">
        <f>TEXT(Table1[[#This Row],[Booking_Date]],"mmm")</f>
        <v>Mar</v>
      </c>
      <c r="V1895">
        <f>YEAR(Table1[[#This Row],[Booking_Date]])</f>
        <v>2026</v>
      </c>
      <c r="W1895" t="s">
        <v>38</v>
      </c>
      <c r="X1895" t="str">
        <f>IF(Table1[[#This Row],[Freight_Cost]]&gt;50000,"High","Low")</f>
        <v>High</v>
      </c>
      <c r="Y1895" s="5" t="str">
        <f>IF(Table1[[#This Row],[Profit]]&gt;10000,"Good","Average")</f>
        <v>Average</v>
      </c>
      <c r="Z1895" s="5" t="str" cm="1">
        <f t="array" ref="Z1895">_xlfn.IFS(K1895&lt;=5,"Excellent",K1895&lt;=10,"Good",TRUE,"Delayed")</f>
        <v>Good</v>
      </c>
      <c r="AA1895" s="5" t="str">
        <f>_xlfn.XLOOKUP(Table1[[#This Row],[Shipment_ID]],A:A,E:E)</f>
        <v>CMA CGM</v>
      </c>
      <c r="AB1895" s="5">
        <f t="shared" si="29"/>
        <v>5219.25</v>
      </c>
    </row>
    <row r="1896" spans="1:28">
      <c r="A1896" t="s">
        <v>2090</v>
      </c>
      <c r="B1896" s="1">
        <v>46181</v>
      </c>
      <c r="C1896" t="s">
        <v>89</v>
      </c>
      <c r="D1896" t="s">
        <v>41</v>
      </c>
      <c r="E1896" t="s">
        <v>102</v>
      </c>
      <c r="F1896" t="s">
        <v>32</v>
      </c>
      <c r="G1896" t="s">
        <v>90</v>
      </c>
      <c r="H1896">
        <v>13.36</v>
      </c>
      <c r="I1896">
        <v>1127</v>
      </c>
      <c r="J1896">
        <v>85.48</v>
      </c>
      <c r="K1896">
        <v>4</v>
      </c>
      <c r="L1896" t="s">
        <v>68</v>
      </c>
      <c r="M1896" t="s">
        <v>45</v>
      </c>
      <c r="N1896">
        <v>39805.599999999999</v>
      </c>
      <c r="O1896" t="s">
        <v>483</v>
      </c>
      <c r="P1896" t="s">
        <v>47</v>
      </c>
      <c r="Q1896">
        <v>81.849999999999994</v>
      </c>
      <c r="R1896">
        <v>2788.4</v>
      </c>
      <c r="S1896">
        <v>4189.6099999999997</v>
      </c>
      <c r="T1896">
        <v>6489.52</v>
      </c>
      <c r="U1896" t="str">
        <f>TEXT(Table1[[#This Row],[Booking_Date]],"mmm")</f>
        <v>Jun</v>
      </c>
      <c r="V1896">
        <f>YEAR(Table1[[#This Row],[Booking_Date]])</f>
        <v>2026</v>
      </c>
      <c r="W1896" t="s">
        <v>75</v>
      </c>
      <c r="X1896" t="str">
        <f>IF(Table1[[#This Row],[Freight_Cost]]&gt;50000,"High","Low")</f>
        <v>Low</v>
      </c>
      <c r="Y1896" s="5" t="str">
        <f>IF(Table1[[#This Row],[Profit]]&gt;10000,"Good","Average")</f>
        <v>Average</v>
      </c>
      <c r="Z1896" s="5" t="str" cm="1">
        <f t="array" ref="Z1896">_xlfn.IFS(K1896&lt;=5,"Excellent",K1896&lt;=10,"Good",TRUE,"Delayed")</f>
        <v>Excellent</v>
      </c>
      <c r="AA1896" s="5" t="str">
        <f>_xlfn.XLOOKUP(Table1[[#This Row],[Shipment_ID]],A:A,E:E)</f>
        <v>Maersk</v>
      </c>
      <c r="AB1896" s="5">
        <f t="shared" si="29"/>
        <v>6489.52</v>
      </c>
    </row>
    <row r="1897" spans="1:28">
      <c r="A1897" t="s">
        <v>2091</v>
      </c>
      <c r="B1897" s="1">
        <v>45945</v>
      </c>
      <c r="C1897" t="s">
        <v>50</v>
      </c>
      <c r="D1897" t="s">
        <v>30</v>
      </c>
      <c r="E1897" t="s">
        <v>66</v>
      </c>
      <c r="F1897" t="s">
        <v>58</v>
      </c>
      <c r="G1897" t="s">
        <v>33</v>
      </c>
      <c r="H1897">
        <v>11.75</v>
      </c>
      <c r="I1897">
        <v>2212</v>
      </c>
      <c r="J1897">
        <v>98.35</v>
      </c>
      <c r="K1897">
        <v>6</v>
      </c>
      <c r="L1897" t="s">
        <v>44</v>
      </c>
      <c r="M1897" t="s">
        <v>45</v>
      </c>
      <c r="N1897">
        <v>62421</v>
      </c>
      <c r="O1897" t="s">
        <v>148</v>
      </c>
      <c r="P1897" t="s">
        <v>70</v>
      </c>
      <c r="Q1897">
        <v>81.88</v>
      </c>
      <c r="R1897">
        <v>4894</v>
      </c>
      <c r="S1897">
        <v>4562.08</v>
      </c>
      <c r="T1897">
        <v>10428.75</v>
      </c>
      <c r="U1897" t="str">
        <f>TEXT(Table1[[#This Row],[Booking_Date]],"mmm")</f>
        <v>Oct</v>
      </c>
      <c r="V1897">
        <f>YEAR(Table1[[#This Row],[Booking_Date]])</f>
        <v>2025</v>
      </c>
      <c r="W1897" t="s">
        <v>104</v>
      </c>
      <c r="X1897" t="str">
        <f>IF(Table1[[#This Row],[Freight_Cost]]&gt;50000,"High","Low")</f>
        <v>High</v>
      </c>
      <c r="Y1897" s="5" t="str">
        <f>IF(Table1[[#This Row],[Profit]]&gt;10000,"Good","Average")</f>
        <v>Good</v>
      </c>
      <c r="Z1897" s="5" t="str" cm="1">
        <f t="array" ref="Z1897">_xlfn.IFS(K1897&lt;=5,"Excellent",K1897&lt;=10,"Good",TRUE,"Delayed")</f>
        <v>Good</v>
      </c>
      <c r="AA1897" s="5" t="str">
        <f>_xlfn.XLOOKUP(Table1[[#This Row],[Shipment_ID]],A:A,E:E)</f>
        <v>COSCO</v>
      </c>
      <c r="AB1897" s="5">
        <f t="shared" si="29"/>
        <v>10428.75</v>
      </c>
    </row>
    <row r="1898" spans="1:28">
      <c r="A1898" t="s">
        <v>2092</v>
      </c>
      <c r="B1898" s="1">
        <v>45491</v>
      </c>
      <c r="C1898" t="s">
        <v>64</v>
      </c>
      <c r="D1898" t="s">
        <v>108</v>
      </c>
      <c r="E1898" t="s">
        <v>102</v>
      </c>
      <c r="F1898" t="s">
        <v>58</v>
      </c>
      <c r="G1898" t="s">
        <v>52</v>
      </c>
      <c r="H1898">
        <v>19.87</v>
      </c>
      <c r="I1898">
        <v>2695</v>
      </c>
      <c r="J1898">
        <v>89.46</v>
      </c>
      <c r="K1898">
        <v>7</v>
      </c>
      <c r="L1898" t="s">
        <v>68</v>
      </c>
      <c r="M1898" t="s">
        <v>35</v>
      </c>
      <c r="N1898">
        <v>79458.2</v>
      </c>
      <c r="O1898" t="s">
        <v>266</v>
      </c>
      <c r="P1898" t="s">
        <v>47</v>
      </c>
      <c r="Q1898">
        <v>85.38</v>
      </c>
      <c r="R1898">
        <v>6184.8</v>
      </c>
      <c r="S1898">
        <v>2758.66</v>
      </c>
      <c r="T1898">
        <v>8603.2999999999993</v>
      </c>
      <c r="U1898" t="str">
        <f>TEXT(Table1[[#This Row],[Booking_Date]],"mmm")</f>
        <v>Jul</v>
      </c>
      <c r="V1898">
        <f>YEAR(Table1[[#This Row],[Booking_Date]])</f>
        <v>2024</v>
      </c>
      <c r="W1898" t="s">
        <v>48</v>
      </c>
      <c r="X1898" t="str">
        <f>IF(Table1[[#This Row],[Freight_Cost]]&gt;50000,"High","Low")</f>
        <v>High</v>
      </c>
      <c r="Y1898" s="5" t="str">
        <f>IF(Table1[[#This Row],[Profit]]&gt;10000,"Good","Average")</f>
        <v>Average</v>
      </c>
      <c r="Z1898" s="5" t="str" cm="1">
        <f t="array" ref="Z1898">_xlfn.IFS(K1898&lt;=5,"Excellent",K1898&lt;=10,"Good",TRUE,"Delayed")</f>
        <v>Good</v>
      </c>
      <c r="AA1898" s="5" t="str">
        <f>_xlfn.XLOOKUP(Table1[[#This Row],[Shipment_ID]],A:A,E:E)</f>
        <v>Maersk</v>
      </c>
      <c r="AB1898" s="5">
        <f t="shared" si="29"/>
        <v>8603.2999999999993</v>
      </c>
    </row>
    <row r="1899" spans="1:28">
      <c r="A1899" t="s">
        <v>2093</v>
      </c>
      <c r="B1899" s="1">
        <v>46168</v>
      </c>
      <c r="C1899" t="s">
        <v>121</v>
      </c>
      <c r="D1899" t="s">
        <v>51</v>
      </c>
      <c r="E1899" t="s">
        <v>57</v>
      </c>
      <c r="F1899" t="s">
        <v>58</v>
      </c>
      <c r="G1899" t="s">
        <v>43</v>
      </c>
      <c r="H1899">
        <v>12.54</v>
      </c>
      <c r="I1899">
        <v>345</v>
      </c>
      <c r="J1899">
        <v>95.06</v>
      </c>
      <c r="K1899">
        <v>2</v>
      </c>
      <c r="L1899" t="s">
        <v>68</v>
      </c>
      <c r="M1899" t="s">
        <v>45</v>
      </c>
      <c r="N1899">
        <v>42833.2</v>
      </c>
      <c r="O1899" t="s">
        <v>77</v>
      </c>
      <c r="P1899" t="s">
        <v>37</v>
      </c>
      <c r="Q1899">
        <v>82.06</v>
      </c>
      <c r="R1899">
        <v>1191.5999999999999</v>
      </c>
      <c r="S1899">
        <v>2027.95</v>
      </c>
      <c r="T1899">
        <v>5832.04</v>
      </c>
      <c r="U1899" t="str">
        <f>TEXT(Table1[[#This Row],[Booking_Date]],"mmm")</f>
        <v>May</v>
      </c>
      <c r="V1899">
        <f>YEAR(Table1[[#This Row],[Booking_Date]])</f>
        <v>2026</v>
      </c>
      <c r="W1899" t="s">
        <v>75</v>
      </c>
      <c r="X1899" t="str">
        <f>IF(Table1[[#This Row],[Freight_Cost]]&gt;50000,"High","Low")</f>
        <v>Low</v>
      </c>
      <c r="Y1899" s="5" t="str">
        <f>IF(Table1[[#This Row],[Profit]]&gt;10000,"Good","Average")</f>
        <v>Average</v>
      </c>
      <c r="Z1899" s="5" t="str" cm="1">
        <f t="array" ref="Z1899">_xlfn.IFS(K1899&lt;=5,"Excellent",K1899&lt;=10,"Good",TRUE,"Delayed")</f>
        <v>Excellent</v>
      </c>
      <c r="AA1899" s="5" t="str">
        <f>_xlfn.XLOOKUP(Table1[[#This Row],[Shipment_ID]],A:A,E:E)</f>
        <v>Evergreen</v>
      </c>
      <c r="AB1899" s="5">
        <f t="shared" si="29"/>
        <v>5832.04</v>
      </c>
    </row>
    <row r="1900" spans="1:28">
      <c r="A1900" t="s">
        <v>2094</v>
      </c>
      <c r="B1900" s="1">
        <v>45306</v>
      </c>
      <c r="C1900" t="s">
        <v>115</v>
      </c>
      <c r="D1900" t="s">
        <v>82</v>
      </c>
      <c r="E1900" t="s">
        <v>31</v>
      </c>
      <c r="F1900" t="s">
        <v>58</v>
      </c>
      <c r="G1900" t="s">
        <v>67</v>
      </c>
      <c r="H1900">
        <v>26.19</v>
      </c>
      <c r="I1900">
        <v>2040</v>
      </c>
      <c r="J1900">
        <v>86.84</v>
      </c>
      <c r="K1900">
        <v>5</v>
      </c>
      <c r="L1900" t="s">
        <v>34</v>
      </c>
      <c r="M1900" t="s">
        <v>45</v>
      </c>
      <c r="N1900">
        <v>76971.8</v>
      </c>
      <c r="O1900" t="s">
        <v>248</v>
      </c>
      <c r="P1900" t="s">
        <v>78</v>
      </c>
      <c r="Q1900">
        <v>85.56</v>
      </c>
      <c r="R1900">
        <v>5127.6000000000004</v>
      </c>
      <c r="S1900">
        <v>1972.26</v>
      </c>
      <c r="T1900">
        <v>12727.76</v>
      </c>
      <c r="U1900" t="str">
        <f>TEXT(Table1[[#This Row],[Booking_Date]],"mmm")</f>
        <v>Jan</v>
      </c>
      <c r="V1900">
        <f>YEAR(Table1[[#This Row],[Booking_Date]])</f>
        <v>2024</v>
      </c>
      <c r="W1900" t="s">
        <v>38</v>
      </c>
      <c r="X1900" t="str">
        <f>IF(Table1[[#This Row],[Freight_Cost]]&gt;50000,"High","Low")</f>
        <v>High</v>
      </c>
      <c r="Y1900" s="5" t="str">
        <f>IF(Table1[[#This Row],[Profit]]&gt;10000,"Good","Average")</f>
        <v>Good</v>
      </c>
      <c r="Z1900" s="5" t="str" cm="1">
        <f t="array" ref="Z1900">_xlfn.IFS(K1900&lt;=5,"Excellent",K1900&lt;=10,"Good",TRUE,"Delayed")</f>
        <v>Excellent</v>
      </c>
      <c r="AA1900" s="5" t="str">
        <f>_xlfn.XLOOKUP(Table1[[#This Row],[Shipment_ID]],A:A,E:E)</f>
        <v>Hapag-Lloyd</v>
      </c>
      <c r="AB1900" s="5">
        <f t="shared" si="29"/>
        <v>12727.76</v>
      </c>
    </row>
    <row r="1901" spans="1:28">
      <c r="A1901" t="s">
        <v>2095</v>
      </c>
      <c r="B1901" s="1">
        <v>45935</v>
      </c>
      <c r="C1901" t="s">
        <v>40</v>
      </c>
      <c r="D1901" t="s">
        <v>51</v>
      </c>
      <c r="E1901" t="s">
        <v>99</v>
      </c>
      <c r="F1901" t="s">
        <v>32</v>
      </c>
      <c r="G1901" t="s">
        <v>84</v>
      </c>
      <c r="H1901">
        <v>25.83</v>
      </c>
      <c r="I1901">
        <v>1960</v>
      </c>
      <c r="J1901">
        <v>98.23</v>
      </c>
      <c r="K1901">
        <v>4</v>
      </c>
      <c r="L1901" t="s">
        <v>44</v>
      </c>
      <c r="M1901" t="s">
        <v>35</v>
      </c>
      <c r="N1901">
        <v>62554.6</v>
      </c>
      <c r="O1901" t="s">
        <v>118</v>
      </c>
      <c r="P1901" t="s">
        <v>70</v>
      </c>
      <c r="Q1901">
        <v>85.43</v>
      </c>
      <c r="R1901">
        <v>4953.2</v>
      </c>
      <c r="S1901">
        <v>2528.46</v>
      </c>
      <c r="T1901">
        <v>6177.61</v>
      </c>
      <c r="U1901" t="str">
        <f>TEXT(Table1[[#This Row],[Booking_Date]],"mmm")</f>
        <v>Oct</v>
      </c>
      <c r="V1901">
        <f>YEAR(Table1[[#This Row],[Booking_Date]])</f>
        <v>2025</v>
      </c>
      <c r="W1901" t="s">
        <v>104</v>
      </c>
      <c r="X1901" t="str">
        <f>IF(Table1[[#This Row],[Freight_Cost]]&gt;50000,"High","Low")</f>
        <v>High</v>
      </c>
      <c r="Y1901" s="5" t="str">
        <f>IF(Table1[[#This Row],[Profit]]&gt;10000,"Good","Average")</f>
        <v>Average</v>
      </c>
      <c r="Z1901" s="5" t="str" cm="1">
        <f t="array" ref="Z1901">_xlfn.IFS(K1901&lt;=5,"Excellent",K1901&lt;=10,"Good",TRUE,"Delayed")</f>
        <v>Excellent</v>
      </c>
      <c r="AA1901" s="5" t="str">
        <f>_xlfn.XLOOKUP(Table1[[#This Row],[Shipment_ID]],A:A,E:E)</f>
        <v>ONE</v>
      </c>
      <c r="AB1901" s="5">
        <f t="shared" si="29"/>
        <v>6177.61</v>
      </c>
    </row>
    <row r="1902" spans="1:28">
      <c r="A1902" t="s">
        <v>2096</v>
      </c>
      <c r="B1902" s="1">
        <v>45605</v>
      </c>
      <c r="C1902" t="s">
        <v>121</v>
      </c>
      <c r="D1902" t="s">
        <v>30</v>
      </c>
      <c r="E1902" t="s">
        <v>99</v>
      </c>
      <c r="F1902" t="s">
        <v>32</v>
      </c>
      <c r="G1902" t="s">
        <v>33</v>
      </c>
      <c r="H1902">
        <v>19.04</v>
      </c>
      <c r="I1902">
        <v>538</v>
      </c>
      <c r="J1902">
        <v>102.8</v>
      </c>
      <c r="K1902">
        <v>2</v>
      </c>
      <c r="L1902" t="s">
        <v>34</v>
      </c>
      <c r="M1902" t="s">
        <v>35</v>
      </c>
      <c r="N1902">
        <v>44928</v>
      </c>
      <c r="O1902" t="s">
        <v>461</v>
      </c>
      <c r="P1902" t="s">
        <v>37</v>
      </c>
      <c r="Q1902">
        <v>85.33</v>
      </c>
      <c r="R1902">
        <v>1837.6</v>
      </c>
      <c r="S1902">
        <v>3927.3</v>
      </c>
      <c r="T1902">
        <v>5150.49</v>
      </c>
      <c r="U1902" t="str">
        <f>TEXT(Table1[[#This Row],[Booking_Date]],"mmm")</f>
        <v>Nov</v>
      </c>
      <c r="V1902">
        <f>YEAR(Table1[[#This Row],[Booking_Date]])</f>
        <v>2024</v>
      </c>
      <c r="W1902" t="s">
        <v>104</v>
      </c>
      <c r="X1902" t="str">
        <f>IF(Table1[[#This Row],[Freight_Cost]]&gt;50000,"High","Low")</f>
        <v>Low</v>
      </c>
      <c r="Y1902" s="5" t="str">
        <f>IF(Table1[[#This Row],[Profit]]&gt;10000,"Good","Average")</f>
        <v>Average</v>
      </c>
      <c r="Z1902" s="5" t="str" cm="1">
        <f t="array" ref="Z1902">_xlfn.IFS(K1902&lt;=5,"Excellent",K1902&lt;=10,"Good",TRUE,"Delayed")</f>
        <v>Excellent</v>
      </c>
      <c r="AA1902" s="5" t="str">
        <f>_xlfn.XLOOKUP(Table1[[#This Row],[Shipment_ID]],A:A,E:E)</f>
        <v>ONE</v>
      </c>
      <c r="AB1902" s="5">
        <f t="shared" si="29"/>
        <v>5150.49</v>
      </c>
    </row>
    <row r="1903" spans="1:28">
      <c r="A1903" t="s">
        <v>2097</v>
      </c>
      <c r="B1903" s="1">
        <v>45864</v>
      </c>
      <c r="C1903" t="s">
        <v>64</v>
      </c>
      <c r="D1903" t="s">
        <v>41</v>
      </c>
      <c r="E1903" t="s">
        <v>102</v>
      </c>
      <c r="F1903" t="s">
        <v>58</v>
      </c>
      <c r="G1903" t="s">
        <v>43</v>
      </c>
      <c r="H1903">
        <v>13.28</v>
      </c>
      <c r="I1903">
        <v>1103</v>
      </c>
      <c r="J1903">
        <v>98.75</v>
      </c>
      <c r="K1903">
        <v>2</v>
      </c>
      <c r="L1903" t="s">
        <v>68</v>
      </c>
      <c r="M1903" t="s">
        <v>60</v>
      </c>
      <c r="N1903">
        <v>51538</v>
      </c>
      <c r="O1903" t="s">
        <v>324</v>
      </c>
      <c r="P1903" t="s">
        <v>37</v>
      </c>
      <c r="Q1903">
        <v>82.57</v>
      </c>
      <c r="R1903">
        <v>2737.2</v>
      </c>
      <c r="S1903">
        <v>3869.45</v>
      </c>
      <c r="T1903">
        <v>7402.75</v>
      </c>
      <c r="U1903" t="str">
        <f>TEXT(Table1[[#This Row],[Booking_Date]],"mmm")</f>
        <v>Jul</v>
      </c>
      <c r="V1903">
        <f>YEAR(Table1[[#This Row],[Booking_Date]])</f>
        <v>2025</v>
      </c>
      <c r="W1903" t="s">
        <v>48</v>
      </c>
      <c r="X1903" t="str">
        <f>IF(Table1[[#This Row],[Freight_Cost]]&gt;50000,"High","Low")</f>
        <v>High</v>
      </c>
      <c r="Y1903" s="5" t="str">
        <f>IF(Table1[[#This Row],[Profit]]&gt;10000,"Good","Average")</f>
        <v>Average</v>
      </c>
      <c r="Z1903" s="5" t="str" cm="1">
        <f t="array" ref="Z1903">_xlfn.IFS(K1903&lt;=5,"Excellent",K1903&lt;=10,"Good",TRUE,"Delayed")</f>
        <v>Excellent</v>
      </c>
      <c r="AA1903" s="5" t="str">
        <f>_xlfn.XLOOKUP(Table1[[#This Row],[Shipment_ID]],A:A,E:E)</f>
        <v>Maersk</v>
      </c>
      <c r="AB1903" s="5">
        <f t="shared" si="29"/>
        <v>7402.75</v>
      </c>
    </row>
    <row r="1904" spans="1:28">
      <c r="A1904" t="s">
        <v>2098</v>
      </c>
      <c r="B1904" s="1">
        <v>45807</v>
      </c>
      <c r="C1904" t="s">
        <v>89</v>
      </c>
      <c r="D1904" t="s">
        <v>72</v>
      </c>
      <c r="E1904" t="s">
        <v>83</v>
      </c>
      <c r="F1904" t="s">
        <v>58</v>
      </c>
      <c r="G1904" t="s">
        <v>84</v>
      </c>
      <c r="H1904">
        <v>20.14</v>
      </c>
      <c r="I1904">
        <v>2368</v>
      </c>
      <c r="J1904">
        <v>95.74</v>
      </c>
      <c r="K1904">
        <v>5</v>
      </c>
      <c r="L1904" t="s">
        <v>44</v>
      </c>
      <c r="M1904" t="s">
        <v>60</v>
      </c>
      <c r="N1904">
        <v>70030.8</v>
      </c>
      <c r="O1904" t="s">
        <v>73</v>
      </c>
      <c r="P1904" t="s">
        <v>70</v>
      </c>
      <c r="Q1904">
        <v>86.14</v>
      </c>
      <c r="R1904">
        <v>5541.6</v>
      </c>
      <c r="S1904">
        <v>4476.43</v>
      </c>
      <c r="T1904">
        <v>6623.79</v>
      </c>
      <c r="U1904" t="str">
        <f>TEXT(Table1[[#This Row],[Booking_Date]],"mmm")</f>
        <v>May</v>
      </c>
      <c r="V1904">
        <f>YEAR(Table1[[#This Row],[Booking_Date]])</f>
        <v>2025</v>
      </c>
      <c r="W1904" t="s">
        <v>75</v>
      </c>
      <c r="X1904" t="str">
        <f>IF(Table1[[#This Row],[Freight_Cost]]&gt;50000,"High","Low")</f>
        <v>High</v>
      </c>
      <c r="Y1904" s="5" t="str">
        <f>IF(Table1[[#This Row],[Profit]]&gt;10000,"Good","Average")</f>
        <v>Average</v>
      </c>
      <c r="Z1904" s="5" t="str" cm="1">
        <f t="array" ref="Z1904">_xlfn.IFS(K1904&lt;=5,"Excellent",K1904&lt;=10,"Good",TRUE,"Delayed")</f>
        <v>Excellent</v>
      </c>
      <c r="AA1904" s="5" t="str">
        <f>_xlfn.XLOOKUP(Table1[[#This Row],[Shipment_ID]],A:A,E:E)</f>
        <v>MSC</v>
      </c>
      <c r="AB1904" s="5">
        <f t="shared" si="29"/>
        <v>6623.79</v>
      </c>
    </row>
    <row r="1905" spans="1:28">
      <c r="A1905" t="s">
        <v>2099</v>
      </c>
      <c r="B1905" s="1">
        <v>45739</v>
      </c>
      <c r="C1905" t="s">
        <v>64</v>
      </c>
      <c r="D1905" t="s">
        <v>56</v>
      </c>
      <c r="E1905" t="s">
        <v>66</v>
      </c>
      <c r="F1905" t="s">
        <v>58</v>
      </c>
      <c r="G1905" t="s">
        <v>33</v>
      </c>
      <c r="H1905">
        <v>14.37</v>
      </c>
      <c r="I1905">
        <v>670</v>
      </c>
      <c r="J1905">
        <v>98.06</v>
      </c>
      <c r="K1905">
        <v>3</v>
      </c>
      <c r="L1905" t="s">
        <v>34</v>
      </c>
      <c r="M1905" t="s">
        <v>60</v>
      </c>
      <c r="N1905">
        <v>49740.2</v>
      </c>
      <c r="O1905" t="s">
        <v>150</v>
      </c>
      <c r="P1905" t="s">
        <v>47</v>
      </c>
      <c r="Q1905">
        <v>83.14</v>
      </c>
      <c r="R1905">
        <v>1914.8</v>
      </c>
      <c r="S1905">
        <v>2969.24</v>
      </c>
      <c r="T1905">
        <v>6992.5</v>
      </c>
      <c r="U1905" t="str">
        <f>TEXT(Table1[[#This Row],[Booking_Date]],"mmm")</f>
        <v>Mar</v>
      </c>
      <c r="V1905">
        <f>YEAR(Table1[[#This Row],[Booking_Date]])</f>
        <v>2025</v>
      </c>
      <c r="W1905" t="s">
        <v>38</v>
      </c>
      <c r="X1905" t="str">
        <f>IF(Table1[[#This Row],[Freight_Cost]]&gt;50000,"High","Low")</f>
        <v>Low</v>
      </c>
      <c r="Y1905" s="5" t="str">
        <f>IF(Table1[[#This Row],[Profit]]&gt;10000,"Good","Average")</f>
        <v>Average</v>
      </c>
      <c r="Z1905" s="5" t="str" cm="1">
        <f t="array" ref="Z1905">_xlfn.IFS(K1905&lt;=5,"Excellent",K1905&lt;=10,"Good",TRUE,"Delayed")</f>
        <v>Excellent</v>
      </c>
      <c r="AA1905" s="5" t="str">
        <f>_xlfn.XLOOKUP(Table1[[#This Row],[Shipment_ID]],A:A,E:E)</f>
        <v>COSCO</v>
      </c>
      <c r="AB1905" s="5">
        <f t="shared" si="29"/>
        <v>6992.5</v>
      </c>
    </row>
    <row r="1906" spans="1:28">
      <c r="A1906" t="s">
        <v>2100</v>
      </c>
      <c r="B1906" s="1">
        <v>45767</v>
      </c>
      <c r="C1906" t="s">
        <v>121</v>
      </c>
      <c r="D1906" t="s">
        <v>65</v>
      </c>
      <c r="E1906" t="s">
        <v>42</v>
      </c>
      <c r="F1906" t="s">
        <v>32</v>
      </c>
      <c r="G1906" t="s">
        <v>84</v>
      </c>
      <c r="H1906">
        <v>16.77</v>
      </c>
      <c r="I1906">
        <v>2338</v>
      </c>
      <c r="J1906">
        <v>103.79</v>
      </c>
      <c r="K1906">
        <v>7</v>
      </c>
      <c r="L1906" t="s">
        <v>34</v>
      </c>
      <c r="M1906" t="s">
        <v>45</v>
      </c>
      <c r="N1906">
        <v>62103.8</v>
      </c>
      <c r="O1906" t="s">
        <v>122</v>
      </c>
      <c r="P1906" t="s">
        <v>70</v>
      </c>
      <c r="Q1906">
        <v>83.49</v>
      </c>
      <c r="R1906">
        <v>5346.8</v>
      </c>
      <c r="S1906">
        <v>2102.41</v>
      </c>
      <c r="T1906">
        <v>9927.17</v>
      </c>
      <c r="U1906" t="str">
        <f>TEXT(Table1[[#This Row],[Booking_Date]],"mmm")</f>
        <v>Apr</v>
      </c>
      <c r="V1906">
        <f>YEAR(Table1[[#This Row],[Booking_Date]])</f>
        <v>2025</v>
      </c>
      <c r="W1906" t="s">
        <v>75</v>
      </c>
      <c r="X1906" t="str">
        <f>IF(Table1[[#This Row],[Freight_Cost]]&gt;50000,"High","Low")</f>
        <v>High</v>
      </c>
      <c r="Y1906" s="5" t="str">
        <f>IF(Table1[[#This Row],[Profit]]&gt;10000,"Good","Average")</f>
        <v>Average</v>
      </c>
      <c r="Z1906" s="5" t="str" cm="1">
        <f t="array" ref="Z1906">_xlfn.IFS(K1906&lt;=5,"Excellent",K1906&lt;=10,"Good",TRUE,"Delayed")</f>
        <v>Good</v>
      </c>
      <c r="AA1906" s="5" t="str">
        <f>_xlfn.XLOOKUP(Table1[[#This Row],[Shipment_ID]],A:A,E:E)</f>
        <v>CMA CGM</v>
      </c>
      <c r="AB1906" s="5">
        <f t="shared" si="29"/>
        <v>9927.17</v>
      </c>
    </row>
    <row r="1907" spans="1:28">
      <c r="A1907" t="s">
        <v>2101</v>
      </c>
      <c r="B1907" s="1">
        <v>45698</v>
      </c>
      <c r="C1907" t="s">
        <v>89</v>
      </c>
      <c r="D1907" t="s">
        <v>30</v>
      </c>
      <c r="E1907" t="s">
        <v>102</v>
      </c>
      <c r="F1907" t="s">
        <v>32</v>
      </c>
      <c r="G1907" t="s">
        <v>43</v>
      </c>
      <c r="H1907">
        <v>15.74</v>
      </c>
      <c r="I1907">
        <v>1397</v>
      </c>
      <c r="J1907">
        <v>85.94</v>
      </c>
      <c r="K1907">
        <v>4</v>
      </c>
      <c r="L1907" t="s">
        <v>44</v>
      </c>
      <c r="M1907" t="s">
        <v>45</v>
      </c>
      <c r="N1907">
        <v>42742.8</v>
      </c>
      <c r="O1907" t="s">
        <v>479</v>
      </c>
      <c r="P1907" t="s">
        <v>37</v>
      </c>
      <c r="Q1907">
        <v>83.53</v>
      </c>
      <c r="R1907">
        <v>3423.6</v>
      </c>
      <c r="S1907">
        <v>2288.58</v>
      </c>
      <c r="T1907">
        <v>5878.91</v>
      </c>
      <c r="U1907" t="str">
        <f>TEXT(Table1[[#This Row],[Booking_Date]],"mmm")</f>
        <v>Feb</v>
      </c>
      <c r="V1907">
        <f>YEAR(Table1[[#This Row],[Booking_Date]])</f>
        <v>2025</v>
      </c>
      <c r="W1907" t="s">
        <v>38</v>
      </c>
      <c r="X1907" t="str">
        <f>IF(Table1[[#This Row],[Freight_Cost]]&gt;50000,"High","Low")</f>
        <v>Low</v>
      </c>
      <c r="Y1907" s="5" t="str">
        <f>IF(Table1[[#This Row],[Profit]]&gt;10000,"Good","Average")</f>
        <v>Average</v>
      </c>
      <c r="Z1907" s="5" t="str" cm="1">
        <f t="array" ref="Z1907">_xlfn.IFS(K1907&lt;=5,"Excellent",K1907&lt;=10,"Good",TRUE,"Delayed")</f>
        <v>Excellent</v>
      </c>
      <c r="AA1907" s="5" t="str">
        <f>_xlfn.XLOOKUP(Table1[[#This Row],[Shipment_ID]],A:A,E:E)</f>
        <v>Maersk</v>
      </c>
      <c r="AB1907" s="5">
        <f t="shared" si="29"/>
        <v>5878.91</v>
      </c>
    </row>
    <row r="1908" spans="1:28">
      <c r="A1908" t="s">
        <v>2102</v>
      </c>
      <c r="B1908" s="1">
        <v>45577</v>
      </c>
      <c r="C1908" t="s">
        <v>64</v>
      </c>
      <c r="D1908" t="s">
        <v>82</v>
      </c>
      <c r="E1908" t="s">
        <v>42</v>
      </c>
      <c r="F1908" t="s">
        <v>32</v>
      </c>
      <c r="G1908" t="s">
        <v>52</v>
      </c>
      <c r="H1908">
        <v>17.149999999999999</v>
      </c>
      <c r="I1908">
        <v>1795</v>
      </c>
      <c r="J1908">
        <v>85.53</v>
      </c>
      <c r="K1908">
        <v>5</v>
      </c>
      <c r="L1908" t="s">
        <v>34</v>
      </c>
      <c r="M1908" t="s">
        <v>35</v>
      </c>
      <c r="N1908">
        <v>56238.6</v>
      </c>
      <c r="O1908" t="s">
        <v>111</v>
      </c>
      <c r="P1908" t="s">
        <v>37</v>
      </c>
      <c r="Q1908">
        <v>84.82</v>
      </c>
      <c r="R1908">
        <v>4276</v>
      </c>
      <c r="S1908">
        <v>4252.6400000000003</v>
      </c>
      <c r="T1908">
        <v>7900.25</v>
      </c>
      <c r="U1908" t="str">
        <f>TEXT(Table1[[#This Row],[Booking_Date]],"mmm")</f>
        <v>Oct</v>
      </c>
      <c r="V1908">
        <f>YEAR(Table1[[#This Row],[Booking_Date]])</f>
        <v>2024</v>
      </c>
      <c r="W1908" t="s">
        <v>104</v>
      </c>
      <c r="X1908" t="str">
        <f>IF(Table1[[#This Row],[Freight_Cost]]&gt;50000,"High","Low")</f>
        <v>High</v>
      </c>
      <c r="Y1908" s="5" t="str">
        <f>IF(Table1[[#This Row],[Profit]]&gt;10000,"Good","Average")</f>
        <v>Average</v>
      </c>
      <c r="Z1908" s="5" t="str" cm="1">
        <f t="array" ref="Z1908">_xlfn.IFS(K1908&lt;=5,"Excellent",K1908&lt;=10,"Good",TRUE,"Delayed")</f>
        <v>Excellent</v>
      </c>
      <c r="AA1908" s="5" t="str">
        <f>_xlfn.XLOOKUP(Table1[[#This Row],[Shipment_ID]],A:A,E:E)</f>
        <v>CMA CGM</v>
      </c>
      <c r="AB1908" s="5">
        <f t="shared" si="29"/>
        <v>7900.25</v>
      </c>
    </row>
    <row r="1909" spans="1:28">
      <c r="A1909" t="s">
        <v>2103</v>
      </c>
      <c r="B1909" s="1">
        <v>45848</v>
      </c>
      <c r="C1909" t="s">
        <v>89</v>
      </c>
      <c r="D1909" t="s">
        <v>82</v>
      </c>
      <c r="E1909" t="s">
        <v>31</v>
      </c>
      <c r="F1909" t="s">
        <v>58</v>
      </c>
      <c r="G1909" t="s">
        <v>67</v>
      </c>
      <c r="H1909">
        <v>12.13</v>
      </c>
      <c r="I1909">
        <v>929</v>
      </c>
      <c r="J1909">
        <v>98.55</v>
      </c>
      <c r="K1909">
        <v>3</v>
      </c>
      <c r="L1909" t="s">
        <v>34</v>
      </c>
      <c r="M1909" t="s">
        <v>35</v>
      </c>
      <c r="N1909">
        <v>54891</v>
      </c>
      <c r="O1909" t="s">
        <v>126</v>
      </c>
      <c r="P1909" t="s">
        <v>78</v>
      </c>
      <c r="Q1909">
        <v>85.81</v>
      </c>
      <c r="R1909">
        <v>2343.1999999999998</v>
      </c>
      <c r="S1909">
        <v>4207.32</v>
      </c>
      <c r="T1909">
        <v>8670.4</v>
      </c>
      <c r="U1909" t="str">
        <f>TEXT(Table1[[#This Row],[Booking_Date]],"mmm")</f>
        <v>Jul</v>
      </c>
      <c r="V1909">
        <f>YEAR(Table1[[#This Row],[Booking_Date]])</f>
        <v>2025</v>
      </c>
      <c r="W1909" t="s">
        <v>48</v>
      </c>
      <c r="X1909" t="str">
        <f>IF(Table1[[#This Row],[Freight_Cost]]&gt;50000,"High","Low")</f>
        <v>High</v>
      </c>
      <c r="Y1909" s="5" t="str">
        <f>IF(Table1[[#This Row],[Profit]]&gt;10000,"Good","Average")</f>
        <v>Average</v>
      </c>
      <c r="Z1909" s="5" t="str" cm="1">
        <f t="array" ref="Z1909">_xlfn.IFS(K1909&lt;=5,"Excellent",K1909&lt;=10,"Good",TRUE,"Delayed")</f>
        <v>Excellent</v>
      </c>
      <c r="AA1909" s="5" t="str">
        <f>_xlfn.XLOOKUP(Table1[[#This Row],[Shipment_ID]],A:A,E:E)</f>
        <v>Hapag-Lloyd</v>
      </c>
      <c r="AB1909" s="5">
        <f t="shared" si="29"/>
        <v>8670.4</v>
      </c>
    </row>
    <row r="1910" spans="1:28">
      <c r="A1910" t="s">
        <v>2104</v>
      </c>
      <c r="B1910" s="1">
        <v>45666</v>
      </c>
      <c r="C1910" t="s">
        <v>115</v>
      </c>
      <c r="D1910" t="s">
        <v>56</v>
      </c>
      <c r="E1910" t="s">
        <v>66</v>
      </c>
      <c r="F1910" t="s">
        <v>32</v>
      </c>
      <c r="G1910" t="s">
        <v>52</v>
      </c>
      <c r="H1910">
        <v>24.92</v>
      </c>
      <c r="I1910">
        <v>584</v>
      </c>
      <c r="J1910">
        <v>98.88</v>
      </c>
      <c r="K1910">
        <v>2</v>
      </c>
      <c r="L1910" t="s">
        <v>44</v>
      </c>
      <c r="M1910" t="s">
        <v>35</v>
      </c>
      <c r="N1910">
        <v>45301.599999999999</v>
      </c>
      <c r="O1910" t="s">
        <v>80</v>
      </c>
      <c r="P1910" t="s">
        <v>47</v>
      </c>
      <c r="Q1910">
        <v>83.98</v>
      </c>
      <c r="R1910">
        <v>2164.8000000000002</v>
      </c>
      <c r="S1910">
        <v>3515.16</v>
      </c>
      <c r="T1910">
        <v>7576.72</v>
      </c>
      <c r="U1910" t="str">
        <f>TEXT(Table1[[#This Row],[Booking_Date]],"mmm")</f>
        <v>Jan</v>
      </c>
      <c r="V1910">
        <f>YEAR(Table1[[#This Row],[Booking_Date]])</f>
        <v>2025</v>
      </c>
      <c r="W1910" t="s">
        <v>38</v>
      </c>
      <c r="X1910" t="str">
        <f>IF(Table1[[#This Row],[Freight_Cost]]&gt;50000,"High","Low")</f>
        <v>Low</v>
      </c>
      <c r="Y1910" s="5" t="str">
        <f>IF(Table1[[#This Row],[Profit]]&gt;10000,"Good","Average")</f>
        <v>Average</v>
      </c>
      <c r="Z1910" s="5" t="str" cm="1">
        <f t="array" ref="Z1910">_xlfn.IFS(K1910&lt;=5,"Excellent",K1910&lt;=10,"Good",TRUE,"Delayed")</f>
        <v>Excellent</v>
      </c>
      <c r="AA1910" s="5" t="str">
        <f>_xlfn.XLOOKUP(Table1[[#This Row],[Shipment_ID]],A:A,E:E)</f>
        <v>COSCO</v>
      </c>
      <c r="AB1910" s="5">
        <f t="shared" si="29"/>
        <v>7576.72</v>
      </c>
    </row>
    <row r="1911" spans="1:28">
      <c r="A1911" t="s">
        <v>2105</v>
      </c>
      <c r="B1911" s="1">
        <v>45393</v>
      </c>
      <c r="C1911" t="s">
        <v>50</v>
      </c>
      <c r="D1911" t="s">
        <v>30</v>
      </c>
      <c r="E1911" t="s">
        <v>57</v>
      </c>
      <c r="F1911" t="s">
        <v>32</v>
      </c>
      <c r="G1911" t="s">
        <v>84</v>
      </c>
      <c r="H1911">
        <v>26.5</v>
      </c>
      <c r="I1911">
        <v>1479</v>
      </c>
      <c r="J1911">
        <v>104.06</v>
      </c>
      <c r="K1911">
        <v>5</v>
      </c>
      <c r="L1911" t="s">
        <v>34</v>
      </c>
      <c r="M1911" t="s">
        <v>45</v>
      </c>
      <c r="N1911">
        <v>60585.2</v>
      </c>
      <c r="O1911" t="s">
        <v>277</v>
      </c>
      <c r="P1911" t="s">
        <v>74</v>
      </c>
      <c r="Q1911">
        <v>88.37</v>
      </c>
      <c r="R1911">
        <v>4018</v>
      </c>
      <c r="S1911">
        <v>4724.26</v>
      </c>
      <c r="T1911">
        <v>10846.8</v>
      </c>
      <c r="U1911" t="str">
        <f>TEXT(Table1[[#This Row],[Booking_Date]],"mmm")</f>
        <v>Apr</v>
      </c>
      <c r="V1911">
        <f>YEAR(Table1[[#This Row],[Booking_Date]])</f>
        <v>2024</v>
      </c>
      <c r="W1911" t="s">
        <v>75</v>
      </c>
      <c r="X1911" t="str">
        <f>IF(Table1[[#This Row],[Freight_Cost]]&gt;50000,"High","Low")</f>
        <v>High</v>
      </c>
      <c r="Y1911" s="5" t="str">
        <f>IF(Table1[[#This Row],[Profit]]&gt;10000,"Good","Average")</f>
        <v>Good</v>
      </c>
      <c r="Z1911" s="5" t="str" cm="1">
        <f t="array" ref="Z1911">_xlfn.IFS(K1911&lt;=5,"Excellent",K1911&lt;=10,"Good",TRUE,"Delayed")</f>
        <v>Excellent</v>
      </c>
      <c r="AA1911" s="5" t="str">
        <f>_xlfn.XLOOKUP(Table1[[#This Row],[Shipment_ID]],A:A,E:E)</f>
        <v>Evergreen</v>
      </c>
      <c r="AB1911" s="5">
        <f t="shared" si="29"/>
        <v>10846.8</v>
      </c>
    </row>
    <row r="1912" spans="1:28">
      <c r="A1912" t="s">
        <v>2106</v>
      </c>
      <c r="B1912" s="1">
        <v>46149</v>
      </c>
      <c r="C1912" t="s">
        <v>121</v>
      </c>
      <c r="D1912" t="s">
        <v>41</v>
      </c>
      <c r="E1912" t="s">
        <v>102</v>
      </c>
      <c r="F1912" t="s">
        <v>32</v>
      </c>
      <c r="G1912" t="s">
        <v>33</v>
      </c>
      <c r="H1912">
        <v>10.71</v>
      </c>
      <c r="I1912">
        <v>2065</v>
      </c>
      <c r="J1912">
        <v>102.01</v>
      </c>
      <c r="K1912">
        <v>7</v>
      </c>
      <c r="L1912" t="s">
        <v>44</v>
      </c>
      <c r="M1912" t="s">
        <v>35</v>
      </c>
      <c r="N1912">
        <v>50660.2</v>
      </c>
      <c r="O1912" t="s">
        <v>137</v>
      </c>
      <c r="P1912" t="s">
        <v>74</v>
      </c>
      <c r="Q1912">
        <v>86.78</v>
      </c>
      <c r="R1912">
        <v>4558.3999999999996</v>
      </c>
      <c r="S1912">
        <v>4934.37</v>
      </c>
      <c r="T1912">
        <v>6409.62</v>
      </c>
      <c r="U1912" t="str">
        <f>TEXT(Table1[[#This Row],[Booking_Date]],"mmm")</f>
        <v>May</v>
      </c>
      <c r="V1912">
        <f>YEAR(Table1[[#This Row],[Booking_Date]])</f>
        <v>2026</v>
      </c>
      <c r="W1912" t="s">
        <v>75</v>
      </c>
      <c r="X1912" t="str">
        <f>IF(Table1[[#This Row],[Freight_Cost]]&gt;50000,"High","Low")</f>
        <v>High</v>
      </c>
      <c r="Y1912" s="5" t="str">
        <f>IF(Table1[[#This Row],[Profit]]&gt;10000,"Good","Average")</f>
        <v>Average</v>
      </c>
      <c r="Z1912" s="5" t="str" cm="1">
        <f t="array" ref="Z1912">_xlfn.IFS(K1912&lt;=5,"Excellent",K1912&lt;=10,"Good",TRUE,"Delayed")</f>
        <v>Good</v>
      </c>
      <c r="AA1912" s="5" t="str">
        <f>_xlfn.XLOOKUP(Table1[[#This Row],[Shipment_ID]],A:A,E:E)</f>
        <v>Maersk</v>
      </c>
      <c r="AB1912" s="5">
        <f t="shared" si="29"/>
        <v>6409.62</v>
      </c>
    </row>
    <row r="1913" spans="1:28">
      <c r="A1913" t="s">
        <v>2107</v>
      </c>
      <c r="B1913" s="1">
        <v>45705</v>
      </c>
      <c r="C1913" t="s">
        <v>115</v>
      </c>
      <c r="D1913" t="s">
        <v>51</v>
      </c>
      <c r="E1913" t="s">
        <v>102</v>
      </c>
      <c r="F1913" t="s">
        <v>32</v>
      </c>
      <c r="G1913" t="s">
        <v>67</v>
      </c>
      <c r="H1913">
        <v>15.57</v>
      </c>
      <c r="I1913">
        <v>613</v>
      </c>
      <c r="J1913">
        <v>103.5</v>
      </c>
      <c r="K1913">
        <v>3</v>
      </c>
      <c r="L1913" t="s">
        <v>44</v>
      </c>
      <c r="M1913" t="s">
        <v>35</v>
      </c>
      <c r="N1913">
        <v>37789</v>
      </c>
      <c r="O1913" t="s">
        <v>150</v>
      </c>
      <c r="P1913" t="s">
        <v>78</v>
      </c>
      <c r="Q1913">
        <v>86.43</v>
      </c>
      <c r="R1913">
        <v>1848.8</v>
      </c>
      <c r="S1913">
        <v>3587.79</v>
      </c>
      <c r="T1913">
        <v>3496.42</v>
      </c>
      <c r="U1913" t="str">
        <f>TEXT(Table1[[#This Row],[Booking_Date]],"mmm")</f>
        <v>Feb</v>
      </c>
      <c r="V1913">
        <f>YEAR(Table1[[#This Row],[Booking_Date]])</f>
        <v>2025</v>
      </c>
      <c r="W1913" t="s">
        <v>38</v>
      </c>
      <c r="X1913" t="str">
        <f>IF(Table1[[#This Row],[Freight_Cost]]&gt;50000,"High","Low")</f>
        <v>Low</v>
      </c>
      <c r="Y1913" s="5" t="str">
        <f>IF(Table1[[#This Row],[Profit]]&gt;10000,"Good","Average")</f>
        <v>Average</v>
      </c>
      <c r="Z1913" s="5" t="str" cm="1">
        <f t="array" ref="Z1913">_xlfn.IFS(K1913&lt;=5,"Excellent",K1913&lt;=10,"Good",TRUE,"Delayed")</f>
        <v>Excellent</v>
      </c>
      <c r="AA1913" s="5" t="str">
        <f>_xlfn.XLOOKUP(Table1[[#This Row],[Shipment_ID]],A:A,E:E)</f>
        <v>Maersk</v>
      </c>
      <c r="AB1913" s="5">
        <f t="shared" si="29"/>
        <v>3496.42</v>
      </c>
    </row>
    <row r="1914" spans="1:28">
      <c r="A1914" t="s">
        <v>2108</v>
      </c>
      <c r="B1914" s="1">
        <v>45540</v>
      </c>
      <c r="C1914" t="s">
        <v>50</v>
      </c>
      <c r="D1914" t="s">
        <v>56</v>
      </c>
      <c r="E1914" t="s">
        <v>83</v>
      </c>
      <c r="F1914" t="s">
        <v>58</v>
      </c>
      <c r="G1914" t="s">
        <v>90</v>
      </c>
      <c r="H1914">
        <v>24.07</v>
      </c>
      <c r="I1914">
        <v>808</v>
      </c>
      <c r="J1914">
        <v>99.58</v>
      </c>
      <c r="K1914">
        <v>4</v>
      </c>
      <c r="L1914" t="s">
        <v>44</v>
      </c>
      <c r="M1914" t="s">
        <v>60</v>
      </c>
      <c r="N1914">
        <v>55308.6</v>
      </c>
      <c r="O1914" t="s">
        <v>118</v>
      </c>
      <c r="P1914" t="s">
        <v>54</v>
      </c>
      <c r="Q1914">
        <v>85.13</v>
      </c>
      <c r="R1914">
        <v>2578.8000000000002</v>
      </c>
      <c r="S1914">
        <v>2338.89</v>
      </c>
      <c r="T1914">
        <v>9519.5499999999993</v>
      </c>
      <c r="U1914" t="str">
        <f>TEXT(Table1[[#This Row],[Booking_Date]],"mmm")</f>
        <v>Sep</v>
      </c>
      <c r="V1914">
        <f>YEAR(Table1[[#This Row],[Booking_Date]])</f>
        <v>2024</v>
      </c>
      <c r="W1914" t="s">
        <v>48</v>
      </c>
      <c r="X1914" t="str">
        <f>IF(Table1[[#This Row],[Freight_Cost]]&gt;50000,"High","Low")</f>
        <v>High</v>
      </c>
      <c r="Y1914" s="5" t="str">
        <f>IF(Table1[[#This Row],[Profit]]&gt;10000,"Good","Average")</f>
        <v>Average</v>
      </c>
      <c r="Z1914" s="5" t="str" cm="1">
        <f t="array" ref="Z1914">_xlfn.IFS(K1914&lt;=5,"Excellent",K1914&lt;=10,"Good",TRUE,"Delayed")</f>
        <v>Excellent</v>
      </c>
      <c r="AA1914" s="5" t="str">
        <f>_xlfn.XLOOKUP(Table1[[#This Row],[Shipment_ID]],A:A,E:E)</f>
        <v>MSC</v>
      </c>
      <c r="AB1914" s="5">
        <f t="shared" si="29"/>
        <v>9519.5499999999993</v>
      </c>
    </row>
    <row r="1915" spans="1:28">
      <c r="A1915" t="s">
        <v>2109</v>
      </c>
      <c r="B1915" s="1">
        <v>46153</v>
      </c>
      <c r="C1915" t="s">
        <v>50</v>
      </c>
      <c r="D1915" t="s">
        <v>108</v>
      </c>
      <c r="E1915" t="s">
        <v>42</v>
      </c>
      <c r="F1915" t="s">
        <v>58</v>
      </c>
      <c r="G1915" t="s">
        <v>90</v>
      </c>
      <c r="H1915">
        <v>24.38</v>
      </c>
      <c r="I1915">
        <v>371</v>
      </c>
      <c r="J1915">
        <v>86.8</v>
      </c>
      <c r="K1915">
        <v>2</v>
      </c>
      <c r="L1915" t="s">
        <v>44</v>
      </c>
      <c r="M1915" t="s">
        <v>35</v>
      </c>
      <c r="N1915">
        <v>52810</v>
      </c>
      <c r="O1915" t="s">
        <v>213</v>
      </c>
      <c r="P1915" t="s">
        <v>70</v>
      </c>
      <c r="Q1915">
        <v>84.54</v>
      </c>
      <c r="R1915">
        <v>1717.2</v>
      </c>
      <c r="S1915">
        <v>4787.51</v>
      </c>
      <c r="T1915">
        <v>6142.15</v>
      </c>
      <c r="U1915" t="str">
        <f>TEXT(Table1[[#This Row],[Booking_Date]],"mmm")</f>
        <v>May</v>
      </c>
      <c r="V1915">
        <f>YEAR(Table1[[#This Row],[Booking_Date]])</f>
        <v>2026</v>
      </c>
      <c r="W1915" t="s">
        <v>75</v>
      </c>
      <c r="X1915" t="str">
        <f>IF(Table1[[#This Row],[Freight_Cost]]&gt;50000,"High","Low")</f>
        <v>High</v>
      </c>
      <c r="Y1915" s="5" t="str">
        <f>IF(Table1[[#This Row],[Profit]]&gt;10000,"Good","Average")</f>
        <v>Average</v>
      </c>
      <c r="Z1915" s="5" t="str" cm="1">
        <f t="array" ref="Z1915">_xlfn.IFS(K1915&lt;=5,"Excellent",K1915&lt;=10,"Good",TRUE,"Delayed")</f>
        <v>Excellent</v>
      </c>
      <c r="AA1915" s="5" t="str">
        <f>_xlfn.XLOOKUP(Table1[[#This Row],[Shipment_ID]],A:A,E:E)</f>
        <v>CMA CGM</v>
      </c>
      <c r="AB1915" s="5">
        <f t="shared" si="29"/>
        <v>6142.15</v>
      </c>
    </row>
    <row r="1916" spans="1:28">
      <c r="A1916" t="s">
        <v>2110</v>
      </c>
      <c r="B1916" s="1">
        <v>46102</v>
      </c>
      <c r="C1916" t="s">
        <v>89</v>
      </c>
      <c r="D1916" t="s">
        <v>108</v>
      </c>
      <c r="E1916" t="s">
        <v>83</v>
      </c>
      <c r="F1916" t="s">
        <v>58</v>
      </c>
      <c r="G1916" t="s">
        <v>67</v>
      </c>
      <c r="H1916">
        <v>14.96</v>
      </c>
      <c r="I1916">
        <v>1719</v>
      </c>
      <c r="J1916">
        <v>90.31</v>
      </c>
      <c r="K1916">
        <v>5</v>
      </c>
      <c r="L1916" t="s">
        <v>34</v>
      </c>
      <c r="M1916" t="s">
        <v>60</v>
      </c>
      <c r="N1916">
        <v>61929.2</v>
      </c>
      <c r="O1916" t="s">
        <v>236</v>
      </c>
      <c r="P1916" t="s">
        <v>74</v>
      </c>
      <c r="Q1916">
        <v>82.03</v>
      </c>
      <c r="R1916">
        <v>4036.4</v>
      </c>
      <c r="S1916">
        <v>1745.81</v>
      </c>
      <c r="T1916">
        <v>5499.68</v>
      </c>
      <c r="U1916" t="str">
        <f>TEXT(Table1[[#This Row],[Booking_Date]],"mmm")</f>
        <v>Mar</v>
      </c>
      <c r="V1916">
        <f>YEAR(Table1[[#This Row],[Booking_Date]])</f>
        <v>2026</v>
      </c>
      <c r="W1916" t="s">
        <v>38</v>
      </c>
      <c r="X1916" t="str">
        <f>IF(Table1[[#This Row],[Freight_Cost]]&gt;50000,"High","Low")</f>
        <v>High</v>
      </c>
      <c r="Y1916" s="5" t="str">
        <f>IF(Table1[[#This Row],[Profit]]&gt;10000,"Good","Average")</f>
        <v>Average</v>
      </c>
      <c r="Z1916" s="5" t="str" cm="1">
        <f t="array" ref="Z1916">_xlfn.IFS(K1916&lt;=5,"Excellent",K1916&lt;=10,"Good",TRUE,"Delayed")</f>
        <v>Excellent</v>
      </c>
      <c r="AA1916" s="5" t="str">
        <f>_xlfn.XLOOKUP(Table1[[#This Row],[Shipment_ID]],A:A,E:E)</f>
        <v>MSC</v>
      </c>
      <c r="AB1916" s="5">
        <f t="shared" si="29"/>
        <v>5499.68</v>
      </c>
    </row>
    <row r="1917" spans="1:28">
      <c r="A1917" t="s">
        <v>2111</v>
      </c>
      <c r="B1917" s="1">
        <v>45684</v>
      </c>
      <c r="C1917" t="s">
        <v>64</v>
      </c>
      <c r="D1917" t="s">
        <v>41</v>
      </c>
      <c r="E1917" t="s">
        <v>31</v>
      </c>
      <c r="F1917" t="s">
        <v>32</v>
      </c>
      <c r="G1917" t="s">
        <v>33</v>
      </c>
      <c r="H1917">
        <v>12.7</v>
      </c>
      <c r="I1917">
        <v>642</v>
      </c>
      <c r="J1917">
        <v>96.77</v>
      </c>
      <c r="K1917">
        <v>3</v>
      </c>
      <c r="L1917" t="s">
        <v>34</v>
      </c>
      <c r="M1917" t="s">
        <v>35</v>
      </c>
      <c r="N1917">
        <v>39746.400000000001</v>
      </c>
      <c r="O1917" t="s">
        <v>436</v>
      </c>
      <c r="P1917" t="s">
        <v>70</v>
      </c>
      <c r="Q1917">
        <v>87.75</v>
      </c>
      <c r="R1917">
        <v>1792</v>
      </c>
      <c r="S1917">
        <v>2872.68</v>
      </c>
      <c r="T1917">
        <v>3614.71</v>
      </c>
      <c r="U1917" t="str">
        <f>TEXT(Table1[[#This Row],[Booking_Date]],"mmm")</f>
        <v>Jan</v>
      </c>
      <c r="V1917">
        <f>YEAR(Table1[[#This Row],[Booking_Date]])</f>
        <v>2025</v>
      </c>
      <c r="W1917" t="s">
        <v>38</v>
      </c>
      <c r="X1917" t="str">
        <f>IF(Table1[[#This Row],[Freight_Cost]]&gt;50000,"High","Low")</f>
        <v>Low</v>
      </c>
      <c r="Y1917" s="5" t="str">
        <f>IF(Table1[[#This Row],[Profit]]&gt;10000,"Good","Average")</f>
        <v>Average</v>
      </c>
      <c r="Z1917" s="5" t="str" cm="1">
        <f t="array" ref="Z1917">_xlfn.IFS(K1917&lt;=5,"Excellent",K1917&lt;=10,"Good",TRUE,"Delayed")</f>
        <v>Excellent</v>
      </c>
      <c r="AA1917" s="5" t="str">
        <f>_xlfn.XLOOKUP(Table1[[#This Row],[Shipment_ID]],A:A,E:E)</f>
        <v>Hapag-Lloyd</v>
      </c>
      <c r="AB1917" s="5">
        <f t="shared" si="29"/>
        <v>3614.71</v>
      </c>
    </row>
    <row r="1918" spans="1:28">
      <c r="A1918" t="s">
        <v>2112</v>
      </c>
      <c r="B1918" s="1">
        <v>45364</v>
      </c>
      <c r="C1918" t="s">
        <v>50</v>
      </c>
      <c r="D1918" t="s">
        <v>51</v>
      </c>
      <c r="E1918" t="s">
        <v>31</v>
      </c>
      <c r="F1918" t="s">
        <v>32</v>
      </c>
      <c r="G1918" t="s">
        <v>67</v>
      </c>
      <c r="H1918">
        <v>10.87</v>
      </c>
      <c r="I1918">
        <v>2420</v>
      </c>
      <c r="J1918">
        <v>95.73</v>
      </c>
      <c r="K1918">
        <v>7</v>
      </c>
      <c r="L1918" t="s">
        <v>34</v>
      </c>
      <c r="M1918" t="s">
        <v>45</v>
      </c>
      <c r="N1918">
        <v>56810.6</v>
      </c>
      <c r="O1918" t="s">
        <v>189</v>
      </c>
      <c r="P1918" t="s">
        <v>74</v>
      </c>
      <c r="Q1918">
        <v>83.31</v>
      </c>
      <c r="R1918">
        <v>5274.8</v>
      </c>
      <c r="S1918">
        <v>4226.8999999999996</v>
      </c>
      <c r="T1918">
        <v>4866.68</v>
      </c>
      <c r="U1918" t="str">
        <f>TEXT(Table1[[#This Row],[Booking_Date]],"mmm")</f>
        <v>Mar</v>
      </c>
      <c r="V1918">
        <f>YEAR(Table1[[#This Row],[Booking_Date]])</f>
        <v>2024</v>
      </c>
      <c r="W1918" t="s">
        <v>38</v>
      </c>
      <c r="X1918" t="str">
        <f>IF(Table1[[#This Row],[Freight_Cost]]&gt;50000,"High","Low")</f>
        <v>High</v>
      </c>
      <c r="Y1918" s="5" t="str">
        <f>IF(Table1[[#This Row],[Profit]]&gt;10000,"Good","Average")</f>
        <v>Average</v>
      </c>
      <c r="Z1918" s="5" t="str" cm="1">
        <f t="array" ref="Z1918">_xlfn.IFS(K1918&lt;=5,"Excellent",K1918&lt;=10,"Good",TRUE,"Delayed")</f>
        <v>Good</v>
      </c>
      <c r="AA1918" s="5" t="str">
        <f>_xlfn.XLOOKUP(Table1[[#This Row],[Shipment_ID]],A:A,E:E)</f>
        <v>Hapag-Lloyd</v>
      </c>
      <c r="AB1918" s="5">
        <f t="shared" si="29"/>
        <v>4866.68</v>
      </c>
    </row>
    <row r="1919" spans="1:28">
      <c r="A1919" t="s">
        <v>2113</v>
      </c>
      <c r="B1919" s="1">
        <v>45358</v>
      </c>
      <c r="C1919" t="s">
        <v>50</v>
      </c>
      <c r="D1919" t="s">
        <v>56</v>
      </c>
      <c r="E1919" t="s">
        <v>99</v>
      </c>
      <c r="F1919" t="s">
        <v>58</v>
      </c>
      <c r="G1919" t="s">
        <v>52</v>
      </c>
      <c r="H1919">
        <v>20.239999999999998</v>
      </c>
      <c r="I1919">
        <v>1266</v>
      </c>
      <c r="J1919">
        <v>88.28</v>
      </c>
      <c r="K1919">
        <v>5</v>
      </c>
      <c r="L1919" t="s">
        <v>44</v>
      </c>
      <c r="M1919" t="s">
        <v>45</v>
      </c>
      <c r="N1919">
        <v>57501.599999999999</v>
      </c>
      <c r="O1919" t="s">
        <v>535</v>
      </c>
      <c r="P1919" t="s">
        <v>62</v>
      </c>
      <c r="Q1919">
        <v>88.7</v>
      </c>
      <c r="R1919">
        <v>3341.6</v>
      </c>
      <c r="S1919">
        <v>3813.86</v>
      </c>
      <c r="T1919">
        <v>9820.3799999999992</v>
      </c>
      <c r="U1919" t="str">
        <f>TEXT(Table1[[#This Row],[Booking_Date]],"mmm")</f>
        <v>Mar</v>
      </c>
      <c r="V1919">
        <f>YEAR(Table1[[#This Row],[Booking_Date]])</f>
        <v>2024</v>
      </c>
      <c r="W1919" t="s">
        <v>38</v>
      </c>
      <c r="X1919" t="str">
        <f>IF(Table1[[#This Row],[Freight_Cost]]&gt;50000,"High","Low")</f>
        <v>High</v>
      </c>
      <c r="Y1919" s="5" t="str">
        <f>IF(Table1[[#This Row],[Profit]]&gt;10000,"Good","Average")</f>
        <v>Average</v>
      </c>
      <c r="Z1919" s="5" t="str" cm="1">
        <f t="array" ref="Z1919">_xlfn.IFS(K1919&lt;=5,"Excellent",K1919&lt;=10,"Good",TRUE,"Delayed")</f>
        <v>Excellent</v>
      </c>
      <c r="AA1919" s="5" t="str">
        <f>_xlfn.XLOOKUP(Table1[[#This Row],[Shipment_ID]],A:A,E:E)</f>
        <v>ONE</v>
      </c>
      <c r="AB1919" s="5">
        <f t="shared" si="29"/>
        <v>9820.3799999999992</v>
      </c>
    </row>
    <row r="1920" spans="1:28">
      <c r="A1920" t="s">
        <v>2114</v>
      </c>
      <c r="B1920" s="1">
        <v>45650</v>
      </c>
      <c r="C1920" t="s">
        <v>40</v>
      </c>
      <c r="D1920" t="s">
        <v>108</v>
      </c>
      <c r="E1920" t="s">
        <v>31</v>
      </c>
      <c r="F1920" t="s">
        <v>58</v>
      </c>
      <c r="G1920" t="s">
        <v>67</v>
      </c>
      <c r="H1920">
        <v>16.36</v>
      </c>
      <c r="I1920">
        <v>342</v>
      </c>
      <c r="J1920">
        <v>97.58</v>
      </c>
      <c r="K1920">
        <v>2</v>
      </c>
      <c r="L1920" t="s">
        <v>34</v>
      </c>
      <c r="M1920" t="s">
        <v>35</v>
      </c>
      <c r="N1920">
        <v>51537.599999999999</v>
      </c>
      <c r="O1920" t="s">
        <v>461</v>
      </c>
      <c r="P1920" t="s">
        <v>62</v>
      </c>
      <c r="Q1920">
        <v>88.86</v>
      </c>
      <c r="R1920">
        <v>1338.4</v>
      </c>
      <c r="S1920">
        <v>2723.56</v>
      </c>
      <c r="T1920">
        <v>6988.5</v>
      </c>
      <c r="U1920" t="str">
        <f>TEXT(Table1[[#This Row],[Booking_Date]],"mmm")</f>
        <v>Dec</v>
      </c>
      <c r="V1920">
        <f>YEAR(Table1[[#This Row],[Booking_Date]])</f>
        <v>2024</v>
      </c>
      <c r="W1920" t="s">
        <v>104</v>
      </c>
      <c r="X1920" t="str">
        <f>IF(Table1[[#This Row],[Freight_Cost]]&gt;50000,"High","Low")</f>
        <v>High</v>
      </c>
      <c r="Y1920" s="5" t="str">
        <f>IF(Table1[[#This Row],[Profit]]&gt;10000,"Good","Average")</f>
        <v>Average</v>
      </c>
      <c r="Z1920" s="5" t="str" cm="1">
        <f t="array" ref="Z1920">_xlfn.IFS(K1920&lt;=5,"Excellent",K1920&lt;=10,"Good",TRUE,"Delayed")</f>
        <v>Excellent</v>
      </c>
      <c r="AA1920" s="5" t="str">
        <f>_xlfn.XLOOKUP(Table1[[#This Row],[Shipment_ID]],A:A,E:E)</f>
        <v>Hapag-Lloyd</v>
      </c>
      <c r="AB1920" s="5">
        <f t="shared" si="29"/>
        <v>6988.5</v>
      </c>
    </row>
    <row r="1921" spans="1:28">
      <c r="A1921" t="s">
        <v>2115</v>
      </c>
      <c r="B1921" s="1">
        <v>45454</v>
      </c>
      <c r="C1921" t="s">
        <v>115</v>
      </c>
      <c r="D1921" t="s">
        <v>41</v>
      </c>
      <c r="E1921" t="s">
        <v>31</v>
      </c>
      <c r="F1921" t="s">
        <v>32</v>
      </c>
      <c r="G1921" t="s">
        <v>67</v>
      </c>
      <c r="H1921">
        <v>22.18</v>
      </c>
      <c r="I1921">
        <v>764</v>
      </c>
      <c r="J1921">
        <v>99.47</v>
      </c>
      <c r="K1921">
        <v>2</v>
      </c>
      <c r="L1921" t="s">
        <v>44</v>
      </c>
      <c r="M1921" t="s">
        <v>35</v>
      </c>
      <c r="N1921">
        <v>45066.400000000001</v>
      </c>
      <c r="O1921" t="s">
        <v>178</v>
      </c>
      <c r="P1921" t="s">
        <v>37</v>
      </c>
      <c r="Q1921">
        <v>83.52</v>
      </c>
      <c r="R1921">
        <v>2415.1999999999998</v>
      </c>
      <c r="S1921">
        <v>4902.62</v>
      </c>
      <c r="T1921">
        <v>5880.11</v>
      </c>
      <c r="U1921" t="str">
        <f>TEXT(Table1[[#This Row],[Booking_Date]],"mmm")</f>
        <v>Jun</v>
      </c>
      <c r="V1921">
        <f>YEAR(Table1[[#This Row],[Booking_Date]])</f>
        <v>2024</v>
      </c>
      <c r="W1921" t="s">
        <v>75</v>
      </c>
      <c r="X1921" t="str">
        <f>IF(Table1[[#This Row],[Freight_Cost]]&gt;50000,"High","Low")</f>
        <v>Low</v>
      </c>
      <c r="Y1921" s="5" t="str">
        <f>IF(Table1[[#This Row],[Profit]]&gt;10000,"Good","Average")</f>
        <v>Average</v>
      </c>
      <c r="Z1921" s="5" t="str" cm="1">
        <f t="array" ref="Z1921">_xlfn.IFS(K1921&lt;=5,"Excellent",K1921&lt;=10,"Good",TRUE,"Delayed")</f>
        <v>Excellent</v>
      </c>
      <c r="AA1921" s="5" t="str">
        <f>_xlfn.XLOOKUP(Table1[[#This Row],[Shipment_ID]],A:A,E:E)</f>
        <v>Hapag-Lloyd</v>
      </c>
      <c r="AB1921" s="5">
        <f t="shared" si="29"/>
        <v>5880.11</v>
      </c>
    </row>
    <row r="1922" spans="1:28">
      <c r="A1922" t="s">
        <v>2116</v>
      </c>
      <c r="B1922" s="1">
        <v>45637</v>
      </c>
      <c r="C1922" t="s">
        <v>64</v>
      </c>
      <c r="D1922" t="s">
        <v>65</v>
      </c>
      <c r="E1922" t="s">
        <v>66</v>
      </c>
      <c r="F1922" t="s">
        <v>58</v>
      </c>
      <c r="G1922" t="s">
        <v>90</v>
      </c>
      <c r="H1922">
        <v>13.69</v>
      </c>
      <c r="I1922">
        <v>2014</v>
      </c>
      <c r="J1922">
        <v>96.88</v>
      </c>
      <c r="K1922">
        <v>5</v>
      </c>
      <c r="L1922" t="s">
        <v>34</v>
      </c>
      <c r="M1922" t="s">
        <v>35</v>
      </c>
      <c r="N1922">
        <v>69114.600000000006</v>
      </c>
      <c r="O1922" t="s">
        <v>454</v>
      </c>
      <c r="P1922" t="s">
        <v>62</v>
      </c>
      <c r="Q1922">
        <v>84.8</v>
      </c>
      <c r="R1922">
        <v>4575.6000000000004</v>
      </c>
      <c r="S1922">
        <v>2727.1</v>
      </c>
      <c r="T1922">
        <v>8435.2199999999993</v>
      </c>
      <c r="U1922" t="str">
        <f>TEXT(Table1[[#This Row],[Booking_Date]],"mmm")</f>
        <v>Dec</v>
      </c>
      <c r="V1922">
        <f>YEAR(Table1[[#This Row],[Booking_Date]])</f>
        <v>2024</v>
      </c>
      <c r="W1922" t="s">
        <v>104</v>
      </c>
      <c r="X1922" t="str">
        <f>IF(Table1[[#This Row],[Freight_Cost]]&gt;50000,"High","Low")</f>
        <v>High</v>
      </c>
      <c r="Y1922" s="5" t="str">
        <f>IF(Table1[[#This Row],[Profit]]&gt;10000,"Good","Average")</f>
        <v>Average</v>
      </c>
      <c r="Z1922" s="5" t="str" cm="1">
        <f t="array" ref="Z1922">_xlfn.IFS(K1922&lt;=5,"Excellent",K1922&lt;=10,"Good",TRUE,"Delayed")</f>
        <v>Excellent</v>
      </c>
      <c r="AA1922" s="5" t="str">
        <f>_xlfn.XLOOKUP(Table1[[#This Row],[Shipment_ID]],A:A,E:E)</f>
        <v>COSCO</v>
      </c>
      <c r="AB1922" s="5">
        <f t="shared" ref="AB1922:AB1985" si="30">INDEX(T:T,MATCH(A1922,A:A,0))</f>
        <v>8435.2199999999993</v>
      </c>
    </row>
    <row r="1923" spans="1:28">
      <c r="A1923" t="s">
        <v>2117</v>
      </c>
      <c r="B1923" s="1">
        <v>46028</v>
      </c>
      <c r="C1923" t="s">
        <v>40</v>
      </c>
      <c r="D1923" t="s">
        <v>51</v>
      </c>
      <c r="E1923" t="s">
        <v>57</v>
      </c>
      <c r="F1923" t="s">
        <v>58</v>
      </c>
      <c r="G1923" t="s">
        <v>59</v>
      </c>
      <c r="H1923">
        <v>18.02</v>
      </c>
      <c r="I1923">
        <v>565</v>
      </c>
      <c r="J1923">
        <v>103.31</v>
      </c>
      <c r="K1923">
        <v>2</v>
      </c>
      <c r="L1923" t="s">
        <v>34</v>
      </c>
      <c r="M1923" t="s">
        <v>60</v>
      </c>
      <c r="N1923">
        <v>52395.199999999997</v>
      </c>
      <c r="O1923" t="s">
        <v>277</v>
      </c>
      <c r="P1923" t="s">
        <v>78</v>
      </c>
      <c r="Q1923">
        <v>83.91</v>
      </c>
      <c r="R1923">
        <v>1850.8</v>
      </c>
      <c r="S1923">
        <v>3439.47</v>
      </c>
      <c r="T1923">
        <v>7254.27</v>
      </c>
      <c r="U1923" t="str">
        <f>TEXT(Table1[[#This Row],[Booking_Date]],"mmm")</f>
        <v>Jan</v>
      </c>
      <c r="V1923">
        <f>YEAR(Table1[[#This Row],[Booking_Date]])</f>
        <v>2026</v>
      </c>
      <c r="W1923" t="s">
        <v>38</v>
      </c>
      <c r="X1923" t="str">
        <f>IF(Table1[[#This Row],[Freight_Cost]]&gt;50000,"High","Low")</f>
        <v>High</v>
      </c>
      <c r="Y1923" s="5" t="str">
        <f>IF(Table1[[#This Row],[Profit]]&gt;10000,"Good","Average")</f>
        <v>Average</v>
      </c>
      <c r="Z1923" s="5" t="str" cm="1">
        <f t="array" ref="Z1923">_xlfn.IFS(K1923&lt;=5,"Excellent",K1923&lt;=10,"Good",TRUE,"Delayed")</f>
        <v>Excellent</v>
      </c>
      <c r="AA1923" s="5" t="str">
        <f>_xlfn.XLOOKUP(Table1[[#This Row],[Shipment_ID]],A:A,E:E)</f>
        <v>Evergreen</v>
      </c>
      <c r="AB1923" s="5">
        <f t="shared" si="30"/>
        <v>7254.27</v>
      </c>
    </row>
    <row r="1924" spans="1:28">
      <c r="A1924" t="s">
        <v>2118</v>
      </c>
      <c r="B1924" s="1">
        <v>45913</v>
      </c>
      <c r="C1924" t="s">
        <v>121</v>
      </c>
      <c r="D1924" t="s">
        <v>72</v>
      </c>
      <c r="E1924" t="s">
        <v>31</v>
      </c>
      <c r="F1924" t="s">
        <v>58</v>
      </c>
      <c r="G1924" t="s">
        <v>52</v>
      </c>
      <c r="H1924">
        <v>13.18</v>
      </c>
      <c r="I1924">
        <v>1743</v>
      </c>
      <c r="J1924">
        <v>100.73</v>
      </c>
      <c r="K1924">
        <v>6</v>
      </c>
      <c r="L1924" t="s">
        <v>68</v>
      </c>
      <c r="M1924" t="s">
        <v>45</v>
      </c>
      <c r="N1924">
        <v>60865.599999999999</v>
      </c>
      <c r="O1924" t="s">
        <v>178</v>
      </c>
      <c r="P1924" t="s">
        <v>62</v>
      </c>
      <c r="Q1924">
        <v>81.459999999999994</v>
      </c>
      <c r="R1924">
        <v>4013.2</v>
      </c>
      <c r="S1924">
        <v>4752.2299999999996</v>
      </c>
      <c r="T1924">
        <v>10082.1</v>
      </c>
      <c r="U1924" t="str">
        <f>TEXT(Table1[[#This Row],[Booking_Date]],"mmm")</f>
        <v>Sep</v>
      </c>
      <c r="V1924">
        <f>YEAR(Table1[[#This Row],[Booking_Date]])</f>
        <v>2025</v>
      </c>
      <c r="W1924" t="s">
        <v>48</v>
      </c>
      <c r="X1924" t="str">
        <f>IF(Table1[[#This Row],[Freight_Cost]]&gt;50000,"High","Low")</f>
        <v>High</v>
      </c>
      <c r="Y1924" s="5" t="str">
        <f>IF(Table1[[#This Row],[Profit]]&gt;10000,"Good","Average")</f>
        <v>Good</v>
      </c>
      <c r="Z1924" s="5" t="str" cm="1">
        <f t="array" ref="Z1924">_xlfn.IFS(K1924&lt;=5,"Excellent",K1924&lt;=10,"Good",TRUE,"Delayed")</f>
        <v>Good</v>
      </c>
      <c r="AA1924" s="5" t="str">
        <f>_xlfn.XLOOKUP(Table1[[#This Row],[Shipment_ID]],A:A,E:E)</f>
        <v>Hapag-Lloyd</v>
      </c>
      <c r="AB1924" s="5">
        <f t="shared" si="30"/>
        <v>10082.1</v>
      </c>
    </row>
    <row r="1925" spans="1:28">
      <c r="A1925" t="s">
        <v>2119</v>
      </c>
      <c r="B1925" s="1">
        <v>45923</v>
      </c>
      <c r="C1925" t="s">
        <v>29</v>
      </c>
      <c r="D1925" t="s">
        <v>65</v>
      </c>
      <c r="E1925" t="s">
        <v>83</v>
      </c>
      <c r="F1925" t="s">
        <v>58</v>
      </c>
      <c r="G1925" t="s">
        <v>67</v>
      </c>
      <c r="H1925">
        <v>27.25</v>
      </c>
      <c r="I1925">
        <v>2423</v>
      </c>
      <c r="J1925">
        <v>102.83</v>
      </c>
      <c r="K1925">
        <v>7</v>
      </c>
      <c r="L1925" t="s">
        <v>44</v>
      </c>
      <c r="M1925" t="s">
        <v>60</v>
      </c>
      <c r="N1925">
        <v>77940.600000000006</v>
      </c>
      <c r="O1925" t="s">
        <v>425</v>
      </c>
      <c r="P1925" t="s">
        <v>37</v>
      </c>
      <c r="Q1925">
        <v>84.28</v>
      </c>
      <c r="R1925">
        <v>5936</v>
      </c>
      <c r="S1925">
        <v>4262.8999999999996</v>
      </c>
      <c r="T1925">
        <v>8390.58</v>
      </c>
      <c r="U1925" t="str">
        <f>TEXT(Table1[[#This Row],[Booking_Date]],"mmm")</f>
        <v>Sep</v>
      </c>
      <c r="V1925">
        <f>YEAR(Table1[[#This Row],[Booking_Date]])</f>
        <v>2025</v>
      </c>
      <c r="W1925" t="s">
        <v>48</v>
      </c>
      <c r="X1925" t="str">
        <f>IF(Table1[[#This Row],[Freight_Cost]]&gt;50000,"High","Low")</f>
        <v>High</v>
      </c>
      <c r="Y1925" s="5" t="str">
        <f>IF(Table1[[#This Row],[Profit]]&gt;10000,"Good","Average")</f>
        <v>Average</v>
      </c>
      <c r="Z1925" s="5" t="str" cm="1">
        <f t="array" ref="Z1925">_xlfn.IFS(K1925&lt;=5,"Excellent",K1925&lt;=10,"Good",TRUE,"Delayed")</f>
        <v>Good</v>
      </c>
      <c r="AA1925" s="5" t="str">
        <f>_xlfn.XLOOKUP(Table1[[#This Row],[Shipment_ID]],A:A,E:E)</f>
        <v>MSC</v>
      </c>
      <c r="AB1925" s="5">
        <f t="shared" si="30"/>
        <v>8390.58</v>
      </c>
    </row>
    <row r="1926" spans="1:28">
      <c r="A1926" t="s">
        <v>2120</v>
      </c>
      <c r="B1926" s="1">
        <v>45343</v>
      </c>
      <c r="C1926" t="s">
        <v>50</v>
      </c>
      <c r="D1926" t="s">
        <v>51</v>
      </c>
      <c r="E1926" t="s">
        <v>102</v>
      </c>
      <c r="F1926" t="s">
        <v>32</v>
      </c>
      <c r="G1926" t="s">
        <v>84</v>
      </c>
      <c r="H1926">
        <v>21.11</v>
      </c>
      <c r="I1926">
        <v>2247</v>
      </c>
      <c r="J1926">
        <v>97.09</v>
      </c>
      <c r="K1926">
        <v>7</v>
      </c>
      <c r="L1926" t="s">
        <v>68</v>
      </c>
      <c r="M1926" t="s">
        <v>35</v>
      </c>
      <c r="N1926">
        <v>64113.8</v>
      </c>
      <c r="O1926" t="s">
        <v>36</v>
      </c>
      <c r="P1926" t="s">
        <v>54</v>
      </c>
      <c r="Q1926">
        <v>87.58</v>
      </c>
      <c r="R1926">
        <v>5338.4</v>
      </c>
      <c r="S1926">
        <v>2418.27</v>
      </c>
      <c r="T1926">
        <v>10716.19</v>
      </c>
      <c r="U1926" t="str">
        <f>TEXT(Table1[[#This Row],[Booking_Date]],"mmm")</f>
        <v>Feb</v>
      </c>
      <c r="V1926">
        <f>YEAR(Table1[[#This Row],[Booking_Date]])</f>
        <v>2024</v>
      </c>
      <c r="W1926" t="s">
        <v>38</v>
      </c>
      <c r="X1926" t="str">
        <f>IF(Table1[[#This Row],[Freight_Cost]]&gt;50000,"High","Low")</f>
        <v>High</v>
      </c>
      <c r="Y1926" s="5" t="str">
        <f>IF(Table1[[#This Row],[Profit]]&gt;10000,"Good","Average")</f>
        <v>Good</v>
      </c>
      <c r="Z1926" s="5" t="str" cm="1">
        <f t="array" ref="Z1926">_xlfn.IFS(K1926&lt;=5,"Excellent",K1926&lt;=10,"Good",TRUE,"Delayed")</f>
        <v>Good</v>
      </c>
      <c r="AA1926" s="5" t="str">
        <f>_xlfn.XLOOKUP(Table1[[#This Row],[Shipment_ID]],A:A,E:E)</f>
        <v>Maersk</v>
      </c>
      <c r="AB1926" s="5">
        <f t="shared" si="30"/>
        <v>10716.19</v>
      </c>
    </row>
    <row r="1927" spans="1:28">
      <c r="A1927" t="s">
        <v>2121</v>
      </c>
      <c r="B1927" s="1">
        <v>45745</v>
      </c>
      <c r="C1927" t="s">
        <v>121</v>
      </c>
      <c r="D1927" t="s">
        <v>30</v>
      </c>
      <c r="E1927" t="s">
        <v>83</v>
      </c>
      <c r="F1927" t="s">
        <v>32</v>
      </c>
      <c r="G1927" t="s">
        <v>67</v>
      </c>
      <c r="H1927">
        <v>24.8</v>
      </c>
      <c r="I1927">
        <v>1320</v>
      </c>
      <c r="J1927">
        <v>86.58</v>
      </c>
      <c r="K1927">
        <v>4</v>
      </c>
      <c r="L1927" t="s">
        <v>44</v>
      </c>
      <c r="M1927" t="s">
        <v>45</v>
      </c>
      <c r="N1927">
        <v>50049.599999999999</v>
      </c>
      <c r="O1927" t="s">
        <v>146</v>
      </c>
      <c r="P1927" t="s">
        <v>47</v>
      </c>
      <c r="Q1927">
        <v>84.96</v>
      </c>
      <c r="R1927">
        <v>3632</v>
      </c>
      <c r="S1927">
        <v>2563.59</v>
      </c>
      <c r="T1927">
        <v>4836</v>
      </c>
      <c r="U1927" t="str">
        <f>TEXT(Table1[[#This Row],[Booking_Date]],"mmm")</f>
        <v>Mar</v>
      </c>
      <c r="V1927">
        <f>YEAR(Table1[[#This Row],[Booking_Date]])</f>
        <v>2025</v>
      </c>
      <c r="W1927" t="s">
        <v>38</v>
      </c>
      <c r="X1927" t="str">
        <f>IF(Table1[[#This Row],[Freight_Cost]]&gt;50000,"High","Low")</f>
        <v>High</v>
      </c>
      <c r="Y1927" s="5" t="str">
        <f>IF(Table1[[#This Row],[Profit]]&gt;10000,"Good","Average")</f>
        <v>Average</v>
      </c>
      <c r="Z1927" s="5" t="str" cm="1">
        <f t="array" ref="Z1927">_xlfn.IFS(K1927&lt;=5,"Excellent",K1927&lt;=10,"Good",TRUE,"Delayed")</f>
        <v>Excellent</v>
      </c>
      <c r="AA1927" s="5" t="str">
        <f>_xlfn.XLOOKUP(Table1[[#This Row],[Shipment_ID]],A:A,E:E)</f>
        <v>MSC</v>
      </c>
      <c r="AB1927" s="5">
        <f t="shared" si="30"/>
        <v>4836</v>
      </c>
    </row>
    <row r="1928" spans="1:28">
      <c r="A1928" t="s">
        <v>2122</v>
      </c>
      <c r="B1928" s="1">
        <v>45945</v>
      </c>
      <c r="C1928" t="s">
        <v>40</v>
      </c>
      <c r="D1928" t="s">
        <v>56</v>
      </c>
      <c r="E1928" t="s">
        <v>31</v>
      </c>
      <c r="F1928" t="s">
        <v>58</v>
      </c>
      <c r="G1928" t="s">
        <v>52</v>
      </c>
      <c r="H1928">
        <v>16.52</v>
      </c>
      <c r="I1928">
        <v>757</v>
      </c>
      <c r="J1928">
        <v>102.76</v>
      </c>
      <c r="K1928">
        <v>2</v>
      </c>
      <c r="L1928" t="s">
        <v>44</v>
      </c>
      <c r="M1928" t="s">
        <v>45</v>
      </c>
      <c r="N1928">
        <v>49783.199999999997</v>
      </c>
      <c r="O1928" t="s">
        <v>93</v>
      </c>
      <c r="P1928" t="s">
        <v>78</v>
      </c>
      <c r="Q1928">
        <v>85.5</v>
      </c>
      <c r="R1928">
        <v>2174.8000000000002</v>
      </c>
      <c r="S1928">
        <v>3163.17</v>
      </c>
      <c r="T1928">
        <v>5719.72</v>
      </c>
      <c r="U1928" t="str">
        <f>TEXT(Table1[[#This Row],[Booking_Date]],"mmm")</f>
        <v>Oct</v>
      </c>
      <c r="V1928">
        <f>YEAR(Table1[[#This Row],[Booking_Date]])</f>
        <v>2025</v>
      </c>
      <c r="W1928" t="s">
        <v>104</v>
      </c>
      <c r="X1928" t="str">
        <f>IF(Table1[[#This Row],[Freight_Cost]]&gt;50000,"High","Low")</f>
        <v>Low</v>
      </c>
      <c r="Y1928" s="5" t="str">
        <f>IF(Table1[[#This Row],[Profit]]&gt;10000,"Good","Average")</f>
        <v>Average</v>
      </c>
      <c r="Z1928" s="5" t="str" cm="1">
        <f t="array" ref="Z1928">_xlfn.IFS(K1928&lt;=5,"Excellent",K1928&lt;=10,"Good",TRUE,"Delayed")</f>
        <v>Excellent</v>
      </c>
      <c r="AA1928" s="5" t="str">
        <f>_xlfn.XLOOKUP(Table1[[#This Row],[Shipment_ID]],A:A,E:E)</f>
        <v>Hapag-Lloyd</v>
      </c>
      <c r="AB1928" s="5">
        <f t="shared" si="30"/>
        <v>5719.72</v>
      </c>
    </row>
    <row r="1929" spans="1:28">
      <c r="A1929" t="s">
        <v>2123</v>
      </c>
      <c r="B1929" s="1">
        <v>45658</v>
      </c>
      <c r="C1929" t="s">
        <v>89</v>
      </c>
      <c r="D1929" t="s">
        <v>30</v>
      </c>
      <c r="E1929" t="s">
        <v>42</v>
      </c>
      <c r="F1929" t="s">
        <v>58</v>
      </c>
      <c r="G1929" t="s">
        <v>43</v>
      </c>
      <c r="H1929">
        <v>21.85</v>
      </c>
      <c r="I1929">
        <v>1934</v>
      </c>
      <c r="J1929">
        <v>97.57</v>
      </c>
      <c r="K1929">
        <v>6</v>
      </c>
      <c r="L1929" t="s">
        <v>68</v>
      </c>
      <c r="M1929" t="s">
        <v>45</v>
      </c>
      <c r="N1929">
        <v>70581.399999999994</v>
      </c>
      <c r="O1929" t="s">
        <v>124</v>
      </c>
      <c r="P1929" t="s">
        <v>70</v>
      </c>
      <c r="Q1929">
        <v>85.04</v>
      </c>
      <c r="R1929">
        <v>4742</v>
      </c>
      <c r="S1929">
        <v>1668.37</v>
      </c>
      <c r="T1929">
        <v>8897.83</v>
      </c>
      <c r="U1929" t="str">
        <f>TEXT(Table1[[#This Row],[Booking_Date]],"mmm")</f>
        <v>Jan</v>
      </c>
      <c r="V1929">
        <f>YEAR(Table1[[#This Row],[Booking_Date]])</f>
        <v>2025</v>
      </c>
      <c r="W1929" t="s">
        <v>38</v>
      </c>
      <c r="X1929" t="str">
        <f>IF(Table1[[#This Row],[Freight_Cost]]&gt;50000,"High","Low")</f>
        <v>High</v>
      </c>
      <c r="Y1929" s="5" t="str">
        <f>IF(Table1[[#This Row],[Profit]]&gt;10000,"Good","Average")</f>
        <v>Average</v>
      </c>
      <c r="Z1929" s="5" t="str" cm="1">
        <f t="array" ref="Z1929">_xlfn.IFS(K1929&lt;=5,"Excellent",K1929&lt;=10,"Good",TRUE,"Delayed")</f>
        <v>Good</v>
      </c>
      <c r="AA1929" s="5" t="str">
        <f>_xlfn.XLOOKUP(Table1[[#This Row],[Shipment_ID]],A:A,E:E)</f>
        <v>CMA CGM</v>
      </c>
      <c r="AB1929" s="5">
        <f t="shared" si="30"/>
        <v>8897.83</v>
      </c>
    </row>
    <row r="1930" spans="1:28">
      <c r="A1930" t="s">
        <v>2124</v>
      </c>
      <c r="B1930" s="1">
        <v>46001</v>
      </c>
      <c r="C1930" t="s">
        <v>50</v>
      </c>
      <c r="D1930" t="s">
        <v>30</v>
      </c>
      <c r="E1930" t="s">
        <v>99</v>
      </c>
      <c r="F1930" t="s">
        <v>58</v>
      </c>
      <c r="G1930" t="s">
        <v>33</v>
      </c>
      <c r="H1930">
        <v>26.12</v>
      </c>
      <c r="I1930">
        <v>1023</v>
      </c>
      <c r="J1930">
        <v>88.66</v>
      </c>
      <c r="K1930">
        <v>2</v>
      </c>
      <c r="L1930" t="s">
        <v>34</v>
      </c>
      <c r="M1930" t="s">
        <v>45</v>
      </c>
      <c r="N1930">
        <v>64923.199999999997</v>
      </c>
      <c r="O1930" t="s">
        <v>141</v>
      </c>
      <c r="P1930" t="s">
        <v>70</v>
      </c>
      <c r="Q1930">
        <v>85.93</v>
      </c>
      <c r="R1930">
        <v>3090.8</v>
      </c>
      <c r="S1930">
        <v>2623.51</v>
      </c>
      <c r="T1930">
        <v>9183.6</v>
      </c>
      <c r="U1930" t="str">
        <f>TEXT(Table1[[#This Row],[Booking_Date]],"mmm")</f>
        <v>Dec</v>
      </c>
      <c r="V1930">
        <f>YEAR(Table1[[#This Row],[Booking_Date]])</f>
        <v>2025</v>
      </c>
      <c r="W1930" t="s">
        <v>104</v>
      </c>
      <c r="X1930" t="str">
        <f>IF(Table1[[#This Row],[Freight_Cost]]&gt;50000,"High","Low")</f>
        <v>High</v>
      </c>
      <c r="Y1930" s="5" t="str">
        <f>IF(Table1[[#This Row],[Profit]]&gt;10000,"Good","Average")</f>
        <v>Average</v>
      </c>
      <c r="Z1930" s="5" t="str" cm="1">
        <f t="array" ref="Z1930">_xlfn.IFS(K1930&lt;=5,"Excellent",K1930&lt;=10,"Good",TRUE,"Delayed")</f>
        <v>Excellent</v>
      </c>
      <c r="AA1930" s="5" t="str">
        <f>_xlfn.XLOOKUP(Table1[[#This Row],[Shipment_ID]],A:A,E:E)</f>
        <v>ONE</v>
      </c>
      <c r="AB1930" s="5">
        <f t="shared" si="30"/>
        <v>9183.6</v>
      </c>
    </row>
    <row r="1931" spans="1:28">
      <c r="A1931" t="s">
        <v>2125</v>
      </c>
      <c r="B1931" s="1">
        <v>45936</v>
      </c>
      <c r="C1931" t="s">
        <v>89</v>
      </c>
      <c r="D1931" t="s">
        <v>51</v>
      </c>
      <c r="E1931" t="s">
        <v>42</v>
      </c>
      <c r="F1931" t="s">
        <v>32</v>
      </c>
      <c r="G1931" t="s">
        <v>67</v>
      </c>
      <c r="H1931">
        <v>19.12</v>
      </c>
      <c r="I1931">
        <v>801</v>
      </c>
      <c r="J1931">
        <v>96.31</v>
      </c>
      <c r="K1931">
        <v>3</v>
      </c>
      <c r="L1931" t="s">
        <v>34</v>
      </c>
      <c r="M1931" t="s">
        <v>45</v>
      </c>
      <c r="N1931">
        <v>44877.2</v>
      </c>
      <c r="O1931" t="s">
        <v>527</v>
      </c>
      <c r="P1931" t="s">
        <v>70</v>
      </c>
      <c r="Q1931">
        <v>88.66</v>
      </c>
      <c r="R1931">
        <v>2366.8000000000002</v>
      </c>
      <c r="S1931">
        <v>4712.0200000000004</v>
      </c>
      <c r="T1931">
        <v>4849.6899999999996</v>
      </c>
      <c r="U1931" t="str">
        <f>TEXT(Table1[[#This Row],[Booking_Date]],"mmm")</f>
        <v>Oct</v>
      </c>
      <c r="V1931">
        <f>YEAR(Table1[[#This Row],[Booking_Date]])</f>
        <v>2025</v>
      </c>
      <c r="W1931" t="s">
        <v>104</v>
      </c>
      <c r="X1931" t="str">
        <f>IF(Table1[[#This Row],[Freight_Cost]]&gt;50000,"High","Low")</f>
        <v>Low</v>
      </c>
      <c r="Y1931" s="5" t="str">
        <f>IF(Table1[[#This Row],[Profit]]&gt;10000,"Good","Average")</f>
        <v>Average</v>
      </c>
      <c r="Z1931" s="5" t="str" cm="1">
        <f t="array" ref="Z1931">_xlfn.IFS(K1931&lt;=5,"Excellent",K1931&lt;=10,"Good",TRUE,"Delayed")</f>
        <v>Excellent</v>
      </c>
      <c r="AA1931" s="5" t="str">
        <f>_xlfn.XLOOKUP(Table1[[#This Row],[Shipment_ID]],A:A,E:E)</f>
        <v>CMA CGM</v>
      </c>
      <c r="AB1931" s="5">
        <f t="shared" si="30"/>
        <v>4849.6899999999996</v>
      </c>
    </row>
    <row r="1932" spans="1:28">
      <c r="A1932" t="s">
        <v>2126</v>
      </c>
      <c r="B1932" s="1">
        <v>46125</v>
      </c>
      <c r="C1932" t="s">
        <v>29</v>
      </c>
      <c r="D1932" t="s">
        <v>65</v>
      </c>
      <c r="E1932" t="s">
        <v>57</v>
      </c>
      <c r="F1932" t="s">
        <v>32</v>
      </c>
      <c r="G1932" t="s">
        <v>84</v>
      </c>
      <c r="H1932">
        <v>24.27</v>
      </c>
      <c r="I1932">
        <v>1656</v>
      </c>
      <c r="J1932">
        <v>99.08</v>
      </c>
      <c r="K1932">
        <v>4</v>
      </c>
      <c r="L1932" t="s">
        <v>68</v>
      </c>
      <c r="M1932" t="s">
        <v>60</v>
      </c>
      <c r="N1932">
        <v>56104.6</v>
      </c>
      <c r="O1932" t="s">
        <v>118</v>
      </c>
      <c r="P1932" t="s">
        <v>62</v>
      </c>
      <c r="Q1932">
        <v>86.82</v>
      </c>
      <c r="R1932">
        <v>4282.8</v>
      </c>
      <c r="S1932">
        <v>3165.05</v>
      </c>
      <c r="T1932">
        <v>8337.66</v>
      </c>
      <c r="U1932" t="str">
        <f>TEXT(Table1[[#This Row],[Booking_Date]],"mmm")</f>
        <v>Apr</v>
      </c>
      <c r="V1932">
        <f>YEAR(Table1[[#This Row],[Booking_Date]])</f>
        <v>2026</v>
      </c>
      <c r="W1932" t="s">
        <v>75</v>
      </c>
      <c r="X1932" t="str">
        <f>IF(Table1[[#This Row],[Freight_Cost]]&gt;50000,"High","Low")</f>
        <v>High</v>
      </c>
      <c r="Y1932" s="5" t="str">
        <f>IF(Table1[[#This Row],[Profit]]&gt;10000,"Good","Average")</f>
        <v>Average</v>
      </c>
      <c r="Z1932" s="5" t="str" cm="1">
        <f t="array" ref="Z1932">_xlfn.IFS(K1932&lt;=5,"Excellent",K1932&lt;=10,"Good",TRUE,"Delayed")</f>
        <v>Excellent</v>
      </c>
      <c r="AA1932" s="5" t="str">
        <f>_xlfn.XLOOKUP(Table1[[#This Row],[Shipment_ID]],A:A,E:E)</f>
        <v>Evergreen</v>
      </c>
      <c r="AB1932" s="5">
        <f t="shared" si="30"/>
        <v>8337.66</v>
      </c>
    </row>
    <row r="1933" spans="1:28">
      <c r="A1933" t="s">
        <v>2127</v>
      </c>
      <c r="B1933" s="1">
        <v>45847</v>
      </c>
      <c r="C1933" t="s">
        <v>121</v>
      </c>
      <c r="D1933" t="s">
        <v>65</v>
      </c>
      <c r="E1933" t="s">
        <v>31</v>
      </c>
      <c r="F1933" t="s">
        <v>32</v>
      </c>
      <c r="G1933" t="s">
        <v>43</v>
      </c>
      <c r="H1933">
        <v>20.73</v>
      </c>
      <c r="I1933">
        <v>926</v>
      </c>
      <c r="J1933">
        <v>104.82</v>
      </c>
      <c r="K1933">
        <v>3</v>
      </c>
      <c r="L1933" t="s">
        <v>68</v>
      </c>
      <c r="M1933" t="s">
        <v>45</v>
      </c>
      <c r="N1933">
        <v>46347.4</v>
      </c>
      <c r="O1933" t="s">
        <v>182</v>
      </c>
      <c r="P1933" t="s">
        <v>37</v>
      </c>
      <c r="Q1933">
        <v>81.64</v>
      </c>
      <c r="R1933">
        <v>2681.2</v>
      </c>
      <c r="S1933">
        <v>4934.22</v>
      </c>
      <c r="T1933">
        <v>6510.66</v>
      </c>
      <c r="U1933" t="str">
        <f>TEXT(Table1[[#This Row],[Booking_Date]],"mmm")</f>
        <v>Jul</v>
      </c>
      <c r="V1933">
        <f>YEAR(Table1[[#This Row],[Booking_Date]])</f>
        <v>2025</v>
      </c>
      <c r="W1933" t="s">
        <v>48</v>
      </c>
      <c r="X1933" t="str">
        <f>IF(Table1[[#This Row],[Freight_Cost]]&gt;50000,"High","Low")</f>
        <v>Low</v>
      </c>
      <c r="Y1933" s="5" t="str">
        <f>IF(Table1[[#This Row],[Profit]]&gt;10000,"Good","Average")</f>
        <v>Average</v>
      </c>
      <c r="Z1933" s="5" t="str" cm="1">
        <f t="array" ref="Z1933">_xlfn.IFS(K1933&lt;=5,"Excellent",K1933&lt;=10,"Good",TRUE,"Delayed")</f>
        <v>Excellent</v>
      </c>
      <c r="AA1933" s="5" t="str">
        <f>_xlfn.XLOOKUP(Table1[[#This Row],[Shipment_ID]],A:A,E:E)</f>
        <v>Hapag-Lloyd</v>
      </c>
      <c r="AB1933" s="5">
        <f t="shared" si="30"/>
        <v>6510.66</v>
      </c>
    </row>
    <row r="1934" spans="1:28">
      <c r="A1934" t="s">
        <v>2128</v>
      </c>
      <c r="B1934" s="1">
        <v>45666</v>
      </c>
      <c r="C1934" t="s">
        <v>121</v>
      </c>
      <c r="D1934" t="s">
        <v>51</v>
      </c>
      <c r="E1934" t="s">
        <v>57</v>
      </c>
      <c r="F1934" t="s">
        <v>32</v>
      </c>
      <c r="G1934" t="s">
        <v>67</v>
      </c>
      <c r="H1934">
        <v>26.63</v>
      </c>
      <c r="I1934">
        <v>2417</v>
      </c>
      <c r="J1934">
        <v>94.65</v>
      </c>
      <c r="K1934">
        <v>8</v>
      </c>
      <c r="L1934" t="s">
        <v>34</v>
      </c>
      <c r="M1934" t="s">
        <v>35</v>
      </c>
      <c r="N1934">
        <v>73329</v>
      </c>
      <c r="O1934" t="s">
        <v>36</v>
      </c>
      <c r="P1934" t="s">
        <v>70</v>
      </c>
      <c r="Q1934">
        <v>84.67</v>
      </c>
      <c r="R1934">
        <v>5899.2</v>
      </c>
      <c r="S1934">
        <v>3862.22</v>
      </c>
      <c r="T1934">
        <v>9979.52</v>
      </c>
      <c r="U1934" t="str">
        <f>TEXT(Table1[[#This Row],[Booking_Date]],"mmm")</f>
        <v>Jan</v>
      </c>
      <c r="V1934">
        <f>YEAR(Table1[[#This Row],[Booking_Date]])</f>
        <v>2025</v>
      </c>
      <c r="W1934" t="s">
        <v>38</v>
      </c>
      <c r="X1934" t="str">
        <f>IF(Table1[[#This Row],[Freight_Cost]]&gt;50000,"High","Low")</f>
        <v>High</v>
      </c>
      <c r="Y1934" s="5" t="str">
        <f>IF(Table1[[#This Row],[Profit]]&gt;10000,"Good","Average")</f>
        <v>Average</v>
      </c>
      <c r="Z1934" s="5" t="str" cm="1">
        <f t="array" ref="Z1934">_xlfn.IFS(K1934&lt;=5,"Excellent",K1934&lt;=10,"Good",TRUE,"Delayed")</f>
        <v>Good</v>
      </c>
      <c r="AA1934" s="5" t="str">
        <f>_xlfn.XLOOKUP(Table1[[#This Row],[Shipment_ID]],A:A,E:E)</f>
        <v>Evergreen</v>
      </c>
      <c r="AB1934" s="5">
        <f t="shared" si="30"/>
        <v>9979.52</v>
      </c>
    </row>
    <row r="1935" spans="1:28">
      <c r="A1935" t="s">
        <v>2129</v>
      </c>
      <c r="B1935" s="1">
        <v>45634</v>
      </c>
      <c r="C1935" t="s">
        <v>89</v>
      </c>
      <c r="D1935" t="s">
        <v>56</v>
      </c>
      <c r="E1935" t="s">
        <v>99</v>
      </c>
      <c r="F1935" t="s">
        <v>58</v>
      </c>
      <c r="G1935" t="s">
        <v>67</v>
      </c>
      <c r="H1935">
        <v>15.82</v>
      </c>
      <c r="I1935">
        <v>317</v>
      </c>
      <c r="J1935">
        <v>92.19</v>
      </c>
      <c r="K1935">
        <v>2</v>
      </c>
      <c r="L1935" t="s">
        <v>44</v>
      </c>
      <c r="M1935" t="s">
        <v>35</v>
      </c>
      <c r="N1935">
        <v>45104.800000000003</v>
      </c>
      <c r="O1935" t="s">
        <v>80</v>
      </c>
      <c r="P1935" t="s">
        <v>74</v>
      </c>
      <c r="Q1935">
        <v>83.28</v>
      </c>
      <c r="R1935">
        <v>1266.8</v>
      </c>
      <c r="S1935">
        <v>4529.13</v>
      </c>
      <c r="T1935">
        <v>7694.94</v>
      </c>
      <c r="U1935" t="str">
        <f>TEXT(Table1[[#This Row],[Booking_Date]],"mmm")</f>
        <v>Dec</v>
      </c>
      <c r="V1935">
        <f>YEAR(Table1[[#This Row],[Booking_Date]])</f>
        <v>2024</v>
      </c>
      <c r="W1935" t="s">
        <v>104</v>
      </c>
      <c r="X1935" t="str">
        <f>IF(Table1[[#This Row],[Freight_Cost]]&gt;50000,"High","Low")</f>
        <v>Low</v>
      </c>
      <c r="Y1935" s="5" t="str">
        <f>IF(Table1[[#This Row],[Profit]]&gt;10000,"Good","Average")</f>
        <v>Average</v>
      </c>
      <c r="Z1935" s="5" t="str" cm="1">
        <f t="array" ref="Z1935">_xlfn.IFS(K1935&lt;=5,"Excellent",K1935&lt;=10,"Good",TRUE,"Delayed")</f>
        <v>Excellent</v>
      </c>
      <c r="AA1935" s="5" t="str">
        <f>_xlfn.XLOOKUP(Table1[[#This Row],[Shipment_ID]],A:A,E:E)</f>
        <v>ONE</v>
      </c>
      <c r="AB1935" s="5">
        <f t="shared" si="30"/>
        <v>7694.94</v>
      </c>
    </row>
    <row r="1936" spans="1:28">
      <c r="A1936" t="s">
        <v>2130</v>
      </c>
      <c r="B1936" s="1">
        <v>45600</v>
      </c>
      <c r="C1936" t="s">
        <v>89</v>
      </c>
      <c r="D1936" t="s">
        <v>30</v>
      </c>
      <c r="E1936" t="s">
        <v>57</v>
      </c>
      <c r="F1936" t="s">
        <v>32</v>
      </c>
      <c r="G1936" t="s">
        <v>59</v>
      </c>
      <c r="H1936">
        <v>21.68</v>
      </c>
      <c r="I1936">
        <v>1654</v>
      </c>
      <c r="J1936">
        <v>94.68</v>
      </c>
      <c r="K1936">
        <v>5</v>
      </c>
      <c r="L1936" t="s">
        <v>44</v>
      </c>
      <c r="M1936" t="s">
        <v>35</v>
      </c>
      <c r="N1936">
        <v>54721.599999999999</v>
      </c>
      <c r="O1936" t="s">
        <v>152</v>
      </c>
      <c r="P1936" t="s">
        <v>70</v>
      </c>
      <c r="Q1936">
        <v>83.33</v>
      </c>
      <c r="R1936">
        <v>4175.2</v>
      </c>
      <c r="S1936">
        <v>2948.07</v>
      </c>
      <c r="T1936">
        <v>8462.1</v>
      </c>
      <c r="U1936" t="str">
        <f>TEXT(Table1[[#This Row],[Booking_Date]],"mmm")</f>
        <v>Nov</v>
      </c>
      <c r="V1936">
        <f>YEAR(Table1[[#This Row],[Booking_Date]])</f>
        <v>2024</v>
      </c>
      <c r="W1936" t="s">
        <v>104</v>
      </c>
      <c r="X1936" t="str">
        <f>IF(Table1[[#This Row],[Freight_Cost]]&gt;50000,"High","Low")</f>
        <v>High</v>
      </c>
      <c r="Y1936" s="5" t="str">
        <f>IF(Table1[[#This Row],[Profit]]&gt;10000,"Good","Average")</f>
        <v>Average</v>
      </c>
      <c r="Z1936" s="5" t="str" cm="1">
        <f t="array" ref="Z1936">_xlfn.IFS(K1936&lt;=5,"Excellent",K1936&lt;=10,"Good",TRUE,"Delayed")</f>
        <v>Excellent</v>
      </c>
      <c r="AA1936" s="5" t="str">
        <f>_xlfn.XLOOKUP(Table1[[#This Row],[Shipment_ID]],A:A,E:E)</f>
        <v>Evergreen</v>
      </c>
      <c r="AB1936" s="5">
        <f t="shared" si="30"/>
        <v>8462.1</v>
      </c>
    </row>
    <row r="1937" spans="1:28">
      <c r="A1937" t="s">
        <v>2131</v>
      </c>
      <c r="B1937" s="1">
        <v>45954</v>
      </c>
      <c r="C1937" t="s">
        <v>29</v>
      </c>
      <c r="D1937" t="s">
        <v>65</v>
      </c>
      <c r="E1937" t="s">
        <v>66</v>
      </c>
      <c r="F1937" t="s">
        <v>58</v>
      </c>
      <c r="G1937" t="s">
        <v>67</v>
      </c>
      <c r="H1937">
        <v>14.17</v>
      </c>
      <c r="I1937">
        <v>2799</v>
      </c>
      <c r="J1937">
        <v>93.54</v>
      </c>
      <c r="K1937">
        <v>8</v>
      </c>
      <c r="L1937" t="s">
        <v>44</v>
      </c>
      <c r="M1937" t="s">
        <v>60</v>
      </c>
      <c r="N1937">
        <v>69565.8</v>
      </c>
      <c r="O1937" t="s">
        <v>106</v>
      </c>
      <c r="P1937" t="s">
        <v>47</v>
      </c>
      <c r="Q1937">
        <v>86.22</v>
      </c>
      <c r="R1937">
        <v>6164.8</v>
      </c>
      <c r="S1937">
        <v>2105.31</v>
      </c>
      <c r="T1937">
        <v>6964.05</v>
      </c>
      <c r="U1937" t="str">
        <f>TEXT(Table1[[#This Row],[Booking_Date]],"mmm")</f>
        <v>Oct</v>
      </c>
      <c r="V1937">
        <f>YEAR(Table1[[#This Row],[Booking_Date]])</f>
        <v>2025</v>
      </c>
      <c r="W1937" t="s">
        <v>104</v>
      </c>
      <c r="X1937" t="str">
        <f>IF(Table1[[#This Row],[Freight_Cost]]&gt;50000,"High","Low")</f>
        <v>High</v>
      </c>
      <c r="Y1937" s="5" t="str">
        <f>IF(Table1[[#This Row],[Profit]]&gt;10000,"Good","Average")</f>
        <v>Average</v>
      </c>
      <c r="Z1937" s="5" t="str" cm="1">
        <f t="array" ref="Z1937">_xlfn.IFS(K1937&lt;=5,"Excellent",K1937&lt;=10,"Good",TRUE,"Delayed")</f>
        <v>Good</v>
      </c>
      <c r="AA1937" s="5" t="str">
        <f>_xlfn.XLOOKUP(Table1[[#This Row],[Shipment_ID]],A:A,E:E)</f>
        <v>COSCO</v>
      </c>
      <c r="AB1937" s="5">
        <f t="shared" si="30"/>
        <v>6964.05</v>
      </c>
    </row>
    <row r="1938" spans="1:28">
      <c r="A1938" t="s">
        <v>2132</v>
      </c>
      <c r="B1938" s="1">
        <v>45772</v>
      </c>
      <c r="C1938" t="s">
        <v>115</v>
      </c>
      <c r="D1938" t="s">
        <v>82</v>
      </c>
      <c r="E1938" t="s">
        <v>31</v>
      </c>
      <c r="F1938" t="s">
        <v>58</v>
      </c>
      <c r="G1938" t="s">
        <v>67</v>
      </c>
      <c r="H1938">
        <v>11.34</v>
      </c>
      <c r="I1938">
        <v>1809</v>
      </c>
      <c r="J1938">
        <v>85.46</v>
      </c>
      <c r="K1938">
        <v>5</v>
      </c>
      <c r="L1938" t="s">
        <v>68</v>
      </c>
      <c r="M1938" t="s">
        <v>60</v>
      </c>
      <c r="N1938">
        <v>56669.2</v>
      </c>
      <c r="O1938" t="s">
        <v>100</v>
      </c>
      <c r="P1938" t="s">
        <v>78</v>
      </c>
      <c r="Q1938">
        <v>82.55</v>
      </c>
      <c r="R1938">
        <v>4071.6</v>
      </c>
      <c r="S1938">
        <v>4075.48</v>
      </c>
      <c r="T1938">
        <v>5260.25</v>
      </c>
      <c r="U1938" t="str">
        <f>TEXT(Table1[[#This Row],[Booking_Date]],"mmm")</f>
        <v>Apr</v>
      </c>
      <c r="V1938">
        <f>YEAR(Table1[[#This Row],[Booking_Date]])</f>
        <v>2025</v>
      </c>
      <c r="W1938" t="s">
        <v>75</v>
      </c>
      <c r="X1938" t="str">
        <f>IF(Table1[[#This Row],[Freight_Cost]]&gt;50000,"High","Low")</f>
        <v>High</v>
      </c>
      <c r="Y1938" s="5" t="str">
        <f>IF(Table1[[#This Row],[Profit]]&gt;10000,"Good","Average")</f>
        <v>Average</v>
      </c>
      <c r="Z1938" s="5" t="str" cm="1">
        <f t="array" ref="Z1938">_xlfn.IFS(K1938&lt;=5,"Excellent",K1938&lt;=10,"Good",TRUE,"Delayed")</f>
        <v>Excellent</v>
      </c>
      <c r="AA1938" s="5" t="str">
        <f>_xlfn.XLOOKUP(Table1[[#This Row],[Shipment_ID]],A:A,E:E)</f>
        <v>Hapag-Lloyd</v>
      </c>
      <c r="AB1938" s="5">
        <f t="shared" si="30"/>
        <v>5260.25</v>
      </c>
    </row>
    <row r="1939" spans="1:28">
      <c r="A1939" t="s">
        <v>2133</v>
      </c>
      <c r="B1939" s="1">
        <v>45943</v>
      </c>
      <c r="C1939" t="s">
        <v>121</v>
      </c>
      <c r="D1939" t="s">
        <v>56</v>
      </c>
      <c r="E1939" t="s">
        <v>99</v>
      </c>
      <c r="F1939" t="s">
        <v>58</v>
      </c>
      <c r="G1939" t="s">
        <v>59</v>
      </c>
      <c r="H1939">
        <v>27.69</v>
      </c>
      <c r="I1939">
        <v>454</v>
      </c>
      <c r="J1939">
        <v>86.78</v>
      </c>
      <c r="K1939">
        <v>2</v>
      </c>
      <c r="L1939" t="s">
        <v>34</v>
      </c>
      <c r="M1939" t="s">
        <v>60</v>
      </c>
      <c r="N1939">
        <v>57782.6</v>
      </c>
      <c r="O1939" t="s">
        <v>350</v>
      </c>
      <c r="P1939" t="s">
        <v>47</v>
      </c>
      <c r="Q1939">
        <v>88.9</v>
      </c>
      <c r="R1939">
        <v>2015.6</v>
      </c>
      <c r="S1939">
        <v>4416.09</v>
      </c>
      <c r="T1939">
        <v>7897.42</v>
      </c>
      <c r="U1939" t="str">
        <f>TEXT(Table1[[#This Row],[Booking_Date]],"mmm")</f>
        <v>Oct</v>
      </c>
      <c r="V1939">
        <f>YEAR(Table1[[#This Row],[Booking_Date]])</f>
        <v>2025</v>
      </c>
      <c r="W1939" t="s">
        <v>104</v>
      </c>
      <c r="X1939" t="str">
        <f>IF(Table1[[#This Row],[Freight_Cost]]&gt;50000,"High","Low")</f>
        <v>High</v>
      </c>
      <c r="Y1939" s="5" t="str">
        <f>IF(Table1[[#This Row],[Profit]]&gt;10000,"Good","Average")</f>
        <v>Average</v>
      </c>
      <c r="Z1939" s="5" t="str" cm="1">
        <f t="array" ref="Z1939">_xlfn.IFS(K1939&lt;=5,"Excellent",K1939&lt;=10,"Good",TRUE,"Delayed")</f>
        <v>Excellent</v>
      </c>
      <c r="AA1939" s="5" t="str">
        <f>_xlfn.XLOOKUP(Table1[[#This Row],[Shipment_ID]],A:A,E:E)</f>
        <v>ONE</v>
      </c>
      <c r="AB1939" s="5">
        <f t="shared" si="30"/>
        <v>7897.42</v>
      </c>
    </row>
    <row r="1940" spans="1:28">
      <c r="A1940" t="s">
        <v>2134</v>
      </c>
      <c r="B1940" s="1">
        <v>45365</v>
      </c>
      <c r="C1940" t="s">
        <v>121</v>
      </c>
      <c r="D1940" t="s">
        <v>30</v>
      </c>
      <c r="E1940" t="s">
        <v>31</v>
      </c>
      <c r="F1940" t="s">
        <v>32</v>
      </c>
      <c r="G1940" t="s">
        <v>84</v>
      </c>
      <c r="H1940">
        <v>16.829999999999998</v>
      </c>
      <c r="I1940">
        <v>1254</v>
      </c>
      <c r="J1940">
        <v>101.76</v>
      </c>
      <c r="K1940">
        <v>5</v>
      </c>
      <c r="L1940" t="s">
        <v>34</v>
      </c>
      <c r="M1940" t="s">
        <v>35</v>
      </c>
      <c r="N1940">
        <v>51406.2</v>
      </c>
      <c r="O1940" t="s">
        <v>341</v>
      </c>
      <c r="P1940" t="s">
        <v>70</v>
      </c>
      <c r="Q1940">
        <v>85.8</v>
      </c>
      <c r="R1940">
        <v>3181.2</v>
      </c>
      <c r="S1940">
        <v>4071.69</v>
      </c>
      <c r="T1940">
        <v>9093.5499999999993</v>
      </c>
      <c r="U1940" t="str">
        <f>TEXT(Table1[[#This Row],[Booking_Date]],"mmm")</f>
        <v>Mar</v>
      </c>
      <c r="V1940">
        <f>YEAR(Table1[[#This Row],[Booking_Date]])</f>
        <v>2024</v>
      </c>
      <c r="W1940" t="s">
        <v>38</v>
      </c>
      <c r="X1940" t="str">
        <f>IF(Table1[[#This Row],[Freight_Cost]]&gt;50000,"High","Low")</f>
        <v>High</v>
      </c>
      <c r="Y1940" s="5" t="str">
        <f>IF(Table1[[#This Row],[Profit]]&gt;10000,"Good","Average")</f>
        <v>Average</v>
      </c>
      <c r="Z1940" s="5" t="str" cm="1">
        <f t="array" ref="Z1940">_xlfn.IFS(K1940&lt;=5,"Excellent",K1940&lt;=10,"Good",TRUE,"Delayed")</f>
        <v>Excellent</v>
      </c>
      <c r="AA1940" s="5" t="str">
        <f>_xlfn.XLOOKUP(Table1[[#This Row],[Shipment_ID]],A:A,E:E)</f>
        <v>Hapag-Lloyd</v>
      </c>
      <c r="AB1940" s="5">
        <f t="shared" si="30"/>
        <v>9093.5499999999993</v>
      </c>
    </row>
    <row r="1941" spans="1:28">
      <c r="A1941" t="s">
        <v>2135</v>
      </c>
      <c r="B1941" s="1">
        <v>46164</v>
      </c>
      <c r="C1941" t="s">
        <v>121</v>
      </c>
      <c r="D1941" t="s">
        <v>82</v>
      </c>
      <c r="E1941" t="s">
        <v>99</v>
      </c>
      <c r="F1941" t="s">
        <v>58</v>
      </c>
      <c r="G1941" t="s">
        <v>52</v>
      </c>
      <c r="H1941">
        <v>23.62</v>
      </c>
      <c r="I1941">
        <v>2716</v>
      </c>
      <c r="J1941">
        <v>104.84</v>
      </c>
      <c r="K1941">
        <v>8</v>
      </c>
      <c r="L1941" t="s">
        <v>34</v>
      </c>
      <c r="M1941" t="s">
        <v>35</v>
      </c>
      <c r="N1941">
        <v>87430.8</v>
      </c>
      <c r="O1941" t="s">
        <v>416</v>
      </c>
      <c r="P1941" t="s">
        <v>74</v>
      </c>
      <c r="Q1941">
        <v>84.58</v>
      </c>
      <c r="R1941">
        <v>6376.8</v>
      </c>
      <c r="S1941">
        <v>3277.25</v>
      </c>
      <c r="T1941">
        <v>15215.29</v>
      </c>
      <c r="U1941" t="str">
        <f>TEXT(Table1[[#This Row],[Booking_Date]],"mmm")</f>
        <v>May</v>
      </c>
      <c r="V1941">
        <f>YEAR(Table1[[#This Row],[Booking_Date]])</f>
        <v>2026</v>
      </c>
      <c r="W1941" t="s">
        <v>75</v>
      </c>
      <c r="X1941" t="str">
        <f>IF(Table1[[#This Row],[Freight_Cost]]&gt;50000,"High","Low")</f>
        <v>High</v>
      </c>
      <c r="Y1941" s="5" t="str">
        <f>IF(Table1[[#This Row],[Profit]]&gt;10000,"Good","Average")</f>
        <v>Good</v>
      </c>
      <c r="Z1941" s="5" t="str" cm="1">
        <f t="array" ref="Z1941">_xlfn.IFS(K1941&lt;=5,"Excellent",K1941&lt;=10,"Good",TRUE,"Delayed")</f>
        <v>Good</v>
      </c>
      <c r="AA1941" s="5" t="str">
        <f>_xlfn.XLOOKUP(Table1[[#This Row],[Shipment_ID]],A:A,E:E)</f>
        <v>ONE</v>
      </c>
      <c r="AB1941" s="5">
        <f t="shared" si="30"/>
        <v>15215.29</v>
      </c>
    </row>
    <row r="1942" spans="1:28">
      <c r="A1942" t="s">
        <v>2136</v>
      </c>
      <c r="B1942" s="1">
        <v>45856</v>
      </c>
      <c r="C1942" t="s">
        <v>115</v>
      </c>
      <c r="D1942" t="s">
        <v>72</v>
      </c>
      <c r="E1942" t="s">
        <v>99</v>
      </c>
      <c r="F1942" t="s">
        <v>58</v>
      </c>
      <c r="G1942" t="s">
        <v>84</v>
      </c>
      <c r="H1942">
        <v>13.72</v>
      </c>
      <c r="I1942">
        <v>629</v>
      </c>
      <c r="J1942">
        <v>91.33</v>
      </c>
      <c r="K1942">
        <v>2</v>
      </c>
      <c r="L1942" t="s">
        <v>34</v>
      </c>
      <c r="M1942" t="s">
        <v>60</v>
      </c>
      <c r="N1942">
        <v>47855.6</v>
      </c>
      <c r="O1942" t="s">
        <v>518</v>
      </c>
      <c r="P1942" t="s">
        <v>37</v>
      </c>
      <c r="Q1942">
        <v>83.33</v>
      </c>
      <c r="R1942">
        <v>1806.8</v>
      </c>
      <c r="S1942">
        <v>2986.63</v>
      </c>
      <c r="T1942">
        <v>4456.74</v>
      </c>
      <c r="U1942" t="str">
        <f>TEXT(Table1[[#This Row],[Booking_Date]],"mmm")</f>
        <v>Jul</v>
      </c>
      <c r="V1942">
        <f>YEAR(Table1[[#This Row],[Booking_Date]])</f>
        <v>2025</v>
      </c>
      <c r="W1942" t="s">
        <v>48</v>
      </c>
      <c r="X1942" t="str">
        <f>IF(Table1[[#This Row],[Freight_Cost]]&gt;50000,"High","Low")</f>
        <v>Low</v>
      </c>
      <c r="Y1942" s="5" t="str">
        <f>IF(Table1[[#This Row],[Profit]]&gt;10000,"Good","Average")</f>
        <v>Average</v>
      </c>
      <c r="Z1942" s="5" t="str" cm="1">
        <f t="array" ref="Z1942">_xlfn.IFS(K1942&lt;=5,"Excellent",K1942&lt;=10,"Good",TRUE,"Delayed")</f>
        <v>Excellent</v>
      </c>
      <c r="AA1942" s="5" t="str">
        <f>_xlfn.XLOOKUP(Table1[[#This Row],[Shipment_ID]],A:A,E:E)</f>
        <v>ONE</v>
      </c>
      <c r="AB1942" s="5">
        <f t="shared" si="30"/>
        <v>4456.74</v>
      </c>
    </row>
    <row r="1943" spans="1:28">
      <c r="A1943" t="s">
        <v>2137</v>
      </c>
      <c r="B1943" s="1">
        <v>46094</v>
      </c>
      <c r="C1943" t="s">
        <v>29</v>
      </c>
      <c r="D1943" t="s">
        <v>65</v>
      </c>
      <c r="E1943" t="s">
        <v>42</v>
      </c>
      <c r="F1943" t="s">
        <v>32</v>
      </c>
      <c r="G1943" t="s">
        <v>43</v>
      </c>
      <c r="H1943">
        <v>12.58</v>
      </c>
      <c r="I1943">
        <v>1283</v>
      </c>
      <c r="J1943">
        <v>95.08</v>
      </c>
      <c r="K1943">
        <v>5</v>
      </c>
      <c r="L1943" t="s">
        <v>34</v>
      </c>
      <c r="M1943" t="s">
        <v>35</v>
      </c>
      <c r="N1943">
        <v>47127.6</v>
      </c>
      <c r="O1943" t="s">
        <v>168</v>
      </c>
      <c r="P1943" t="s">
        <v>70</v>
      </c>
      <c r="Q1943">
        <v>88.67</v>
      </c>
      <c r="R1943">
        <v>3069.2</v>
      </c>
      <c r="S1943">
        <v>1567.11</v>
      </c>
      <c r="T1943">
        <v>8410.93</v>
      </c>
      <c r="U1943" t="str">
        <f>TEXT(Table1[[#This Row],[Booking_Date]],"mmm")</f>
        <v>Mar</v>
      </c>
      <c r="V1943">
        <f>YEAR(Table1[[#This Row],[Booking_Date]])</f>
        <v>2026</v>
      </c>
      <c r="W1943" t="s">
        <v>38</v>
      </c>
      <c r="X1943" t="str">
        <f>IF(Table1[[#This Row],[Freight_Cost]]&gt;50000,"High","Low")</f>
        <v>Low</v>
      </c>
      <c r="Y1943" s="5" t="str">
        <f>IF(Table1[[#This Row],[Profit]]&gt;10000,"Good","Average")</f>
        <v>Average</v>
      </c>
      <c r="Z1943" s="5" t="str" cm="1">
        <f t="array" ref="Z1943">_xlfn.IFS(K1943&lt;=5,"Excellent",K1943&lt;=10,"Good",TRUE,"Delayed")</f>
        <v>Excellent</v>
      </c>
      <c r="AA1943" s="5" t="str">
        <f>_xlfn.XLOOKUP(Table1[[#This Row],[Shipment_ID]],A:A,E:E)</f>
        <v>CMA CGM</v>
      </c>
      <c r="AB1943" s="5">
        <f t="shared" si="30"/>
        <v>8410.93</v>
      </c>
    </row>
    <row r="1944" spans="1:28">
      <c r="A1944" t="s">
        <v>2138</v>
      </c>
      <c r="B1944" s="1">
        <v>46082</v>
      </c>
      <c r="C1944" t="s">
        <v>89</v>
      </c>
      <c r="D1944" t="s">
        <v>56</v>
      </c>
      <c r="E1944" t="s">
        <v>66</v>
      </c>
      <c r="F1944" t="s">
        <v>32</v>
      </c>
      <c r="G1944" t="s">
        <v>59</v>
      </c>
      <c r="H1944">
        <v>18.489999999999998</v>
      </c>
      <c r="I1944">
        <v>2730</v>
      </c>
      <c r="J1944">
        <v>93.34</v>
      </c>
      <c r="K1944">
        <v>7</v>
      </c>
      <c r="L1944" t="s">
        <v>34</v>
      </c>
      <c r="M1944" t="s">
        <v>45</v>
      </c>
      <c r="N1944">
        <v>67101.8</v>
      </c>
      <c r="O1944" t="s">
        <v>148</v>
      </c>
      <c r="P1944" t="s">
        <v>62</v>
      </c>
      <c r="Q1944">
        <v>84.83</v>
      </c>
      <c r="R1944">
        <v>6199.6</v>
      </c>
      <c r="S1944">
        <v>4928.01</v>
      </c>
      <c r="T1944">
        <v>9555.4599999999991</v>
      </c>
      <c r="U1944" t="str">
        <f>TEXT(Table1[[#This Row],[Booking_Date]],"mmm")</f>
        <v>Mar</v>
      </c>
      <c r="V1944">
        <f>YEAR(Table1[[#This Row],[Booking_Date]])</f>
        <v>2026</v>
      </c>
      <c r="W1944" t="s">
        <v>38</v>
      </c>
      <c r="X1944" t="str">
        <f>IF(Table1[[#This Row],[Freight_Cost]]&gt;50000,"High","Low")</f>
        <v>High</v>
      </c>
      <c r="Y1944" s="5" t="str">
        <f>IF(Table1[[#This Row],[Profit]]&gt;10000,"Good","Average")</f>
        <v>Average</v>
      </c>
      <c r="Z1944" s="5" t="str" cm="1">
        <f t="array" ref="Z1944">_xlfn.IFS(K1944&lt;=5,"Excellent",K1944&lt;=10,"Good",TRUE,"Delayed")</f>
        <v>Good</v>
      </c>
      <c r="AA1944" s="5" t="str">
        <f>_xlfn.XLOOKUP(Table1[[#This Row],[Shipment_ID]],A:A,E:E)</f>
        <v>COSCO</v>
      </c>
      <c r="AB1944" s="5">
        <f t="shared" si="30"/>
        <v>9555.4599999999991</v>
      </c>
    </row>
    <row r="1945" spans="1:28">
      <c r="A1945" t="s">
        <v>2139</v>
      </c>
      <c r="B1945" s="1">
        <v>45881</v>
      </c>
      <c r="C1945" t="s">
        <v>121</v>
      </c>
      <c r="D1945" t="s">
        <v>41</v>
      </c>
      <c r="E1945" t="s">
        <v>57</v>
      </c>
      <c r="F1945" t="s">
        <v>58</v>
      </c>
      <c r="G1945" t="s">
        <v>33</v>
      </c>
      <c r="H1945">
        <v>16.760000000000002</v>
      </c>
      <c r="I1945">
        <v>1868</v>
      </c>
      <c r="J1945">
        <v>90.3</v>
      </c>
      <c r="K1945">
        <v>5</v>
      </c>
      <c r="L1945" t="s">
        <v>34</v>
      </c>
      <c r="M1945" t="s">
        <v>35</v>
      </c>
      <c r="N1945">
        <v>69336</v>
      </c>
      <c r="O1945" t="s">
        <v>204</v>
      </c>
      <c r="P1945" t="s">
        <v>54</v>
      </c>
      <c r="Q1945">
        <v>85.02</v>
      </c>
      <c r="R1945">
        <v>4406.3999999999996</v>
      </c>
      <c r="S1945">
        <v>3505.53</v>
      </c>
      <c r="T1945">
        <v>10247.299999999999</v>
      </c>
      <c r="U1945" t="str">
        <f>TEXT(Table1[[#This Row],[Booking_Date]],"mmm")</f>
        <v>Aug</v>
      </c>
      <c r="V1945">
        <f>YEAR(Table1[[#This Row],[Booking_Date]])</f>
        <v>2025</v>
      </c>
      <c r="W1945" t="s">
        <v>48</v>
      </c>
      <c r="X1945" t="str">
        <f>IF(Table1[[#This Row],[Freight_Cost]]&gt;50000,"High","Low")</f>
        <v>High</v>
      </c>
      <c r="Y1945" s="5" t="str">
        <f>IF(Table1[[#This Row],[Profit]]&gt;10000,"Good","Average")</f>
        <v>Good</v>
      </c>
      <c r="Z1945" s="5" t="str" cm="1">
        <f t="array" ref="Z1945">_xlfn.IFS(K1945&lt;=5,"Excellent",K1945&lt;=10,"Good",TRUE,"Delayed")</f>
        <v>Excellent</v>
      </c>
      <c r="AA1945" s="5" t="str">
        <f>_xlfn.XLOOKUP(Table1[[#This Row],[Shipment_ID]],A:A,E:E)</f>
        <v>Evergreen</v>
      </c>
      <c r="AB1945" s="5">
        <f t="shared" si="30"/>
        <v>10247.299999999999</v>
      </c>
    </row>
    <row r="1946" spans="1:28">
      <c r="A1946" t="s">
        <v>2140</v>
      </c>
      <c r="B1946" s="1">
        <v>45573</v>
      </c>
      <c r="C1946" t="s">
        <v>115</v>
      </c>
      <c r="D1946" t="s">
        <v>108</v>
      </c>
      <c r="E1946" t="s">
        <v>99</v>
      </c>
      <c r="F1946" t="s">
        <v>32</v>
      </c>
      <c r="G1946" t="s">
        <v>43</v>
      </c>
      <c r="H1946">
        <v>15.38</v>
      </c>
      <c r="I1946">
        <v>515</v>
      </c>
      <c r="J1946">
        <v>94.16</v>
      </c>
      <c r="K1946">
        <v>2</v>
      </c>
      <c r="L1946" t="s">
        <v>44</v>
      </c>
      <c r="M1946" t="s">
        <v>35</v>
      </c>
      <c r="N1946">
        <v>35321.199999999997</v>
      </c>
      <c r="O1946" t="s">
        <v>259</v>
      </c>
      <c r="P1946" t="s">
        <v>37</v>
      </c>
      <c r="Q1946">
        <v>87.09</v>
      </c>
      <c r="R1946">
        <v>1645.2</v>
      </c>
      <c r="S1946">
        <v>4566.03</v>
      </c>
      <c r="T1946">
        <v>3219.4</v>
      </c>
      <c r="U1946" t="str">
        <f>TEXT(Table1[[#This Row],[Booking_Date]],"mmm")</f>
        <v>Oct</v>
      </c>
      <c r="V1946">
        <f>YEAR(Table1[[#This Row],[Booking_Date]])</f>
        <v>2024</v>
      </c>
      <c r="W1946" t="s">
        <v>104</v>
      </c>
      <c r="X1946" t="str">
        <f>IF(Table1[[#This Row],[Freight_Cost]]&gt;50000,"High","Low")</f>
        <v>Low</v>
      </c>
      <c r="Y1946" s="5" t="str">
        <f>IF(Table1[[#This Row],[Profit]]&gt;10000,"Good","Average")</f>
        <v>Average</v>
      </c>
      <c r="Z1946" s="5" t="str" cm="1">
        <f t="array" ref="Z1946">_xlfn.IFS(K1946&lt;=5,"Excellent",K1946&lt;=10,"Good",TRUE,"Delayed")</f>
        <v>Excellent</v>
      </c>
      <c r="AA1946" s="5" t="str">
        <f>_xlfn.XLOOKUP(Table1[[#This Row],[Shipment_ID]],A:A,E:E)</f>
        <v>ONE</v>
      </c>
      <c r="AB1946" s="5">
        <f t="shared" si="30"/>
        <v>3219.4</v>
      </c>
    </row>
    <row r="1947" spans="1:28">
      <c r="A1947" t="s">
        <v>2141</v>
      </c>
      <c r="B1947" s="1">
        <v>46141</v>
      </c>
      <c r="C1947" t="s">
        <v>29</v>
      </c>
      <c r="D1947" t="s">
        <v>82</v>
      </c>
      <c r="E1947" t="s">
        <v>83</v>
      </c>
      <c r="F1947" t="s">
        <v>58</v>
      </c>
      <c r="G1947" t="s">
        <v>67</v>
      </c>
      <c r="H1947">
        <v>15.51</v>
      </c>
      <c r="I1947">
        <v>1930</v>
      </c>
      <c r="J1947">
        <v>88.88</v>
      </c>
      <c r="K1947">
        <v>4</v>
      </c>
      <c r="L1947" t="s">
        <v>34</v>
      </c>
      <c r="M1947" t="s">
        <v>60</v>
      </c>
      <c r="N1947">
        <v>64784.6</v>
      </c>
      <c r="O1947" t="s">
        <v>139</v>
      </c>
      <c r="P1947" t="s">
        <v>62</v>
      </c>
      <c r="Q1947">
        <v>87.52</v>
      </c>
      <c r="R1947">
        <v>4480.3999999999996</v>
      </c>
      <c r="S1947">
        <v>2865.21</v>
      </c>
      <c r="T1947">
        <v>7925.45</v>
      </c>
      <c r="U1947" t="str">
        <f>TEXT(Table1[[#This Row],[Booking_Date]],"mmm")</f>
        <v>Apr</v>
      </c>
      <c r="V1947">
        <f>YEAR(Table1[[#This Row],[Booking_Date]])</f>
        <v>2026</v>
      </c>
      <c r="W1947" t="s">
        <v>75</v>
      </c>
      <c r="X1947" t="str">
        <f>IF(Table1[[#This Row],[Freight_Cost]]&gt;50000,"High","Low")</f>
        <v>High</v>
      </c>
      <c r="Y1947" s="5" t="str">
        <f>IF(Table1[[#This Row],[Profit]]&gt;10000,"Good","Average")</f>
        <v>Average</v>
      </c>
      <c r="Z1947" s="5" t="str" cm="1">
        <f t="array" ref="Z1947">_xlfn.IFS(K1947&lt;=5,"Excellent",K1947&lt;=10,"Good",TRUE,"Delayed")</f>
        <v>Excellent</v>
      </c>
      <c r="AA1947" s="5" t="str">
        <f>_xlfn.XLOOKUP(Table1[[#This Row],[Shipment_ID]],A:A,E:E)</f>
        <v>MSC</v>
      </c>
      <c r="AB1947" s="5">
        <f t="shared" si="30"/>
        <v>7925.45</v>
      </c>
    </row>
    <row r="1948" spans="1:28">
      <c r="A1948" t="s">
        <v>2142</v>
      </c>
      <c r="B1948" s="1">
        <v>45349</v>
      </c>
      <c r="C1948" t="s">
        <v>121</v>
      </c>
      <c r="D1948" t="s">
        <v>108</v>
      </c>
      <c r="E1948" t="s">
        <v>102</v>
      </c>
      <c r="F1948" t="s">
        <v>32</v>
      </c>
      <c r="G1948" t="s">
        <v>43</v>
      </c>
      <c r="H1948">
        <v>10.8</v>
      </c>
      <c r="I1948">
        <v>990</v>
      </c>
      <c r="J1948">
        <v>88.08</v>
      </c>
      <c r="K1948">
        <v>3</v>
      </c>
      <c r="L1948" t="s">
        <v>68</v>
      </c>
      <c r="M1948" t="s">
        <v>45</v>
      </c>
      <c r="N1948">
        <v>36169.599999999999</v>
      </c>
      <c r="O1948" t="s">
        <v>686</v>
      </c>
      <c r="P1948" t="s">
        <v>74</v>
      </c>
      <c r="Q1948">
        <v>82.15</v>
      </c>
      <c r="R1948">
        <v>2412</v>
      </c>
      <c r="S1948">
        <v>4900.88</v>
      </c>
      <c r="T1948">
        <v>5790.62</v>
      </c>
      <c r="U1948" t="str">
        <f>TEXT(Table1[[#This Row],[Booking_Date]],"mmm")</f>
        <v>Feb</v>
      </c>
      <c r="V1948">
        <f>YEAR(Table1[[#This Row],[Booking_Date]])</f>
        <v>2024</v>
      </c>
      <c r="W1948" t="s">
        <v>38</v>
      </c>
      <c r="X1948" t="str">
        <f>IF(Table1[[#This Row],[Freight_Cost]]&gt;50000,"High","Low")</f>
        <v>Low</v>
      </c>
      <c r="Y1948" s="5" t="str">
        <f>IF(Table1[[#This Row],[Profit]]&gt;10000,"Good","Average")</f>
        <v>Average</v>
      </c>
      <c r="Z1948" s="5" t="str" cm="1">
        <f t="array" ref="Z1948">_xlfn.IFS(K1948&lt;=5,"Excellent",K1948&lt;=10,"Good",TRUE,"Delayed")</f>
        <v>Excellent</v>
      </c>
      <c r="AA1948" s="5" t="str">
        <f>_xlfn.XLOOKUP(Table1[[#This Row],[Shipment_ID]],A:A,E:E)</f>
        <v>Maersk</v>
      </c>
      <c r="AB1948" s="5">
        <f t="shared" si="30"/>
        <v>5790.62</v>
      </c>
    </row>
    <row r="1949" spans="1:28">
      <c r="A1949" t="s">
        <v>2143</v>
      </c>
      <c r="B1949" s="1">
        <v>45617</v>
      </c>
      <c r="C1949" t="s">
        <v>40</v>
      </c>
      <c r="D1949" t="s">
        <v>51</v>
      </c>
      <c r="E1949" t="s">
        <v>42</v>
      </c>
      <c r="F1949" t="s">
        <v>58</v>
      </c>
      <c r="G1949" t="s">
        <v>43</v>
      </c>
      <c r="H1949">
        <v>15.85</v>
      </c>
      <c r="I1949">
        <v>892</v>
      </c>
      <c r="J1949">
        <v>98.55</v>
      </c>
      <c r="K1949">
        <v>4</v>
      </c>
      <c r="L1949" t="s">
        <v>34</v>
      </c>
      <c r="M1949" t="s">
        <v>60</v>
      </c>
      <c r="N1949">
        <v>53795</v>
      </c>
      <c r="O1949" t="s">
        <v>354</v>
      </c>
      <c r="P1949" t="s">
        <v>78</v>
      </c>
      <c r="Q1949">
        <v>82.31</v>
      </c>
      <c r="R1949">
        <v>2418</v>
      </c>
      <c r="S1949">
        <v>2760.78</v>
      </c>
      <c r="T1949">
        <v>8463.32</v>
      </c>
      <c r="U1949" t="str">
        <f>TEXT(Table1[[#This Row],[Booking_Date]],"mmm")</f>
        <v>Nov</v>
      </c>
      <c r="V1949">
        <f>YEAR(Table1[[#This Row],[Booking_Date]])</f>
        <v>2024</v>
      </c>
      <c r="W1949" t="s">
        <v>104</v>
      </c>
      <c r="X1949" t="str">
        <f>IF(Table1[[#This Row],[Freight_Cost]]&gt;50000,"High","Low")</f>
        <v>High</v>
      </c>
      <c r="Y1949" s="5" t="str">
        <f>IF(Table1[[#This Row],[Profit]]&gt;10000,"Good","Average")</f>
        <v>Average</v>
      </c>
      <c r="Z1949" s="5" t="str" cm="1">
        <f t="array" ref="Z1949">_xlfn.IFS(K1949&lt;=5,"Excellent",K1949&lt;=10,"Good",TRUE,"Delayed")</f>
        <v>Excellent</v>
      </c>
      <c r="AA1949" s="5" t="str">
        <f>_xlfn.XLOOKUP(Table1[[#This Row],[Shipment_ID]],A:A,E:E)</f>
        <v>CMA CGM</v>
      </c>
      <c r="AB1949" s="5">
        <f t="shared" si="30"/>
        <v>8463.32</v>
      </c>
    </row>
    <row r="1950" spans="1:28">
      <c r="A1950" t="s">
        <v>2144</v>
      </c>
      <c r="B1950" s="1">
        <v>45410</v>
      </c>
      <c r="C1950" t="s">
        <v>50</v>
      </c>
      <c r="D1950" t="s">
        <v>65</v>
      </c>
      <c r="E1950" t="s">
        <v>99</v>
      </c>
      <c r="F1950" t="s">
        <v>32</v>
      </c>
      <c r="G1950" t="s">
        <v>84</v>
      </c>
      <c r="H1950">
        <v>25.14</v>
      </c>
      <c r="I1950">
        <v>2768</v>
      </c>
      <c r="J1950">
        <v>89.31</v>
      </c>
      <c r="K1950">
        <v>6</v>
      </c>
      <c r="L1950" t="s">
        <v>68</v>
      </c>
      <c r="M1950" t="s">
        <v>35</v>
      </c>
      <c r="N1950">
        <v>73059.199999999997</v>
      </c>
      <c r="O1950" t="s">
        <v>135</v>
      </c>
      <c r="P1950" t="s">
        <v>47</v>
      </c>
      <c r="Q1950">
        <v>88.96</v>
      </c>
      <c r="R1950">
        <v>6541.6</v>
      </c>
      <c r="S1950">
        <v>2577.84</v>
      </c>
      <c r="T1950">
        <v>7126.81</v>
      </c>
      <c r="U1950" t="str">
        <f>TEXT(Table1[[#This Row],[Booking_Date]],"mmm")</f>
        <v>Apr</v>
      </c>
      <c r="V1950">
        <f>YEAR(Table1[[#This Row],[Booking_Date]])</f>
        <v>2024</v>
      </c>
      <c r="W1950" t="s">
        <v>75</v>
      </c>
      <c r="X1950" t="str">
        <f>IF(Table1[[#This Row],[Freight_Cost]]&gt;50000,"High","Low")</f>
        <v>High</v>
      </c>
      <c r="Y1950" s="5" t="str">
        <f>IF(Table1[[#This Row],[Profit]]&gt;10000,"Good","Average")</f>
        <v>Average</v>
      </c>
      <c r="Z1950" s="5" t="str" cm="1">
        <f t="array" ref="Z1950">_xlfn.IFS(K1950&lt;=5,"Excellent",K1950&lt;=10,"Good",TRUE,"Delayed")</f>
        <v>Good</v>
      </c>
      <c r="AA1950" s="5" t="str">
        <f>_xlfn.XLOOKUP(Table1[[#This Row],[Shipment_ID]],A:A,E:E)</f>
        <v>ONE</v>
      </c>
      <c r="AB1950" s="5">
        <f t="shared" si="30"/>
        <v>7126.81</v>
      </c>
    </row>
    <row r="1951" spans="1:28">
      <c r="A1951" t="s">
        <v>2145</v>
      </c>
      <c r="B1951" s="1">
        <v>45935</v>
      </c>
      <c r="C1951" t="s">
        <v>40</v>
      </c>
      <c r="D1951" t="s">
        <v>82</v>
      </c>
      <c r="E1951" t="s">
        <v>83</v>
      </c>
      <c r="F1951" t="s">
        <v>58</v>
      </c>
      <c r="G1951" t="s">
        <v>59</v>
      </c>
      <c r="H1951">
        <v>20.65</v>
      </c>
      <c r="I1951">
        <v>1297</v>
      </c>
      <c r="J1951">
        <v>94.24</v>
      </c>
      <c r="K1951">
        <v>3</v>
      </c>
      <c r="L1951" t="s">
        <v>44</v>
      </c>
      <c r="M1951" t="s">
        <v>60</v>
      </c>
      <c r="N1951">
        <v>57457.8</v>
      </c>
      <c r="O1951" t="s">
        <v>73</v>
      </c>
      <c r="P1951" t="s">
        <v>78</v>
      </c>
      <c r="Q1951">
        <v>83.65</v>
      </c>
      <c r="R1951">
        <v>3420</v>
      </c>
      <c r="S1951">
        <v>4299.3500000000004</v>
      </c>
      <c r="T1951">
        <v>8656.02</v>
      </c>
      <c r="U1951" t="str">
        <f>TEXT(Table1[[#This Row],[Booking_Date]],"mmm")</f>
        <v>Oct</v>
      </c>
      <c r="V1951">
        <f>YEAR(Table1[[#This Row],[Booking_Date]])</f>
        <v>2025</v>
      </c>
      <c r="W1951" t="s">
        <v>104</v>
      </c>
      <c r="X1951" t="str">
        <f>IF(Table1[[#This Row],[Freight_Cost]]&gt;50000,"High","Low")</f>
        <v>High</v>
      </c>
      <c r="Y1951" s="5" t="str">
        <f>IF(Table1[[#This Row],[Profit]]&gt;10000,"Good","Average")</f>
        <v>Average</v>
      </c>
      <c r="Z1951" s="5" t="str" cm="1">
        <f t="array" ref="Z1951">_xlfn.IFS(K1951&lt;=5,"Excellent",K1951&lt;=10,"Good",TRUE,"Delayed")</f>
        <v>Excellent</v>
      </c>
      <c r="AA1951" s="5" t="str">
        <f>_xlfn.XLOOKUP(Table1[[#This Row],[Shipment_ID]],A:A,E:E)</f>
        <v>MSC</v>
      </c>
      <c r="AB1951" s="5">
        <f t="shared" si="30"/>
        <v>8656.02</v>
      </c>
    </row>
    <row r="1952" spans="1:28">
      <c r="A1952" t="s">
        <v>2146</v>
      </c>
      <c r="B1952" s="1">
        <v>45961</v>
      </c>
      <c r="C1952" t="s">
        <v>29</v>
      </c>
      <c r="D1952" t="s">
        <v>56</v>
      </c>
      <c r="E1952" t="s">
        <v>57</v>
      </c>
      <c r="F1952" t="s">
        <v>58</v>
      </c>
      <c r="G1952" t="s">
        <v>52</v>
      </c>
      <c r="H1952">
        <v>27.73</v>
      </c>
      <c r="I1952">
        <v>358</v>
      </c>
      <c r="J1952">
        <v>94.53</v>
      </c>
      <c r="K1952">
        <v>2</v>
      </c>
      <c r="L1952" t="s">
        <v>68</v>
      </c>
      <c r="M1952" t="s">
        <v>60</v>
      </c>
      <c r="N1952">
        <v>55096.6</v>
      </c>
      <c r="O1952" t="s">
        <v>91</v>
      </c>
      <c r="P1952" t="s">
        <v>74</v>
      </c>
      <c r="Q1952">
        <v>88.17</v>
      </c>
      <c r="R1952">
        <v>1825.2</v>
      </c>
      <c r="S1952">
        <v>2588.1999999999998</v>
      </c>
      <c r="T1952">
        <v>4466.4799999999996</v>
      </c>
      <c r="U1952" t="str">
        <f>TEXT(Table1[[#This Row],[Booking_Date]],"mmm")</f>
        <v>Oct</v>
      </c>
      <c r="V1952">
        <f>YEAR(Table1[[#This Row],[Booking_Date]])</f>
        <v>2025</v>
      </c>
      <c r="W1952" t="s">
        <v>104</v>
      </c>
      <c r="X1952" t="str">
        <f>IF(Table1[[#This Row],[Freight_Cost]]&gt;50000,"High","Low")</f>
        <v>High</v>
      </c>
      <c r="Y1952" s="5" t="str">
        <f>IF(Table1[[#This Row],[Profit]]&gt;10000,"Good","Average")</f>
        <v>Average</v>
      </c>
      <c r="Z1952" s="5" t="str" cm="1">
        <f t="array" ref="Z1952">_xlfn.IFS(K1952&lt;=5,"Excellent",K1952&lt;=10,"Good",TRUE,"Delayed")</f>
        <v>Excellent</v>
      </c>
      <c r="AA1952" s="5" t="str">
        <f>_xlfn.XLOOKUP(Table1[[#This Row],[Shipment_ID]],A:A,E:E)</f>
        <v>Evergreen</v>
      </c>
      <c r="AB1952" s="5">
        <f t="shared" si="30"/>
        <v>4466.4799999999996</v>
      </c>
    </row>
    <row r="1953" spans="1:28">
      <c r="A1953" t="s">
        <v>2147</v>
      </c>
      <c r="B1953" s="1">
        <v>45303</v>
      </c>
      <c r="C1953" t="s">
        <v>50</v>
      </c>
      <c r="D1953" t="s">
        <v>30</v>
      </c>
      <c r="E1953" t="s">
        <v>31</v>
      </c>
      <c r="F1953" t="s">
        <v>32</v>
      </c>
      <c r="G1953" t="s">
        <v>43</v>
      </c>
      <c r="H1953">
        <v>10.31</v>
      </c>
      <c r="I1953">
        <v>1781</v>
      </c>
      <c r="J1953">
        <v>85.9</v>
      </c>
      <c r="K1953">
        <v>6</v>
      </c>
      <c r="L1953" t="s">
        <v>68</v>
      </c>
      <c r="M1953" t="s">
        <v>45</v>
      </c>
      <c r="N1953">
        <v>44959</v>
      </c>
      <c r="O1953" t="s">
        <v>118</v>
      </c>
      <c r="P1953" t="s">
        <v>47</v>
      </c>
      <c r="Q1953">
        <v>88.71</v>
      </c>
      <c r="R1953">
        <v>3974.4</v>
      </c>
      <c r="S1953">
        <v>1672.04</v>
      </c>
      <c r="T1953">
        <v>4821.5200000000004</v>
      </c>
      <c r="U1953" t="str">
        <f>TEXT(Table1[[#This Row],[Booking_Date]],"mmm")</f>
        <v>Jan</v>
      </c>
      <c r="V1953">
        <f>YEAR(Table1[[#This Row],[Booking_Date]])</f>
        <v>2024</v>
      </c>
      <c r="W1953" t="s">
        <v>38</v>
      </c>
      <c r="X1953" t="str">
        <f>IF(Table1[[#This Row],[Freight_Cost]]&gt;50000,"High","Low")</f>
        <v>Low</v>
      </c>
      <c r="Y1953" s="5" t="str">
        <f>IF(Table1[[#This Row],[Profit]]&gt;10000,"Good","Average")</f>
        <v>Average</v>
      </c>
      <c r="Z1953" s="5" t="str" cm="1">
        <f t="array" ref="Z1953">_xlfn.IFS(K1953&lt;=5,"Excellent",K1953&lt;=10,"Good",TRUE,"Delayed")</f>
        <v>Good</v>
      </c>
      <c r="AA1953" s="5" t="str">
        <f>_xlfn.XLOOKUP(Table1[[#This Row],[Shipment_ID]],A:A,E:E)</f>
        <v>Hapag-Lloyd</v>
      </c>
      <c r="AB1953" s="5">
        <f t="shared" si="30"/>
        <v>4821.5200000000004</v>
      </c>
    </row>
    <row r="1954" spans="1:28">
      <c r="A1954" t="s">
        <v>2148</v>
      </c>
      <c r="B1954" s="1">
        <v>46129</v>
      </c>
      <c r="C1954" t="s">
        <v>115</v>
      </c>
      <c r="D1954" t="s">
        <v>51</v>
      </c>
      <c r="E1954" t="s">
        <v>66</v>
      </c>
      <c r="F1954" t="s">
        <v>32</v>
      </c>
      <c r="G1954" t="s">
        <v>52</v>
      </c>
      <c r="H1954">
        <v>10.199999999999999</v>
      </c>
      <c r="I1954">
        <v>1622</v>
      </c>
      <c r="J1954">
        <v>103.57</v>
      </c>
      <c r="K1954">
        <v>6</v>
      </c>
      <c r="L1954" t="s">
        <v>34</v>
      </c>
      <c r="M1954" t="s">
        <v>45</v>
      </c>
      <c r="N1954">
        <v>47572.4</v>
      </c>
      <c r="O1954" t="s">
        <v>259</v>
      </c>
      <c r="P1954" t="s">
        <v>37</v>
      </c>
      <c r="Q1954">
        <v>85.63</v>
      </c>
      <c r="R1954">
        <v>3652</v>
      </c>
      <c r="S1954">
        <v>3938.23</v>
      </c>
      <c r="T1954">
        <v>5752.53</v>
      </c>
      <c r="U1954" t="str">
        <f>TEXT(Table1[[#This Row],[Booking_Date]],"mmm")</f>
        <v>Apr</v>
      </c>
      <c r="V1954">
        <f>YEAR(Table1[[#This Row],[Booking_Date]])</f>
        <v>2026</v>
      </c>
      <c r="W1954" t="s">
        <v>75</v>
      </c>
      <c r="X1954" t="str">
        <f>IF(Table1[[#This Row],[Freight_Cost]]&gt;50000,"High","Low")</f>
        <v>Low</v>
      </c>
      <c r="Y1954" s="5" t="str">
        <f>IF(Table1[[#This Row],[Profit]]&gt;10000,"Good","Average")</f>
        <v>Average</v>
      </c>
      <c r="Z1954" s="5" t="str" cm="1">
        <f t="array" ref="Z1954">_xlfn.IFS(K1954&lt;=5,"Excellent",K1954&lt;=10,"Good",TRUE,"Delayed")</f>
        <v>Good</v>
      </c>
      <c r="AA1954" s="5" t="str">
        <f>_xlfn.XLOOKUP(Table1[[#This Row],[Shipment_ID]],A:A,E:E)</f>
        <v>COSCO</v>
      </c>
      <c r="AB1954" s="5">
        <f t="shared" si="30"/>
        <v>5752.53</v>
      </c>
    </row>
    <row r="1955" spans="1:28">
      <c r="A1955" t="s">
        <v>2149</v>
      </c>
      <c r="B1955" s="1">
        <v>45775</v>
      </c>
      <c r="C1955" t="s">
        <v>115</v>
      </c>
      <c r="D1955" t="s">
        <v>108</v>
      </c>
      <c r="E1955" t="s">
        <v>42</v>
      </c>
      <c r="F1955" t="s">
        <v>58</v>
      </c>
      <c r="G1955" t="s">
        <v>52</v>
      </c>
      <c r="H1955">
        <v>22.33</v>
      </c>
      <c r="I1955">
        <v>1797</v>
      </c>
      <c r="J1955">
        <v>93.04</v>
      </c>
      <c r="K1955">
        <v>6</v>
      </c>
      <c r="L1955" t="s">
        <v>34</v>
      </c>
      <c r="M1955" t="s">
        <v>45</v>
      </c>
      <c r="N1955">
        <v>71325.8</v>
      </c>
      <c r="O1955" t="s">
        <v>259</v>
      </c>
      <c r="P1955" t="s">
        <v>74</v>
      </c>
      <c r="Q1955">
        <v>83.07</v>
      </c>
      <c r="R1955">
        <v>4487.2</v>
      </c>
      <c r="S1955">
        <v>4919.54</v>
      </c>
      <c r="T1955">
        <v>8821.2900000000009</v>
      </c>
      <c r="U1955" t="str">
        <f>TEXT(Table1[[#This Row],[Booking_Date]],"mmm")</f>
        <v>Apr</v>
      </c>
      <c r="V1955">
        <f>YEAR(Table1[[#This Row],[Booking_Date]])</f>
        <v>2025</v>
      </c>
      <c r="W1955" t="s">
        <v>75</v>
      </c>
      <c r="X1955" t="str">
        <f>IF(Table1[[#This Row],[Freight_Cost]]&gt;50000,"High","Low")</f>
        <v>High</v>
      </c>
      <c r="Y1955" s="5" t="str">
        <f>IF(Table1[[#This Row],[Profit]]&gt;10000,"Good","Average")</f>
        <v>Average</v>
      </c>
      <c r="Z1955" s="5" t="str" cm="1">
        <f t="array" ref="Z1955">_xlfn.IFS(K1955&lt;=5,"Excellent",K1955&lt;=10,"Good",TRUE,"Delayed")</f>
        <v>Good</v>
      </c>
      <c r="AA1955" s="5" t="str">
        <f>_xlfn.XLOOKUP(Table1[[#This Row],[Shipment_ID]],A:A,E:E)</f>
        <v>CMA CGM</v>
      </c>
      <c r="AB1955" s="5">
        <f t="shared" si="30"/>
        <v>8821.2900000000009</v>
      </c>
    </row>
    <row r="1956" spans="1:28">
      <c r="A1956" t="s">
        <v>2150</v>
      </c>
      <c r="B1956" s="1">
        <v>45486</v>
      </c>
      <c r="C1956" t="s">
        <v>29</v>
      </c>
      <c r="D1956" t="s">
        <v>41</v>
      </c>
      <c r="E1956" t="s">
        <v>57</v>
      </c>
      <c r="F1956" t="s">
        <v>58</v>
      </c>
      <c r="G1956" t="s">
        <v>59</v>
      </c>
      <c r="H1956">
        <v>15.68</v>
      </c>
      <c r="I1956">
        <v>1099</v>
      </c>
      <c r="J1956">
        <v>85.76</v>
      </c>
      <c r="K1956">
        <v>3</v>
      </c>
      <c r="L1956" t="s">
        <v>44</v>
      </c>
      <c r="M1956" t="s">
        <v>35</v>
      </c>
      <c r="N1956">
        <v>53591.199999999997</v>
      </c>
      <c r="O1956" t="s">
        <v>240</v>
      </c>
      <c r="P1956" t="s">
        <v>74</v>
      </c>
      <c r="Q1956">
        <v>85.31</v>
      </c>
      <c r="R1956">
        <v>2825.2</v>
      </c>
      <c r="S1956">
        <v>4342.24</v>
      </c>
      <c r="T1956">
        <v>5489.48</v>
      </c>
      <c r="U1956" t="str">
        <f>TEXT(Table1[[#This Row],[Booking_Date]],"mmm")</f>
        <v>Jul</v>
      </c>
      <c r="V1956">
        <f>YEAR(Table1[[#This Row],[Booking_Date]])</f>
        <v>2024</v>
      </c>
      <c r="W1956" t="s">
        <v>48</v>
      </c>
      <c r="X1956" t="str">
        <f>IF(Table1[[#This Row],[Freight_Cost]]&gt;50000,"High","Low")</f>
        <v>High</v>
      </c>
      <c r="Y1956" s="5" t="str">
        <f>IF(Table1[[#This Row],[Profit]]&gt;10000,"Good","Average")</f>
        <v>Average</v>
      </c>
      <c r="Z1956" s="5" t="str" cm="1">
        <f t="array" ref="Z1956">_xlfn.IFS(K1956&lt;=5,"Excellent",K1956&lt;=10,"Good",TRUE,"Delayed")</f>
        <v>Excellent</v>
      </c>
      <c r="AA1956" s="5" t="str">
        <f>_xlfn.XLOOKUP(Table1[[#This Row],[Shipment_ID]],A:A,E:E)</f>
        <v>Evergreen</v>
      </c>
      <c r="AB1956" s="5">
        <f t="shared" si="30"/>
        <v>5489.48</v>
      </c>
    </row>
    <row r="1957" spans="1:28">
      <c r="A1957" t="s">
        <v>2151</v>
      </c>
      <c r="B1957" s="1">
        <v>45590</v>
      </c>
      <c r="C1957" t="s">
        <v>40</v>
      </c>
      <c r="D1957" t="s">
        <v>82</v>
      </c>
      <c r="E1957" t="s">
        <v>102</v>
      </c>
      <c r="F1957" t="s">
        <v>58</v>
      </c>
      <c r="G1957" t="s">
        <v>67</v>
      </c>
      <c r="H1957">
        <v>27.63</v>
      </c>
      <c r="I1957">
        <v>941</v>
      </c>
      <c r="J1957">
        <v>91.87</v>
      </c>
      <c r="K1957">
        <v>3</v>
      </c>
      <c r="L1957" t="s">
        <v>68</v>
      </c>
      <c r="M1957" t="s">
        <v>60</v>
      </c>
      <c r="N1957">
        <v>61683.4</v>
      </c>
      <c r="O1957" t="s">
        <v>165</v>
      </c>
      <c r="P1957" t="s">
        <v>37</v>
      </c>
      <c r="Q1957">
        <v>82.46</v>
      </c>
      <c r="R1957">
        <v>2987.2</v>
      </c>
      <c r="S1957">
        <v>2988.1</v>
      </c>
      <c r="T1957">
        <v>7415.58</v>
      </c>
      <c r="U1957" t="str">
        <f>TEXT(Table1[[#This Row],[Booking_Date]],"mmm")</f>
        <v>Oct</v>
      </c>
      <c r="V1957">
        <f>YEAR(Table1[[#This Row],[Booking_Date]])</f>
        <v>2024</v>
      </c>
      <c r="W1957" t="s">
        <v>104</v>
      </c>
      <c r="X1957" t="str">
        <f>IF(Table1[[#This Row],[Freight_Cost]]&gt;50000,"High","Low")</f>
        <v>High</v>
      </c>
      <c r="Y1957" s="5" t="str">
        <f>IF(Table1[[#This Row],[Profit]]&gt;10000,"Good","Average")</f>
        <v>Average</v>
      </c>
      <c r="Z1957" s="5" t="str" cm="1">
        <f t="array" ref="Z1957">_xlfn.IFS(K1957&lt;=5,"Excellent",K1957&lt;=10,"Good",TRUE,"Delayed")</f>
        <v>Excellent</v>
      </c>
      <c r="AA1957" s="5" t="str">
        <f>_xlfn.XLOOKUP(Table1[[#This Row],[Shipment_ID]],A:A,E:E)</f>
        <v>Maersk</v>
      </c>
      <c r="AB1957" s="5">
        <f t="shared" si="30"/>
        <v>7415.58</v>
      </c>
    </row>
    <row r="1958" spans="1:28">
      <c r="A1958" t="s">
        <v>2152</v>
      </c>
      <c r="B1958" s="1">
        <v>45996</v>
      </c>
      <c r="C1958" t="s">
        <v>121</v>
      </c>
      <c r="D1958" t="s">
        <v>56</v>
      </c>
      <c r="E1958" t="s">
        <v>57</v>
      </c>
      <c r="F1958" t="s">
        <v>32</v>
      </c>
      <c r="G1958" t="s">
        <v>84</v>
      </c>
      <c r="H1958">
        <v>24.14</v>
      </c>
      <c r="I1958">
        <v>1680</v>
      </c>
      <c r="J1958">
        <v>92.96</v>
      </c>
      <c r="K1958">
        <v>5</v>
      </c>
      <c r="L1958" t="s">
        <v>34</v>
      </c>
      <c r="M1958" t="s">
        <v>35</v>
      </c>
      <c r="N1958">
        <v>62041.2</v>
      </c>
      <c r="O1958" t="s">
        <v>133</v>
      </c>
      <c r="P1958" t="s">
        <v>74</v>
      </c>
      <c r="Q1958">
        <v>87.84</v>
      </c>
      <c r="R1958">
        <v>4325.6000000000004</v>
      </c>
      <c r="S1958">
        <v>3275.08</v>
      </c>
      <c r="T1958">
        <v>5983.97</v>
      </c>
      <c r="U1958" t="str">
        <f>TEXT(Table1[[#This Row],[Booking_Date]],"mmm")</f>
        <v>Dec</v>
      </c>
      <c r="V1958">
        <f>YEAR(Table1[[#This Row],[Booking_Date]])</f>
        <v>2025</v>
      </c>
      <c r="W1958" t="s">
        <v>104</v>
      </c>
      <c r="X1958" t="str">
        <f>IF(Table1[[#This Row],[Freight_Cost]]&gt;50000,"High","Low")</f>
        <v>High</v>
      </c>
      <c r="Y1958" s="5" t="str">
        <f>IF(Table1[[#This Row],[Profit]]&gt;10000,"Good","Average")</f>
        <v>Average</v>
      </c>
      <c r="Z1958" s="5" t="str" cm="1">
        <f t="array" ref="Z1958">_xlfn.IFS(K1958&lt;=5,"Excellent",K1958&lt;=10,"Good",TRUE,"Delayed")</f>
        <v>Excellent</v>
      </c>
      <c r="AA1958" s="5" t="str">
        <f>_xlfn.XLOOKUP(Table1[[#This Row],[Shipment_ID]],A:A,E:E)</f>
        <v>Evergreen</v>
      </c>
      <c r="AB1958" s="5">
        <f t="shared" si="30"/>
        <v>5983.97</v>
      </c>
    </row>
    <row r="1959" spans="1:28">
      <c r="A1959" t="s">
        <v>2153</v>
      </c>
      <c r="B1959" s="1">
        <v>45499</v>
      </c>
      <c r="C1959" t="s">
        <v>89</v>
      </c>
      <c r="D1959" t="s">
        <v>51</v>
      </c>
      <c r="E1959" t="s">
        <v>31</v>
      </c>
      <c r="F1959" t="s">
        <v>58</v>
      </c>
      <c r="G1959" t="s">
        <v>84</v>
      </c>
      <c r="H1959">
        <v>10.91</v>
      </c>
      <c r="I1959">
        <v>1703</v>
      </c>
      <c r="J1959">
        <v>87.27</v>
      </c>
      <c r="K1959">
        <v>6</v>
      </c>
      <c r="L1959" t="s">
        <v>34</v>
      </c>
      <c r="M1959" t="s">
        <v>35</v>
      </c>
      <c r="N1959">
        <v>61727.4</v>
      </c>
      <c r="O1959" t="s">
        <v>103</v>
      </c>
      <c r="P1959" t="s">
        <v>47</v>
      </c>
      <c r="Q1959">
        <v>82.68</v>
      </c>
      <c r="R1959">
        <v>3842.4</v>
      </c>
      <c r="S1959">
        <v>4228.55</v>
      </c>
      <c r="T1959">
        <v>10388.209999999999</v>
      </c>
      <c r="U1959" t="str">
        <f>TEXT(Table1[[#This Row],[Booking_Date]],"mmm")</f>
        <v>Jul</v>
      </c>
      <c r="V1959">
        <f>YEAR(Table1[[#This Row],[Booking_Date]])</f>
        <v>2024</v>
      </c>
      <c r="W1959" t="s">
        <v>48</v>
      </c>
      <c r="X1959" t="str">
        <f>IF(Table1[[#This Row],[Freight_Cost]]&gt;50000,"High","Low")</f>
        <v>High</v>
      </c>
      <c r="Y1959" s="5" t="str">
        <f>IF(Table1[[#This Row],[Profit]]&gt;10000,"Good","Average")</f>
        <v>Good</v>
      </c>
      <c r="Z1959" s="5" t="str" cm="1">
        <f t="array" ref="Z1959">_xlfn.IFS(K1959&lt;=5,"Excellent",K1959&lt;=10,"Good",TRUE,"Delayed")</f>
        <v>Good</v>
      </c>
      <c r="AA1959" s="5" t="str">
        <f>_xlfn.XLOOKUP(Table1[[#This Row],[Shipment_ID]],A:A,E:E)</f>
        <v>Hapag-Lloyd</v>
      </c>
      <c r="AB1959" s="5">
        <f t="shared" si="30"/>
        <v>10388.209999999999</v>
      </c>
    </row>
    <row r="1960" spans="1:28">
      <c r="A1960" t="s">
        <v>2154</v>
      </c>
      <c r="B1960" s="1">
        <v>45734</v>
      </c>
      <c r="C1960" t="s">
        <v>121</v>
      </c>
      <c r="D1960" t="s">
        <v>108</v>
      </c>
      <c r="E1960" t="s">
        <v>66</v>
      </c>
      <c r="F1960" t="s">
        <v>32</v>
      </c>
      <c r="G1960" t="s">
        <v>59</v>
      </c>
      <c r="H1960">
        <v>22.95</v>
      </c>
      <c r="I1960">
        <v>1295</v>
      </c>
      <c r="J1960">
        <v>103.76</v>
      </c>
      <c r="K1960">
        <v>4</v>
      </c>
      <c r="L1960" t="s">
        <v>68</v>
      </c>
      <c r="M1960" t="s">
        <v>45</v>
      </c>
      <c r="N1960">
        <v>52646.2</v>
      </c>
      <c r="O1960" t="s">
        <v>61</v>
      </c>
      <c r="P1960" t="s">
        <v>54</v>
      </c>
      <c r="Q1960">
        <v>81.94</v>
      </c>
      <c r="R1960">
        <v>3508</v>
      </c>
      <c r="S1960">
        <v>4912.93</v>
      </c>
      <c r="T1960">
        <v>9149.4500000000007</v>
      </c>
      <c r="U1960" t="str">
        <f>TEXT(Table1[[#This Row],[Booking_Date]],"mmm")</f>
        <v>Mar</v>
      </c>
      <c r="V1960">
        <f>YEAR(Table1[[#This Row],[Booking_Date]])</f>
        <v>2025</v>
      </c>
      <c r="W1960" t="s">
        <v>38</v>
      </c>
      <c r="X1960" t="str">
        <f>IF(Table1[[#This Row],[Freight_Cost]]&gt;50000,"High","Low")</f>
        <v>High</v>
      </c>
      <c r="Y1960" s="5" t="str">
        <f>IF(Table1[[#This Row],[Profit]]&gt;10000,"Good","Average")</f>
        <v>Average</v>
      </c>
      <c r="Z1960" s="5" t="str" cm="1">
        <f t="array" ref="Z1960">_xlfn.IFS(K1960&lt;=5,"Excellent",K1960&lt;=10,"Good",TRUE,"Delayed")</f>
        <v>Excellent</v>
      </c>
      <c r="AA1960" s="5" t="str">
        <f>_xlfn.XLOOKUP(Table1[[#This Row],[Shipment_ID]],A:A,E:E)</f>
        <v>COSCO</v>
      </c>
      <c r="AB1960" s="5">
        <f t="shared" si="30"/>
        <v>9149.4500000000007</v>
      </c>
    </row>
    <row r="1961" spans="1:28">
      <c r="A1961" t="s">
        <v>2155</v>
      </c>
      <c r="B1961" s="1">
        <v>46190</v>
      </c>
      <c r="C1961" t="s">
        <v>50</v>
      </c>
      <c r="D1961" t="s">
        <v>41</v>
      </c>
      <c r="E1961" t="s">
        <v>99</v>
      </c>
      <c r="F1961" t="s">
        <v>32</v>
      </c>
      <c r="G1961" t="s">
        <v>59</v>
      </c>
      <c r="H1961">
        <v>15.61</v>
      </c>
      <c r="I1961">
        <v>2002</v>
      </c>
      <c r="J1961">
        <v>89.27</v>
      </c>
      <c r="K1961">
        <v>5</v>
      </c>
      <c r="L1961" t="s">
        <v>44</v>
      </c>
      <c r="M1961" t="s">
        <v>35</v>
      </c>
      <c r="N1961">
        <v>52785.4</v>
      </c>
      <c r="O1961" t="s">
        <v>266</v>
      </c>
      <c r="P1961" t="s">
        <v>70</v>
      </c>
      <c r="Q1961">
        <v>87.16</v>
      </c>
      <c r="R1961">
        <v>4628.3999999999996</v>
      </c>
      <c r="S1961">
        <v>4561.33</v>
      </c>
      <c r="T1961">
        <v>5533.75</v>
      </c>
      <c r="U1961" t="str">
        <f>TEXT(Table1[[#This Row],[Booking_Date]],"mmm")</f>
        <v>Jun</v>
      </c>
      <c r="V1961">
        <f>YEAR(Table1[[#This Row],[Booking_Date]])</f>
        <v>2026</v>
      </c>
      <c r="W1961" t="s">
        <v>75</v>
      </c>
      <c r="X1961" t="str">
        <f>IF(Table1[[#This Row],[Freight_Cost]]&gt;50000,"High","Low")</f>
        <v>High</v>
      </c>
      <c r="Y1961" s="5" t="str">
        <f>IF(Table1[[#This Row],[Profit]]&gt;10000,"Good","Average")</f>
        <v>Average</v>
      </c>
      <c r="Z1961" s="5" t="str" cm="1">
        <f t="array" ref="Z1961">_xlfn.IFS(K1961&lt;=5,"Excellent",K1961&lt;=10,"Good",TRUE,"Delayed")</f>
        <v>Excellent</v>
      </c>
      <c r="AA1961" s="5" t="str">
        <f>_xlfn.XLOOKUP(Table1[[#This Row],[Shipment_ID]],A:A,E:E)</f>
        <v>ONE</v>
      </c>
      <c r="AB1961" s="5">
        <f t="shared" si="30"/>
        <v>5533.75</v>
      </c>
    </row>
    <row r="1962" spans="1:28">
      <c r="A1962" t="s">
        <v>2156</v>
      </c>
      <c r="B1962" s="1">
        <v>45475</v>
      </c>
      <c r="C1962" t="s">
        <v>50</v>
      </c>
      <c r="D1962" t="s">
        <v>30</v>
      </c>
      <c r="E1962" t="s">
        <v>57</v>
      </c>
      <c r="F1962" t="s">
        <v>58</v>
      </c>
      <c r="G1962" t="s">
        <v>59</v>
      </c>
      <c r="H1962">
        <v>15.88</v>
      </c>
      <c r="I1962">
        <v>1668</v>
      </c>
      <c r="J1962">
        <v>94.42</v>
      </c>
      <c r="K1962">
        <v>6</v>
      </c>
      <c r="L1962" t="s">
        <v>44</v>
      </c>
      <c r="M1962" t="s">
        <v>45</v>
      </c>
      <c r="N1962">
        <v>59138.400000000001</v>
      </c>
      <c r="O1962" t="s">
        <v>366</v>
      </c>
      <c r="P1962" t="s">
        <v>54</v>
      </c>
      <c r="Q1962">
        <v>81.39</v>
      </c>
      <c r="R1962">
        <v>3971.2</v>
      </c>
      <c r="S1962">
        <v>2967.51</v>
      </c>
      <c r="T1962">
        <v>7781.52</v>
      </c>
      <c r="U1962" t="str">
        <f>TEXT(Table1[[#This Row],[Booking_Date]],"mmm")</f>
        <v>Jul</v>
      </c>
      <c r="V1962">
        <f>YEAR(Table1[[#This Row],[Booking_Date]])</f>
        <v>2024</v>
      </c>
      <c r="W1962" t="s">
        <v>48</v>
      </c>
      <c r="X1962" t="str">
        <f>IF(Table1[[#This Row],[Freight_Cost]]&gt;50000,"High","Low")</f>
        <v>High</v>
      </c>
      <c r="Y1962" s="5" t="str">
        <f>IF(Table1[[#This Row],[Profit]]&gt;10000,"Good","Average")</f>
        <v>Average</v>
      </c>
      <c r="Z1962" s="5" t="str" cm="1">
        <f t="array" ref="Z1962">_xlfn.IFS(K1962&lt;=5,"Excellent",K1962&lt;=10,"Good",TRUE,"Delayed")</f>
        <v>Good</v>
      </c>
      <c r="AA1962" s="5" t="str">
        <f>_xlfn.XLOOKUP(Table1[[#This Row],[Shipment_ID]],A:A,E:E)</f>
        <v>Evergreen</v>
      </c>
      <c r="AB1962" s="5">
        <f t="shared" si="30"/>
        <v>7781.52</v>
      </c>
    </row>
    <row r="1963" spans="1:28">
      <c r="A1963" t="s">
        <v>2157</v>
      </c>
      <c r="B1963" s="1">
        <v>45945</v>
      </c>
      <c r="C1963" t="s">
        <v>121</v>
      </c>
      <c r="D1963" t="s">
        <v>51</v>
      </c>
      <c r="E1963" t="s">
        <v>99</v>
      </c>
      <c r="F1963" t="s">
        <v>58</v>
      </c>
      <c r="G1963" t="s">
        <v>33</v>
      </c>
      <c r="H1963">
        <v>27.6</v>
      </c>
      <c r="I1963">
        <v>700</v>
      </c>
      <c r="J1963">
        <v>89.59</v>
      </c>
      <c r="K1963">
        <v>2</v>
      </c>
      <c r="L1963" t="s">
        <v>34</v>
      </c>
      <c r="M1963" t="s">
        <v>35</v>
      </c>
      <c r="N1963">
        <v>64990.8</v>
      </c>
      <c r="O1963" t="s">
        <v>143</v>
      </c>
      <c r="P1963" t="s">
        <v>54</v>
      </c>
      <c r="Q1963">
        <v>85.51</v>
      </c>
      <c r="R1963">
        <v>2504</v>
      </c>
      <c r="S1963">
        <v>3334.71</v>
      </c>
      <c r="T1963">
        <v>6431.95</v>
      </c>
      <c r="U1963" t="str">
        <f>TEXT(Table1[[#This Row],[Booking_Date]],"mmm")</f>
        <v>Oct</v>
      </c>
      <c r="V1963">
        <f>YEAR(Table1[[#This Row],[Booking_Date]])</f>
        <v>2025</v>
      </c>
      <c r="W1963" t="s">
        <v>104</v>
      </c>
      <c r="X1963" t="str">
        <f>IF(Table1[[#This Row],[Freight_Cost]]&gt;50000,"High","Low")</f>
        <v>High</v>
      </c>
      <c r="Y1963" s="5" t="str">
        <f>IF(Table1[[#This Row],[Profit]]&gt;10000,"Good","Average")</f>
        <v>Average</v>
      </c>
      <c r="Z1963" s="5" t="str" cm="1">
        <f t="array" ref="Z1963">_xlfn.IFS(K1963&lt;=5,"Excellent",K1963&lt;=10,"Good",TRUE,"Delayed")</f>
        <v>Excellent</v>
      </c>
      <c r="AA1963" s="5" t="str">
        <f>_xlfn.XLOOKUP(Table1[[#This Row],[Shipment_ID]],A:A,E:E)</f>
        <v>ONE</v>
      </c>
      <c r="AB1963" s="5">
        <f t="shared" si="30"/>
        <v>6431.95</v>
      </c>
    </row>
    <row r="1964" spans="1:28">
      <c r="A1964" t="s">
        <v>2158</v>
      </c>
      <c r="B1964" s="1">
        <v>45515</v>
      </c>
      <c r="C1964" t="s">
        <v>50</v>
      </c>
      <c r="D1964" t="s">
        <v>82</v>
      </c>
      <c r="E1964" t="s">
        <v>83</v>
      </c>
      <c r="F1964" t="s">
        <v>32</v>
      </c>
      <c r="G1964" t="s">
        <v>43</v>
      </c>
      <c r="H1964">
        <v>10.11</v>
      </c>
      <c r="I1964">
        <v>599</v>
      </c>
      <c r="J1964">
        <v>102.98</v>
      </c>
      <c r="K1964">
        <v>2</v>
      </c>
      <c r="L1964" t="s">
        <v>68</v>
      </c>
      <c r="M1964" t="s">
        <v>35</v>
      </c>
      <c r="N1964">
        <v>35144.6</v>
      </c>
      <c r="O1964" t="s">
        <v>73</v>
      </c>
      <c r="P1964" t="s">
        <v>74</v>
      </c>
      <c r="Q1964">
        <v>82.01</v>
      </c>
      <c r="R1964">
        <v>1602.4</v>
      </c>
      <c r="S1964">
        <v>3500.95</v>
      </c>
      <c r="T1964">
        <v>5632.83</v>
      </c>
      <c r="U1964" t="str">
        <f>TEXT(Table1[[#This Row],[Booking_Date]],"mmm")</f>
        <v>Aug</v>
      </c>
      <c r="V1964">
        <f>YEAR(Table1[[#This Row],[Booking_Date]])</f>
        <v>2024</v>
      </c>
      <c r="W1964" t="s">
        <v>48</v>
      </c>
      <c r="X1964" t="str">
        <f>IF(Table1[[#This Row],[Freight_Cost]]&gt;50000,"High","Low")</f>
        <v>Low</v>
      </c>
      <c r="Y1964" s="5" t="str">
        <f>IF(Table1[[#This Row],[Profit]]&gt;10000,"Good","Average")</f>
        <v>Average</v>
      </c>
      <c r="Z1964" s="5" t="str" cm="1">
        <f t="array" ref="Z1964">_xlfn.IFS(K1964&lt;=5,"Excellent",K1964&lt;=10,"Good",TRUE,"Delayed")</f>
        <v>Excellent</v>
      </c>
      <c r="AA1964" s="5" t="str">
        <f>_xlfn.XLOOKUP(Table1[[#This Row],[Shipment_ID]],A:A,E:E)</f>
        <v>MSC</v>
      </c>
      <c r="AB1964" s="5">
        <f t="shared" si="30"/>
        <v>5632.83</v>
      </c>
    </row>
    <row r="1965" spans="1:28">
      <c r="A1965" t="s">
        <v>2159</v>
      </c>
      <c r="B1965" s="1">
        <v>45567</v>
      </c>
      <c r="C1965" t="s">
        <v>29</v>
      </c>
      <c r="D1965" t="s">
        <v>72</v>
      </c>
      <c r="E1965" t="s">
        <v>57</v>
      </c>
      <c r="F1965" t="s">
        <v>32</v>
      </c>
      <c r="G1965" t="s">
        <v>67</v>
      </c>
      <c r="H1965">
        <v>17.95</v>
      </c>
      <c r="I1965">
        <v>2120</v>
      </c>
      <c r="J1965">
        <v>101.69</v>
      </c>
      <c r="K1965">
        <v>6</v>
      </c>
      <c r="L1965" t="s">
        <v>34</v>
      </c>
      <c r="M1965" t="s">
        <v>35</v>
      </c>
      <c r="N1965">
        <v>62797.8</v>
      </c>
      <c r="O1965" t="s">
        <v>436</v>
      </c>
      <c r="P1965" t="s">
        <v>54</v>
      </c>
      <c r="Q1965">
        <v>85.13</v>
      </c>
      <c r="R1965">
        <v>4958</v>
      </c>
      <c r="S1965">
        <v>4931.21</v>
      </c>
      <c r="T1965">
        <v>7013.57</v>
      </c>
      <c r="U1965" t="str">
        <f>TEXT(Table1[[#This Row],[Booking_Date]],"mmm")</f>
        <v>Oct</v>
      </c>
      <c r="V1965">
        <f>YEAR(Table1[[#This Row],[Booking_Date]])</f>
        <v>2024</v>
      </c>
      <c r="W1965" t="s">
        <v>104</v>
      </c>
      <c r="X1965" t="str">
        <f>IF(Table1[[#This Row],[Freight_Cost]]&gt;50000,"High","Low")</f>
        <v>High</v>
      </c>
      <c r="Y1965" s="5" t="str">
        <f>IF(Table1[[#This Row],[Profit]]&gt;10000,"Good","Average")</f>
        <v>Average</v>
      </c>
      <c r="Z1965" s="5" t="str" cm="1">
        <f t="array" ref="Z1965">_xlfn.IFS(K1965&lt;=5,"Excellent",K1965&lt;=10,"Good",TRUE,"Delayed")</f>
        <v>Good</v>
      </c>
      <c r="AA1965" s="5" t="str">
        <f>_xlfn.XLOOKUP(Table1[[#This Row],[Shipment_ID]],A:A,E:E)</f>
        <v>Evergreen</v>
      </c>
      <c r="AB1965" s="5">
        <f t="shared" si="30"/>
        <v>7013.57</v>
      </c>
    </row>
    <row r="1966" spans="1:28">
      <c r="A1966" t="s">
        <v>2160</v>
      </c>
      <c r="B1966" s="1">
        <v>45335</v>
      </c>
      <c r="C1966" t="s">
        <v>29</v>
      </c>
      <c r="D1966" t="s">
        <v>51</v>
      </c>
      <c r="E1966" t="s">
        <v>102</v>
      </c>
      <c r="F1966" t="s">
        <v>32</v>
      </c>
      <c r="G1966" t="s">
        <v>33</v>
      </c>
      <c r="H1966">
        <v>14.59</v>
      </c>
      <c r="I1966">
        <v>1046</v>
      </c>
      <c r="J1966">
        <v>104.9</v>
      </c>
      <c r="K1966">
        <v>2</v>
      </c>
      <c r="L1966" t="s">
        <v>44</v>
      </c>
      <c r="M1966" t="s">
        <v>35</v>
      </c>
      <c r="N1966">
        <v>42271</v>
      </c>
      <c r="O1966" t="s">
        <v>189</v>
      </c>
      <c r="P1966" t="s">
        <v>54</v>
      </c>
      <c r="Q1966">
        <v>82</v>
      </c>
      <c r="R1966">
        <v>2675.6</v>
      </c>
      <c r="S1966">
        <v>2416.96</v>
      </c>
      <c r="T1966">
        <v>3426.68</v>
      </c>
      <c r="U1966" t="str">
        <f>TEXT(Table1[[#This Row],[Booking_Date]],"mmm")</f>
        <v>Feb</v>
      </c>
      <c r="V1966">
        <f>YEAR(Table1[[#This Row],[Booking_Date]])</f>
        <v>2024</v>
      </c>
      <c r="W1966" t="s">
        <v>38</v>
      </c>
      <c r="X1966" t="str">
        <f>IF(Table1[[#This Row],[Freight_Cost]]&gt;50000,"High","Low")</f>
        <v>Low</v>
      </c>
      <c r="Y1966" s="5" t="str">
        <f>IF(Table1[[#This Row],[Profit]]&gt;10000,"Good","Average")</f>
        <v>Average</v>
      </c>
      <c r="Z1966" s="5" t="str" cm="1">
        <f t="array" ref="Z1966">_xlfn.IFS(K1966&lt;=5,"Excellent",K1966&lt;=10,"Good",TRUE,"Delayed")</f>
        <v>Excellent</v>
      </c>
      <c r="AA1966" s="5" t="str">
        <f>_xlfn.XLOOKUP(Table1[[#This Row],[Shipment_ID]],A:A,E:E)</f>
        <v>Maersk</v>
      </c>
      <c r="AB1966" s="5">
        <f t="shared" si="30"/>
        <v>3426.68</v>
      </c>
    </row>
    <row r="1967" spans="1:28">
      <c r="A1967" t="s">
        <v>2161</v>
      </c>
      <c r="B1967" s="1">
        <v>45454</v>
      </c>
      <c r="C1967" t="s">
        <v>40</v>
      </c>
      <c r="D1967" t="s">
        <v>30</v>
      </c>
      <c r="E1967" t="s">
        <v>102</v>
      </c>
      <c r="F1967" t="s">
        <v>58</v>
      </c>
      <c r="G1967" t="s">
        <v>43</v>
      </c>
      <c r="H1967">
        <v>11.7</v>
      </c>
      <c r="I1967">
        <v>1530</v>
      </c>
      <c r="J1967">
        <v>86.67</v>
      </c>
      <c r="K1967">
        <v>5</v>
      </c>
      <c r="L1967" t="s">
        <v>44</v>
      </c>
      <c r="M1967" t="s">
        <v>60</v>
      </c>
      <c r="N1967">
        <v>51290.400000000001</v>
      </c>
      <c r="O1967" t="s">
        <v>686</v>
      </c>
      <c r="P1967" t="s">
        <v>37</v>
      </c>
      <c r="Q1967">
        <v>81.510000000000005</v>
      </c>
      <c r="R1967">
        <v>3528</v>
      </c>
      <c r="S1967">
        <v>1637.34</v>
      </c>
      <c r="T1967">
        <v>5407.85</v>
      </c>
      <c r="U1967" t="str">
        <f>TEXT(Table1[[#This Row],[Booking_Date]],"mmm")</f>
        <v>Jun</v>
      </c>
      <c r="V1967">
        <f>YEAR(Table1[[#This Row],[Booking_Date]])</f>
        <v>2024</v>
      </c>
      <c r="W1967" t="s">
        <v>75</v>
      </c>
      <c r="X1967" t="str">
        <f>IF(Table1[[#This Row],[Freight_Cost]]&gt;50000,"High","Low")</f>
        <v>High</v>
      </c>
      <c r="Y1967" s="5" t="str">
        <f>IF(Table1[[#This Row],[Profit]]&gt;10000,"Good","Average")</f>
        <v>Average</v>
      </c>
      <c r="Z1967" s="5" t="str" cm="1">
        <f t="array" ref="Z1967">_xlfn.IFS(K1967&lt;=5,"Excellent",K1967&lt;=10,"Good",TRUE,"Delayed")</f>
        <v>Excellent</v>
      </c>
      <c r="AA1967" s="5" t="str">
        <f>_xlfn.XLOOKUP(Table1[[#This Row],[Shipment_ID]],A:A,E:E)</f>
        <v>Maersk</v>
      </c>
      <c r="AB1967" s="5">
        <f t="shared" si="30"/>
        <v>5407.85</v>
      </c>
    </row>
    <row r="1968" spans="1:28">
      <c r="A1968" t="s">
        <v>2162</v>
      </c>
      <c r="B1968" s="1">
        <v>45942</v>
      </c>
      <c r="C1968" t="s">
        <v>50</v>
      </c>
      <c r="D1968" t="s">
        <v>51</v>
      </c>
      <c r="E1968" t="s">
        <v>31</v>
      </c>
      <c r="F1968" t="s">
        <v>58</v>
      </c>
      <c r="G1968" t="s">
        <v>59</v>
      </c>
      <c r="H1968">
        <v>22.62</v>
      </c>
      <c r="I1968">
        <v>524</v>
      </c>
      <c r="J1968">
        <v>87.44</v>
      </c>
      <c r="K1968">
        <v>3</v>
      </c>
      <c r="L1968" t="s">
        <v>34</v>
      </c>
      <c r="M1968" t="s">
        <v>45</v>
      </c>
      <c r="N1968">
        <v>55638.8</v>
      </c>
      <c r="O1968" t="s">
        <v>100</v>
      </c>
      <c r="P1968" t="s">
        <v>47</v>
      </c>
      <c r="Q1968">
        <v>81.2</v>
      </c>
      <c r="R1968">
        <v>1952.8</v>
      </c>
      <c r="S1968">
        <v>4378.87</v>
      </c>
      <c r="T1968">
        <v>5594.35</v>
      </c>
      <c r="U1968" t="str">
        <f>TEXT(Table1[[#This Row],[Booking_Date]],"mmm")</f>
        <v>Oct</v>
      </c>
      <c r="V1968">
        <f>YEAR(Table1[[#This Row],[Booking_Date]])</f>
        <v>2025</v>
      </c>
      <c r="W1968" t="s">
        <v>104</v>
      </c>
      <c r="X1968" t="str">
        <f>IF(Table1[[#This Row],[Freight_Cost]]&gt;50000,"High","Low")</f>
        <v>High</v>
      </c>
      <c r="Y1968" s="5" t="str">
        <f>IF(Table1[[#This Row],[Profit]]&gt;10000,"Good","Average")</f>
        <v>Average</v>
      </c>
      <c r="Z1968" s="5" t="str" cm="1">
        <f t="array" ref="Z1968">_xlfn.IFS(K1968&lt;=5,"Excellent",K1968&lt;=10,"Good",TRUE,"Delayed")</f>
        <v>Excellent</v>
      </c>
      <c r="AA1968" s="5" t="str">
        <f>_xlfn.XLOOKUP(Table1[[#This Row],[Shipment_ID]],A:A,E:E)</f>
        <v>Hapag-Lloyd</v>
      </c>
      <c r="AB1968" s="5">
        <f t="shared" si="30"/>
        <v>5594.35</v>
      </c>
    </row>
    <row r="1969" spans="1:28">
      <c r="A1969" t="s">
        <v>2163</v>
      </c>
      <c r="B1969" s="1">
        <v>45637</v>
      </c>
      <c r="C1969" t="s">
        <v>64</v>
      </c>
      <c r="D1969" t="s">
        <v>65</v>
      </c>
      <c r="E1969" t="s">
        <v>66</v>
      </c>
      <c r="F1969" t="s">
        <v>58</v>
      </c>
      <c r="G1969" t="s">
        <v>84</v>
      </c>
      <c r="H1969">
        <v>17.2</v>
      </c>
      <c r="I1969">
        <v>2351</v>
      </c>
      <c r="J1969">
        <v>104</v>
      </c>
      <c r="K1969">
        <v>7</v>
      </c>
      <c r="L1969" t="s">
        <v>44</v>
      </c>
      <c r="M1969" t="s">
        <v>35</v>
      </c>
      <c r="N1969">
        <v>72172</v>
      </c>
      <c r="O1969" t="s">
        <v>95</v>
      </c>
      <c r="P1969" t="s">
        <v>37</v>
      </c>
      <c r="Q1969">
        <v>86.56</v>
      </c>
      <c r="R1969">
        <v>5390</v>
      </c>
      <c r="S1969">
        <v>2299.59</v>
      </c>
      <c r="T1969">
        <v>7452.86</v>
      </c>
      <c r="U1969" t="str">
        <f>TEXT(Table1[[#This Row],[Booking_Date]],"mmm")</f>
        <v>Dec</v>
      </c>
      <c r="V1969">
        <f>YEAR(Table1[[#This Row],[Booking_Date]])</f>
        <v>2024</v>
      </c>
      <c r="W1969" t="s">
        <v>104</v>
      </c>
      <c r="X1969" t="str">
        <f>IF(Table1[[#This Row],[Freight_Cost]]&gt;50000,"High","Low")</f>
        <v>High</v>
      </c>
      <c r="Y1969" s="5" t="str">
        <f>IF(Table1[[#This Row],[Profit]]&gt;10000,"Good","Average")</f>
        <v>Average</v>
      </c>
      <c r="Z1969" s="5" t="str" cm="1">
        <f t="array" ref="Z1969">_xlfn.IFS(K1969&lt;=5,"Excellent",K1969&lt;=10,"Good",TRUE,"Delayed")</f>
        <v>Good</v>
      </c>
      <c r="AA1969" s="5" t="str">
        <f>_xlfn.XLOOKUP(Table1[[#This Row],[Shipment_ID]],A:A,E:E)</f>
        <v>COSCO</v>
      </c>
      <c r="AB1969" s="5">
        <f t="shared" si="30"/>
        <v>7452.86</v>
      </c>
    </row>
    <row r="1970" spans="1:28">
      <c r="A1970" t="s">
        <v>2164</v>
      </c>
      <c r="B1970" s="1">
        <v>45662</v>
      </c>
      <c r="C1970" t="s">
        <v>89</v>
      </c>
      <c r="D1970" t="s">
        <v>41</v>
      </c>
      <c r="E1970" t="s">
        <v>57</v>
      </c>
      <c r="F1970" t="s">
        <v>32</v>
      </c>
      <c r="G1970" t="s">
        <v>33</v>
      </c>
      <c r="H1970">
        <v>13.05</v>
      </c>
      <c r="I1970">
        <v>688</v>
      </c>
      <c r="J1970">
        <v>96.52</v>
      </c>
      <c r="K1970">
        <v>3</v>
      </c>
      <c r="L1970" t="s">
        <v>34</v>
      </c>
      <c r="M1970" t="s">
        <v>35</v>
      </c>
      <c r="N1970">
        <v>40583.4</v>
      </c>
      <c r="O1970" t="s">
        <v>163</v>
      </c>
      <c r="P1970" t="s">
        <v>54</v>
      </c>
      <c r="Q1970">
        <v>82.3</v>
      </c>
      <c r="R1970">
        <v>1898</v>
      </c>
      <c r="S1970">
        <v>3326.52</v>
      </c>
      <c r="T1970">
        <v>4333.0200000000004</v>
      </c>
      <c r="U1970" t="str">
        <f>TEXT(Table1[[#This Row],[Booking_Date]],"mmm")</f>
        <v>Jan</v>
      </c>
      <c r="V1970">
        <f>YEAR(Table1[[#This Row],[Booking_Date]])</f>
        <v>2025</v>
      </c>
      <c r="W1970" t="s">
        <v>38</v>
      </c>
      <c r="X1970" t="str">
        <f>IF(Table1[[#This Row],[Freight_Cost]]&gt;50000,"High","Low")</f>
        <v>Low</v>
      </c>
      <c r="Y1970" s="5" t="str">
        <f>IF(Table1[[#This Row],[Profit]]&gt;10000,"Good","Average")</f>
        <v>Average</v>
      </c>
      <c r="Z1970" s="5" t="str" cm="1">
        <f t="array" ref="Z1970">_xlfn.IFS(K1970&lt;=5,"Excellent",K1970&lt;=10,"Good",TRUE,"Delayed")</f>
        <v>Excellent</v>
      </c>
      <c r="AA1970" s="5" t="str">
        <f>_xlfn.XLOOKUP(Table1[[#This Row],[Shipment_ID]],A:A,E:E)</f>
        <v>Evergreen</v>
      </c>
      <c r="AB1970" s="5">
        <f t="shared" si="30"/>
        <v>4333.0200000000004</v>
      </c>
    </row>
    <row r="1971" spans="1:28">
      <c r="A1971" t="s">
        <v>2165</v>
      </c>
      <c r="B1971" s="1">
        <v>46060</v>
      </c>
      <c r="C1971" t="s">
        <v>29</v>
      </c>
      <c r="D1971" t="s">
        <v>41</v>
      </c>
      <c r="E1971" t="s">
        <v>31</v>
      </c>
      <c r="F1971" t="s">
        <v>58</v>
      </c>
      <c r="G1971" t="s">
        <v>43</v>
      </c>
      <c r="H1971">
        <v>16.48</v>
      </c>
      <c r="I1971">
        <v>2227</v>
      </c>
      <c r="J1971">
        <v>96.28</v>
      </c>
      <c r="K1971">
        <v>7</v>
      </c>
      <c r="L1971" t="s">
        <v>34</v>
      </c>
      <c r="M1971" t="s">
        <v>35</v>
      </c>
      <c r="N1971">
        <v>74109.600000000006</v>
      </c>
      <c r="O1971" t="s">
        <v>93</v>
      </c>
      <c r="P1971" t="s">
        <v>62</v>
      </c>
      <c r="Q1971">
        <v>83.19</v>
      </c>
      <c r="R1971">
        <v>5113.2</v>
      </c>
      <c r="S1971">
        <v>3871.4</v>
      </c>
      <c r="T1971">
        <v>6940.56</v>
      </c>
      <c r="U1971" t="str">
        <f>TEXT(Table1[[#This Row],[Booking_Date]],"mmm")</f>
        <v>Feb</v>
      </c>
      <c r="V1971">
        <f>YEAR(Table1[[#This Row],[Booking_Date]])</f>
        <v>2026</v>
      </c>
      <c r="W1971" t="s">
        <v>38</v>
      </c>
      <c r="X1971" t="str">
        <f>IF(Table1[[#This Row],[Freight_Cost]]&gt;50000,"High","Low")</f>
        <v>High</v>
      </c>
      <c r="Y1971" s="5" t="str">
        <f>IF(Table1[[#This Row],[Profit]]&gt;10000,"Good","Average")</f>
        <v>Average</v>
      </c>
      <c r="Z1971" s="5" t="str" cm="1">
        <f t="array" ref="Z1971">_xlfn.IFS(K1971&lt;=5,"Excellent",K1971&lt;=10,"Good",TRUE,"Delayed")</f>
        <v>Good</v>
      </c>
      <c r="AA1971" s="5" t="str">
        <f>_xlfn.XLOOKUP(Table1[[#This Row],[Shipment_ID]],A:A,E:E)</f>
        <v>Hapag-Lloyd</v>
      </c>
      <c r="AB1971" s="5">
        <f t="shared" si="30"/>
        <v>6940.56</v>
      </c>
    </row>
    <row r="1972" spans="1:28">
      <c r="A1972" t="s">
        <v>2166</v>
      </c>
      <c r="B1972" s="1">
        <v>45724</v>
      </c>
      <c r="C1972" t="s">
        <v>89</v>
      </c>
      <c r="D1972" t="s">
        <v>56</v>
      </c>
      <c r="E1972" t="s">
        <v>66</v>
      </c>
      <c r="F1972" t="s">
        <v>58</v>
      </c>
      <c r="G1972" t="s">
        <v>52</v>
      </c>
      <c r="H1972">
        <v>27.45</v>
      </c>
      <c r="I1972">
        <v>1129</v>
      </c>
      <c r="J1972">
        <v>103.02</v>
      </c>
      <c r="K1972">
        <v>3</v>
      </c>
      <c r="L1972" t="s">
        <v>44</v>
      </c>
      <c r="M1972" t="s">
        <v>35</v>
      </c>
      <c r="N1972">
        <v>66615.399999999994</v>
      </c>
      <c r="O1972" t="s">
        <v>479</v>
      </c>
      <c r="P1972" t="s">
        <v>47</v>
      </c>
      <c r="Q1972">
        <v>85.01</v>
      </c>
      <c r="R1972">
        <v>3356</v>
      </c>
      <c r="S1972">
        <v>2917.16</v>
      </c>
      <c r="T1972">
        <v>6396.47</v>
      </c>
      <c r="U1972" t="str">
        <f>TEXT(Table1[[#This Row],[Booking_Date]],"mmm")</f>
        <v>Mar</v>
      </c>
      <c r="V1972">
        <f>YEAR(Table1[[#This Row],[Booking_Date]])</f>
        <v>2025</v>
      </c>
      <c r="W1972" t="s">
        <v>38</v>
      </c>
      <c r="X1972" t="str">
        <f>IF(Table1[[#This Row],[Freight_Cost]]&gt;50000,"High","Low")</f>
        <v>High</v>
      </c>
      <c r="Y1972" s="5" t="str">
        <f>IF(Table1[[#This Row],[Profit]]&gt;10000,"Good","Average")</f>
        <v>Average</v>
      </c>
      <c r="Z1972" s="5" t="str" cm="1">
        <f t="array" ref="Z1972">_xlfn.IFS(K1972&lt;=5,"Excellent",K1972&lt;=10,"Good",TRUE,"Delayed")</f>
        <v>Excellent</v>
      </c>
      <c r="AA1972" s="5" t="str">
        <f>_xlfn.XLOOKUP(Table1[[#This Row],[Shipment_ID]],A:A,E:E)</f>
        <v>COSCO</v>
      </c>
      <c r="AB1972" s="5">
        <f t="shared" si="30"/>
        <v>6396.47</v>
      </c>
    </row>
    <row r="1973" spans="1:28">
      <c r="A1973" t="s">
        <v>2167</v>
      </c>
      <c r="B1973" s="1">
        <v>45853</v>
      </c>
      <c r="C1973" t="s">
        <v>115</v>
      </c>
      <c r="D1973" t="s">
        <v>30</v>
      </c>
      <c r="E1973" t="s">
        <v>99</v>
      </c>
      <c r="F1973" t="s">
        <v>58</v>
      </c>
      <c r="G1973" t="s">
        <v>67</v>
      </c>
      <c r="H1973">
        <v>12.32</v>
      </c>
      <c r="I1973">
        <v>2125</v>
      </c>
      <c r="J1973">
        <v>104.33</v>
      </c>
      <c r="K1973">
        <v>5</v>
      </c>
      <c r="L1973" t="s">
        <v>44</v>
      </c>
      <c r="M1973" t="s">
        <v>60</v>
      </c>
      <c r="N1973">
        <v>61107.6</v>
      </c>
      <c r="O1973" t="s">
        <v>85</v>
      </c>
      <c r="P1973" t="s">
        <v>37</v>
      </c>
      <c r="Q1973">
        <v>88.81</v>
      </c>
      <c r="R1973">
        <v>4742.8</v>
      </c>
      <c r="S1973">
        <v>2221.4899999999998</v>
      </c>
      <c r="T1973">
        <v>9305</v>
      </c>
      <c r="U1973" t="str">
        <f>TEXT(Table1[[#This Row],[Booking_Date]],"mmm")</f>
        <v>Jul</v>
      </c>
      <c r="V1973">
        <f>YEAR(Table1[[#This Row],[Booking_Date]])</f>
        <v>2025</v>
      </c>
      <c r="W1973" t="s">
        <v>48</v>
      </c>
      <c r="X1973" t="str">
        <f>IF(Table1[[#This Row],[Freight_Cost]]&gt;50000,"High","Low")</f>
        <v>High</v>
      </c>
      <c r="Y1973" s="5" t="str">
        <f>IF(Table1[[#This Row],[Profit]]&gt;10000,"Good","Average")</f>
        <v>Average</v>
      </c>
      <c r="Z1973" s="5" t="str" cm="1">
        <f t="array" ref="Z1973">_xlfn.IFS(K1973&lt;=5,"Excellent",K1973&lt;=10,"Good",TRUE,"Delayed")</f>
        <v>Excellent</v>
      </c>
      <c r="AA1973" s="5" t="str">
        <f>_xlfn.XLOOKUP(Table1[[#This Row],[Shipment_ID]],A:A,E:E)</f>
        <v>ONE</v>
      </c>
      <c r="AB1973" s="5">
        <f t="shared" si="30"/>
        <v>9305</v>
      </c>
    </row>
    <row r="1974" spans="1:28">
      <c r="A1974" t="s">
        <v>2168</v>
      </c>
      <c r="B1974" s="1">
        <v>45846</v>
      </c>
      <c r="C1974" t="s">
        <v>50</v>
      </c>
      <c r="D1974" t="s">
        <v>41</v>
      </c>
      <c r="E1974" t="s">
        <v>99</v>
      </c>
      <c r="F1974" t="s">
        <v>32</v>
      </c>
      <c r="G1974" t="s">
        <v>84</v>
      </c>
      <c r="H1974">
        <v>17.39</v>
      </c>
      <c r="I1974">
        <v>2235</v>
      </c>
      <c r="J1974">
        <v>100.2</v>
      </c>
      <c r="K1974">
        <v>6</v>
      </c>
      <c r="L1974" t="s">
        <v>34</v>
      </c>
      <c r="M1974" t="s">
        <v>45</v>
      </c>
      <c r="N1974">
        <v>60995</v>
      </c>
      <c r="O1974" t="s">
        <v>292</v>
      </c>
      <c r="P1974" t="s">
        <v>47</v>
      </c>
      <c r="Q1974">
        <v>82.03</v>
      </c>
      <c r="R1974">
        <v>5165.6000000000004</v>
      </c>
      <c r="S1974">
        <v>3775.81</v>
      </c>
      <c r="T1974">
        <v>8552.65</v>
      </c>
      <c r="U1974" t="str">
        <f>TEXT(Table1[[#This Row],[Booking_Date]],"mmm")</f>
        <v>Jul</v>
      </c>
      <c r="V1974">
        <f>YEAR(Table1[[#This Row],[Booking_Date]])</f>
        <v>2025</v>
      </c>
      <c r="W1974" t="s">
        <v>48</v>
      </c>
      <c r="X1974" t="str">
        <f>IF(Table1[[#This Row],[Freight_Cost]]&gt;50000,"High","Low")</f>
        <v>High</v>
      </c>
      <c r="Y1974" s="5" t="str">
        <f>IF(Table1[[#This Row],[Profit]]&gt;10000,"Good","Average")</f>
        <v>Average</v>
      </c>
      <c r="Z1974" s="5" t="str" cm="1">
        <f t="array" ref="Z1974">_xlfn.IFS(K1974&lt;=5,"Excellent",K1974&lt;=10,"Good",TRUE,"Delayed")</f>
        <v>Good</v>
      </c>
      <c r="AA1974" s="5" t="str">
        <f>_xlfn.XLOOKUP(Table1[[#This Row],[Shipment_ID]],A:A,E:E)</f>
        <v>ONE</v>
      </c>
      <c r="AB1974" s="5">
        <f t="shared" si="30"/>
        <v>8552.65</v>
      </c>
    </row>
    <row r="1975" spans="1:28">
      <c r="A1975" t="s">
        <v>2169</v>
      </c>
      <c r="B1975" s="1">
        <v>46047</v>
      </c>
      <c r="C1975" t="s">
        <v>64</v>
      </c>
      <c r="D1975" t="s">
        <v>65</v>
      </c>
      <c r="E1975" t="s">
        <v>83</v>
      </c>
      <c r="F1975" t="s">
        <v>58</v>
      </c>
      <c r="G1975" t="s">
        <v>52</v>
      </c>
      <c r="H1975">
        <v>26.65</v>
      </c>
      <c r="I1975">
        <v>2378</v>
      </c>
      <c r="J1975">
        <v>104.78</v>
      </c>
      <c r="K1975">
        <v>5</v>
      </c>
      <c r="L1975" t="s">
        <v>44</v>
      </c>
      <c r="M1975" t="s">
        <v>45</v>
      </c>
      <c r="N1975">
        <v>78594.600000000006</v>
      </c>
      <c r="O1975" t="s">
        <v>402</v>
      </c>
      <c r="P1975" t="s">
        <v>78</v>
      </c>
      <c r="Q1975">
        <v>87.99</v>
      </c>
      <c r="R1975">
        <v>5822</v>
      </c>
      <c r="S1975">
        <v>2090.0700000000002</v>
      </c>
      <c r="T1975">
        <v>8400.98</v>
      </c>
      <c r="U1975" t="str">
        <f>TEXT(Table1[[#This Row],[Booking_Date]],"mmm")</f>
        <v>Jan</v>
      </c>
      <c r="V1975">
        <f>YEAR(Table1[[#This Row],[Booking_Date]])</f>
        <v>2026</v>
      </c>
      <c r="W1975" t="s">
        <v>38</v>
      </c>
      <c r="X1975" t="str">
        <f>IF(Table1[[#This Row],[Freight_Cost]]&gt;50000,"High","Low")</f>
        <v>High</v>
      </c>
      <c r="Y1975" s="5" t="str">
        <f>IF(Table1[[#This Row],[Profit]]&gt;10000,"Good","Average")</f>
        <v>Average</v>
      </c>
      <c r="Z1975" s="5" t="str" cm="1">
        <f t="array" ref="Z1975">_xlfn.IFS(K1975&lt;=5,"Excellent",K1975&lt;=10,"Good",TRUE,"Delayed")</f>
        <v>Excellent</v>
      </c>
      <c r="AA1975" s="5" t="str">
        <f>_xlfn.XLOOKUP(Table1[[#This Row],[Shipment_ID]],A:A,E:E)</f>
        <v>MSC</v>
      </c>
      <c r="AB1975" s="5">
        <f t="shared" si="30"/>
        <v>8400.98</v>
      </c>
    </row>
    <row r="1976" spans="1:28">
      <c r="A1976" t="s">
        <v>2170</v>
      </c>
      <c r="B1976" s="1">
        <v>45923</v>
      </c>
      <c r="C1976" t="s">
        <v>89</v>
      </c>
      <c r="D1976" t="s">
        <v>72</v>
      </c>
      <c r="E1976" t="s">
        <v>66</v>
      </c>
      <c r="F1976" t="s">
        <v>58</v>
      </c>
      <c r="G1976" t="s">
        <v>90</v>
      </c>
      <c r="H1976">
        <v>16.260000000000002</v>
      </c>
      <c r="I1976">
        <v>2746</v>
      </c>
      <c r="J1976">
        <v>85.26</v>
      </c>
      <c r="K1976">
        <v>8</v>
      </c>
      <c r="L1976" t="s">
        <v>68</v>
      </c>
      <c r="M1976" t="s">
        <v>35</v>
      </c>
      <c r="N1976">
        <v>76317.2</v>
      </c>
      <c r="O1976" t="s">
        <v>216</v>
      </c>
      <c r="P1976" t="s">
        <v>47</v>
      </c>
      <c r="Q1976">
        <v>81.86</v>
      </c>
      <c r="R1976">
        <v>6142.4</v>
      </c>
      <c r="S1976">
        <v>4034.36</v>
      </c>
      <c r="T1976">
        <v>7283.9</v>
      </c>
      <c r="U1976" t="str">
        <f>TEXT(Table1[[#This Row],[Booking_Date]],"mmm")</f>
        <v>Sep</v>
      </c>
      <c r="V1976">
        <f>YEAR(Table1[[#This Row],[Booking_Date]])</f>
        <v>2025</v>
      </c>
      <c r="W1976" t="s">
        <v>48</v>
      </c>
      <c r="X1976" t="str">
        <f>IF(Table1[[#This Row],[Freight_Cost]]&gt;50000,"High","Low")</f>
        <v>High</v>
      </c>
      <c r="Y1976" s="5" t="str">
        <f>IF(Table1[[#This Row],[Profit]]&gt;10000,"Good","Average")</f>
        <v>Average</v>
      </c>
      <c r="Z1976" s="5" t="str" cm="1">
        <f t="array" ref="Z1976">_xlfn.IFS(K1976&lt;=5,"Excellent",K1976&lt;=10,"Good",TRUE,"Delayed")</f>
        <v>Good</v>
      </c>
      <c r="AA1976" s="5" t="str">
        <f>_xlfn.XLOOKUP(Table1[[#This Row],[Shipment_ID]],A:A,E:E)</f>
        <v>COSCO</v>
      </c>
      <c r="AB1976" s="5">
        <f t="shared" si="30"/>
        <v>7283.9</v>
      </c>
    </row>
    <row r="1977" spans="1:28">
      <c r="A1977" t="s">
        <v>2171</v>
      </c>
      <c r="B1977" s="1">
        <v>45354</v>
      </c>
      <c r="C1977" t="s">
        <v>115</v>
      </c>
      <c r="D1977" t="s">
        <v>108</v>
      </c>
      <c r="E1977" t="s">
        <v>57</v>
      </c>
      <c r="F1977" t="s">
        <v>58</v>
      </c>
      <c r="G1977" t="s">
        <v>59</v>
      </c>
      <c r="H1977">
        <v>26.38</v>
      </c>
      <c r="I1977">
        <v>1986</v>
      </c>
      <c r="J1977">
        <v>86.62</v>
      </c>
      <c r="K1977">
        <v>4</v>
      </c>
      <c r="L1977" t="s">
        <v>44</v>
      </c>
      <c r="M1977" t="s">
        <v>45</v>
      </c>
      <c r="N1977">
        <v>71468.399999999994</v>
      </c>
      <c r="O1977" t="s">
        <v>165</v>
      </c>
      <c r="P1977" t="s">
        <v>74</v>
      </c>
      <c r="Q1977">
        <v>88.71</v>
      </c>
      <c r="R1977">
        <v>5027.2</v>
      </c>
      <c r="S1977">
        <v>2708.18</v>
      </c>
      <c r="T1977">
        <v>9364.11</v>
      </c>
      <c r="U1977" t="str">
        <f>TEXT(Table1[[#This Row],[Booking_Date]],"mmm")</f>
        <v>Mar</v>
      </c>
      <c r="V1977">
        <f>YEAR(Table1[[#This Row],[Booking_Date]])</f>
        <v>2024</v>
      </c>
      <c r="W1977" t="s">
        <v>38</v>
      </c>
      <c r="X1977" t="str">
        <f>IF(Table1[[#This Row],[Freight_Cost]]&gt;50000,"High","Low")</f>
        <v>High</v>
      </c>
      <c r="Y1977" s="5" t="str">
        <f>IF(Table1[[#This Row],[Profit]]&gt;10000,"Good","Average")</f>
        <v>Average</v>
      </c>
      <c r="Z1977" s="5" t="str" cm="1">
        <f t="array" ref="Z1977">_xlfn.IFS(K1977&lt;=5,"Excellent",K1977&lt;=10,"Good",TRUE,"Delayed")</f>
        <v>Excellent</v>
      </c>
      <c r="AA1977" s="5" t="str">
        <f>_xlfn.XLOOKUP(Table1[[#This Row],[Shipment_ID]],A:A,E:E)</f>
        <v>Evergreen</v>
      </c>
      <c r="AB1977" s="5">
        <f t="shared" si="30"/>
        <v>9364.11</v>
      </c>
    </row>
    <row r="1978" spans="1:28">
      <c r="A1978" t="s">
        <v>2172</v>
      </c>
      <c r="B1978" s="1">
        <v>45959</v>
      </c>
      <c r="C1978" t="s">
        <v>121</v>
      </c>
      <c r="D1978" t="s">
        <v>82</v>
      </c>
      <c r="E1978" t="s">
        <v>66</v>
      </c>
      <c r="F1978" t="s">
        <v>32</v>
      </c>
      <c r="G1978" t="s">
        <v>33</v>
      </c>
      <c r="H1978">
        <v>19.260000000000002</v>
      </c>
      <c r="I1978">
        <v>2745</v>
      </c>
      <c r="J1978">
        <v>102.47</v>
      </c>
      <c r="K1978">
        <v>6</v>
      </c>
      <c r="L1978" t="s">
        <v>34</v>
      </c>
      <c r="M1978" t="s">
        <v>60</v>
      </c>
      <c r="N1978">
        <v>67570.399999999994</v>
      </c>
      <c r="O1978" t="s">
        <v>180</v>
      </c>
      <c r="P1978" t="s">
        <v>37</v>
      </c>
      <c r="Q1978">
        <v>82.12</v>
      </c>
      <c r="R1978">
        <v>6260.4</v>
      </c>
      <c r="S1978">
        <v>4934.88</v>
      </c>
      <c r="T1978">
        <v>8788.41</v>
      </c>
      <c r="U1978" t="str">
        <f>TEXT(Table1[[#This Row],[Booking_Date]],"mmm")</f>
        <v>Oct</v>
      </c>
      <c r="V1978">
        <f>YEAR(Table1[[#This Row],[Booking_Date]])</f>
        <v>2025</v>
      </c>
      <c r="W1978" t="s">
        <v>104</v>
      </c>
      <c r="X1978" t="str">
        <f>IF(Table1[[#This Row],[Freight_Cost]]&gt;50000,"High","Low")</f>
        <v>High</v>
      </c>
      <c r="Y1978" s="5" t="str">
        <f>IF(Table1[[#This Row],[Profit]]&gt;10000,"Good","Average")</f>
        <v>Average</v>
      </c>
      <c r="Z1978" s="5" t="str" cm="1">
        <f t="array" ref="Z1978">_xlfn.IFS(K1978&lt;=5,"Excellent",K1978&lt;=10,"Good",TRUE,"Delayed")</f>
        <v>Good</v>
      </c>
      <c r="AA1978" s="5" t="str">
        <f>_xlfn.XLOOKUP(Table1[[#This Row],[Shipment_ID]],A:A,E:E)</f>
        <v>COSCO</v>
      </c>
      <c r="AB1978" s="5">
        <f t="shared" si="30"/>
        <v>8788.41</v>
      </c>
    </row>
    <row r="1979" spans="1:28">
      <c r="A1979" t="s">
        <v>2173</v>
      </c>
      <c r="B1979" s="1">
        <v>45759</v>
      </c>
      <c r="C1979" t="s">
        <v>115</v>
      </c>
      <c r="D1979" t="s">
        <v>108</v>
      </c>
      <c r="E1979" t="s">
        <v>57</v>
      </c>
      <c r="F1979" t="s">
        <v>32</v>
      </c>
      <c r="G1979" t="s">
        <v>52</v>
      </c>
      <c r="H1979">
        <v>13.88</v>
      </c>
      <c r="I1979">
        <v>1430</v>
      </c>
      <c r="J1979">
        <v>88.13</v>
      </c>
      <c r="K1979">
        <v>4</v>
      </c>
      <c r="L1979" t="s">
        <v>68</v>
      </c>
      <c r="M1979" t="s">
        <v>35</v>
      </c>
      <c r="N1979">
        <v>46727.6</v>
      </c>
      <c r="O1979" t="s">
        <v>598</v>
      </c>
      <c r="P1979" t="s">
        <v>78</v>
      </c>
      <c r="Q1979">
        <v>85.23</v>
      </c>
      <c r="R1979">
        <v>3415.2</v>
      </c>
      <c r="S1979">
        <v>4799.29</v>
      </c>
      <c r="T1979">
        <v>4694.8599999999997</v>
      </c>
      <c r="U1979" t="str">
        <f>TEXT(Table1[[#This Row],[Booking_Date]],"mmm")</f>
        <v>Apr</v>
      </c>
      <c r="V1979">
        <f>YEAR(Table1[[#This Row],[Booking_Date]])</f>
        <v>2025</v>
      </c>
      <c r="W1979" t="s">
        <v>75</v>
      </c>
      <c r="X1979" t="str">
        <f>IF(Table1[[#This Row],[Freight_Cost]]&gt;50000,"High","Low")</f>
        <v>Low</v>
      </c>
      <c r="Y1979" s="5" t="str">
        <f>IF(Table1[[#This Row],[Profit]]&gt;10000,"Good","Average")</f>
        <v>Average</v>
      </c>
      <c r="Z1979" s="5" t="str" cm="1">
        <f t="array" ref="Z1979">_xlfn.IFS(K1979&lt;=5,"Excellent",K1979&lt;=10,"Good",TRUE,"Delayed")</f>
        <v>Excellent</v>
      </c>
      <c r="AA1979" s="5" t="str">
        <f>_xlfn.XLOOKUP(Table1[[#This Row],[Shipment_ID]],A:A,E:E)</f>
        <v>Evergreen</v>
      </c>
      <c r="AB1979" s="5">
        <f t="shared" si="30"/>
        <v>4694.8599999999997</v>
      </c>
    </row>
    <row r="1980" spans="1:28">
      <c r="A1980" t="s">
        <v>2174</v>
      </c>
      <c r="B1980" s="1">
        <v>45743</v>
      </c>
      <c r="C1980" t="s">
        <v>115</v>
      </c>
      <c r="D1980" t="s">
        <v>82</v>
      </c>
      <c r="E1980" t="s">
        <v>57</v>
      </c>
      <c r="F1980" t="s">
        <v>58</v>
      </c>
      <c r="G1980" t="s">
        <v>33</v>
      </c>
      <c r="H1980">
        <v>18.61</v>
      </c>
      <c r="I1980">
        <v>2337</v>
      </c>
      <c r="J1980">
        <v>91.92</v>
      </c>
      <c r="K1980">
        <v>6</v>
      </c>
      <c r="L1980" t="s">
        <v>34</v>
      </c>
      <c r="M1980" t="s">
        <v>35</v>
      </c>
      <c r="N1980">
        <v>76823.399999999994</v>
      </c>
      <c r="O1980" t="s">
        <v>175</v>
      </c>
      <c r="P1980" t="s">
        <v>37</v>
      </c>
      <c r="Q1980">
        <v>81.78</v>
      </c>
      <c r="R1980">
        <v>5418.4</v>
      </c>
      <c r="S1980">
        <v>2922.14</v>
      </c>
      <c r="T1980">
        <v>11007.14</v>
      </c>
      <c r="U1980" t="str">
        <f>TEXT(Table1[[#This Row],[Booking_Date]],"mmm")</f>
        <v>Mar</v>
      </c>
      <c r="V1980">
        <f>YEAR(Table1[[#This Row],[Booking_Date]])</f>
        <v>2025</v>
      </c>
      <c r="W1980" t="s">
        <v>38</v>
      </c>
      <c r="X1980" t="str">
        <f>IF(Table1[[#This Row],[Freight_Cost]]&gt;50000,"High","Low")</f>
        <v>High</v>
      </c>
      <c r="Y1980" s="5" t="str">
        <f>IF(Table1[[#This Row],[Profit]]&gt;10000,"Good","Average")</f>
        <v>Good</v>
      </c>
      <c r="Z1980" s="5" t="str" cm="1">
        <f t="array" ref="Z1980">_xlfn.IFS(K1980&lt;=5,"Excellent",K1980&lt;=10,"Good",TRUE,"Delayed")</f>
        <v>Good</v>
      </c>
      <c r="AA1980" s="5" t="str">
        <f>_xlfn.XLOOKUP(Table1[[#This Row],[Shipment_ID]],A:A,E:E)</f>
        <v>Evergreen</v>
      </c>
      <c r="AB1980" s="5">
        <f t="shared" si="30"/>
        <v>11007.14</v>
      </c>
    </row>
    <row r="1981" spans="1:28">
      <c r="A1981" t="s">
        <v>2175</v>
      </c>
      <c r="B1981" s="1">
        <v>45558</v>
      </c>
      <c r="C1981" t="s">
        <v>29</v>
      </c>
      <c r="D1981" t="s">
        <v>56</v>
      </c>
      <c r="E1981" t="s">
        <v>57</v>
      </c>
      <c r="F1981" t="s">
        <v>58</v>
      </c>
      <c r="G1981" t="s">
        <v>90</v>
      </c>
      <c r="H1981">
        <v>24.6</v>
      </c>
      <c r="I1981">
        <v>1624</v>
      </c>
      <c r="J1981">
        <v>96.83</v>
      </c>
      <c r="K1981">
        <v>4</v>
      </c>
      <c r="L1981" t="s">
        <v>68</v>
      </c>
      <c r="M1981" t="s">
        <v>60</v>
      </c>
      <c r="N1981">
        <v>67747.600000000006</v>
      </c>
      <c r="O1981" t="s">
        <v>133</v>
      </c>
      <c r="P1981" t="s">
        <v>54</v>
      </c>
      <c r="Q1981">
        <v>86.99</v>
      </c>
      <c r="R1981">
        <v>4232</v>
      </c>
      <c r="S1981">
        <v>4324.5</v>
      </c>
      <c r="T1981">
        <v>9026.92</v>
      </c>
      <c r="U1981" t="str">
        <f>TEXT(Table1[[#This Row],[Booking_Date]],"mmm")</f>
        <v>Sep</v>
      </c>
      <c r="V1981">
        <f>YEAR(Table1[[#This Row],[Booking_Date]])</f>
        <v>2024</v>
      </c>
      <c r="W1981" t="s">
        <v>48</v>
      </c>
      <c r="X1981" t="str">
        <f>IF(Table1[[#This Row],[Freight_Cost]]&gt;50000,"High","Low")</f>
        <v>High</v>
      </c>
      <c r="Y1981" s="5" t="str">
        <f>IF(Table1[[#This Row],[Profit]]&gt;10000,"Good","Average")</f>
        <v>Average</v>
      </c>
      <c r="Z1981" s="5" t="str" cm="1">
        <f t="array" ref="Z1981">_xlfn.IFS(K1981&lt;=5,"Excellent",K1981&lt;=10,"Good",TRUE,"Delayed")</f>
        <v>Excellent</v>
      </c>
      <c r="AA1981" s="5" t="str">
        <f>_xlfn.XLOOKUP(Table1[[#This Row],[Shipment_ID]],A:A,E:E)</f>
        <v>Evergreen</v>
      </c>
      <c r="AB1981" s="5">
        <f t="shared" si="30"/>
        <v>9026.92</v>
      </c>
    </row>
    <row r="1982" spans="1:28">
      <c r="A1982" t="s">
        <v>2176</v>
      </c>
      <c r="B1982" s="1">
        <v>45876</v>
      </c>
      <c r="C1982" t="s">
        <v>89</v>
      </c>
      <c r="D1982" t="s">
        <v>30</v>
      </c>
      <c r="E1982" t="s">
        <v>42</v>
      </c>
      <c r="F1982" t="s">
        <v>58</v>
      </c>
      <c r="G1982" t="s">
        <v>59</v>
      </c>
      <c r="H1982">
        <v>14.65</v>
      </c>
      <c r="I1982">
        <v>2106</v>
      </c>
      <c r="J1982">
        <v>96.68</v>
      </c>
      <c r="K1982">
        <v>6</v>
      </c>
      <c r="L1982" t="s">
        <v>44</v>
      </c>
      <c r="M1982" t="s">
        <v>45</v>
      </c>
      <c r="N1982">
        <v>63558.6</v>
      </c>
      <c r="O1982" t="s">
        <v>77</v>
      </c>
      <c r="P1982" t="s">
        <v>37</v>
      </c>
      <c r="Q1982">
        <v>81.53</v>
      </c>
      <c r="R1982">
        <v>4798</v>
      </c>
      <c r="S1982">
        <v>2563.02</v>
      </c>
      <c r="T1982">
        <v>6477.42</v>
      </c>
      <c r="U1982" t="str">
        <f>TEXT(Table1[[#This Row],[Booking_Date]],"mmm")</f>
        <v>Aug</v>
      </c>
      <c r="V1982">
        <f>YEAR(Table1[[#This Row],[Booking_Date]])</f>
        <v>2025</v>
      </c>
      <c r="W1982" t="s">
        <v>48</v>
      </c>
      <c r="X1982" t="str">
        <f>IF(Table1[[#This Row],[Freight_Cost]]&gt;50000,"High","Low")</f>
        <v>High</v>
      </c>
      <c r="Y1982" s="5" t="str">
        <f>IF(Table1[[#This Row],[Profit]]&gt;10000,"Good","Average")</f>
        <v>Average</v>
      </c>
      <c r="Z1982" s="5" t="str" cm="1">
        <f t="array" ref="Z1982">_xlfn.IFS(K1982&lt;=5,"Excellent",K1982&lt;=10,"Good",TRUE,"Delayed")</f>
        <v>Good</v>
      </c>
      <c r="AA1982" s="5" t="str">
        <f>_xlfn.XLOOKUP(Table1[[#This Row],[Shipment_ID]],A:A,E:E)</f>
        <v>CMA CGM</v>
      </c>
      <c r="AB1982" s="5">
        <f t="shared" si="30"/>
        <v>6477.42</v>
      </c>
    </row>
    <row r="1983" spans="1:28">
      <c r="A1983" t="s">
        <v>2177</v>
      </c>
      <c r="B1983" s="1">
        <v>46125</v>
      </c>
      <c r="C1983" t="s">
        <v>121</v>
      </c>
      <c r="D1983" t="s">
        <v>51</v>
      </c>
      <c r="E1983" t="s">
        <v>102</v>
      </c>
      <c r="F1983" t="s">
        <v>32</v>
      </c>
      <c r="G1983" t="s">
        <v>59</v>
      </c>
      <c r="H1983">
        <v>17.45</v>
      </c>
      <c r="I1983">
        <v>1064</v>
      </c>
      <c r="J1983">
        <v>94.28</v>
      </c>
      <c r="K1983">
        <v>4</v>
      </c>
      <c r="L1983" t="s">
        <v>44</v>
      </c>
      <c r="M1983" t="s">
        <v>35</v>
      </c>
      <c r="N1983">
        <v>43786.6</v>
      </c>
      <c r="O1983" t="s">
        <v>180</v>
      </c>
      <c r="P1983" t="s">
        <v>74</v>
      </c>
      <c r="Q1983">
        <v>86.79</v>
      </c>
      <c r="R1983">
        <v>2826</v>
      </c>
      <c r="S1983">
        <v>1513.93</v>
      </c>
      <c r="T1983">
        <v>7017.85</v>
      </c>
      <c r="U1983" t="str">
        <f>TEXT(Table1[[#This Row],[Booking_Date]],"mmm")</f>
        <v>Apr</v>
      </c>
      <c r="V1983">
        <f>YEAR(Table1[[#This Row],[Booking_Date]])</f>
        <v>2026</v>
      </c>
      <c r="W1983" t="s">
        <v>75</v>
      </c>
      <c r="X1983" t="str">
        <f>IF(Table1[[#This Row],[Freight_Cost]]&gt;50000,"High","Low")</f>
        <v>Low</v>
      </c>
      <c r="Y1983" s="5" t="str">
        <f>IF(Table1[[#This Row],[Profit]]&gt;10000,"Good","Average")</f>
        <v>Average</v>
      </c>
      <c r="Z1983" s="5" t="str" cm="1">
        <f t="array" ref="Z1983">_xlfn.IFS(K1983&lt;=5,"Excellent",K1983&lt;=10,"Good",TRUE,"Delayed")</f>
        <v>Excellent</v>
      </c>
      <c r="AA1983" s="5" t="str">
        <f>_xlfn.XLOOKUP(Table1[[#This Row],[Shipment_ID]],A:A,E:E)</f>
        <v>Maersk</v>
      </c>
      <c r="AB1983" s="5">
        <f t="shared" si="30"/>
        <v>7017.85</v>
      </c>
    </row>
    <row r="1984" spans="1:28">
      <c r="A1984" t="s">
        <v>2178</v>
      </c>
      <c r="B1984" s="1">
        <v>46072</v>
      </c>
      <c r="C1984" t="s">
        <v>50</v>
      </c>
      <c r="D1984" t="s">
        <v>51</v>
      </c>
      <c r="E1984" t="s">
        <v>57</v>
      </c>
      <c r="F1984" t="s">
        <v>58</v>
      </c>
      <c r="G1984" t="s">
        <v>43</v>
      </c>
      <c r="H1984">
        <v>10.8</v>
      </c>
      <c r="I1984">
        <v>1086</v>
      </c>
      <c r="J1984">
        <v>95.43</v>
      </c>
      <c r="K1984">
        <v>3</v>
      </c>
      <c r="L1984" t="s">
        <v>44</v>
      </c>
      <c r="M1984" t="s">
        <v>35</v>
      </c>
      <c r="N1984">
        <v>50203.6</v>
      </c>
      <c r="O1984" t="s">
        <v>207</v>
      </c>
      <c r="P1984" t="s">
        <v>70</v>
      </c>
      <c r="Q1984">
        <v>82.02</v>
      </c>
      <c r="R1984">
        <v>2604</v>
      </c>
      <c r="S1984">
        <v>2893.59</v>
      </c>
      <c r="T1984">
        <v>7428.07</v>
      </c>
      <c r="U1984" t="str">
        <f>TEXT(Table1[[#This Row],[Booking_Date]],"mmm")</f>
        <v>Feb</v>
      </c>
      <c r="V1984">
        <f>YEAR(Table1[[#This Row],[Booking_Date]])</f>
        <v>2026</v>
      </c>
      <c r="W1984" t="s">
        <v>38</v>
      </c>
      <c r="X1984" t="str">
        <f>IF(Table1[[#This Row],[Freight_Cost]]&gt;50000,"High","Low")</f>
        <v>High</v>
      </c>
      <c r="Y1984" s="5" t="str">
        <f>IF(Table1[[#This Row],[Profit]]&gt;10000,"Good","Average")</f>
        <v>Average</v>
      </c>
      <c r="Z1984" s="5" t="str" cm="1">
        <f t="array" ref="Z1984">_xlfn.IFS(K1984&lt;=5,"Excellent",K1984&lt;=10,"Good",TRUE,"Delayed")</f>
        <v>Excellent</v>
      </c>
      <c r="AA1984" s="5" t="str">
        <f>_xlfn.XLOOKUP(Table1[[#This Row],[Shipment_ID]],A:A,E:E)</f>
        <v>Evergreen</v>
      </c>
      <c r="AB1984" s="5">
        <f t="shared" si="30"/>
        <v>7428.07</v>
      </c>
    </row>
    <row r="1985" spans="1:28">
      <c r="A1985" t="s">
        <v>2179</v>
      </c>
      <c r="B1985" s="1">
        <v>46160</v>
      </c>
      <c r="C1985" t="s">
        <v>50</v>
      </c>
      <c r="D1985" t="s">
        <v>41</v>
      </c>
      <c r="E1985" t="s">
        <v>83</v>
      </c>
      <c r="F1985" t="s">
        <v>58</v>
      </c>
      <c r="G1985" t="s">
        <v>43</v>
      </c>
      <c r="H1985">
        <v>13.85</v>
      </c>
      <c r="I1985">
        <v>1706</v>
      </c>
      <c r="J1985">
        <v>90.84</v>
      </c>
      <c r="K1985">
        <v>4</v>
      </c>
      <c r="L1985" t="s">
        <v>34</v>
      </c>
      <c r="M1985" t="s">
        <v>45</v>
      </c>
      <c r="N1985">
        <v>62337.8</v>
      </c>
      <c r="O1985" t="s">
        <v>304</v>
      </c>
      <c r="P1985" t="s">
        <v>54</v>
      </c>
      <c r="Q1985">
        <v>81.84</v>
      </c>
      <c r="R1985">
        <v>3966</v>
      </c>
      <c r="S1985">
        <v>3682.95</v>
      </c>
      <c r="T1985">
        <v>8032.04</v>
      </c>
      <c r="U1985" t="str">
        <f>TEXT(Table1[[#This Row],[Booking_Date]],"mmm")</f>
        <v>May</v>
      </c>
      <c r="V1985">
        <f>YEAR(Table1[[#This Row],[Booking_Date]])</f>
        <v>2026</v>
      </c>
      <c r="W1985" t="s">
        <v>75</v>
      </c>
      <c r="X1985" t="str">
        <f>IF(Table1[[#This Row],[Freight_Cost]]&gt;50000,"High","Low")</f>
        <v>High</v>
      </c>
      <c r="Y1985" s="5" t="str">
        <f>IF(Table1[[#This Row],[Profit]]&gt;10000,"Good","Average")</f>
        <v>Average</v>
      </c>
      <c r="Z1985" s="5" t="str" cm="1">
        <f t="array" ref="Z1985">_xlfn.IFS(K1985&lt;=5,"Excellent",K1985&lt;=10,"Good",TRUE,"Delayed")</f>
        <v>Excellent</v>
      </c>
      <c r="AA1985" s="5" t="str">
        <f>_xlfn.XLOOKUP(Table1[[#This Row],[Shipment_ID]],A:A,E:E)</f>
        <v>MSC</v>
      </c>
      <c r="AB1985" s="5">
        <f t="shared" si="30"/>
        <v>8032.04</v>
      </c>
    </row>
    <row r="1986" spans="1:28">
      <c r="A1986" t="s">
        <v>2180</v>
      </c>
      <c r="B1986" s="1">
        <v>45407</v>
      </c>
      <c r="C1986" t="s">
        <v>121</v>
      </c>
      <c r="D1986" t="s">
        <v>82</v>
      </c>
      <c r="E1986" t="s">
        <v>66</v>
      </c>
      <c r="F1986" t="s">
        <v>58</v>
      </c>
      <c r="G1986" t="s">
        <v>67</v>
      </c>
      <c r="H1986">
        <v>10.89</v>
      </c>
      <c r="I1986">
        <v>743</v>
      </c>
      <c r="J1986">
        <v>89.15</v>
      </c>
      <c r="K1986">
        <v>3</v>
      </c>
      <c r="L1986" t="s">
        <v>34</v>
      </c>
      <c r="M1986" t="s">
        <v>35</v>
      </c>
      <c r="N1986">
        <v>50415</v>
      </c>
      <c r="O1986" t="s">
        <v>341</v>
      </c>
      <c r="P1986" t="s">
        <v>78</v>
      </c>
      <c r="Q1986">
        <v>84.38</v>
      </c>
      <c r="R1986">
        <v>1921.6</v>
      </c>
      <c r="S1986">
        <v>1605.25</v>
      </c>
      <c r="T1986">
        <v>6565.45</v>
      </c>
      <c r="U1986" t="str">
        <f>TEXT(Table1[[#This Row],[Booking_Date]],"mmm")</f>
        <v>Apr</v>
      </c>
      <c r="V1986">
        <f>YEAR(Table1[[#This Row],[Booking_Date]])</f>
        <v>2024</v>
      </c>
      <c r="W1986" t="s">
        <v>75</v>
      </c>
      <c r="X1986" t="str">
        <f>IF(Table1[[#This Row],[Freight_Cost]]&gt;50000,"High","Low")</f>
        <v>High</v>
      </c>
      <c r="Y1986" s="5" t="str">
        <f>IF(Table1[[#This Row],[Profit]]&gt;10000,"Good","Average")</f>
        <v>Average</v>
      </c>
      <c r="Z1986" s="5" t="str" cm="1">
        <f t="array" ref="Z1986">_xlfn.IFS(K1986&lt;=5,"Excellent",K1986&lt;=10,"Good",TRUE,"Delayed")</f>
        <v>Excellent</v>
      </c>
      <c r="AA1986" s="5" t="str">
        <f>_xlfn.XLOOKUP(Table1[[#This Row],[Shipment_ID]],A:A,E:E)</f>
        <v>COSCO</v>
      </c>
      <c r="AB1986" s="5">
        <f t="shared" ref="AB1986:AB2049" si="31">INDEX(T:T,MATCH(A1986,A:A,0))</f>
        <v>6565.45</v>
      </c>
    </row>
    <row r="1987" spans="1:28">
      <c r="A1987" t="s">
        <v>2181</v>
      </c>
      <c r="B1987" s="1">
        <v>45730</v>
      </c>
      <c r="C1987" t="s">
        <v>40</v>
      </c>
      <c r="D1987" t="s">
        <v>51</v>
      </c>
      <c r="E1987" t="s">
        <v>57</v>
      </c>
      <c r="F1987" t="s">
        <v>58</v>
      </c>
      <c r="G1987" t="s">
        <v>43</v>
      </c>
      <c r="H1987">
        <v>20.399999999999999</v>
      </c>
      <c r="I1987">
        <v>894</v>
      </c>
      <c r="J1987">
        <v>104.99</v>
      </c>
      <c r="K1987">
        <v>4</v>
      </c>
      <c r="L1987" t="s">
        <v>68</v>
      </c>
      <c r="M1987" t="s">
        <v>35</v>
      </c>
      <c r="N1987">
        <v>60186.8</v>
      </c>
      <c r="O1987" t="s">
        <v>283</v>
      </c>
      <c r="P1987" t="s">
        <v>54</v>
      </c>
      <c r="Q1987">
        <v>85.26</v>
      </c>
      <c r="R1987">
        <v>2604</v>
      </c>
      <c r="S1987">
        <v>4570.93</v>
      </c>
      <c r="T1987">
        <v>7182.47</v>
      </c>
      <c r="U1987" t="str">
        <f>TEXT(Table1[[#This Row],[Booking_Date]],"mmm")</f>
        <v>Mar</v>
      </c>
      <c r="V1987">
        <f>YEAR(Table1[[#This Row],[Booking_Date]])</f>
        <v>2025</v>
      </c>
      <c r="W1987" t="s">
        <v>38</v>
      </c>
      <c r="X1987" t="str">
        <f>IF(Table1[[#This Row],[Freight_Cost]]&gt;50000,"High","Low")</f>
        <v>High</v>
      </c>
      <c r="Y1987" s="5" t="str">
        <f>IF(Table1[[#This Row],[Profit]]&gt;10000,"Good","Average")</f>
        <v>Average</v>
      </c>
      <c r="Z1987" s="5" t="str" cm="1">
        <f t="array" ref="Z1987">_xlfn.IFS(K1987&lt;=5,"Excellent",K1987&lt;=10,"Good",TRUE,"Delayed")</f>
        <v>Excellent</v>
      </c>
      <c r="AA1987" s="5" t="str">
        <f>_xlfn.XLOOKUP(Table1[[#This Row],[Shipment_ID]],A:A,E:E)</f>
        <v>Evergreen</v>
      </c>
      <c r="AB1987" s="5">
        <f t="shared" si="31"/>
        <v>7182.47</v>
      </c>
    </row>
    <row r="1988" spans="1:28">
      <c r="A1988" t="s">
        <v>2182</v>
      </c>
      <c r="B1988" s="1">
        <v>45935</v>
      </c>
      <c r="C1988" t="s">
        <v>29</v>
      </c>
      <c r="D1988" t="s">
        <v>108</v>
      </c>
      <c r="E1988" t="s">
        <v>42</v>
      </c>
      <c r="F1988" t="s">
        <v>58</v>
      </c>
      <c r="G1988" t="s">
        <v>59</v>
      </c>
      <c r="H1988">
        <v>22.12</v>
      </c>
      <c r="I1988">
        <v>2602</v>
      </c>
      <c r="J1988">
        <v>92.36</v>
      </c>
      <c r="K1988">
        <v>8</v>
      </c>
      <c r="L1988" t="s">
        <v>44</v>
      </c>
      <c r="M1988" t="s">
        <v>35</v>
      </c>
      <c r="N1988">
        <v>78215.199999999997</v>
      </c>
      <c r="O1988" t="s">
        <v>245</v>
      </c>
      <c r="P1988" t="s">
        <v>47</v>
      </c>
      <c r="Q1988">
        <v>81.790000000000006</v>
      </c>
      <c r="R1988">
        <v>6088.8</v>
      </c>
      <c r="S1988">
        <v>4124.8</v>
      </c>
      <c r="T1988">
        <v>11663.34</v>
      </c>
      <c r="U1988" t="str">
        <f>TEXT(Table1[[#This Row],[Booking_Date]],"mmm")</f>
        <v>Oct</v>
      </c>
      <c r="V1988">
        <f>YEAR(Table1[[#This Row],[Booking_Date]])</f>
        <v>2025</v>
      </c>
      <c r="W1988" t="s">
        <v>104</v>
      </c>
      <c r="X1988" t="str">
        <f>IF(Table1[[#This Row],[Freight_Cost]]&gt;50000,"High","Low")</f>
        <v>High</v>
      </c>
      <c r="Y1988" s="5" t="str">
        <f>IF(Table1[[#This Row],[Profit]]&gt;10000,"Good","Average")</f>
        <v>Good</v>
      </c>
      <c r="Z1988" s="5" t="str" cm="1">
        <f t="array" ref="Z1988">_xlfn.IFS(K1988&lt;=5,"Excellent",K1988&lt;=10,"Good",TRUE,"Delayed")</f>
        <v>Good</v>
      </c>
      <c r="AA1988" s="5" t="str">
        <f>_xlfn.XLOOKUP(Table1[[#This Row],[Shipment_ID]],A:A,E:E)</f>
        <v>CMA CGM</v>
      </c>
      <c r="AB1988" s="5">
        <f t="shared" si="31"/>
        <v>11663.34</v>
      </c>
    </row>
    <row r="1989" spans="1:28">
      <c r="A1989" t="s">
        <v>2183</v>
      </c>
      <c r="B1989" s="1">
        <v>45824</v>
      </c>
      <c r="C1989" t="s">
        <v>115</v>
      </c>
      <c r="D1989" t="s">
        <v>51</v>
      </c>
      <c r="E1989" t="s">
        <v>99</v>
      </c>
      <c r="F1989" t="s">
        <v>58</v>
      </c>
      <c r="G1989" t="s">
        <v>52</v>
      </c>
      <c r="H1989">
        <v>13.52</v>
      </c>
      <c r="I1989">
        <v>725</v>
      </c>
      <c r="J1989">
        <v>85.36</v>
      </c>
      <c r="K1989">
        <v>3</v>
      </c>
      <c r="L1989" t="s">
        <v>34</v>
      </c>
      <c r="M1989" t="s">
        <v>35</v>
      </c>
      <c r="N1989">
        <v>52111.199999999997</v>
      </c>
      <c r="O1989" t="s">
        <v>792</v>
      </c>
      <c r="P1989" t="s">
        <v>37</v>
      </c>
      <c r="Q1989">
        <v>86.07</v>
      </c>
      <c r="R1989">
        <v>1990.8</v>
      </c>
      <c r="S1989">
        <v>2281.3000000000002</v>
      </c>
      <c r="T1989">
        <v>8740.1299999999992</v>
      </c>
      <c r="U1989" t="str">
        <f>TEXT(Table1[[#This Row],[Booking_Date]],"mmm")</f>
        <v>Jun</v>
      </c>
      <c r="V1989">
        <f>YEAR(Table1[[#This Row],[Booking_Date]])</f>
        <v>2025</v>
      </c>
      <c r="W1989" t="s">
        <v>75</v>
      </c>
      <c r="X1989" t="str">
        <f>IF(Table1[[#This Row],[Freight_Cost]]&gt;50000,"High","Low")</f>
        <v>High</v>
      </c>
      <c r="Y1989" s="5" t="str">
        <f>IF(Table1[[#This Row],[Profit]]&gt;10000,"Good","Average")</f>
        <v>Average</v>
      </c>
      <c r="Z1989" s="5" t="str" cm="1">
        <f t="array" ref="Z1989">_xlfn.IFS(K1989&lt;=5,"Excellent",K1989&lt;=10,"Good",TRUE,"Delayed")</f>
        <v>Excellent</v>
      </c>
      <c r="AA1989" s="5" t="str">
        <f>_xlfn.XLOOKUP(Table1[[#This Row],[Shipment_ID]],A:A,E:E)</f>
        <v>ONE</v>
      </c>
      <c r="AB1989" s="5">
        <f t="shared" si="31"/>
        <v>8740.1299999999992</v>
      </c>
    </row>
    <row r="1990" spans="1:28">
      <c r="A1990" t="s">
        <v>2184</v>
      </c>
      <c r="B1990" s="1">
        <v>46089</v>
      </c>
      <c r="C1990" t="s">
        <v>121</v>
      </c>
      <c r="D1990" t="s">
        <v>65</v>
      </c>
      <c r="E1990" t="s">
        <v>42</v>
      </c>
      <c r="F1990" t="s">
        <v>32</v>
      </c>
      <c r="G1990" t="s">
        <v>84</v>
      </c>
      <c r="H1990">
        <v>27.87</v>
      </c>
      <c r="I1990">
        <v>2616</v>
      </c>
      <c r="J1990">
        <v>89.95</v>
      </c>
      <c r="K1990">
        <v>6</v>
      </c>
      <c r="L1990" t="s">
        <v>68</v>
      </c>
      <c r="M1990" t="s">
        <v>60</v>
      </c>
      <c r="N1990">
        <v>69769</v>
      </c>
      <c r="O1990" t="s">
        <v>360</v>
      </c>
      <c r="P1990" t="s">
        <v>54</v>
      </c>
      <c r="Q1990">
        <v>87.11</v>
      </c>
      <c r="R1990">
        <v>6346.8</v>
      </c>
      <c r="S1990">
        <v>4849.6499999999996</v>
      </c>
      <c r="T1990">
        <v>7558.63</v>
      </c>
      <c r="U1990" t="str">
        <f>TEXT(Table1[[#This Row],[Booking_Date]],"mmm")</f>
        <v>Mar</v>
      </c>
      <c r="V1990">
        <f>YEAR(Table1[[#This Row],[Booking_Date]])</f>
        <v>2026</v>
      </c>
      <c r="W1990" t="s">
        <v>38</v>
      </c>
      <c r="X1990" t="str">
        <f>IF(Table1[[#This Row],[Freight_Cost]]&gt;50000,"High","Low")</f>
        <v>High</v>
      </c>
      <c r="Y1990" s="5" t="str">
        <f>IF(Table1[[#This Row],[Profit]]&gt;10000,"Good","Average")</f>
        <v>Average</v>
      </c>
      <c r="Z1990" s="5" t="str" cm="1">
        <f t="array" ref="Z1990">_xlfn.IFS(K1990&lt;=5,"Excellent",K1990&lt;=10,"Good",TRUE,"Delayed")</f>
        <v>Good</v>
      </c>
      <c r="AA1990" s="5" t="str">
        <f>_xlfn.XLOOKUP(Table1[[#This Row],[Shipment_ID]],A:A,E:E)</f>
        <v>CMA CGM</v>
      </c>
      <c r="AB1990" s="5">
        <f t="shared" si="31"/>
        <v>7558.63</v>
      </c>
    </row>
    <row r="1991" spans="1:28">
      <c r="A1991" t="s">
        <v>2185</v>
      </c>
      <c r="B1991" s="1">
        <v>46121</v>
      </c>
      <c r="C1991" t="s">
        <v>115</v>
      </c>
      <c r="D1991" t="s">
        <v>41</v>
      </c>
      <c r="E1991" t="s">
        <v>31</v>
      </c>
      <c r="F1991" t="s">
        <v>32</v>
      </c>
      <c r="G1991" t="s">
        <v>84</v>
      </c>
      <c r="H1991">
        <v>23.93</v>
      </c>
      <c r="I1991">
        <v>1873</v>
      </c>
      <c r="J1991">
        <v>89.12</v>
      </c>
      <c r="K1991">
        <v>4</v>
      </c>
      <c r="L1991" t="s">
        <v>44</v>
      </c>
      <c r="M1991" t="s">
        <v>35</v>
      </c>
      <c r="N1991">
        <v>58707.4</v>
      </c>
      <c r="O1991" t="s">
        <v>152</v>
      </c>
      <c r="P1991" t="s">
        <v>47</v>
      </c>
      <c r="Q1991">
        <v>88.42</v>
      </c>
      <c r="R1991">
        <v>4703.2</v>
      </c>
      <c r="S1991">
        <v>2562.0700000000002</v>
      </c>
      <c r="T1991">
        <v>6535.36</v>
      </c>
      <c r="U1991" t="str">
        <f>TEXT(Table1[[#This Row],[Booking_Date]],"mmm")</f>
        <v>Apr</v>
      </c>
      <c r="V1991">
        <f>YEAR(Table1[[#This Row],[Booking_Date]])</f>
        <v>2026</v>
      </c>
      <c r="W1991" t="s">
        <v>75</v>
      </c>
      <c r="X1991" t="str">
        <f>IF(Table1[[#This Row],[Freight_Cost]]&gt;50000,"High","Low")</f>
        <v>High</v>
      </c>
      <c r="Y1991" s="5" t="str">
        <f>IF(Table1[[#This Row],[Profit]]&gt;10000,"Good","Average")</f>
        <v>Average</v>
      </c>
      <c r="Z1991" s="5" t="str" cm="1">
        <f t="array" ref="Z1991">_xlfn.IFS(K1991&lt;=5,"Excellent",K1991&lt;=10,"Good",TRUE,"Delayed")</f>
        <v>Excellent</v>
      </c>
      <c r="AA1991" s="5" t="str">
        <f>_xlfn.XLOOKUP(Table1[[#This Row],[Shipment_ID]],A:A,E:E)</f>
        <v>Hapag-Lloyd</v>
      </c>
      <c r="AB1991" s="5">
        <f t="shared" si="31"/>
        <v>6535.36</v>
      </c>
    </row>
    <row r="1992" spans="1:28">
      <c r="A1992" t="s">
        <v>2186</v>
      </c>
      <c r="B1992" s="1">
        <v>45396</v>
      </c>
      <c r="C1992" t="s">
        <v>121</v>
      </c>
      <c r="D1992" t="s">
        <v>30</v>
      </c>
      <c r="E1992" t="s">
        <v>102</v>
      </c>
      <c r="F1992" t="s">
        <v>32</v>
      </c>
      <c r="G1992" t="s">
        <v>59</v>
      </c>
      <c r="H1992">
        <v>13.81</v>
      </c>
      <c r="I1992">
        <v>2731</v>
      </c>
      <c r="J1992">
        <v>89.94</v>
      </c>
      <c r="K1992">
        <v>7</v>
      </c>
      <c r="L1992" t="s">
        <v>44</v>
      </c>
      <c r="M1992" t="s">
        <v>35</v>
      </c>
      <c r="N1992">
        <v>59993.8</v>
      </c>
      <c r="O1992" t="s">
        <v>141</v>
      </c>
      <c r="P1992" t="s">
        <v>54</v>
      </c>
      <c r="Q1992">
        <v>85.24</v>
      </c>
      <c r="R1992">
        <v>6014.4</v>
      </c>
      <c r="S1992">
        <v>3294.7</v>
      </c>
      <c r="T1992">
        <v>9298.34</v>
      </c>
      <c r="U1992" t="str">
        <f>TEXT(Table1[[#This Row],[Booking_Date]],"mmm")</f>
        <v>Apr</v>
      </c>
      <c r="V1992">
        <f>YEAR(Table1[[#This Row],[Booking_Date]])</f>
        <v>2024</v>
      </c>
      <c r="W1992" t="s">
        <v>75</v>
      </c>
      <c r="X1992" t="str">
        <f>IF(Table1[[#This Row],[Freight_Cost]]&gt;50000,"High","Low")</f>
        <v>High</v>
      </c>
      <c r="Y1992" s="5" t="str">
        <f>IF(Table1[[#This Row],[Profit]]&gt;10000,"Good","Average")</f>
        <v>Average</v>
      </c>
      <c r="Z1992" s="5" t="str" cm="1">
        <f t="array" ref="Z1992">_xlfn.IFS(K1992&lt;=5,"Excellent",K1992&lt;=10,"Good",TRUE,"Delayed")</f>
        <v>Good</v>
      </c>
      <c r="AA1992" s="5" t="str">
        <f>_xlfn.XLOOKUP(Table1[[#This Row],[Shipment_ID]],A:A,E:E)</f>
        <v>Maersk</v>
      </c>
      <c r="AB1992" s="5">
        <f t="shared" si="31"/>
        <v>9298.34</v>
      </c>
    </row>
    <row r="1993" spans="1:28">
      <c r="A1993" t="s">
        <v>2187</v>
      </c>
      <c r="B1993" s="1">
        <v>45349</v>
      </c>
      <c r="C1993" t="s">
        <v>121</v>
      </c>
      <c r="D1993" t="s">
        <v>51</v>
      </c>
      <c r="E1993" t="s">
        <v>57</v>
      </c>
      <c r="F1993" t="s">
        <v>32</v>
      </c>
      <c r="G1993" t="s">
        <v>84</v>
      </c>
      <c r="H1993">
        <v>10.38</v>
      </c>
      <c r="I1993">
        <v>2616</v>
      </c>
      <c r="J1993">
        <v>102.3</v>
      </c>
      <c r="K1993">
        <v>7</v>
      </c>
      <c r="L1993" t="s">
        <v>34</v>
      </c>
      <c r="M1993" t="s">
        <v>60</v>
      </c>
      <c r="N1993">
        <v>58010</v>
      </c>
      <c r="O1993" t="s">
        <v>139</v>
      </c>
      <c r="P1993" t="s">
        <v>37</v>
      </c>
      <c r="Q1993">
        <v>88.74</v>
      </c>
      <c r="R1993">
        <v>5647.2</v>
      </c>
      <c r="S1993">
        <v>3049.23</v>
      </c>
      <c r="T1993">
        <v>7132.36</v>
      </c>
      <c r="U1993" t="str">
        <f>TEXT(Table1[[#This Row],[Booking_Date]],"mmm")</f>
        <v>Feb</v>
      </c>
      <c r="V1993">
        <f>YEAR(Table1[[#This Row],[Booking_Date]])</f>
        <v>2024</v>
      </c>
      <c r="W1993" t="s">
        <v>38</v>
      </c>
      <c r="X1993" t="str">
        <f>IF(Table1[[#This Row],[Freight_Cost]]&gt;50000,"High","Low")</f>
        <v>High</v>
      </c>
      <c r="Y1993" s="5" t="str">
        <f>IF(Table1[[#This Row],[Profit]]&gt;10000,"Good","Average")</f>
        <v>Average</v>
      </c>
      <c r="Z1993" s="5" t="str" cm="1">
        <f t="array" ref="Z1993">_xlfn.IFS(K1993&lt;=5,"Excellent",K1993&lt;=10,"Good",TRUE,"Delayed")</f>
        <v>Good</v>
      </c>
      <c r="AA1993" s="5" t="str">
        <f>_xlfn.XLOOKUP(Table1[[#This Row],[Shipment_ID]],A:A,E:E)</f>
        <v>Evergreen</v>
      </c>
      <c r="AB1993" s="5">
        <f t="shared" si="31"/>
        <v>7132.36</v>
      </c>
    </row>
    <row r="1994" spans="1:28">
      <c r="A1994" t="s">
        <v>2188</v>
      </c>
      <c r="B1994" s="1">
        <v>45707</v>
      </c>
      <c r="C1994" t="s">
        <v>115</v>
      </c>
      <c r="D1994" t="s">
        <v>65</v>
      </c>
      <c r="E1994" t="s">
        <v>99</v>
      </c>
      <c r="F1994" t="s">
        <v>32</v>
      </c>
      <c r="G1994" t="s">
        <v>59</v>
      </c>
      <c r="H1994">
        <v>25.3</v>
      </c>
      <c r="I1994">
        <v>1559</v>
      </c>
      <c r="J1994">
        <v>88.9</v>
      </c>
      <c r="K1994">
        <v>3</v>
      </c>
      <c r="L1994" t="s">
        <v>68</v>
      </c>
      <c r="M1994" t="s">
        <v>60</v>
      </c>
      <c r="N1994">
        <v>54646</v>
      </c>
      <c r="O1994" t="s">
        <v>368</v>
      </c>
      <c r="P1994" t="s">
        <v>47</v>
      </c>
      <c r="Q1994">
        <v>88.56</v>
      </c>
      <c r="R1994">
        <v>4130</v>
      </c>
      <c r="S1994">
        <v>4638.5200000000004</v>
      </c>
      <c r="T1994">
        <v>9228.6</v>
      </c>
      <c r="U1994" t="str">
        <f>TEXT(Table1[[#This Row],[Booking_Date]],"mmm")</f>
        <v>Feb</v>
      </c>
      <c r="V1994">
        <f>YEAR(Table1[[#This Row],[Booking_Date]])</f>
        <v>2025</v>
      </c>
      <c r="W1994" t="s">
        <v>38</v>
      </c>
      <c r="X1994" t="str">
        <f>IF(Table1[[#This Row],[Freight_Cost]]&gt;50000,"High","Low")</f>
        <v>High</v>
      </c>
      <c r="Y1994" s="5" t="str">
        <f>IF(Table1[[#This Row],[Profit]]&gt;10000,"Good","Average")</f>
        <v>Average</v>
      </c>
      <c r="Z1994" s="5" t="str" cm="1">
        <f t="array" ref="Z1994">_xlfn.IFS(K1994&lt;=5,"Excellent",K1994&lt;=10,"Good",TRUE,"Delayed")</f>
        <v>Excellent</v>
      </c>
      <c r="AA1994" s="5" t="str">
        <f>_xlfn.XLOOKUP(Table1[[#This Row],[Shipment_ID]],A:A,E:E)</f>
        <v>ONE</v>
      </c>
      <c r="AB1994" s="5">
        <f t="shared" si="31"/>
        <v>9228.6</v>
      </c>
    </row>
    <row r="1995" spans="1:28">
      <c r="A1995" t="s">
        <v>2189</v>
      </c>
      <c r="B1995" s="1">
        <v>45762</v>
      </c>
      <c r="C1995" t="s">
        <v>40</v>
      </c>
      <c r="D1995" t="s">
        <v>41</v>
      </c>
      <c r="E1995" t="s">
        <v>66</v>
      </c>
      <c r="F1995" t="s">
        <v>58</v>
      </c>
      <c r="G1995" t="s">
        <v>59</v>
      </c>
      <c r="H1995">
        <v>25.31</v>
      </c>
      <c r="I1995">
        <v>527</v>
      </c>
      <c r="J1995">
        <v>104.18</v>
      </c>
      <c r="K1995">
        <v>2</v>
      </c>
      <c r="L1995" t="s">
        <v>34</v>
      </c>
      <c r="M1995" t="s">
        <v>45</v>
      </c>
      <c r="N1995">
        <v>60104.6</v>
      </c>
      <c r="O1995" t="s">
        <v>109</v>
      </c>
      <c r="P1995" t="s">
        <v>78</v>
      </c>
      <c r="Q1995">
        <v>83.18</v>
      </c>
      <c r="R1995">
        <v>2066.4</v>
      </c>
      <c r="S1995">
        <v>2132.5500000000002</v>
      </c>
      <c r="T1995">
        <v>6375.73</v>
      </c>
      <c r="U1995" t="str">
        <f>TEXT(Table1[[#This Row],[Booking_Date]],"mmm")</f>
        <v>Apr</v>
      </c>
      <c r="V1995">
        <f>YEAR(Table1[[#This Row],[Booking_Date]])</f>
        <v>2025</v>
      </c>
      <c r="W1995" t="s">
        <v>75</v>
      </c>
      <c r="X1995" t="str">
        <f>IF(Table1[[#This Row],[Freight_Cost]]&gt;50000,"High","Low")</f>
        <v>High</v>
      </c>
      <c r="Y1995" s="5" t="str">
        <f>IF(Table1[[#This Row],[Profit]]&gt;10000,"Good","Average")</f>
        <v>Average</v>
      </c>
      <c r="Z1995" s="5" t="str" cm="1">
        <f t="array" ref="Z1995">_xlfn.IFS(K1995&lt;=5,"Excellent",K1995&lt;=10,"Good",TRUE,"Delayed")</f>
        <v>Excellent</v>
      </c>
      <c r="AA1995" s="5" t="str">
        <f>_xlfn.XLOOKUP(Table1[[#This Row],[Shipment_ID]],A:A,E:E)</f>
        <v>COSCO</v>
      </c>
      <c r="AB1995" s="5">
        <f t="shared" si="31"/>
        <v>6375.73</v>
      </c>
    </row>
    <row r="1996" spans="1:28">
      <c r="A1996" t="s">
        <v>2190</v>
      </c>
      <c r="B1996" s="1">
        <v>45345</v>
      </c>
      <c r="C1996" t="s">
        <v>121</v>
      </c>
      <c r="D1996" t="s">
        <v>82</v>
      </c>
      <c r="E1996" t="s">
        <v>83</v>
      </c>
      <c r="F1996" t="s">
        <v>58</v>
      </c>
      <c r="G1996" t="s">
        <v>90</v>
      </c>
      <c r="H1996">
        <v>23.08</v>
      </c>
      <c r="I1996">
        <v>335</v>
      </c>
      <c r="J1996">
        <v>86.61</v>
      </c>
      <c r="K1996">
        <v>2</v>
      </c>
      <c r="L1996" t="s">
        <v>68</v>
      </c>
      <c r="M1996" t="s">
        <v>45</v>
      </c>
      <c r="N1996">
        <v>51185.2</v>
      </c>
      <c r="O1996" t="s">
        <v>97</v>
      </c>
      <c r="P1996" t="s">
        <v>47</v>
      </c>
      <c r="Q1996">
        <v>85.67</v>
      </c>
      <c r="R1996">
        <v>1593.2</v>
      </c>
      <c r="S1996">
        <v>1982.35</v>
      </c>
      <c r="T1996">
        <v>6352.36</v>
      </c>
      <c r="U1996" t="str">
        <f>TEXT(Table1[[#This Row],[Booking_Date]],"mmm")</f>
        <v>Feb</v>
      </c>
      <c r="V1996">
        <f>YEAR(Table1[[#This Row],[Booking_Date]])</f>
        <v>2024</v>
      </c>
      <c r="W1996" t="s">
        <v>38</v>
      </c>
      <c r="X1996" t="str">
        <f>IF(Table1[[#This Row],[Freight_Cost]]&gt;50000,"High","Low")</f>
        <v>High</v>
      </c>
      <c r="Y1996" s="5" t="str">
        <f>IF(Table1[[#This Row],[Profit]]&gt;10000,"Good","Average")</f>
        <v>Average</v>
      </c>
      <c r="Z1996" s="5" t="str" cm="1">
        <f t="array" ref="Z1996">_xlfn.IFS(K1996&lt;=5,"Excellent",K1996&lt;=10,"Good",TRUE,"Delayed")</f>
        <v>Excellent</v>
      </c>
      <c r="AA1996" s="5" t="str">
        <f>_xlfn.XLOOKUP(Table1[[#This Row],[Shipment_ID]],A:A,E:E)</f>
        <v>MSC</v>
      </c>
      <c r="AB1996" s="5">
        <f t="shared" si="31"/>
        <v>6352.36</v>
      </c>
    </row>
    <row r="1997" spans="1:28">
      <c r="A1997" t="s">
        <v>2191</v>
      </c>
      <c r="B1997" s="1">
        <v>45796</v>
      </c>
      <c r="C1997" t="s">
        <v>121</v>
      </c>
      <c r="D1997" t="s">
        <v>108</v>
      </c>
      <c r="E1997" t="s">
        <v>83</v>
      </c>
      <c r="F1997" t="s">
        <v>58</v>
      </c>
      <c r="G1997" t="s">
        <v>52</v>
      </c>
      <c r="H1997">
        <v>16.579999999999998</v>
      </c>
      <c r="I1997">
        <v>2311</v>
      </c>
      <c r="J1997">
        <v>92.72</v>
      </c>
      <c r="K1997">
        <v>6</v>
      </c>
      <c r="L1997" t="s">
        <v>34</v>
      </c>
      <c r="M1997" t="s">
        <v>35</v>
      </c>
      <c r="N1997">
        <v>74780.399999999994</v>
      </c>
      <c r="O1997" t="s">
        <v>385</v>
      </c>
      <c r="P1997" t="s">
        <v>78</v>
      </c>
      <c r="Q1997">
        <v>84.37</v>
      </c>
      <c r="R1997">
        <v>5285.2</v>
      </c>
      <c r="S1997">
        <v>4578.2</v>
      </c>
      <c r="T1997">
        <v>13105.1</v>
      </c>
      <c r="U1997" t="str">
        <f>TEXT(Table1[[#This Row],[Booking_Date]],"mmm")</f>
        <v>May</v>
      </c>
      <c r="V1997">
        <f>YEAR(Table1[[#This Row],[Booking_Date]])</f>
        <v>2025</v>
      </c>
      <c r="W1997" t="s">
        <v>75</v>
      </c>
      <c r="X1997" t="str">
        <f>IF(Table1[[#This Row],[Freight_Cost]]&gt;50000,"High","Low")</f>
        <v>High</v>
      </c>
      <c r="Y1997" s="5" t="str">
        <f>IF(Table1[[#This Row],[Profit]]&gt;10000,"Good","Average")</f>
        <v>Good</v>
      </c>
      <c r="Z1997" s="5" t="str" cm="1">
        <f t="array" ref="Z1997">_xlfn.IFS(K1997&lt;=5,"Excellent",K1997&lt;=10,"Good",TRUE,"Delayed")</f>
        <v>Good</v>
      </c>
      <c r="AA1997" s="5" t="str">
        <f>_xlfn.XLOOKUP(Table1[[#This Row],[Shipment_ID]],A:A,E:E)</f>
        <v>MSC</v>
      </c>
      <c r="AB1997" s="5">
        <f t="shared" si="31"/>
        <v>13105.1</v>
      </c>
    </row>
    <row r="1998" spans="1:28">
      <c r="A1998" t="s">
        <v>2192</v>
      </c>
      <c r="B1998" s="1">
        <v>45943</v>
      </c>
      <c r="C1998" t="s">
        <v>29</v>
      </c>
      <c r="D1998" t="s">
        <v>82</v>
      </c>
      <c r="E1998" t="s">
        <v>66</v>
      </c>
      <c r="F1998" t="s">
        <v>58</v>
      </c>
      <c r="G1998" t="s">
        <v>33</v>
      </c>
      <c r="H1998">
        <v>18.5</v>
      </c>
      <c r="I1998">
        <v>310</v>
      </c>
      <c r="J1998">
        <v>88.98</v>
      </c>
      <c r="K1998">
        <v>2</v>
      </c>
      <c r="L1998" t="s">
        <v>44</v>
      </c>
      <c r="M1998" t="s">
        <v>35</v>
      </c>
      <c r="N1998">
        <v>47047.6</v>
      </c>
      <c r="O1998" t="s">
        <v>254</v>
      </c>
      <c r="P1998" t="s">
        <v>37</v>
      </c>
      <c r="Q1998">
        <v>88.25</v>
      </c>
      <c r="R1998">
        <v>1360</v>
      </c>
      <c r="S1998">
        <v>4993.03</v>
      </c>
      <c r="T1998">
        <v>8120.01</v>
      </c>
      <c r="U1998" t="str">
        <f>TEXT(Table1[[#This Row],[Booking_Date]],"mmm")</f>
        <v>Oct</v>
      </c>
      <c r="V1998">
        <f>YEAR(Table1[[#This Row],[Booking_Date]])</f>
        <v>2025</v>
      </c>
      <c r="W1998" t="s">
        <v>104</v>
      </c>
      <c r="X1998" t="str">
        <f>IF(Table1[[#This Row],[Freight_Cost]]&gt;50000,"High","Low")</f>
        <v>Low</v>
      </c>
      <c r="Y1998" s="5" t="str">
        <f>IF(Table1[[#This Row],[Profit]]&gt;10000,"Good","Average")</f>
        <v>Average</v>
      </c>
      <c r="Z1998" s="5" t="str" cm="1">
        <f t="array" ref="Z1998">_xlfn.IFS(K1998&lt;=5,"Excellent",K1998&lt;=10,"Good",TRUE,"Delayed")</f>
        <v>Excellent</v>
      </c>
      <c r="AA1998" s="5" t="str">
        <f>_xlfn.XLOOKUP(Table1[[#This Row],[Shipment_ID]],A:A,E:E)</f>
        <v>COSCO</v>
      </c>
      <c r="AB1998" s="5">
        <f t="shared" si="31"/>
        <v>8120.01</v>
      </c>
    </row>
    <row r="1999" spans="1:28">
      <c r="A1999" t="s">
        <v>2193</v>
      </c>
      <c r="B1999" s="1">
        <v>45459</v>
      </c>
      <c r="C1999" t="s">
        <v>64</v>
      </c>
      <c r="D1999" t="s">
        <v>56</v>
      </c>
      <c r="E1999" t="s">
        <v>42</v>
      </c>
      <c r="F1999" t="s">
        <v>32</v>
      </c>
      <c r="G1999" t="s">
        <v>43</v>
      </c>
      <c r="H1999">
        <v>18.93</v>
      </c>
      <c r="I1999">
        <v>1439</v>
      </c>
      <c r="J1999">
        <v>99.26</v>
      </c>
      <c r="K1999">
        <v>4</v>
      </c>
      <c r="L1999" t="s">
        <v>34</v>
      </c>
      <c r="M1999" t="s">
        <v>45</v>
      </c>
      <c r="N1999">
        <v>52716.2</v>
      </c>
      <c r="O1999" t="s">
        <v>36</v>
      </c>
      <c r="P1999" t="s">
        <v>47</v>
      </c>
      <c r="Q1999">
        <v>87.74</v>
      </c>
      <c r="R1999">
        <v>3635.2</v>
      </c>
      <c r="S1999">
        <v>4572.8</v>
      </c>
      <c r="T1999">
        <v>8804.5</v>
      </c>
      <c r="U1999" t="str">
        <f>TEXT(Table1[[#This Row],[Booking_Date]],"mmm")</f>
        <v>Jun</v>
      </c>
      <c r="V1999">
        <f>YEAR(Table1[[#This Row],[Booking_Date]])</f>
        <v>2024</v>
      </c>
      <c r="W1999" t="s">
        <v>75</v>
      </c>
      <c r="X1999" t="str">
        <f>IF(Table1[[#This Row],[Freight_Cost]]&gt;50000,"High","Low")</f>
        <v>High</v>
      </c>
      <c r="Y1999" s="5" t="str">
        <f>IF(Table1[[#This Row],[Profit]]&gt;10000,"Good","Average")</f>
        <v>Average</v>
      </c>
      <c r="Z1999" s="5" t="str" cm="1">
        <f t="array" ref="Z1999">_xlfn.IFS(K1999&lt;=5,"Excellent",K1999&lt;=10,"Good",TRUE,"Delayed")</f>
        <v>Excellent</v>
      </c>
      <c r="AA1999" s="5" t="str">
        <f>_xlfn.XLOOKUP(Table1[[#This Row],[Shipment_ID]],A:A,E:E)</f>
        <v>CMA CGM</v>
      </c>
      <c r="AB1999" s="5">
        <f t="shared" si="31"/>
        <v>8804.5</v>
      </c>
    </row>
    <row r="2000" spans="1:28">
      <c r="A2000" t="s">
        <v>2194</v>
      </c>
      <c r="B2000" s="1">
        <v>45856</v>
      </c>
      <c r="C2000" t="s">
        <v>64</v>
      </c>
      <c r="D2000" t="s">
        <v>51</v>
      </c>
      <c r="E2000" t="s">
        <v>99</v>
      </c>
      <c r="F2000" t="s">
        <v>32</v>
      </c>
      <c r="G2000" t="s">
        <v>84</v>
      </c>
      <c r="H2000">
        <v>23.33</v>
      </c>
      <c r="I2000">
        <v>1716</v>
      </c>
      <c r="J2000">
        <v>102.19</v>
      </c>
      <c r="K2000">
        <v>5</v>
      </c>
      <c r="L2000" t="s">
        <v>68</v>
      </c>
      <c r="M2000" t="s">
        <v>60</v>
      </c>
      <c r="N2000">
        <v>56351.8</v>
      </c>
      <c r="O2000" t="s">
        <v>85</v>
      </c>
      <c r="P2000" t="s">
        <v>47</v>
      </c>
      <c r="Q2000">
        <v>88.04</v>
      </c>
      <c r="R2000">
        <v>4365.2</v>
      </c>
      <c r="S2000">
        <v>2909.59</v>
      </c>
      <c r="T2000">
        <v>7937.79</v>
      </c>
      <c r="U2000" t="str">
        <f>TEXT(Table1[[#This Row],[Booking_Date]],"mmm")</f>
        <v>Jul</v>
      </c>
      <c r="V2000">
        <f>YEAR(Table1[[#This Row],[Booking_Date]])</f>
        <v>2025</v>
      </c>
      <c r="W2000" t="s">
        <v>48</v>
      </c>
      <c r="X2000" t="str">
        <f>IF(Table1[[#This Row],[Freight_Cost]]&gt;50000,"High","Low")</f>
        <v>High</v>
      </c>
      <c r="Y2000" s="5" t="str">
        <f>IF(Table1[[#This Row],[Profit]]&gt;10000,"Good","Average")</f>
        <v>Average</v>
      </c>
      <c r="Z2000" s="5" t="str" cm="1">
        <f t="array" ref="Z2000">_xlfn.IFS(K2000&lt;=5,"Excellent",K2000&lt;=10,"Good",TRUE,"Delayed")</f>
        <v>Excellent</v>
      </c>
      <c r="AA2000" s="5" t="str">
        <f>_xlfn.XLOOKUP(Table1[[#This Row],[Shipment_ID]],A:A,E:E)</f>
        <v>ONE</v>
      </c>
      <c r="AB2000" s="5">
        <f t="shared" si="31"/>
        <v>7937.79</v>
      </c>
    </row>
    <row r="2001" spans="1:28">
      <c r="A2001" t="s">
        <v>2195</v>
      </c>
      <c r="B2001" s="1">
        <v>45343</v>
      </c>
      <c r="C2001" t="s">
        <v>89</v>
      </c>
      <c r="D2001" t="s">
        <v>108</v>
      </c>
      <c r="E2001" t="s">
        <v>102</v>
      </c>
      <c r="F2001" t="s">
        <v>58</v>
      </c>
      <c r="G2001" t="s">
        <v>52</v>
      </c>
      <c r="H2001">
        <v>20.83</v>
      </c>
      <c r="I2001">
        <v>1112</v>
      </c>
      <c r="J2001">
        <v>88.56</v>
      </c>
      <c r="K2001">
        <v>2</v>
      </c>
      <c r="L2001" t="s">
        <v>68</v>
      </c>
      <c r="M2001" t="s">
        <v>60</v>
      </c>
      <c r="N2001">
        <v>57218.2</v>
      </c>
      <c r="O2001" t="s">
        <v>256</v>
      </c>
      <c r="P2001" t="s">
        <v>62</v>
      </c>
      <c r="Q2001">
        <v>85.43</v>
      </c>
      <c r="R2001">
        <v>3057.2</v>
      </c>
      <c r="S2001">
        <v>3958.01</v>
      </c>
      <c r="T2001">
        <v>6958.55</v>
      </c>
      <c r="U2001" t="str">
        <f>TEXT(Table1[[#This Row],[Booking_Date]],"mmm")</f>
        <v>Feb</v>
      </c>
      <c r="V2001">
        <f>YEAR(Table1[[#This Row],[Booking_Date]])</f>
        <v>2024</v>
      </c>
      <c r="W2001" t="s">
        <v>38</v>
      </c>
      <c r="X2001" t="str">
        <f>IF(Table1[[#This Row],[Freight_Cost]]&gt;50000,"High","Low")</f>
        <v>High</v>
      </c>
      <c r="Y2001" s="5" t="str">
        <f>IF(Table1[[#This Row],[Profit]]&gt;10000,"Good","Average")</f>
        <v>Average</v>
      </c>
      <c r="Z2001" s="5" t="str" cm="1">
        <f t="array" ref="Z2001">_xlfn.IFS(K2001&lt;=5,"Excellent",K2001&lt;=10,"Good",TRUE,"Delayed")</f>
        <v>Excellent</v>
      </c>
      <c r="AA2001" s="5" t="str">
        <f>_xlfn.XLOOKUP(Table1[[#This Row],[Shipment_ID]],A:A,E:E)</f>
        <v>Maersk</v>
      </c>
      <c r="AB2001" s="5">
        <f t="shared" si="31"/>
        <v>6958.55</v>
      </c>
    </row>
    <row r="2002" spans="1:28">
      <c r="A2002" t="s">
        <v>2196</v>
      </c>
      <c r="B2002" s="1">
        <v>45526</v>
      </c>
      <c r="C2002" t="s">
        <v>121</v>
      </c>
      <c r="D2002" t="s">
        <v>82</v>
      </c>
      <c r="E2002" t="s">
        <v>66</v>
      </c>
      <c r="F2002" t="s">
        <v>32</v>
      </c>
      <c r="G2002" t="s">
        <v>52</v>
      </c>
      <c r="H2002">
        <v>12.75</v>
      </c>
      <c r="I2002">
        <v>2107</v>
      </c>
      <c r="J2002">
        <v>87.56</v>
      </c>
      <c r="K2002">
        <v>5</v>
      </c>
      <c r="L2002" t="s">
        <v>44</v>
      </c>
      <c r="M2002" t="s">
        <v>35</v>
      </c>
      <c r="N2002">
        <v>51266.2</v>
      </c>
      <c r="O2002" t="s">
        <v>211</v>
      </c>
      <c r="P2002" t="s">
        <v>47</v>
      </c>
      <c r="Q2002">
        <v>83.59</v>
      </c>
      <c r="R2002">
        <v>4724</v>
      </c>
      <c r="S2002">
        <v>4137.3</v>
      </c>
      <c r="T2002">
        <v>6582.47</v>
      </c>
      <c r="U2002" t="str">
        <f>TEXT(Table1[[#This Row],[Booking_Date]],"mmm")</f>
        <v>Aug</v>
      </c>
      <c r="V2002">
        <f>YEAR(Table1[[#This Row],[Booking_Date]])</f>
        <v>2024</v>
      </c>
      <c r="W2002" t="s">
        <v>48</v>
      </c>
      <c r="X2002" t="str">
        <f>IF(Table1[[#This Row],[Freight_Cost]]&gt;50000,"High","Low")</f>
        <v>High</v>
      </c>
      <c r="Y2002" s="5" t="str">
        <f>IF(Table1[[#This Row],[Profit]]&gt;10000,"Good","Average")</f>
        <v>Average</v>
      </c>
      <c r="Z2002" s="5" t="str" cm="1">
        <f t="array" ref="Z2002">_xlfn.IFS(K2002&lt;=5,"Excellent",K2002&lt;=10,"Good",TRUE,"Delayed")</f>
        <v>Excellent</v>
      </c>
      <c r="AA2002" s="5" t="str">
        <f>_xlfn.XLOOKUP(Table1[[#This Row],[Shipment_ID]],A:A,E:E)</f>
        <v>COSCO</v>
      </c>
      <c r="AB2002" s="5">
        <f t="shared" si="31"/>
        <v>6582.47</v>
      </c>
    </row>
    <row r="2003" spans="1:28">
      <c r="A2003" t="s">
        <v>2197</v>
      </c>
      <c r="B2003" s="1">
        <v>45532</v>
      </c>
      <c r="C2003" t="s">
        <v>115</v>
      </c>
      <c r="D2003" t="s">
        <v>56</v>
      </c>
      <c r="E2003" t="s">
        <v>83</v>
      </c>
      <c r="F2003" t="s">
        <v>32</v>
      </c>
      <c r="G2003" t="s">
        <v>84</v>
      </c>
      <c r="H2003">
        <v>22.92</v>
      </c>
      <c r="I2003">
        <v>1747</v>
      </c>
      <c r="J2003">
        <v>103.44</v>
      </c>
      <c r="K2003">
        <v>4</v>
      </c>
      <c r="L2003" t="s">
        <v>44</v>
      </c>
      <c r="M2003" t="s">
        <v>35</v>
      </c>
      <c r="N2003">
        <v>58004.800000000003</v>
      </c>
      <c r="O2003" t="s">
        <v>232</v>
      </c>
      <c r="P2003" t="s">
        <v>47</v>
      </c>
      <c r="Q2003">
        <v>88.3</v>
      </c>
      <c r="R2003">
        <v>4410.8</v>
      </c>
      <c r="S2003">
        <v>4509.84</v>
      </c>
      <c r="T2003">
        <v>9562.4</v>
      </c>
      <c r="U2003" t="str">
        <f>TEXT(Table1[[#This Row],[Booking_Date]],"mmm")</f>
        <v>Aug</v>
      </c>
      <c r="V2003">
        <f>YEAR(Table1[[#This Row],[Booking_Date]])</f>
        <v>2024</v>
      </c>
      <c r="W2003" t="s">
        <v>48</v>
      </c>
      <c r="X2003" t="str">
        <f>IF(Table1[[#This Row],[Freight_Cost]]&gt;50000,"High","Low")</f>
        <v>High</v>
      </c>
      <c r="Y2003" s="5" t="str">
        <f>IF(Table1[[#This Row],[Profit]]&gt;10000,"Good","Average")</f>
        <v>Average</v>
      </c>
      <c r="Z2003" s="5" t="str" cm="1">
        <f t="array" ref="Z2003">_xlfn.IFS(K2003&lt;=5,"Excellent",K2003&lt;=10,"Good",TRUE,"Delayed")</f>
        <v>Excellent</v>
      </c>
      <c r="AA2003" s="5" t="str">
        <f>_xlfn.XLOOKUP(Table1[[#This Row],[Shipment_ID]],A:A,E:E)</f>
        <v>MSC</v>
      </c>
      <c r="AB2003" s="5">
        <f t="shared" si="31"/>
        <v>9562.4</v>
      </c>
    </row>
    <row r="2004" spans="1:28">
      <c r="A2004" t="s">
        <v>2198</v>
      </c>
      <c r="B2004" s="1">
        <v>45694</v>
      </c>
      <c r="C2004" t="s">
        <v>29</v>
      </c>
      <c r="D2004" t="s">
        <v>56</v>
      </c>
      <c r="E2004" t="s">
        <v>83</v>
      </c>
      <c r="F2004" t="s">
        <v>32</v>
      </c>
      <c r="G2004" t="s">
        <v>90</v>
      </c>
      <c r="H2004">
        <v>16.66</v>
      </c>
      <c r="I2004">
        <v>1922</v>
      </c>
      <c r="J2004">
        <v>91.49</v>
      </c>
      <c r="K2004">
        <v>6</v>
      </c>
      <c r="L2004" t="s">
        <v>44</v>
      </c>
      <c r="M2004" t="s">
        <v>60</v>
      </c>
      <c r="N2004">
        <v>49036.800000000003</v>
      </c>
      <c r="O2004" t="s">
        <v>272</v>
      </c>
      <c r="P2004" t="s">
        <v>54</v>
      </c>
      <c r="Q2004">
        <v>81.209999999999994</v>
      </c>
      <c r="R2004">
        <v>4510.3999999999996</v>
      </c>
      <c r="S2004">
        <v>4709.04</v>
      </c>
      <c r="T2004">
        <v>8366.1</v>
      </c>
      <c r="U2004" t="str">
        <f>TEXT(Table1[[#This Row],[Booking_Date]],"mmm")</f>
        <v>Feb</v>
      </c>
      <c r="V2004">
        <f>YEAR(Table1[[#This Row],[Booking_Date]])</f>
        <v>2025</v>
      </c>
      <c r="W2004" t="s">
        <v>38</v>
      </c>
      <c r="X2004" t="str">
        <f>IF(Table1[[#This Row],[Freight_Cost]]&gt;50000,"High","Low")</f>
        <v>Low</v>
      </c>
      <c r="Y2004" s="5" t="str">
        <f>IF(Table1[[#This Row],[Profit]]&gt;10000,"Good","Average")</f>
        <v>Average</v>
      </c>
      <c r="Z2004" s="5" t="str" cm="1">
        <f t="array" ref="Z2004">_xlfn.IFS(K2004&lt;=5,"Excellent",K2004&lt;=10,"Good",TRUE,"Delayed")</f>
        <v>Good</v>
      </c>
      <c r="AA2004" s="5" t="str">
        <f>_xlfn.XLOOKUP(Table1[[#This Row],[Shipment_ID]],A:A,E:E)</f>
        <v>MSC</v>
      </c>
      <c r="AB2004" s="5">
        <f t="shared" si="31"/>
        <v>8366.1</v>
      </c>
    </row>
    <row r="2005" spans="1:28">
      <c r="A2005" t="s">
        <v>2199</v>
      </c>
      <c r="B2005" s="1">
        <v>45991</v>
      </c>
      <c r="C2005" t="s">
        <v>64</v>
      </c>
      <c r="D2005" t="s">
        <v>72</v>
      </c>
      <c r="E2005" t="s">
        <v>99</v>
      </c>
      <c r="F2005" t="s">
        <v>32</v>
      </c>
      <c r="G2005" t="s">
        <v>90</v>
      </c>
      <c r="H2005">
        <v>23.33</v>
      </c>
      <c r="I2005">
        <v>477</v>
      </c>
      <c r="J2005">
        <v>98.99</v>
      </c>
      <c r="K2005">
        <v>2</v>
      </c>
      <c r="L2005" t="s">
        <v>44</v>
      </c>
      <c r="M2005" t="s">
        <v>35</v>
      </c>
      <c r="N2005">
        <v>42599.8</v>
      </c>
      <c r="O2005" t="s">
        <v>483</v>
      </c>
      <c r="P2005" t="s">
        <v>54</v>
      </c>
      <c r="Q2005">
        <v>87.33</v>
      </c>
      <c r="R2005">
        <v>1887.2</v>
      </c>
      <c r="S2005">
        <v>4893.71</v>
      </c>
      <c r="T2005">
        <v>4795.12</v>
      </c>
      <c r="U2005" t="str">
        <f>TEXT(Table1[[#This Row],[Booking_Date]],"mmm")</f>
        <v>Nov</v>
      </c>
      <c r="V2005">
        <f>YEAR(Table1[[#This Row],[Booking_Date]])</f>
        <v>2025</v>
      </c>
      <c r="W2005" t="s">
        <v>104</v>
      </c>
      <c r="X2005" t="str">
        <f>IF(Table1[[#This Row],[Freight_Cost]]&gt;50000,"High","Low")</f>
        <v>Low</v>
      </c>
      <c r="Y2005" s="5" t="str">
        <f>IF(Table1[[#This Row],[Profit]]&gt;10000,"Good","Average")</f>
        <v>Average</v>
      </c>
      <c r="Z2005" s="5" t="str" cm="1">
        <f t="array" ref="Z2005">_xlfn.IFS(K2005&lt;=5,"Excellent",K2005&lt;=10,"Good",TRUE,"Delayed")</f>
        <v>Excellent</v>
      </c>
      <c r="AA2005" s="5" t="str">
        <f>_xlfn.XLOOKUP(Table1[[#This Row],[Shipment_ID]],A:A,E:E)</f>
        <v>ONE</v>
      </c>
      <c r="AB2005" s="5">
        <f t="shared" si="31"/>
        <v>4795.12</v>
      </c>
    </row>
    <row r="2006" spans="1:28">
      <c r="A2006" t="s">
        <v>2200</v>
      </c>
      <c r="B2006" s="1">
        <v>45297</v>
      </c>
      <c r="C2006" t="s">
        <v>89</v>
      </c>
      <c r="D2006" t="s">
        <v>56</v>
      </c>
      <c r="E2006" t="s">
        <v>42</v>
      </c>
      <c r="F2006" t="s">
        <v>32</v>
      </c>
      <c r="G2006" t="s">
        <v>59</v>
      </c>
      <c r="H2006">
        <v>20.52</v>
      </c>
      <c r="I2006">
        <v>1640</v>
      </c>
      <c r="J2006">
        <v>97.12</v>
      </c>
      <c r="K2006">
        <v>6</v>
      </c>
      <c r="L2006" t="s">
        <v>68</v>
      </c>
      <c r="M2006" t="s">
        <v>45</v>
      </c>
      <c r="N2006">
        <v>53802.400000000001</v>
      </c>
      <c r="O2006" t="s">
        <v>432</v>
      </c>
      <c r="P2006" t="s">
        <v>78</v>
      </c>
      <c r="Q2006">
        <v>81.13</v>
      </c>
      <c r="R2006">
        <v>4100.8</v>
      </c>
      <c r="S2006">
        <v>2799.33</v>
      </c>
      <c r="T2006">
        <v>7265.69</v>
      </c>
      <c r="U2006" t="str">
        <f>TEXT(Table1[[#This Row],[Booking_Date]],"mmm")</f>
        <v>Jan</v>
      </c>
      <c r="V2006">
        <f>YEAR(Table1[[#This Row],[Booking_Date]])</f>
        <v>2024</v>
      </c>
      <c r="W2006" t="s">
        <v>38</v>
      </c>
      <c r="X2006" t="str">
        <f>IF(Table1[[#This Row],[Freight_Cost]]&gt;50000,"High","Low")</f>
        <v>High</v>
      </c>
      <c r="Y2006" s="5" t="str">
        <f>IF(Table1[[#This Row],[Profit]]&gt;10000,"Good","Average")</f>
        <v>Average</v>
      </c>
      <c r="Z2006" s="5" t="str" cm="1">
        <f t="array" ref="Z2006">_xlfn.IFS(K2006&lt;=5,"Excellent",K2006&lt;=10,"Good",TRUE,"Delayed")</f>
        <v>Good</v>
      </c>
      <c r="AA2006" s="5" t="str">
        <f>_xlfn.XLOOKUP(Table1[[#This Row],[Shipment_ID]],A:A,E:E)</f>
        <v>CMA CGM</v>
      </c>
      <c r="AB2006" s="5">
        <f t="shared" si="31"/>
        <v>7265.69</v>
      </c>
    </row>
    <row r="2007" spans="1:28">
      <c r="A2007" t="s">
        <v>2201</v>
      </c>
      <c r="B2007" s="1">
        <v>45872</v>
      </c>
      <c r="C2007" t="s">
        <v>115</v>
      </c>
      <c r="D2007" t="s">
        <v>108</v>
      </c>
      <c r="E2007" t="s">
        <v>83</v>
      </c>
      <c r="F2007" t="s">
        <v>58</v>
      </c>
      <c r="G2007" t="s">
        <v>90</v>
      </c>
      <c r="H2007">
        <v>22.92</v>
      </c>
      <c r="I2007">
        <v>2593</v>
      </c>
      <c r="J2007">
        <v>89.27</v>
      </c>
      <c r="K2007">
        <v>8</v>
      </c>
      <c r="L2007" t="s">
        <v>68</v>
      </c>
      <c r="M2007" t="s">
        <v>45</v>
      </c>
      <c r="N2007">
        <v>78456.399999999994</v>
      </c>
      <c r="O2007" t="s">
        <v>792</v>
      </c>
      <c r="P2007" t="s">
        <v>74</v>
      </c>
      <c r="Q2007">
        <v>87.7</v>
      </c>
      <c r="R2007">
        <v>6102.8</v>
      </c>
      <c r="S2007">
        <v>3846.26</v>
      </c>
      <c r="T2007">
        <v>8921.8700000000008</v>
      </c>
      <c r="U2007" t="str">
        <f>TEXT(Table1[[#This Row],[Booking_Date]],"mmm")</f>
        <v>Aug</v>
      </c>
      <c r="V2007">
        <f>YEAR(Table1[[#This Row],[Booking_Date]])</f>
        <v>2025</v>
      </c>
      <c r="W2007" t="s">
        <v>48</v>
      </c>
      <c r="X2007" t="str">
        <f>IF(Table1[[#This Row],[Freight_Cost]]&gt;50000,"High","Low")</f>
        <v>High</v>
      </c>
      <c r="Y2007" s="5" t="str">
        <f>IF(Table1[[#This Row],[Profit]]&gt;10000,"Good","Average")</f>
        <v>Average</v>
      </c>
      <c r="Z2007" s="5" t="str" cm="1">
        <f t="array" ref="Z2007">_xlfn.IFS(K2007&lt;=5,"Excellent",K2007&lt;=10,"Good",TRUE,"Delayed")</f>
        <v>Good</v>
      </c>
      <c r="AA2007" s="5" t="str">
        <f>_xlfn.XLOOKUP(Table1[[#This Row],[Shipment_ID]],A:A,E:E)</f>
        <v>MSC</v>
      </c>
      <c r="AB2007" s="5">
        <f t="shared" si="31"/>
        <v>8921.8700000000008</v>
      </c>
    </row>
    <row r="2008" spans="1:28">
      <c r="A2008" t="s">
        <v>2202</v>
      </c>
      <c r="B2008" s="1">
        <v>45313</v>
      </c>
      <c r="C2008" t="s">
        <v>40</v>
      </c>
      <c r="D2008" t="s">
        <v>65</v>
      </c>
      <c r="E2008" t="s">
        <v>83</v>
      </c>
      <c r="F2008" t="s">
        <v>58</v>
      </c>
      <c r="G2008" t="s">
        <v>67</v>
      </c>
      <c r="H2008">
        <v>24.73</v>
      </c>
      <c r="I2008">
        <v>2635</v>
      </c>
      <c r="J2008">
        <v>90.86</v>
      </c>
      <c r="K2008">
        <v>7</v>
      </c>
      <c r="L2008" t="s">
        <v>68</v>
      </c>
      <c r="M2008" t="s">
        <v>60</v>
      </c>
      <c r="N2008">
        <v>79280.2</v>
      </c>
      <c r="O2008" t="s">
        <v>103</v>
      </c>
      <c r="P2008" t="s">
        <v>62</v>
      </c>
      <c r="Q2008">
        <v>87.03</v>
      </c>
      <c r="R2008">
        <v>6259.2</v>
      </c>
      <c r="S2008">
        <v>4353.3900000000003</v>
      </c>
      <c r="T2008">
        <v>9205.98</v>
      </c>
      <c r="U2008" t="str">
        <f>TEXT(Table1[[#This Row],[Booking_Date]],"mmm")</f>
        <v>Jan</v>
      </c>
      <c r="V2008">
        <f>YEAR(Table1[[#This Row],[Booking_Date]])</f>
        <v>2024</v>
      </c>
      <c r="W2008" t="s">
        <v>38</v>
      </c>
      <c r="X2008" t="str">
        <f>IF(Table1[[#This Row],[Freight_Cost]]&gt;50000,"High","Low")</f>
        <v>High</v>
      </c>
      <c r="Y2008" s="5" t="str">
        <f>IF(Table1[[#This Row],[Profit]]&gt;10000,"Good","Average")</f>
        <v>Average</v>
      </c>
      <c r="Z2008" s="5" t="str" cm="1">
        <f t="array" ref="Z2008">_xlfn.IFS(K2008&lt;=5,"Excellent",K2008&lt;=10,"Good",TRUE,"Delayed")</f>
        <v>Good</v>
      </c>
      <c r="AA2008" s="5" t="str">
        <f>_xlfn.XLOOKUP(Table1[[#This Row],[Shipment_ID]],A:A,E:E)</f>
        <v>MSC</v>
      </c>
      <c r="AB2008" s="5">
        <f t="shared" si="31"/>
        <v>9205.98</v>
      </c>
    </row>
    <row r="2009" spans="1:28">
      <c r="A2009" t="s">
        <v>2203</v>
      </c>
      <c r="B2009" s="1">
        <v>45543</v>
      </c>
      <c r="C2009" t="s">
        <v>89</v>
      </c>
      <c r="D2009" t="s">
        <v>41</v>
      </c>
      <c r="E2009" t="s">
        <v>83</v>
      </c>
      <c r="F2009" t="s">
        <v>32</v>
      </c>
      <c r="G2009" t="s">
        <v>67</v>
      </c>
      <c r="H2009">
        <v>18.82</v>
      </c>
      <c r="I2009">
        <v>2239</v>
      </c>
      <c r="J2009">
        <v>92.62</v>
      </c>
      <c r="K2009">
        <v>7</v>
      </c>
      <c r="L2009" t="s">
        <v>34</v>
      </c>
      <c r="M2009" t="s">
        <v>45</v>
      </c>
      <c r="N2009">
        <v>61420.4</v>
      </c>
      <c r="O2009" t="s">
        <v>163</v>
      </c>
      <c r="P2009" t="s">
        <v>78</v>
      </c>
      <c r="Q2009">
        <v>81.99</v>
      </c>
      <c r="R2009">
        <v>5230.8</v>
      </c>
      <c r="S2009">
        <v>1589.12</v>
      </c>
      <c r="T2009">
        <v>6700.77</v>
      </c>
      <c r="U2009" t="str">
        <f>TEXT(Table1[[#This Row],[Booking_Date]],"mmm")</f>
        <v>Sep</v>
      </c>
      <c r="V2009">
        <f>YEAR(Table1[[#This Row],[Booking_Date]])</f>
        <v>2024</v>
      </c>
      <c r="W2009" t="s">
        <v>48</v>
      </c>
      <c r="X2009" t="str">
        <f>IF(Table1[[#This Row],[Freight_Cost]]&gt;50000,"High","Low")</f>
        <v>High</v>
      </c>
      <c r="Y2009" s="5" t="str">
        <f>IF(Table1[[#This Row],[Profit]]&gt;10000,"Good","Average")</f>
        <v>Average</v>
      </c>
      <c r="Z2009" s="5" t="str" cm="1">
        <f t="array" ref="Z2009">_xlfn.IFS(K2009&lt;=5,"Excellent",K2009&lt;=10,"Good",TRUE,"Delayed")</f>
        <v>Good</v>
      </c>
      <c r="AA2009" s="5" t="str">
        <f>_xlfn.XLOOKUP(Table1[[#This Row],[Shipment_ID]],A:A,E:E)</f>
        <v>MSC</v>
      </c>
      <c r="AB2009" s="5">
        <f t="shared" si="31"/>
        <v>6700.77</v>
      </c>
    </row>
    <row r="2010" spans="1:28">
      <c r="A2010" t="s">
        <v>2204</v>
      </c>
      <c r="B2010" s="1">
        <v>45515</v>
      </c>
      <c r="C2010" t="s">
        <v>29</v>
      </c>
      <c r="D2010" t="s">
        <v>51</v>
      </c>
      <c r="E2010" t="s">
        <v>42</v>
      </c>
      <c r="F2010" t="s">
        <v>58</v>
      </c>
      <c r="G2010" t="s">
        <v>52</v>
      </c>
      <c r="H2010">
        <v>20.59</v>
      </c>
      <c r="I2010">
        <v>563</v>
      </c>
      <c r="J2010">
        <v>94.47</v>
      </c>
      <c r="K2010">
        <v>3</v>
      </c>
      <c r="L2010" t="s">
        <v>68</v>
      </c>
      <c r="M2010" t="s">
        <v>45</v>
      </c>
      <c r="N2010">
        <v>52623.4</v>
      </c>
      <c r="O2010" t="s">
        <v>245</v>
      </c>
      <c r="P2010" t="s">
        <v>70</v>
      </c>
      <c r="Q2010">
        <v>86.77</v>
      </c>
      <c r="R2010">
        <v>1949.6</v>
      </c>
      <c r="S2010">
        <v>2396.2399999999998</v>
      </c>
      <c r="T2010">
        <v>7971.06</v>
      </c>
      <c r="U2010" t="str">
        <f>TEXT(Table1[[#This Row],[Booking_Date]],"mmm")</f>
        <v>Aug</v>
      </c>
      <c r="V2010">
        <f>YEAR(Table1[[#This Row],[Booking_Date]])</f>
        <v>2024</v>
      </c>
      <c r="W2010" t="s">
        <v>48</v>
      </c>
      <c r="X2010" t="str">
        <f>IF(Table1[[#This Row],[Freight_Cost]]&gt;50000,"High","Low")</f>
        <v>High</v>
      </c>
      <c r="Y2010" s="5" t="str">
        <f>IF(Table1[[#This Row],[Profit]]&gt;10000,"Good","Average")</f>
        <v>Average</v>
      </c>
      <c r="Z2010" s="5" t="str" cm="1">
        <f t="array" ref="Z2010">_xlfn.IFS(K2010&lt;=5,"Excellent",K2010&lt;=10,"Good",TRUE,"Delayed")</f>
        <v>Excellent</v>
      </c>
      <c r="AA2010" s="5" t="str">
        <f>_xlfn.XLOOKUP(Table1[[#This Row],[Shipment_ID]],A:A,E:E)</f>
        <v>CMA CGM</v>
      </c>
      <c r="AB2010" s="5">
        <f t="shared" si="31"/>
        <v>7971.06</v>
      </c>
    </row>
    <row r="2011" spans="1:28">
      <c r="A2011" t="s">
        <v>2205</v>
      </c>
      <c r="B2011" s="1">
        <v>45972</v>
      </c>
      <c r="C2011" t="s">
        <v>115</v>
      </c>
      <c r="D2011" t="s">
        <v>72</v>
      </c>
      <c r="E2011" t="s">
        <v>99</v>
      </c>
      <c r="F2011" t="s">
        <v>32</v>
      </c>
      <c r="G2011" t="s">
        <v>67</v>
      </c>
      <c r="H2011">
        <v>25.76</v>
      </c>
      <c r="I2011">
        <v>948</v>
      </c>
      <c r="J2011">
        <v>100.36</v>
      </c>
      <c r="K2011">
        <v>4</v>
      </c>
      <c r="L2011" t="s">
        <v>44</v>
      </c>
      <c r="M2011" t="s">
        <v>45</v>
      </c>
      <c r="N2011">
        <v>48103.199999999997</v>
      </c>
      <c r="O2011" t="s">
        <v>103</v>
      </c>
      <c r="P2011" t="s">
        <v>37</v>
      </c>
      <c r="Q2011">
        <v>81.540000000000006</v>
      </c>
      <c r="R2011">
        <v>2926.4</v>
      </c>
      <c r="S2011">
        <v>4866.91</v>
      </c>
      <c r="T2011">
        <v>5675.9</v>
      </c>
      <c r="U2011" t="str">
        <f>TEXT(Table1[[#This Row],[Booking_Date]],"mmm")</f>
        <v>Nov</v>
      </c>
      <c r="V2011">
        <f>YEAR(Table1[[#This Row],[Booking_Date]])</f>
        <v>2025</v>
      </c>
      <c r="W2011" t="s">
        <v>104</v>
      </c>
      <c r="X2011" t="str">
        <f>IF(Table1[[#This Row],[Freight_Cost]]&gt;50000,"High","Low")</f>
        <v>Low</v>
      </c>
      <c r="Y2011" s="5" t="str">
        <f>IF(Table1[[#This Row],[Profit]]&gt;10000,"Good","Average")</f>
        <v>Average</v>
      </c>
      <c r="Z2011" s="5" t="str" cm="1">
        <f t="array" ref="Z2011">_xlfn.IFS(K2011&lt;=5,"Excellent",K2011&lt;=10,"Good",TRUE,"Delayed")</f>
        <v>Excellent</v>
      </c>
      <c r="AA2011" s="5" t="str">
        <f>_xlfn.XLOOKUP(Table1[[#This Row],[Shipment_ID]],A:A,E:E)</f>
        <v>ONE</v>
      </c>
      <c r="AB2011" s="5">
        <f t="shared" si="31"/>
        <v>5675.9</v>
      </c>
    </row>
    <row r="2012" spans="1:28">
      <c r="A2012" t="s">
        <v>2206</v>
      </c>
      <c r="B2012" s="1">
        <v>46051</v>
      </c>
      <c r="C2012" t="s">
        <v>50</v>
      </c>
      <c r="D2012" t="s">
        <v>51</v>
      </c>
      <c r="E2012" t="s">
        <v>83</v>
      </c>
      <c r="F2012" t="s">
        <v>58</v>
      </c>
      <c r="G2012" t="s">
        <v>52</v>
      </c>
      <c r="H2012">
        <v>15.55</v>
      </c>
      <c r="I2012">
        <v>1339</v>
      </c>
      <c r="J2012">
        <v>98.41</v>
      </c>
      <c r="K2012">
        <v>3</v>
      </c>
      <c r="L2012" t="s">
        <v>34</v>
      </c>
      <c r="M2012" t="s">
        <v>60</v>
      </c>
      <c r="N2012">
        <v>58872.2</v>
      </c>
      <c r="O2012" t="s">
        <v>343</v>
      </c>
      <c r="P2012" t="s">
        <v>70</v>
      </c>
      <c r="Q2012">
        <v>86.8</v>
      </c>
      <c r="R2012">
        <v>3300</v>
      </c>
      <c r="S2012">
        <v>3521.84</v>
      </c>
      <c r="T2012">
        <v>5724.39</v>
      </c>
      <c r="U2012" t="str">
        <f>TEXT(Table1[[#This Row],[Booking_Date]],"mmm")</f>
        <v>Jan</v>
      </c>
      <c r="V2012">
        <f>YEAR(Table1[[#This Row],[Booking_Date]])</f>
        <v>2026</v>
      </c>
      <c r="W2012" t="s">
        <v>38</v>
      </c>
      <c r="X2012" t="str">
        <f>IF(Table1[[#This Row],[Freight_Cost]]&gt;50000,"High","Low")</f>
        <v>High</v>
      </c>
      <c r="Y2012" s="5" t="str">
        <f>IF(Table1[[#This Row],[Profit]]&gt;10000,"Good","Average")</f>
        <v>Average</v>
      </c>
      <c r="Z2012" s="5" t="str" cm="1">
        <f t="array" ref="Z2012">_xlfn.IFS(K2012&lt;=5,"Excellent",K2012&lt;=10,"Good",TRUE,"Delayed")</f>
        <v>Excellent</v>
      </c>
      <c r="AA2012" s="5" t="str">
        <f>_xlfn.XLOOKUP(Table1[[#This Row],[Shipment_ID]],A:A,E:E)</f>
        <v>MSC</v>
      </c>
      <c r="AB2012" s="5">
        <f t="shared" si="31"/>
        <v>5724.39</v>
      </c>
    </row>
    <row r="2013" spans="1:28">
      <c r="A2013" t="s">
        <v>2207</v>
      </c>
      <c r="B2013" s="1">
        <v>45340</v>
      </c>
      <c r="C2013" t="s">
        <v>29</v>
      </c>
      <c r="D2013" t="s">
        <v>51</v>
      </c>
      <c r="E2013" t="s">
        <v>57</v>
      </c>
      <c r="F2013" t="s">
        <v>58</v>
      </c>
      <c r="G2013" t="s">
        <v>43</v>
      </c>
      <c r="H2013">
        <v>21.03</v>
      </c>
      <c r="I2013">
        <v>1197</v>
      </c>
      <c r="J2013">
        <v>89.96</v>
      </c>
      <c r="K2013">
        <v>2</v>
      </c>
      <c r="L2013" t="s">
        <v>44</v>
      </c>
      <c r="M2013" t="s">
        <v>35</v>
      </c>
      <c r="N2013">
        <v>60086.2</v>
      </c>
      <c r="O2013" t="s">
        <v>109</v>
      </c>
      <c r="P2013" t="s">
        <v>62</v>
      </c>
      <c r="Q2013">
        <v>86.33</v>
      </c>
      <c r="R2013">
        <v>3235.2</v>
      </c>
      <c r="S2013">
        <v>3594.37</v>
      </c>
      <c r="T2013">
        <v>6276.66</v>
      </c>
      <c r="U2013" t="str">
        <f>TEXT(Table1[[#This Row],[Booking_Date]],"mmm")</f>
        <v>Feb</v>
      </c>
      <c r="V2013">
        <f>YEAR(Table1[[#This Row],[Booking_Date]])</f>
        <v>2024</v>
      </c>
      <c r="W2013" t="s">
        <v>38</v>
      </c>
      <c r="X2013" t="str">
        <f>IF(Table1[[#This Row],[Freight_Cost]]&gt;50000,"High","Low")</f>
        <v>High</v>
      </c>
      <c r="Y2013" s="5" t="str">
        <f>IF(Table1[[#This Row],[Profit]]&gt;10000,"Good","Average")</f>
        <v>Average</v>
      </c>
      <c r="Z2013" s="5" t="str" cm="1">
        <f t="array" ref="Z2013">_xlfn.IFS(K2013&lt;=5,"Excellent",K2013&lt;=10,"Good",TRUE,"Delayed")</f>
        <v>Excellent</v>
      </c>
      <c r="AA2013" s="5" t="str">
        <f>_xlfn.XLOOKUP(Table1[[#This Row],[Shipment_ID]],A:A,E:E)</f>
        <v>Evergreen</v>
      </c>
      <c r="AB2013" s="5">
        <f t="shared" si="31"/>
        <v>6276.66</v>
      </c>
    </row>
    <row r="2014" spans="1:28">
      <c r="A2014" t="s">
        <v>2208</v>
      </c>
      <c r="B2014" s="1">
        <v>45531</v>
      </c>
      <c r="C2014" t="s">
        <v>115</v>
      </c>
      <c r="D2014" t="s">
        <v>30</v>
      </c>
      <c r="E2014" t="s">
        <v>83</v>
      </c>
      <c r="F2014" t="s">
        <v>58</v>
      </c>
      <c r="G2014" t="s">
        <v>43</v>
      </c>
      <c r="H2014">
        <v>25.2</v>
      </c>
      <c r="I2014">
        <v>2443</v>
      </c>
      <c r="J2014">
        <v>100.14</v>
      </c>
      <c r="K2014">
        <v>8</v>
      </c>
      <c r="L2014" t="s">
        <v>68</v>
      </c>
      <c r="M2014" t="s">
        <v>45</v>
      </c>
      <c r="N2014">
        <v>80012.800000000003</v>
      </c>
      <c r="O2014" t="s">
        <v>93</v>
      </c>
      <c r="P2014" t="s">
        <v>54</v>
      </c>
      <c r="Q2014">
        <v>87.32</v>
      </c>
      <c r="R2014">
        <v>5894</v>
      </c>
      <c r="S2014">
        <v>2263.5300000000002</v>
      </c>
      <c r="T2014">
        <v>10674.37</v>
      </c>
      <c r="U2014" t="str">
        <f>TEXT(Table1[[#This Row],[Booking_Date]],"mmm")</f>
        <v>Aug</v>
      </c>
      <c r="V2014">
        <f>YEAR(Table1[[#This Row],[Booking_Date]])</f>
        <v>2024</v>
      </c>
      <c r="W2014" t="s">
        <v>48</v>
      </c>
      <c r="X2014" t="str">
        <f>IF(Table1[[#This Row],[Freight_Cost]]&gt;50000,"High","Low")</f>
        <v>High</v>
      </c>
      <c r="Y2014" s="5" t="str">
        <f>IF(Table1[[#This Row],[Profit]]&gt;10000,"Good","Average")</f>
        <v>Good</v>
      </c>
      <c r="Z2014" s="5" t="str" cm="1">
        <f t="array" ref="Z2014">_xlfn.IFS(K2014&lt;=5,"Excellent",K2014&lt;=10,"Good",TRUE,"Delayed")</f>
        <v>Good</v>
      </c>
      <c r="AA2014" s="5" t="str">
        <f>_xlfn.XLOOKUP(Table1[[#This Row],[Shipment_ID]],A:A,E:E)</f>
        <v>MSC</v>
      </c>
      <c r="AB2014" s="5">
        <f t="shared" si="31"/>
        <v>10674.37</v>
      </c>
    </row>
    <row r="2015" spans="1:28">
      <c r="A2015" t="s">
        <v>2209</v>
      </c>
      <c r="B2015" s="1">
        <v>45836</v>
      </c>
      <c r="C2015" t="s">
        <v>64</v>
      </c>
      <c r="D2015" t="s">
        <v>51</v>
      </c>
      <c r="E2015" t="s">
        <v>102</v>
      </c>
      <c r="F2015" t="s">
        <v>58</v>
      </c>
      <c r="G2015" t="s">
        <v>84</v>
      </c>
      <c r="H2015">
        <v>17.920000000000002</v>
      </c>
      <c r="I2015">
        <v>1202</v>
      </c>
      <c r="J2015">
        <v>101.89</v>
      </c>
      <c r="K2015">
        <v>5</v>
      </c>
      <c r="L2015" t="s">
        <v>44</v>
      </c>
      <c r="M2015" t="s">
        <v>60</v>
      </c>
      <c r="N2015">
        <v>54778.8</v>
      </c>
      <c r="O2015" t="s">
        <v>436</v>
      </c>
      <c r="P2015" t="s">
        <v>37</v>
      </c>
      <c r="Q2015">
        <v>86.2</v>
      </c>
      <c r="R2015">
        <v>3120.8</v>
      </c>
      <c r="S2015">
        <v>2624.52</v>
      </c>
      <c r="T2015">
        <v>8328.2099999999991</v>
      </c>
      <c r="U2015" t="str">
        <f>TEXT(Table1[[#This Row],[Booking_Date]],"mmm")</f>
        <v>Jun</v>
      </c>
      <c r="V2015">
        <f>YEAR(Table1[[#This Row],[Booking_Date]])</f>
        <v>2025</v>
      </c>
      <c r="W2015" t="s">
        <v>75</v>
      </c>
      <c r="X2015" t="str">
        <f>IF(Table1[[#This Row],[Freight_Cost]]&gt;50000,"High","Low")</f>
        <v>High</v>
      </c>
      <c r="Y2015" s="5" t="str">
        <f>IF(Table1[[#This Row],[Profit]]&gt;10000,"Good","Average")</f>
        <v>Average</v>
      </c>
      <c r="Z2015" s="5" t="str" cm="1">
        <f t="array" ref="Z2015">_xlfn.IFS(K2015&lt;=5,"Excellent",K2015&lt;=10,"Good",TRUE,"Delayed")</f>
        <v>Excellent</v>
      </c>
      <c r="AA2015" s="5" t="str">
        <f>_xlfn.XLOOKUP(Table1[[#This Row],[Shipment_ID]],A:A,E:E)</f>
        <v>Maersk</v>
      </c>
      <c r="AB2015" s="5">
        <f t="shared" si="31"/>
        <v>8328.2099999999991</v>
      </c>
    </row>
    <row r="2016" spans="1:28">
      <c r="A2016" t="s">
        <v>2210</v>
      </c>
      <c r="B2016" s="1">
        <v>46091</v>
      </c>
      <c r="C2016" t="s">
        <v>115</v>
      </c>
      <c r="D2016" t="s">
        <v>108</v>
      </c>
      <c r="E2016" t="s">
        <v>57</v>
      </c>
      <c r="F2016" t="s">
        <v>32</v>
      </c>
      <c r="G2016" t="s">
        <v>33</v>
      </c>
      <c r="H2016">
        <v>23.85</v>
      </c>
      <c r="I2016">
        <v>496</v>
      </c>
      <c r="J2016">
        <v>90.56</v>
      </c>
      <c r="K2016">
        <v>2</v>
      </c>
      <c r="L2016" t="s">
        <v>68</v>
      </c>
      <c r="M2016" t="s">
        <v>45</v>
      </c>
      <c r="N2016">
        <v>42284.2</v>
      </c>
      <c r="O2016" t="s">
        <v>168</v>
      </c>
      <c r="P2016" t="s">
        <v>78</v>
      </c>
      <c r="Q2016">
        <v>87.31</v>
      </c>
      <c r="R2016">
        <v>1946</v>
      </c>
      <c r="S2016">
        <v>2183.19</v>
      </c>
      <c r="T2016">
        <v>5109.0600000000004</v>
      </c>
      <c r="U2016" t="str">
        <f>TEXT(Table1[[#This Row],[Booking_Date]],"mmm")</f>
        <v>Mar</v>
      </c>
      <c r="V2016">
        <f>YEAR(Table1[[#This Row],[Booking_Date]])</f>
        <v>2026</v>
      </c>
      <c r="W2016" t="s">
        <v>38</v>
      </c>
      <c r="X2016" t="str">
        <f>IF(Table1[[#This Row],[Freight_Cost]]&gt;50000,"High","Low")</f>
        <v>Low</v>
      </c>
      <c r="Y2016" s="5" t="str">
        <f>IF(Table1[[#This Row],[Profit]]&gt;10000,"Good","Average")</f>
        <v>Average</v>
      </c>
      <c r="Z2016" s="5" t="str" cm="1">
        <f t="array" ref="Z2016">_xlfn.IFS(K2016&lt;=5,"Excellent",K2016&lt;=10,"Good",TRUE,"Delayed")</f>
        <v>Excellent</v>
      </c>
      <c r="AA2016" s="5" t="str">
        <f>_xlfn.XLOOKUP(Table1[[#This Row],[Shipment_ID]],A:A,E:E)</f>
        <v>Evergreen</v>
      </c>
      <c r="AB2016" s="5">
        <f t="shared" si="31"/>
        <v>5109.0600000000004</v>
      </c>
    </row>
    <row r="2017" spans="1:28">
      <c r="A2017" t="s">
        <v>2211</v>
      </c>
      <c r="B2017" s="1">
        <v>45345</v>
      </c>
      <c r="C2017" t="s">
        <v>121</v>
      </c>
      <c r="D2017" t="s">
        <v>65</v>
      </c>
      <c r="E2017" t="s">
        <v>66</v>
      </c>
      <c r="F2017" t="s">
        <v>58</v>
      </c>
      <c r="G2017" t="s">
        <v>84</v>
      </c>
      <c r="H2017">
        <v>16.64</v>
      </c>
      <c r="I2017">
        <v>1617</v>
      </c>
      <c r="J2017">
        <v>93.07</v>
      </c>
      <c r="K2017">
        <v>5</v>
      </c>
      <c r="L2017" t="s">
        <v>68</v>
      </c>
      <c r="M2017" t="s">
        <v>60</v>
      </c>
      <c r="N2017">
        <v>60048.4</v>
      </c>
      <c r="O2017" t="s">
        <v>464</v>
      </c>
      <c r="P2017" t="s">
        <v>74</v>
      </c>
      <c r="Q2017">
        <v>86.92</v>
      </c>
      <c r="R2017">
        <v>3899.6</v>
      </c>
      <c r="S2017">
        <v>3288.76</v>
      </c>
      <c r="T2017">
        <v>6580.15</v>
      </c>
      <c r="U2017" t="str">
        <f>TEXT(Table1[[#This Row],[Booking_Date]],"mmm")</f>
        <v>Feb</v>
      </c>
      <c r="V2017">
        <f>YEAR(Table1[[#This Row],[Booking_Date]])</f>
        <v>2024</v>
      </c>
      <c r="W2017" t="s">
        <v>38</v>
      </c>
      <c r="X2017" t="str">
        <f>IF(Table1[[#This Row],[Freight_Cost]]&gt;50000,"High","Low")</f>
        <v>High</v>
      </c>
      <c r="Y2017" s="5" t="str">
        <f>IF(Table1[[#This Row],[Profit]]&gt;10000,"Good","Average")</f>
        <v>Average</v>
      </c>
      <c r="Z2017" s="5" t="str" cm="1">
        <f t="array" ref="Z2017">_xlfn.IFS(K2017&lt;=5,"Excellent",K2017&lt;=10,"Good",TRUE,"Delayed")</f>
        <v>Excellent</v>
      </c>
      <c r="AA2017" s="5" t="str">
        <f>_xlfn.XLOOKUP(Table1[[#This Row],[Shipment_ID]],A:A,E:E)</f>
        <v>COSCO</v>
      </c>
      <c r="AB2017" s="5">
        <f t="shared" si="31"/>
        <v>6580.15</v>
      </c>
    </row>
    <row r="2018" spans="1:28">
      <c r="A2018" t="s">
        <v>2212</v>
      </c>
      <c r="B2018" s="1">
        <v>45670</v>
      </c>
      <c r="C2018" t="s">
        <v>121</v>
      </c>
      <c r="D2018" t="s">
        <v>65</v>
      </c>
      <c r="E2018" t="s">
        <v>66</v>
      </c>
      <c r="F2018" t="s">
        <v>32</v>
      </c>
      <c r="G2018" t="s">
        <v>67</v>
      </c>
      <c r="H2018">
        <v>23.01</v>
      </c>
      <c r="I2018">
        <v>2739</v>
      </c>
      <c r="J2018">
        <v>86.7</v>
      </c>
      <c r="K2018">
        <v>8</v>
      </c>
      <c r="L2018" t="s">
        <v>44</v>
      </c>
      <c r="M2018" t="s">
        <v>35</v>
      </c>
      <c r="N2018">
        <v>67981</v>
      </c>
      <c r="O2018" t="s">
        <v>143</v>
      </c>
      <c r="P2018" t="s">
        <v>47</v>
      </c>
      <c r="Q2018">
        <v>85.17</v>
      </c>
      <c r="R2018">
        <v>6398.4</v>
      </c>
      <c r="S2018">
        <v>2160.11</v>
      </c>
      <c r="T2018">
        <v>9710.1</v>
      </c>
      <c r="U2018" t="str">
        <f>TEXT(Table1[[#This Row],[Booking_Date]],"mmm")</f>
        <v>Jan</v>
      </c>
      <c r="V2018">
        <f>YEAR(Table1[[#This Row],[Booking_Date]])</f>
        <v>2025</v>
      </c>
      <c r="W2018" t="s">
        <v>38</v>
      </c>
      <c r="X2018" t="str">
        <f>IF(Table1[[#This Row],[Freight_Cost]]&gt;50000,"High","Low")</f>
        <v>High</v>
      </c>
      <c r="Y2018" s="5" t="str">
        <f>IF(Table1[[#This Row],[Profit]]&gt;10000,"Good","Average")</f>
        <v>Average</v>
      </c>
      <c r="Z2018" s="5" t="str" cm="1">
        <f t="array" ref="Z2018">_xlfn.IFS(K2018&lt;=5,"Excellent",K2018&lt;=10,"Good",TRUE,"Delayed")</f>
        <v>Good</v>
      </c>
      <c r="AA2018" s="5" t="str">
        <f>_xlfn.XLOOKUP(Table1[[#This Row],[Shipment_ID]],A:A,E:E)</f>
        <v>COSCO</v>
      </c>
      <c r="AB2018" s="5">
        <f t="shared" si="31"/>
        <v>9710.1</v>
      </c>
    </row>
    <row r="2019" spans="1:28">
      <c r="A2019" t="s">
        <v>2213</v>
      </c>
      <c r="B2019" s="1">
        <v>45822</v>
      </c>
      <c r="C2019" t="s">
        <v>115</v>
      </c>
      <c r="D2019" t="s">
        <v>30</v>
      </c>
      <c r="E2019" t="s">
        <v>42</v>
      </c>
      <c r="F2019" t="s">
        <v>58</v>
      </c>
      <c r="G2019" t="s">
        <v>52</v>
      </c>
      <c r="H2019">
        <v>12.3</v>
      </c>
      <c r="I2019">
        <v>695</v>
      </c>
      <c r="J2019">
        <v>89.53</v>
      </c>
      <c r="K2019">
        <v>3</v>
      </c>
      <c r="L2019" t="s">
        <v>34</v>
      </c>
      <c r="M2019" t="s">
        <v>60</v>
      </c>
      <c r="N2019">
        <v>47153.599999999999</v>
      </c>
      <c r="O2019" t="s">
        <v>178</v>
      </c>
      <c r="P2019" t="s">
        <v>47</v>
      </c>
      <c r="Q2019">
        <v>85.81</v>
      </c>
      <c r="R2019">
        <v>1882</v>
      </c>
      <c r="S2019">
        <v>2037.16</v>
      </c>
      <c r="T2019">
        <v>4527.8999999999996</v>
      </c>
      <c r="U2019" t="str">
        <f>TEXT(Table1[[#This Row],[Booking_Date]],"mmm")</f>
        <v>Jun</v>
      </c>
      <c r="V2019">
        <f>YEAR(Table1[[#This Row],[Booking_Date]])</f>
        <v>2025</v>
      </c>
      <c r="W2019" t="s">
        <v>75</v>
      </c>
      <c r="X2019" t="str">
        <f>IF(Table1[[#This Row],[Freight_Cost]]&gt;50000,"High","Low")</f>
        <v>Low</v>
      </c>
      <c r="Y2019" s="5" t="str">
        <f>IF(Table1[[#This Row],[Profit]]&gt;10000,"Good","Average")</f>
        <v>Average</v>
      </c>
      <c r="Z2019" s="5" t="str" cm="1">
        <f t="array" ref="Z2019">_xlfn.IFS(K2019&lt;=5,"Excellent",K2019&lt;=10,"Good",TRUE,"Delayed")</f>
        <v>Excellent</v>
      </c>
      <c r="AA2019" s="5" t="str">
        <f>_xlfn.XLOOKUP(Table1[[#This Row],[Shipment_ID]],A:A,E:E)</f>
        <v>CMA CGM</v>
      </c>
      <c r="AB2019" s="5">
        <f t="shared" si="31"/>
        <v>4527.8999999999996</v>
      </c>
    </row>
    <row r="2020" spans="1:28">
      <c r="A2020" t="s">
        <v>2214</v>
      </c>
      <c r="B2020" s="1">
        <v>46076</v>
      </c>
      <c r="C2020" t="s">
        <v>50</v>
      </c>
      <c r="D2020" t="s">
        <v>51</v>
      </c>
      <c r="E2020" t="s">
        <v>83</v>
      </c>
      <c r="F2020" t="s">
        <v>58</v>
      </c>
      <c r="G2020" t="s">
        <v>59</v>
      </c>
      <c r="H2020">
        <v>10.8</v>
      </c>
      <c r="I2020">
        <v>304</v>
      </c>
      <c r="J2020">
        <v>88.38</v>
      </c>
      <c r="K2020">
        <v>2</v>
      </c>
      <c r="L2020" t="s">
        <v>44</v>
      </c>
      <c r="M2020" t="s">
        <v>45</v>
      </c>
      <c r="N2020">
        <v>37473.599999999999</v>
      </c>
      <c r="O2020" t="s">
        <v>518</v>
      </c>
      <c r="P2020" t="s">
        <v>74</v>
      </c>
      <c r="Q2020">
        <v>84.45</v>
      </c>
      <c r="R2020">
        <v>1040</v>
      </c>
      <c r="S2020">
        <v>2198.79</v>
      </c>
      <c r="T2020">
        <v>3584.65</v>
      </c>
      <c r="U2020" t="str">
        <f>TEXT(Table1[[#This Row],[Booking_Date]],"mmm")</f>
        <v>Feb</v>
      </c>
      <c r="V2020">
        <f>YEAR(Table1[[#This Row],[Booking_Date]])</f>
        <v>2026</v>
      </c>
      <c r="W2020" t="s">
        <v>38</v>
      </c>
      <c r="X2020" t="str">
        <f>IF(Table1[[#This Row],[Freight_Cost]]&gt;50000,"High","Low")</f>
        <v>Low</v>
      </c>
      <c r="Y2020" s="5" t="str">
        <f>IF(Table1[[#This Row],[Profit]]&gt;10000,"Good","Average")</f>
        <v>Average</v>
      </c>
      <c r="Z2020" s="5" t="str" cm="1">
        <f t="array" ref="Z2020">_xlfn.IFS(K2020&lt;=5,"Excellent",K2020&lt;=10,"Good",TRUE,"Delayed")</f>
        <v>Excellent</v>
      </c>
      <c r="AA2020" s="5" t="str">
        <f>_xlfn.XLOOKUP(Table1[[#This Row],[Shipment_ID]],A:A,E:E)</f>
        <v>MSC</v>
      </c>
      <c r="AB2020" s="5">
        <f t="shared" si="31"/>
        <v>3584.65</v>
      </c>
    </row>
    <row r="2021" spans="1:28">
      <c r="A2021" t="s">
        <v>2215</v>
      </c>
      <c r="B2021" s="1">
        <v>45808</v>
      </c>
      <c r="C2021" t="s">
        <v>64</v>
      </c>
      <c r="D2021" t="s">
        <v>41</v>
      </c>
      <c r="E2021" t="s">
        <v>57</v>
      </c>
      <c r="F2021" t="s">
        <v>58</v>
      </c>
      <c r="G2021" t="s">
        <v>33</v>
      </c>
      <c r="H2021">
        <v>17.22</v>
      </c>
      <c r="I2021">
        <v>1972</v>
      </c>
      <c r="J2021">
        <v>91.28</v>
      </c>
      <c r="K2021">
        <v>5</v>
      </c>
      <c r="L2021" t="s">
        <v>44</v>
      </c>
      <c r="M2021" t="s">
        <v>35</v>
      </c>
      <c r="N2021">
        <v>66115.600000000006</v>
      </c>
      <c r="O2021" t="s">
        <v>156</v>
      </c>
      <c r="P2021" t="s">
        <v>70</v>
      </c>
      <c r="Q2021">
        <v>87.71</v>
      </c>
      <c r="R2021">
        <v>4632.8</v>
      </c>
      <c r="S2021">
        <v>4723.4799999999996</v>
      </c>
      <c r="T2021">
        <v>6006.87</v>
      </c>
      <c r="U2021" t="str">
        <f>TEXT(Table1[[#This Row],[Booking_Date]],"mmm")</f>
        <v>May</v>
      </c>
      <c r="V2021">
        <f>YEAR(Table1[[#This Row],[Booking_Date]])</f>
        <v>2025</v>
      </c>
      <c r="W2021" t="s">
        <v>75</v>
      </c>
      <c r="X2021" t="str">
        <f>IF(Table1[[#This Row],[Freight_Cost]]&gt;50000,"High","Low")</f>
        <v>High</v>
      </c>
      <c r="Y2021" s="5" t="str">
        <f>IF(Table1[[#This Row],[Profit]]&gt;10000,"Good","Average")</f>
        <v>Average</v>
      </c>
      <c r="Z2021" s="5" t="str" cm="1">
        <f t="array" ref="Z2021">_xlfn.IFS(K2021&lt;=5,"Excellent",K2021&lt;=10,"Good",TRUE,"Delayed")</f>
        <v>Excellent</v>
      </c>
      <c r="AA2021" s="5" t="str">
        <f>_xlfn.XLOOKUP(Table1[[#This Row],[Shipment_ID]],A:A,E:E)</f>
        <v>Evergreen</v>
      </c>
      <c r="AB2021" s="5">
        <f t="shared" si="31"/>
        <v>6006.87</v>
      </c>
    </row>
    <row r="2022" spans="1:28">
      <c r="A2022" t="s">
        <v>2216</v>
      </c>
      <c r="B2022" s="1">
        <v>46117</v>
      </c>
      <c r="C2022" t="s">
        <v>89</v>
      </c>
      <c r="D2022" t="s">
        <v>56</v>
      </c>
      <c r="E2022" t="s">
        <v>42</v>
      </c>
      <c r="F2022" t="s">
        <v>58</v>
      </c>
      <c r="G2022" t="s">
        <v>59</v>
      </c>
      <c r="H2022">
        <v>27.72</v>
      </c>
      <c r="I2022">
        <v>2619</v>
      </c>
      <c r="J2022">
        <v>98.16</v>
      </c>
      <c r="K2022">
        <v>6</v>
      </c>
      <c r="L2022" t="s">
        <v>44</v>
      </c>
      <c r="M2022" t="s">
        <v>60</v>
      </c>
      <c r="N2022">
        <v>80155.199999999997</v>
      </c>
      <c r="O2022" t="s">
        <v>262</v>
      </c>
      <c r="P2022" t="s">
        <v>47</v>
      </c>
      <c r="Q2022">
        <v>88.57</v>
      </c>
      <c r="R2022">
        <v>6346.8</v>
      </c>
      <c r="S2022">
        <v>3934.49</v>
      </c>
      <c r="T2022">
        <v>12547.46</v>
      </c>
      <c r="U2022" t="str">
        <f>TEXT(Table1[[#This Row],[Booking_Date]],"mmm")</f>
        <v>Apr</v>
      </c>
      <c r="V2022">
        <f>YEAR(Table1[[#This Row],[Booking_Date]])</f>
        <v>2026</v>
      </c>
      <c r="W2022" t="s">
        <v>75</v>
      </c>
      <c r="X2022" t="str">
        <f>IF(Table1[[#This Row],[Freight_Cost]]&gt;50000,"High","Low")</f>
        <v>High</v>
      </c>
      <c r="Y2022" s="5" t="str">
        <f>IF(Table1[[#This Row],[Profit]]&gt;10000,"Good","Average")</f>
        <v>Good</v>
      </c>
      <c r="Z2022" s="5" t="str" cm="1">
        <f t="array" ref="Z2022">_xlfn.IFS(K2022&lt;=5,"Excellent",K2022&lt;=10,"Good",TRUE,"Delayed")</f>
        <v>Good</v>
      </c>
      <c r="AA2022" s="5" t="str">
        <f>_xlfn.XLOOKUP(Table1[[#This Row],[Shipment_ID]],A:A,E:E)</f>
        <v>CMA CGM</v>
      </c>
      <c r="AB2022" s="5">
        <f t="shared" si="31"/>
        <v>12547.46</v>
      </c>
    </row>
    <row r="2023" spans="1:28">
      <c r="A2023" t="s">
        <v>2217</v>
      </c>
      <c r="B2023" s="1">
        <v>45330</v>
      </c>
      <c r="C2023" t="s">
        <v>64</v>
      </c>
      <c r="D2023" t="s">
        <v>82</v>
      </c>
      <c r="E2023" t="s">
        <v>102</v>
      </c>
      <c r="F2023" t="s">
        <v>58</v>
      </c>
      <c r="G2023" t="s">
        <v>33</v>
      </c>
      <c r="H2023">
        <v>14.38</v>
      </c>
      <c r="I2023">
        <v>1222</v>
      </c>
      <c r="J2023">
        <v>93.02</v>
      </c>
      <c r="K2023">
        <v>4</v>
      </c>
      <c r="L2023" t="s">
        <v>68</v>
      </c>
      <c r="M2023" t="s">
        <v>60</v>
      </c>
      <c r="N2023">
        <v>53268.4</v>
      </c>
      <c r="O2023" t="s">
        <v>191</v>
      </c>
      <c r="P2023" t="s">
        <v>37</v>
      </c>
      <c r="Q2023">
        <v>88.7</v>
      </c>
      <c r="R2023">
        <v>3019.2</v>
      </c>
      <c r="S2023">
        <v>2830.57</v>
      </c>
      <c r="T2023">
        <v>5420.86</v>
      </c>
      <c r="U2023" t="str">
        <f>TEXT(Table1[[#This Row],[Booking_Date]],"mmm")</f>
        <v>Feb</v>
      </c>
      <c r="V2023">
        <f>YEAR(Table1[[#This Row],[Booking_Date]])</f>
        <v>2024</v>
      </c>
      <c r="W2023" t="s">
        <v>38</v>
      </c>
      <c r="X2023" t="str">
        <f>IF(Table1[[#This Row],[Freight_Cost]]&gt;50000,"High","Low")</f>
        <v>High</v>
      </c>
      <c r="Y2023" s="5" t="str">
        <f>IF(Table1[[#This Row],[Profit]]&gt;10000,"Good","Average")</f>
        <v>Average</v>
      </c>
      <c r="Z2023" s="5" t="str" cm="1">
        <f t="array" ref="Z2023">_xlfn.IFS(K2023&lt;=5,"Excellent",K2023&lt;=10,"Good",TRUE,"Delayed")</f>
        <v>Excellent</v>
      </c>
      <c r="AA2023" s="5" t="str">
        <f>_xlfn.XLOOKUP(Table1[[#This Row],[Shipment_ID]],A:A,E:E)</f>
        <v>Maersk</v>
      </c>
      <c r="AB2023" s="5">
        <f t="shared" si="31"/>
        <v>5420.86</v>
      </c>
    </row>
    <row r="2024" spans="1:28">
      <c r="A2024" t="s">
        <v>2218</v>
      </c>
      <c r="B2024" s="1">
        <v>45572</v>
      </c>
      <c r="C2024" t="s">
        <v>29</v>
      </c>
      <c r="D2024" t="s">
        <v>82</v>
      </c>
      <c r="E2024" t="s">
        <v>42</v>
      </c>
      <c r="F2024" t="s">
        <v>58</v>
      </c>
      <c r="G2024" t="s">
        <v>84</v>
      </c>
      <c r="H2024">
        <v>23.51</v>
      </c>
      <c r="I2024">
        <v>989</v>
      </c>
      <c r="J2024">
        <v>91.75</v>
      </c>
      <c r="K2024">
        <v>4</v>
      </c>
      <c r="L2024" t="s">
        <v>34</v>
      </c>
      <c r="M2024" t="s">
        <v>60</v>
      </c>
      <c r="N2024">
        <v>61037</v>
      </c>
      <c r="O2024" t="s">
        <v>450</v>
      </c>
      <c r="P2024" t="s">
        <v>70</v>
      </c>
      <c r="Q2024">
        <v>82.22</v>
      </c>
      <c r="R2024">
        <v>2918.4</v>
      </c>
      <c r="S2024">
        <v>3200.89</v>
      </c>
      <c r="T2024">
        <v>9811.3700000000008</v>
      </c>
      <c r="U2024" t="str">
        <f>TEXT(Table1[[#This Row],[Booking_Date]],"mmm")</f>
        <v>Oct</v>
      </c>
      <c r="V2024">
        <f>YEAR(Table1[[#This Row],[Booking_Date]])</f>
        <v>2024</v>
      </c>
      <c r="W2024" t="s">
        <v>104</v>
      </c>
      <c r="X2024" t="str">
        <f>IF(Table1[[#This Row],[Freight_Cost]]&gt;50000,"High","Low")</f>
        <v>High</v>
      </c>
      <c r="Y2024" s="5" t="str">
        <f>IF(Table1[[#This Row],[Profit]]&gt;10000,"Good","Average")</f>
        <v>Average</v>
      </c>
      <c r="Z2024" s="5" t="str" cm="1">
        <f t="array" ref="Z2024">_xlfn.IFS(K2024&lt;=5,"Excellent",K2024&lt;=10,"Good",TRUE,"Delayed")</f>
        <v>Excellent</v>
      </c>
      <c r="AA2024" s="5" t="str">
        <f>_xlfn.XLOOKUP(Table1[[#This Row],[Shipment_ID]],A:A,E:E)</f>
        <v>CMA CGM</v>
      </c>
      <c r="AB2024" s="5">
        <f t="shared" si="31"/>
        <v>9811.3700000000008</v>
      </c>
    </row>
    <row r="2025" spans="1:28">
      <c r="A2025" t="s">
        <v>2219</v>
      </c>
      <c r="B2025" s="1">
        <v>46079</v>
      </c>
      <c r="C2025" t="s">
        <v>121</v>
      </c>
      <c r="D2025" t="s">
        <v>30</v>
      </c>
      <c r="E2025" t="s">
        <v>102</v>
      </c>
      <c r="F2025" t="s">
        <v>32</v>
      </c>
      <c r="G2025" t="s">
        <v>84</v>
      </c>
      <c r="H2025">
        <v>27.21</v>
      </c>
      <c r="I2025">
        <v>1808</v>
      </c>
      <c r="J2025">
        <v>104.01</v>
      </c>
      <c r="K2025">
        <v>5</v>
      </c>
      <c r="L2025" t="s">
        <v>68</v>
      </c>
      <c r="M2025" t="s">
        <v>45</v>
      </c>
      <c r="N2025">
        <v>62666.2</v>
      </c>
      <c r="O2025" t="s">
        <v>213</v>
      </c>
      <c r="P2025" t="s">
        <v>47</v>
      </c>
      <c r="Q2025">
        <v>81.34</v>
      </c>
      <c r="R2025">
        <v>4704.3999999999996</v>
      </c>
      <c r="S2025">
        <v>2000.71</v>
      </c>
      <c r="T2025">
        <v>6396.81</v>
      </c>
      <c r="U2025" t="str">
        <f>TEXT(Table1[[#This Row],[Booking_Date]],"mmm")</f>
        <v>Feb</v>
      </c>
      <c r="V2025">
        <f>YEAR(Table1[[#This Row],[Booking_Date]])</f>
        <v>2026</v>
      </c>
      <c r="W2025" t="s">
        <v>38</v>
      </c>
      <c r="X2025" t="str">
        <f>IF(Table1[[#This Row],[Freight_Cost]]&gt;50000,"High","Low")</f>
        <v>High</v>
      </c>
      <c r="Y2025" s="5" t="str">
        <f>IF(Table1[[#This Row],[Profit]]&gt;10000,"Good","Average")</f>
        <v>Average</v>
      </c>
      <c r="Z2025" s="5" t="str" cm="1">
        <f t="array" ref="Z2025">_xlfn.IFS(K2025&lt;=5,"Excellent",K2025&lt;=10,"Good",TRUE,"Delayed")</f>
        <v>Excellent</v>
      </c>
      <c r="AA2025" s="5" t="str">
        <f>_xlfn.XLOOKUP(Table1[[#This Row],[Shipment_ID]],A:A,E:E)</f>
        <v>Maersk</v>
      </c>
      <c r="AB2025" s="5">
        <f t="shared" si="31"/>
        <v>6396.81</v>
      </c>
    </row>
    <row r="2026" spans="1:28">
      <c r="A2026" t="s">
        <v>2220</v>
      </c>
      <c r="B2026" s="1">
        <v>46053</v>
      </c>
      <c r="C2026" t="s">
        <v>40</v>
      </c>
      <c r="D2026" t="s">
        <v>30</v>
      </c>
      <c r="E2026" t="s">
        <v>66</v>
      </c>
      <c r="F2026" t="s">
        <v>58</v>
      </c>
      <c r="G2026" t="s">
        <v>90</v>
      </c>
      <c r="H2026">
        <v>26.8</v>
      </c>
      <c r="I2026">
        <v>1174</v>
      </c>
      <c r="J2026">
        <v>101.14</v>
      </c>
      <c r="K2026">
        <v>2</v>
      </c>
      <c r="L2026" t="s">
        <v>68</v>
      </c>
      <c r="M2026" t="s">
        <v>35</v>
      </c>
      <c r="N2026">
        <v>68844.800000000003</v>
      </c>
      <c r="O2026" t="s">
        <v>593</v>
      </c>
      <c r="P2026" t="s">
        <v>70</v>
      </c>
      <c r="Q2026">
        <v>81.209999999999994</v>
      </c>
      <c r="R2026">
        <v>3420</v>
      </c>
      <c r="S2026">
        <v>4040.56</v>
      </c>
      <c r="T2026">
        <v>7993.17</v>
      </c>
      <c r="U2026" t="str">
        <f>TEXT(Table1[[#This Row],[Booking_Date]],"mmm")</f>
        <v>Jan</v>
      </c>
      <c r="V2026">
        <f>YEAR(Table1[[#This Row],[Booking_Date]])</f>
        <v>2026</v>
      </c>
      <c r="W2026" t="s">
        <v>38</v>
      </c>
      <c r="X2026" t="str">
        <f>IF(Table1[[#This Row],[Freight_Cost]]&gt;50000,"High","Low")</f>
        <v>High</v>
      </c>
      <c r="Y2026" s="5" t="str">
        <f>IF(Table1[[#This Row],[Profit]]&gt;10000,"Good","Average")</f>
        <v>Average</v>
      </c>
      <c r="Z2026" s="5" t="str" cm="1">
        <f t="array" ref="Z2026">_xlfn.IFS(K2026&lt;=5,"Excellent",K2026&lt;=10,"Good",TRUE,"Delayed")</f>
        <v>Excellent</v>
      </c>
      <c r="AA2026" s="5" t="str">
        <f>_xlfn.XLOOKUP(Table1[[#This Row],[Shipment_ID]],A:A,E:E)</f>
        <v>COSCO</v>
      </c>
      <c r="AB2026" s="5">
        <f t="shared" si="31"/>
        <v>7993.17</v>
      </c>
    </row>
    <row r="2027" spans="1:28">
      <c r="A2027" t="s">
        <v>2221</v>
      </c>
      <c r="B2027" s="1">
        <v>45956</v>
      </c>
      <c r="C2027" t="s">
        <v>50</v>
      </c>
      <c r="D2027" t="s">
        <v>30</v>
      </c>
      <c r="E2027" t="s">
        <v>66</v>
      </c>
      <c r="F2027" t="s">
        <v>58</v>
      </c>
      <c r="G2027" t="s">
        <v>84</v>
      </c>
      <c r="H2027">
        <v>12.16</v>
      </c>
      <c r="I2027">
        <v>2468</v>
      </c>
      <c r="J2027">
        <v>95.43</v>
      </c>
      <c r="K2027">
        <v>8</v>
      </c>
      <c r="L2027" t="s">
        <v>68</v>
      </c>
      <c r="M2027" t="s">
        <v>35</v>
      </c>
      <c r="N2027">
        <v>70511.600000000006</v>
      </c>
      <c r="O2027" t="s">
        <v>792</v>
      </c>
      <c r="P2027" t="s">
        <v>78</v>
      </c>
      <c r="Q2027">
        <v>84.83</v>
      </c>
      <c r="R2027">
        <v>5422.4</v>
      </c>
      <c r="S2027">
        <v>3266.67</v>
      </c>
      <c r="T2027">
        <v>9238.43</v>
      </c>
      <c r="U2027" t="str">
        <f>TEXT(Table1[[#This Row],[Booking_Date]],"mmm")</f>
        <v>Oct</v>
      </c>
      <c r="V2027">
        <f>YEAR(Table1[[#This Row],[Booking_Date]])</f>
        <v>2025</v>
      </c>
      <c r="W2027" t="s">
        <v>104</v>
      </c>
      <c r="X2027" t="str">
        <f>IF(Table1[[#This Row],[Freight_Cost]]&gt;50000,"High","Low")</f>
        <v>High</v>
      </c>
      <c r="Y2027" s="5" t="str">
        <f>IF(Table1[[#This Row],[Profit]]&gt;10000,"Good","Average")</f>
        <v>Average</v>
      </c>
      <c r="Z2027" s="5" t="str" cm="1">
        <f t="array" ref="Z2027">_xlfn.IFS(K2027&lt;=5,"Excellent",K2027&lt;=10,"Good",TRUE,"Delayed")</f>
        <v>Good</v>
      </c>
      <c r="AA2027" s="5" t="str">
        <f>_xlfn.XLOOKUP(Table1[[#This Row],[Shipment_ID]],A:A,E:E)</f>
        <v>COSCO</v>
      </c>
      <c r="AB2027" s="5">
        <f t="shared" si="31"/>
        <v>9238.43</v>
      </c>
    </row>
    <row r="2028" spans="1:28">
      <c r="A2028" t="s">
        <v>2222</v>
      </c>
      <c r="B2028" s="1">
        <v>45600</v>
      </c>
      <c r="C2028" t="s">
        <v>121</v>
      </c>
      <c r="D2028" t="s">
        <v>82</v>
      </c>
      <c r="E2028" t="s">
        <v>66</v>
      </c>
      <c r="F2028" t="s">
        <v>58</v>
      </c>
      <c r="G2028" t="s">
        <v>52</v>
      </c>
      <c r="H2028">
        <v>27.69</v>
      </c>
      <c r="I2028">
        <v>1342</v>
      </c>
      <c r="J2028">
        <v>85.35</v>
      </c>
      <c r="K2028">
        <v>3</v>
      </c>
      <c r="L2028" t="s">
        <v>34</v>
      </c>
      <c r="M2028" t="s">
        <v>45</v>
      </c>
      <c r="N2028">
        <v>69767</v>
      </c>
      <c r="O2028" t="s">
        <v>432</v>
      </c>
      <c r="P2028" t="s">
        <v>62</v>
      </c>
      <c r="Q2028">
        <v>88.79</v>
      </c>
      <c r="R2028">
        <v>3791.6</v>
      </c>
      <c r="S2028">
        <v>4317.1099999999997</v>
      </c>
      <c r="T2028">
        <v>6645.49</v>
      </c>
      <c r="U2028" t="str">
        <f>TEXT(Table1[[#This Row],[Booking_Date]],"mmm")</f>
        <v>Nov</v>
      </c>
      <c r="V2028">
        <f>YEAR(Table1[[#This Row],[Booking_Date]])</f>
        <v>2024</v>
      </c>
      <c r="W2028" t="s">
        <v>104</v>
      </c>
      <c r="X2028" t="str">
        <f>IF(Table1[[#This Row],[Freight_Cost]]&gt;50000,"High","Low")</f>
        <v>High</v>
      </c>
      <c r="Y2028" s="5" t="str">
        <f>IF(Table1[[#This Row],[Profit]]&gt;10000,"Good","Average")</f>
        <v>Average</v>
      </c>
      <c r="Z2028" s="5" t="str" cm="1">
        <f t="array" ref="Z2028">_xlfn.IFS(K2028&lt;=5,"Excellent",K2028&lt;=10,"Good",TRUE,"Delayed")</f>
        <v>Excellent</v>
      </c>
      <c r="AA2028" s="5" t="str">
        <f>_xlfn.XLOOKUP(Table1[[#This Row],[Shipment_ID]],A:A,E:E)</f>
        <v>COSCO</v>
      </c>
      <c r="AB2028" s="5">
        <f t="shared" si="31"/>
        <v>6645.49</v>
      </c>
    </row>
    <row r="2029" spans="1:28">
      <c r="A2029" t="s">
        <v>2223</v>
      </c>
      <c r="B2029" s="1">
        <v>45327</v>
      </c>
      <c r="C2029" t="s">
        <v>115</v>
      </c>
      <c r="D2029" t="s">
        <v>56</v>
      </c>
      <c r="E2029" t="s">
        <v>31</v>
      </c>
      <c r="F2029" t="s">
        <v>58</v>
      </c>
      <c r="G2029" t="s">
        <v>59</v>
      </c>
      <c r="H2029">
        <v>20.82</v>
      </c>
      <c r="I2029">
        <v>1127</v>
      </c>
      <c r="J2029">
        <v>86.09</v>
      </c>
      <c r="K2029">
        <v>4</v>
      </c>
      <c r="L2029" t="s">
        <v>44</v>
      </c>
      <c r="M2029" t="s">
        <v>60</v>
      </c>
      <c r="N2029">
        <v>54592.800000000003</v>
      </c>
      <c r="O2029" t="s">
        <v>324</v>
      </c>
      <c r="P2029" t="s">
        <v>37</v>
      </c>
      <c r="Q2029">
        <v>87.8</v>
      </c>
      <c r="R2029">
        <v>3086.8</v>
      </c>
      <c r="S2029">
        <v>1830.17</v>
      </c>
      <c r="T2029">
        <v>8868.76</v>
      </c>
      <c r="U2029" t="str">
        <f>TEXT(Table1[[#This Row],[Booking_Date]],"mmm")</f>
        <v>Feb</v>
      </c>
      <c r="V2029">
        <f>YEAR(Table1[[#This Row],[Booking_Date]])</f>
        <v>2024</v>
      </c>
      <c r="W2029" t="s">
        <v>38</v>
      </c>
      <c r="X2029" t="str">
        <f>IF(Table1[[#This Row],[Freight_Cost]]&gt;50000,"High","Low")</f>
        <v>High</v>
      </c>
      <c r="Y2029" s="5" t="str">
        <f>IF(Table1[[#This Row],[Profit]]&gt;10000,"Good","Average")</f>
        <v>Average</v>
      </c>
      <c r="Z2029" s="5" t="str" cm="1">
        <f t="array" ref="Z2029">_xlfn.IFS(K2029&lt;=5,"Excellent",K2029&lt;=10,"Good",TRUE,"Delayed")</f>
        <v>Excellent</v>
      </c>
      <c r="AA2029" s="5" t="str">
        <f>_xlfn.XLOOKUP(Table1[[#This Row],[Shipment_ID]],A:A,E:E)</f>
        <v>Hapag-Lloyd</v>
      </c>
      <c r="AB2029" s="5">
        <f t="shared" si="31"/>
        <v>8868.76</v>
      </c>
    </row>
    <row r="2030" spans="1:28">
      <c r="A2030" t="s">
        <v>2224</v>
      </c>
      <c r="B2030" s="1">
        <v>45889</v>
      </c>
      <c r="C2030" t="s">
        <v>115</v>
      </c>
      <c r="D2030" t="s">
        <v>72</v>
      </c>
      <c r="E2030" t="s">
        <v>42</v>
      </c>
      <c r="F2030" t="s">
        <v>58</v>
      </c>
      <c r="G2030" t="s">
        <v>67</v>
      </c>
      <c r="H2030">
        <v>16.47</v>
      </c>
      <c r="I2030">
        <v>1302</v>
      </c>
      <c r="J2030">
        <v>103.31</v>
      </c>
      <c r="K2030">
        <v>3</v>
      </c>
      <c r="L2030" t="s">
        <v>44</v>
      </c>
      <c r="M2030" t="s">
        <v>45</v>
      </c>
      <c r="N2030">
        <v>56344.2</v>
      </c>
      <c r="O2030" t="s">
        <v>224</v>
      </c>
      <c r="P2030" t="s">
        <v>74</v>
      </c>
      <c r="Q2030">
        <v>81.62</v>
      </c>
      <c r="R2030">
        <v>3262.8</v>
      </c>
      <c r="S2030">
        <v>2940.17</v>
      </c>
      <c r="T2030">
        <v>8233.19</v>
      </c>
      <c r="U2030" t="str">
        <f>TEXT(Table1[[#This Row],[Booking_Date]],"mmm")</f>
        <v>Aug</v>
      </c>
      <c r="V2030">
        <f>YEAR(Table1[[#This Row],[Booking_Date]])</f>
        <v>2025</v>
      </c>
      <c r="W2030" t="s">
        <v>48</v>
      </c>
      <c r="X2030" t="str">
        <f>IF(Table1[[#This Row],[Freight_Cost]]&gt;50000,"High","Low")</f>
        <v>High</v>
      </c>
      <c r="Y2030" s="5" t="str">
        <f>IF(Table1[[#This Row],[Profit]]&gt;10000,"Good","Average")</f>
        <v>Average</v>
      </c>
      <c r="Z2030" s="5" t="str" cm="1">
        <f t="array" ref="Z2030">_xlfn.IFS(K2030&lt;=5,"Excellent",K2030&lt;=10,"Good",TRUE,"Delayed")</f>
        <v>Excellent</v>
      </c>
      <c r="AA2030" s="5" t="str">
        <f>_xlfn.XLOOKUP(Table1[[#This Row],[Shipment_ID]],A:A,E:E)</f>
        <v>CMA CGM</v>
      </c>
      <c r="AB2030" s="5">
        <f t="shared" si="31"/>
        <v>8233.19</v>
      </c>
    </row>
    <row r="2031" spans="1:28">
      <c r="A2031" t="s">
        <v>2225</v>
      </c>
      <c r="B2031" s="1">
        <v>45653</v>
      </c>
      <c r="C2031" t="s">
        <v>115</v>
      </c>
      <c r="D2031" t="s">
        <v>72</v>
      </c>
      <c r="E2031" t="s">
        <v>99</v>
      </c>
      <c r="F2031" t="s">
        <v>58</v>
      </c>
      <c r="G2031" t="s">
        <v>33</v>
      </c>
      <c r="H2031">
        <v>13.53</v>
      </c>
      <c r="I2031">
        <v>2042</v>
      </c>
      <c r="J2031">
        <v>103.36</v>
      </c>
      <c r="K2031">
        <v>7</v>
      </c>
      <c r="L2031" t="s">
        <v>34</v>
      </c>
      <c r="M2031" t="s">
        <v>60</v>
      </c>
      <c r="N2031">
        <v>66084.2</v>
      </c>
      <c r="O2031" t="s">
        <v>368</v>
      </c>
      <c r="P2031" t="s">
        <v>74</v>
      </c>
      <c r="Q2031">
        <v>85</v>
      </c>
      <c r="R2031">
        <v>4625.2</v>
      </c>
      <c r="S2031">
        <v>3486.38</v>
      </c>
      <c r="T2031">
        <v>7258.07</v>
      </c>
      <c r="U2031" t="str">
        <f>TEXT(Table1[[#This Row],[Booking_Date]],"mmm")</f>
        <v>Dec</v>
      </c>
      <c r="V2031">
        <f>YEAR(Table1[[#This Row],[Booking_Date]])</f>
        <v>2024</v>
      </c>
      <c r="W2031" t="s">
        <v>104</v>
      </c>
      <c r="X2031" t="str">
        <f>IF(Table1[[#This Row],[Freight_Cost]]&gt;50000,"High","Low")</f>
        <v>High</v>
      </c>
      <c r="Y2031" s="5" t="str">
        <f>IF(Table1[[#This Row],[Profit]]&gt;10000,"Good","Average")</f>
        <v>Average</v>
      </c>
      <c r="Z2031" s="5" t="str" cm="1">
        <f t="array" ref="Z2031">_xlfn.IFS(K2031&lt;=5,"Excellent",K2031&lt;=10,"Good",TRUE,"Delayed")</f>
        <v>Good</v>
      </c>
      <c r="AA2031" s="5" t="str">
        <f>_xlfn.XLOOKUP(Table1[[#This Row],[Shipment_ID]],A:A,E:E)</f>
        <v>ONE</v>
      </c>
      <c r="AB2031" s="5">
        <f t="shared" si="31"/>
        <v>7258.07</v>
      </c>
    </row>
    <row r="2032" spans="1:28">
      <c r="A2032" t="s">
        <v>2226</v>
      </c>
      <c r="B2032" s="1">
        <v>45559</v>
      </c>
      <c r="C2032" t="s">
        <v>121</v>
      </c>
      <c r="D2032" t="s">
        <v>108</v>
      </c>
      <c r="E2032" t="s">
        <v>66</v>
      </c>
      <c r="F2032" t="s">
        <v>32</v>
      </c>
      <c r="G2032" t="s">
        <v>59</v>
      </c>
      <c r="H2032">
        <v>26.83</v>
      </c>
      <c r="I2032">
        <v>1792</v>
      </c>
      <c r="J2032">
        <v>85.42</v>
      </c>
      <c r="K2032">
        <v>4</v>
      </c>
      <c r="L2032" t="s">
        <v>34</v>
      </c>
      <c r="M2032" t="s">
        <v>35</v>
      </c>
      <c r="N2032">
        <v>64901.4</v>
      </c>
      <c r="O2032" t="s">
        <v>73</v>
      </c>
      <c r="P2032" t="s">
        <v>54</v>
      </c>
      <c r="Q2032">
        <v>86.8</v>
      </c>
      <c r="R2032">
        <v>4657.2</v>
      </c>
      <c r="S2032">
        <v>3354.25</v>
      </c>
      <c r="T2032">
        <v>9907.08</v>
      </c>
      <c r="U2032" t="str">
        <f>TEXT(Table1[[#This Row],[Booking_Date]],"mmm")</f>
        <v>Sep</v>
      </c>
      <c r="V2032">
        <f>YEAR(Table1[[#This Row],[Booking_Date]])</f>
        <v>2024</v>
      </c>
      <c r="W2032" t="s">
        <v>48</v>
      </c>
      <c r="X2032" t="str">
        <f>IF(Table1[[#This Row],[Freight_Cost]]&gt;50000,"High","Low")</f>
        <v>High</v>
      </c>
      <c r="Y2032" s="5" t="str">
        <f>IF(Table1[[#This Row],[Profit]]&gt;10000,"Good","Average")</f>
        <v>Average</v>
      </c>
      <c r="Z2032" s="5" t="str" cm="1">
        <f t="array" ref="Z2032">_xlfn.IFS(K2032&lt;=5,"Excellent",K2032&lt;=10,"Good",TRUE,"Delayed")</f>
        <v>Excellent</v>
      </c>
      <c r="AA2032" s="5" t="str">
        <f>_xlfn.XLOOKUP(Table1[[#This Row],[Shipment_ID]],A:A,E:E)</f>
        <v>COSCO</v>
      </c>
      <c r="AB2032" s="5">
        <f t="shared" si="31"/>
        <v>9907.08</v>
      </c>
    </row>
    <row r="2033" spans="1:28">
      <c r="A2033" t="s">
        <v>2227</v>
      </c>
      <c r="B2033" s="1">
        <v>45363</v>
      </c>
      <c r="C2033" t="s">
        <v>115</v>
      </c>
      <c r="D2033" t="s">
        <v>82</v>
      </c>
      <c r="E2033" t="s">
        <v>57</v>
      </c>
      <c r="F2033" t="s">
        <v>32</v>
      </c>
      <c r="G2033" t="s">
        <v>84</v>
      </c>
      <c r="H2033">
        <v>20.010000000000002</v>
      </c>
      <c r="I2033">
        <v>1843</v>
      </c>
      <c r="J2033">
        <v>96.29</v>
      </c>
      <c r="K2033">
        <v>4</v>
      </c>
      <c r="L2033" t="s">
        <v>68</v>
      </c>
      <c r="M2033" t="s">
        <v>60</v>
      </c>
      <c r="N2033">
        <v>54179.8</v>
      </c>
      <c r="O2033" t="s">
        <v>450</v>
      </c>
      <c r="P2033" t="s">
        <v>47</v>
      </c>
      <c r="Q2033">
        <v>81.900000000000006</v>
      </c>
      <c r="R2033">
        <v>4486.3999999999996</v>
      </c>
      <c r="S2033">
        <v>2669.47</v>
      </c>
      <c r="T2033">
        <v>7481.15</v>
      </c>
      <c r="U2033" t="str">
        <f>TEXT(Table1[[#This Row],[Booking_Date]],"mmm")</f>
        <v>Mar</v>
      </c>
      <c r="V2033">
        <f>YEAR(Table1[[#This Row],[Booking_Date]])</f>
        <v>2024</v>
      </c>
      <c r="W2033" t="s">
        <v>38</v>
      </c>
      <c r="X2033" t="str">
        <f>IF(Table1[[#This Row],[Freight_Cost]]&gt;50000,"High","Low")</f>
        <v>High</v>
      </c>
      <c r="Y2033" s="5" t="str">
        <f>IF(Table1[[#This Row],[Profit]]&gt;10000,"Good","Average")</f>
        <v>Average</v>
      </c>
      <c r="Z2033" s="5" t="str" cm="1">
        <f t="array" ref="Z2033">_xlfn.IFS(K2033&lt;=5,"Excellent",K2033&lt;=10,"Good",TRUE,"Delayed")</f>
        <v>Excellent</v>
      </c>
      <c r="AA2033" s="5" t="str">
        <f>_xlfn.XLOOKUP(Table1[[#This Row],[Shipment_ID]],A:A,E:E)</f>
        <v>Evergreen</v>
      </c>
      <c r="AB2033" s="5">
        <f t="shared" si="31"/>
        <v>7481.15</v>
      </c>
    </row>
    <row r="2034" spans="1:28">
      <c r="A2034" t="s">
        <v>2228</v>
      </c>
      <c r="B2034" s="1">
        <v>45812</v>
      </c>
      <c r="C2034" t="s">
        <v>29</v>
      </c>
      <c r="D2034" t="s">
        <v>65</v>
      </c>
      <c r="E2034" t="s">
        <v>31</v>
      </c>
      <c r="F2034" t="s">
        <v>32</v>
      </c>
      <c r="G2034" t="s">
        <v>43</v>
      </c>
      <c r="H2034">
        <v>27.52</v>
      </c>
      <c r="I2034">
        <v>2544</v>
      </c>
      <c r="J2034">
        <v>103.74</v>
      </c>
      <c r="K2034">
        <v>7</v>
      </c>
      <c r="L2034" t="s">
        <v>68</v>
      </c>
      <c r="M2034" t="s">
        <v>60</v>
      </c>
      <c r="N2034">
        <v>70244.800000000003</v>
      </c>
      <c r="O2034" t="s">
        <v>256</v>
      </c>
      <c r="P2034" t="s">
        <v>47</v>
      </c>
      <c r="Q2034">
        <v>84.14</v>
      </c>
      <c r="R2034">
        <v>6188.8</v>
      </c>
      <c r="S2034">
        <v>1560.17</v>
      </c>
      <c r="T2034">
        <v>6638.88</v>
      </c>
      <c r="U2034" t="str">
        <f>TEXT(Table1[[#This Row],[Booking_Date]],"mmm")</f>
        <v>Jun</v>
      </c>
      <c r="V2034">
        <f>YEAR(Table1[[#This Row],[Booking_Date]])</f>
        <v>2025</v>
      </c>
      <c r="W2034" t="s">
        <v>75</v>
      </c>
      <c r="X2034" t="str">
        <f>IF(Table1[[#This Row],[Freight_Cost]]&gt;50000,"High","Low")</f>
        <v>High</v>
      </c>
      <c r="Y2034" s="5" t="str">
        <f>IF(Table1[[#This Row],[Profit]]&gt;10000,"Good","Average")</f>
        <v>Average</v>
      </c>
      <c r="Z2034" s="5" t="str" cm="1">
        <f t="array" ref="Z2034">_xlfn.IFS(K2034&lt;=5,"Excellent",K2034&lt;=10,"Good",TRUE,"Delayed")</f>
        <v>Good</v>
      </c>
      <c r="AA2034" s="5" t="str">
        <f>_xlfn.XLOOKUP(Table1[[#This Row],[Shipment_ID]],A:A,E:E)</f>
        <v>Hapag-Lloyd</v>
      </c>
      <c r="AB2034" s="5">
        <f t="shared" si="31"/>
        <v>6638.88</v>
      </c>
    </row>
    <row r="2035" spans="1:28">
      <c r="A2035" t="s">
        <v>2229</v>
      </c>
      <c r="B2035" s="1">
        <v>45523</v>
      </c>
      <c r="C2035" t="s">
        <v>89</v>
      </c>
      <c r="D2035" t="s">
        <v>56</v>
      </c>
      <c r="E2035" t="s">
        <v>102</v>
      </c>
      <c r="F2035" t="s">
        <v>58</v>
      </c>
      <c r="G2035" t="s">
        <v>90</v>
      </c>
      <c r="H2035">
        <v>10.65</v>
      </c>
      <c r="I2035">
        <v>910</v>
      </c>
      <c r="J2035">
        <v>90.17</v>
      </c>
      <c r="K2035">
        <v>4</v>
      </c>
      <c r="L2035" t="s">
        <v>44</v>
      </c>
      <c r="M2035" t="s">
        <v>45</v>
      </c>
      <c r="N2035">
        <v>44825.4</v>
      </c>
      <c r="O2035" t="s">
        <v>410</v>
      </c>
      <c r="P2035" t="s">
        <v>47</v>
      </c>
      <c r="Q2035">
        <v>88.92</v>
      </c>
      <c r="R2035">
        <v>2246</v>
      </c>
      <c r="S2035">
        <v>2045.26</v>
      </c>
      <c r="T2035">
        <v>5804.61</v>
      </c>
      <c r="U2035" t="str">
        <f>TEXT(Table1[[#This Row],[Booking_Date]],"mmm")</f>
        <v>Aug</v>
      </c>
      <c r="V2035">
        <f>YEAR(Table1[[#This Row],[Booking_Date]])</f>
        <v>2024</v>
      </c>
      <c r="W2035" t="s">
        <v>48</v>
      </c>
      <c r="X2035" t="str">
        <f>IF(Table1[[#This Row],[Freight_Cost]]&gt;50000,"High","Low")</f>
        <v>Low</v>
      </c>
      <c r="Y2035" s="5" t="str">
        <f>IF(Table1[[#This Row],[Profit]]&gt;10000,"Good","Average")</f>
        <v>Average</v>
      </c>
      <c r="Z2035" s="5" t="str" cm="1">
        <f t="array" ref="Z2035">_xlfn.IFS(K2035&lt;=5,"Excellent",K2035&lt;=10,"Good",TRUE,"Delayed")</f>
        <v>Excellent</v>
      </c>
      <c r="AA2035" s="5" t="str">
        <f>_xlfn.XLOOKUP(Table1[[#This Row],[Shipment_ID]],A:A,E:E)</f>
        <v>Maersk</v>
      </c>
      <c r="AB2035" s="5">
        <f t="shared" si="31"/>
        <v>5804.61</v>
      </c>
    </row>
    <row r="2036" spans="1:28">
      <c r="A2036" t="s">
        <v>2230</v>
      </c>
      <c r="B2036" s="1">
        <v>45534</v>
      </c>
      <c r="C2036" t="s">
        <v>64</v>
      </c>
      <c r="D2036" t="s">
        <v>30</v>
      </c>
      <c r="E2036" t="s">
        <v>66</v>
      </c>
      <c r="F2036" t="s">
        <v>32</v>
      </c>
      <c r="G2036" t="s">
        <v>67</v>
      </c>
      <c r="H2036">
        <v>11.68</v>
      </c>
      <c r="I2036">
        <v>765</v>
      </c>
      <c r="J2036">
        <v>96.33</v>
      </c>
      <c r="K2036">
        <v>2</v>
      </c>
      <c r="L2036" t="s">
        <v>34</v>
      </c>
      <c r="M2036" t="s">
        <v>45</v>
      </c>
      <c r="N2036">
        <v>37751.599999999999</v>
      </c>
      <c r="O2036" t="s">
        <v>77</v>
      </c>
      <c r="P2036" t="s">
        <v>37</v>
      </c>
      <c r="Q2036">
        <v>87.9</v>
      </c>
      <c r="R2036">
        <v>1997.2</v>
      </c>
      <c r="S2036">
        <v>4522.1400000000003</v>
      </c>
      <c r="T2036">
        <v>6169.66</v>
      </c>
      <c r="U2036" t="str">
        <f>TEXT(Table1[[#This Row],[Booking_Date]],"mmm")</f>
        <v>Aug</v>
      </c>
      <c r="V2036">
        <f>YEAR(Table1[[#This Row],[Booking_Date]])</f>
        <v>2024</v>
      </c>
      <c r="W2036" t="s">
        <v>48</v>
      </c>
      <c r="X2036" t="str">
        <f>IF(Table1[[#This Row],[Freight_Cost]]&gt;50000,"High","Low")</f>
        <v>Low</v>
      </c>
      <c r="Y2036" s="5" t="str">
        <f>IF(Table1[[#This Row],[Profit]]&gt;10000,"Good","Average")</f>
        <v>Average</v>
      </c>
      <c r="Z2036" s="5" t="str" cm="1">
        <f t="array" ref="Z2036">_xlfn.IFS(K2036&lt;=5,"Excellent",K2036&lt;=10,"Good",TRUE,"Delayed")</f>
        <v>Excellent</v>
      </c>
      <c r="AA2036" s="5" t="str">
        <f>_xlfn.XLOOKUP(Table1[[#This Row],[Shipment_ID]],A:A,E:E)</f>
        <v>COSCO</v>
      </c>
      <c r="AB2036" s="5">
        <f t="shared" si="31"/>
        <v>6169.66</v>
      </c>
    </row>
    <row r="2037" spans="1:28">
      <c r="A2037" t="s">
        <v>2231</v>
      </c>
      <c r="B2037" s="1">
        <v>45919</v>
      </c>
      <c r="C2037" t="s">
        <v>50</v>
      </c>
      <c r="D2037" t="s">
        <v>82</v>
      </c>
      <c r="E2037" t="s">
        <v>102</v>
      </c>
      <c r="F2037" t="s">
        <v>32</v>
      </c>
      <c r="G2037" t="s">
        <v>52</v>
      </c>
      <c r="H2037">
        <v>13.75</v>
      </c>
      <c r="I2037">
        <v>1084</v>
      </c>
      <c r="J2037">
        <v>98.65</v>
      </c>
      <c r="K2037">
        <v>3</v>
      </c>
      <c r="L2037" t="s">
        <v>34</v>
      </c>
      <c r="M2037" t="s">
        <v>60</v>
      </c>
      <c r="N2037">
        <v>42221</v>
      </c>
      <c r="O2037" t="s">
        <v>514</v>
      </c>
      <c r="P2037" t="s">
        <v>78</v>
      </c>
      <c r="Q2037">
        <v>88.15</v>
      </c>
      <c r="R2037">
        <v>2718</v>
      </c>
      <c r="S2037">
        <v>4611.83</v>
      </c>
      <c r="T2037">
        <v>6662.41</v>
      </c>
      <c r="U2037" t="str">
        <f>TEXT(Table1[[#This Row],[Booking_Date]],"mmm")</f>
        <v>Sep</v>
      </c>
      <c r="V2037">
        <f>YEAR(Table1[[#This Row],[Booking_Date]])</f>
        <v>2025</v>
      </c>
      <c r="W2037" t="s">
        <v>48</v>
      </c>
      <c r="X2037" t="str">
        <f>IF(Table1[[#This Row],[Freight_Cost]]&gt;50000,"High","Low")</f>
        <v>Low</v>
      </c>
      <c r="Y2037" s="5" t="str">
        <f>IF(Table1[[#This Row],[Profit]]&gt;10000,"Good","Average")</f>
        <v>Average</v>
      </c>
      <c r="Z2037" s="5" t="str" cm="1">
        <f t="array" ref="Z2037">_xlfn.IFS(K2037&lt;=5,"Excellent",K2037&lt;=10,"Good",TRUE,"Delayed")</f>
        <v>Excellent</v>
      </c>
      <c r="AA2037" s="5" t="str">
        <f>_xlfn.XLOOKUP(Table1[[#This Row],[Shipment_ID]],A:A,E:E)</f>
        <v>Maersk</v>
      </c>
      <c r="AB2037" s="5">
        <f t="shared" si="31"/>
        <v>6662.41</v>
      </c>
    </row>
    <row r="2038" spans="1:28">
      <c r="A2038" t="s">
        <v>2232</v>
      </c>
      <c r="B2038" s="1">
        <v>45800</v>
      </c>
      <c r="C2038" t="s">
        <v>115</v>
      </c>
      <c r="D2038" t="s">
        <v>72</v>
      </c>
      <c r="E2038" t="s">
        <v>102</v>
      </c>
      <c r="F2038" t="s">
        <v>32</v>
      </c>
      <c r="G2038" t="s">
        <v>33</v>
      </c>
      <c r="H2038">
        <v>10.27</v>
      </c>
      <c r="I2038">
        <v>605</v>
      </c>
      <c r="J2038">
        <v>89.98</v>
      </c>
      <c r="K2038">
        <v>3</v>
      </c>
      <c r="L2038" t="s">
        <v>44</v>
      </c>
      <c r="M2038" t="s">
        <v>35</v>
      </c>
      <c r="N2038">
        <v>31300.6</v>
      </c>
      <c r="O2038" t="s">
        <v>219</v>
      </c>
      <c r="P2038" t="s">
        <v>78</v>
      </c>
      <c r="Q2038">
        <v>81.95</v>
      </c>
      <c r="R2038">
        <v>1620.8</v>
      </c>
      <c r="S2038">
        <v>2321.3000000000002</v>
      </c>
      <c r="T2038">
        <v>3986.82</v>
      </c>
      <c r="U2038" t="str">
        <f>TEXT(Table1[[#This Row],[Booking_Date]],"mmm")</f>
        <v>May</v>
      </c>
      <c r="V2038">
        <f>YEAR(Table1[[#This Row],[Booking_Date]])</f>
        <v>2025</v>
      </c>
      <c r="W2038" t="s">
        <v>75</v>
      </c>
      <c r="X2038" t="str">
        <f>IF(Table1[[#This Row],[Freight_Cost]]&gt;50000,"High","Low")</f>
        <v>Low</v>
      </c>
      <c r="Y2038" s="5" t="str">
        <f>IF(Table1[[#This Row],[Profit]]&gt;10000,"Good","Average")</f>
        <v>Average</v>
      </c>
      <c r="Z2038" s="5" t="str" cm="1">
        <f t="array" ref="Z2038">_xlfn.IFS(K2038&lt;=5,"Excellent",K2038&lt;=10,"Good",TRUE,"Delayed")</f>
        <v>Excellent</v>
      </c>
      <c r="AA2038" s="5" t="str">
        <f>_xlfn.XLOOKUP(Table1[[#This Row],[Shipment_ID]],A:A,E:E)</f>
        <v>Maersk</v>
      </c>
      <c r="AB2038" s="5">
        <f t="shared" si="31"/>
        <v>3986.82</v>
      </c>
    </row>
    <row r="2039" spans="1:28">
      <c r="A2039" t="s">
        <v>2233</v>
      </c>
      <c r="B2039" s="1">
        <v>45556</v>
      </c>
      <c r="C2039" t="s">
        <v>89</v>
      </c>
      <c r="D2039" t="s">
        <v>82</v>
      </c>
      <c r="E2039" t="s">
        <v>66</v>
      </c>
      <c r="F2039" t="s">
        <v>58</v>
      </c>
      <c r="G2039" t="s">
        <v>43</v>
      </c>
      <c r="H2039">
        <v>23.16</v>
      </c>
      <c r="I2039">
        <v>2689</v>
      </c>
      <c r="J2039">
        <v>86.96</v>
      </c>
      <c r="K2039">
        <v>7</v>
      </c>
      <c r="L2039" t="s">
        <v>44</v>
      </c>
      <c r="M2039" t="s">
        <v>45</v>
      </c>
      <c r="N2039">
        <v>77047.199999999997</v>
      </c>
      <c r="O2039" t="s">
        <v>483</v>
      </c>
      <c r="P2039" t="s">
        <v>70</v>
      </c>
      <c r="Q2039">
        <v>82.22</v>
      </c>
      <c r="R2039">
        <v>6304.4</v>
      </c>
      <c r="S2039">
        <v>3984.82</v>
      </c>
      <c r="T2039">
        <v>9236.64</v>
      </c>
      <c r="U2039" t="str">
        <f>TEXT(Table1[[#This Row],[Booking_Date]],"mmm")</f>
        <v>Sep</v>
      </c>
      <c r="V2039">
        <f>YEAR(Table1[[#This Row],[Booking_Date]])</f>
        <v>2024</v>
      </c>
      <c r="W2039" t="s">
        <v>48</v>
      </c>
      <c r="X2039" t="str">
        <f>IF(Table1[[#This Row],[Freight_Cost]]&gt;50000,"High","Low")</f>
        <v>High</v>
      </c>
      <c r="Y2039" s="5" t="str">
        <f>IF(Table1[[#This Row],[Profit]]&gt;10000,"Good","Average")</f>
        <v>Average</v>
      </c>
      <c r="Z2039" s="5" t="str" cm="1">
        <f t="array" ref="Z2039">_xlfn.IFS(K2039&lt;=5,"Excellent",K2039&lt;=10,"Good",TRUE,"Delayed")</f>
        <v>Good</v>
      </c>
      <c r="AA2039" s="5" t="str">
        <f>_xlfn.XLOOKUP(Table1[[#This Row],[Shipment_ID]],A:A,E:E)</f>
        <v>COSCO</v>
      </c>
      <c r="AB2039" s="5">
        <f t="shared" si="31"/>
        <v>9236.64</v>
      </c>
    </row>
    <row r="2040" spans="1:28">
      <c r="A2040" t="s">
        <v>2234</v>
      </c>
      <c r="B2040" s="1">
        <v>45764</v>
      </c>
      <c r="C2040" t="s">
        <v>89</v>
      </c>
      <c r="D2040" t="s">
        <v>108</v>
      </c>
      <c r="E2040" t="s">
        <v>83</v>
      </c>
      <c r="F2040" t="s">
        <v>32</v>
      </c>
      <c r="G2040" t="s">
        <v>52</v>
      </c>
      <c r="H2040">
        <v>14.12</v>
      </c>
      <c r="I2040">
        <v>2104</v>
      </c>
      <c r="J2040">
        <v>103.16</v>
      </c>
      <c r="K2040">
        <v>5</v>
      </c>
      <c r="L2040" t="s">
        <v>68</v>
      </c>
      <c r="M2040" t="s">
        <v>45</v>
      </c>
      <c r="N2040">
        <v>54335.199999999997</v>
      </c>
      <c r="O2040" t="s">
        <v>324</v>
      </c>
      <c r="P2040" t="s">
        <v>54</v>
      </c>
      <c r="Q2040">
        <v>83.04</v>
      </c>
      <c r="R2040">
        <v>4772.8</v>
      </c>
      <c r="S2040">
        <v>2082.41</v>
      </c>
      <c r="T2040">
        <v>5754.96</v>
      </c>
      <c r="U2040" t="str">
        <f>TEXT(Table1[[#This Row],[Booking_Date]],"mmm")</f>
        <v>Apr</v>
      </c>
      <c r="V2040">
        <f>YEAR(Table1[[#This Row],[Booking_Date]])</f>
        <v>2025</v>
      </c>
      <c r="W2040" t="s">
        <v>75</v>
      </c>
      <c r="X2040" t="str">
        <f>IF(Table1[[#This Row],[Freight_Cost]]&gt;50000,"High","Low")</f>
        <v>High</v>
      </c>
      <c r="Y2040" s="5" t="str">
        <f>IF(Table1[[#This Row],[Profit]]&gt;10000,"Good","Average")</f>
        <v>Average</v>
      </c>
      <c r="Z2040" s="5" t="str" cm="1">
        <f t="array" ref="Z2040">_xlfn.IFS(K2040&lt;=5,"Excellent",K2040&lt;=10,"Good",TRUE,"Delayed")</f>
        <v>Excellent</v>
      </c>
      <c r="AA2040" s="5" t="str">
        <f>_xlfn.XLOOKUP(Table1[[#This Row],[Shipment_ID]],A:A,E:E)</f>
        <v>MSC</v>
      </c>
      <c r="AB2040" s="5">
        <f t="shared" si="31"/>
        <v>5754.96</v>
      </c>
    </row>
    <row r="2041" spans="1:28">
      <c r="A2041" t="s">
        <v>2235</v>
      </c>
      <c r="B2041" s="1">
        <v>45695</v>
      </c>
      <c r="C2041" t="s">
        <v>89</v>
      </c>
      <c r="D2041" t="s">
        <v>82</v>
      </c>
      <c r="E2041" t="s">
        <v>31</v>
      </c>
      <c r="F2041" t="s">
        <v>32</v>
      </c>
      <c r="G2041" t="s">
        <v>43</v>
      </c>
      <c r="H2041">
        <v>19.440000000000001</v>
      </c>
      <c r="I2041">
        <v>1511</v>
      </c>
      <c r="J2041">
        <v>103.38</v>
      </c>
      <c r="K2041">
        <v>3</v>
      </c>
      <c r="L2041" t="s">
        <v>34</v>
      </c>
      <c r="M2041" t="s">
        <v>45</v>
      </c>
      <c r="N2041">
        <v>54533.599999999999</v>
      </c>
      <c r="O2041" t="s">
        <v>163</v>
      </c>
      <c r="P2041" t="s">
        <v>54</v>
      </c>
      <c r="Q2041">
        <v>88.91</v>
      </c>
      <c r="R2041">
        <v>3799.6</v>
      </c>
      <c r="S2041">
        <v>3687.74</v>
      </c>
      <c r="T2041">
        <v>7774.19</v>
      </c>
      <c r="U2041" t="str">
        <f>TEXT(Table1[[#This Row],[Booking_Date]],"mmm")</f>
        <v>Feb</v>
      </c>
      <c r="V2041">
        <f>YEAR(Table1[[#This Row],[Booking_Date]])</f>
        <v>2025</v>
      </c>
      <c r="W2041" t="s">
        <v>38</v>
      </c>
      <c r="X2041" t="str">
        <f>IF(Table1[[#This Row],[Freight_Cost]]&gt;50000,"High","Low")</f>
        <v>High</v>
      </c>
      <c r="Y2041" s="5" t="str">
        <f>IF(Table1[[#This Row],[Profit]]&gt;10000,"Good","Average")</f>
        <v>Average</v>
      </c>
      <c r="Z2041" s="5" t="str" cm="1">
        <f t="array" ref="Z2041">_xlfn.IFS(K2041&lt;=5,"Excellent",K2041&lt;=10,"Good",TRUE,"Delayed")</f>
        <v>Excellent</v>
      </c>
      <c r="AA2041" s="5" t="str">
        <f>_xlfn.XLOOKUP(Table1[[#This Row],[Shipment_ID]],A:A,E:E)</f>
        <v>Hapag-Lloyd</v>
      </c>
      <c r="AB2041" s="5">
        <f t="shared" si="31"/>
        <v>7774.19</v>
      </c>
    </row>
    <row r="2042" spans="1:28">
      <c r="A2042" t="s">
        <v>2236</v>
      </c>
      <c r="B2042" s="1">
        <v>45340</v>
      </c>
      <c r="C2042" t="s">
        <v>89</v>
      </c>
      <c r="D2042" t="s">
        <v>41</v>
      </c>
      <c r="E2042" t="s">
        <v>99</v>
      </c>
      <c r="F2042" t="s">
        <v>32</v>
      </c>
      <c r="G2042" t="s">
        <v>90</v>
      </c>
      <c r="H2042">
        <v>12.08</v>
      </c>
      <c r="I2042">
        <v>1085</v>
      </c>
      <c r="J2042">
        <v>93.1</v>
      </c>
      <c r="K2042">
        <v>4</v>
      </c>
      <c r="L2042" t="s">
        <v>44</v>
      </c>
      <c r="M2042" t="s">
        <v>60</v>
      </c>
      <c r="N2042">
        <v>35064</v>
      </c>
      <c r="O2042" t="s">
        <v>73</v>
      </c>
      <c r="P2042" t="s">
        <v>37</v>
      </c>
      <c r="Q2042">
        <v>87.47</v>
      </c>
      <c r="R2042">
        <v>2653.2</v>
      </c>
      <c r="S2042">
        <v>2533.9899999999998</v>
      </c>
      <c r="T2042">
        <v>5506.94</v>
      </c>
      <c r="U2042" t="str">
        <f>TEXT(Table1[[#This Row],[Booking_Date]],"mmm")</f>
        <v>Feb</v>
      </c>
      <c r="V2042">
        <f>YEAR(Table1[[#This Row],[Booking_Date]])</f>
        <v>2024</v>
      </c>
      <c r="W2042" t="s">
        <v>38</v>
      </c>
      <c r="X2042" t="str">
        <f>IF(Table1[[#This Row],[Freight_Cost]]&gt;50000,"High","Low")</f>
        <v>Low</v>
      </c>
      <c r="Y2042" s="5" t="str">
        <f>IF(Table1[[#This Row],[Profit]]&gt;10000,"Good","Average")</f>
        <v>Average</v>
      </c>
      <c r="Z2042" s="5" t="str" cm="1">
        <f t="array" ref="Z2042">_xlfn.IFS(K2042&lt;=5,"Excellent",K2042&lt;=10,"Good",TRUE,"Delayed")</f>
        <v>Excellent</v>
      </c>
      <c r="AA2042" s="5" t="str">
        <f>_xlfn.XLOOKUP(Table1[[#This Row],[Shipment_ID]],A:A,E:E)</f>
        <v>ONE</v>
      </c>
      <c r="AB2042" s="5">
        <f t="shared" si="31"/>
        <v>5506.94</v>
      </c>
    </row>
    <row r="2043" spans="1:28">
      <c r="A2043" t="s">
        <v>2237</v>
      </c>
      <c r="B2043" s="1">
        <v>46120</v>
      </c>
      <c r="C2043" t="s">
        <v>89</v>
      </c>
      <c r="D2043" t="s">
        <v>108</v>
      </c>
      <c r="E2043" t="s">
        <v>102</v>
      </c>
      <c r="F2043" t="s">
        <v>32</v>
      </c>
      <c r="G2043" t="s">
        <v>84</v>
      </c>
      <c r="H2043">
        <v>24.87</v>
      </c>
      <c r="I2043">
        <v>2408</v>
      </c>
      <c r="J2043">
        <v>93.42</v>
      </c>
      <c r="K2043">
        <v>8</v>
      </c>
      <c r="L2043" t="s">
        <v>34</v>
      </c>
      <c r="M2043" t="s">
        <v>35</v>
      </c>
      <c r="N2043">
        <v>71489.399999999994</v>
      </c>
      <c r="O2043" t="s">
        <v>128</v>
      </c>
      <c r="P2043" t="s">
        <v>74</v>
      </c>
      <c r="Q2043">
        <v>88.51</v>
      </c>
      <c r="R2043">
        <v>5810.8</v>
      </c>
      <c r="S2043">
        <v>4904.34</v>
      </c>
      <c r="T2043">
        <v>7320.13</v>
      </c>
      <c r="U2043" t="str">
        <f>TEXT(Table1[[#This Row],[Booking_Date]],"mmm")</f>
        <v>Apr</v>
      </c>
      <c r="V2043">
        <f>YEAR(Table1[[#This Row],[Booking_Date]])</f>
        <v>2026</v>
      </c>
      <c r="W2043" t="s">
        <v>75</v>
      </c>
      <c r="X2043" t="str">
        <f>IF(Table1[[#This Row],[Freight_Cost]]&gt;50000,"High","Low")</f>
        <v>High</v>
      </c>
      <c r="Y2043" s="5" t="str">
        <f>IF(Table1[[#This Row],[Profit]]&gt;10000,"Good","Average")</f>
        <v>Average</v>
      </c>
      <c r="Z2043" s="5" t="str" cm="1">
        <f t="array" ref="Z2043">_xlfn.IFS(K2043&lt;=5,"Excellent",K2043&lt;=10,"Good",TRUE,"Delayed")</f>
        <v>Good</v>
      </c>
      <c r="AA2043" s="5" t="str">
        <f>_xlfn.XLOOKUP(Table1[[#This Row],[Shipment_ID]],A:A,E:E)</f>
        <v>Maersk</v>
      </c>
      <c r="AB2043" s="5">
        <f t="shared" si="31"/>
        <v>7320.13</v>
      </c>
    </row>
    <row r="2044" spans="1:28">
      <c r="A2044" t="s">
        <v>2238</v>
      </c>
      <c r="B2044" s="1">
        <v>45403</v>
      </c>
      <c r="C2044" t="s">
        <v>40</v>
      </c>
      <c r="D2044" t="s">
        <v>65</v>
      </c>
      <c r="E2044" t="s">
        <v>99</v>
      </c>
      <c r="F2044" t="s">
        <v>58</v>
      </c>
      <c r="G2044" t="s">
        <v>59</v>
      </c>
      <c r="H2044">
        <v>13.59</v>
      </c>
      <c r="I2044">
        <v>705</v>
      </c>
      <c r="J2044">
        <v>98.09</v>
      </c>
      <c r="K2044">
        <v>3</v>
      </c>
      <c r="L2044" t="s">
        <v>34</v>
      </c>
      <c r="M2044" t="s">
        <v>45</v>
      </c>
      <c r="N2044">
        <v>50961.8</v>
      </c>
      <c r="O2044" t="s">
        <v>150</v>
      </c>
      <c r="P2044" t="s">
        <v>54</v>
      </c>
      <c r="Q2044">
        <v>83.17</v>
      </c>
      <c r="R2044">
        <v>1953.6</v>
      </c>
      <c r="S2044">
        <v>2088.5100000000002</v>
      </c>
      <c r="T2044">
        <v>7352.81</v>
      </c>
      <c r="U2044" t="str">
        <f>TEXT(Table1[[#This Row],[Booking_Date]],"mmm")</f>
        <v>Apr</v>
      </c>
      <c r="V2044">
        <f>YEAR(Table1[[#This Row],[Booking_Date]])</f>
        <v>2024</v>
      </c>
      <c r="W2044" t="s">
        <v>75</v>
      </c>
      <c r="X2044" t="str">
        <f>IF(Table1[[#This Row],[Freight_Cost]]&gt;50000,"High","Low")</f>
        <v>High</v>
      </c>
      <c r="Y2044" s="5" t="str">
        <f>IF(Table1[[#This Row],[Profit]]&gt;10000,"Good","Average")</f>
        <v>Average</v>
      </c>
      <c r="Z2044" s="5" t="str" cm="1">
        <f t="array" ref="Z2044">_xlfn.IFS(K2044&lt;=5,"Excellent",K2044&lt;=10,"Good",TRUE,"Delayed")</f>
        <v>Excellent</v>
      </c>
      <c r="AA2044" s="5" t="str">
        <f>_xlfn.XLOOKUP(Table1[[#This Row],[Shipment_ID]],A:A,E:E)</f>
        <v>ONE</v>
      </c>
      <c r="AB2044" s="5">
        <f t="shared" si="31"/>
        <v>7352.81</v>
      </c>
    </row>
    <row r="2045" spans="1:28">
      <c r="A2045" t="s">
        <v>2239</v>
      </c>
      <c r="B2045" s="1">
        <v>45999</v>
      </c>
      <c r="C2045" t="s">
        <v>50</v>
      </c>
      <c r="D2045" t="s">
        <v>65</v>
      </c>
      <c r="E2045" t="s">
        <v>102</v>
      </c>
      <c r="F2045" t="s">
        <v>58</v>
      </c>
      <c r="G2045" t="s">
        <v>67</v>
      </c>
      <c r="H2045">
        <v>26.29</v>
      </c>
      <c r="I2045">
        <v>2340</v>
      </c>
      <c r="J2045">
        <v>101.77</v>
      </c>
      <c r="K2045">
        <v>5</v>
      </c>
      <c r="L2045" t="s">
        <v>44</v>
      </c>
      <c r="M2045" t="s">
        <v>35</v>
      </c>
      <c r="N2045">
        <v>79953.399999999994</v>
      </c>
      <c r="O2045" t="s">
        <v>158</v>
      </c>
      <c r="P2045" t="s">
        <v>62</v>
      </c>
      <c r="Q2045">
        <v>83.12</v>
      </c>
      <c r="R2045">
        <v>5731.6</v>
      </c>
      <c r="S2045">
        <v>1599.78</v>
      </c>
      <c r="T2045">
        <v>13408.34</v>
      </c>
      <c r="U2045" t="str">
        <f>TEXT(Table1[[#This Row],[Booking_Date]],"mmm")</f>
        <v>Dec</v>
      </c>
      <c r="V2045">
        <f>YEAR(Table1[[#This Row],[Booking_Date]])</f>
        <v>2025</v>
      </c>
      <c r="W2045" t="s">
        <v>104</v>
      </c>
      <c r="X2045" t="str">
        <f>IF(Table1[[#This Row],[Freight_Cost]]&gt;50000,"High","Low")</f>
        <v>High</v>
      </c>
      <c r="Y2045" s="5" t="str">
        <f>IF(Table1[[#This Row],[Profit]]&gt;10000,"Good","Average")</f>
        <v>Good</v>
      </c>
      <c r="Z2045" s="5" t="str" cm="1">
        <f t="array" ref="Z2045">_xlfn.IFS(K2045&lt;=5,"Excellent",K2045&lt;=10,"Good",TRUE,"Delayed")</f>
        <v>Excellent</v>
      </c>
      <c r="AA2045" s="5" t="str">
        <f>_xlfn.XLOOKUP(Table1[[#This Row],[Shipment_ID]],A:A,E:E)</f>
        <v>Maersk</v>
      </c>
      <c r="AB2045" s="5">
        <f t="shared" si="31"/>
        <v>13408.34</v>
      </c>
    </row>
    <row r="2046" spans="1:28">
      <c r="A2046" t="s">
        <v>2240</v>
      </c>
      <c r="B2046" s="1">
        <v>45364</v>
      </c>
      <c r="C2046" t="s">
        <v>115</v>
      </c>
      <c r="D2046" t="s">
        <v>72</v>
      </c>
      <c r="E2046" t="s">
        <v>102</v>
      </c>
      <c r="F2046" t="s">
        <v>32</v>
      </c>
      <c r="G2046" t="s">
        <v>67</v>
      </c>
      <c r="H2046">
        <v>23.91</v>
      </c>
      <c r="I2046">
        <v>1318</v>
      </c>
      <c r="J2046">
        <v>98.54</v>
      </c>
      <c r="K2046">
        <v>3</v>
      </c>
      <c r="L2046" t="s">
        <v>68</v>
      </c>
      <c r="M2046" t="s">
        <v>35</v>
      </c>
      <c r="N2046">
        <v>55659.8</v>
      </c>
      <c r="O2046" t="s">
        <v>461</v>
      </c>
      <c r="P2046" t="s">
        <v>37</v>
      </c>
      <c r="Q2046">
        <v>83.04</v>
      </c>
      <c r="R2046">
        <v>3592.4</v>
      </c>
      <c r="S2046">
        <v>3658.74</v>
      </c>
      <c r="T2046">
        <v>6594.89</v>
      </c>
      <c r="U2046" t="str">
        <f>TEXT(Table1[[#This Row],[Booking_Date]],"mmm")</f>
        <v>Mar</v>
      </c>
      <c r="V2046">
        <f>YEAR(Table1[[#This Row],[Booking_Date]])</f>
        <v>2024</v>
      </c>
      <c r="W2046" t="s">
        <v>38</v>
      </c>
      <c r="X2046" t="str">
        <f>IF(Table1[[#This Row],[Freight_Cost]]&gt;50000,"High","Low")</f>
        <v>High</v>
      </c>
      <c r="Y2046" s="5" t="str">
        <f>IF(Table1[[#This Row],[Profit]]&gt;10000,"Good","Average")</f>
        <v>Average</v>
      </c>
      <c r="Z2046" s="5" t="str" cm="1">
        <f t="array" ref="Z2046">_xlfn.IFS(K2046&lt;=5,"Excellent",K2046&lt;=10,"Good",TRUE,"Delayed")</f>
        <v>Excellent</v>
      </c>
      <c r="AA2046" s="5" t="str">
        <f>_xlfn.XLOOKUP(Table1[[#This Row],[Shipment_ID]],A:A,E:E)</f>
        <v>Maersk</v>
      </c>
      <c r="AB2046" s="5">
        <f t="shared" si="31"/>
        <v>6594.89</v>
      </c>
    </row>
    <row r="2047" spans="1:28">
      <c r="A2047" t="s">
        <v>2241</v>
      </c>
      <c r="B2047" s="1">
        <v>45815</v>
      </c>
      <c r="C2047" t="s">
        <v>89</v>
      </c>
      <c r="D2047" t="s">
        <v>72</v>
      </c>
      <c r="E2047" t="s">
        <v>31</v>
      </c>
      <c r="F2047" t="s">
        <v>58</v>
      </c>
      <c r="G2047" t="s">
        <v>67</v>
      </c>
      <c r="H2047">
        <v>17.55</v>
      </c>
      <c r="I2047">
        <v>1631</v>
      </c>
      <c r="J2047">
        <v>94.39</v>
      </c>
      <c r="K2047">
        <v>6</v>
      </c>
      <c r="L2047" t="s">
        <v>44</v>
      </c>
      <c r="M2047" t="s">
        <v>35</v>
      </c>
      <c r="N2047">
        <v>62693.8</v>
      </c>
      <c r="O2047" t="s">
        <v>287</v>
      </c>
      <c r="P2047" t="s">
        <v>54</v>
      </c>
      <c r="Q2047">
        <v>81.23</v>
      </c>
      <c r="R2047">
        <v>3964</v>
      </c>
      <c r="S2047">
        <v>2830.94</v>
      </c>
      <c r="T2047">
        <v>8925.3799999999992</v>
      </c>
      <c r="U2047" t="str">
        <f>TEXT(Table1[[#This Row],[Booking_Date]],"mmm")</f>
        <v>Jun</v>
      </c>
      <c r="V2047">
        <f>YEAR(Table1[[#This Row],[Booking_Date]])</f>
        <v>2025</v>
      </c>
      <c r="W2047" t="s">
        <v>75</v>
      </c>
      <c r="X2047" t="str">
        <f>IF(Table1[[#This Row],[Freight_Cost]]&gt;50000,"High","Low")</f>
        <v>High</v>
      </c>
      <c r="Y2047" s="5" t="str">
        <f>IF(Table1[[#This Row],[Profit]]&gt;10000,"Good","Average")</f>
        <v>Average</v>
      </c>
      <c r="Z2047" s="5" t="str" cm="1">
        <f t="array" ref="Z2047">_xlfn.IFS(K2047&lt;=5,"Excellent",K2047&lt;=10,"Good",TRUE,"Delayed")</f>
        <v>Good</v>
      </c>
      <c r="AA2047" s="5" t="str">
        <f>_xlfn.XLOOKUP(Table1[[#This Row],[Shipment_ID]],A:A,E:E)</f>
        <v>Hapag-Lloyd</v>
      </c>
      <c r="AB2047" s="5">
        <f t="shared" si="31"/>
        <v>8925.3799999999992</v>
      </c>
    </row>
    <row r="2048" spans="1:28">
      <c r="A2048" t="s">
        <v>2242</v>
      </c>
      <c r="B2048" s="1">
        <v>45881</v>
      </c>
      <c r="C2048" t="s">
        <v>64</v>
      </c>
      <c r="D2048" t="s">
        <v>41</v>
      </c>
      <c r="E2048" t="s">
        <v>66</v>
      </c>
      <c r="F2048" t="s">
        <v>58</v>
      </c>
      <c r="G2048" t="s">
        <v>43</v>
      </c>
      <c r="H2048">
        <v>16.89</v>
      </c>
      <c r="I2048">
        <v>361</v>
      </c>
      <c r="J2048">
        <v>103.16</v>
      </c>
      <c r="K2048">
        <v>2</v>
      </c>
      <c r="L2048" t="s">
        <v>44</v>
      </c>
      <c r="M2048" t="s">
        <v>45</v>
      </c>
      <c r="N2048">
        <v>45412.2</v>
      </c>
      <c r="O2048" t="s">
        <v>100</v>
      </c>
      <c r="P2048" t="s">
        <v>62</v>
      </c>
      <c r="Q2048">
        <v>82.58</v>
      </c>
      <c r="R2048">
        <v>1397.6</v>
      </c>
      <c r="S2048">
        <v>2561.36</v>
      </c>
      <c r="T2048">
        <v>5294.16</v>
      </c>
      <c r="U2048" t="str">
        <f>TEXT(Table1[[#This Row],[Booking_Date]],"mmm")</f>
        <v>Aug</v>
      </c>
      <c r="V2048">
        <f>YEAR(Table1[[#This Row],[Booking_Date]])</f>
        <v>2025</v>
      </c>
      <c r="W2048" t="s">
        <v>48</v>
      </c>
      <c r="X2048" t="str">
        <f>IF(Table1[[#This Row],[Freight_Cost]]&gt;50000,"High","Low")</f>
        <v>Low</v>
      </c>
      <c r="Y2048" s="5" t="str">
        <f>IF(Table1[[#This Row],[Profit]]&gt;10000,"Good","Average")</f>
        <v>Average</v>
      </c>
      <c r="Z2048" s="5" t="str" cm="1">
        <f t="array" ref="Z2048">_xlfn.IFS(K2048&lt;=5,"Excellent",K2048&lt;=10,"Good",TRUE,"Delayed")</f>
        <v>Excellent</v>
      </c>
      <c r="AA2048" s="5" t="str">
        <f>_xlfn.XLOOKUP(Table1[[#This Row],[Shipment_ID]],A:A,E:E)</f>
        <v>COSCO</v>
      </c>
      <c r="AB2048" s="5">
        <f t="shared" si="31"/>
        <v>5294.16</v>
      </c>
    </row>
    <row r="2049" spans="1:28">
      <c r="A2049" t="s">
        <v>2243</v>
      </c>
      <c r="B2049" s="1">
        <v>45639</v>
      </c>
      <c r="C2049" t="s">
        <v>64</v>
      </c>
      <c r="D2049" t="s">
        <v>30</v>
      </c>
      <c r="E2049" t="s">
        <v>57</v>
      </c>
      <c r="F2049" t="s">
        <v>58</v>
      </c>
      <c r="G2049" t="s">
        <v>33</v>
      </c>
      <c r="H2049">
        <v>22.23</v>
      </c>
      <c r="I2049">
        <v>405</v>
      </c>
      <c r="J2049">
        <v>99.74</v>
      </c>
      <c r="K2049">
        <v>3</v>
      </c>
      <c r="L2049" t="s">
        <v>34</v>
      </c>
      <c r="M2049" t="s">
        <v>45</v>
      </c>
      <c r="N2049">
        <v>55335.8</v>
      </c>
      <c r="O2049" t="s">
        <v>152</v>
      </c>
      <c r="P2049" t="s">
        <v>47</v>
      </c>
      <c r="Q2049">
        <v>88.82</v>
      </c>
      <c r="R2049">
        <v>1699.2</v>
      </c>
      <c r="S2049">
        <v>3728.18</v>
      </c>
      <c r="T2049">
        <v>7940.17</v>
      </c>
      <c r="U2049" t="str">
        <f>TEXT(Table1[[#This Row],[Booking_Date]],"mmm")</f>
        <v>Dec</v>
      </c>
      <c r="V2049">
        <f>YEAR(Table1[[#This Row],[Booking_Date]])</f>
        <v>2024</v>
      </c>
      <c r="W2049" t="s">
        <v>104</v>
      </c>
      <c r="X2049" t="str">
        <f>IF(Table1[[#This Row],[Freight_Cost]]&gt;50000,"High","Low")</f>
        <v>High</v>
      </c>
      <c r="Y2049" s="5" t="str">
        <f>IF(Table1[[#This Row],[Profit]]&gt;10000,"Good","Average")</f>
        <v>Average</v>
      </c>
      <c r="Z2049" s="5" t="str" cm="1">
        <f t="array" ref="Z2049">_xlfn.IFS(K2049&lt;=5,"Excellent",K2049&lt;=10,"Good",TRUE,"Delayed")</f>
        <v>Excellent</v>
      </c>
      <c r="AA2049" s="5" t="str">
        <f>_xlfn.XLOOKUP(Table1[[#This Row],[Shipment_ID]],A:A,E:E)</f>
        <v>Evergreen</v>
      </c>
      <c r="AB2049" s="5">
        <f t="shared" si="31"/>
        <v>7940.17</v>
      </c>
    </row>
    <row r="2050" spans="1:28">
      <c r="A2050" t="s">
        <v>2244</v>
      </c>
      <c r="B2050" s="1">
        <v>46186</v>
      </c>
      <c r="C2050" t="s">
        <v>121</v>
      </c>
      <c r="D2050" t="s">
        <v>56</v>
      </c>
      <c r="E2050" t="s">
        <v>83</v>
      </c>
      <c r="F2050" t="s">
        <v>58</v>
      </c>
      <c r="G2050" t="s">
        <v>84</v>
      </c>
      <c r="H2050">
        <v>23.84</v>
      </c>
      <c r="I2050">
        <v>2492</v>
      </c>
      <c r="J2050">
        <v>95.13</v>
      </c>
      <c r="K2050">
        <v>6</v>
      </c>
      <c r="L2050" t="s">
        <v>68</v>
      </c>
      <c r="M2050" t="s">
        <v>35</v>
      </c>
      <c r="N2050">
        <v>81275.600000000006</v>
      </c>
      <c r="O2050" t="s">
        <v>283</v>
      </c>
      <c r="P2050" t="s">
        <v>78</v>
      </c>
      <c r="Q2050">
        <v>82.87</v>
      </c>
      <c r="R2050">
        <v>5937.6</v>
      </c>
      <c r="S2050">
        <v>3017.19</v>
      </c>
      <c r="T2050">
        <v>6958.18</v>
      </c>
      <c r="U2050" t="str">
        <f>TEXT(Table1[[#This Row],[Booking_Date]],"mmm")</f>
        <v>Jun</v>
      </c>
      <c r="V2050">
        <f>YEAR(Table1[[#This Row],[Booking_Date]])</f>
        <v>2026</v>
      </c>
      <c r="W2050" t="s">
        <v>75</v>
      </c>
      <c r="X2050" t="str">
        <f>IF(Table1[[#This Row],[Freight_Cost]]&gt;50000,"High","Low")</f>
        <v>High</v>
      </c>
      <c r="Y2050" s="5" t="str">
        <f>IF(Table1[[#This Row],[Profit]]&gt;10000,"Good","Average")</f>
        <v>Average</v>
      </c>
      <c r="Z2050" s="5" t="str" cm="1">
        <f t="array" ref="Z2050">_xlfn.IFS(K2050&lt;=5,"Excellent",K2050&lt;=10,"Good",TRUE,"Delayed")</f>
        <v>Good</v>
      </c>
      <c r="AA2050" s="5" t="str">
        <f>_xlfn.XLOOKUP(Table1[[#This Row],[Shipment_ID]],A:A,E:E)</f>
        <v>MSC</v>
      </c>
      <c r="AB2050" s="5">
        <f t="shared" ref="AB2050:AB2113" si="32">INDEX(T:T,MATCH(A2050,A:A,0))</f>
        <v>6958.18</v>
      </c>
    </row>
    <row r="2051" spans="1:28">
      <c r="A2051" t="s">
        <v>2245</v>
      </c>
      <c r="B2051" s="1">
        <v>45536</v>
      </c>
      <c r="C2051" t="s">
        <v>29</v>
      </c>
      <c r="D2051" t="s">
        <v>108</v>
      </c>
      <c r="E2051" t="s">
        <v>66</v>
      </c>
      <c r="F2051" t="s">
        <v>32</v>
      </c>
      <c r="G2051" t="s">
        <v>59</v>
      </c>
      <c r="H2051">
        <v>14.98</v>
      </c>
      <c r="I2051">
        <v>2469</v>
      </c>
      <c r="J2051">
        <v>96.79</v>
      </c>
      <c r="K2051">
        <v>7</v>
      </c>
      <c r="L2051" t="s">
        <v>34</v>
      </c>
      <c r="M2051" t="s">
        <v>45</v>
      </c>
      <c r="N2051">
        <v>61224.800000000003</v>
      </c>
      <c r="O2051" t="s">
        <v>989</v>
      </c>
      <c r="P2051" t="s">
        <v>54</v>
      </c>
      <c r="Q2051">
        <v>88.18</v>
      </c>
      <c r="R2051">
        <v>5537.2</v>
      </c>
      <c r="S2051">
        <v>4724.29</v>
      </c>
      <c r="T2051">
        <v>7796.8</v>
      </c>
      <c r="U2051" t="str">
        <f>TEXT(Table1[[#This Row],[Booking_Date]],"mmm")</f>
        <v>Sep</v>
      </c>
      <c r="V2051">
        <f>YEAR(Table1[[#This Row],[Booking_Date]])</f>
        <v>2024</v>
      </c>
      <c r="W2051" t="s">
        <v>48</v>
      </c>
      <c r="X2051" t="str">
        <f>IF(Table1[[#This Row],[Freight_Cost]]&gt;50000,"High","Low")</f>
        <v>High</v>
      </c>
      <c r="Y2051" s="5" t="str">
        <f>IF(Table1[[#This Row],[Profit]]&gt;10000,"Good","Average")</f>
        <v>Average</v>
      </c>
      <c r="Z2051" s="5" t="str" cm="1">
        <f t="array" ref="Z2051">_xlfn.IFS(K2051&lt;=5,"Excellent",K2051&lt;=10,"Good",TRUE,"Delayed")</f>
        <v>Good</v>
      </c>
      <c r="AA2051" s="5" t="str">
        <f>_xlfn.XLOOKUP(Table1[[#This Row],[Shipment_ID]],A:A,E:E)</f>
        <v>COSCO</v>
      </c>
      <c r="AB2051" s="5">
        <f t="shared" si="32"/>
        <v>7796.8</v>
      </c>
    </row>
    <row r="2052" spans="1:28">
      <c r="A2052" t="s">
        <v>2246</v>
      </c>
      <c r="B2052" s="1">
        <v>45681</v>
      </c>
      <c r="C2052" t="s">
        <v>50</v>
      </c>
      <c r="D2052" t="s">
        <v>56</v>
      </c>
      <c r="E2052" t="s">
        <v>66</v>
      </c>
      <c r="F2052" t="s">
        <v>32</v>
      </c>
      <c r="G2052" t="s">
        <v>90</v>
      </c>
      <c r="H2052">
        <v>23.09</v>
      </c>
      <c r="I2052">
        <v>2285</v>
      </c>
      <c r="J2052">
        <v>101.72</v>
      </c>
      <c r="K2052">
        <v>6</v>
      </c>
      <c r="L2052" t="s">
        <v>34</v>
      </c>
      <c r="M2052" t="s">
        <v>35</v>
      </c>
      <c r="N2052">
        <v>69407.399999999994</v>
      </c>
      <c r="O2052" t="s">
        <v>150</v>
      </c>
      <c r="P2052" t="s">
        <v>37</v>
      </c>
      <c r="Q2052">
        <v>86.73</v>
      </c>
      <c r="R2052">
        <v>5493.6</v>
      </c>
      <c r="S2052">
        <v>4978.68</v>
      </c>
      <c r="T2052">
        <v>6048.9</v>
      </c>
      <c r="U2052" t="str">
        <f>TEXT(Table1[[#This Row],[Booking_Date]],"mmm")</f>
        <v>Jan</v>
      </c>
      <c r="V2052">
        <f>YEAR(Table1[[#This Row],[Booking_Date]])</f>
        <v>2025</v>
      </c>
      <c r="W2052" t="s">
        <v>38</v>
      </c>
      <c r="X2052" t="str">
        <f>IF(Table1[[#This Row],[Freight_Cost]]&gt;50000,"High","Low")</f>
        <v>High</v>
      </c>
      <c r="Y2052" s="5" t="str">
        <f>IF(Table1[[#This Row],[Profit]]&gt;10000,"Good","Average")</f>
        <v>Average</v>
      </c>
      <c r="Z2052" s="5" t="str" cm="1">
        <f t="array" ref="Z2052">_xlfn.IFS(K2052&lt;=5,"Excellent",K2052&lt;=10,"Good",TRUE,"Delayed")</f>
        <v>Good</v>
      </c>
      <c r="AA2052" s="5" t="str">
        <f>_xlfn.XLOOKUP(Table1[[#This Row],[Shipment_ID]],A:A,E:E)</f>
        <v>COSCO</v>
      </c>
      <c r="AB2052" s="5">
        <f t="shared" si="32"/>
        <v>6048.9</v>
      </c>
    </row>
    <row r="2053" spans="1:28">
      <c r="A2053" t="s">
        <v>2247</v>
      </c>
      <c r="B2053" s="1">
        <v>45406</v>
      </c>
      <c r="C2053" t="s">
        <v>121</v>
      </c>
      <c r="D2053" t="s">
        <v>30</v>
      </c>
      <c r="E2053" t="s">
        <v>99</v>
      </c>
      <c r="F2053" t="s">
        <v>32</v>
      </c>
      <c r="G2053" t="s">
        <v>52</v>
      </c>
      <c r="H2053">
        <v>20.87</v>
      </c>
      <c r="I2053">
        <v>599</v>
      </c>
      <c r="J2053">
        <v>100.68</v>
      </c>
      <c r="K2053">
        <v>2</v>
      </c>
      <c r="L2053" t="s">
        <v>68</v>
      </c>
      <c r="M2053" t="s">
        <v>60</v>
      </c>
      <c r="N2053">
        <v>40552.6</v>
      </c>
      <c r="O2053" t="s">
        <v>236</v>
      </c>
      <c r="P2053" t="s">
        <v>78</v>
      </c>
      <c r="Q2053">
        <v>81.25</v>
      </c>
      <c r="R2053">
        <v>2032.8</v>
      </c>
      <c r="S2053">
        <v>4015.92</v>
      </c>
      <c r="T2053">
        <v>4108.0600000000004</v>
      </c>
      <c r="U2053" t="str">
        <f>TEXT(Table1[[#This Row],[Booking_Date]],"mmm")</f>
        <v>Apr</v>
      </c>
      <c r="V2053">
        <f>YEAR(Table1[[#This Row],[Booking_Date]])</f>
        <v>2024</v>
      </c>
      <c r="W2053" t="s">
        <v>75</v>
      </c>
      <c r="X2053" t="str">
        <f>IF(Table1[[#This Row],[Freight_Cost]]&gt;50000,"High","Low")</f>
        <v>Low</v>
      </c>
      <c r="Y2053" s="5" t="str">
        <f>IF(Table1[[#This Row],[Profit]]&gt;10000,"Good","Average")</f>
        <v>Average</v>
      </c>
      <c r="Z2053" s="5" t="str" cm="1">
        <f t="array" ref="Z2053">_xlfn.IFS(K2053&lt;=5,"Excellent",K2053&lt;=10,"Good",TRUE,"Delayed")</f>
        <v>Excellent</v>
      </c>
      <c r="AA2053" s="5" t="str">
        <f>_xlfn.XLOOKUP(Table1[[#This Row],[Shipment_ID]],A:A,E:E)</f>
        <v>ONE</v>
      </c>
      <c r="AB2053" s="5">
        <f t="shared" si="32"/>
        <v>4108.0600000000004</v>
      </c>
    </row>
    <row r="2054" spans="1:28">
      <c r="A2054" t="s">
        <v>2248</v>
      </c>
      <c r="B2054" s="1">
        <v>46093</v>
      </c>
      <c r="C2054" t="s">
        <v>89</v>
      </c>
      <c r="D2054" t="s">
        <v>51</v>
      </c>
      <c r="E2054" t="s">
        <v>42</v>
      </c>
      <c r="F2054" t="s">
        <v>58</v>
      </c>
      <c r="G2054" t="s">
        <v>33</v>
      </c>
      <c r="H2054">
        <v>19.43</v>
      </c>
      <c r="I2054">
        <v>2507</v>
      </c>
      <c r="J2054">
        <v>102.96</v>
      </c>
      <c r="K2054">
        <v>6</v>
      </c>
      <c r="L2054" t="s">
        <v>68</v>
      </c>
      <c r="M2054" t="s">
        <v>60</v>
      </c>
      <c r="N2054">
        <v>74426.2</v>
      </c>
      <c r="O2054" t="s">
        <v>178</v>
      </c>
      <c r="P2054" t="s">
        <v>74</v>
      </c>
      <c r="Q2054">
        <v>86.11</v>
      </c>
      <c r="R2054">
        <v>5791.2</v>
      </c>
      <c r="S2054">
        <v>2889.39</v>
      </c>
      <c r="T2054">
        <v>7065.33</v>
      </c>
      <c r="U2054" t="str">
        <f>TEXT(Table1[[#This Row],[Booking_Date]],"mmm")</f>
        <v>Mar</v>
      </c>
      <c r="V2054">
        <f>YEAR(Table1[[#This Row],[Booking_Date]])</f>
        <v>2026</v>
      </c>
      <c r="W2054" t="s">
        <v>38</v>
      </c>
      <c r="X2054" t="str">
        <f>IF(Table1[[#This Row],[Freight_Cost]]&gt;50000,"High","Low")</f>
        <v>High</v>
      </c>
      <c r="Y2054" s="5" t="str">
        <f>IF(Table1[[#This Row],[Profit]]&gt;10000,"Good","Average")</f>
        <v>Average</v>
      </c>
      <c r="Z2054" s="5" t="str" cm="1">
        <f t="array" ref="Z2054">_xlfn.IFS(K2054&lt;=5,"Excellent",K2054&lt;=10,"Good",TRUE,"Delayed")</f>
        <v>Good</v>
      </c>
      <c r="AA2054" s="5" t="str">
        <f>_xlfn.XLOOKUP(Table1[[#This Row],[Shipment_ID]],A:A,E:E)</f>
        <v>CMA CGM</v>
      </c>
      <c r="AB2054" s="5">
        <f t="shared" si="32"/>
        <v>7065.33</v>
      </c>
    </row>
    <row r="2055" spans="1:28">
      <c r="A2055" t="s">
        <v>2249</v>
      </c>
      <c r="B2055" s="1">
        <v>45844</v>
      </c>
      <c r="C2055" t="s">
        <v>40</v>
      </c>
      <c r="D2055" t="s">
        <v>65</v>
      </c>
      <c r="E2055" t="s">
        <v>83</v>
      </c>
      <c r="F2055" t="s">
        <v>32</v>
      </c>
      <c r="G2055" t="s">
        <v>43</v>
      </c>
      <c r="H2055">
        <v>16.39</v>
      </c>
      <c r="I2055">
        <v>1636</v>
      </c>
      <c r="J2055">
        <v>98.34</v>
      </c>
      <c r="K2055">
        <v>6</v>
      </c>
      <c r="L2055" t="s">
        <v>34</v>
      </c>
      <c r="M2055" t="s">
        <v>35</v>
      </c>
      <c r="N2055">
        <v>55183.8</v>
      </c>
      <c r="O2055" t="s">
        <v>385</v>
      </c>
      <c r="P2055" t="s">
        <v>74</v>
      </c>
      <c r="Q2055">
        <v>88.87</v>
      </c>
      <c r="R2055">
        <v>3927.6</v>
      </c>
      <c r="S2055">
        <v>2959.55</v>
      </c>
      <c r="T2055">
        <v>4547.6099999999997</v>
      </c>
      <c r="U2055" t="str">
        <f>TEXT(Table1[[#This Row],[Booking_Date]],"mmm")</f>
        <v>Jul</v>
      </c>
      <c r="V2055">
        <f>YEAR(Table1[[#This Row],[Booking_Date]])</f>
        <v>2025</v>
      </c>
      <c r="W2055" t="s">
        <v>48</v>
      </c>
      <c r="X2055" t="str">
        <f>IF(Table1[[#This Row],[Freight_Cost]]&gt;50000,"High","Low")</f>
        <v>High</v>
      </c>
      <c r="Y2055" s="5" t="str">
        <f>IF(Table1[[#This Row],[Profit]]&gt;10000,"Good","Average")</f>
        <v>Average</v>
      </c>
      <c r="Z2055" s="5" t="str" cm="1">
        <f t="array" ref="Z2055">_xlfn.IFS(K2055&lt;=5,"Excellent",K2055&lt;=10,"Good",TRUE,"Delayed")</f>
        <v>Good</v>
      </c>
      <c r="AA2055" s="5" t="str">
        <f>_xlfn.XLOOKUP(Table1[[#This Row],[Shipment_ID]],A:A,E:E)</f>
        <v>MSC</v>
      </c>
      <c r="AB2055" s="5">
        <f t="shared" si="32"/>
        <v>4547.6099999999997</v>
      </c>
    </row>
    <row r="2056" spans="1:28">
      <c r="A2056" t="s">
        <v>2250</v>
      </c>
      <c r="B2056" s="1">
        <v>45712</v>
      </c>
      <c r="C2056" t="s">
        <v>115</v>
      </c>
      <c r="D2056" t="s">
        <v>82</v>
      </c>
      <c r="E2056" t="s">
        <v>31</v>
      </c>
      <c r="F2056" t="s">
        <v>58</v>
      </c>
      <c r="G2056" t="s">
        <v>90</v>
      </c>
      <c r="H2056">
        <v>10.43</v>
      </c>
      <c r="I2056">
        <v>1825</v>
      </c>
      <c r="J2056">
        <v>92.5</v>
      </c>
      <c r="K2056">
        <v>4</v>
      </c>
      <c r="L2056" t="s">
        <v>68</v>
      </c>
      <c r="M2056" t="s">
        <v>35</v>
      </c>
      <c r="N2056">
        <v>60887</v>
      </c>
      <c r="O2056" t="s">
        <v>213</v>
      </c>
      <c r="P2056" t="s">
        <v>62</v>
      </c>
      <c r="Q2056">
        <v>86.73</v>
      </c>
      <c r="R2056">
        <v>4067.2</v>
      </c>
      <c r="S2056">
        <v>3594.8</v>
      </c>
      <c r="T2056">
        <v>10193.51</v>
      </c>
      <c r="U2056" t="str">
        <f>TEXT(Table1[[#This Row],[Booking_Date]],"mmm")</f>
        <v>Feb</v>
      </c>
      <c r="V2056">
        <f>YEAR(Table1[[#This Row],[Booking_Date]])</f>
        <v>2025</v>
      </c>
      <c r="W2056" t="s">
        <v>38</v>
      </c>
      <c r="X2056" t="str">
        <f>IF(Table1[[#This Row],[Freight_Cost]]&gt;50000,"High","Low")</f>
        <v>High</v>
      </c>
      <c r="Y2056" s="5" t="str">
        <f>IF(Table1[[#This Row],[Profit]]&gt;10000,"Good","Average")</f>
        <v>Good</v>
      </c>
      <c r="Z2056" s="5" t="str" cm="1">
        <f t="array" ref="Z2056">_xlfn.IFS(K2056&lt;=5,"Excellent",K2056&lt;=10,"Good",TRUE,"Delayed")</f>
        <v>Excellent</v>
      </c>
      <c r="AA2056" s="5" t="str">
        <f>_xlfn.XLOOKUP(Table1[[#This Row],[Shipment_ID]],A:A,E:E)</f>
        <v>Hapag-Lloyd</v>
      </c>
      <c r="AB2056" s="5">
        <f t="shared" si="32"/>
        <v>10193.51</v>
      </c>
    </row>
    <row r="2057" spans="1:28">
      <c r="A2057" t="s">
        <v>2251</v>
      </c>
      <c r="B2057" s="1">
        <v>45396</v>
      </c>
      <c r="C2057" t="s">
        <v>40</v>
      </c>
      <c r="D2057" t="s">
        <v>56</v>
      </c>
      <c r="E2057" t="s">
        <v>102</v>
      </c>
      <c r="F2057" t="s">
        <v>32</v>
      </c>
      <c r="G2057" t="s">
        <v>33</v>
      </c>
      <c r="H2057">
        <v>10.72</v>
      </c>
      <c r="I2057">
        <v>2087</v>
      </c>
      <c r="J2057">
        <v>98.49</v>
      </c>
      <c r="K2057">
        <v>6</v>
      </c>
      <c r="L2057" t="s">
        <v>34</v>
      </c>
      <c r="M2057" t="s">
        <v>35</v>
      </c>
      <c r="N2057">
        <v>55510.8</v>
      </c>
      <c r="O2057" t="s">
        <v>182</v>
      </c>
      <c r="P2057" t="s">
        <v>37</v>
      </c>
      <c r="Q2057">
        <v>81.319999999999993</v>
      </c>
      <c r="R2057">
        <v>4602.8</v>
      </c>
      <c r="S2057">
        <v>2545.65</v>
      </c>
      <c r="T2057">
        <v>5191.22</v>
      </c>
      <c r="U2057" t="str">
        <f>TEXT(Table1[[#This Row],[Booking_Date]],"mmm")</f>
        <v>Apr</v>
      </c>
      <c r="V2057">
        <f>YEAR(Table1[[#This Row],[Booking_Date]])</f>
        <v>2024</v>
      </c>
      <c r="W2057" t="s">
        <v>75</v>
      </c>
      <c r="X2057" t="str">
        <f>IF(Table1[[#This Row],[Freight_Cost]]&gt;50000,"High","Low")</f>
        <v>High</v>
      </c>
      <c r="Y2057" s="5" t="str">
        <f>IF(Table1[[#This Row],[Profit]]&gt;10000,"Good","Average")</f>
        <v>Average</v>
      </c>
      <c r="Z2057" s="5" t="str" cm="1">
        <f t="array" ref="Z2057">_xlfn.IFS(K2057&lt;=5,"Excellent",K2057&lt;=10,"Good",TRUE,"Delayed")</f>
        <v>Good</v>
      </c>
      <c r="AA2057" s="5" t="str">
        <f>_xlfn.XLOOKUP(Table1[[#This Row],[Shipment_ID]],A:A,E:E)</f>
        <v>Maersk</v>
      </c>
      <c r="AB2057" s="5">
        <f t="shared" si="32"/>
        <v>5191.22</v>
      </c>
    </row>
    <row r="2058" spans="1:28">
      <c r="A2058" t="s">
        <v>2252</v>
      </c>
      <c r="B2058" s="1">
        <v>45563</v>
      </c>
      <c r="C2058" t="s">
        <v>115</v>
      </c>
      <c r="D2058" t="s">
        <v>65</v>
      </c>
      <c r="E2058" t="s">
        <v>31</v>
      </c>
      <c r="F2058" t="s">
        <v>32</v>
      </c>
      <c r="G2058" t="s">
        <v>84</v>
      </c>
      <c r="H2058">
        <v>19.43</v>
      </c>
      <c r="I2058">
        <v>2673</v>
      </c>
      <c r="J2058">
        <v>97.79</v>
      </c>
      <c r="K2058">
        <v>6</v>
      </c>
      <c r="L2058" t="s">
        <v>44</v>
      </c>
      <c r="M2058" t="s">
        <v>35</v>
      </c>
      <c r="N2058">
        <v>65297.8</v>
      </c>
      <c r="O2058" t="s">
        <v>191</v>
      </c>
      <c r="P2058" t="s">
        <v>62</v>
      </c>
      <c r="Q2058">
        <v>84.74</v>
      </c>
      <c r="R2058">
        <v>6123.2</v>
      </c>
      <c r="S2058">
        <v>3278.93</v>
      </c>
      <c r="T2058">
        <v>6454.82</v>
      </c>
      <c r="U2058" t="str">
        <f>TEXT(Table1[[#This Row],[Booking_Date]],"mmm")</f>
        <v>Sep</v>
      </c>
      <c r="V2058">
        <f>YEAR(Table1[[#This Row],[Booking_Date]])</f>
        <v>2024</v>
      </c>
      <c r="W2058" t="s">
        <v>48</v>
      </c>
      <c r="X2058" t="str">
        <f>IF(Table1[[#This Row],[Freight_Cost]]&gt;50000,"High","Low")</f>
        <v>High</v>
      </c>
      <c r="Y2058" s="5" t="str">
        <f>IF(Table1[[#This Row],[Profit]]&gt;10000,"Good","Average")</f>
        <v>Average</v>
      </c>
      <c r="Z2058" s="5" t="str" cm="1">
        <f t="array" ref="Z2058">_xlfn.IFS(K2058&lt;=5,"Excellent",K2058&lt;=10,"Good",TRUE,"Delayed")</f>
        <v>Good</v>
      </c>
      <c r="AA2058" s="5" t="str">
        <f>_xlfn.XLOOKUP(Table1[[#This Row],[Shipment_ID]],A:A,E:E)</f>
        <v>Hapag-Lloyd</v>
      </c>
      <c r="AB2058" s="5">
        <f t="shared" si="32"/>
        <v>6454.82</v>
      </c>
    </row>
    <row r="2059" spans="1:28">
      <c r="A2059" t="s">
        <v>2253</v>
      </c>
      <c r="B2059" s="1">
        <v>46055</v>
      </c>
      <c r="C2059" t="s">
        <v>121</v>
      </c>
      <c r="D2059" t="s">
        <v>41</v>
      </c>
      <c r="E2059" t="s">
        <v>102</v>
      </c>
      <c r="F2059" t="s">
        <v>58</v>
      </c>
      <c r="G2059" t="s">
        <v>59</v>
      </c>
      <c r="H2059">
        <v>19.34</v>
      </c>
      <c r="I2059">
        <v>1829</v>
      </c>
      <c r="J2059">
        <v>94.86</v>
      </c>
      <c r="K2059">
        <v>4</v>
      </c>
      <c r="L2059" t="s">
        <v>34</v>
      </c>
      <c r="M2059" t="s">
        <v>45</v>
      </c>
      <c r="N2059">
        <v>69237.2</v>
      </c>
      <c r="O2059" t="s">
        <v>137</v>
      </c>
      <c r="P2059" t="s">
        <v>54</v>
      </c>
      <c r="Q2059">
        <v>83.35</v>
      </c>
      <c r="R2059">
        <v>4431.6000000000004</v>
      </c>
      <c r="S2059">
        <v>2535.69</v>
      </c>
      <c r="T2059">
        <v>8095.39</v>
      </c>
      <c r="U2059" t="str">
        <f>TEXT(Table1[[#This Row],[Booking_Date]],"mmm")</f>
        <v>Feb</v>
      </c>
      <c r="V2059">
        <f>YEAR(Table1[[#This Row],[Booking_Date]])</f>
        <v>2026</v>
      </c>
      <c r="W2059" t="s">
        <v>38</v>
      </c>
      <c r="X2059" t="str">
        <f>IF(Table1[[#This Row],[Freight_Cost]]&gt;50000,"High","Low")</f>
        <v>High</v>
      </c>
      <c r="Y2059" s="5" t="str">
        <f>IF(Table1[[#This Row],[Profit]]&gt;10000,"Good","Average")</f>
        <v>Average</v>
      </c>
      <c r="Z2059" s="5" t="str" cm="1">
        <f t="array" ref="Z2059">_xlfn.IFS(K2059&lt;=5,"Excellent",K2059&lt;=10,"Good",TRUE,"Delayed")</f>
        <v>Excellent</v>
      </c>
      <c r="AA2059" s="5" t="str">
        <f>_xlfn.XLOOKUP(Table1[[#This Row],[Shipment_ID]],A:A,E:E)</f>
        <v>Maersk</v>
      </c>
      <c r="AB2059" s="5">
        <f t="shared" si="32"/>
        <v>8095.39</v>
      </c>
    </row>
    <row r="2060" spans="1:28">
      <c r="A2060" t="s">
        <v>2254</v>
      </c>
      <c r="B2060" s="1">
        <v>45397</v>
      </c>
      <c r="C2060" t="s">
        <v>89</v>
      </c>
      <c r="D2060" t="s">
        <v>51</v>
      </c>
      <c r="E2060" t="s">
        <v>102</v>
      </c>
      <c r="F2060" t="s">
        <v>58</v>
      </c>
      <c r="G2060" t="s">
        <v>33</v>
      </c>
      <c r="H2060">
        <v>13.45</v>
      </c>
      <c r="I2060">
        <v>1373</v>
      </c>
      <c r="J2060">
        <v>96.19</v>
      </c>
      <c r="K2060">
        <v>5</v>
      </c>
      <c r="L2060" t="s">
        <v>68</v>
      </c>
      <c r="M2060" t="s">
        <v>60</v>
      </c>
      <c r="N2060">
        <v>54623.8</v>
      </c>
      <c r="O2060" t="s">
        <v>228</v>
      </c>
      <c r="P2060" t="s">
        <v>37</v>
      </c>
      <c r="Q2060">
        <v>86.34</v>
      </c>
      <c r="R2060">
        <v>3284</v>
      </c>
      <c r="S2060">
        <v>3871.82</v>
      </c>
      <c r="T2060">
        <v>6035.18</v>
      </c>
      <c r="U2060" t="str">
        <f>TEXT(Table1[[#This Row],[Booking_Date]],"mmm")</f>
        <v>Apr</v>
      </c>
      <c r="V2060">
        <f>YEAR(Table1[[#This Row],[Booking_Date]])</f>
        <v>2024</v>
      </c>
      <c r="W2060" t="s">
        <v>75</v>
      </c>
      <c r="X2060" t="str">
        <f>IF(Table1[[#This Row],[Freight_Cost]]&gt;50000,"High","Low")</f>
        <v>High</v>
      </c>
      <c r="Y2060" s="5" t="str">
        <f>IF(Table1[[#This Row],[Profit]]&gt;10000,"Good","Average")</f>
        <v>Average</v>
      </c>
      <c r="Z2060" s="5" t="str" cm="1">
        <f t="array" ref="Z2060">_xlfn.IFS(K2060&lt;=5,"Excellent",K2060&lt;=10,"Good",TRUE,"Delayed")</f>
        <v>Excellent</v>
      </c>
      <c r="AA2060" s="5" t="str">
        <f>_xlfn.XLOOKUP(Table1[[#This Row],[Shipment_ID]],A:A,E:E)</f>
        <v>Maersk</v>
      </c>
      <c r="AB2060" s="5">
        <f t="shared" si="32"/>
        <v>6035.18</v>
      </c>
    </row>
    <row r="2061" spans="1:28">
      <c r="A2061" t="s">
        <v>2255</v>
      </c>
      <c r="B2061" s="1">
        <v>45772</v>
      </c>
      <c r="C2061" t="s">
        <v>115</v>
      </c>
      <c r="D2061" t="s">
        <v>82</v>
      </c>
      <c r="E2061" t="s">
        <v>99</v>
      </c>
      <c r="F2061" t="s">
        <v>58</v>
      </c>
      <c r="G2061" t="s">
        <v>67</v>
      </c>
      <c r="H2061">
        <v>19.670000000000002</v>
      </c>
      <c r="I2061">
        <v>602</v>
      </c>
      <c r="J2061">
        <v>99.42</v>
      </c>
      <c r="K2061">
        <v>2</v>
      </c>
      <c r="L2061" t="s">
        <v>34</v>
      </c>
      <c r="M2061" t="s">
        <v>60</v>
      </c>
      <c r="N2061">
        <v>53857.4</v>
      </c>
      <c r="O2061" t="s">
        <v>93</v>
      </c>
      <c r="P2061" t="s">
        <v>74</v>
      </c>
      <c r="Q2061">
        <v>88.46</v>
      </c>
      <c r="R2061">
        <v>1990.8</v>
      </c>
      <c r="S2061">
        <v>2859.37</v>
      </c>
      <c r="T2061">
        <v>8816.24</v>
      </c>
      <c r="U2061" t="str">
        <f>TEXT(Table1[[#This Row],[Booking_Date]],"mmm")</f>
        <v>Apr</v>
      </c>
      <c r="V2061">
        <f>YEAR(Table1[[#This Row],[Booking_Date]])</f>
        <v>2025</v>
      </c>
      <c r="W2061" t="s">
        <v>75</v>
      </c>
      <c r="X2061" t="str">
        <f>IF(Table1[[#This Row],[Freight_Cost]]&gt;50000,"High","Low")</f>
        <v>High</v>
      </c>
      <c r="Y2061" s="5" t="str">
        <f>IF(Table1[[#This Row],[Profit]]&gt;10000,"Good","Average")</f>
        <v>Average</v>
      </c>
      <c r="Z2061" s="5" t="str" cm="1">
        <f t="array" ref="Z2061">_xlfn.IFS(K2061&lt;=5,"Excellent",K2061&lt;=10,"Good",TRUE,"Delayed")</f>
        <v>Excellent</v>
      </c>
      <c r="AA2061" s="5" t="str">
        <f>_xlfn.XLOOKUP(Table1[[#This Row],[Shipment_ID]],A:A,E:E)</f>
        <v>ONE</v>
      </c>
      <c r="AB2061" s="5">
        <f t="shared" si="32"/>
        <v>8816.24</v>
      </c>
    </row>
    <row r="2062" spans="1:28">
      <c r="A2062" t="s">
        <v>2256</v>
      </c>
      <c r="B2062" s="1">
        <v>45681</v>
      </c>
      <c r="C2062" t="s">
        <v>40</v>
      </c>
      <c r="D2062" t="s">
        <v>82</v>
      </c>
      <c r="E2062" t="s">
        <v>102</v>
      </c>
      <c r="F2062" t="s">
        <v>58</v>
      </c>
      <c r="G2062" t="s">
        <v>90</v>
      </c>
      <c r="H2062">
        <v>18.12</v>
      </c>
      <c r="I2062">
        <v>1600</v>
      </c>
      <c r="J2062">
        <v>90.13</v>
      </c>
      <c r="K2062">
        <v>6</v>
      </c>
      <c r="L2062" t="s">
        <v>68</v>
      </c>
      <c r="M2062" t="s">
        <v>60</v>
      </c>
      <c r="N2062">
        <v>60823.6</v>
      </c>
      <c r="O2062" t="s">
        <v>531</v>
      </c>
      <c r="P2062" t="s">
        <v>70</v>
      </c>
      <c r="Q2062">
        <v>83.44</v>
      </c>
      <c r="R2062">
        <v>3924.8</v>
      </c>
      <c r="S2062">
        <v>3436.83</v>
      </c>
      <c r="T2062">
        <v>7380.4</v>
      </c>
      <c r="U2062" t="str">
        <f>TEXT(Table1[[#This Row],[Booking_Date]],"mmm")</f>
        <v>Jan</v>
      </c>
      <c r="V2062">
        <f>YEAR(Table1[[#This Row],[Booking_Date]])</f>
        <v>2025</v>
      </c>
      <c r="W2062" t="s">
        <v>38</v>
      </c>
      <c r="X2062" t="str">
        <f>IF(Table1[[#This Row],[Freight_Cost]]&gt;50000,"High","Low")</f>
        <v>High</v>
      </c>
      <c r="Y2062" s="5" t="str">
        <f>IF(Table1[[#This Row],[Profit]]&gt;10000,"Good","Average")</f>
        <v>Average</v>
      </c>
      <c r="Z2062" s="5" t="str" cm="1">
        <f t="array" ref="Z2062">_xlfn.IFS(K2062&lt;=5,"Excellent",K2062&lt;=10,"Good",TRUE,"Delayed")</f>
        <v>Good</v>
      </c>
      <c r="AA2062" s="5" t="str">
        <f>_xlfn.XLOOKUP(Table1[[#This Row],[Shipment_ID]],A:A,E:E)</f>
        <v>Maersk</v>
      </c>
      <c r="AB2062" s="5">
        <f t="shared" si="32"/>
        <v>7380.4</v>
      </c>
    </row>
    <row r="2063" spans="1:28">
      <c r="A2063" t="s">
        <v>2257</v>
      </c>
      <c r="B2063" s="1">
        <v>45328</v>
      </c>
      <c r="C2063" t="s">
        <v>89</v>
      </c>
      <c r="D2063" t="s">
        <v>65</v>
      </c>
      <c r="E2063" t="s">
        <v>57</v>
      </c>
      <c r="F2063" t="s">
        <v>58</v>
      </c>
      <c r="G2063" t="s">
        <v>90</v>
      </c>
      <c r="H2063">
        <v>19.98</v>
      </c>
      <c r="I2063">
        <v>1226</v>
      </c>
      <c r="J2063">
        <v>104.15</v>
      </c>
      <c r="K2063">
        <v>3</v>
      </c>
      <c r="L2063" t="s">
        <v>34</v>
      </c>
      <c r="M2063" t="s">
        <v>60</v>
      </c>
      <c r="N2063">
        <v>62192</v>
      </c>
      <c r="O2063" t="s">
        <v>77</v>
      </c>
      <c r="P2063" t="s">
        <v>62</v>
      </c>
      <c r="Q2063">
        <v>83.74</v>
      </c>
      <c r="R2063">
        <v>3251.2</v>
      </c>
      <c r="S2063">
        <v>2874.82</v>
      </c>
      <c r="T2063">
        <v>10286.459999999999</v>
      </c>
      <c r="U2063" t="str">
        <f>TEXT(Table1[[#This Row],[Booking_Date]],"mmm")</f>
        <v>Feb</v>
      </c>
      <c r="V2063">
        <f>YEAR(Table1[[#This Row],[Booking_Date]])</f>
        <v>2024</v>
      </c>
      <c r="W2063" t="s">
        <v>38</v>
      </c>
      <c r="X2063" t="str">
        <f>IF(Table1[[#This Row],[Freight_Cost]]&gt;50000,"High","Low")</f>
        <v>High</v>
      </c>
      <c r="Y2063" s="5" t="str">
        <f>IF(Table1[[#This Row],[Profit]]&gt;10000,"Good","Average")</f>
        <v>Good</v>
      </c>
      <c r="Z2063" s="5" t="str" cm="1">
        <f t="array" ref="Z2063">_xlfn.IFS(K2063&lt;=5,"Excellent",K2063&lt;=10,"Good",TRUE,"Delayed")</f>
        <v>Excellent</v>
      </c>
      <c r="AA2063" s="5" t="str">
        <f>_xlfn.XLOOKUP(Table1[[#This Row],[Shipment_ID]],A:A,E:E)</f>
        <v>Evergreen</v>
      </c>
      <c r="AB2063" s="5">
        <f t="shared" si="32"/>
        <v>10286.459999999999</v>
      </c>
    </row>
    <row r="2064" spans="1:28">
      <c r="A2064" t="s">
        <v>2258</v>
      </c>
      <c r="B2064" s="1">
        <v>46083</v>
      </c>
      <c r="C2064" t="s">
        <v>29</v>
      </c>
      <c r="D2064" t="s">
        <v>30</v>
      </c>
      <c r="E2064" t="s">
        <v>42</v>
      </c>
      <c r="F2064" t="s">
        <v>32</v>
      </c>
      <c r="G2064" t="s">
        <v>67</v>
      </c>
      <c r="H2064">
        <v>15.79</v>
      </c>
      <c r="I2064">
        <v>2780</v>
      </c>
      <c r="J2064">
        <v>94.5</v>
      </c>
      <c r="K2064">
        <v>6</v>
      </c>
      <c r="L2064" t="s">
        <v>44</v>
      </c>
      <c r="M2064" t="s">
        <v>45</v>
      </c>
      <c r="N2064">
        <v>60411</v>
      </c>
      <c r="O2064" t="s">
        <v>178</v>
      </c>
      <c r="P2064" t="s">
        <v>47</v>
      </c>
      <c r="Q2064">
        <v>84.6</v>
      </c>
      <c r="R2064">
        <v>6191.6</v>
      </c>
      <c r="S2064">
        <v>2006.66</v>
      </c>
      <c r="T2064">
        <v>10709.77</v>
      </c>
      <c r="U2064" t="str">
        <f>TEXT(Table1[[#This Row],[Booking_Date]],"mmm")</f>
        <v>Mar</v>
      </c>
      <c r="V2064">
        <f>YEAR(Table1[[#This Row],[Booking_Date]])</f>
        <v>2026</v>
      </c>
      <c r="W2064" t="s">
        <v>38</v>
      </c>
      <c r="X2064" t="str">
        <f>IF(Table1[[#This Row],[Freight_Cost]]&gt;50000,"High","Low")</f>
        <v>High</v>
      </c>
      <c r="Y2064" s="5" t="str">
        <f>IF(Table1[[#This Row],[Profit]]&gt;10000,"Good","Average")</f>
        <v>Good</v>
      </c>
      <c r="Z2064" s="5" t="str" cm="1">
        <f t="array" ref="Z2064">_xlfn.IFS(K2064&lt;=5,"Excellent",K2064&lt;=10,"Good",TRUE,"Delayed")</f>
        <v>Good</v>
      </c>
      <c r="AA2064" s="5" t="str">
        <f>_xlfn.XLOOKUP(Table1[[#This Row],[Shipment_ID]],A:A,E:E)</f>
        <v>CMA CGM</v>
      </c>
      <c r="AB2064" s="5">
        <f t="shared" si="32"/>
        <v>10709.77</v>
      </c>
    </row>
    <row r="2065" spans="1:28">
      <c r="A2065" t="s">
        <v>2259</v>
      </c>
      <c r="B2065" s="1">
        <v>46106</v>
      </c>
      <c r="C2065" t="s">
        <v>115</v>
      </c>
      <c r="D2065" t="s">
        <v>108</v>
      </c>
      <c r="E2065" t="s">
        <v>42</v>
      </c>
      <c r="F2065" t="s">
        <v>58</v>
      </c>
      <c r="G2065" t="s">
        <v>59</v>
      </c>
      <c r="H2065">
        <v>24.74</v>
      </c>
      <c r="I2065">
        <v>996</v>
      </c>
      <c r="J2065">
        <v>102.92</v>
      </c>
      <c r="K2065">
        <v>3</v>
      </c>
      <c r="L2065" t="s">
        <v>44</v>
      </c>
      <c r="M2065" t="s">
        <v>45</v>
      </c>
      <c r="N2065">
        <v>60068.4</v>
      </c>
      <c r="O2065" t="s">
        <v>432</v>
      </c>
      <c r="P2065" t="s">
        <v>47</v>
      </c>
      <c r="Q2065">
        <v>81.45</v>
      </c>
      <c r="R2065">
        <v>2981.6</v>
      </c>
      <c r="S2065">
        <v>4870.8599999999997</v>
      </c>
      <c r="T2065">
        <v>6108.15</v>
      </c>
      <c r="U2065" t="str">
        <f>TEXT(Table1[[#This Row],[Booking_Date]],"mmm")</f>
        <v>Mar</v>
      </c>
      <c r="V2065">
        <f>YEAR(Table1[[#This Row],[Booking_Date]])</f>
        <v>2026</v>
      </c>
      <c r="W2065" t="s">
        <v>38</v>
      </c>
      <c r="X2065" t="str">
        <f>IF(Table1[[#This Row],[Freight_Cost]]&gt;50000,"High","Low")</f>
        <v>High</v>
      </c>
      <c r="Y2065" s="5" t="str">
        <f>IF(Table1[[#This Row],[Profit]]&gt;10000,"Good","Average")</f>
        <v>Average</v>
      </c>
      <c r="Z2065" s="5" t="str" cm="1">
        <f t="array" ref="Z2065">_xlfn.IFS(K2065&lt;=5,"Excellent",K2065&lt;=10,"Good",TRUE,"Delayed")</f>
        <v>Excellent</v>
      </c>
      <c r="AA2065" s="5" t="str">
        <f>_xlfn.XLOOKUP(Table1[[#This Row],[Shipment_ID]],A:A,E:E)</f>
        <v>CMA CGM</v>
      </c>
      <c r="AB2065" s="5">
        <f t="shared" si="32"/>
        <v>6108.15</v>
      </c>
    </row>
    <row r="2066" spans="1:28">
      <c r="A2066" t="s">
        <v>2260</v>
      </c>
      <c r="B2066" s="1">
        <v>45665</v>
      </c>
      <c r="C2066" t="s">
        <v>115</v>
      </c>
      <c r="D2066" t="s">
        <v>41</v>
      </c>
      <c r="E2066" t="s">
        <v>102</v>
      </c>
      <c r="F2066" t="s">
        <v>58</v>
      </c>
      <c r="G2066" t="s">
        <v>67</v>
      </c>
      <c r="H2066">
        <v>10.210000000000001</v>
      </c>
      <c r="I2066">
        <v>929</v>
      </c>
      <c r="J2066">
        <v>93.89</v>
      </c>
      <c r="K2066">
        <v>2</v>
      </c>
      <c r="L2066" t="s">
        <v>44</v>
      </c>
      <c r="M2066" t="s">
        <v>60</v>
      </c>
      <c r="N2066">
        <v>43603.8</v>
      </c>
      <c r="O2066" t="s">
        <v>124</v>
      </c>
      <c r="P2066" t="s">
        <v>70</v>
      </c>
      <c r="Q2066">
        <v>81.69</v>
      </c>
      <c r="R2066">
        <v>2266.4</v>
      </c>
      <c r="S2066">
        <v>3691.34</v>
      </c>
      <c r="T2066">
        <v>6826.13</v>
      </c>
      <c r="U2066" t="str">
        <f>TEXT(Table1[[#This Row],[Booking_Date]],"mmm")</f>
        <v>Jan</v>
      </c>
      <c r="V2066">
        <f>YEAR(Table1[[#This Row],[Booking_Date]])</f>
        <v>2025</v>
      </c>
      <c r="W2066" t="s">
        <v>38</v>
      </c>
      <c r="X2066" t="str">
        <f>IF(Table1[[#This Row],[Freight_Cost]]&gt;50000,"High","Low")</f>
        <v>Low</v>
      </c>
      <c r="Y2066" s="5" t="str">
        <f>IF(Table1[[#This Row],[Profit]]&gt;10000,"Good","Average")</f>
        <v>Average</v>
      </c>
      <c r="Z2066" s="5" t="str" cm="1">
        <f t="array" ref="Z2066">_xlfn.IFS(K2066&lt;=5,"Excellent",K2066&lt;=10,"Good",TRUE,"Delayed")</f>
        <v>Excellent</v>
      </c>
      <c r="AA2066" s="5" t="str">
        <f>_xlfn.XLOOKUP(Table1[[#This Row],[Shipment_ID]],A:A,E:E)</f>
        <v>Maersk</v>
      </c>
      <c r="AB2066" s="5">
        <f t="shared" si="32"/>
        <v>6826.13</v>
      </c>
    </row>
    <row r="2067" spans="1:28">
      <c r="A2067" t="s">
        <v>2261</v>
      </c>
      <c r="B2067" s="1">
        <v>45854</v>
      </c>
      <c r="C2067" t="s">
        <v>50</v>
      </c>
      <c r="D2067" t="s">
        <v>56</v>
      </c>
      <c r="E2067" t="s">
        <v>66</v>
      </c>
      <c r="F2067" t="s">
        <v>32</v>
      </c>
      <c r="G2067" t="s">
        <v>52</v>
      </c>
      <c r="H2067">
        <v>12.43</v>
      </c>
      <c r="I2067">
        <v>2215</v>
      </c>
      <c r="J2067">
        <v>100.77</v>
      </c>
      <c r="K2067">
        <v>7</v>
      </c>
      <c r="L2067" t="s">
        <v>44</v>
      </c>
      <c r="M2067" t="s">
        <v>45</v>
      </c>
      <c r="N2067">
        <v>51359.4</v>
      </c>
      <c r="O2067" t="s">
        <v>236</v>
      </c>
      <c r="P2067" t="s">
        <v>37</v>
      </c>
      <c r="Q2067">
        <v>88.25</v>
      </c>
      <c r="R2067">
        <v>4927.2</v>
      </c>
      <c r="S2067">
        <v>1690.37</v>
      </c>
      <c r="T2067">
        <v>5922.04</v>
      </c>
      <c r="U2067" t="str">
        <f>TEXT(Table1[[#This Row],[Booking_Date]],"mmm")</f>
        <v>Jul</v>
      </c>
      <c r="V2067">
        <f>YEAR(Table1[[#This Row],[Booking_Date]])</f>
        <v>2025</v>
      </c>
      <c r="W2067" t="s">
        <v>48</v>
      </c>
      <c r="X2067" t="str">
        <f>IF(Table1[[#This Row],[Freight_Cost]]&gt;50000,"High","Low")</f>
        <v>High</v>
      </c>
      <c r="Y2067" s="5" t="str">
        <f>IF(Table1[[#This Row],[Profit]]&gt;10000,"Good","Average")</f>
        <v>Average</v>
      </c>
      <c r="Z2067" s="5" t="str" cm="1">
        <f t="array" ref="Z2067">_xlfn.IFS(K2067&lt;=5,"Excellent",K2067&lt;=10,"Good",TRUE,"Delayed")</f>
        <v>Good</v>
      </c>
      <c r="AA2067" s="5" t="str">
        <f>_xlfn.XLOOKUP(Table1[[#This Row],[Shipment_ID]],A:A,E:E)</f>
        <v>COSCO</v>
      </c>
      <c r="AB2067" s="5">
        <f t="shared" si="32"/>
        <v>5922.04</v>
      </c>
    </row>
    <row r="2068" spans="1:28">
      <c r="A2068" t="s">
        <v>2262</v>
      </c>
      <c r="B2068" s="1">
        <v>45683</v>
      </c>
      <c r="C2068" t="s">
        <v>50</v>
      </c>
      <c r="D2068" t="s">
        <v>72</v>
      </c>
      <c r="E2068" t="s">
        <v>102</v>
      </c>
      <c r="F2068" t="s">
        <v>32</v>
      </c>
      <c r="G2068" t="s">
        <v>59</v>
      </c>
      <c r="H2068">
        <v>19.48</v>
      </c>
      <c r="I2068">
        <v>555</v>
      </c>
      <c r="J2068">
        <v>94.2</v>
      </c>
      <c r="K2068">
        <v>2</v>
      </c>
      <c r="L2068" t="s">
        <v>44</v>
      </c>
      <c r="M2068" t="s">
        <v>35</v>
      </c>
      <c r="N2068">
        <v>39496</v>
      </c>
      <c r="O2068" t="s">
        <v>139</v>
      </c>
      <c r="P2068" t="s">
        <v>62</v>
      </c>
      <c r="Q2068">
        <v>88.27</v>
      </c>
      <c r="R2068">
        <v>1889.2</v>
      </c>
      <c r="S2068">
        <v>3008.9</v>
      </c>
      <c r="T2068">
        <v>3991.2</v>
      </c>
      <c r="U2068" t="str">
        <f>TEXT(Table1[[#This Row],[Booking_Date]],"mmm")</f>
        <v>Jan</v>
      </c>
      <c r="V2068">
        <f>YEAR(Table1[[#This Row],[Booking_Date]])</f>
        <v>2025</v>
      </c>
      <c r="W2068" t="s">
        <v>38</v>
      </c>
      <c r="X2068" t="str">
        <f>IF(Table1[[#This Row],[Freight_Cost]]&gt;50000,"High","Low")</f>
        <v>Low</v>
      </c>
      <c r="Y2068" s="5" t="str">
        <f>IF(Table1[[#This Row],[Profit]]&gt;10000,"Good","Average")</f>
        <v>Average</v>
      </c>
      <c r="Z2068" s="5" t="str" cm="1">
        <f t="array" ref="Z2068">_xlfn.IFS(K2068&lt;=5,"Excellent",K2068&lt;=10,"Good",TRUE,"Delayed")</f>
        <v>Excellent</v>
      </c>
      <c r="AA2068" s="5" t="str">
        <f>_xlfn.XLOOKUP(Table1[[#This Row],[Shipment_ID]],A:A,E:E)</f>
        <v>Maersk</v>
      </c>
      <c r="AB2068" s="5">
        <f t="shared" si="32"/>
        <v>3991.2</v>
      </c>
    </row>
    <row r="2069" spans="1:28">
      <c r="A2069" t="s">
        <v>2263</v>
      </c>
      <c r="B2069" s="1">
        <v>45949</v>
      </c>
      <c r="C2069" t="s">
        <v>29</v>
      </c>
      <c r="D2069" t="s">
        <v>56</v>
      </c>
      <c r="E2069" t="s">
        <v>99</v>
      </c>
      <c r="F2069" t="s">
        <v>32</v>
      </c>
      <c r="G2069" t="s">
        <v>43</v>
      </c>
      <c r="H2069">
        <v>22.57</v>
      </c>
      <c r="I2069">
        <v>2638</v>
      </c>
      <c r="J2069">
        <v>102.21</v>
      </c>
      <c r="K2069">
        <v>7</v>
      </c>
      <c r="L2069" t="s">
        <v>34</v>
      </c>
      <c r="M2069" t="s">
        <v>45</v>
      </c>
      <c r="N2069">
        <v>70734.2</v>
      </c>
      <c r="O2069" t="s">
        <v>130</v>
      </c>
      <c r="P2069" t="s">
        <v>47</v>
      </c>
      <c r="Q2069">
        <v>84.13</v>
      </c>
      <c r="R2069">
        <v>6178.8</v>
      </c>
      <c r="S2069">
        <v>2576.19</v>
      </c>
      <c r="T2069">
        <v>12007.1</v>
      </c>
      <c r="U2069" t="str">
        <f>TEXT(Table1[[#This Row],[Booking_Date]],"mmm")</f>
        <v>Oct</v>
      </c>
      <c r="V2069">
        <f>YEAR(Table1[[#This Row],[Booking_Date]])</f>
        <v>2025</v>
      </c>
      <c r="W2069" t="s">
        <v>104</v>
      </c>
      <c r="X2069" t="str">
        <f>IF(Table1[[#This Row],[Freight_Cost]]&gt;50000,"High","Low")</f>
        <v>High</v>
      </c>
      <c r="Y2069" s="5" t="str">
        <f>IF(Table1[[#This Row],[Profit]]&gt;10000,"Good","Average")</f>
        <v>Good</v>
      </c>
      <c r="Z2069" s="5" t="str" cm="1">
        <f t="array" ref="Z2069">_xlfn.IFS(K2069&lt;=5,"Excellent",K2069&lt;=10,"Good",TRUE,"Delayed")</f>
        <v>Good</v>
      </c>
      <c r="AA2069" s="5" t="str">
        <f>_xlfn.XLOOKUP(Table1[[#This Row],[Shipment_ID]],A:A,E:E)</f>
        <v>ONE</v>
      </c>
      <c r="AB2069" s="5">
        <f t="shared" si="32"/>
        <v>12007.1</v>
      </c>
    </row>
    <row r="2070" spans="1:28">
      <c r="A2070" t="s">
        <v>2264</v>
      </c>
      <c r="B2070" s="1">
        <v>45410</v>
      </c>
      <c r="C2070" t="s">
        <v>89</v>
      </c>
      <c r="D2070" t="s">
        <v>72</v>
      </c>
      <c r="E2070" t="s">
        <v>99</v>
      </c>
      <c r="F2070" t="s">
        <v>58</v>
      </c>
      <c r="G2070" t="s">
        <v>33</v>
      </c>
      <c r="H2070">
        <v>21.58</v>
      </c>
      <c r="I2070">
        <v>1664</v>
      </c>
      <c r="J2070">
        <v>91.24</v>
      </c>
      <c r="K2070">
        <v>5</v>
      </c>
      <c r="L2070" t="s">
        <v>68</v>
      </c>
      <c r="M2070" t="s">
        <v>60</v>
      </c>
      <c r="N2070">
        <v>64838.8</v>
      </c>
      <c r="O2070" t="s">
        <v>180</v>
      </c>
      <c r="P2070" t="s">
        <v>37</v>
      </c>
      <c r="Q2070">
        <v>82.55</v>
      </c>
      <c r="R2070">
        <v>4191.2</v>
      </c>
      <c r="S2070">
        <v>2551.42</v>
      </c>
      <c r="T2070">
        <v>9352.7999999999993</v>
      </c>
      <c r="U2070" t="str">
        <f>TEXT(Table1[[#This Row],[Booking_Date]],"mmm")</f>
        <v>Apr</v>
      </c>
      <c r="V2070">
        <f>YEAR(Table1[[#This Row],[Booking_Date]])</f>
        <v>2024</v>
      </c>
      <c r="W2070" t="s">
        <v>75</v>
      </c>
      <c r="X2070" t="str">
        <f>IF(Table1[[#This Row],[Freight_Cost]]&gt;50000,"High","Low")</f>
        <v>High</v>
      </c>
      <c r="Y2070" s="5" t="str">
        <f>IF(Table1[[#This Row],[Profit]]&gt;10000,"Good","Average")</f>
        <v>Average</v>
      </c>
      <c r="Z2070" s="5" t="str" cm="1">
        <f t="array" ref="Z2070">_xlfn.IFS(K2070&lt;=5,"Excellent",K2070&lt;=10,"Good",TRUE,"Delayed")</f>
        <v>Excellent</v>
      </c>
      <c r="AA2070" s="5" t="str">
        <f>_xlfn.XLOOKUP(Table1[[#This Row],[Shipment_ID]],A:A,E:E)</f>
        <v>ONE</v>
      </c>
      <c r="AB2070" s="5">
        <f t="shared" si="32"/>
        <v>9352.7999999999993</v>
      </c>
    </row>
    <row r="2071" spans="1:28">
      <c r="A2071" t="s">
        <v>2265</v>
      </c>
      <c r="B2071" s="1">
        <v>45937</v>
      </c>
      <c r="C2071" t="s">
        <v>64</v>
      </c>
      <c r="D2071" t="s">
        <v>65</v>
      </c>
      <c r="E2071" t="s">
        <v>102</v>
      </c>
      <c r="F2071" t="s">
        <v>32</v>
      </c>
      <c r="G2071" t="s">
        <v>59</v>
      </c>
      <c r="H2071">
        <v>10.45</v>
      </c>
      <c r="I2071">
        <v>1226</v>
      </c>
      <c r="J2071">
        <v>86.39</v>
      </c>
      <c r="K2071">
        <v>4</v>
      </c>
      <c r="L2071" t="s">
        <v>34</v>
      </c>
      <c r="M2071" t="s">
        <v>60</v>
      </c>
      <c r="N2071">
        <v>39483.800000000003</v>
      </c>
      <c r="O2071" t="s">
        <v>158</v>
      </c>
      <c r="P2071" t="s">
        <v>54</v>
      </c>
      <c r="Q2071">
        <v>86.04</v>
      </c>
      <c r="R2071">
        <v>2870</v>
      </c>
      <c r="S2071">
        <v>3347.57</v>
      </c>
      <c r="T2071">
        <v>4225.12</v>
      </c>
      <c r="U2071" t="str">
        <f>TEXT(Table1[[#This Row],[Booking_Date]],"mmm")</f>
        <v>Oct</v>
      </c>
      <c r="V2071">
        <f>YEAR(Table1[[#This Row],[Booking_Date]])</f>
        <v>2025</v>
      </c>
      <c r="W2071" t="s">
        <v>104</v>
      </c>
      <c r="X2071" t="str">
        <f>IF(Table1[[#This Row],[Freight_Cost]]&gt;50000,"High","Low")</f>
        <v>Low</v>
      </c>
      <c r="Y2071" s="5" t="str">
        <f>IF(Table1[[#This Row],[Profit]]&gt;10000,"Good","Average")</f>
        <v>Average</v>
      </c>
      <c r="Z2071" s="5" t="str" cm="1">
        <f t="array" ref="Z2071">_xlfn.IFS(K2071&lt;=5,"Excellent",K2071&lt;=10,"Good",TRUE,"Delayed")</f>
        <v>Excellent</v>
      </c>
      <c r="AA2071" s="5" t="str">
        <f>_xlfn.XLOOKUP(Table1[[#This Row],[Shipment_ID]],A:A,E:E)</f>
        <v>Maersk</v>
      </c>
      <c r="AB2071" s="5">
        <f t="shared" si="32"/>
        <v>4225.12</v>
      </c>
    </row>
    <row r="2072" spans="1:28">
      <c r="A2072" t="s">
        <v>2266</v>
      </c>
      <c r="B2072" s="1">
        <v>46121</v>
      </c>
      <c r="C2072" t="s">
        <v>121</v>
      </c>
      <c r="D2072" t="s">
        <v>72</v>
      </c>
      <c r="E2072" t="s">
        <v>31</v>
      </c>
      <c r="F2072" t="s">
        <v>32</v>
      </c>
      <c r="G2072" t="s">
        <v>52</v>
      </c>
      <c r="H2072">
        <v>23.67</v>
      </c>
      <c r="I2072">
        <v>1273</v>
      </c>
      <c r="J2072">
        <v>104.57</v>
      </c>
      <c r="K2072">
        <v>3</v>
      </c>
      <c r="L2072" t="s">
        <v>68</v>
      </c>
      <c r="M2072" t="s">
        <v>60</v>
      </c>
      <c r="N2072">
        <v>51627.4</v>
      </c>
      <c r="O2072" t="s">
        <v>163</v>
      </c>
      <c r="P2072" t="s">
        <v>70</v>
      </c>
      <c r="Q2072">
        <v>81</v>
      </c>
      <c r="R2072">
        <v>3492.8</v>
      </c>
      <c r="S2072">
        <v>3701.45</v>
      </c>
      <c r="T2072">
        <v>7677.6</v>
      </c>
      <c r="U2072" t="str">
        <f>TEXT(Table1[[#This Row],[Booking_Date]],"mmm")</f>
        <v>Apr</v>
      </c>
      <c r="V2072">
        <f>YEAR(Table1[[#This Row],[Booking_Date]])</f>
        <v>2026</v>
      </c>
      <c r="W2072" t="s">
        <v>75</v>
      </c>
      <c r="X2072" t="str">
        <f>IF(Table1[[#This Row],[Freight_Cost]]&gt;50000,"High","Low")</f>
        <v>High</v>
      </c>
      <c r="Y2072" s="5" t="str">
        <f>IF(Table1[[#This Row],[Profit]]&gt;10000,"Good","Average")</f>
        <v>Average</v>
      </c>
      <c r="Z2072" s="5" t="str" cm="1">
        <f t="array" ref="Z2072">_xlfn.IFS(K2072&lt;=5,"Excellent",K2072&lt;=10,"Good",TRUE,"Delayed")</f>
        <v>Excellent</v>
      </c>
      <c r="AA2072" s="5" t="str">
        <f>_xlfn.XLOOKUP(Table1[[#This Row],[Shipment_ID]],A:A,E:E)</f>
        <v>Hapag-Lloyd</v>
      </c>
      <c r="AB2072" s="5">
        <f t="shared" si="32"/>
        <v>7677.6</v>
      </c>
    </row>
    <row r="2073" spans="1:28">
      <c r="A2073" t="s">
        <v>2267</v>
      </c>
      <c r="B2073" s="1">
        <v>45895</v>
      </c>
      <c r="C2073" t="s">
        <v>89</v>
      </c>
      <c r="D2073" t="s">
        <v>51</v>
      </c>
      <c r="E2073" t="s">
        <v>102</v>
      </c>
      <c r="F2073" t="s">
        <v>58</v>
      </c>
      <c r="G2073" t="s">
        <v>84</v>
      </c>
      <c r="H2073">
        <v>12.42</v>
      </c>
      <c r="I2073">
        <v>2005</v>
      </c>
      <c r="J2073">
        <v>104.26</v>
      </c>
      <c r="K2073">
        <v>5</v>
      </c>
      <c r="L2073" t="s">
        <v>68</v>
      </c>
      <c r="M2073" t="s">
        <v>35</v>
      </c>
      <c r="N2073">
        <v>66249.2</v>
      </c>
      <c r="O2073" t="s">
        <v>479</v>
      </c>
      <c r="P2073" t="s">
        <v>54</v>
      </c>
      <c r="Q2073">
        <v>84.05</v>
      </c>
      <c r="R2073">
        <v>4506.8</v>
      </c>
      <c r="S2073">
        <v>2364.52</v>
      </c>
      <c r="T2073">
        <v>9268.2199999999993</v>
      </c>
      <c r="U2073" t="str">
        <f>TEXT(Table1[[#This Row],[Booking_Date]],"mmm")</f>
        <v>Aug</v>
      </c>
      <c r="V2073">
        <f>YEAR(Table1[[#This Row],[Booking_Date]])</f>
        <v>2025</v>
      </c>
      <c r="W2073" t="s">
        <v>48</v>
      </c>
      <c r="X2073" t="str">
        <f>IF(Table1[[#This Row],[Freight_Cost]]&gt;50000,"High","Low")</f>
        <v>High</v>
      </c>
      <c r="Y2073" s="5" t="str">
        <f>IF(Table1[[#This Row],[Profit]]&gt;10000,"Good","Average")</f>
        <v>Average</v>
      </c>
      <c r="Z2073" s="5" t="str" cm="1">
        <f t="array" ref="Z2073">_xlfn.IFS(K2073&lt;=5,"Excellent",K2073&lt;=10,"Good",TRUE,"Delayed")</f>
        <v>Excellent</v>
      </c>
      <c r="AA2073" s="5" t="str">
        <f>_xlfn.XLOOKUP(Table1[[#This Row],[Shipment_ID]],A:A,E:E)</f>
        <v>Maersk</v>
      </c>
      <c r="AB2073" s="5">
        <f t="shared" si="32"/>
        <v>9268.2199999999993</v>
      </c>
    </row>
    <row r="2074" spans="1:28">
      <c r="A2074" t="s">
        <v>2268</v>
      </c>
      <c r="B2074" s="1">
        <v>45924</v>
      </c>
      <c r="C2074" t="s">
        <v>115</v>
      </c>
      <c r="D2074" t="s">
        <v>51</v>
      </c>
      <c r="E2074" t="s">
        <v>57</v>
      </c>
      <c r="F2074" t="s">
        <v>58</v>
      </c>
      <c r="G2074" t="s">
        <v>59</v>
      </c>
      <c r="H2074">
        <v>19.77</v>
      </c>
      <c r="I2074">
        <v>1664</v>
      </c>
      <c r="J2074">
        <v>92.71</v>
      </c>
      <c r="K2074">
        <v>6</v>
      </c>
      <c r="L2074" t="s">
        <v>44</v>
      </c>
      <c r="M2074" t="s">
        <v>60</v>
      </c>
      <c r="N2074">
        <v>60886.2</v>
      </c>
      <c r="O2074" t="s">
        <v>216</v>
      </c>
      <c r="P2074" t="s">
        <v>74</v>
      </c>
      <c r="Q2074">
        <v>81.45</v>
      </c>
      <c r="R2074">
        <v>4118.8</v>
      </c>
      <c r="S2074">
        <v>2651.77</v>
      </c>
      <c r="T2074">
        <v>6496.24</v>
      </c>
      <c r="U2074" t="str">
        <f>TEXT(Table1[[#This Row],[Booking_Date]],"mmm")</f>
        <v>Sep</v>
      </c>
      <c r="V2074">
        <f>YEAR(Table1[[#This Row],[Booking_Date]])</f>
        <v>2025</v>
      </c>
      <c r="W2074" t="s">
        <v>48</v>
      </c>
      <c r="X2074" t="str">
        <f>IF(Table1[[#This Row],[Freight_Cost]]&gt;50000,"High","Low")</f>
        <v>High</v>
      </c>
      <c r="Y2074" s="5" t="str">
        <f>IF(Table1[[#This Row],[Profit]]&gt;10000,"Good","Average")</f>
        <v>Average</v>
      </c>
      <c r="Z2074" s="5" t="str" cm="1">
        <f t="array" ref="Z2074">_xlfn.IFS(K2074&lt;=5,"Excellent",K2074&lt;=10,"Good",TRUE,"Delayed")</f>
        <v>Good</v>
      </c>
      <c r="AA2074" s="5" t="str">
        <f>_xlfn.XLOOKUP(Table1[[#This Row],[Shipment_ID]],A:A,E:E)</f>
        <v>Evergreen</v>
      </c>
      <c r="AB2074" s="5">
        <f t="shared" si="32"/>
        <v>6496.24</v>
      </c>
    </row>
    <row r="2075" spans="1:28">
      <c r="A2075" t="s">
        <v>2269</v>
      </c>
      <c r="B2075" s="1">
        <v>45940</v>
      </c>
      <c r="C2075" t="s">
        <v>121</v>
      </c>
      <c r="D2075" t="s">
        <v>108</v>
      </c>
      <c r="E2075" t="s">
        <v>31</v>
      </c>
      <c r="F2075" t="s">
        <v>32</v>
      </c>
      <c r="G2075" t="s">
        <v>33</v>
      </c>
      <c r="H2075">
        <v>13.97</v>
      </c>
      <c r="I2075">
        <v>1581</v>
      </c>
      <c r="J2075">
        <v>96.39</v>
      </c>
      <c r="K2075">
        <v>3</v>
      </c>
      <c r="L2075" t="s">
        <v>68</v>
      </c>
      <c r="M2075" t="s">
        <v>60</v>
      </c>
      <c r="N2075">
        <v>45611.8</v>
      </c>
      <c r="O2075" t="s">
        <v>100</v>
      </c>
      <c r="P2075" t="s">
        <v>74</v>
      </c>
      <c r="Q2075">
        <v>87.25</v>
      </c>
      <c r="R2075">
        <v>3720.8</v>
      </c>
      <c r="S2075">
        <v>4915.0600000000004</v>
      </c>
      <c r="T2075">
        <v>8208.15</v>
      </c>
      <c r="U2075" t="str">
        <f>TEXT(Table1[[#This Row],[Booking_Date]],"mmm")</f>
        <v>Oct</v>
      </c>
      <c r="V2075">
        <f>YEAR(Table1[[#This Row],[Booking_Date]])</f>
        <v>2025</v>
      </c>
      <c r="W2075" t="s">
        <v>104</v>
      </c>
      <c r="X2075" t="str">
        <f>IF(Table1[[#This Row],[Freight_Cost]]&gt;50000,"High","Low")</f>
        <v>Low</v>
      </c>
      <c r="Y2075" s="5" t="str">
        <f>IF(Table1[[#This Row],[Profit]]&gt;10000,"Good","Average")</f>
        <v>Average</v>
      </c>
      <c r="Z2075" s="5" t="str" cm="1">
        <f t="array" ref="Z2075">_xlfn.IFS(K2075&lt;=5,"Excellent",K2075&lt;=10,"Good",TRUE,"Delayed")</f>
        <v>Excellent</v>
      </c>
      <c r="AA2075" s="5" t="str">
        <f>_xlfn.XLOOKUP(Table1[[#This Row],[Shipment_ID]],A:A,E:E)</f>
        <v>Hapag-Lloyd</v>
      </c>
      <c r="AB2075" s="5">
        <f t="shared" si="32"/>
        <v>8208.15</v>
      </c>
    </row>
    <row r="2076" spans="1:28">
      <c r="A2076" t="s">
        <v>2270</v>
      </c>
      <c r="B2076" s="1">
        <v>45894</v>
      </c>
      <c r="C2076" t="s">
        <v>89</v>
      </c>
      <c r="D2076" t="s">
        <v>65</v>
      </c>
      <c r="E2076" t="s">
        <v>83</v>
      </c>
      <c r="F2076" t="s">
        <v>58</v>
      </c>
      <c r="G2076" t="s">
        <v>59</v>
      </c>
      <c r="H2076">
        <v>15.94</v>
      </c>
      <c r="I2076">
        <v>1954</v>
      </c>
      <c r="J2076">
        <v>91.6</v>
      </c>
      <c r="K2076">
        <v>6</v>
      </c>
      <c r="L2076" t="s">
        <v>68</v>
      </c>
      <c r="M2076" t="s">
        <v>35</v>
      </c>
      <c r="N2076">
        <v>67286</v>
      </c>
      <c r="O2076" t="s">
        <v>197</v>
      </c>
      <c r="P2076" t="s">
        <v>47</v>
      </c>
      <c r="Q2076">
        <v>84.37</v>
      </c>
      <c r="R2076">
        <v>4545.6000000000004</v>
      </c>
      <c r="S2076">
        <v>4597.78</v>
      </c>
      <c r="T2076">
        <v>10015.93</v>
      </c>
      <c r="U2076" t="str">
        <f>TEXT(Table1[[#This Row],[Booking_Date]],"mmm")</f>
        <v>Aug</v>
      </c>
      <c r="V2076">
        <f>YEAR(Table1[[#This Row],[Booking_Date]])</f>
        <v>2025</v>
      </c>
      <c r="W2076" t="s">
        <v>48</v>
      </c>
      <c r="X2076" t="str">
        <f>IF(Table1[[#This Row],[Freight_Cost]]&gt;50000,"High","Low")</f>
        <v>High</v>
      </c>
      <c r="Y2076" s="5" t="str">
        <f>IF(Table1[[#This Row],[Profit]]&gt;10000,"Good","Average")</f>
        <v>Good</v>
      </c>
      <c r="Z2076" s="5" t="str" cm="1">
        <f t="array" ref="Z2076">_xlfn.IFS(K2076&lt;=5,"Excellent",K2076&lt;=10,"Good",TRUE,"Delayed")</f>
        <v>Good</v>
      </c>
      <c r="AA2076" s="5" t="str">
        <f>_xlfn.XLOOKUP(Table1[[#This Row],[Shipment_ID]],A:A,E:E)</f>
        <v>MSC</v>
      </c>
      <c r="AB2076" s="5">
        <f t="shared" si="32"/>
        <v>10015.93</v>
      </c>
    </row>
    <row r="2077" spans="1:28">
      <c r="A2077" t="s">
        <v>2271</v>
      </c>
      <c r="B2077" s="1">
        <v>45791</v>
      </c>
      <c r="C2077" t="s">
        <v>40</v>
      </c>
      <c r="D2077" t="s">
        <v>56</v>
      </c>
      <c r="E2077" t="s">
        <v>57</v>
      </c>
      <c r="F2077" t="s">
        <v>32</v>
      </c>
      <c r="G2077" t="s">
        <v>33</v>
      </c>
      <c r="H2077">
        <v>18.059999999999999</v>
      </c>
      <c r="I2077">
        <v>1481</v>
      </c>
      <c r="J2077">
        <v>101.09</v>
      </c>
      <c r="K2077">
        <v>5</v>
      </c>
      <c r="L2077" t="s">
        <v>44</v>
      </c>
      <c r="M2077" t="s">
        <v>60</v>
      </c>
      <c r="N2077">
        <v>46156.800000000003</v>
      </c>
      <c r="O2077" t="s">
        <v>236</v>
      </c>
      <c r="P2077" t="s">
        <v>54</v>
      </c>
      <c r="Q2077">
        <v>88.44</v>
      </c>
      <c r="R2077">
        <v>3684.4</v>
      </c>
      <c r="S2077">
        <v>4513.8900000000003</v>
      </c>
      <c r="T2077">
        <v>7348.24</v>
      </c>
      <c r="U2077" t="str">
        <f>TEXT(Table1[[#This Row],[Booking_Date]],"mmm")</f>
        <v>May</v>
      </c>
      <c r="V2077">
        <f>YEAR(Table1[[#This Row],[Booking_Date]])</f>
        <v>2025</v>
      </c>
      <c r="W2077" t="s">
        <v>75</v>
      </c>
      <c r="X2077" t="str">
        <f>IF(Table1[[#This Row],[Freight_Cost]]&gt;50000,"High","Low")</f>
        <v>Low</v>
      </c>
      <c r="Y2077" s="5" t="str">
        <f>IF(Table1[[#This Row],[Profit]]&gt;10000,"Good","Average")</f>
        <v>Average</v>
      </c>
      <c r="Z2077" s="5" t="str" cm="1">
        <f t="array" ref="Z2077">_xlfn.IFS(K2077&lt;=5,"Excellent",K2077&lt;=10,"Good",TRUE,"Delayed")</f>
        <v>Excellent</v>
      </c>
      <c r="AA2077" s="5" t="str">
        <f>_xlfn.XLOOKUP(Table1[[#This Row],[Shipment_ID]],A:A,E:E)</f>
        <v>Evergreen</v>
      </c>
      <c r="AB2077" s="5">
        <f t="shared" si="32"/>
        <v>7348.24</v>
      </c>
    </row>
    <row r="2078" spans="1:28">
      <c r="A2078" t="s">
        <v>2272</v>
      </c>
      <c r="B2078" s="1">
        <v>46137</v>
      </c>
      <c r="C2078" t="s">
        <v>50</v>
      </c>
      <c r="D2078" t="s">
        <v>65</v>
      </c>
      <c r="E2078" t="s">
        <v>31</v>
      </c>
      <c r="F2078" t="s">
        <v>58</v>
      </c>
      <c r="G2078" t="s">
        <v>59</v>
      </c>
      <c r="H2078">
        <v>24.82</v>
      </c>
      <c r="I2078">
        <v>2007</v>
      </c>
      <c r="J2078">
        <v>104.94</v>
      </c>
      <c r="K2078">
        <v>7</v>
      </c>
      <c r="L2078" t="s">
        <v>44</v>
      </c>
      <c r="M2078" t="s">
        <v>60</v>
      </c>
      <c r="N2078">
        <v>71014.8</v>
      </c>
      <c r="O2078" t="s">
        <v>197</v>
      </c>
      <c r="P2078" t="s">
        <v>78</v>
      </c>
      <c r="Q2078">
        <v>81.45</v>
      </c>
      <c r="R2078">
        <v>5006.8</v>
      </c>
      <c r="S2078">
        <v>1544.6</v>
      </c>
      <c r="T2078">
        <v>11383.58</v>
      </c>
      <c r="U2078" t="str">
        <f>TEXT(Table1[[#This Row],[Booking_Date]],"mmm")</f>
        <v>Apr</v>
      </c>
      <c r="V2078">
        <f>YEAR(Table1[[#This Row],[Booking_Date]])</f>
        <v>2026</v>
      </c>
      <c r="W2078" t="s">
        <v>75</v>
      </c>
      <c r="X2078" t="str">
        <f>IF(Table1[[#This Row],[Freight_Cost]]&gt;50000,"High","Low")</f>
        <v>High</v>
      </c>
      <c r="Y2078" s="5" t="str">
        <f>IF(Table1[[#This Row],[Profit]]&gt;10000,"Good","Average")</f>
        <v>Good</v>
      </c>
      <c r="Z2078" s="5" t="str" cm="1">
        <f t="array" ref="Z2078">_xlfn.IFS(K2078&lt;=5,"Excellent",K2078&lt;=10,"Good",TRUE,"Delayed")</f>
        <v>Good</v>
      </c>
      <c r="AA2078" s="5" t="str">
        <f>_xlfn.XLOOKUP(Table1[[#This Row],[Shipment_ID]],A:A,E:E)</f>
        <v>Hapag-Lloyd</v>
      </c>
      <c r="AB2078" s="5">
        <f t="shared" si="32"/>
        <v>11383.58</v>
      </c>
    </row>
    <row r="2079" spans="1:28">
      <c r="A2079" t="s">
        <v>2273</v>
      </c>
      <c r="B2079" s="1">
        <v>45504</v>
      </c>
      <c r="C2079" t="s">
        <v>40</v>
      </c>
      <c r="D2079" t="s">
        <v>82</v>
      </c>
      <c r="E2079" t="s">
        <v>102</v>
      </c>
      <c r="F2079" t="s">
        <v>58</v>
      </c>
      <c r="G2079" t="s">
        <v>84</v>
      </c>
      <c r="H2079">
        <v>10.029999999999999</v>
      </c>
      <c r="I2079">
        <v>2715</v>
      </c>
      <c r="J2079">
        <v>90.51</v>
      </c>
      <c r="K2079">
        <v>7</v>
      </c>
      <c r="L2079" t="s">
        <v>44</v>
      </c>
      <c r="M2079" t="s">
        <v>60</v>
      </c>
      <c r="N2079">
        <v>64468.2</v>
      </c>
      <c r="O2079" t="s">
        <v>487</v>
      </c>
      <c r="P2079" t="s">
        <v>54</v>
      </c>
      <c r="Q2079">
        <v>81.92</v>
      </c>
      <c r="R2079">
        <v>5831.2</v>
      </c>
      <c r="S2079">
        <v>3858.97</v>
      </c>
      <c r="T2079">
        <v>11275.92</v>
      </c>
      <c r="U2079" t="str">
        <f>TEXT(Table1[[#This Row],[Booking_Date]],"mmm")</f>
        <v>Jul</v>
      </c>
      <c r="V2079">
        <f>YEAR(Table1[[#This Row],[Booking_Date]])</f>
        <v>2024</v>
      </c>
      <c r="W2079" t="s">
        <v>48</v>
      </c>
      <c r="X2079" t="str">
        <f>IF(Table1[[#This Row],[Freight_Cost]]&gt;50000,"High","Low")</f>
        <v>High</v>
      </c>
      <c r="Y2079" s="5" t="str">
        <f>IF(Table1[[#This Row],[Profit]]&gt;10000,"Good","Average")</f>
        <v>Good</v>
      </c>
      <c r="Z2079" s="5" t="str" cm="1">
        <f t="array" ref="Z2079">_xlfn.IFS(K2079&lt;=5,"Excellent",K2079&lt;=10,"Good",TRUE,"Delayed")</f>
        <v>Good</v>
      </c>
      <c r="AA2079" s="5" t="str">
        <f>_xlfn.XLOOKUP(Table1[[#This Row],[Shipment_ID]],A:A,E:E)</f>
        <v>Maersk</v>
      </c>
      <c r="AB2079" s="5">
        <f t="shared" si="32"/>
        <v>11275.92</v>
      </c>
    </row>
    <row r="2080" spans="1:28">
      <c r="A2080" t="s">
        <v>2274</v>
      </c>
      <c r="B2080" s="1">
        <v>45995</v>
      </c>
      <c r="C2080" t="s">
        <v>115</v>
      </c>
      <c r="D2080" t="s">
        <v>108</v>
      </c>
      <c r="E2080" t="s">
        <v>57</v>
      </c>
      <c r="F2080" t="s">
        <v>58</v>
      </c>
      <c r="G2080" t="s">
        <v>90</v>
      </c>
      <c r="H2080">
        <v>19.82</v>
      </c>
      <c r="I2080">
        <v>1899</v>
      </c>
      <c r="J2080">
        <v>97.07</v>
      </c>
      <c r="K2080">
        <v>5</v>
      </c>
      <c r="L2080" t="s">
        <v>68</v>
      </c>
      <c r="M2080" t="s">
        <v>60</v>
      </c>
      <c r="N2080">
        <v>66774.399999999994</v>
      </c>
      <c r="O2080" t="s">
        <v>425</v>
      </c>
      <c r="P2080" t="s">
        <v>74</v>
      </c>
      <c r="Q2080">
        <v>87.51</v>
      </c>
      <c r="R2080">
        <v>4590.8</v>
      </c>
      <c r="S2080">
        <v>2183.5700000000002</v>
      </c>
      <c r="T2080">
        <v>11121.82</v>
      </c>
      <c r="U2080" t="str">
        <f>TEXT(Table1[[#This Row],[Booking_Date]],"mmm")</f>
        <v>Dec</v>
      </c>
      <c r="V2080">
        <f>YEAR(Table1[[#This Row],[Booking_Date]])</f>
        <v>2025</v>
      </c>
      <c r="W2080" t="s">
        <v>104</v>
      </c>
      <c r="X2080" t="str">
        <f>IF(Table1[[#This Row],[Freight_Cost]]&gt;50000,"High","Low")</f>
        <v>High</v>
      </c>
      <c r="Y2080" s="5" t="str">
        <f>IF(Table1[[#This Row],[Profit]]&gt;10000,"Good","Average")</f>
        <v>Good</v>
      </c>
      <c r="Z2080" s="5" t="str" cm="1">
        <f t="array" ref="Z2080">_xlfn.IFS(K2080&lt;=5,"Excellent",K2080&lt;=10,"Good",TRUE,"Delayed")</f>
        <v>Excellent</v>
      </c>
      <c r="AA2080" s="5" t="str">
        <f>_xlfn.XLOOKUP(Table1[[#This Row],[Shipment_ID]],A:A,E:E)</f>
        <v>Evergreen</v>
      </c>
      <c r="AB2080" s="5">
        <f t="shared" si="32"/>
        <v>11121.82</v>
      </c>
    </row>
    <row r="2081" spans="1:28">
      <c r="A2081" t="s">
        <v>2275</v>
      </c>
      <c r="B2081" s="1">
        <v>45338</v>
      </c>
      <c r="C2081" t="s">
        <v>29</v>
      </c>
      <c r="D2081" t="s">
        <v>65</v>
      </c>
      <c r="E2081" t="s">
        <v>57</v>
      </c>
      <c r="F2081" t="s">
        <v>32</v>
      </c>
      <c r="G2081" t="s">
        <v>90</v>
      </c>
      <c r="H2081">
        <v>19.72</v>
      </c>
      <c r="I2081">
        <v>2199</v>
      </c>
      <c r="J2081">
        <v>90.24</v>
      </c>
      <c r="K2081">
        <v>5</v>
      </c>
      <c r="L2081" t="s">
        <v>44</v>
      </c>
      <c r="M2081" t="s">
        <v>45</v>
      </c>
      <c r="N2081">
        <v>56464.800000000003</v>
      </c>
      <c r="O2081" t="s">
        <v>358</v>
      </c>
      <c r="P2081" t="s">
        <v>62</v>
      </c>
      <c r="Q2081">
        <v>87.94</v>
      </c>
      <c r="R2081">
        <v>5186.8</v>
      </c>
      <c r="S2081">
        <v>1857.09</v>
      </c>
      <c r="T2081">
        <v>8189.14</v>
      </c>
      <c r="U2081" t="str">
        <f>TEXT(Table1[[#This Row],[Booking_Date]],"mmm")</f>
        <v>Feb</v>
      </c>
      <c r="V2081">
        <f>YEAR(Table1[[#This Row],[Booking_Date]])</f>
        <v>2024</v>
      </c>
      <c r="W2081" t="s">
        <v>38</v>
      </c>
      <c r="X2081" t="str">
        <f>IF(Table1[[#This Row],[Freight_Cost]]&gt;50000,"High","Low")</f>
        <v>High</v>
      </c>
      <c r="Y2081" s="5" t="str">
        <f>IF(Table1[[#This Row],[Profit]]&gt;10000,"Good","Average")</f>
        <v>Average</v>
      </c>
      <c r="Z2081" s="5" t="str" cm="1">
        <f t="array" ref="Z2081">_xlfn.IFS(K2081&lt;=5,"Excellent",K2081&lt;=10,"Good",TRUE,"Delayed")</f>
        <v>Excellent</v>
      </c>
      <c r="AA2081" s="5" t="str">
        <f>_xlfn.XLOOKUP(Table1[[#This Row],[Shipment_ID]],A:A,E:E)</f>
        <v>Evergreen</v>
      </c>
      <c r="AB2081" s="5">
        <f t="shared" si="32"/>
        <v>8189.14</v>
      </c>
    </row>
    <row r="2082" spans="1:28">
      <c r="A2082" t="s">
        <v>2276</v>
      </c>
      <c r="B2082" s="1">
        <v>45828</v>
      </c>
      <c r="C2082" t="s">
        <v>115</v>
      </c>
      <c r="D2082" t="s">
        <v>108</v>
      </c>
      <c r="E2082" t="s">
        <v>31</v>
      </c>
      <c r="F2082" t="s">
        <v>32</v>
      </c>
      <c r="G2082" t="s">
        <v>84</v>
      </c>
      <c r="H2082">
        <v>27.35</v>
      </c>
      <c r="I2082">
        <v>2055</v>
      </c>
      <c r="J2082">
        <v>99.29</v>
      </c>
      <c r="K2082">
        <v>7</v>
      </c>
      <c r="L2082" t="s">
        <v>44</v>
      </c>
      <c r="M2082" t="s">
        <v>45</v>
      </c>
      <c r="N2082">
        <v>62689.8</v>
      </c>
      <c r="O2082" t="s">
        <v>454</v>
      </c>
      <c r="P2082" t="s">
        <v>47</v>
      </c>
      <c r="Q2082">
        <v>88.6</v>
      </c>
      <c r="R2082">
        <v>5204</v>
      </c>
      <c r="S2082">
        <v>4532.09</v>
      </c>
      <c r="T2082">
        <v>7825.64</v>
      </c>
      <c r="U2082" t="str">
        <f>TEXT(Table1[[#This Row],[Booking_Date]],"mmm")</f>
        <v>Jun</v>
      </c>
      <c r="V2082">
        <f>YEAR(Table1[[#This Row],[Booking_Date]])</f>
        <v>2025</v>
      </c>
      <c r="W2082" t="s">
        <v>75</v>
      </c>
      <c r="X2082" t="str">
        <f>IF(Table1[[#This Row],[Freight_Cost]]&gt;50000,"High","Low")</f>
        <v>High</v>
      </c>
      <c r="Y2082" s="5" t="str">
        <f>IF(Table1[[#This Row],[Profit]]&gt;10000,"Good","Average")</f>
        <v>Average</v>
      </c>
      <c r="Z2082" s="5" t="str" cm="1">
        <f t="array" ref="Z2082">_xlfn.IFS(K2082&lt;=5,"Excellent",K2082&lt;=10,"Good",TRUE,"Delayed")</f>
        <v>Good</v>
      </c>
      <c r="AA2082" s="5" t="str">
        <f>_xlfn.XLOOKUP(Table1[[#This Row],[Shipment_ID]],A:A,E:E)</f>
        <v>Hapag-Lloyd</v>
      </c>
      <c r="AB2082" s="5">
        <f t="shared" si="32"/>
        <v>7825.64</v>
      </c>
    </row>
    <row r="2083" spans="1:28">
      <c r="A2083" t="s">
        <v>2277</v>
      </c>
      <c r="B2083" s="1">
        <v>45871</v>
      </c>
      <c r="C2083" t="s">
        <v>64</v>
      </c>
      <c r="D2083" t="s">
        <v>82</v>
      </c>
      <c r="E2083" t="s">
        <v>42</v>
      </c>
      <c r="F2083" t="s">
        <v>32</v>
      </c>
      <c r="G2083" t="s">
        <v>90</v>
      </c>
      <c r="H2083">
        <v>11.95</v>
      </c>
      <c r="I2083">
        <v>2211</v>
      </c>
      <c r="J2083">
        <v>89.28</v>
      </c>
      <c r="K2083">
        <v>7</v>
      </c>
      <c r="L2083" t="s">
        <v>34</v>
      </c>
      <c r="M2083" t="s">
        <v>35</v>
      </c>
      <c r="N2083">
        <v>57000.6</v>
      </c>
      <c r="O2083" t="s">
        <v>148</v>
      </c>
      <c r="P2083" t="s">
        <v>62</v>
      </c>
      <c r="Q2083">
        <v>88.18</v>
      </c>
      <c r="R2083">
        <v>4900</v>
      </c>
      <c r="S2083">
        <v>4496.32</v>
      </c>
      <c r="T2083">
        <v>6869.78</v>
      </c>
      <c r="U2083" t="str">
        <f>TEXT(Table1[[#This Row],[Booking_Date]],"mmm")</f>
        <v>Aug</v>
      </c>
      <c r="V2083">
        <f>YEAR(Table1[[#This Row],[Booking_Date]])</f>
        <v>2025</v>
      </c>
      <c r="W2083" t="s">
        <v>48</v>
      </c>
      <c r="X2083" t="str">
        <f>IF(Table1[[#This Row],[Freight_Cost]]&gt;50000,"High","Low")</f>
        <v>High</v>
      </c>
      <c r="Y2083" s="5" t="str">
        <f>IF(Table1[[#This Row],[Profit]]&gt;10000,"Good","Average")</f>
        <v>Average</v>
      </c>
      <c r="Z2083" s="5" t="str" cm="1">
        <f t="array" ref="Z2083">_xlfn.IFS(K2083&lt;=5,"Excellent",K2083&lt;=10,"Good",TRUE,"Delayed")</f>
        <v>Good</v>
      </c>
      <c r="AA2083" s="5" t="str">
        <f>_xlfn.XLOOKUP(Table1[[#This Row],[Shipment_ID]],A:A,E:E)</f>
        <v>CMA CGM</v>
      </c>
      <c r="AB2083" s="5">
        <f t="shared" si="32"/>
        <v>6869.78</v>
      </c>
    </row>
    <row r="2084" spans="1:28">
      <c r="A2084" t="s">
        <v>2278</v>
      </c>
      <c r="B2084" s="1">
        <v>45311</v>
      </c>
      <c r="C2084" t="s">
        <v>40</v>
      </c>
      <c r="D2084" t="s">
        <v>41</v>
      </c>
      <c r="E2084" t="s">
        <v>102</v>
      </c>
      <c r="F2084" t="s">
        <v>58</v>
      </c>
      <c r="G2084" t="s">
        <v>33</v>
      </c>
      <c r="H2084">
        <v>12.39</v>
      </c>
      <c r="I2084">
        <v>1637</v>
      </c>
      <c r="J2084">
        <v>96.41</v>
      </c>
      <c r="K2084">
        <v>5</v>
      </c>
      <c r="L2084" t="s">
        <v>68</v>
      </c>
      <c r="M2084" t="s">
        <v>60</v>
      </c>
      <c r="N2084">
        <v>56864.2</v>
      </c>
      <c r="O2084" t="s">
        <v>324</v>
      </c>
      <c r="P2084" t="s">
        <v>54</v>
      </c>
      <c r="Q2084">
        <v>84.92</v>
      </c>
      <c r="R2084">
        <v>3769.6</v>
      </c>
      <c r="S2084">
        <v>3247.31</v>
      </c>
      <c r="T2084">
        <v>7510.79</v>
      </c>
      <c r="U2084" t="str">
        <f>TEXT(Table1[[#This Row],[Booking_Date]],"mmm")</f>
        <v>Jan</v>
      </c>
      <c r="V2084">
        <f>YEAR(Table1[[#This Row],[Booking_Date]])</f>
        <v>2024</v>
      </c>
      <c r="W2084" t="s">
        <v>38</v>
      </c>
      <c r="X2084" t="str">
        <f>IF(Table1[[#This Row],[Freight_Cost]]&gt;50000,"High","Low")</f>
        <v>High</v>
      </c>
      <c r="Y2084" s="5" t="str">
        <f>IF(Table1[[#This Row],[Profit]]&gt;10000,"Good","Average")</f>
        <v>Average</v>
      </c>
      <c r="Z2084" s="5" t="str" cm="1">
        <f t="array" ref="Z2084">_xlfn.IFS(K2084&lt;=5,"Excellent",K2084&lt;=10,"Good",TRUE,"Delayed")</f>
        <v>Excellent</v>
      </c>
      <c r="AA2084" s="5" t="str">
        <f>_xlfn.XLOOKUP(Table1[[#This Row],[Shipment_ID]],A:A,E:E)</f>
        <v>Maersk</v>
      </c>
      <c r="AB2084" s="5">
        <f t="shared" si="32"/>
        <v>7510.79</v>
      </c>
    </row>
    <row r="2085" spans="1:28">
      <c r="A2085" t="s">
        <v>2279</v>
      </c>
      <c r="B2085" s="1">
        <v>46126</v>
      </c>
      <c r="C2085" t="s">
        <v>115</v>
      </c>
      <c r="D2085" t="s">
        <v>65</v>
      </c>
      <c r="E2085" t="s">
        <v>31</v>
      </c>
      <c r="F2085" t="s">
        <v>32</v>
      </c>
      <c r="G2085" t="s">
        <v>84</v>
      </c>
      <c r="H2085">
        <v>13.87</v>
      </c>
      <c r="I2085">
        <v>1943</v>
      </c>
      <c r="J2085">
        <v>92.22</v>
      </c>
      <c r="K2085">
        <v>4</v>
      </c>
      <c r="L2085" t="s">
        <v>34</v>
      </c>
      <c r="M2085" t="s">
        <v>45</v>
      </c>
      <c r="N2085">
        <v>53365.4</v>
      </c>
      <c r="O2085" t="s">
        <v>195</v>
      </c>
      <c r="P2085" t="s">
        <v>74</v>
      </c>
      <c r="Q2085">
        <v>85.41</v>
      </c>
      <c r="R2085">
        <v>4440.8</v>
      </c>
      <c r="S2085">
        <v>2772.52</v>
      </c>
      <c r="T2085">
        <v>8855.4699999999993</v>
      </c>
      <c r="U2085" t="str">
        <f>TEXT(Table1[[#This Row],[Booking_Date]],"mmm")</f>
        <v>Apr</v>
      </c>
      <c r="V2085">
        <f>YEAR(Table1[[#This Row],[Booking_Date]])</f>
        <v>2026</v>
      </c>
      <c r="W2085" t="s">
        <v>75</v>
      </c>
      <c r="X2085" t="str">
        <f>IF(Table1[[#This Row],[Freight_Cost]]&gt;50000,"High","Low")</f>
        <v>High</v>
      </c>
      <c r="Y2085" s="5" t="str">
        <f>IF(Table1[[#This Row],[Profit]]&gt;10000,"Good","Average")</f>
        <v>Average</v>
      </c>
      <c r="Z2085" s="5" t="str" cm="1">
        <f t="array" ref="Z2085">_xlfn.IFS(K2085&lt;=5,"Excellent",K2085&lt;=10,"Good",TRUE,"Delayed")</f>
        <v>Excellent</v>
      </c>
      <c r="AA2085" s="5" t="str">
        <f>_xlfn.XLOOKUP(Table1[[#This Row],[Shipment_ID]],A:A,E:E)</f>
        <v>Hapag-Lloyd</v>
      </c>
      <c r="AB2085" s="5">
        <f t="shared" si="32"/>
        <v>8855.4699999999993</v>
      </c>
    </row>
    <row r="2086" spans="1:28">
      <c r="A2086" t="s">
        <v>2280</v>
      </c>
      <c r="B2086" s="1">
        <v>45655</v>
      </c>
      <c r="C2086" t="s">
        <v>50</v>
      </c>
      <c r="D2086" t="s">
        <v>51</v>
      </c>
      <c r="E2086" t="s">
        <v>66</v>
      </c>
      <c r="F2086" t="s">
        <v>32</v>
      </c>
      <c r="G2086" t="s">
        <v>84</v>
      </c>
      <c r="H2086">
        <v>13.93</v>
      </c>
      <c r="I2086">
        <v>1060</v>
      </c>
      <c r="J2086">
        <v>92.67</v>
      </c>
      <c r="K2086">
        <v>2</v>
      </c>
      <c r="L2086" t="s">
        <v>34</v>
      </c>
      <c r="M2086" t="s">
        <v>60</v>
      </c>
      <c r="N2086">
        <v>41377.4</v>
      </c>
      <c r="O2086" t="s">
        <v>341</v>
      </c>
      <c r="P2086" t="s">
        <v>74</v>
      </c>
      <c r="Q2086">
        <v>88.46</v>
      </c>
      <c r="R2086">
        <v>2677.2</v>
      </c>
      <c r="S2086">
        <v>3774.4</v>
      </c>
      <c r="T2086">
        <v>7396.3</v>
      </c>
      <c r="U2086" t="str">
        <f>TEXT(Table1[[#This Row],[Booking_Date]],"mmm")</f>
        <v>Dec</v>
      </c>
      <c r="V2086">
        <f>YEAR(Table1[[#This Row],[Booking_Date]])</f>
        <v>2024</v>
      </c>
      <c r="W2086" t="s">
        <v>104</v>
      </c>
      <c r="X2086" t="str">
        <f>IF(Table1[[#This Row],[Freight_Cost]]&gt;50000,"High","Low")</f>
        <v>Low</v>
      </c>
      <c r="Y2086" s="5" t="str">
        <f>IF(Table1[[#This Row],[Profit]]&gt;10000,"Good","Average")</f>
        <v>Average</v>
      </c>
      <c r="Z2086" s="5" t="str" cm="1">
        <f t="array" ref="Z2086">_xlfn.IFS(K2086&lt;=5,"Excellent",K2086&lt;=10,"Good",TRUE,"Delayed")</f>
        <v>Excellent</v>
      </c>
      <c r="AA2086" s="5" t="str">
        <f>_xlfn.XLOOKUP(Table1[[#This Row],[Shipment_ID]],A:A,E:E)</f>
        <v>COSCO</v>
      </c>
      <c r="AB2086" s="5">
        <f t="shared" si="32"/>
        <v>7396.3</v>
      </c>
    </row>
    <row r="2087" spans="1:28">
      <c r="A2087" t="s">
        <v>2281</v>
      </c>
      <c r="B2087" s="1">
        <v>45565</v>
      </c>
      <c r="C2087" t="s">
        <v>29</v>
      </c>
      <c r="D2087" t="s">
        <v>65</v>
      </c>
      <c r="E2087" t="s">
        <v>102</v>
      </c>
      <c r="F2087" t="s">
        <v>58</v>
      </c>
      <c r="G2087" t="s">
        <v>33</v>
      </c>
      <c r="H2087">
        <v>13.01</v>
      </c>
      <c r="I2087">
        <v>720</v>
      </c>
      <c r="J2087">
        <v>86.6</v>
      </c>
      <c r="K2087">
        <v>3</v>
      </c>
      <c r="L2087" t="s">
        <v>34</v>
      </c>
      <c r="M2087" t="s">
        <v>60</v>
      </c>
      <c r="N2087">
        <v>47741</v>
      </c>
      <c r="O2087" t="s">
        <v>268</v>
      </c>
      <c r="P2087" t="s">
        <v>54</v>
      </c>
      <c r="Q2087">
        <v>86.99</v>
      </c>
      <c r="R2087">
        <v>1960.4</v>
      </c>
      <c r="S2087">
        <v>1784.1</v>
      </c>
      <c r="T2087">
        <v>6085.61</v>
      </c>
      <c r="U2087" t="str">
        <f>TEXT(Table1[[#This Row],[Booking_Date]],"mmm")</f>
        <v>Sep</v>
      </c>
      <c r="V2087">
        <f>YEAR(Table1[[#This Row],[Booking_Date]])</f>
        <v>2024</v>
      </c>
      <c r="W2087" t="s">
        <v>48</v>
      </c>
      <c r="X2087" t="str">
        <f>IF(Table1[[#This Row],[Freight_Cost]]&gt;50000,"High","Low")</f>
        <v>Low</v>
      </c>
      <c r="Y2087" s="5" t="str">
        <f>IF(Table1[[#This Row],[Profit]]&gt;10000,"Good","Average")</f>
        <v>Average</v>
      </c>
      <c r="Z2087" s="5" t="str" cm="1">
        <f t="array" ref="Z2087">_xlfn.IFS(K2087&lt;=5,"Excellent",K2087&lt;=10,"Good",TRUE,"Delayed")</f>
        <v>Excellent</v>
      </c>
      <c r="AA2087" s="5" t="str">
        <f>_xlfn.XLOOKUP(Table1[[#This Row],[Shipment_ID]],A:A,E:E)</f>
        <v>Maersk</v>
      </c>
      <c r="AB2087" s="5">
        <f t="shared" si="32"/>
        <v>6085.61</v>
      </c>
    </row>
    <row r="2088" spans="1:28">
      <c r="A2088" t="s">
        <v>2282</v>
      </c>
      <c r="B2088" s="1">
        <v>45882</v>
      </c>
      <c r="C2088" t="s">
        <v>89</v>
      </c>
      <c r="D2088" t="s">
        <v>72</v>
      </c>
      <c r="E2088" t="s">
        <v>42</v>
      </c>
      <c r="F2088" t="s">
        <v>32</v>
      </c>
      <c r="G2088" t="s">
        <v>67</v>
      </c>
      <c r="H2088">
        <v>11.43</v>
      </c>
      <c r="I2088">
        <v>2556</v>
      </c>
      <c r="J2088">
        <v>100.48</v>
      </c>
      <c r="K2088">
        <v>7</v>
      </c>
      <c r="L2088" t="s">
        <v>34</v>
      </c>
      <c r="M2088" t="s">
        <v>35</v>
      </c>
      <c r="N2088">
        <v>62016.6</v>
      </c>
      <c r="O2088" t="s">
        <v>184</v>
      </c>
      <c r="P2088" t="s">
        <v>62</v>
      </c>
      <c r="Q2088">
        <v>87.98</v>
      </c>
      <c r="R2088">
        <v>5569.2</v>
      </c>
      <c r="S2088">
        <v>1807.33</v>
      </c>
      <c r="T2088">
        <v>6840.05</v>
      </c>
      <c r="U2088" t="str">
        <f>TEXT(Table1[[#This Row],[Booking_Date]],"mmm")</f>
        <v>Aug</v>
      </c>
      <c r="V2088">
        <f>YEAR(Table1[[#This Row],[Booking_Date]])</f>
        <v>2025</v>
      </c>
      <c r="W2088" t="s">
        <v>48</v>
      </c>
      <c r="X2088" t="str">
        <f>IF(Table1[[#This Row],[Freight_Cost]]&gt;50000,"High","Low")</f>
        <v>High</v>
      </c>
      <c r="Y2088" s="5" t="str">
        <f>IF(Table1[[#This Row],[Profit]]&gt;10000,"Good","Average")</f>
        <v>Average</v>
      </c>
      <c r="Z2088" s="5" t="str" cm="1">
        <f t="array" ref="Z2088">_xlfn.IFS(K2088&lt;=5,"Excellent",K2088&lt;=10,"Good",TRUE,"Delayed")</f>
        <v>Good</v>
      </c>
      <c r="AA2088" s="5" t="str">
        <f>_xlfn.XLOOKUP(Table1[[#This Row],[Shipment_ID]],A:A,E:E)</f>
        <v>CMA CGM</v>
      </c>
      <c r="AB2088" s="5">
        <f t="shared" si="32"/>
        <v>6840.05</v>
      </c>
    </row>
    <row r="2089" spans="1:28">
      <c r="A2089" t="s">
        <v>2283</v>
      </c>
      <c r="B2089" s="1">
        <v>45868</v>
      </c>
      <c r="C2089" t="s">
        <v>64</v>
      </c>
      <c r="D2089" t="s">
        <v>65</v>
      </c>
      <c r="E2089" t="s">
        <v>83</v>
      </c>
      <c r="F2089" t="s">
        <v>58</v>
      </c>
      <c r="G2089" t="s">
        <v>90</v>
      </c>
      <c r="H2089">
        <v>14.7</v>
      </c>
      <c r="I2089">
        <v>1707</v>
      </c>
      <c r="J2089">
        <v>101.94</v>
      </c>
      <c r="K2089">
        <v>4</v>
      </c>
      <c r="L2089" t="s">
        <v>44</v>
      </c>
      <c r="M2089" t="s">
        <v>60</v>
      </c>
      <c r="N2089">
        <v>57946.8</v>
      </c>
      <c r="O2089" t="s">
        <v>111</v>
      </c>
      <c r="P2089" t="s">
        <v>37</v>
      </c>
      <c r="Q2089">
        <v>81.849999999999994</v>
      </c>
      <c r="R2089">
        <v>4002</v>
      </c>
      <c r="S2089">
        <v>2773.09</v>
      </c>
      <c r="T2089">
        <v>7969.83</v>
      </c>
      <c r="U2089" t="str">
        <f>TEXT(Table1[[#This Row],[Booking_Date]],"mmm")</f>
        <v>Jul</v>
      </c>
      <c r="V2089">
        <f>YEAR(Table1[[#This Row],[Booking_Date]])</f>
        <v>2025</v>
      </c>
      <c r="W2089" t="s">
        <v>48</v>
      </c>
      <c r="X2089" t="str">
        <f>IF(Table1[[#This Row],[Freight_Cost]]&gt;50000,"High","Low")</f>
        <v>High</v>
      </c>
      <c r="Y2089" s="5" t="str">
        <f>IF(Table1[[#This Row],[Profit]]&gt;10000,"Good","Average")</f>
        <v>Average</v>
      </c>
      <c r="Z2089" s="5" t="str" cm="1">
        <f t="array" ref="Z2089">_xlfn.IFS(K2089&lt;=5,"Excellent",K2089&lt;=10,"Good",TRUE,"Delayed")</f>
        <v>Excellent</v>
      </c>
      <c r="AA2089" s="5" t="str">
        <f>_xlfn.XLOOKUP(Table1[[#This Row],[Shipment_ID]],A:A,E:E)</f>
        <v>MSC</v>
      </c>
      <c r="AB2089" s="5">
        <f t="shared" si="32"/>
        <v>7969.83</v>
      </c>
    </row>
    <row r="2090" spans="1:28">
      <c r="A2090" t="s">
        <v>2284</v>
      </c>
      <c r="B2090" s="1">
        <v>45576</v>
      </c>
      <c r="C2090" t="s">
        <v>50</v>
      </c>
      <c r="D2090" t="s">
        <v>72</v>
      </c>
      <c r="E2090" t="s">
        <v>99</v>
      </c>
      <c r="F2090" t="s">
        <v>32</v>
      </c>
      <c r="G2090" t="s">
        <v>52</v>
      </c>
      <c r="H2090">
        <v>10.83</v>
      </c>
      <c r="I2090">
        <v>654</v>
      </c>
      <c r="J2090">
        <v>88.7</v>
      </c>
      <c r="K2090">
        <v>2</v>
      </c>
      <c r="L2090" t="s">
        <v>34</v>
      </c>
      <c r="M2090" t="s">
        <v>60</v>
      </c>
      <c r="N2090">
        <v>33239</v>
      </c>
      <c r="O2090" t="s">
        <v>77</v>
      </c>
      <c r="P2090" t="s">
        <v>78</v>
      </c>
      <c r="Q2090">
        <v>82.4</v>
      </c>
      <c r="R2090">
        <v>1741.2</v>
      </c>
      <c r="S2090">
        <v>1777.91</v>
      </c>
      <c r="T2090">
        <v>5904.83</v>
      </c>
      <c r="U2090" t="str">
        <f>TEXT(Table1[[#This Row],[Booking_Date]],"mmm")</f>
        <v>Oct</v>
      </c>
      <c r="V2090">
        <f>YEAR(Table1[[#This Row],[Booking_Date]])</f>
        <v>2024</v>
      </c>
      <c r="W2090" t="s">
        <v>104</v>
      </c>
      <c r="X2090" t="str">
        <f>IF(Table1[[#This Row],[Freight_Cost]]&gt;50000,"High","Low")</f>
        <v>Low</v>
      </c>
      <c r="Y2090" s="5" t="str">
        <f>IF(Table1[[#This Row],[Profit]]&gt;10000,"Good","Average")</f>
        <v>Average</v>
      </c>
      <c r="Z2090" s="5" t="str" cm="1">
        <f t="array" ref="Z2090">_xlfn.IFS(K2090&lt;=5,"Excellent",K2090&lt;=10,"Good",TRUE,"Delayed")</f>
        <v>Excellent</v>
      </c>
      <c r="AA2090" s="5" t="str">
        <f>_xlfn.XLOOKUP(Table1[[#This Row],[Shipment_ID]],A:A,E:E)</f>
        <v>ONE</v>
      </c>
      <c r="AB2090" s="5">
        <f t="shared" si="32"/>
        <v>5904.83</v>
      </c>
    </row>
    <row r="2091" spans="1:28">
      <c r="A2091" t="s">
        <v>2285</v>
      </c>
      <c r="B2091" s="1">
        <v>46051</v>
      </c>
      <c r="C2091" t="s">
        <v>50</v>
      </c>
      <c r="D2091" t="s">
        <v>30</v>
      </c>
      <c r="E2091" t="s">
        <v>102</v>
      </c>
      <c r="F2091" t="s">
        <v>58</v>
      </c>
      <c r="G2091" t="s">
        <v>67</v>
      </c>
      <c r="H2091">
        <v>11.24</v>
      </c>
      <c r="I2091">
        <v>1548</v>
      </c>
      <c r="J2091">
        <v>86.04</v>
      </c>
      <c r="K2091">
        <v>5</v>
      </c>
      <c r="L2091" t="s">
        <v>34</v>
      </c>
      <c r="M2091" t="s">
        <v>60</v>
      </c>
      <c r="N2091">
        <v>56016.800000000003</v>
      </c>
      <c r="O2091" t="s">
        <v>182</v>
      </c>
      <c r="P2091" t="s">
        <v>62</v>
      </c>
      <c r="Q2091">
        <v>88.4</v>
      </c>
      <c r="R2091">
        <v>3545.6</v>
      </c>
      <c r="S2091">
        <v>4754.09</v>
      </c>
      <c r="T2091">
        <v>5758.69</v>
      </c>
      <c r="U2091" t="str">
        <f>TEXT(Table1[[#This Row],[Booking_Date]],"mmm")</f>
        <v>Jan</v>
      </c>
      <c r="V2091">
        <f>YEAR(Table1[[#This Row],[Booking_Date]])</f>
        <v>2026</v>
      </c>
      <c r="W2091" t="s">
        <v>38</v>
      </c>
      <c r="X2091" t="str">
        <f>IF(Table1[[#This Row],[Freight_Cost]]&gt;50000,"High","Low")</f>
        <v>High</v>
      </c>
      <c r="Y2091" s="5" t="str">
        <f>IF(Table1[[#This Row],[Profit]]&gt;10000,"Good","Average")</f>
        <v>Average</v>
      </c>
      <c r="Z2091" s="5" t="str" cm="1">
        <f t="array" ref="Z2091">_xlfn.IFS(K2091&lt;=5,"Excellent",K2091&lt;=10,"Good",TRUE,"Delayed")</f>
        <v>Excellent</v>
      </c>
      <c r="AA2091" s="5" t="str">
        <f>_xlfn.XLOOKUP(Table1[[#This Row],[Shipment_ID]],A:A,E:E)</f>
        <v>Maersk</v>
      </c>
      <c r="AB2091" s="5">
        <f t="shared" si="32"/>
        <v>5758.69</v>
      </c>
    </row>
    <row r="2092" spans="1:28">
      <c r="A2092" t="s">
        <v>2286</v>
      </c>
      <c r="B2092" s="1">
        <v>45657</v>
      </c>
      <c r="C2092" t="s">
        <v>115</v>
      </c>
      <c r="D2092" t="s">
        <v>65</v>
      </c>
      <c r="E2092" t="s">
        <v>102</v>
      </c>
      <c r="F2092" t="s">
        <v>58</v>
      </c>
      <c r="G2092" t="s">
        <v>33</v>
      </c>
      <c r="H2092">
        <v>11.55</v>
      </c>
      <c r="I2092">
        <v>2458</v>
      </c>
      <c r="J2092">
        <v>92.82</v>
      </c>
      <c r="K2092">
        <v>6</v>
      </c>
      <c r="L2092" t="s">
        <v>34</v>
      </c>
      <c r="M2092" t="s">
        <v>60</v>
      </c>
      <c r="N2092">
        <v>68029.399999999994</v>
      </c>
      <c r="O2092" t="s">
        <v>87</v>
      </c>
      <c r="P2092" t="s">
        <v>70</v>
      </c>
      <c r="Q2092">
        <v>81.89</v>
      </c>
      <c r="R2092">
        <v>5378</v>
      </c>
      <c r="S2092">
        <v>1600.7</v>
      </c>
      <c r="T2092">
        <v>7215.22</v>
      </c>
      <c r="U2092" t="str">
        <f>TEXT(Table1[[#This Row],[Booking_Date]],"mmm")</f>
        <v>Dec</v>
      </c>
      <c r="V2092">
        <f>YEAR(Table1[[#This Row],[Booking_Date]])</f>
        <v>2024</v>
      </c>
      <c r="W2092" t="s">
        <v>104</v>
      </c>
      <c r="X2092" t="str">
        <f>IF(Table1[[#This Row],[Freight_Cost]]&gt;50000,"High","Low")</f>
        <v>High</v>
      </c>
      <c r="Y2092" s="5" t="str">
        <f>IF(Table1[[#This Row],[Profit]]&gt;10000,"Good","Average")</f>
        <v>Average</v>
      </c>
      <c r="Z2092" s="5" t="str" cm="1">
        <f t="array" ref="Z2092">_xlfn.IFS(K2092&lt;=5,"Excellent",K2092&lt;=10,"Good",TRUE,"Delayed")</f>
        <v>Good</v>
      </c>
      <c r="AA2092" s="5" t="str">
        <f>_xlfn.XLOOKUP(Table1[[#This Row],[Shipment_ID]],A:A,E:E)</f>
        <v>Maersk</v>
      </c>
      <c r="AB2092" s="5">
        <f t="shared" si="32"/>
        <v>7215.22</v>
      </c>
    </row>
    <row r="2093" spans="1:28">
      <c r="A2093" t="s">
        <v>2287</v>
      </c>
      <c r="B2093" s="1">
        <v>45294</v>
      </c>
      <c r="C2093" t="s">
        <v>121</v>
      </c>
      <c r="D2093" t="s">
        <v>82</v>
      </c>
      <c r="E2093" t="s">
        <v>57</v>
      </c>
      <c r="F2093" t="s">
        <v>32</v>
      </c>
      <c r="G2093" t="s">
        <v>59</v>
      </c>
      <c r="H2093">
        <v>18.66</v>
      </c>
      <c r="I2093">
        <v>2479</v>
      </c>
      <c r="J2093">
        <v>93.18</v>
      </c>
      <c r="K2093">
        <v>6</v>
      </c>
      <c r="L2093" t="s">
        <v>34</v>
      </c>
      <c r="M2093" t="s">
        <v>60</v>
      </c>
      <c r="N2093">
        <v>62723.6</v>
      </c>
      <c r="O2093" t="s">
        <v>168</v>
      </c>
      <c r="P2093" t="s">
        <v>47</v>
      </c>
      <c r="Q2093">
        <v>85.32</v>
      </c>
      <c r="R2093">
        <v>5704.4</v>
      </c>
      <c r="S2093">
        <v>3151.87</v>
      </c>
      <c r="T2093">
        <v>10032.709999999999</v>
      </c>
      <c r="U2093" t="str">
        <f>TEXT(Table1[[#This Row],[Booking_Date]],"mmm")</f>
        <v>Jan</v>
      </c>
      <c r="V2093">
        <f>YEAR(Table1[[#This Row],[Booking_Date]])</f>
        <v>2024</v>
      </c>
      <c r="W2093" t="s">
        <v>38</v>
      </c>
      <c r="X2093" t="str">
        <f>IF(Table1[[#This Row],[Freight_Cost]]&gt;50000,"High","Low")</f>
        <v>High</v>
      </c>
      <c r="Y2093" s="5" t="str">
        <f>IF(Table1[[#This Row],[Profit]]&gt;10000,"Good","Average")</f>
        <v>Good</v>
      </c>
      <c r="Z2093" s="5" t="str" cm="1">
        <f t="array" ref="Z2093">_xlfn.IFS(K2093&lt;=5,"Excellent",K2093&lt;=10,"Good",TRUE,"Delayed")</f>
        <v>Good</v>
      </c>
      <c r="AA2093" s="5" t="str">
        <f>_xlfn.XLOOKUP(Table1[[#This Row],[Shipment_ID]],A:A,E:E)</f>
        <v>Evergreen</v>
      </c>
      <c r="AB2093" s="5">
        <f t="shared" si="32"/>
        <v>10032.709999999999</v>
      </c>
    </row>
    <row r="2094" spans="1:28">
      <c r="A2094" t="s">
        <v>2288</v>
      </c>
      <c r="B2094" s="1">
        <v>45981</v>
      </c>
      <c r="C2094" t="s">
        <v>50</v>
      </c>
      <c r="D2094" t="s">
        <v>72</v>
      </c>
      <c r="E2094" t="s">
        <v>99</v>
      </c>
      <c r="F2094" t="s">
        <v>58</v>
      </c>
      <c r="G2094" t="s">
        <v>43</v>
      </c>
      <c r="H2094">
        <v>27.91</v>
      </c>
      <c r="I2094">
        <v>1486</v>
      </c>
      <c r="J2094">
        <v>103.32</v>
      </c>
      <c r="K2094">
        <v>4</v>
      </c>
      <c r="L2094" t="s">
        <v>68</v>
      </c>
      <c r="M2094" t="s">
        <v>45</v>
      </c>
      <c r="N2094">
        <v>71349.399999999994</v>
      </c>
      <c r="O2094" t="s">
        <v>272</v>
      </c>
      <c r="P2094" t="s">
        <v>62</v>
      </c>
      <c r="Q2094">
        <v>84.7</v>
      </c>
      <c r="R2094">
        <v>4088.4</v>
      </c>
      <c r="S2094">
        <v>2216.6799999999998</v>
      </c>
      <c r="T2094">
        <v>12275</v>
      </c>
      <c r="U2094" t="str">
        <f>TEXT(Table1[[#This Row],[Booking_Date]],"mmm")</f>
        <v>Nov</v>
      </c>
      <c r="V2094">
        <f>YEAR(Table1[[#This Row],[Booking_Date]])</f>
        <v>2025</v>
      </c>
      <c r="W2094" t="s">
        <v>104</v>
      </c>
      <c r="X2094" t="str">
        <f>IF(Table1[[#This Row],[Freight_Cost]]&gt;50000,"High","Low")</f>
        <v>High</v>
      </c>
      <c r="Y2094" s="5" t="str">
        <f>IF(Table1[[#This Row],[Profit]]&gt;10000,"Good","Average")</f>
        <v>Good</v>
      </c>
      <c r="Z2094" s="5" t="str" cm="1">
        <f t="array" ref="Z2094">_xlfn.IFS(K2094&lt;=5,"Excellent",K2094&lt;=10,"Good",TRUE,"Delayed")</f>
        <v>Excellent</v>
      </c>
      <c r="AA2094" s="5" t="str">
        <f>_xlfn.XLOOKUP(Table1[[#This Row],[Shipment_ID]],A:A,E:E)</f>
        <v>ONE</v>
      </c>
      <c r="AB2094" s="5">
        <f t="shared" si="32"/>
        <v>12275</v>
      </c>
    </row>
    <row r="2095" spans="1:28">
      <c r="A2095" t="s">
        <v>2289</v>
      </c>
      <c r="B2095" s="1">
        <v>46152</v>
      </c>
      <c r="C2095" t="s">
        <v>89</v>
      </c>
      <c r="D2095" t="s">
        <v>108</v>
      </c>
      <c r="E2095" t="s">
        <v>66</v>
      </c>
      <c r="F2095" t="s">
        <v>58</v>
      </c>
      <c r="G2095" t="s">
        <v>33</v>
      </c>
      <c r="H2095">
        <v>11.54</v>
      </c>
      <c r="I2095">
        <v>908</v>
      </c>
      <c r="J2095">
        <v>95.89</v>
      </c>
      <c r="K2095">
        <v>2</v>
      </c>
      <c r="L2095" t="s">
        <v>34</v>
      </c>
      <c r="M2095" t="s">
        <v>35</v>
      </c>
      <c r="N2095">
        <v>53788.800000000003</v>
      </c>
      <c r="O2095" t="s">
        <v>385</v>
      </c>
      <c r="P2095" t="s">
        <v>74</v>
      </c>
      <c r="Q2095">
        <v>88.17</v>
      </c>
      <c r="R2095">
        <v>2277.6</v>
      </c>
      <c r="S2095">
        <v>4014.3</v>
      </c>
      <c r="T2095">
        <v>8902.77</v>
      </c>
      <c r="U2095" t="str">
        <f>TEXT(Table1[[#This Row],[Booking_Date]],"mmm")</f>
        <v>May</v>
      </c>
      <c r="V2095">
        <f>YEAR(Table1[[#This Row],[Booking_Date]])</f>
        <v>2026</v>
      </c>
      <c r="W2095" t="s">
        <v>75</v>
      </c>
      <c r="X2095" t="str">
        <f>IF(Table1[[#This Row],[Freight_Cost]]&gt;50000,"High","Low")</f>
        <v>High</v>
      </c>
      <c r="Y2095" s="5" t="str">
        <f>IF(Table1[[#This Row],[Profit]]&gt;10000,"Good","Average")</f>
        <v>Average</v>
      </c>
      <c r="Z2095" s="5" t="str" cm="1">
        <f t="array" ref="Z2095">_xlfn.IFS(K2095&lt;=5,"Excellent",K2095&lt;=10,"Good",TRUE,"Delayed")</f>
        <v>Excellent</v>
      </c>
      <c r="AA2095" s="5" t="str">
        <f>_xlfn.XLOOKUP(Table1[[#This Row],[Shipment_ID]],A:A,E:E)</f>
        <v>COSCO</v>
      </c>
      <c r="AB2095" s="5">
        <f t="shared" si="32"/>
        <v>8902.77</v>
      </c>
    </row>
    <row r="2096" spans="1:28">
      <c r="A2096" t="s">
        <v>2290</v>
      </c>
      <c r="B2096" s="1">
        <v>46011</v>
      </c>
      <c r="C2096" t="s">
        <v>29</v>
      </c>
      <c r="D2096" t="s">
        <v>108</v>
      </c>
      <c r="E2096" t="s">
        <v>83</v>
      </c>
      <c r="F2096" t="s">
        <v>58</v>
      </c>
      <c r="G2096" t="s">
        <v>43</v>
      </c>
      <c r="H2096">
        <v>10.32</v>
      </c>
      <c r="I2096">
        <v>1907</v>
      </c>
      <c r="J2096">
        <v>102.89</v>
      </c>
      <c r="K2096">
        <v>5</v>
      </c>
      <c r="L2096" t="s">
        <v>44</v>
      </c>
      <c r="M2096" t="s">
        <v>35</v>
      </c>
      <c r="N2096">
        <v>60518.8</v>
      </c>
      <c r="O2096" t="s">
        <v>307</v>
      </c>
      <c r="P2096" t="s">
        <v>62</v>
      </c>
      <c r="Q2096">
        <v>85.68</v>
      </c>
      <c r="R2096">
        <v>4226.8</v>
      </c>
      <c r="S2096">
        <v>4918.16</v>
      </c>
      <c r="T2096">
        <v>8144.62</v>
      </c>
      <c r="U2096" t="str">
        <f>TEXT(Table1[[#This Row],[Booking_Date]],"mmm")</f>
        <v>Dec</v>
      </c>
      <c r="V2096">
        <f>YEAR(Table1[[#This Row],[Booking_Date]])</f>
        <v>2025</v>
      </c>
      <c r="W2096" t="s">
        <v>104</v>
      </c>
      <c r="X2096" t="str">
        <f>IF(Table1[[#This Row],[Freight_Cost]]&gt;50000,"High","Low")</f>
        <v>High</v>
      </c>
      <c r="Y2096" s="5" t="str">
        <f>IF(Table1[[#This Row],[Profit]]&gt;10000,"Good","Average")</f>
        <v>Average</v>
      </c>
      <c r="Z2096" s="5" t="str" cm="1">
        <f t="array" ref="Z2096">_xlfn.IFS(K2096&lt;=5,"Excellent",K2096&lt;=10,"Good",TRUE,"Delayed")</f>
        <v>Excellent</v>
      </c>
      <c r="AA2096" s="5" t="str">
        <f>_xlfn.XLOOKUP(Table1[[#This Row],[Shipment_ID]],A:A,E:E)</f>
        <v>MSC</v>
      </c>
      <c r="AB2096" s="5">
        <f t="shared" si="32"/>
        <v>8144.62</v>
      </c>
    </row>
    <row r="2097" spans="1:28">
      <c r="A2097" t="s">
        <v>2291</v>
      </c>
      <c r="B2097" s="1">
        <v>46086</v>
      </c>
      <c r="C2097" t="s">
        <v>115</v>
      </c>
      <c r="D2097" t="s">
        <v>65</v>
      </c>
      <c r="E2097" t="s">
        <v>83</v>
      </c>
      <c r="F2097" t="s">
        <v>58</v>
      </c>
      <c r="G2097" t="s">
        <v>84</v>
      </c>
      <c r="H2097">
        <v>12</v>
      </c>
      <c r="I2097">
        <v>1730</v>
      </c>
      <c r="J2097">
        <v>95.15</v>
      </c>
      <c r="K2097">
        <v>4</v>
      </c>
      <c r="L2097" t="s">
        <v>68</v>
      </c>
      <c r="M2097" t="s">
        <v>35</v>
      </c>
      <c r="N2097">
        <v>61478</v>
      </c>
      <c r="O2097" t="s">
        <v>385</v>
      </c>
      <c r="P2097" t="s">
        <v>37</v>
      </c>
      <c r="Q2097">
        <v>81.400000000000006</v>
      </c>
      <c r="R2097">
        <v>3940</v>
      </c>
      <c r="S2097">
        <v>3943.58</v>
      </c>
      <c r="T2097">
        <v>8054.28</v>
      </c>
      <c r="U2097" t="str">
        <f>TEXT(Table1[[#This Row],[Booking_Date]],"mmm")</f>
        <v>Mar</v>
      </c>
      <c r="V2097">
        <f>YEAR(Table1[[#This Row],[Booking_Date]])</f>
        <v>2026</v>
      </c>
      <c r="W2097" t="s">
        <v>38</v>
      </c>
      <c r="X2097" t="str">
        <f>IF(Table1[[#This Row],[Freight_Cost]]&gt;50000,"High","Low")</f>
        <v>High</v>
      </c>
      <c r="Y2097" s="5" t="str">
        <f>IF(Table1[[#This Row],[Profit]]&gt;10000,"Good","Average")</f>
        <v>Average</v>
      </c>
      <c r="Z2097" s="5" t="str" cm="1">
        <f t="array" ref="Z2097">_xlfn.IFS(K2097&lt;=5,"Excellent",K2097&lt;=10,"Good",TRUE,"Delayed")</f>
        <v>Excellent</v>
      </c>
      <c r="AA2097" s="5" t="str">
        <f>_xlfn.XLOOKUP(Table1[[#This Row],[Shipment_ID]],A:A,E:E)</f>
        <v>MSC</v>
      </c>
      <c r="AB2097" s="5">
        <f t="shared" si="32"/>
        <v>8054.28</v>
      </c>
    </row>
    <row r="2098" spans="1:28">
      <c r="A2098" t="s">
        <v>2292</v>
      </c>
      <c r="B2098" s="1">
        <v>45336</v>
      </c>
      <c r="C2098" t="s">
        <v>121</v>
      </c>
      <c r="D2098" t="s">
        <v>82</v>
      </c>
      <c r="E2098" t="s">
        <v>83</v>
      </c>
      <c r="F2098" t="s">
        <v>32</v>
      </c>
      <c r="G2098" t="s">
        <v>67</v>
      </c>
      <c r="H2098">
        <v>21.4</v>
      </c>
      <c r="I2098">
        <v>589</v>
      </c>
      <c r="J2098">
        <v>90.84</v>
      </c>
      <c r="K2098">
        <v>2</v>
      </c>
      <c r="L2098" t="s">
        <v>44</v>
      </c>
      <c r="M2098" t="s">
        <v>35</v>
      </c>
      <c r="N2098">
        <v>41228.800000000003</v>
      </c>
      <c r="O2098" t="s">
        <v>432</v>
      </c>
      <c r="P2098" t="s">
        <v>37</v>
      </c>
      <c r="Q2098">
        <v>86.88</v>
      </c>
      <c r="R2098">
        <v>2034</v>
      </c>
      <c r="S2098">
        <v>4087.92</v>
      </c>
      <c r="T2098">
        <v>4538.8599999999997</v>
      </c>
      <c r="U2098" t="str">
        <f>TEXT(Table1[[#This Row],[Booking_Date]],"mmm")</f>
        <v>Feb</v>
      </c>
      <c r="V2098">
        <f>YEAR(Table1[[#This Row],[Booking_Date]])</f>
        <v>2024</v>
      </c>
      <c r="W2098" t="s">
        <v>38</v>
      </c>
      <c r="X2098" t="str">
        <f>IF(Table1[[#This Row],[Freight_Cost]]&gt;50000,"High","Low")</f>
        <v>Low</v>
      </c>
      <c r="Y2098" s="5" t="str">
        <f>IF(Table1[[#This Row],[Profit]]&gt;10000,"Good","Average")</f>
        <v>Average</v>
      </c>
      <c r="Z2098" s="5" t="str" cm="1">
        <f t="array" ref="Z2098">_xlfn.IFS(K2098&lt;=5,"Excellent",K2098&lt;=10,"Good",TRUE,"Delayed")</f>
        <v>Excellent</v>
      </c>
      <c r="AA2098" s="5" t="str">
        <f>_xlfn.XLOOKUP(Table1[[#This Row],[Shipment_ID]],A:A,E:E)</f>
        <v>MSC</v>
      </c>
      <c r="AB2098" s="5">
        <f t="shared" si="32"/>
        <v>4538.8599999999997</v>
      </c>
    </row>
    <row r="2099" spans="1:28">
      <c r="A2099" t="s">
        <v>2293</v>
      </c>
      <c r="B2099" s="1">
        <v>45793</v>
      </c>
      <c r="C2099" t="s">
        <v>64</v>
      </c>
      <c r="D2099" t="s">
        <v>72</v>
      </c>
      <c r="E2099" t="s">
        <v>57</v>
      </c>
      <c r="F2099" t="s">
        <v>58</v>
      </c>
      <c r="G2099" t="s">
        <v>33</v>
      </c>
      <c r="H2099">
        <v>15.59</v>
      </c>
      <c r="I2099">
        <v>1643</v>
      </c>
      <c r="J2099">
        <v>86.09</v>
      </c>
      <c r="K2099">
        <v>5</v>
      </c>
      <c r="L2099" t="s">
        <v>34</v>
      </c>
      <c r="M2099" t="s">
        <v>35</v>
      </c>
      <c r="N2099">
        <v>65077.8</v>
      </c>
      <c r="O2099" t="s">
        <v>219</v>
      </c>
      <c r="P2099" t="s">
        <v>54</v>
      </c>
      <c r="Q2099">
        <v>82.02</v>
      </c>
      <c r="R2099">
        <v>3909.6</v>
      </c>
      <c r="S2099">
        <v>4468.88</v>
      </c>
      <c r="T2099">
        <v>8437.27</v>
      </c>
      <c r="U2099" t="str">
        <f>TEXT(Table1[[#This Row],[Booking_Date]],"mmm")</f>
        <v>May</v>
      </c>
      <c r="V2099">
        <f>YEAR(Table1[[#This Row],[Booking_Date]])</f>
        <v>2025</v>
      </c>
      <c r="W2099" t="s">
        <v>75</v>
      </c>
      <c r="X2099" t="str">
        <f>IF(Table1[[#This Row],[Freight_Cost]]&gt;50000,"High","Low")</f>
        <v>High</v>
      </c>
      <c r="Y2099" s="5" t="str">
        <f>IF(Table1[[#This Row],[Profit]]&gt;10000,"Good","Average")</f>
        <v>Average</v>
      </c>
      <c r="Z2099" s="5" t="str" cm="1">
        <f t="array" ref="Z2099">_xlfn.IFS(K2099&lt;=5,"Excellent",K2099&lt;=10,"Good",TRUE,"Delayed")</f>
        <v>Excellent</v>
      </c>
      <c r="AA2099" s="5" t="str">
        <f>_xlfn.XLOOKUP(Table1[[#This Row],[Shipment_ID]],A:A,E:E)</f>
        <v>Evergreen</v>
      </c>
      <c r="AB2099" s="5">
        <f t="shared" si="32"/>
        <v>8437.27</v>
      </c>
    </row>
    <row r="2100" spans="1:28">
      <c r="A2100" t="s">
        <v>2294</v>
      </c>
      <c r="B2100" s="1">
        <v>45991</v>
      </c>
      <c r="C2100" t="s">
        <v>50</v>
      </c>
      <c r="D2100" t="s">
        <v>51</v>
      </c>
      <c r="E2100" t="s">
        <v>83</v>
      </c>
      <c r="F2100" t="s">
        <v>32</v>
      </c>
      <c r="G2100" t="s">
        <v>59</v>
      </c>
      <c r="H2100">
        <v>20.04</v>
      </c>
      <c r="I2100">
        <v>933</v>
      </c>
      <c r="J2100">
        <v>99.88</v>
      </c>
      <c r="K2100">
        <v>4</v>
      </c>
      <c r="L2100" t="s">
        <v>34</v>
      </c>
      <c r="M2100" t="s">
        <v>45</v>
      </c>
      <c r="N2100">
        <v>47717.599999999999</v>
      </c>
      <c r="O2100" t="s">
        <v>232</v>
      </c>
      <c r="P2100" t="s">
        <v>62</v>
      </c>
      <c r="Q2100">
        <v>87.23</v>
      </c>
      <c r="R2100">
        <v>2667.6</v>
      </c>
      <c r="S2100">
        <v>4482.57</v>
      </c>
      <c r="T2100">
        <v>7592.14</v>
      </c>
      <c r="U2100" t="str">
        <f>TEXT(Table1[[#This Row],[Booking_Date]],"mmm")</f>
        <v>Nov</v>
      </c>
      <c r="V2100">
        <f>YEAR(Table1[[#This Row],[Booking_Date]])</f>
        <v>2025</v>
      </c>
      <c r="W2100" t="s">
        <v>104</v>
      </c>
      <c r="X2100" t="str">
        <f>IF(Table1[[#This Row],[Freight_Cost]]&gt;50000,"High","Low")</f>
        <v>Low</v>
      </c>
      <c r="Y2100" s="5" t="str">
        <f>IF(Table1[[#This Row],[Profit]]&gt;10000,"Good","Average")</f>
        <v>Average</v>
      </c>
      <c r="Z2100" s="5" t="str" cm="1">
        <f t="array" ref="Z2100">_xlfn.IFS(K2100&lt;=5,"Excellent",K2100&lt;=10,"Good",TRUE,"Delayed")</f>
        <v>Excellent</v>
      </c>
      <c r="AA2100" s="5" t="str">
        <f>_xlfn.XLOOKUP(Table1[[#This Row],[Shipment_ID]],A:A,E:E)</f>
        <v>MSC</v>
      </c>
      <c r="AB2100" s="5">
        <f t="shared" si="32"/>
        <v>7592.14</v>
      </c>
    </row>
    <row r="2101" spans="1:28">
      <c r="A2101" t="s">
        <v>2295</v>
      </c>
      <c r="B2101" s="1">
        <v>46129</v>
      </c>
      <c r="C2101" t="s">
        <v>64</v>
      </c>
      <c r="D2101" t="s">
        <v>41</v>
      </c>
      <c r="E2101" t="s">
        <v>31</v>
      </c>
      <c r="F2101" t="s">
        <v>58</v>
      </c>
      <c r="G2101" t="s">
        <v>59</v>
      </c>
      <c r="H2101">
        <v>24.91</v>
      </c>
      <c r="I2101">
        <v>1307</v>
      </c>
      <c r="J2101">
        <v>99.17</v>
      </c>
      <c r="K2101">
        <v>5</v>
      </c>
      <c r="L2101" t="s">
        <v>44</v>
      </c>
      <c r="M2101" t="s">
        <v>45</v>
      </c>
      <c r="N2101">
        <v>63503.4</v>
      </c>
      <c r="O2101" t="s">
        <v>216</v>
      </c>
      <c r="P2101" t="s">
        <v>37</v>
      </c>
      <c r="Q2101">
        <v>81.3</v>
      </c>
      <c r="R2101">
        <v>3610.4</v>
      </c>
      <c r="S2101">
        <v>1705.8</v>
      </c>
      <c r="T2101">
        <v>5256.76</v>
      </c>
      <c r="U2101" t="str">
        <f>TEXT(Table1[[#This Row],[Booking_Date]],"mmm")</f>
        <v>Apr</v>
      </c>
      <c r="V2101">
        <f>YEAR(Table1[[#This Row],[Booking_Date]])</f>
        <v>2026</v>
      </c>
      <c r="W2101" t="s">
        <v>75</v>
      </c>
      <c r="X2101" t="str">
        <f>IF(Table1[[#This Row],[Freight_Cost]]&gt;50000,"High","Low")</f>
        <v>High</v>
      </c>
      <c r="Y2101" s="5" t="str">
        <f>IF(Table1[[#This Row],[Profit]]&gt;10000,"Good","Average")</f>
        <v>Average</v>
      </c>
      <c r="Z2101" s="5" t="str" cm="1">
        <f t="array" ref="Z2101">_xlfn.IFS(K2101&lt;=5,"Excellent",K2101&lt;=10,"Good",TRUE,"Delayed")</f>
        <v>Excellent</v>
      </c>
      <c r="AA2101" s="5" t="str">
        <f>_xlfn.XLOOKUP(Table1[[#This Row],[Shipment_ID]],A:A,E:E)</f>
        <v>Hapag-Lloyd</v>
      </c>
      <c r="AB2101" s="5">
        <f t="shared" si="32"/>
        <v>5256.76</v>
      </c>
    </row>
    <row r="2102" spans="1:28">
      <c r="A2102" t="s">
        <v>2296</v>
      </c>
      <c r="B2102" s="1">
        <v>45523</v>
      </c>
      <c r="C2102" t="s">
        <v>50</v>
      </c>
      <c r="D2102" t="s">
        <v>72</v>
      </c>
      <c r="E2102" t="s">
        <v>102</v>
      </c>
      <c r="F2102" t="s">
        <v>32</v>
      </c>
      <c r="G2102" t="s">
        <v>90</v>
      </c>
      <c r="H2102">
        <v>10.57</v>
      </c>
      <c r="I2102">
        <v>599</v>
      </c>
      <c r="J2102">
        <v>90.17</v>
      </c>
      <c r="K2102">
        <v>2</v>
      </c>
      <c r="L2102" t="s">
        <v>68</v>
      </c>
      <c r="M2102" t="s">
        <v>45</v>
      </c>
      <c r="N2102">
        <v>31521.4</v>
      </c>
      <c r="O2102" t="s">
        <v>141</v>
      </c>
      <c r="P2102" t="s">
        <v>47</v>
      </c>
      <c r="Q2102">
        <v>85.87</v>
      </c>
      <c r="R2102">
        <v>1620.8</v>
      </c>
      <c r="S2102">
        <v>3818.96</v>
      </c>
      <c r="T2102">
        <v>5557.8</v>
      </c>
      <c r="U2102" t="str">
        <f>TEXT(Table1[[#This Row],[Booking_Date]],"mmm")</f>
        <v>Aug</v>
      </c>
      <c r="V2102">
        <f>YEAR(Table1[[#This Row],[Booking_Date]])</f>
        <v>2024</v>
      </c>
      <c r="W2102" t="s">
        <v>48</v>
      </c>
      <c r="X2102" t="str">
        <f>IF(Table1[[#This Row],[Freight_Cost]]&gt;50000,"High","Low")</f>
        <v>Low</v>
      </c>
      <c r="Y2102" s="5" t="str">
        <f>IF(Table1[[#This Row],[Profit]]&gt;10000,"Good","Average")</f>
        <v>Average</v>
      </c>
      <c r="Z2102" s="5" t="str" cm="1">
        <f t="array" ref="Z2102">_xlfn.IFS(K2102&lt;=5,"Excellent",K2102&lt;=10,"Good",TRUE,"Delayed")</f>
        <v>Excellent</v>
      </c>
      <c r="AA2102" s="5" t="str">
        <f>_xlfn.XLOOKUP(Table1[[#This Row],[Shipment_ID]],A:A,E:E)</f>
        <v>Maersk</v>
      </c>
      <c r="AB2102" s="5">
        <f t="shared" si="32"/>
        <v>5557.8</v>
      </c>
    </row>
    <row r="2103" spans="1:28">
      <c r="A2103" t="s">
        <v>2297</v>
      </c>
      <c r="B2103" s="1">
        <v>45543</v>
      </c>
      <c r="C2103" t="s">
        <v>29</v>
      </c>
      <c r="D2103" t="s">
        <v>30</v>
      </c>
      <c r="E2103" t="s">
        <v>102</v>
      </c>
      <c r="F2103" t="s">
        <v>58</v>
      </c>
      <c r="G2103" t="s">
        <v>33</v>
      </c>
      <c r="H2103">
        <v>27.11</v>
      </c>
      <c r="I2103">
        <v>1441</v>
      </c>
      <c r="J2103">
        <v>88.54</v>
      </c>
      <c r="K2103">
        <v>3</v>
      </c>
      <c r="L2103" t="s">
        <v>68</v>
      </c>
      <c r="M2103" t="s">
        <v>35</v>
      </c>
      <c r="N2103">
        <v>70815.8</v>
      </c>
      <c r="O2103" t="s">
        <v>527</v>
      </c>
      <c r="P2103" t="s">
        <v>70</v>
      </c>
      <c r="Q2103">
        <v>82.29</v>
      </c>
      <c r="R2103">
        <v>3966.4</v>
      </c>
      <c r="S2103">
        <v>2525.9899999999998</v>
      </c>
      <c r="T2103">
        <v>7542.1</v>
      </c>
      <c r="U2103" t="str">
        <f>TEXT(Table1[[#This Row],[Booking_Date]],"mmm")</f>
        <v>Sep</v>
      </c>
      <c r="V2103">
        <f>YEAR(Table1[[#This Row],[Booking_Date]])</f>
        <v>2024</v>
      </c>
      <c r="W2103" t="s">
        <v>48</v>
      </c>
      <c r="X2103" t="str">
        <f>IF(Table1[[#This Row],[Freight_Cost]]&gt;50000,"High","Low")</f>
        <v>High</v>
      </c>
      <c r="Y2103" s="5" t="str">
        <f>IF(Table1[[#This Row],[Profit]]&gt;10000,"Good","Average")</f>
        <v>Average</v>
      </c>
      <c r="Z2103" s="5" t="str" cm="1">
        <f t="array" ref="Z2103">_xlfn.IFS(K2103&lt;=5,"Excellent",K2103&lt;=10,"Good",TRUE,"Delayed")</f>
        <v>Excellent</v>
      </c>
      <c r="AA2103" s="5" t="str">
        <f>_xlfn.XLOOKUP(Table1[[#This Row],[Shipment_ID]],A:A,E:E)</f>
        <v>Maersk</v>
      </c>
      <c r="AB2103" s="5">
        <f t="shared" si="32"/>
        <v>7542.1</v>
      </c>
    </row>
    <row r="2104" spans="1:28">
      <c r="A2104" t="s">
        <v>2298</v>
      </c>
      <c r="B2104" s="1">
        <v>45799</v>
      </c>
      <c r="C2104" t="s">
        <v>121</v>
      </c>
      <c r="D2104" t="s">
        <v>30</v>
      </c>
      <c r="E2104" t="s">
        <v>57</v>
      </c>
      <c r="F2104" t="s">
        <v>58</v>
      </c>
      <c r="G2104" t="s">
        <v>43</v>
      </c>
      <c r="H2104">
        <v>15.86</v>
      </c>
      <c r="I2104">
        <v>352</v>
      </c>
      <c r="J2104">
        <v>97.94</v>
      </c>
      <c r="K2104">
        <v>2</v>
      </c>
      <c r="L2104" t="s">
        <v>44</v>
      </c>
      <c r="M2104" t="s">
        <v>60</v>
      </c>
      <c r="N2104">
        <v>42250.8</v>
      </c>
      <c r="O2104" t="s">
        <v>172</v>
      </c>
      <c r="P2104" t="s">
        <v>62</v>
      </c>
      <c r="Q2104">
        <v>88.77</v>
      </c>
      <c r="R2104">
        <v>1338.4</v>
      </c>
      <c r="S2104">
        <v>4703.33</v>
      </c>
      <c r="T2104">
        <v>4263.59</v>
      </c>
      <c r="U2104" t="str">
        <f>TEXT(Table1[[#This Row],[Booking_Date]],"mmm")</f>
        <v>May</v>
      </c>
      <c r="V2104">
        <f>YEAR(Table1[[#This Row],[Booking_Date]])</f>
        <v>2025</v>
      </c>
      <c r="W2104" t="s">
        <v>75</v>
      </c>
      <c r="X2104" t="str">
        <f>IF(Table1[[#This Row],[Freight_Cost]]&gt;50000,"High","Low")</f>
        <v>Low</v>
      </c>
      <c r="Y2104" s="5" t="str">
        <f>IF(Table1[[#This Row],[Profit]]&gt;10000,"Good","Average")</f>
        <v>Average</v>
      </c>
      <c r="Z2104" s="5" t="str" cm="1">
        <f t="array" ref="Z2104">_xlfn.IFS(K2104&lt;=5,"Excellent",K2104&lt;=10,"Good",TRUE,"Delayed")</f>
        <v>Excellent</v>
      </c>
      <c r="AA2104" s="5" t="str">
        <f>_xlfn.XLOOKUP(Table1[[#This Row],[Shipment_ID]],A:A,E:E)</f>
        <v>Evergreen</v>
      </c>
      <c r="AB2104" s="5">
        <f t="shared" si="32"/>
        <v>4263.59</v>
      </c>
    </row>
    <row r="2105" spans="1:28">
      <c r="A2105" t="s">
        <v>2299</v>
      </c>
      <c r="B2105" s="1">
        <v>45537</v>
      </c>
      <c r="C2105" t="s">
        <v>29</v>
      </c>
      <c r="D2105" t="s">
        <v>56</v>
      </c>
      <c r="E2105" t="s">
        <v>102</v>
      </c>
      <c r="F2105" t="s">
        <v>58</v>
      </c>
      <c r="G2105" t="s">
        <v>52</v>
      </c>
      <c r="H2105">
        <v>21.57</v>
      </c>
      <c r="I2105">
        <v>1619</v>
      </c>
      <c r="J2105">
        <v>89.81</v>
      </c>
      <c r="K2105">
        <v>4</v>
      </c>
      <c r="L2105" t="s">
        <v>68</v>
      </c>
      <c r="M2105" t="s">
        <v>60</v>
      </c>
      <c r="N2105">
        <v>64118.2</v>
      </c>
      <c r="O2105" t="s">
        <v>200</v>
      </c>
      <c r="P2105" t="s">
        <v>37</v>
      </c>
      <c r="Q2105">
        <v>88.53</v>
      </c>
      <c r="R2105">
        <v>4100.8</v>
      </c>
      <c r="S2105">
        <v>4038.24</v>
      </c>
      <c r="T2105">
        <v>11379.03</v>
      </c>
      <c r="U2105" t="str">
        <f>TEXT(Table1[[#This Row],[Booking_Date]],"mmm")</f>
        <v>Sep</v>
      </c>
      <c r="V2105">
        <f>YEAR(Table1[[#This Row],[Booking_Date]])</f>
        <v>2024</v>
      </c>
      <c r="W2105" t="s">
        <v>48</v>
      </c>
      <c r="X2105" t="str">
        <f>IF(Table1[[#This Row],[Freight_Cost]]&gt;50000,"High","Low")</f>
        <v>High</v>
      </c>
      <c r="Y2105" s="5" t="str">
        <f>IF(Table1[[#This Row],[Profit]]&gt;10000,"Good","Average")</f>
        <v>Good</v>
      </c>
      <c r="Z2105" s="5" t="str" cm="1">
        <f t="array" ref="Z2105">_xlfn.IFS(K2105&lt;=5,"Excellent",K2105&lt;=10,"Good",TRUE,"Delayed")</f>
        <v>Excellent</v>
      </c>
      <c r="AA2105" s="5" t="str">
        <f>_xlfn.XLOOKUP(Table1[[#This Row],[Shipment_ID]],A:A,E:E)</f>
        <v>Maersk</v>
      </c>
      <c r="AB2105" s="5">
        <f t="shared" si="32"/>
        <v>11379.03</v>
      </c>
    </row>
    <row r="2106" spans="1:28">
      <c r="A2106" t="s">
        <v>2300</v>
      </c>
      <c r="B2106" s="1">
        <v>46020</v>
      </c>
      <c r="C2106" t="s">
        <v>64</v>
      </c>
      <c r="D2106" t="s">
        <v>108</v>
      </c>
      <c r="E2106" t="s">
        <v>66</v>
      </c>
      <c r="F2106" t="s">
        <v>32</v>
      </c>
      <c r="G2106" t="s">
        <v>59</v>
      </c>
      <c r="H2106">
        <v>15.15</v>
      </c>
      <c r="I2106">
        <v>2394</v>
      </c>
      <c r="J2106">
        <v>92.98</v>
      </c>
      <c r="K2106">
        <v>7</v>
      </c>
      <c r="L2106" t="s">
        <v>44</v>
      </c>
      <c r="M2106" t="s">
        <v>35</v>
      </c>
      <c r="N2106">
        <v>57520.6</v>
      </c>
      <c r="O2106" t="s">
        <v>792</v>
      </c>
      <c r="P2106" t="s">
        <v>47</v>
      </c>
      <c r="Q2106">
        <v>88.68</v>
      </c>
      <c r="R2106">
        <v>5394</v>
      </c>
      <c r="S2106">
        <v>2760.79</v>
      </c>
      <c r="T2106">
        <v>8748.8799999999992</v>
      </c>
      <c r="U2106" t="str">
        <f>TEXT(Table1[[#This Row],[Booking_Date]],"mmm")</f>
        <v>Dec</v>
      </c>
      <c r="V2106">
        <f>YEAR(Table1[[#This Row],[Booking_Date]])</f>
        <v>2025</v>
      </c>
      <c r="W2106" t="s">
        <v>104</v>
      </c>
      <c r="X2106" t="str">
        <f>IF(Table1[[#This Row],[Freight_Cost]]&gt;50000,"High","Low")</f>
        <v>High</v>
      </c>
      <c r="Y2106" s="5" t="str">
        <f>IF(Table1[[#This Row],[Profit]]&gt;10000,"Good","Average")</f>
        <v>Average</v>
      </c>
      <c r="Z2106" s="5" t="str" cm="1">
        <f t="array" ref="Z2106">_xlfn.IFS(K2106&lt;=5,"Excellent",K2106&lt;=10,"Good",TRUE,"Delayed")</f>
        <v>Good</v>
      </c>
      <c r="AA2106" s="5" t="str">
        <f>_xlfn.XLOOKUP(Table1[[#This Row],[Shipment_ID]],A:A,E:E)</f>
        <v>COSCO</v>
      </c>
      <c r="AB2106" s="5">
        <f t="shared" si="32"/>
        <v>8748.8799999999992</v>
      </c>
    </row>
    <row r="2107" spans="1:28">
      <c r="A2107" t="s">
        <v>2301</v>
      </c>
      <c r="B2107" s="1">
        <v>45620</v>
      </c>
      <c r="C2107" t="s">
        <v>64</v>
      </c>
      <c r="D2107" t="s">
        <v>65</v>
      </c>
      <c r="E2107" t="s">
        <v>31</v>
      </c>
      <c r="F2107" t="s">
        <v>32</v>
      </c>
      <c r="G2107" t="s">
        <v>67</v>
      </c>
      <c r="H2107">
        <v>16.96</v>
      </c>
      <c r="I2107">
        <v>1975</v>
      </c>
      <c r="J2107">
        <v>97.8</v>
      </c>
      <c r="K2107">
        <v>6</v>
      </c>
      <c r="L2107" t="s">
        <v>34</v>
      </c>
      <c r="M2107" t="s">
        <v>35</v>
      </c>
      <c r="N2107">
        <v>59700</v>
      </c>
      <c r="O2107" t="s">
        <v>514</v>
      </c>
      <c r="P2107" t="s">
        <v>70</v>
      </c>
      <c r="Q2107">
        <v>81.72</v>
      </c>
      <c r="R2107">
        <v>4628.3999999999996</v>
      </c>
      <c r="S2107">
        <v>2506.52</v>
      </c>
      <c r="T2107">
        <v>6290.22</v>
      </c>
      <c r="U2107" t="str">
        <f>TEXT(Table1[[#This Row],[Booking_Date]],"mmm")</f>
        <v>Nov</v>
      </c>
      <c r="V2107">
        <f>YEAR(Table1[[#This Row],[Booking_Date]])</f>
        <v>2024</v>
      </c>
      <c r="W2107" t="s">
        <v>104</v>
      </c>
      <c r="X2107" t="str">
        <f>IF(Table1[[#This Row],[Freight_Cost]]&gt;50000,"High","Low")</f>
        <v>High</v>
      </c>
      <c r="Y2107" s="5" t="str">
        <f>IF(Table1[[#This Row],[Profit]]&gt;10000,"Good","Average")</f>
        <v>Average</v>
      </c>
      <c r="Z2107" s="5" t="str" cm="1">
        <f t="array" ref="Z2107">_xlfn.IFS(K2107&lt;=5,"Excellent",K2107&lt;=10,"Good",TRUE,"Delayed")</f>
        <v>Good</v>
      </c>
      <c r="AA2107" s="5" t="str">
        <f>_xlfn.XLOOKUP(Table1[[#This Row],[Shipment_ID]],A:A,E:E)</f>
        <v>Hapag-Lloyd</v>
      </c>
      <c r="AB2107" s="5">
        <f t="shared" si="32"/>
        <v>6290.22</v>
      </c>
    </row>
    <row r="2108" spans="1:28">
      <c r="A2108" t="s">
        <v>2302</v>
      </c>
      <c r="B2108" s="1">
        <v>45489</v>
      </c>
      <c r="C2108" t="s">
        <v>115</v>
      </c>
      <c r="D2108" t="s">
        <v>82</v>
      </c>
      <c r="E2108" t="s">
        <v>31</v>
      </c>
      <c r="F2108" t="s">
        <v>58</v>
      </c>
      <c r="G2108" t="s">
        <v>90</v>
      </c>
      <c r="H2108">
        <v>22.49</v>
      </c>
      <c r="I2108">
        <v>1283</v>
      </c>
      <c r="J2108">
        <v>104.08</v>
      </c>
      <c r="K2108">
        <v>5</v>
      </c>
      <c r="L2108" t="s">
        <v>68</v>
      </c>
      <c r="M2108" t="s">
        <v>35</v>
      </c>
      <c r="N2108">
        <v>66626.600000000006</v>
      </c>
      <c r="O2108" t="s">
        <v>228</v>
      </c>
      <c r="P2108" t="s">
        <v>62</v>
      </c>
      <c r="Q2108">
        <v>84.66</v>
      </c>
      <c r="R2108">
        <v>3465.6</v>
      </c>
      <c r="S2108">
        <v>4156.12</v>
      </c>
      <c r="T2108">
        <v>11457.07</v>
      </c>
      <c r="U2108" t="str">
        <f>TEXT(Table1[[#This Row],[Booking_Date]],"mmm")</f>
        <v>Jul</v>
      </c>
      <c r="V2108">
        <f>YEAR(Table1[[#This Row],[Booking_Date]])</f>
        <v>2024</v>
      </c>
      <c r="W2108" t="s">
        <v>48</v>
      </c>
      <c r="X2108" t="str">
        <f>IF(Table1[[#This Row],[Freight_Cost]]&gt;50000,"High","Low")</f>
        <v>High</v>
      </c>
      <c r="Y2108" s="5" t="str">
        <f>IF(Table1[[#This Row],[Profit]]&gt;10000,"Good","Average")</f>
        <v>Good</v>
      </c>
      <c r="Z2108" s="5" t="str" cm="1">
        <f t="array" ref="Z2108">_xlfn.IFS(K2108&lt;=5,"Excellent",K2108&lt;=10,"Good",TRUE,"Delayed")</f>
        <v>Excellent</v>
      </c>
      <c r="AA2108" s="5" t="str">
        <f>_xlfn.XLOOKUP(Table1[[#This Row],[Shipment_ID]],A:A,E:E)</f>
        <v>Hapag-Lloyd</v>
      </c>
      <c r="AB2108" s="5">
        <f t="shared" si="32"/>
        <v>11457.07</v>
      </c>
    </row>
    <row r="2109" spans="1:28">
      <c r="A2109" t="s">
        <v>2303</v>
      </c>
      <c r="B2109" s="1">
        <v>45527</v>
      </c>
      <c r="C2109" t="s">
        <v>64</v>
      </c>
      <c r="D2109" t="s">
        <v>30</v>
      </c>
      <c r="E2109" t="s">
        <v>99</v>
      </c>
      <c r="F2109" t="s">
        <v>32</v>
      </c>
      <c r="G2109" t="s">
        <v>67</v>
      </c>
      <c r="H2109">
        <v>15.07</v>
      </c>
      <c r="I2109">
        <v>572</v>
      </c>
      <c r="J2109">
        <v>88.02</v>
      </c>
      <c r="K2109">
        <v>2</v>
      </c>
      <c r="L2109" t="s">
        <v>68</v>
      </c>
      <c r="M2109" t="s">
        <v>45</v>
      </c>
      <c r="N2109">
        <v>34989.4</v>
      </c>
      <c r="O2109" t="s">
        <v>189</v>
      </c>
      <c r="P2109" t="s">
        <v>47</v>
      </c>
      <c r="Q2109">
        <v>81.09</v>
      </c>
      <c r="R2109">
        <v>1746.8</v>
      </c>
      <c r="S2109">
        <v>4392.34</v>
      </c>
      <c r="T2109">
        <v>4455.17</v>
      </c>
      <c r="U2109" t="str">
        <f>TEXT(Table1[[#This Row],[Booking_Date]],"mmm")</f>
        <v>Aug</v>
      </c>
      <c r="V2109">
        <f>YEAR(Table1[[#This Row],[Booking_Date]])</f>
        <v>2024</v>
      </c>
      <c r="W2109" t="s">
        <v>48</v>
      </c>
      <c r="X2109" t="str">
        <f>IF(Table1[[#This Row],[Freight_Cost]]&gt;50000,"High","Low")</f>
        <v>Low</v>
      </c>
      <c r="Y2109" s="5" t="str">
        <f>IF(Table1[[#This Row],[Profit]]&gt;10000,"Good","Average")</f>
        <v>Average</v>
      </c>
      <c r="Z2109" s="5" t="str" cm="1">
        <f t="array" ref="Z2109">_xlfn.IFS(K2109&lt;=5,"Excellent",K2109&lt;=10,"Good",TRUE,"Delayed")</f>
        <v>Excellent</v>
      </c>
      <c r="AA2109" s="5" t="str">
        <f>_xlfn.XLOOKUP(Table1[[#This Row],[Shipment_ID]],A:A,E:E)</f>
        <v>ONE</v>
      </c>
      <c r="AB2109" s="5">
        <f t="shared" si="32"/>
        <v>4455.17</v>
      </c>
    </row>
    <row r="2110" spans="1:28">
      <c r="A2110" t="s">
        <v>2304</v>
      </c>
      <c r="B2110" s="1">
        <v>45807</v>
      </c>
      <c r="C2110" t="s">
        <v>29</v>
      </c>
      <c r="D2110" t="s">
        <v>41</v>
      </c>
      <c r="E2110" t="s">
        <v>57</v>
      </c>
      <c r="F2110" t="s">
        <v>32</v>
      </c>
      <c r="G2110" t="s">
        <v>43</v>
      </c>
      <c r="H2110">
        <v>16.72</v>
      </c>
      <c r="I2110">
        <v>1178</v>
      </c>
      <c r="J2110">
        <v>92.32</v>
      </c>
      <c r="K2110">
        <v>3</v>
      </c>
      <c r="L2110" t="s">
        <v>68</v>
      </c>
      <c r="M2110" t="s">
        <v>35</v>
      </c>
      <c r="N2110">
        <v>46762.400000000001</v>
      </c>
      <c r="O2110" t="s">
        <v>213</v>
      </c>
      <c r="P2110" t="s">
        <v>78</v>
      </c>
      <c r="Q2110">
        <v>85.29</v>
      </c>
      <c r="R2110">
        <v>3024.8</v>
      </c>
      <c r="S2110">
        <v>3025.49</v>
      </c>
      <c r="T2110">
        <v>6299.74</v>
      </c>
      <c r="U2110" t="str">
        <f>TEXT(Table1[[#This Row],[Booking_Date]],"mmm")</f>
        <v>May</v>
      </c>
      <c r="V2110">
        <f>YEAR(Table1[[#This Row],[Booking_Date]])</f>
        <v>2025</v>
      </c>
      <c r="W2110" t="s">
        <v>75</v>
      </c>
      <c r="X2110" t="str">
        <f>IF(Table1[[#This Row],[Freight_Cost]]&gt;50000,"High","Low")</f>
        <v>Low</v>
      </c>
      <c r="Y2110" s="5" t="str">
        <f>IF(Table1[[#This Row],[Profit]]&gt;10000,"Good","Average")</f>
        <v>Average</v>
      </c>
      <c r="Z2110" s="5" t="str" cm="1">
        <f t="array" ref="Z2110">_xlfn.IFS(K2110&lt;=5,"Excellent",K2110&lt;=10,"Good",TRUE,"Delayed")</f>
        <v>Excellent</v>
      </c>
      <c r="AA2110" s="5" t="str">
        <f>_xlfn.XLOOKUP(Table1[[#This Row],[Shipment_ID]],A:A,E:E)</f>
        <v>Evergreen</v>
      </c>
      <c r="AB2110" s="5">
        <f t="shared" si="32"/>
        <v>6299.74</v>
      </c>
    </row>
    <row r="2111" spans="1:28">
      <c r="A2111" t="s">
        <v>2305</v>
      </c>
      <c r="B2111" s="1">
        <v>45472</v>
      </c>
      <c r="C2111" t="s">
        <v>29</v>
      </c>
      <c r="D2111" t="s">
        <v>82</v>
      </c>
      <c r="E2111" t="s">
        <v>102</v>
      </c>
      <c r="F2111" t="s">
        <v>32</v>
      </c>
      <c r="G2111" t="s">
        <v>67</v>
      </c>
      <c r="H2111">
        <v>22.83</v>
      </c>
      <c r="I2111">
        <v>2657</v>
      </c>
      <c r="J2111">
        <v>97.49</v>
      </c>
      <c r="K2111">
        <v>8</v>
      </c>
      <c r="L2111" t="s">
        <v>68</v>
      </c>
      <c r="M2111" t="s">
        <v>45</v>
      </c>
      <c r="N2111">
        <v>68129.8</v>
      </c>
      <c r="O2111" t="s">
        <v>272</v>
      </c>
      <c r="P2111" t="s">
        <v>78</v>
      </c>
      <c r="Q2111">
        <v>83.86</v>
      </c>
      <c r="R2111">
        <v>6227.2</v>
      </c>
      <c r="S2111">
        <v>3689.79</v>
      </c>
      <c r="T2111">
        <v>8248.81</v>
      </c>
      <c r="U2111" t="str">
        <f>TEXT(Table1[[#This Row],[Booking_Date]],"mmm")</f>
        <v>Jun</v>
      </c>
      <c r="V2111">
        <f>YEAR(Table1[[#This Row],[Booking_Date]])</f>
        <v>2024</v>
      </c>
      <c r="W2111" t="s">
        <v>75</v>
      </c>
      <c r="X2111" t="str">
        <f>IF(Table1[[#This Row],[Freight_Cost]]&gt;50000,"High","Low")</f>
        <v>High</v>
      </c>
      <c r="Y2111" s="5" t="str">
        <f>IF(Table1[[#This Row],[Profit]]&gt;10000,"Good","Average")</f>
        <v>Average</v>
      </c>
      <c r="Z2111" s="5" t="str" cm="1">
        <f t="array" ref="Z2111">_xlfn.IFS(K2111&lt;=5,"Excellent",K2111&lt;=10,"Good",TRUE,"Delayed")</f>
        <v>Good</v>
      </c>
      <c r="AA2111" s="5" t="str">
        <f>_xlfn.XLOOKUP(Table1[[#This Row],[Shipment_ID]],A:A,E:E)</f>
        <v>Maersk</v>
      </c>
      <c r="AB2111" s="5">
        <f t="shared" si="32"/>
        <v>8248.81</v>
      </c>
    </row>
    <row r="2112" spans="1:28">
      <c r="A2112" t="s">
        <v>2306</v>
      </c>
      <c r="B2112" s="1">
        <v>45398</v>
      </c>
      <c r="C2112" t="s">
        <v>29</v>
      </c>
      <c r="D2112" t="s">
        <v>41</v>
      </c>
      <c r="E2112" t="s">
        <v>83</v>
      </c>
      <c r="F2112" t="s">
        <v>58</v>
      </c>
      <c r="G2112" t="s">
        <v>67</v>
      </c>
      <c r="H2112">
        <v>20.73</v>
      </c>
      <c r="I2112">
        <v>2511</v>
      </c>
      <c r="J2112">
        <v>99.58</v>
      </c>
      <c r="K2112">
        <v>8</v>
      </c>
      <c r="L2112" t="s">
        <v>34</v>
      </c>
      <c r="M2112" t="s">
        <v>45</v>
      </c>
      <c r="N2112">
        <v>79238.600000000006</v>
      </c>
      <c r="O2112" t="s">
        <v>354</v>
      </c>
      <c r="P2112" t="s">
        <v>37</v>
      </c>
      <c r="Q2112">
        <v>83.35</v>
      </c>
      <c r="R2112">
        <v>5851.2</v>
      </c>
      <c r="S2112">
        <v>2291.87</v>
      </c>
      <c r="T2112">
        <v>6978.17</v>
      </c>
      <c r="U2112" t="str">
        <f>TEXT(Table1[[#This Row],[Booking_Date]],"mmm")</f>
        <v>Apr</v>
      </c>
      <c r="V2112">
        <f>YEAR(Table1[[#This Row],[Booking_Date]])</f>
        <v>2024</v>
      </c>
      <c r="W2112" t="s">
        <v>75</v>
      </c>
      <c r="X2112" t="str">
        <f>IF(Table1[[#This Row],[Freight_Cost]]&gt;50000,"High","Low")</f>
        <v>High</v>
      </c>
      <c r="Y2112" s="5" t="str">
        <f>IF(Table1[[#This Row],[Profit]]&gt;10000,"Good","Average")</f>
        <v>Average</v>
      </c>
      <c r="Z2112" s="5" t="str" cm="1">
        <f t="array" ref="Z2112">_xlfn.IFS(K2112&lt;=5,"Excellent",K2112&lt;=10,"Good",TRUE,"Delayed")</f>
        <v>Good</v>
      </c>
      <c r="AA2112" s="5" t="str">
        <f>_xlfn.XLOOKUP(Table1[[#This Row],[Shipment_ID]],A:A,E:E)</f>
        <v>MSC</v>
      </c>
      <c r="AB2112" s="5">
        <f t="shared" si="32"/>
        <v>6978.17</v>
      </c>
    </row>
    <row r="2113" spans="1:28">
      <c r="A2113" t="s">
        <v>2307</v>
      </c>
      <c r="B2113" s="1">
        <v>45941</v>
      </c>
      <c r="C2113" t="s">
        <v>40</v>
      </c>
      <c r="D2113" t="s">
        <v>108</v>
      </c>
      <c r="E2113" t="s">
        <v>42</v>
      </c>
      <c r="F2113" t="s">
        <v>32</v>
      </c>
      <c r="G2113" t="s">
        <v>67</v>
      </c>
      <c r="H2113">
        <v>24.34</v>
      </c>
      <c r="I2113">
        <v>2750</v>
      </c>
      <c r="J2113">
        <v>89.3</v>
      </c>
      <c r="K2113">
        <v>6</v>
      </c>
      <c r="L2113" t="s">
        <v>34</v>
      </c>
      <c r="M2113" t="s">
        <v>60</v>
      </c>
      <c r="N2113">
        <v>70622</v>
      </c>
      <c r="O2113" t="s">
        <v>109</v>
      </c>
      <c r="P2113" t="s">
        <v>47</v>
      </c>
      <c r="Q2113">
        <v>83.24</v>
      </c>
      <c r="R2113">
        <v>6473.6</v>
      </c>
      <c r="S2113">
        <v>4960.07</v>
      </c>
      <c r="T2113">
        <v>12144.04</v>
      </c>
      <c r="U2113" t="str">
        <f>TEXT(Table1[[#This Row],[Booking_Date]],"mmm")</f>
        <v>Oct</v>
      </c>
      <c r="V2113">
        <f>YEAR(Table1[[#This Row],[Booking_Date]])</f>
        <v>2025</v>
      </c>
      <c r="W2113" t="s">
        <v>104</v>
      </c>
      <c r="X2113" t="str">
        <f>IF(Table1[[#This Row],[Freight_Cost]]&gt;50000,"High","Low")</f>
        <v>High</v>
      </c>
      <c r="Y2113" s="5" t="str">
        <f>IF(Table1[[#This Row],[Profit]]&gt;10000,"Good","Average")</f>
        <v>Good</v>
      </c>
      <c r="Z2113" s="5" t="str" cm="1">
        <f t="array" ref="Z2113">_xlfn.IFS(K2113&lt;=5,"Excellent",K2113&lt;=10,"Good",TRUE,"Delayed")</f>
        <v>Good</v>
      </c>
      <c r="AA2113" s="5" t="str">
        <f>_xlfn.XLOOKUP(Table1[[#This Row],[Shipment_ID]],A:A,E:E)</f>
        <v>CMA CGM</v>
      </c>
      <c r="AB2113" s="5">
        <f t="shared" si="32"/>
        <v>12144.04</v>
      </c>
    </row>
    <row r="2114" spans="1:28">
      <c r="A2114" t="s">
        <v>2308</v>
      </c>
      <c r="B2114" s="1">
        <v>46102</v>
      </c>
      <c r="C2114" t="s">
        <v>50</v>
      </c>
      <c r="D2114" t="s">
        <v>108</v>
      </c>
      <c r="E2114" t="s">
        <v>31</v>
      </c>
      <c r="F2114" t="s">
        <v>32</v>
      </c>
      <c r="G2114" t="s">
        <v>59</v>
      </c>
      <c r="H2114">
        <v>13.6</v>
      </c>
      <c r="I2114">
        <v>806</v>
      </c>
      <c r="J2114">
        <v>92.06</v>
      </c>
      <c r="K2114">
        <v>3</v>
      </c>
      <c r="L2114" t="s">
        <v>34</v>
      </c>
      <c r="M2114" t="s">
        <v>45</v>
      </c>
      <c r="N2114">
        <v>39459.199999999997</v>
      </c>
      <c r="O2114" t="s">
        <v>148</v>
      </c>
      <c r="P2114" t="s">
        <v>74</v>
      </c>
      <c r="Q2114">
        <v>88.45</v>
      </c>
      <c r="R2114">
        <v>2156</v>
      </c>
      <c r="S2114">
        <v>4791.75</v>
      </c>
      <c r="T2114">
        <v>6128.69</v>
      </c>
      <c r="U2114" t="str">
        <f>TEXT(Table1[[#This Row],[Booking_Date]],"mmm")</f>
        <v>Mar</v>
      </c>
      <c r="V2114">
        <f>YEAR(Table1[[#This Row],[Booking_Date]])</f>
        <v>2026</v>
      </c>
      <c r="W2114" t="s">
        <v>38</v>
      </c>
      <c r="X2114" t="str">
        <f>IF(Table1[[#This Row],[Freight_Cost]]&gt;50000,"High","Low")</f>
        <v>Low</v>
      </c>
      <c r="Y2114" s="5" t="str">
        <f>IF(Table1[[#This Row],[Profit]]&gt;10000,"Good","Average")</f>
        <v>Average</v>
      </c>
      <c r="Z2114" s="5" t="str" cm="1">
        <f t="array" ref="Z2114">_xlfn.IFS(K2114&lt;=5,"Excellent",K2114&lt;=10,"Good",TRUE,"Delayed")</f>
        <v>Excellent</v>
      </c>
      <c r="AA2114" s="5" t="str">
        <f>_xlfn.XLOOKUP(Table1[[#This Row],[Shipment_ID]],A:A,E:E)</f>
        <v>Hapag-Lloyd</v>
      </c>
      <c r="AB2114" s="5">
        <f t="shared" ref="AB2114:AB2177" si="33">INDEX(T:T,MATCH(A2114,A:A,0))</f>
        <v>6128.69</v>
      </c>
    </row>
    <row r="2115" spans="1:28">
      <c r="A2115" t="s">
        <v>2309</v>
      </c>
      <c r="B2115" s="1">
        <v>45766</v>
      </c>
      <c r="C2115" t="s">
        <v>89</v>
      </c>
      <c r="D2115" t="s">
        <v>82</v>
      </c>
      <c r="E2115" t="s">
        <v>31</v>
      </c>
      <c r="F2115" t="s">
        <v>58</v>
      </c>
      <c r="G2115" t="s">
        <v>43</v>
      </c>
      <c r="H2115">
        <v>27.88</v>
      </c>
      <c r="I2115">
        <v>2170</v>
      </c>
      <c r="J2115">
        <v>102.8</v>
      </c>
      <c r="K2115">
        <v>5</v>
      </c>
      <c r="L2115" t="s">
        <v>44</v>
      </c>
      <c r="M2115" t="s">
        <v>45</v>
      </c>
      <c r="N2115">
        <v>76968</v>
      </c>
      <c r="O2115" t="s">
        <v>87</v>
      </c>
      <c r="P2115" t="s">
        <v>37</v>
      </c>
      <c r="Q2115">
        <v>86.23</v>
      </c>
      <c r="R2115">
        <v>5455.2</v>
      </c>
      <c r="S2115">
        <v>4966.38</v>
      </c>
      <c r="T2115">
        <v>8406.26</v>
      </c>
      <c r="U2115" t="str">
        <f>TEXT(Table1[[#This Row],[Booking_Date]],"mmm")</f>
        <v>Apr</v>
      </c>
      <c r="V2115">
        <f>YEAR(Table1[[#This Row],[Booking_Date]])</f>
        <v>2025</v>
      </c>
      <c r="W2115" t="s">
        <v>75</v>
      </c>
      <c r="X2115" t="str">
        <f>IF(Table1[[#This Row],[Freight_Cost]]&gt;50000,"High","Low")</f>
        <v>High</v>
      </c>
      <c r="Y2115" s="5" t="str">
        <f>IF(Table1[[#This Row],[Profit]]&gt;10000,"Good","Average")</f>
        <v>Average</v>
      </c>
      <c r="Z2115" s="5" t="str" cm="1">
        <f t="array" ref="Z2115">_xlfn.IFS(K2115&lt;=5,"Excellent",K2115&lt;=10,"Good",TRUE,"Delayed")</f>
        <v>Excellent</v>
      </c>
      <c r="AA2115" s="5" t="str">
        <f>_xlfn.XLOOKUP(Table1[[#This Row],[Shipment_ID]],A:A,E:E)</f>
        <v>Hapag-Lloyd</v>
      </c>
      <c r="AB2115" s="5">
        <f t="shared" si="33"/>
        <v>8406.26</v>
      </c>
    </row>
    <row r="2116" spans="1:28">
      <c r="A2116" t="s">
        <v>2310</v>
      </c>
      <c r="B2116" s="1">
        <v>45854</v>
      </c>
      <c r="C2116" t="s">
        <v>89</v>
      </c>
      <c r="D2116" t="s">
        <v>82</v>
      </c>
      <c r="E2116" t="s">
        <v>99</v>
      </c>
      <c r="F2116" t="s">
        <v>58</v>
      </c>
      <c r="G2116" t="s">
        <v>67</v>
      </c>
      <c r="H2116">
        <v>24.36</v>
      </c>
      <c r="I2116">
        <v>2632</v>
      </c>
      <c r="J2116">
        <v>87.55</v>
      </c>
      <c r="K2116">
        <v>8</v>
      </c>
      <c r="L2116" t="s">
        <v>68</v>
      </c>
      <c r="M2116" t="s">
        <v>45</v>
      </c>
      <c r="N2116">
        <v>80014</v>
      </c>
      <c r="O2116" t="s">
        <v>77</v>
      </c>
      <c r="P2116" t="s">
        <v>74</v>
      </c>
      <c r="Q2116">
        <v>82.29</v>
      </c>
      <c r="R2116">
        <v>6238.4</v>
      </c>
      <c r="S2116">
        <v>3116.54</v>
      </c>
      <c r="T2116">
        <v>10264.61</v>
      </c>
      <c r="U2116" t="str">
        <f>TEXT(Table1[[#This Row],[Booking_Date]],"mmm")</f>
        <v>Jul</v>
      </c>
      <c r="V2116">
        <f>YEAR(Table1[[#This Row],[Booking_Date]])</f>
        <v>2025</v>
      </c>
      <c r="W2116" t="s">
        <v>48</v>
      </c>
      <c r="X2116" t="str">
        <f>IF(Table1[[#This Row],[Freight_Cost]]&gt;50000,"High","Low")</f>
        <v>High</v>
      </c>
      <c r="Y2116" s="5" t="str">
        <f>IF(Table1[[#This Row],[Profit]]&gt;10000,"Good","Average")</f>
        <v>Good</v>
      </c>
      <c r="Z2116" s="5" t="str" cm="1">
        <f t="array" ref="Z2116">_xlfn.IFS(K2116&lt;=5,"Excellent",K2116&lt;=10,"Good",TRUE,"Delayed")</f>
        <v>Good</v>
      </c>
      <c r="AA2116" s="5" t="str">
        <f>_xlfn.XLOOKUP(Table1[[#This Row],[Shipment_ID]],A:A,E:E)</f>
        <v>ONE</v>
      </c>
      <c r="AB2116" s="5">
        <f t="shared" si="33"/>
        <v>10264.61</v>
      </c>
    </row>
    <row r="2117" spans="1:28">
      <c r="A2117" t="s">
        <v>2311</v>
      </c>
      <c r="B2117" s="1">
        <v>46086</v>
      </c>
      <c r="C2117" t="s">
        <v>121</v>
      </c>
      <c r="D2117" t="s">
        <v>82</v>
      </c>
      <c r="E2117" t="s">
        <v>42</v>
      </c>
      <c r="F2117" t="s">
        <v>58</v>
      </c>
      <c r="G2117" t="s">
        <v>43</v>
      </c>
      <c r="H2117">
        <v>21.37</v>
      </c>
      <c r="I2117">
        <v>2468</v>
      </c>
      <c r="J2117">
        <v>104.26</v>
      </c>
      <c r="K2117">
        <v>6</v>
      </c>
      <c r="L2117" t="s">
        <v>44</v>
      </c>
      <c r="M2117" t="s">
        <v>35</v>
      </c>
      <c r="N2117">
        <v>77360.2</v>
      </c>
      <c r="O2117" t="s">
        <v>175</v>
      </c>
      <c r="P2117" t="s">
        <v>37</v>
      </c>
      <c r="Q2117">
        <v>83.61</v>
      </c>
      <c r="R2117">
        <v>5790.8</v>
      </c>
      <c r="S2117">
        <v>3591.01</v>
      </c>
      <c r="T2117">
        <v>6404.71</v>
      </c>
      <c r="U2117" t="str">
        <f>TEXT(Table1[[#This Row],[Booking_Date]],"mmm")</f>
        <v>Mar</v>
      </c>
      <c r="V2117">
        <f>YEAR(Table1[[#This Row],[Booking_Date]])</f>
        <v>2026</v>
      </c>
      <c r="W2117" t="s">
        <v>38</v>
      </c>
      <c r="X2117" t="str">
        <f>IF(Table1[[#This Row],[Freight_Cost]]&gt;50000,"High","Low")</f>
        <v>High</v>
      </c>
      <c r="Y2117" s="5" t="str">
        <f>IF(Table1[[#This Row],[Profit]]&gt;10000,"Good","Average")</f>
        <v>Average</v>
      </c>
      <c r="Z2117" s="5" t="str" cm="1">
        <f t="array" ref="Z2117">_xlfn.IFS(K2117&lt;=5,"Excellent",K2117&lt;=10,"Good",TRUE,"Delayed")</f>
        <v>Good</v>
      </c>
      <c r="AA2117" s="5" t="str">
        <f>_xlfn.XLOOKUP(Table1[[#This Row],[Shipment_ID]],A:A,E:E)</f>
        <v>CMA CGM</v>
      </c>
      <c r="AB2117" s="5">
        <f t="shared" si="33"/>
        <v>6404.71</v>
      </c>
    </row>
    <row r="2118" spans="1:28">
      <c r="A2118" t="s">
        <v>2312</v>
      </c>
      <c r="B2118" s="1">
        <v>45830</v>
      </c>
      <c r="C2118" t="s">
        <v>29</v>
      </c>
      <c r="D2118" t="s">
        <v>72</v>
      </c>
      <c r="E2118" t="s">
        <v>57</v>
      </c>
      <c r="F2118" t="s">
        <v>32</v>
      </c>
      <c r="G2118" t="s">
        <v>52</v>
      </c>
      <c r="H2118">
        <v>14.72</v>
      </c>
      <c r="I2118">
        <v>873</v>
      </c>
      <c r="J2118">
        <v>101.07</v>
      </c>
      <c r="K2118">
        <v>4</v>
      </c>
      <c r="L2118" t="s">
        <v>68</v>
      </c>
      <c r="M2118" t="s">
        <v>60</v>
      </c>
      <c r="N2118">
        <v>38352.400000000001</v>
      </c>
      <c r="O2118" t="s">
        <v>292</v>
      </c>
      <c r="P2118" t="s">
        <v>47</v>
      </c>
      <c r="Q2118">
        <v>88.09</v>
      </c>
      <c r="R2118">
        <v>2334.8000000000002</v>
      </c>
      <c r="S2118">
        <v>4960.37</v>
      </c>
      <c r="T2118">
        <v>4485.47</v>
      </c>
      <c r="U2118" t="str">
        <f>TEXT(Table1[[#This Row],[Booking_Date]],"mmm")</f>
        <v>Jun</v>
      </c>
      <c r="V2118">
        <f>YEAR(Table1[[#This Row],[Booking_Date]])</f>
        <v>2025</v>
      </c>
      <c r="W2118" t="s">
        <v>75</v>
      </c>
      <c r="X2118" t="str">
        <f>IF(Table1[[#This Row],[Freight_Cost]]&gt;50000,"High","Low")</f>
        <v>Low</v>
      </c>
      <c r="Y2118" s="5" t="str">
        <f>IF(Table1[[#This Row],[Profit]]&gt;10000,"Good","Average")</f>
        <v>Average</v>
      </c>
      <c r="Z2118" s="5" t="str" cm="1">
        <f t="array" ref="Z2118">_xlfn.IFS(K2118&lt;=5,"Excellent",K2118&lt;=10,"Good",TRUE,"Delayed")</f>
        <v>Excellent</v>
      </c>
      <c r="AA2118" s="5" t="str">
        <f>_xlfn.XLOOKUP(Table1[[#This Row],[Shipment_ID]],A:A,E:E)</f>
        <v>Evergreen</v>
      </c>
      <c r="AB2118" s="5">
        <f t="shared" si="33"/>
        <v>4485.47</v>
      </c>
    </row>
    <row r="2119" spans="1:28">
      <c r="A2119" t="s">
        <v>2313</v>
      </c>
      <c r="B2119" s="1">
        <v>45887</v>
      </c>
      <c r="C2119" t="s">
        <v>40</v>
      </c>
      <c r="D2119" t="s">
        <v>56</v>
      </c>
      <c r="E2119" t="s">
        <v>66</v>
      </c>
      <c r="F2119" t="s">
        <v>58</v>
      </c>
      <c r="G2119" t="s">
        <v>84</v>
      </c>
      <c r="H2119">
        <v>13.78</v>
      </c>
      <c r="I2119">
        <v>2631</v>
      </c>
      <c r="J2119">
        <v>95.26</v>
      </c>
      <c r="K2119">
        <v>8</v>
      </c>
      <c r="L2119" t="s">
        <v>68</v>
      </c>
      <c r="M2119" t="s">
        <v>35</v>
      </c>
      <c r="N2119">
        <v>73905.2</v>
      </c>
      <c r="O2119" t="s">
        <v>256</v>
      </c>
      <c r="P2119" t="s">
        <v>47</v>
      </c>
      <c r="Q2119">
        <v>88.95</v>
      </c>
      <c r="R2119">
        <v>5813.2</v>
      </c>
      <c r="S2119">
        <v>4266.53</v>
      </c>
      <c r="T2119">
        <v>6436.63</v>
      </c>
      <c r="U2119" t="str">
        <f>TEXT(Table1[[#This Row],[Booking_Date]],"mmm")</f>
        <v>Aug</v>
      </c>
      <c r="V2119">
        <f>YEAR(Table1[[#This Row],[Booking_Date]])</f>
        <v>2025</v>
      </c>
      <c r="W2119" t="s">
        <v>48</v>
      </c>
      <c r="X2119" t="str">
        <f>IF(Table1[[#This Row],[Freight_Cost]]&gt;50000,"High","Low")</f>
        <v>High</v>
      </c>
      <c r="Y2119" s="5" t="str">
        <f>IF(Table1[[#This Row],[Profit]]&gt;10000,"Good","Average")</f>
        <v>Average</v>
      </c>
      <c r="Z2119" s="5" t="str" cm="1">
        <f t="array" ref="Z2119">_xlfn.IFS(K2119&lt;=5,"Excellent",K2119&lt;=10,"Good",TRUE,"Delayed")</f>
        <v>Good</v>
      </c>
      <c r="AA2119" s="5" t="str">
        <f>_xlfn.XLOOKUP(Table1[[#This Row],[Shipment_ID]],A:A,E:E)</f>
        <v>COSCO</v>
      </c>
      <c r="AB2119" s="5">
        <f t="shared" si="33"/>
        <v>6436.63</v>
      </c>
    </row>
    <row r="2120" spans="1:28">
      <c r="A2120" t="s">
        <v>2314</v>
      </c>
      <c r="B2120" s="1">
        <v>46077</v>
      </c>
      <c r="C2120" t="s">
        <v>29</v>
      </c>
      <c r="D2120" t="s">
        <v>56</v>
      </c>
      <c r="E2120" t="s">
        <v>31</v>
      </c>
      <c r="F2120" t="s">
        <v>32</v>
      </c>
      <c r="G2120" t="s">
        <v>67</v>
      </c>
      <c r="H2120">
        <v>26.1</v>
      </c>
      <c r="I2120">
        <v>2402</v>
      </c>
      <c r="J2120">
        <v>102.83</v>
      </c>
      <c r="K2120">
        <v>8</v>
      </c>
      <c r="L2120" t="s">
        <v>44</v>
      </c>
      <c r="M2120" t="s">
        <v>35</v>
      </c>
      <c r="N2120">
        <v>68653.600000000006</v>
      </c>
      <c r="O2120" t="s">
        <v>216</v>
      </c>
      <c r="P2120" t="s">
        <v>47</v>
      </c>
      <c r="Q2120">
        <v>86.2</v>
      </c>
      <c r="R2120">
        <v>5848</v>
      </c>
      <c r="S2120">
        <v>4890.3900000000003</v>
      </c>
      <c r="T2120">
        <v>11491.44</v>
      </c>
      <c r="U2120" t="str">
        <f>TEXT(Table1[[#This Row],[Booking_Date]],"mmm")</f>
        <v>Feb</v>
      </c>
      <c r="V2120">
        <f>YEAR(Table1[[#This Row],[Booking_Date]])</f>
        <v>2026</v>
      </c>
      <c r="W2120" t="s">
        <v>38</v>
      </c>
      <c r="X2120" t="str">
        <f>IF(Table1[[#This Row],[Freight_Cost]]&gt;50000,"High","Low")</f>
        <v>High</v>
      </c>
      <c r="Y2120" s="5" t="str">
        <f>IF(Table1[[#This Row],[Profit]]&gt;10000,"Good","Average")</f>
        <v>Good</v>
      </c>
      <c r="Z2120" s="5" t="str" cm="1">
        <f t="array" ref="Z2120">_xlfn.IFS(K2120&lt;=5,"Excellent",K2120&lt;=10,"Good",TRUE,"Delayed")</f>
        <v>Good</v>
      </c>
      <c r="AA2120" s="5" t="str">
        <f>_xlfn.XLOOKUP(Table1[[#This Row],[Shipment_ID]],A:A,E:E)</f>
        <v>Hapag-Lloyd</v>
      </c>
      <c r="AB2120" s="5">
        <f t="shared" si="33"/>
        <v>11491.44</v>
      </c>
    </row>
    <row r="2121" spans="1:28">
      <c r="A2121" t="s">
        <v>2315</v>
      </c>
      <c r="B2121" s="1">
        <v>45638</v>
      </c>
      <c r="C2121" t="s">
        <v>64</v>
      </c>
      <c r="D2121" t="s">
        <v>82</v>
      </c>
      <c r="E2121" t="s">
        <v>66</v>
      </c>
      <c r="F2121" t="s">
        <v>58</v>
      </c>
      <c r="G2121" t="s">
        <v>90</v>
      </c>
      <c r="H2121">
        <v>19.309999999999999</v>
      </c>
      <c r="I2121">
        <v>1215</v>
      </c>
      <c r="J2121">
        <v>94.9</v>
      </c>
      <c r="K2121">
        <v>3</v>
      </c>
      <c r="L2121" t="s">
        <v>68</v>
      </c>
      <c r="M2121" t="s">
        <v>45</v>
      </c>
      <c r="N2121">
        <v>59347</v>
      </c>
      <c r="O2121" t="s">
        <v>432</v>
      </c>
      <c r="P2121" t="s">
        <v>74</v>
      </c>
      <c r="Q2121">
        <v>82.58</v>
      </c>
      <c r="R2121">
        <v>3202.4</v>
      </c>
      <c r="S2121">
        <v>2970.9</v>
      </c>
      <c r="T2121">
        <v>10360.799999999999</v>
      </c>
      <c r="U2121" t="str">
        <f>TEXT(Table1[[#This Row],[Booking_Date]],"mmm")</f>
        <v>Dec</v>
      </c>
      <c r="V2121">
        <f>YEAR(Table1[[#This Row],[Booking_Date]])</f>
        <v>2024</v>
      </c>
      <c r="W2121" t="s">
        <v>104</v>
      </c>
      <c r="X2121" t="str">
        <f>IF(Table1[[#This Row],[Freight_Cost]]&gt;50000,"High","Low")</f>
        <v>High</v>
      </c>
      <c r="Y2121" s="5" t="str">
        <f>IF(Table1[[#This Row],[Profit]]&gt;10000,"Good","Average")</f>
        <v>Good</v>
      </c>
      <c r="Z2121" s="5" t="str" cm="1">
        <f t="array" ref="Z2121">_xlfn.IFS(K2121&lt;=5,"Excellent",K2121&lt;=10,"Good",TRUE,"Delayed")</f>
        <v>Excellent</v>
      </c>
      <c r="AA2121" s="5" t="str">
        <f>_xlfn.XLOOKUP(Table1[[#This Row],[Shipment_ID]],A:A,E:E)</f>
        <v>COSCO</v>
      </c>
      <c r="AB2121" s="5">
        <f t="shared" si="33"/>
        <v>10360.799999999999</v>
      </c>
    </row>
    <row r="2122" spans="1:28">
      <c r="A2122" t="s">
        <v>2316</v>
      </c>
      <c r="B2122" s="1">
        <v>45566</v>
      </c>
      <c r="C2122" t="s">
        <v>115</v>
      </c>
      <c r="D2122" t="s">
        <v>108</v>
      </c>
      <c r="E2122" t="s">
        <v>83</v>
      </c>
      <c r="F2122" t="s">
        <v>32</v>
      </c>
      <c r="G2122" t="s">
        <v>59</v>
      </c>
      <c r="H2122">
        <v>11.44</v>
      </c>
      <c r="I2122">
        <v>1296</v>
      </c>
      <c r="J2122">
        <v>101.17</v>
      </c>
      <c r="K2122">
        <v>3</v>
      </c>
      <c r="L2122" t="s">
        <v>34</v>
      </c>
      <c r="M2122" t="s">
        <v>60</v>
      </c>
      <c r="N2122">
        <v>42988.4</v>
      </c>
      <c r="O2122" t="s">
        <v>518</v>
      </c>
      <c r="P2122" t="s">
        <v>54</v>
      </c>
      <c r="Q2122">
        <v>88.35</v>
      </c>
      <c r="R2122">
        <v>3049.6</v>
      </c>
      <c r="S2122">
        <v>2131.64</v>
      </c>
      <c r="T2122">
        <v>4114.5600000000004</v>
      </c>
      <c r="U2122" t="str">
        <f>TEXT(Table1[[#This Row],[Booking_Date]],"mmm")</f>
        <v>Oct</v>
      </c>
      <c r="V2122">
        <f>YEAR(Table1[[#This Row],[Booking_Date]])</f>
        <v>2024</v>
      </c>
      <c r="W2122" t="s">
        <v>104</v>
      </c>
      <c r="X2122" t="str">
        <f>IF(Table1[[#This Row],[Freight_Cost]]&gt;50000,"High","Low")</f>
        <v>Low</v>
      </c>
      <c r="Y2122" s="5" t="str">
        <f>IF(Table1[[#This Row],[Profit]]&gt;10000,"Good","Average")</f>
        <v>Average</v>
      </c>
      <c r="Z2122" s="5" t="str" cm="1">
        <f t="array" ref="Z2122">_xlfn.IFS(K2122&lt;=5,"Excellent",K2122&lt;=10,"Good",TRUE,"Delayed")</f>
        <v>Excellent</v>
      </c>
      <c r="AA2122" s="5" t="str">
        <f>_xlfn.XLOOKUP(Table1[[#This Row],[Shipment_ID]],A:A,E:E)</f>
        <v>MSC</v>
      </c>
      <c r="AB2122" s="5">
        <f t="shared" si="33"/>
        <v>4114.5600000000004</v>
      </c>
    </row>
    <row r="2123" spans="1:28">
      <c r="A2123" t="s">
        <v>2317</v>
      </c>
      <c r="B2123" s="1">
        <v>45903</v>
      </c>
      <c r="C2123" t="s">
        <v>89</v>
      </c>
      <c r="D2123" t="s">
        <v>30</v>
      </c>
      <c r="E2123" t="s">
        <v>83</v>
      </c>
      <c r="F2123" t="s">
        <v>32</v>
      </c>
      <c r="G2123" t="s">
        <v>90</v>
      </c>
      <c r="H2123">
        <v>20.059999999999999</v>
      </c>
      <c r="I2123">
        <v>2747</v>
      </c>
      <c r="J2123">
        <v>95.05</v>
      </c>
      <c r="K2123">
        <v>6</v>
      </c>
      <c r="L2123" t="s">
        <v>44</v>
      </c>
      <c r="M2123" t="s">
        <v>60</v>
      </c>
      <c r="N2123">
        <v>62424</v>
      </c>
      <c r="O2123" t="s">
        <v>156</v>
      </c>
      <c r="P2123" t="s">
        <v>74</v>
      </c>
      <c r="Q2123">
        <v>88.27</v>
      </c>
      <c r="R2123">
        <v>6296.4</v>
      </c>
      <c r="S2123">
        <v>4832.46</v>
      </c>
      <c r="T2123">
        <v>8219.07</v>
      </c>
      <c r="U2123" t="str">
        <f>TEXT(Table1[[#This Row],[Booking_Date]],"mmm")</f>
        <v>Sep</v>
      </c>
      <c r="V2123">
        <f>YEAR(Table1[[#This Row],[Booking_Date]])</f>
        <v>2025</v>
      </c>
      <c r="W2123" t="s">
        <v>48</v>
      </c>
      <c r="X2123" t="str">
        <f>IF(Table1[[#This Row],[Freight_Cost]]&gt;50000,"High","Low")</f>
        <v>High</v>
      </c>
      <c r="Y2123" s="5" t="str">
        <f>IF(Table1[[#This Row],[Profit]]&gt;10000,"Good","Average")</f>
        <v>Average</v>
      </c>
      <c r="Z2123" s="5" t="str" cm="1">
        <f t="array" ref="Z2123">_xlfn.IFS(K2123&lt;=5,"Excellent",K2123&lt;=10,"Good",TRUE,"Delayed")</f>
        <v>Good</v>
      </c>
      <c r="AA2123" s="5" t="str">
        <f>_xlfn.XLOOKUP(Table1[[#This Row],[Shipment_ID]],A:A,E:E)</f>
        <v>MSC</v>
      </c>
      <c r="AB2123" s="5">
        <f t="shared" si="33"/>
        <v>8219.07</v>
      </c>
    </row>
    <row r="2124" spans="1:28">
      <c r="A2124" t="s">
        <v>2318</v>
      </c>
      <c r="B2124" s="1">
        <v>45879</v>
      </c>
      <c r="C2124" t="s">
        <v>29</v>
      </c>
      <c r="D2124" t="s">
        <v>72</v>
      </c>
      <c r="E2124" t="s">
        <v>99</v>
      </c>
      <c r="F2124" t="s">
        <v>32</v>
      </c>
      <c r="G2124" t="s">
        <v>52</v>
      </c>
      <c r="H2124">
        <v>27.93</v>
      </c>
      <c r="I2124">
        <v>1817</v>
      </c>
      <c r="J2124">
        <v>85.72</v>
      </c>
      <c r="K2124">
        <v>5</v>
      </c>
      <c r="L2124" t="s">
        <v>34</v>
      </c>
      <c r="M2124" t="s">
        <v>35</v>
      </c>
      <c r="N2124">
        <v>66227.399999999994</v>
      </c>
      <c r="O2124" t="s">
        <v>195</v>
      </c>
      <c r="P2124" t="s">
        <v>70</v>
      </c>
      <c r="Q2124">
        <v>87.73</v>
      </c>
      <c r="R2124">
        <v>4751.2</v>
      </c>
      <c r="S2124">
        <v>4309.9799999999996</v>
      </c>
      <c r="T2124">
        <v>11147.71</v>
      </c>
      <c r="U2124" t="str">
        <f>TEXT(Table1[[#This Row],[Booking_Date]],"mmm")</f>
        <v>Aug</v>
      </c>
      <c r="V2124">
        <f>YEAR(Table1[[#This Row],[Booking_Date]])</f>
        <v>2025</v>
      </c>
      <c r="W2124" t="s">
        <v>48</v>
      </c>
      <c r="X2124" t="str">
        <f>IF(Table1[[#This Row],[Freight_Cost]]&gt;50000,"High","Low")</f>
        <v>High</v>
      </c>
      <c r="Y2124" s="5" t="str">
        <f>IF(Table1[[#This Row],[Profit]]&gt;10000,"Good","Average")</f>
        <v>Good</v>
      </c>
      <c r="Z2124" s="5" t="str" cm="1">
        <f t="array" ref="Z2124">_xlfn.IFS(K2124&lt;=5,"Excellent",K2124&lt;=10,"Good",TRUE,"Delayed")</f>
        <v>Excellent</v>
      </c>
      <c r="AA2124" s="5" t="str">
        <f>_xlfn.XLOOKUP(Table1[[#This Row],[Shipment_ID]],A:A,E:E)</f>
        <v>ONE</v>
      </c>
      <c r="AB2124" s="5">
        <f t="shared" si="33"/>
        <v>11147.71</v>
      </c>
    </row>
    <row r="2125" spans="1:28">
      <c r="A2125" t="s">
        <v>2319</v>
      </c>
      <c r="B2125" s="1">
        <v>46075</v>
      </c>
      <c r="C2125" t="s">
        <v>29</v>
      </c>
      <c r="D2125" t="s">
        <v>30</v>
      </c>
      <c r="E2125" t="s">
        <v>99</v>
      </c>
      <c r="F2125" t="s">
        <v>32</v>
      </c>
      <c r="G2125" t="s">
        <v>33</v>
      </c>
      <c r="H2125">
        <v>10.45</v>
      </c>
      <c r="I2125">
        <v>1710</v>
      </c>
      <c r="J2125">
        <v>94.36</v>
      </c>
      <c r="K2125">
        <v>6</v>
      </c>
      <c r="L2125" t="s">
        <v>44</v>
      </c>
      <c r="M2125" t="s">
        <v>45</v>
      </c>
      <c r="N2125">
        <v>42748.2</v>
      </c>
      <c r="O2125" t="s">
        <v>262</v>
      </c>
      <c r="P2125" t="s">
        <v>74</v>
      </c>
      <c r="Q2125">
        <v>82.8</v>
      </c>
      <c r="R2125">
        <v>3838</v>
      </c>
      <c r="S2125">
        <v>2878.68</v>
      </c>
      <c r="T2125">
        <v>5538.11</v>
      </c>
      <c r="U2125" t="str">
        <f>TEXT(Table1[[#This Row],[Booking_Date]],"mmm")</f>
        <v>Feb</v>
      </c>
      <c r="V2125">
        <f>YEAR(Table1[[#This Row],[Booking_Date]])</f>
        <v>2026</v>
      </c>
      <c r="W2125" t="s">
        <v>38</v>
      </c>
      <c r="X2125" t="str">
        <f>IF(Table1[[#This Row],[Freight_Cost]]&gt;50000,"High","Low")</f>
        <v>Low</v>
      </c>
      <c r="Y2125" s="5" t="str">
        <f>IF(Table1[[#This Row],[Profit]]&gt;10000,"Good","Average")</f>
        <v>Average</v>
      </c>
      <c r="Z2125" s="5" t="str" cm="1">
        <f t="array" ref="Z2125">_xlfn.IFS(K2125&lt;=5,"Excellent",K2125&lt;=10,"Good",TRUE,"Delayed")</f>
        <v>Good</v>
      </c>
      <c r="AA2125" s="5" t="str">
        <f>_xlfn.XLOOKUP(Table1[[#This Row],[Shipment_ID]],A:A,E:E)</f>
        <v>ONE</v>
      </c>
      <c r="AB2125" s="5">
        <f t="shared" si="33"/>
        <v>5538.11</v>
      </c>
    </row>
    <row r="2126" spans="1:28">
      <c r="A2126" t="s">
        <v>2320</v>
      </c>
      <c r="B2126" s="1">
        <v>45876</v>
      </c>
      <c r="C2126" t="s">
        <v>115</v>
      </c>
      <c r="D2126" t="s">
        <v>72</v>
      </c>
      <c r="E2126" t="s">
        <v>102</v>
      </c>
      <c r="F2126" t="s">
        <v>58</v>
      </c>
      <c r="G2126" t="s">
        <v>67</v>
      </c>
      <c r="H2126">
        <v>27.49</v>
      </c>
      <c r="I2126">
        <v>2237</v>
      </c>
      <c r="J2126">
        <v>96.68</v>
      </c>
      <c r="K2126">
        <v>6</v>
      </c>
      <c r="L2126" t="s">
        <v>68</v>
      </c>
      <c r="M2126" t="s">
        <v>45</v>
      </c>
      <c r="N2126">
        <v>79186.600000000006</v>
      </c>
      <c r="O2126" t="s">
        <v>161</v>
      </c>
      <c r="P2126" t="s">
        <v>78</v>
      </c>
      <c r="Q2126">
        <v>84.93</v>
      </c>
      <c r="R2126">
        <v>5573.6</v>
      </c>
      <c r="S2126">
        <v>4554.82</v>
      </c>
      <c r="T2126">
        <v>9432.11</v>
      </c>
      <c r="U2126" t="str">
        <f>TEXT(Table1[[#This Row],[Booking_Date]],"mmm")</f>
        <v>Aug</v>
      </c>
      <c r="V2126">
        <f>YEAR(Table1[[#This Row],[Booking_Date]])</f>
        <v>2025</v>
      </c>
      <c r="W2126" t="s">
        <v>48</v>
      </c>
      <c r="X2126" t="str">
        <f>IF(Table1[[#This Row],[Freight_Cost]]&gt;50000,"High","Low")</f>
        <v>High</v>
      </c>
      <c r="Y2126" s="5" t="str">
        <f>IF(Table1[[#This Row],[Profit]]&gt;10000,"Good","Average")</f>
        <v>Average</v>
      </c>
      <c r="Z2126" s="5" t="str" cm="1">
        <f t="array" ref="Z2126">_xlfn.IFS(K2126&lt;=5,"Excellent",K2126&lt;=10,"Good",TRUE,"Delayed")</f>
        <v>Good</v>
      </c>
      <c r="AA2126" s="5" t="str">
        <f>_xlfn.XLOOKUP(Table1[[#This Row],[Shipment_ID]],A:A,E:E)</f>
        <v>Maersk</v>
      </c>
      <c r="AB2126" s="5">
        <f t="shared" si="33"/>
        <v>9432.11</v>
      </c>
    </row>
    <row r="2127" spans="1:28">
      <c r="A2127" t="s">
        <v>2321</v>
      </c>
      <c r="B2127" s="1">
        <v>45594</v>
      </c>
      <c r="C2127" t="s">
        <v>64</v>
      </c>
      <c r="D2127" t="s">
        <v>65</v>
      </c>
      <c r="E2127" t="s">
        <v>99</v>
      </c>
      <c r="F2127" t="s">
        <v>32</v>
      </c>
      <c r="G2127" t="s">
        <v>33</v>
      </c>
      <c r="H2127">
        <v>18.329999999999998</v>
      </c>
      <c r="I2127">
        <v>1003</v>
      </c>
      <c r="J2127">
        <v>92.67</v>
      </c>
      <c r="K2127">
        <v>4</v>
      </c>
      <c r="L2127" t="s">
        <v>34</v>
      </c>
      <c r="M2127" t="s">
        <v>60</v>
      </c>
      <c r="N2127">
        <v>44653.4</v>
      </c>
      <c r="O2127" t="s">
        <v>304</v>
      </c>
      <c r="P2127" t="s">
        <v>78</v>
      </c>
      <c r="Q2127">
        <v>82.27</v>
      </c>
      <c r="R2127">
        <v>2739.2</v>
      </c>
      <c r="S2127">
        <v>3401.63</v>
      </c>
      <c r="T2127">
        <v>5734.18</v>
      </c>
      <c r="U2127" t="str">
        <f>TEXT(Table1[[#This Row],[Booking_Date]],"mmm")</f>
        <v>Oct</v>
      </c>
      <c r="V2127">
        <f>YEAR(Table1[[#This Row],[Booking_Date]])</f>
        <v>2024</v>
      </c>
      <c r="W2127" t="s">
        <v>104</v>
      </c>
      <c r="X2127" t="str">
        <f>IF(Table1[[#This Row],[Freight_Cost]]&gt;50000,"High","Low")</f>
        <v>Low</v>
      </c>
      <c r="Y2127" s="5" t="str">
        <f>IF(Table1[[#This Row],[Profit]]&gt;10000,"Good","Average")</f>
        <v>Average</v>
      </c>
      <c r="Z2127" s="5" t="str" cm="1">
        <f t="array" ref="Z2127">_xlfn.IFS(K2127&lt;=5,"Excellent",K2127&lt;=10,"Good",TRUE,"Delayed")</f>
        <v>Excellent</v>
      </c>
      <c r="AA2127" s="5" t="str">
        <f>_xlfn.XLOOKUP(Table1[[#This Row],[Shipment_ID]],A:A,E:E)</f>
        <v>ONE</v>
      </c>
      <c r="AB2127" s="5">
        <f t="shared" si="33"/>
        <v>5734.18</v>
      </c>
    </row>
    <row r="2128" spans="1:28">
      <c r="A2128" t="s">
        <v>2322</v>
      </c>
      <c r="B2128" s="1">
        <v>45628</v>
      </c>
      <c r="C2128" t="s">
        <v>64</v>
      </c>
      <c r="D2128" t="s">
        <v>41</v>
      </c>
      <c r="E2128" t="s">
        <v>83</v>
      </c>
      <c r="F2128" t="s">
        <v>58</v>
      </c>
      <c r="G2128" t="s">
        <v>59</v>
      </c>
      <c r="H2128">
        <v>10.51</v>
      </c>
      <c r="I2128">
        <v>1763</v>
      </c>
      <c r="J2128">
        <v>94.87</v>
      </c>
      <c r="K2128">
        <v>5</v>
      </c>
      <c r="L2128" t="s">
        <v>68</v>
      </c>
      <c r="M2128" t="s">
        <v>35</v>
      </c>
      <c r="N2128">
        <v>60499.4</v>
      </c>
      <c r="O2128" t="s">
        <v>338</v>
      </c>
      <c r="P2128" t="s">
        <v>37</v>
      </c>
      <c r="Q2128">
        <v>87.72</v>
      </c>
      <c r="R2128">
        <v>3946.4</v>
      </c>
      <c r="S2128">
        <v>4265.01</v>
      </c>
      <c r="T2128">
        <v>6985.3</v>
      </c>
      <c r="U2128" t="str">
        <f>TEXT(Table1[[#This Row],[Booking_Date]],"mmm")</f>
        <v>Dec</v>
      </c>
      <c r="V2128">
        <f>YEAR(Table1[[#This Row],[Booking_Date]])</f>
        <v>2024</v>
      </c>
      <c r="W2128" t="s">
        <v>104</v>
      </c>
      <c r="X2128" t="str">
        <f>IF(Table1[[#This Row],[Freight_Cost]]&gt;50000,"High","Low")</f>
        <v>High</v>
      </c>
      <c r="Y2128" s="5" t="str">
        <f>IF(Table1[[#This Row],[Profit]]&gt;10000,"Good","Average")</f>
        <v>Average</v>
      </c>
      <c r="Z2128" s="5" t="str" cm="1">
        <f t="array" ref="Z2128">_xlfn.IFS(K2128&lt;=5,"Excellent",K2128&lt;=10,"Good",TRUE,"Delayed")</f>
        <v>Excellent</v>
      </c>
      <c r="AA2128" s="5" t="str">
        <f>_xlfn.XLOOKUP(Table1[[#This Row],[Shipment_ID]],A:A,E:E)</f>
        <v>MSC</v>
      </c>
      <c r="AB2128" s="5">
        <f t="shared" si="33"/>
        <v>6985.3</v>
      </c>
    </row>
    <row r="2129" spans="1:28">
      <c r="A2129" t="s">
        <v>2323</v>
      </c>
      <c r="B2129" s="1">
        <v>45547</v>
      </c>
      <c r="C2129" t="s">
        <v>40</v>
      </c>
      <c r="D2129" t="s">
        <v>41</v>
      </c>
      <c r="E2129" t="s">
        <v>102</v>
      </c>
      <c r="F2129" t="s">
        <v>32</v>
      </c>
      <c r="G2129" t="s">
        <v>84</v>
      </c>
      <c r="H2129">
        <v>16.25</v>
      </c>
      <c r="I2129">
        <v>2441</v>
      </c>
      <c r="J2129">
        <v>86.58</v>
      </c>
      <c r="K2129">
        <v>8</v>
      </c>
      <c r="L2129" t="s">
        <v>34</v>
      </c>
      <c r="M2129" t="s">
        <v>60</v>
      </c>
      <c r="N2129">
        <v>59306.6</v>
      </c>
      <c r="O2129" t="s">
        <v>170</v>
      </c>
      <c r="P2129" t="s">
        <v>54</v>
      </c>
      <c r="Q2129">
        <v>85.46</v>
      </c>
      <c r="R2129">
        <v>5532</v>
      </c>
      <c r="S2129">
        <v>3292.54</v>
      </c>
      <c r="T2129">
        <v>8886.85</v>
      </c>
      <c r="U2129" t="str">
        <f>TEXT(Table1[[#This Row],[Booking_Date]],"mmm")</f>
        <v>Sep</v>
      </c>
      <c r="V2129">
        <f>YEAR(Table1[[#This Row],[Booking_Date]])</f>
        <v>2024</v>
      </c>
      <c r="W2129" t="s">
        <v>48</v>
      </c>
      <c r="X2129" t="str">
        <f>IF(Table1[[#This Row],[Freight_Cost]]&gt;50000,"High","Low")</f>
        <v>High</v>
      </c>
      <c r="Y2129" s="5" t="str">
        <f>IF(Table1[[#This Row],[Profit]]&gt;10000,"Good","Average")</f>
        <v>Average</v>
      </c>
      <c r="Z2129" s="5" t="str" cm="1">
        <f t="array" ref="Z2129">_xlfn.IFS(K2129&lt;=5,"Excellent",K2129&lt;=10,"Good",TRUE,"Delayed")</f>
        <v>Good</v>
      </c>
      <c r="AA2129" s="5" t="str">
        <f>_xlfn.XLOOKUP(Table1[[#This Row],[Shipment_ID]],A:A,E:E)</f>
        <v>Maersk</v>
      </c>
      <c r="AB2129" s="5">
        <f t="shared" si="33"/>
        <v>8886.85</v>
      </c>
    </row>
    <row r="2130" spans="1:28">
      <c r="A2130" t="s">
        <v>2324</v>
      </c>
      <c r="B2130" s="1">
        <v>45983</v>
      </c>
      <c r="C2130" t="s">
        <v>29</v>
      </c>
      <c r="D2130" t="s">
        <v>51</v>
      </c>
      <c r="E2130" t="s">
        <v>57</v>
      </c>
      <c r="F2130" t="s">
        <v>58</v>
      </c>
      <c r="G2130" t="s">
        <v>84</v>
      </c>
      <c r="H2130">
        <v>15</v>
      </c>
      <c r="I2130">
        <v>2524</v>
      </c>
      <c r="J2130">
        <v>100.05</v>
      </c>
      <c r="K2130">
        <v>6</v>
      </c>
      <c r="L2130" t="s">
        <v>34</v>
      </c>
      <c r="M2130" t="s">
        <v>35</v>
      </c>
      <c r="N2130">
        <v>76794</v>
      </c>
      <c r="O2130" t="s">
        <v>385</v>
      </c>
      <c r="P2130" t="s">
        <v>47</v>
      </c>
      <c r="Q2130">
        <v>81.95</v>
      </c>
      <c r="R2130">
        <v>5648</v>
      </c>
      <c r="S2130">
        <v>3247.18</v>
      </c>
      <c r="T2130">
        <v>13409.63</v>
      </c>
      <c r="U2130" t="str">
        <f>TEXT(Table1[[#This Row],[Booking_Date]],"mmm")</f>
        <v>Nov</v>
      </c>
      <c r="V2130">
        <f>YEAR(Table1[[#This Row],[Booking_Date]])</f>
        <v>2025</v>
      </c>
      <c r="W2130" t="s">
        <v>104</v>
      </c>
      <c r="X2130" t="str">
        <f>IF(Table1[[#This Row],[Freight_Cost]]&gt;50000,"High","Low")</f>
        <v>High</v>
      </c>
      <c r="Y2130" s="5" t="str">
        <f>IF(Table1[[#This Row],[Profit]]&gt;10000,"Good","Average")</f>
        <v>Good</v>
      </c>
      <c r="Z2130" s="5" t="str" cm="1">
        <f t="array" ref="Z2130">_xlfn.IFS(K2130&lt;=5,"Excellent",K2130&lt;=10,"Good",TRUE,"Delayed")</f>
        <v>Good</v>
      </c>
      <c r="AA2130" s="5" t="str">
        <f>_xlfn.XLOOKUP(Table1[[#This Row],[Shipment_ID]],A:A,E:E)</f>
        <v>Evergreen</v>
      </c>
      <c r="AB2130" s="5">
        <f t="shared" si="33"/>
        <v>13409.63</v>
      </c>
    </row>
    <row r="2131" spans="1:28">
      <c r="A2131" t="s">
        <v>2325</v>
      </c>
      <c r="B2131" s="1">
        <v>46065</v>
      </c>
      <c r="C2131" t="s">
        <v>121</v>
      </c>
      <c r="D2131" t="s">
        <v>41</v>
      </c>
      <c r="E2131" t="s">
        <v>102</v>
      </c>
      <c r="F2131" t="s">
        <v>32</v>
      </c>
      <c r="G2131" t="s">
        <v>43</v>
      </c>
      <c r="H2131">
        <v>15.8</v>
      </c>
      <c r="I2131">
        <v>2641</v>
      </c>
      <c r="J2131">
        <v>89.67</v>
      </c>
      <c r="K2131">
        <v>8</v>
      </c>
      <c r="L2131" t="s">
        <v>68</v>
      </c>
      <c r="M2131" t="s">
        <v>35</v>
      </c>
      <c r="N2131">
        <v>63172.4</v>
      </c>
      <c r="O2131" t="s">
        <v>158</v>
      </c>
      <c r="P2131" t="s">
        <v>37</v>
      </c>
      <c r="Q2131">
        <v>85.64</v>
      </c>
      <c r="R2131">
        <v>5914</v>
      </c>
      <c r="S2131">
        <v>4951.6000000000004</v>
      </c>
      <c r="T2131">
        <v>6683.53</v>
      </c>
      <c r="U2131" t="str">
        <f>TEXT(Table1[[#This Row],[Booking_Date]],"mmm")</f>
        <v>Feb</v>
      </c>
      <c r="V2131">
        <f>YEAR(Table1[[#This Row],[Booking_Date]])</f>
        <v>2026</v>
      </c>
      <c r="W2131" t="s">
        <v>38</v>
      </c>
      <c r="X2131" t="str">
        <f>IF(Table1[[#This Row],[Freight_Cost]]&gt;50000,"High","Low")</f>
        <v>High</v>
      </c>
      <c r="Y2131" s="5" t="str">
        <f>IF(Table1[[#This Row],[Profit]]&gt;10000,"Good","Average")</f>
        <v>Average</v>
      </c>
      <c r="Z2131" s="5" t="str" cm="1">
        <f t="array" ref="Z2131">_xlfn.IFS(K2131&lt;=5,"Excellent",K2131&lt;=10,"Good",TRUE,"Delayed")</f>
        <v>Good</v>
      </c>
      <c r="AA2131" s="5" t="str">
        <f>_xlfn.XLOOKUP(Table1[[#This Row],[Shipment_ID]],A:A,E:E)</f>
        <v>Maersk</v>
      </c>
      <c r="AB2131" s="5">
        <f t="shared" si="33"/>
        <v>6683.53</v>
      </c>
    </row>
    <row r="2132" spans="1:28">
      <c r="A2132" t="s">
        <v>2326</v>
      </c>
      <c r="B2132" s="1">
        <v>46014</v>
      </c>
      <c r="C2132" t="s">
        <v>40</v>
      </c>
      <c r="D2132" t="s">
        <v>56</v>
      </c>
      <c r="E2132" t="s">
        <v>66</v>
      </c>
      <c r="F2132" t="s">
        <v>58</v>
      </c>
      <c r="G2132" t="s">
        <v>67</v>
      </c>
      <c r="H2132">
        <v>12.6</v>
      </c>
      <c r="I2132">
        <v>2794</v>
      </c>
      <c r="J2132">
        <v>89.65</v>
      </c>
      <c r="K2132">
        <v>6</v>
      </c>
      <c r="L2132" t="s">
        <v>44</v>
      </c>
      <c r="M2132" t="s">
        <v>45</v>
      </c>
      <c r="N2132">
        <v>69126</v>
      </c>
      <c r="O2132" t="s">
        <v>514</v>
      </c>
      <c r="P2132" t="s">
        <v>47</v>
      </c>
      <c r="Q2132">
        <v>86.54</v>
      </c>
      <c r="R2132">
        <v>6092</v>
      </c>
      <c r="S2132">
        <v>3026.88</v>
      </c>
      <c r="T2132">
        <v>7288.86</v>
      </c>
      <c r="U2132" t="str">
        <f>TEXT(Table1[[#This Row],[Booking_Date]],"mmm")</f>
        <v>Dec</v>
      </c>
      <c r="V2132">
        <f>YEAR(Table1[[#This Row],[Booking_Date]])</f>
        <v>2025</v>
      </c>
      <c r="W2132" t="s">
        <v>104</v>
      </c>
      <c r="X2132" t="str">
        <f>IF(Table1[[#This Row],[Freight_Cost]]&gt;50000,"High","Low")</f>
        <v>High</v>
      </c>
      <c r="Y2132" s="5" t="str">
        <f>IF(Table1[[#This Row],[Profit]]&gt;10000,"Good","Average")</f>
        <v>Average</v>
      </c>
      <c r="Z2132" s="5" t="str" cm="1">
        <f t="array" ref="Z2132">_xlfn.IFS(K2132&lt;=5,"Excellent",K2132&lt;=10,"Good",TRUE,"Delayed")</f>
        <v>Good</v>
      </c>
      <c r="AA2132" s="5" t="str">
        <f>_xlfn.XLOOKUP(Table1[[#This Row],[Shipment_ID]],A:A,E:E)</f>
        <v>COSCO</v>
      </c>
      <c r="AB2132" s="5">
        <f t="shared" si="33"/>
        <v>7288.86</v>
      </c>
    </row>
    <row r="2133" spans="1:28">
      <c r="A2133" t="s">
        <v>2327</v>
      </c>
      <c r="B2133" s="1">
        <v>46022</v>
      </c>
      <c r="C2133" t="s">
        <v>40</v>
      </c>
      <c r="D2133" t="s">
        <v>30</v>
      </c>
      <c r="E2133" t="s">
        <v>83</v>
      </c>
      <c r="F2133" t="s">
        <v>32</v>
      </c>
      <c r="G2133" t="s">
        <v>43</v>
      </c>
      <c r="H2133">
        <v>14.87</v>
      </c>
      <c r="I2133">
        <v>1818</v>
      </c>
      <c r="J2133">
        <v>101.92</v>
      </c>
      <c r="K2133">
        <v>6</v>
      </c>
      <c r="L2133" t="s">
        <v>34</v>
      </c>
      <c r="M2133" t="s">
        <v>35</v>
      </c>
      <c r="N2133">
        <v>56429.4</v>
      </c>
      <c r="O2133" t="s">
        <v>139</v>
      </c>
      <c r="P2133" t="s">
        <v>62</v>
      </c>
      <c r="Q2133">
        <v>88.23</v>
      </c>
      <c r="R2133">
        <v>4230.8</v>
      </c>
      <c r="S2133">
        <v>2523.5</v>
      </c>
      <c r="T2133">
        <v>4969.8900000000003</v>
      </c>
      <c r="U2133" t="str">
        <f>TEXT(Table1[[#This Row],[Booking_Date]],"mmm")</f>
        <v>Dec</v>
      </c>
      <c r="V2133">
        <f>YEAR(Table1[[#This Row],[Booking_Date]])</f>
        <v>2025</v>
      </c>
      <c r="W2133" t="s">
        <v>104</v>
      </c>
      <c r="X2133" t="str">
        <f>IF(Table1[[#This Row],[Freight_Cost]]&gt;50000,"High","Low")</f>
        <v>High</v>
      </c>
      <c r="Y2133" s="5" t="str">
        <f>IF(Table1[[#This Row],[Profit]]&gt;10000,"Good","Average")</f>
        <v>Average</v>
      </c>
      <c r="Z2133" s="5" t="str" cm="1">
        <f t="array" ref="Z2133">_xlfn.IFS(K2133&lt;=5,"Excellent",K2133&lt;=10,"Good",TRUE,"Delayed")</f>
        <v>Good</v>
      </c>
      <c r="AA2133" s="5" t="str">
        <f>_xlfn.XLOOKUP(Table1[[#This Row],[Shipment_ID]],A:A,E:E)</f>
        <v>MSC</v>
      </c>
      <c r="AB2133" s="5">
        <f t="shared" si="33"/>
        <v>4969.8900000000003</v>
      </c>
    </row>
    <row r="2134" spans="1:28">
      <c r="A2134" t="s">
        <v>2328</v>
      </c>
      <c r="B2134" s="1">
        <v>45646</v>
      </c>
      <c r="C2134" t="s">
        <v>115</v>
      </c>
      <c r="D2134" t="s">
        <v>51</v>
      </c>
      <c r="E2134" t="s">
        <v>66</v>
      </c>
      <c r="F2134" t="s">
        <v>32</v>
      </c>
      <c r="G2134" t="s">
        <v>33</v>
      </c>
      <c r="H2134">
        <v>18.100000000000001</v>
      </c>
      <c r="I2134">
        <v>1955</v>
      </c>
      <c r="J2134">
        <v>90.78</v>
      </c>
      <c r="K2134">
        <v>5</v>
      </c>
      <c r="L2134" t="s">
        <v>68</v>
      </c>
      <c r="M2134" t="s">
        <v>45</v>
      </c>
      <c r="N2134">
        <v>54643.6</v>
      </c>
      <c r="O2134" t="s">
        <v>161</v>
      </c>
      <c r="P2134" t="s">
        <v>78</v>
      </c>
      <c r="Q2134">
        <v>88.84</v>
      </c>
      <c r="R2134">
        <v>4634</v>
      </c>
      <c r="S2134">
        <v>3632.2</v>
      </c>
      <c r="T2134">
        <v>6624.41</v>
      </c>
      <c r="U2134" t="str">
        <f>TEXT(Table1[[#This Row],[Booking_Date]],"mmm")</f>
        <v>Dec</v>
      </c>
      <c r="V2134">
        <f>YEAR(Table1[[#This Row],[Booking_Date]])</f>
        <v>2024</v>
      </c>
      <c r="W2134" t="s">
        <v>104</v>
      </c>
      <c r="X2134" t="str">
        <f>IF(Table1[[#This Row],[Freight_Cost]]&gt;50000,"High","Low")</f>
        <v>High</v>
      </c>
      <c r="Y2134" s="5" t="str">
        <f>IF(Table1[[#This Row],[Profit]]&gt;10000,"Good","Average")</f>
        <v>Average</v>
      </c>
      <c r="Z2134" s="5" t="str" cm="1">
        <f t="array" ref="Z2134">_xlfn.IFS(K2134&lt;=5,"Excellent",K2134&lt;=10,"Good",TRUE,"Delayed")</f>
        <v>Excellent</v>
      </c>
      <c r="AA2134" s="5" t="str">
        <f>_xlfn.XLOOKUP(Table1[[#This Row],[Shipment_ID]],A:A,E:E)</f>
        <v>COSCO</v>
      </c>
      <c r="AB2134" s="5">
        <f t="shared" si="33"/>
        <v>6624.41</v>
      </c>
    </row>
    <row r="2135" spans="1:28">
      <c r="A2135" t="s">
        <v>2329</v>
      </c>
      <c r="B2135" s="1">
        <v>45326</v>
      </c>
      <c r="C2135" t="s">
        <v>50</v>
      </c>
      <c r="D2135" t="s">
        <v>82</v>
      </c>
      <c r="E2135" t="s">
        <v>42</v>
      </c>
      <c r="F2135" t="s">
        <v>58</v>
      </c>
      <c r="G2135" t="s">
        <v>43</v>
      </c>
      <c r="H2135">
        <v>19.37</v>
      </c>
      <c r="I2135">
        <v>2739</v>
      </c>
      <c r="J2135">
        <v>97.37</v>
      </c>
      <c r="K2135">
        <v>6</v>
      </c>
      <c r="L2135" t="s">
        <v>34</v>
      </c>
      <c r="M2135" t="s">
        <v>60</v>
      </c>
      <c r="N2135">
        <v>78985.399999999994</v>
      </c>
      <c r="O2135" t="s">
        <v>141</v>
      </c>
      <c r="P2135" t="s">
        <v>62</v>
      </c>
      <c r="Q2135">
        <v>81.8</v>
      </c>
      <c r="R2135">
        <v>6252.8</v>
      </c>
      <c r="S2135">
        <v>2755.35</v>
      </c>
      <c r="T2135">
        <v>8501.33</v>
      </c>
      <c r="U2135" t="str">
        <f>TEXT(Table1[[#This Row],[Booking_Date]],"mmm")</f>
        <v>Feb</v>
      </c>
      <c r="V2135">
        <f>YEAR(Table1[[#This Row],[Booking_Date]])</f>
        <v>2024</v>
      </c>
      <c r="W2135" t="s">
        <v>38</v>
      </c>
      <c r="X2135" t="str">
        <f>IF(Table1[[#This Row],[Freight_Cost]]&gt;50000,"High","Low")</f>
        <v>High</v>
      </c>
      <c r="Y2135" s="5" t="str">
        <f>IF(Table1[[#This Row],[Profit]]&gt;10000,"Good","Average")</f>
        <v>Average</v>
      </c>
      <c r="Z2135" s="5" t="str" cm="1">
        <f t="array" ref="Z2135">_xlfn.IFS(K2135&lt;=5,"Excellent",K2135&lt;=10,"Good",TRUE,"Delayed")</f>
        <v>Good</v>
      </c>
      <c r="AA2135" s="5" t="str">
        <f>_xlfn.XLOOKUP(Table1[[#This Row],[Shipment_ID]],A:A,E:E)</f>
        <v>CMA CGM</v>
      </c>
      <c r="AB2135" s="5">
        <f t="shared" si="33"/>
        <v>8501.33</v>
      </c>
    </row>
    <row r="2136" spans="1:28">
      <c r="A2136" t="s">
        <v>2330</v>
      </c>
      <c r="B2136" s="1">
        <v>45877</v>
      </c>
      <c r="C2136" t="s">
        <v>29</v>
      </c>
      <c r="D2136" t="s">
        <v>56</v>
      </c>
      <c r="E2136" t="s">
        <v>102</v>
      </c>
      <c r="F2136" t="s">
        <v>58</v>
      </c>
      <c r="G2136" t="s">
        <v>67</v>
      </c>
      <c r="H2136">
        <v>21.78</v>
      </c>
      <c r="I2136">
        <v>1354</v>
      </c>
      <c r="J2136">
        <v>94.12</v>
      </c>
      <c r="K2136">
        <v>3</v>
      </c>
      <c r="L2136" t="s">
        <v>68</v>
      </c>
      <c r="M2136" t="s">
        <v>60</v>
      </c>
      <c r="N2136">
        <v>61644.4</v>
      </c>
      <c r="O2136" t="s">
        <v>277</v>
      </c>
      <c r="P2136" t="s">
        <v>78</v>
      </c>
      <c r="Q2136">
        <v>84.6</v>
      </c>
      <c r="R2136">
        <v>3579.2</v>
      </c>
      <c r="S2136">
        <v>2954.51</v>
      </c>
      <c r="T2136">
        <v>7143.88</v>
      </c>
      <c r="U2136" t="str">
        <f>TEXT(Table1[[#This Row],[Booking_Date]],"mmm")</f>
        <v>Aug</v>
      </c>
      <c r="V2136">
        <f>YEAR(Table1[[#This Row],[Booking_Date]])</f>
        <v>2025</v>
      </c>
      <c r="W2136" t="s">
        <v>48</v>
      </c>
      <c r="X2136" t="str">
        <f>IF(Table1[[#This Row],[Freight_Cost]]&gt;50000,"High","Low")</f>
        <v>High</v>
      </c>
      <c r="Y2136" s="5" t="str">
        <f>IF(Table1[[#This Row],[Profit]]&gt;10000,"Good","Average")</f>
        <v>Average</v>
      </c>
      <c r="Z2136" s="5" t="str" cm="1">
        <f t="array" ref="Z2136">_xlfn.IFS(K2136&lt;=5,"Excellent",K2136&lt;=10,"Good",TRUE,"Delayed")</f>
        <v>Excellent</v>
      </c>
      <c r="AA2136" s="5" t="str">
        <f>_xlfn.XLOOKUP(Table1[[#This Row],[Shipment_ID]],A:A,E:E)</f>
        <v>Maersk</v>
      </c>
      <c r="AB2136" s="5">
        <f t="shared" si="33"/>
        <v>7143.88</v>
      </c>
    </row>
    <row r="2137" spans="1:28">
      <c r="A2137" t="s">
        <v>2331</v>
      </c>
      <c r="B2137" s="1">
        <v>45305</v>
      </c>
      <c r="C2137" t="s">
        <v>64</v>
      </c>
      <c r="D2137" t="s">
        <v>82</v>
      </c>
      <c r="E2137" t="s">
        <v>31</v>
      </c>
      <c r="F2137" t="s">
        <v>58</v>
      </c>
      <c r="G2137" t="s">
        <v>67</v>
      </c>
      <c r="H2137">
        <v>23.97</v>
      </c>
      <c r="I2137">
        <v>1649</v>
      </c>
      <c r="J2137">
        <v>94.12</v>
      </c>
      <c r="K2137">
        <v>6</v>
      </c>
      <c r="L2137" t="s">
        <v>34</v>
      </c>
      <c r="M2137" t="s">
        <v>35</v>
      </c>
      <c r="N2137">
        <v>73655.399999999994</v>
      </c>
      <c r="O2137" t="s">
        <v>410</v>
      </c>
      <c r="P2137" t="s">
        <v>78</v>
      </c>
      <c r="Q2137">
        <v>87.74</v>
      </c>
      <c r="R2137">
        <v>4256.8</v>
      </c>
      <c r="S2137">
        <v>2624.95</v>
      </c>
      <c r="T2137">
        <v>8625.35</v>
      </c>
      <c r="U2137" t="str">
        <f>TEXT(Table1[[#This Row],[Booking_Date]],"mmm")</f>
        <v>Jan</v>
      </c>
      <c r="V2137">
        <f>YEAR(Table1[[#This Row],[Booking_Date]])</f>
        <v>2024</v>
      </c>
      <c r="W2137" t="s">
        <v>38</v>
      </c>
      <c r="X2137" t="str">
        <f>IF(Table1[[#This Row],[Freight_Cost]]&gt;50000,"High","Low")</f>
        <v>High</v>
      </c>
      <c r="Y2137" s="5" t="str">
        <f>IF(Table1[[#This Row],[Profit]]&gt;10000,"Good","Average")</f>
        <v>Average</v>
      </c>
      <c r="Z2137" s="5" t="str" cm="1">
        <f t="array" ref="Z2137">_xlfn.IFS(K2137&lt;=5,"Excellent",K2137&lt;=10,"Good",TRUE,"Delayed")</f>
        <v>Good</v>
      </c>
      <c r="AA2137" s="5" t="str">
        <f>_xlfn.XLOOKUP(Table1[[#This Row],[Shipment_ID]],A:A,E:E)</f>
        <v>Hapag-Lloyd</v>
      </c>
      <c r="AB2137" s="5">
        <f t="shared" si="33"/>
        <v>8625.35</v>
      </c>
    </row>
    <row r="2138" spans="1:28">
      <c r="A2138" t="s">
        <v>2332</v>
      </c>
      <c r="B2138" s="1">
        <v>45348</v>
      </c>
      <c r="C2138" t="s">
        <v>29</v>
      </c>
      <c r="D2138" t="s">
        <v>108</v>
      </c>
      <c r="E2138" t="s">
        <v>83</v>
      </c>
      <c r="F2138" t="s">
        <v>58</v>
      </c>
      <c r="G2138" t="s">
        <v>90</v>
      </c>
      <c r="H2138">
        <v>15.88</v>
      </c>
      <c r="I2138">
        <v>2568</v>
      </c>
      <c r="J2138">
        <v>96.84</v>
      </c>
      <c r="K2138">
        <v>8</v>
      </c>
      <c r="L2138" t="s">
        <v>68</v>
      </c>
      <c r="M2138" t="s">
        <v>35</v>
      </c>
      <c r="N2138">
        <v>75228.800000000003</v>
      </c>
      <c r="O2138" t="s">
        <v>307</v>
      </c>
      <c r="P2138" t="s">
        <v>54</v>
      </c>
      <c r="Q2138">
        <v>83.97</v>
      </c>
      <c r="R2138">
        <v>5771.2</v>
      </c>
      <c r="S2138">
        <v>2679.29</v>
      </c>
      <c r="T2138">
        <v>6578.86</v>
      </c>
      <c r="U2138" t="str">
        <f>TEXT(Table1[[#This Row],[Booking_Date]],"mmm")</f>
        <v>Feb</v>
      </c>
      <c r="V2138">
        <f>YEAR(Table1[[#This Row],[Booking_Date]])</f>
        <v>2024</v>
      </c>
      <c r="W2138" t="s">
        <v>38</v>
      </c>
      <c r="X2138" t="str">
        <f>IF(Table1[[#This Row],[Freight_Cost]]&gt;50000,"High","Low")</f>
        <v>High</v>
      </c>
      <c r="Y2138" s="5" t="str">
        <f>IF(Table1[[#This Row],[Profit]]&gt;10000,"Good","Average")</f>
        <v>Average</v>
      </c>
      <c r="Z2138" s="5" t="str" cm="1">
        <f t="array" ref="Z2138">_xlfn.IFS(K2138&lt;=5,"Excellent",K2138&lt;=10,"Good",TRUE,"Delayed")</f>
        <v>Good</v>
      </c>
      <c r="AA2138" s="5" t="str">
        <f>_xlfn.XLOOKUP(Table1[[#This Row],[Shipment_ID]],A:A,E:E)</f>
        <v>MSC</v>
      </c>
      <c r="AB2138" s="5">
        <f t="shared" si="33"/>
        <v>6578.86</v>
      </c>
    </row>
    <row r="2139" spans="1:28">
      <c r="A2139" t="s">
        <v>2333</v>
      </c>
      <c r="B2139" s="1">
        <v>46106</v>
      </c>
      <c r="C2139" t="s">
        <v>40</v>
      </c>
      <c r="D2139" t="s">
        <v>56</v>
      </c>
      <c r="E2139" t="s">
        <v>66</v>
      </c>
      <c r="F2139" t="s">
        <v>58</v>
      </c>
      <c r="G2139" t="s">
        <v>52</v>
      </c>
      <c r="H2139">
        <v>21.43</v>
      </c>
      <c r="I2139">
        <v>1320</v>
      </c>
      <c r="J2139">
        <v>85.03</v>
      </c>
      <c r="K2139">
        <v>4</v>
      </c>
      <c r="L2139" t="s">
        <v>44</v>
      </c>
      <c r="M2139" t="s">
        <v>60</v>
      </c>
      <c r="N2139">
        <v>57330.6</v>
      </c>
      <c r="O2139" t="s">
        <v>366</v>
      </c>
      <c r="P2139" t="s">
        <v>62</v>
      </c>
      <c r="Q2139">
        <v>85.89</v>
      </c>
      <c r="R2139">
        <v>3497.2</v>
      </c>
      <c r="S2139">
        <v>2077.31</v>
      </c>
      <c r="T2139">
        <v>8920.64</v>
      </c>
      <c r="U2139" t="str">
        <f>TEXT(Table1[[#This Row],[Booking_Date]],"mmm")</f>
        <v>Mar</v>
      </c>
      <c r="V2139">
        <f>YEAR(Table1[[#This Row],[Booking_Date]])</f>
        <v>2026</v>
      </c>
      <c r="W2139" t="s">
        <v>38</v>
      </c>
      <c r="X2139" t="str">
        <f>IF(Table1[[#This Row],[Freight_Cost]]&gt;50000,"High","Low")</f>
        <v>High</v>
      </c>
      <c r="Y2139" s="5" t="str">
        <f>IF(Table1[[#This Row],[Profit]]&gt;10000,"Good","Average")</f>
        <v>Average</v>
      </c>
      <c r="Z2139" s="5" t="str" cm="1">
        <f t="array" ref="Z2139">_xlfn.IFS(K2139&lt;=5,"Excellent",K2139&lt;=10,"Good",TRUE,"Delayed")</f>
        <v>Excellent</v>
      </c>
      <c r="AA2139" s="5" t="str">
        <f>_xlfn.XLOOKUP(Table1[[#This Row],[Shipment_ID]],A:A,E:E)</f>
        <v>COSCO</v>
      </c>
      <c r="AB2139" s="5">
        <f t="shared" si="33"/>
        <v>8920.64</v>
      </c>
    </row>
    <row r="2140" spans="1:28">
      <c r="A2140" t="s">
        <v>2334</v>
      </c>
      <c r="B2140" s="1">
        <v>46084</v>
      </c>
      <c r="C2140" t="s">
        <v>50</v>
      </c>
      <c r="D2140" t="s">
        <v>108</v>
      </c>
      <c r="E2140" t="s">
        <v>31</v>
      </c>
      <c r="F2140" t="s">
        <v>32</v>
      </c>
      <c r="G2140" t="s">
        <v>43</v>
      </c>
      <c r="H2140">
        <v>18.57</v>
      </c>
      <c r="I2140">
        <v>2771</v>
      </c>
      <c r="J2140">
        <v>92.37</v>
      </c>
      <c r="K2140">
        <v>7</v>
      </c>
      <c r="L2140" t="s">
        <v>44</v>
      </c>
      <c r="M2140" t="s">
        <v>35</v>
      </c>
      <c r="N2140">
        <v>65049.4</v>
      </c>
      <c r="O2140" t="s">
        <v>425</v>
      </c>
      <c r="P2140" t="s">
        <v>74</v>
      </c>
      <c r="Q2140">
        <v>88.28</v>
      </c>
      <c r="R2140">
        <v>6284.8</v>
      </c>
      <c r="S2140">
        <v>1554</v>
      </c>
      <c r="T2140">
        <v>6205.99</v>
      </c>
      <c r="U2140" t="str">
        <f>TEXT(Table1[[#This Row],[Booking_Date]],"mmm")</f>
        <v>Mar</v>
      </c>
      <c r="V2140">
        <f>YEAR(Table1[[#This Row],[Booking_Date]])</f>
        <v>2026</v>
      </c>
      <c r="W2140" t="s">
        <v>38</v>
      </c>
      <c r="X2140" t="str">
        <f>IF(Table1[[#This Row],[Freight_Cost]]&gt;50000,"High","Low")</f>
        <v>High</v>
      </c>
      <c r="Y2140" s="5" t="str">
        <f>IF(Table1[[#This Row],[Profit]]&gt;10000,"Good","Average")</f>
        <v>Average</v>
      </c>
      <c r="Z2140" s="5" t="str" cm="1">
        <f t="array" ref="Z2140">_xlfn.IFS(K2140&lt;=5,"Excellent",K2140&lt;=10,"Good",TRUE,"Delayed")</f>
        <v>Good</v>
      </c>
      <c r="AA2140" s="5" t="str">
        <f>_xlfn.XLOOKUP(Table1[[#This Row],[Shipment_ID]],A:A,E:E)</f>
        <v>Hapag-Lloyd</v>
      </c>
      <c r="AB2140" s="5">
        <f t="shared" si="33"/>
        <v>6205.99</v>
      </c>
    </row>
    <row r="2141" spans="1:28">
      <c r="A2141" t="s">
        <v>2335</v>
      </c>
      <c r="B2141" s="1">
        <v>45958</v>
      </c>
      <c r="C2141" t="s">
        <v>115</v>
      </c>
      <c r="D2141" t="s">
        <v>108</v>
      </c>
      <c r="E2141" t="s">
        <v>99</v>
      </c>
      <c r="F2141" t="s">
        <v>58</v>
      </c>
      <c r="G2141" t="s">
        <v>52</v>
      </c>
      <c r="H2141">
        <v>21.31</v>
      </c>
      <c r="I2141">
        <v>1886</v>
      </c>
      <c r="J2141">
        <v>102.59</v>
      </c>
      <c r="K2141">
        <v>6</v>
      </c>
      <c r="L2141" t="s">
        <v>44</v>
      </c>
      <c r="M2141" t="s">
        <v>60</v>
      </c>
      <c r="N2141">
        <v>66121.8</v>
      </c>
      <c r="O2141" t="s">
        <v>137</v>
      </c>
      <c r="P2141" t="s">
        <v>70</v>
      </c>
      <c r="Q2141">
        <v>81.66</v>
      </c>
      <c r="R2141">
        <v>4624.3999999999996</v>
      </c>
      <c r="S2141">
        <v>3551.26</v>
      </c>
      <c r="T2141">
        <v>8450.4</v>
      </c>
      <c r="U2141" t="str">
        <f>TEXT(Table1[[#This Row],[Booking_Date]],"mmm")</f>
        <v>Oct</v>
      </c>
      <c r="V2141">
        <f>YEAR(Table1[[#This Row],[Booking_Date]])</f>
        <v>2025</v>
      </c>
      <c r="W2141" t="s">
        <v>104</v>
      </c>
      <c r="X2141" t="str">
        <f>IF(Table1[[#This Row],[Freight_Cost]]&gt;50000,"High","Low")</f>
        <v>High</v>
      </c>
      <c r="Y2141" s="5" t="str">
        <f>IF(Table1[[#This Row],[Profit]]&gt;10000,"Good","Average")</f>
        <v>Average</v>
      </c>
      <c r="Z2141" s="5" t="str" cm="1">
        <f t="array" ref="Z2141">_xlfn.IFS(K2141&lt;=5,"Excellent",K2141&lt;=10,"Good",TRUE,"Delayed")</f>
        <v>Good</v>
      </c>
      <c r="AA2141" s="5" t="str">
        <f>_xlfn.XLOOKUP(Table1[[#This Row],[Shipment_ID]],A:A,E:E)</f>
        <v>ONE</v>
      </c>
      <c r="AB2141" s="5">
        <f t="shared" si="33"/>
        <v>8450.4</v>
      </c>
    </row>
    <row r="2142" spans="1:28">
      <c r="A2142" t="s">
        <v>2336</v>
      </c>
      <c r="B2142" s="1">
        <v>45605</v>
      </c>
      <c r="C2142" t="s">
        <v>29</v>
      </c>
      <c r="D2142" t="s">
        <v>30</v>
      </c>
      <c r="E2142" t="s">
        <v>99</v>
      </c>
      <c r="F2142" t="s">
        <v>32</v>
      </c>
      <c r="G2142" t="s">
        <v>84</v>
      </c>
      <c r="H2142">
        <v>27.88</v>
      </c>
      <c r="I2142">
        <v>1947</v>
      </c>
      <c r="J2142">
        <v>90.5</v>
      </c>
      <c r="K2142">
        <v>5</v>
      </c>
      <c r="L2142" t="s">
        <v>44</v>
      </c>
      <c r="M2142" t="s">
        <v>35</v>
      </c>
      <c r="N2142">
        <v>63316</v>
      </c>
      <c r="O2142" t="s">
        <v>141</v>
      </c>
      <c r="P2142" t="s">
        <v>62</v>
      </c>
      <c r="Q2142">
        <v>81.849999999999994</v>
      </c>
      <c r="R2142">
        <v>5009.2</v>
      </c>
      <c r="S2142">
        <v>3723.16</v>
      </c>
      <c r="T2142">
        <v>5916.63</v>
      </c>
      <c r="U2142" t="str">
        <f>TEXT(Table1[[#This Row],[Booking_Date]],"mmm")</f>
        <v>Nov</v>
      </c>
      <c r="V2142">
        <f>YEAR(Table1[[#This Row],[Booking_Date]])</f>
        <v>2024</v>
      </c>
      <c r="W2142" t="s">
        <v>104</v>
      </c>
      <c r="X2142" t="str">
        <f>IF(Table1[[#This Row],[Freight_Cost]]&gt;50000,"High","Low")</f>
        <v>High</v>
      </c>
      <c r="Y2142" s="5" t="str">
        <f>IF(Table1[[#This Row],[Profit]]&gt;10000,"Good","Average")</f>
        <v>Average</v>
      </c>
      <c r="Z2142" s="5" t="str" cm="1">
        <f t="array" ref="Z2142">_xlfn.IFS(K2142&lt;=5,"Excellent",K2142&lt;=10,"Good",TRUE,"Delayed")</f>
        <v>Excellent</v>
      </c>
      <c r="AA2142" s="5" t="str">
        <f>_xlfn.XLOOKUP(Table1[[#This Row],[Shipment_ID]],A:A,E:E)</f>
        <v>ONE</v>
      </c>
      <c r="AB2142" s="5">
        <f t="shared" si="33"/>
        <v>5916.63</v>
      </c>
    </row>
    <row r="2143" spans="1:28">
      <c r="A2143" t="s">
        <v>2337</v>
      </c>
      <c r="B2143" s="1">
        <v>45465</v>
      </c>
      <c r="C2143" t="s">
        <v>115</v>
      </c>
      <c r="D2143" t="s">
        <v>108</v>
      </c>
      <c r="E2143" t="s">
        <v>31</v>
      </c>
      <c r="F2143" t="s">
        <v>32</v>
      </c>
      <c r="G2143" t="s">
        <v>84</v>
      </c>
      <c r="H2143">
        <v>12.19</v>
      </c>
      <c r="I2143">
        <v>895</v>
      </c>
      <c r="J2143">
        <v>94.97</v>
      </c>
      <c r="K2143">
        <v>2</v>
      </c>
      <c r="L2143" t="s">
        <v>68</v>
      </c>
      <c r="M2143" t="s">
        <v>45</v>
      </c>
      <c r="N2143">
        <v>37107.4</v>
      </c>
      <c r="O2143" t="s">
        <v>148</v>
      </c>
      <c r="P2143" t="s">
        <v>62</v>
      </c>
      <c r="Q2143">
        <v>84.73</v>
      </c>
      <c r="R2143">
        <v>2277.6</v>
      </c>
      <c r="S2143">
        <v>2952.64</v>
      </c>
      <c r="T2143">
        <v>4741.1899999999996</v>
      </c>
      <c r="U2143" t="str">
        <f>TEXT(Table1[[#This Row],[Booking_Date]],"mmm")</f>
        <v>Jun</v>
      </c>
      <c r="V2143">
        <f>YEAR(Table1[[#This Row],[Booking_Date]])</f>
        <v>2024</v>
      </c>
      <c r="W2143" t="s">
        <v>75</v>
      </c>
      <c r="X2143" t="str">
        <f>IF(Table1[[#This Row],[Freight_Cost]]&gt;50000,"High","Low")</f>
        <v>Low</v>
      </c>
      <c r="Y2143" s="5" t="str">
        <f>IF(Table1[[#This Row],[Profit]]&gt;10000,"Good","Average")</f>
        <v>Average</v>
      </c>
      <c r="Z2143" s="5" t="str" cm="1">
        <f t="array" ref="Z2143">_xlfn.IFS(K2143&lt;=5,"Excellent",K2143&lt;=10,"Good",TRUE,"Delayed")</f>
        <v>Excellent</v>
      </c>
      <c r="AA2143" s="5" t="str">
        <f>_xlfn.XLOOKUP(Table1[[#This Row],[Shipment_ID]],A:A,E:E)</f>
        <v>Hapag-Lloyd</v>
      </c>
      <c r="AB2143" s="5">
        <f t="shared" si="33"/>
        <v>4741.1899999999996</v>
      </c>
    </row>
    <row r="2144" spans="1:28">
      <c r="A2144" t="s">
        <v>2338</v>
      </c>
      <c r="B2144" s="1">
        <v>45650</v>
      </c>
      <c r="C2144" t="s">
        <v>89</v>
      </c>
      <c r="D2144" t="s">
        <v>82</v>
      </c>
      <c r="E2144" t="s">
        <v>31</v>
      </c>
      <c r="F2144" t="s">
        <v>58</v>
      </c>
      <c r="G2144" t="s">
        <v>84</v>
      </c>
      <c r="H2144">
        <v>22.92</v>
      </c>
      <c r="I2144">
        <v>978</v>
      </c>
      <c r="J2144">
        <v>91.39</v>
      </c>
      <c r="K2144">
        <v>4</v>
      </c>
      <c r="L2144" t="s">
        <v>44</v>
      </c>
      <c r="M2144" t="s">
        <v>45</v>
      </c>
      <c r="N2144">
        <v>56830.8</v>
      </c>
      <c r="O2144" t="s">
        <v>358</v>
      </c>
      <c r="P2144" t="s">
        <v>37</v>
      </c>
      <c r="Q2144">
        <v>88.73</v>
      </c>
      <c r="R2144">
        <v>2872.8</v>
      </c>
      <c r="S2144">
        <v>1917.69</v>
      </c>
      <c r="T2144">
        <v>8585.15</v>
      </c>
      <c r="U2144" t="str">
        <f>TEXT(Table1[[#This Row],[Booking_Date]],"mmm")</f>
        <v>Dec</v>
      </c>
      <c r="V2144">
        <f>YEAR(Table1[[#This Row],[Booking_Date]])</f>
        <v>2024</v>
      </c>
      <c r="W2144" t="s">
        <v>104</v>
      </c>
      <c r="X2144" t="str">
        <f>IF(Table1[[#This Row],[Freight_Cost]]&gt;50000,"High","Low")</f>
        <v>High</v>
      </c>
      <c r="Y2144" s="5" t="str">
        <f>IF(Table1[[#This Row],[Profit]]&gt;10000,"Good","Average")</f>
        <v>Average</v>
      </c>
      <c r="Z2144" s="5" t="str" cm="1">
        <f t="array" ref="Z2144">_xlfn.IFS(K2144&lt;=5,"Excellent",K2144&lt;=10,"Good",TRUE,"Delayed")</f>
        <v>Excellent</v>
      </c>
      <c r="AA2144" s="5" t="str">
        <f>_xlfn.XLOOKUP(Table1[[#This Row],[Shipment_ID]],A:A,E:E)</f>
        <v>Hapag-Lloyd</v>
      </c>
      <c r="AB2144" s="5">
        <f t="shared" si="33"/>
        <v>8585.15</v>
      </c>
    </row>
    <row r="2145" spans="1:28">
      <c r="A2145" t="s">
        <v>2339</v>
      </c>
      <c r="B2145" s="1">
        <v>45971</v>
      </c>
      <c r="C2145" t="s">
        <v>40</v>
      </c>
      <c r="D2145" t="s">
        <v>51</v>
      </c>
      <c r="E2145" t="s">
        <v>66</v>
      </c>
      <c r="F2145" t="s">
        <v>58</v>
      </c>
      <c r="G2145" t="s">
        <v>59</v>
      </c>
      <c r="H2145">
        <v>11.86</v>
      </c>
      <c r="I2145">
        <v>1239</v>
      </c>
      <c r="J2145">
        <v>103.77</v>
      </c>
      <c r="K2145">
        <v>4</v>
      </c>
      <c r="L2145" t="s">
        <v>44</v>
      </c>
      <c r="M2145" t="s">
        <v>60</v>
      </c>
      <c r="N2145">
        <v>49994.400000000001</v>
      </c>
      <c r="O2145" t="s">
        <v>228</v>
      </c>
      <c r="P2145" t="s">
        <v>62</v>
      </c>
      <c r="Q2145">
        <v>87.96</v>
      </c>
      <c r="R2145">
        <v>2952.4</v>
      </c>
      <c r="S2145">
        <v>3088.68</v>
      </c>
      <c r="T2145">
        <v>4711.2700000000004</v>
      </c>
      <c r="U2145" t="str">
        <f>TEXT(Table1[[#This Row],[Booking_Date]],"mmm")</f>
        <v>Nov</v>
      </c>
      <c r="V2145">
        <f>YEAR(Table1[[#This Row],[Booking_Date]])</f>
        <v>2025</v>
      </c>
      <c r="W2145" t="s">
        <v>104</v>
      </c>
      <c r="X2145" t="str">
        <f>IF(Table1[[#This Row],[Freight_Cost]]&gt;50000,"High","Low")</f>
        <v>Low</v>
      </c>
      <c r="Y2145" s="5" t="str">
        <f>IF(Table1[[#This Row],[Profit]]&gt;10000,"Good","Average")</f>
        <v>Average</v>
      </c>
      <c r="Z2145" s="5" t="str" cm="1">
        <f t="array" ref="Z2145">_xlfn.IFS(K2145&lt;=5,"Excellent",K2145&lt;=10,"Good",TRUE,"Delayed")</f>
        <v>Excellent</v>
      </c>
      <c r="AA2145" s="5" t="str">
        <f>_xlfn.XLOOKUP(Table1[[#This Row],[Shipment_ID]],A:A,E:E)</f>
        <v>COSCO</v>
      </c>
      <c r="AB2145" s="5">
        <f t="shared" si="33"/>
        <v>4711.2700000000004</v>
      </c>
    </row>
    <row r="2146" spans="1:28">
      <c r="A2146" t="s">
        <v>2340</v>
      </c>
      <c r="B2146" s="1">
        <v>46107</v>
      </c>
      <c r="C2146" t="s">
        <v>89</v>
      </c>
      <c r="D2146" t="s">
        <v>82</v>
      </c>
      <c r="E2146" t="s">
        <v>57</v>
      </c>
      <c r="F2146" t="s">
        <v>32</v>
      </c>
      <c r="G2146" t="s">
        <v>59</v>
      </c>
      <c r="H2146">
        <v>23.14</v>
      </c>
      <c r="I2146">
        <v>612</v>
      </c>
      <c r="J2146">
        <v>85.2</v>
      </c>
      <c r="K2146">
        <v>3</v>
      </c>
      <c r="L2146" t="s">
        <v>44</v>
      </c>
      <c r="M2146" t="s">
        <v>35</v>
      </c>
      <c r="N2146">
        <v>42394</v>
      </c>
      <c r="O2146" t="s">
        <v>368</v>
      </c>
      <c r="P2146" t="s">
        <v>47</v>
      </c>
      <c r="Q2146">
        <v>86.29</v>
      </c>
      <c r="R2146">
        <v>2149.6</v>
      </c>
      <c r="S2146">
        <v>4593.3500000000004</v>
      </c>
      <c r="T2146">
        <v>7429.02</v>
      </c>
      <c r="U2146" t="str">
        <f>TEXT(Table1[[#This Row],[Booking_Date]],"mmm")</f>
        <v>Mar</v>
      </c>
      <c r="V2146">
        <f>YEAR(Table1[[#This Row],[Booking_Date]])</f>
        <v>2026</v>
      </c>
      <c r="W2146" t="s">
        <v>38</v>
      </c>
      <c r="X2146" t="str">
        <f>IF(Table1[[#This Row],[Freight_Cost]]&gt;50000,"High","Low")</f>
        <v>Low</v>
      </c>
      <c r="Y2146" s="5" t="str">
        <f>IF(Table1[[#This Row],[Profit]]&gt;10000,"Good","Average")</f>
        <v>Average</v>
      </c>
      <c r="Z2146" s="5" t="str" cm="1">
        <f t="array" ref="Z2146">_xlfn.IFS(K2146&lt;=5,"Excellent",K2146&lt;=10,"Good",TRUE,"Delayed")</f>
        <v>Excellent</v>
      </c>
      <c r="AA2146" s="5" t="str">
        <f>_xlfn.XLOOKUP(Table1[[#This Row],[Shipment_ID]],A:A,E:E)</f>
        <v>Evergreen</v>
      </c>
      <c r="AB2146" s="5">
        <f t="shared" si="33"/>
        <v>7429.02</v>
      </c>
    </row>
    <row r="2147" spans="1:28">
      <c r="A2147" t="s">
        <v>2341</v>
      </c>
      <c r="B2147" s="1">
        <v>45921</v>
      </c>
      <c r="C2147" t="s">
        <v>40</v>
      </c>
      <c r="D2147" t="s">
        <v>41</v>
      </c>
      <c r="E2147" t="s">
        <v>42</v>
      </c>
      <c r="F2147" t="s">
        <v>32</v>
      </c>
      <c r="G2147" t="s">
        <v>67</v>
      </c>
      <c r="H2147">
        <v>24.64</v>
      </c>
      <c r="I2147">
        <v>2214</v>
      </c>
      <c r="J2147">
        <v>90.82</v>
      </c>
      <c r="K2147">
        <v>7</v>
      </c>
      <c r="L2147" t="s">
        <v>34</v>
      </c>
      <c r="M2147" t="s">
        <v>35</v>
      </c>
      <c r="N2147">
        <v>68642.399999999994</v>
      </c>
      <c r="O2147" t="s">
        <v>152</v>
      </c>
      <c r="P2147" t="s">
        <v>62</v>
      </c>
      <c r="Q2147">
        <v>87.14</v>
      </c>
      <c r="R2147">
        <v>5413.6</v>
      </c>
      <c r="S2147">
        <v>3939.29</v>
      </c>
      <c r="T2147">
        <v>10044.200000000001</v>
      </c>
      <c r="U2147" t="str">
        <f>TEXT(Table1[[#This Row],[Booking_Date]],"mmm")</f>
        <v>Sep</v>
      </c>
      <c r="V2147">
        <f>YEAR(Table1[[#This Row],[Booking_Date]])</f>
        <v>2025</v>
      </c>
      <c r="W2147" t="s">
        <v>48</v>
      </c>
      <c r="X2147" t="str">
        <f>IF(Table1[[#This Row],[Freight_Cost]]&gt;50000,"High","Low")</f>
        <v>High</v>
      </c>
      <c r="Y2147" s="5" t="str">
        <f>IF(Table1[[#This Row],[Profit]]&gt;10000,"Good","Average")</f>
        <v>Good</v>
      </c>
      <c r="Z2147" s="5" t="str" cm="1">
        <f t="array" ref="Z2147">_xlfn.IFS(K2147&lt;=5,"Excellent",K2147&lt;=10,"Good",TRUE,"Delayed")</f>
        <v>Good</v>
      </c>
      <c r="AA2147" s="5" t="str">
        <f>_xlfn.XLOOKUP(Table1[[#This Row],[Shipment_ID]],A:A,E:E)</f>
        <v>CMA CGM</v>
      </c>
      <c r="AB2147" s="5">
        <f t="shared" si="33"/>
        <v>10044.200000000001</v>
      </c>
    </row>
    <row r="2148" spans="1:28">
      <c r="A2148" t="s">
        <v>2342</v>
      </c>
      <c r="B2148" s="1">
        <v>45782</v>
      </c>
      <c r="C2148" t="s">
        <v>121</v>
      </c>
      <c r="D2148" t="s">
        <v>108</v>
      </c>
      <c r="E2148" t="s">
        <v>42</v>
      </c>
      <c r="F2148" t="s">
        <v>32</v>
      </c>
      <c r="G2148" t="s">
        <v>90</v>
      </c>
      <c r="H2148">
        <v>26.89</v>
      </c>
      <c r="I2148">
        <v>368</v>
      </c>
      <c r="J2148">
        <v>99.65</v>
      </c>
      <c r="K2148">
        <v>2</v>
      </c>
      <c r="L2148" t="s">
        <v>68</v>
      </c>
      <c r="M2148" t="s">
        <v>45</v>
      </c>
      <c r="N2148">
        <v>44575</v>
      </c>
      <c r="O2148" t="s">
        <v>366</v>
      </c>
      <c r="P2148" t="s">
        <v>74</v>
      </c>
      <c r="Q2148">
        <v>86.98</v>
      </c>
      <c r="R2148">
        <v>1811.6</v>
      </c>
      <c r="S2148">
        <v>1987.28</v>
      </c>
      <c r="T2148">
        <v>5259.07</v>
      </c>
      <c r="U2148" t="str">
        <f>TEXT(Table1[[#This Row],[Booking_Date]],"mmm")</f>
        <v>May</v>
      </c>
      <c r="V2148">
        <f>YEAR(Table1[[#This Row],[Booking_Date]])</f>
        <v>2025</v>
      </c>
      <c r="W2148" t="s">
        <v>75</v>
      </c>
      <c r="X2148" t="str">
        <f>IF(Table1[[#This Row],[Freight_Cost]]&gt;50000,"High","Low")</f>
        <v>Low</v>
      </c>
      <c r="Y2148" s="5" t="str">
        <f>IF(Table1[[#This Row],[Profit]]&gt;10000,"Good","Average")</f>
        <v>Average</v>
      </c>
      <c r="Z2148" s="5" t="str" cm="1">
        <f t="array" ref="Z2148">_xlfn.IFS(K2148&lt;=5,"Excellent",K2148&lt;=10,"Good",TRUE,"Delayed")</f>
        <v>Excellent</v>
      </c>
      <c r="AA2148" s="5" t="str">
        <f>_xlfn.XLOOKUP(Table1[[#This Row],[Shipment_ID]],A:A,E:E)</f>
        <v>CMA CGM</v>
      </c>
      <c r="AB2148" s="5">
        <f t="shared" si="33"/>
        <v>5259.07</v>
      </c>
    </row>
    <row r="2149" spans="1:28">
      <c r="A2149" t="s">
        <v>2343</v>
      </c>
      <c r="B2149" s="1">
        <v>45995</v>
      </c>
      <c r="C2149" t="s">
        <v>89</v>
      </c>
      <c r="D2149" t="s">
        <v>65</v>
      </c>
      <c r="E2149" t="s">
        <v>66</v>
      </c>
      <c r="F2149" t="s">
        <v>32</v>
      </c>
      <c r="G2149" t="s">
        <v>33</v>
      </c>
      <c r="H2149">
        <v>26.67</v>
      </c>
      <c r="I2149">
        <v>2777</v>
      </c>
      <c r="J2149">
        <v>103.82</v>
      </c>
      <c r="K2149">
        <v>8</v>
      </c>
      <c r="L2149" t="s">
        <v>68</v>
      </c>
      <c r="M2149" t="s">
        <v>35</v>
      </c>
      <c r="N2149">
        <v>76285.399999999994</v>
      </c>
      <c r="O2149" t="s">
        <v>338</v>
      </c>
      <c r="P2149" t="s">
        <v>47</v>
      </c>
      <c r="Q2149">
        <v>85.25</v>
      </c>
      <c r="R2149">
        <v>6620.8</v>
      </c>
      <c r="S2149">
        <v>2246.0100000000002</v>
      </c>
      <c r="T2149">
        <v>10626.24</v>
      </c>
      <c r="U2149" t="str">
        <f>TEXT(Table1[[#This Row],[Booking_Date]],"mmm")</f>
        <v>Dec</v>
      </c>
      <c r="V2149">
        <f>YEAR(Table1[[#This Row],[Booking_Date]])</f>
        <v>2025</v>
      </c>
      <c r="W2149" t="s">
        <v>104</v>
      </c>
      <c r="X2149" t="str">
        <f>IF(Table1[[#This Row],[Freight_Cost]]&gt;50000,"High","Low")</f>
        <v>High</v>
      </c>
      <c r="Y2149" s="5" t="str">
        <f>IF(Table1[[#This Row],[Profit]]&gt;10000,"Good","Average")</f>
        <v>Good</v>
      </c>
      <c r="Z2149" s="5" t="str" cm="1">
        <f t="array" ref="Z2149">_xlfn.IFS(K2149&lt;=5,"Excellent",K2149&lt;=10,"Good",TRUE,"Delayed")</f>
        <v>Good</v>
      </c>
      <c r="AA2149" s="5" t="str">
        <f>_xlfn.XLOOKUP(Table1[[#This Row],[Shipment_ID]],A:A,E:E)</f>
        <v>COSCO</v>
      </c>
      <c r="AB2149" s="5">
        <f t="shared" si="33"/>
        <v>10626.24</v>
      </c>
    </row>
    <row r="2150" spans="1:28">
      <c r="A2150" t="s">
        <v>2344</v>
      </c>
      <c r="B2150" s="1">
        <v>45864</v>
      </c>
      <c r="C2150" t="s">
        <v>50</v>
      </c>
      <c r="D2150" t="s">
        <v>108</v>
      </c>
      <c r="E2150" t="s">
        <v>102</v>
      </c>
      <c r="F2150" t="s">
        <v>58</v>
      </c>
      <c r="G2150" t="s">
        <v>52</v>
      </c>
      <c r="H2150">
        <v>16.13</v>
      </c>
      <c r="I2150">
        <v>992</v>
      </c>
      <c r="J2150">
        <v>87.69</v>
      </c>
      <c r="K2150">
        <v>4</v>
      </c>
      <c r="L2150" t="s">
        <v>68</v>
      </c>
      <c r="M2150" t="s">
        <v>35</v>
      </c>
      <c r="N2150">
        <v>55443.8</v>
      </c>
      <c r="O2150" t="s">
        <v>410</v>
      </c>
      <c r="P2150" t="s">
        <v>37</v>
      </c>
      <c r="Q2150">
        <v>81.790000000000006</v>
      </c>
      <c r="R2150">
        <v>2629.2</v>
      </c>
      <c r="S2150">
        <v>4173.4399999999996</v>
      </c>
      <c r="T2150">
        <v>7626.42</v>
      </c>
      <c r="U2150" t="str">
        <f>TEXT(Table1[[#This Row],[Booking_Date]],"mmm")</f>
        <v>Jul</v>
      </c>
      <c r="V2150">
        <f>YEAR(Table1[[#This Row],[Booking_Date]])</f>
        <v>2025</v>
      </c>
      <c r="W2150" t="s">
        <v>48</v>
      </c>
      <c r="X2150" t="str">
        <f>IF(Table1[[#This Row],[Freight_Cost]]&gt;50000,"High","Low")</f>
        <v>High</v>
      </c>
      <c r="Y2150" s="5" t="str">
        <f>IF(Table1[[#This Row],[Profit]]&gt;10000,"Good","Average")</f>
        <v>Average</v>
      </c>
      <c r="Z2150" s="5" t="str" cm="1">
        <f t="array" ref="Z2150">_xlfn.IFS(K2150&lt;=5,"Excellent",K2150&lt;=10,"Good",TRUE,"Delayed")</f>
        <v>Excellent</v>
      </c>
      <c r="AA2150" s="5" t="str">
        <f>_xlfn.XLOOKUP(Table1[[#This Row],[Shipment_ID]],A:A,E:E)</f>
        <v>Maersk</v>
      </c>
      <c r="AB2150" s="5">
        <f t="shared" si="33"/>
        <v>7626.42</v>
      </c>
    </row>
    <row r="2151" spans="1:28">
      <c r="A2151" t="s">
        <v>2345</v>
      </c>
      <c r="B2151" s="1">
        <v>46134</v>
      </c>
      <c r="C2151" t="s">
        <v>50</v>
      </c>
      <c r="D2151" t="s">
        <v>41</v>
      </c>
      <c r="E2151" t="s">
        <v>66</v>
      </c>
      <c r="F2151" t="s">
        <v>32</v>
      </c>
      <c r="G2151" t="s">
        <v>52</v>
      </c>
      <c r="H2151">
        <v>14.05</v>
      </c>
      <c r="I2151">
        <v>1216</v>
      </c>
      <c r="J2151">
        <v>99.66</v>
      </c>
      <c r="K2151">
        <v>4</v>
      </c>
      <c r="L2151" t="s">
        <v>34</v>
      </c>
      <c r="M2151" t="s">
        <v>35</v>
      </c>
      <c r="N2151">
        <v>48196.2</v>
      </c>
      <c r="O2151" t="s">
        <v>989</v>
      </c>
      <c r="P2151" t="s">
        <v>70</v>
      </c>
      <c r="Q2151">
        <v>88.73</v>
      </c>
      <c r="R2151">
        <v>2994</v>
      </c>
      <c r="S2151">
        <v>1870.82</v>
      </c>
      <c r="T2151">
        <v>6686.12</v>
      </c>
      <c r="U2151" t="str">
        <f>TEXT(Table1[[#This Row],[Booking_Date]],"mmm")</f>
        <v>Apr</v>
      </c>
      <c r="V2151">
        <f>YEAR(Table1[[#This Row],[Booking_Date]])</f>
        <v>2026</v>
      </c>
      <c r="W2151" t="s">
        <v>75</v>
      </c>
      <c r="X2151" t="str">
        <f>IF(Table1[[#This Row],[Freight_Cost]]&gt;50000,"High","Low")</f>
        <v>Low</v>
      </c>
      <c r="Y2151" s="5" t="str">
        <f>IF(Table1[[#This Row],[Profit]]&gt;10000,"Good","Average")</f>
        <v>Average</v>
      </c>
      <c r="Z2151" s="5" t="str" cm="1">
        <f t="array" ref="Z2151">_xlfn.IFS(K2151&lt;=5,"Excellent",K2151&lt;=10,"Good",TRUE,"Delayed")</f>
        <v>Excellent</v>
      </c>
      <c r="AA2151" s="5" t="str">
        <f>_xlfn.XLOOKUP(Table1[[#This Row],[Shipment_ID]],A:A,E:E)</f>
        <v>COSCO</v>
      </c>
      <c r="AB2151" s="5">
        <f t="shared" si="33"/>
        <v>6686.12</v>
      </c>
    </row>
    <row r="2152" spans="1:28">
      <c r="A2152" t="s">
        <v>2346</v>
      </c>
      <c r="B2152" s="1">
        <v>46027</v>
      </c>
      <c r="C2152" t="s">
        <v>89</v>
      </c>
      <c r="D2152" t="s">
        <v>30</v>
      </c>
      <c r="E2152" t="s">
        <v>66</v>
      </c>
      <c r="F2152" t="s">
        <v>32</v>
      </c>
      <c r="G2152" t="s">
        <v>33</v>
      </c>
      <c r="H2152">
        <v>18.95</v>
      </c>
      <c r="I2152">
        <v>1117</v>
      </c>
      <c r="J2152">
        <v>100.01</v>
      </c>
      <c r="K2152">
        <v>2</v>
      </c>
      <c r="L2152" t="s">
        <v>68</v>
      </c>
      <c r="M2152" t="s">
        <v>45</v>
      </c>
      <c r="N2152">
        <v>46460.2</v>
      </c>
      <c r="O2152" t="s">
        <v>175</v>
      </c>
      <c r="P2152" t="s">
        <v>37</v>
      </c>
      <c r="Q2152">
        <v>88.67</v>
      </c>
      <c r="R2152">
        <v>2992</v>
      </c>
      <c r="S2152">
        <v>3895.42</v>
      </c>
      <c r="T2152">
        <v>6238.92</v>
      </c>
      <c r="U2152" t="str">
        <f>TEXT(Table1[[#This Row],[Booking_Date]],"mmm")</f>
        <v>Jan</v>
      </c>
      <c r="V2152">
        <f>YEAR(Table1[[#This Row],[Booking_Date]])</f>
        <v>2026</v>
      </c>
      <c r="W2152" t="s">
        <v>38</v>
      </c>
      <c r="X2152" t="str">
        <f>IF(Table1[[#This Row],[Freight_Cost]]&gt;50000,"High","Low")</f>
        <v>Low</v>
      </c>
      <c r="Y2152" s="5" t="str">
        <f>IF(Table1[[#This Row],[Profit]]&gt;10000,"Good","Average")</f>
        <v>Average</v>
      </c>
      <c r="Z2152" s="5" t="str" cm="1">
        <f t="array" ref="Z2152">_xlfn.IFS(K2152&lt;=5,"Excellent",K2152&lt;=10,"Good",TRUE,"Delayed")</f>
        <v>Excellent</v>
      </c>
      <c r="AA2152" s="5" t="str">
        <f>_xlfn.XLOOKUP(Table1[[#This Row],[Shipment_ID]],A:A,E:E)</f>
        <v>COSCO</v>
      </c>
      <c r="AB2152" s="5">
        <f t="shared" si="33"/>
        <v>6238.92</v>
      </c>
    </row>
    <row r="2153" spans="1:28">
      <c r="A2153" t="s">
        <v>2347</v>
      </c>
      <c r="B2153" s="1">
        <v>46121</v>
      </c>
      <c r="C2153" t="s">
        <v>29</v>
      </c>
      <c r="D2153" t="s">
        <v>65</v>
      </c>
      <c r="E2153" t="s">
        <v>99</v>
      </c>
      <c r="F2153" t="s">
        <v>58</v>
      </c>
      <c r="G2153" t="s">
        <v>67</v>
      </c>
      <c r="H2153">
        <v>13.09</v>
      </c>
      <c r="I2153">
        <v>664</v>
      </c>
      <c r="J2153">
        <v>103.43</v>
      </c>
      <c r="K2153">
        <v>3</v>
      </c>
      <c r="L2153" t="s">
        <v>44</v>
      </c>
      <c r="M2153" t="s">
        <v>60</v>
      </c>
      <c r="N2153">
        <v>44160.6</v>
      </c>
      <c r="O2153" t="s">
        <v>61</v>
      </c>
      <c r="P2153" t="s">
        <v>70</v>
      </c>
      <c r="Q2153">
        <v>84.4</v>
      </c>
      <c r="R2153">
        <v>1851.6</v>
      </c>
      <c r="S2153">
        <v>4225.08</v>
      </c>
      <c r="T2153">
        <v>5242.66</v>
      </c>
      <c r="U2153" t="str">
        <f>TEXT(Table1[[#This Row],[Booking_Date]],"mmm")</f>
        <v>Apr</v>
      </c>
      <c r="V2153">
        <f>YEAR(Table1[[#This Row],[Booking_Date]])</f>
        <v>2026</v>
      </c>
      <c r="W2153" t="s">
        <v>75</v>
      </c>
      <c r="X2153" t="str">
        <f>IF(Table1[[#This Row],[Freight_Cost]]&gt;50000,"High","Low")</f>
        <v>Low</v>
      </c>
      <c r="Y2153" s="5" t="str">
        <f>IF(Table1[[#This Row],[Profit]]&gt;10000,"Good","Average")</f>
        <v>Average</v>
      </c>
      <c r="Z2153" s="5" t="str" cm="1">
        <f t="array" ref="Z2153">_xlfn.IFS(K2153&lt;=5,"Excellent",K2153&lt;=10,"Good",TRUE,"Delayed")</f>
        <v>Excellent</v>
      </c>
      <c r="AA2153" s="5" t="str">
        <f>_xlfn.XLOOKUP(Table1[[#This Row],[Shipment_ID]],A:A,E:E)</f>
        <v>ONE</v>
      </c>
      <c r="AB2153" s="5">
        <f t="shared" si="33"/>
        <v>5242.66</v>
      </c>
    </row>
    <row r="2154" spans="1:28">
      <c r="A2154" t="s">
        <v>2348</v>
      </c>
      <c r="B2154" s="1">
        <v>45561</v>
      </c>
      <c r="C2154" t="s">
        <v>121</v>
      </c>
      <c r="D2154" t="s">
        <v>30</v>
      </c>
      <c r="E2154" t="s">
        <v>102</v>
      </c>
      <c r="F2154" t="s">
        <v>58</v>
      </c>
      <c r="G2154" t="s">
        <v>59</v>
      </c>
      <c r="H2154">
        <v>26.31</v>
      </c>
      <c r="I2154">
        <v>1828</v>
      </c>
      <c r="J2154">
        <v>90.4</v>
      </c>
      <c r="K2154">
        <v>6</v>
      </c>
      <c r="L2154" t="s">
        <v>44</v>
      </c>
      <c r="M2154" t="s">
        <v>45</v>
      </c>
      <c r="N2154">
        <v>69963</v>
      </c>
      <c r="O2154" t="s">
        <v>111</v>
      </c>
      <c r="P2154" t="s">
        <v>37</v>
      </c>
      <c r="Q2154">
        <v>83.85</v>
      </c>
      <c r="R2154">
        <v>4708.3999999999996</v>
      </c>
      <c r="S2154">
        <v>3636.99</v>
      </c>
      <c r="T2154">
        <v>9070.0499999999993</v>
      </c>
      <c r="U2154" t="str">
        <f>TEXT(Table1[[#This Row],[Booking_Date]],"mmm")</f>
        <v>Sep</v>
      </c>
      <c r="V2154">
        <f>YEAR(Table1[[#This Row],[Booking_Date]])</f>
        <v>2024</v>
      </c>
      <c r="W2154" t="s">
        <v>48</v>
      </c>
      <c r="X2154" t="str">
        <f>IF(Table1[[#This Row],[Freight_Cost]]&gt;50000,"High","Low")</f>
        <v>High</v>
      </c>
      <c r="Y2154" s="5" t="str">
        <f>IF(Table1[[#This Row],[Profit]]&gt;10000,"Good","Average")</f>
        <v>Average</v>
      </c>
      <c r="Z2154" s="5" t="str" cm="1">
        <f t="array" ref="Z2154">_xlfn.IFS(K2154&lt;=5,"Excellent",K2154&lt;=10,"Good",TRUE,"Delayed")</f>
        <v>Good</v>
      </c>
      <c r="AA2154" s="5" t="str">
        <f>_xlfn.XLOOKUP(Table1[[#This Row],[Shipment_ID]],A:A,E:E)</f>
        <v>Maersk</v>
      </c>
      <c r="AB2154" s="5">
        <f t="shared" si="33"/>
        <v>9070.0499999999993</v>
      </c>
    </row>
    <row r="2155" spans="1:28">
      <c r="A2155" t="s">
        <v>2349</v>
      </c>
      <c r="B2155" s="1">
        <v>45579</v>
      </c>
      <c r="C2155" t="s">
        <v>40</v>
      </c>
      <c r="D2155" t="s">
        <v>56</v>
      </c>
      <c r="E2155" t="s">
        <v>66</v>
      </c>
      <c r="F2155" t="s">
        <v>32</v>
      </c>
      <c r="G2155" t="s">
        <v>59</v>
      </c>
      <c r="H2155">
        <v>10.85</v>
      </c>
      <c r="I2155">
        <v>1233</v>
      </c>
      <c r="J2155">
        <v>97.63</v>
      </c>
      <c r="K2155">
        <v>3</v>
      </c>
      <c r="L2155" t="s">
        <v>68</v>
      </c>
      <c r="M2155" t="s">
        <v>60</v>
      </c>
      <c r="N2155">
        <v>38776.6</v>
      </c>
      <c r="O2155" t="s">
        <v>61</v>
      </c>
      <c r="P2155" t="s">
        <v>54</v>
      </c>
      <c r="Q2155">
        <v>85.47</v>
      </c>
      <c r="R2155">
        <v>2900</v>
      </c>
      <c r="S2155">
        <v>2141.11</v>
      </c>
      <c r="T2155">
        <v>4822.6099999999997</v>
      </c>
      <c r="U2155" t="str">
        <f>TEXT(Table1[[#This Row],[Booking_Date]],"mmm")</f>
        <v>Oct</v>
      </c>
      <c r="V2155">
        <f>YEAR(Table1[[#This Row],[Booking_Date]])</f>
        <v>2024</v>
      </c>
      <c r="W2155" t="s">
        <v>104</v>
      </c>
      <c r="X2155" t="str">
        <f>IF(Table1[[#This Row],[Freight_Cost]]&gt;50000,"High","Low")</f>
        <v>Low</v>
      </c>
      <c r="Y2155" s="5" t="str">
        <f>IF(Table1[[#This Row],[Profit]]&gt;10000,"Good","Average")</f>
        <v>Average</v>
      </c>
      <c r="Z2155" s="5" t="str" cm="1">
        <f t="array" ref="Z2155">_xlfn.IFS(K2155&lt;=5,"Excellent",K2155&lt;=10,"Good",TRUE,"Delayed")</f>
        <v>Excellent</v>
      </c>
      <c r="AA2155" s="5" t="str">
        <f>_xlfn.XLOOKUP(Table1[[#This Row],[Shipment_ID]],A:A,E:E)</f>
        <v>COSCO</v>
      </c>
      <c r="AB2155" s="5">
        <f t="shared" si="33"/>
        <v>4822.6099999999997</v>
      </c>
    </row>
    <row r="2156" spans="1:28">
      <c r="A2156" t="s">
        <v>2350</v>
      </c>
      <c r="B2156" s="1">
        <v>45349</v>
      </c>
      <c r="C2156" t="s">
        <v>50</v>
      </c>
      <c r="D2156" t="s">
        <v>51</v>
      </c>
      <c r="E2156" t="s">
        <v>31</v>
      </c>
      <c r="F2156" t="s">
        <v>58</v>
      </c>
      <c r="G2156" t="s">
        <v>59</v>
      </c>
      <c r="H2156">
        <v>20.88</v>
      </c>
      <c r="I2156">
        <v>607</v>
      </c>
      <c r="J2156">
        <v>86.73</v>
      </c>
      <c r="K2156">
        <v>2</v>
      </c>
      <c r="L2156" t="s">
        <v>44</v>
      </c>
      <c r="M2156" t="s">
        <v>60</v>
      </c>
      <c r="N2156">
        <v>48483.6</v>
      </c>
      <c r="O2156" t="s">
        <v>172</v>
      </c>
      <c r="P2156" t="s">
        <v>70</v>
      </c>
      <c r="Q2156">
        <v>82.22</v>
      </c>
      <c r="R2156">
        <v>2049.1999999999998</v>
      </c>
      <c r="S2156">
        <v>2977.59</v>
      </c>
      <c r="T2156">
        <v>5450.5</v>
      </c>
      <c r="U2156" t="str">
        <f>TEXT(Table1[[#This Row],[Booking_Date]],"mmm")</f>
        <v>Feb</v>
      </c>
      <c r="V2156">
        <f>YEAR(Table1[[#This Row],[Booking_Date]])</f>
        <v>2024</v>
      </c>
      <c r="W2156" t="s">
        <v>38</v>
      </c>
      <c r="X2156" t="str">
        <f>IF(Table1[[#This Row],[Freight_Cost]]&gt;50000,"High","Low")</f>
        <v>Low</v>
      </c>
      <c r="Y2156" s="5" t="str">
        <f>IF(Table1[[#This Row],[Profit]]&gt;10000,"Good","Average")</f>
        <v>Average</v>
      </c>
      <c r="Z2156" s="5" t="str" cm="1">
        <f t="array" ref="Z2156">_xlfn.IFS(K2156&lt;=5,"Excellent",K2156&lt;=10,"Good",TRUE,"Delayed")</f>
        <v>Excellent</v>
      </c>
      <c r="AA2156" s="5" t="str">
        <f>_xlfn.XLOOKUP(Table1[[#This Row],[Shipment_ID]],A:A,E:E)</f>
        <v>Hapag-Lloyd</v>
      </c>
      <c r="AB2156" s="5">
        <f t="shared" si="33"/>
        <v>5450.5</v>
      </c>
    </row>
    <row r="2157" spans="1:28">
      <c r="A2157" t="s">
        <v>2351</v>
      </c>
      <c r="B2157" s="1">
        <v>45573</v>
      </c>
      <c r="C2157" t="s">
        <v>29</v>
      </c>
      <c r="D2157" t="s">
        <v>82</v>
      </c>
      <c r="E2157" t="s">
        <v>66</v>
      </c>
      <c r="F2157" t="s">
        <v>58</v>
      </c>
      <c r="G2157" t="s">
        <v>33</v>
      </c>
      <c r="H2157">
        <v>22.38</v>
      </c>
      <c r="I2157">
        <v>2347</v>
      </c>
      <c r="J2157">
        <v>104.01</v>
      </c>
      <c r="K2157">
        <v>5</v>
      </c>
      <c r="L2157" t="s">
        <v>34</v>
      </c>
      <c r="M2157" t="s">
        <v>60</v>
      </c>
      <c r="N2157">
        <v>77787.199999999997</v>
      </c>
      <c r="O2157" t="s">
        <v>150</v>
      </c>
      <c r="P2157" t="s">
        <v>54</v>
      </c>
      <c r="Q2157">
        <v>84.23</v>
      </c>
      <c r="R2157">
        <v>5589.2</v>
      </c>
      <c r="S2157">
        <v>1676.24</v>
      </c>
      <c r="T2157">
        <v>7848.17</v>
      </c>
      <c r="U2157" t="str">
        <f>TEXT(Table1[[#This Row],[Booking_Date]],"mmm")</f>
        <v>Oct</v>
      </c>
      <c r="V2157">
        <f>YEAR(Table1[[#This Row],[Booking_Date]])</f>
        <v>2024</v>
      </c>
      <c r="W2157" t="s">
        <v>104</v>
      </c>
      <c r="X2157" t="str">
        <f>IF(Table1[[#This Row],[Freight_Cost]]&gt;50000,"High","Low")</f>
        <v>High</v>
      </c>
      <c r="Y2157" s="5" t="str">
        <f>IF(Table1[[#This Row],[Profit]]&gt;10000,"Good","Average")</f>
        <v>Average</v>
      </c>
      <c r="Z2157" s="5" t="str" cm="1">
        <f t="array" ref="Z2157">_xlfn.IFS(K2157&lt;=5,"Excellent",K2157&lt;=10,"Good",TRUE,"Delayed")</f>
        <v>Excellent</v>
      </c>
      <c r="AA2157" s="5" t="str">
        <f>_xlfn.XLOOKUP(Table1[[#This Row],[Shipment_ID]],A:A,E:E)</f>
        <v>COSCO</v>
      </c>
      <c r="AB2157" s="5">
        <f t="shared" si="33"/>
        <v>7848.17</v>
      </c>
    </row>
    <row r="2158" spans="1:28">
      <c r="A2158" t="s">
        <v>2352</v>
      </c>
      <c r="B2158" s="1">
        <v>45760</v>
      </c>
      <c r="C2158" t="s">
        <v>29</v>
      </c>
      <c r="D2158" t="s">
        <v>82</v>
      </c>
      <c r="E2158" t="s">
        <v>102</v>
      </c>
      <c r="F2158" t="s">
        <v>32</v>
      </c>
      <c r="G2158" t="s">
        <v>33</v>
      </c>
      <c r="H2158">
        <v>11.94</v>
      </c>
      <c r="I2158">
        <v>386</v>
      </c>
      <c r="J2158">
        <v>87.13</v>
      </c>
      <c r="K2158">
        <v>2</v>
      </c>
      <c r="L2158" t="s">
        <v>34</v>
      </c>
      <c r="M2158" t="s">
        <v>35</v>
      </c>
      <c r="N2158">
        <v>34833.599999999999</v>
      </c>
      <c r="O2158" t="s">
        <v>152</v>
      </c>
      <c r="P2158" t="s">
        <v>37</v>
      </c>
      <c r="Q2158">
        <v>81.400000000000006</v>
      </c>
      <c r="R2158">
        <v>1249.5999999999999</v>
      </c>
      <c r="S2158">
        <v>4922.83</v>
      </c>
      <c r="T2158">
        <v>5379.36</v>
      </c>
      <c r="U2158" t="str">
        <f>TEXT(Table1[[#This Row],[Booking_Date]],"mmm")</f>
        <v>Apr</v>
      </c>
      <c r="V2158">
        <f>YEAR(Table1[[#This Row],[Booking_Date]])</f>
        <v>2025</v>
      </c>
      <c r="W2158" t="s">
        <v>75</v>
      </c>
      <c r="X2158" t="str">
        <f>IF(Table1[[#This Row],[Freight_Cost]]&gt;50000,"High","Low")</f>
        <v>Low</v>
      </c>
      <c r="Y2158" s="5" t="str">
        <f>IF(Table1[[#This Row],[Profit]]&gt;10000,"Good","Average")</f>
        <v>Average</v>
      </c>
      <c r="Z2158" s="5" t="str" cm="1">
        <f t="array" ref="Z2158">_xlfn.IFS(K2158&lt;=5,"Excellent",K2158&lt;=10,"Good",TRUE,"Delayed")</f>
        <v>Excellent</v>
      </c>
      <c r="AA2158" s="5" t="str">
        <f>_xlfn.XLOOKUP(Table1[[#This Row],[Shipment_ID]],A:A,E:E)</f>
        <v>Maersk</v>
      </c>
      <c r="AB2158" s="5">
        <f t="shared" si="33"/>
        <v>5379.36</v>
      </c>
    </row>
    <row r="2159" spans="1:28">
      <c r="A2159" t="s">
        <v>2353</v>
      </c>
      <c r="B2159" s="1">
        <v>46024</v>
      </c>
      <c r="C2159" t="s">
        <v>40</v>
      </c>
      <c r="D2159" t="s">
        <v>72</v>
      </c>
      <c r="E2159" t="s">
        <v>83</v>
      </c>
      <c r="F2159" t="s">
        <v>32</v>
      </c>
      <c r="G2159" t="s">
        <v>90</v>
      </c>
      <c r="H2159">
        <v>16.04</v>
      </c>
      <c r="I2159">
        <v>1683</v>
      </c>
      <c r="J2159">
        <v>89.45</v>
      </c>
      <c r="K2159">
        <v>6</v>
      </c>
      <c r="L2159" t="s">
        <v>34</v>
      </c>
      <c r="M2159" t="s">
        <v>35</v>
      </c>
      <c r="N2159">
        <v>54366</v>
      </c>
      <c r="O2159" t="s">
        <v>425</v>
      </c>
      <c r="P2159" t="s">
        <v>74</v>
      </c>
      <c r="Q2159">
        <v>88.52</v>
      </c>
      <c r="R2159">
        <v>4007.6</v>
      </c>
      <c r="S2159">
        <v>2061.81</v>
      </c>
      <c r="T2159">
        <v>8250.7900000000009</v>
      </c>
      <c r="U2159" t="str">
        <f>TEXT(Table1[[#This Row],[Booking_Date]],"mmm")</f>
        <v>Jan</v>
      </c>
      <c r="V2159">
        <f>YEAR(Table1[[#This Row],[Booking_Date]])</f>
        <v>2026</v>
      </c>
      <c r="W2159" t="s">
        <v>38</v>
      </c>
      <c r="X2159" t="str">
        <f>IF(Table1[[#This Row],[Freight_Cost]]&gt;50000,"High","Low")</f>
        <v>High</v>
      </c>
      <c r="Y2159" s="5" t="str">
        <f>IF(Table1[[#This Row],[Profit]]&gt;10000,"Good","Average")</f>
        <v>Average</v>
      </c>
      <c r="Z2159" s="5" t="str" cm="1">
        <f t="array" ref="Z2159">_xlfn.IFS(K2159&lt;=5,"Excellent",K2159&lt;=10,"Good",TRUE,"Delayed")</f>
        <v>Good</v>
      </c>
      <c r="AA2159" s="5" t="str">
        <f>_xlfn.XLOOKUP(Table1[[#This Row],[Shipment_ID]],A:A,E:E)</f>
        <v>MSC</v>
      </c>
      <c r="AB2159" s="5">
        <f t="shared" si="33"/>
        <v>8250.7900000000009</v>
      </c>
    </row>
    <row r="2160" spans="1:28">
      <c r="A2160" t="s">
        <v>2354</v>
      </c>
      <c r="B2160" s="1">
        <v>45359</v>
      </c>
      <c r="C2160" t="s">
        <v>40</v>
      </c>
      <c r="D2160" t="s">
        <v>41</v>
      </c>
      <c r="E2160" t="s">
        <v>57</v>
      </c>
      <c r="F2160" t="s">
        <v>32</v>
      </c>
      <c r="G2160" t="s">
        <v>67</v>
      </c>
      <c r="H2160">
        <v>20.84</v>
      </c>
      <c r="I2160">
        <v>1493</v>
      </c>
      <c r="J2160">
        <v>96.27</v>
      </c>
      <c r="K2160">
        <v>4</v>
      </c>
      <c r="L2160" t="s">
        <v>68</v>
      </c>
      <c r="M2160" t="s">
        <v>60</v>
      </c>
      <c r="N2160">
        <v>50724.4</v>
      </c>
      <c r="O2160" t="s">
        <v>262</v>
      </c>
      <c r="P2160" t="s">
        <v>70</v>
      </c>
      <c r="Q2160">
        <v>83.6</v>
      </c>
      <c r="R2160">
        <v>3819.6</v>
      </c>
      <c r="S2160">
        <v>1607.6</v>
      </c>
      <c r="T2160">
        <v>5175.5200000000004</v>
      </c>
      <c r="U2160" t="str">
        <f>TEXT(Table1[[#This Row],[Booking_Date]],"mmm")</f>
        <v>Mar</v>
      </c>
      <c r="V2160">
        <f>YEAR(Table1[[#This Row],[Booking_Date]])</f>
        <v>2024</v>
      </c>
      <c r="W2160" t="s">
        <v>38</v>
      </c>
      <c r="X2160" t="str">
        <f>IF(Table1[[#This Row],[Freight_Cost]]&gt;50000,"High","Low")</f>
        <v>High</v>
      </c>
      <c r="Y2160" s="5" t="str">
        <f>IF(Table1[[#This Row],[Profit]]&gt;10000,"Good","Average")</f>
        <v>Average</v>
      </c>
      <c r="Z2160" s="5" t="str" cm="1">
        <f t="array" ref="Z2160">_xlfn.IFS(K2160&lt;=5,"Excellent",K2160&lt;=10,"Good",TRUE,"Delayed")</f>
        <v>Excellent</v>
      </c>
      <c r="AA2160" s="5" t="str">
        <f>_xlfn.XLOOKUP(Table1[[#This Row],[Shipment_ID]],A:A,E:E)</f>
        <v>Evergreen</v>
      </c>
      <c r="AB2160" s="5">
        <f t="shared" si="33"/>
        <v>5175.5200000000004</v>
      </c>
    </row>
    <row r="2161" spans="1:28">
      <c r="A2161" t="s">
        <v>2355</v>
      </c>
      <c r="B2161" s="1">
        <v>45482</v>
      </c>
      <c r="C2161" t="s">
        <v>121</v>
      </c>
      <c r="D2161" t="s">
        <v>30</v>
      </c>
      <c r="E2161" t="s">
        <v>99</v>
      </c>
      <c r="F2161" t="s">
        <v>58</v>
      </c>
      <c r="G2161" t="s">
        <v>33</v>
      </c>
      <c r="H2161">
        <v>23.05</v>
      </c>
      <c r="I2161">
        <v>998</v>
      </c>
      <c r="J2161">
        <v>91.87</v>
      </c>
      <c r="K2161">
        <v>3</v>
      </c>
      <c r="L2161" t="s">
        <v>68</v>
      </c>
      <c r="M2161" t="s">
        <v>45</v>
      </c>
      <c r="N2161">
        <v>59745.4</v>
      </c>
      <c r="O2161" t="s">
        <v>189</v>
      </c>
      <c r="P2161" t="s">
        <v>47</v>
      </c>
      <c r="Q2161">
        <v>82.23</v>
      </c>
      <c r="R2161">
        <v>2918</v>
      </c>
      <c r="S2161">
        <v>4277.9399999999996</v>
      </c>
      <c r="T2161">
        <v>9423.74</v>
      </c>
      <c r="U2161" t="str">
        <f>TEXT(Table1[[#This Row],[Booking_Date]],"mmm")</f>
        <v>Jul</v>
      </c>
      <c r="V2161">
        <f>YEAR(Table1[[#This Row],[Booking_Date]])</f>
        <v>2024</v>
      </c>
      <c r="W2161" t="s">
        <v>48</v>
      </c>
      <c r="X2161" t="str">
        <f>IF(Table1[[#This Row],[Freight_Cost]]&gt;50000,"High","Low")</f>
        <v>High</v>
      </c>
      <c r="Y2161" s="5" t="str">
        <f>IF(Table1[[#This Row],[Profit]]&gt;10000,"Good","Average")</f>
        <v>Average</v>
      </c>
      <c r="Z2161" s="5" t="str" cm="1">
        <f t="array" ref="Z2161">_xlfn.IFS(K2161&lt;=5,"Excellent",K2161&lt;=10,"Good",TRUE,"Delayed")</f>
        <v>Excellent</v>
      </c>
      <c r="AA2161" s="5" t="str">
        <f>_xlfn.XLOOKUP(Table1[[#This Row],[Shipment_ID]],A:A,E:E)</f>
        <v>ONE</v>
      </c>
      <c r="AB2161" s="5">
        <f t="shared" si="33"/>
        <v>9423.74</v>
      </c>
    </row>
    <row r="2162" spans="1:28">
      <c r="A2162" t="s">
        <v>2356</v>
      </c>
      <c r="B2162" s="1">
        <v>45967</v>
      </c>
      <c r="C2162" t="s">
        <v>64</v>
      </c>
      <c r="D2162" t="s">
        <v>108</v>
      </c>
      <c r="E2162" t="s">
        <v>42</v>
      </c>
      <c r="F2162" t="s">
        <v>58</v>
      </c>
      <c r="G2162" t="s">
        <v>43</v>
      </c>
      <c r="H2162">
        <v>15.41</v>
      </c>
      <c r="I2162">
        <v>1805</v>
      </c>
      <c r="J2162">
        <v>92.5</v>
      </c>
      <c r="K2162">
        <v>4</v>
      </c>
      <c r="L2162" t="s">
        <v>44</v>
      </c>
      <c r="M2162" t="s">
        <v>35</v>
      </c>
      <c r="N2162">
        <v>62629</v>
      </c>
      <c r="O2162" t="s">
        <v>304</v>
      </c>
      <c r="P2162" t="s">
        <v>74</v>
      </c>
      <c r="Q2162">
        <v>81.2</v>
      </c>
      <c r="R2162">
        <v>4226.3999999999996</v>
      </c>
      <c r="S2162">
        <v>3124.73</v>
      </c>
      <c r="T2162">
        <v>10801.48</v>
      </c>
      <c r="U2162" t="str">
        <f>TEXT(Table1[[#This Row],[Booking_Date]],"mmm")</f>
        <v>Nov</v>
      </c>
      <c r="V2162">
        <f>YEAR(Table1[[#This Row],[Booking_Date]])</f>
        <v>2025</v>
      </c>
      <c r="W2162" t="s">
        <v>104</v>
      </c>
      <c r="X2162" t="str">
        <f>IF(Table1[[#This Row],[Freight_Cost]]&gt;50000,"High","Low")</f>
        <v>High</v>
      </c>
      <c r="Y2162" s="5" t="str">
        <f>IF(Table1[[#This Row],[Profit]]&gt;10000,"Good","Average")</f>
        <v>Good</v>
      </c>
      <c r="Z2162" s="5" t="str" cm="1">
        <f t="array" ref="Z2162">_xlfn.IFS(K2162&lt;=5,"Excellent",K2162&lt;=10,"Good",TRUE,"Delayed")</f>
        <v>Excellent</v>
      </c>
      <c r="AA2162" s="5" t="str">
        <f>_xlfn.XLOOKUP(Table1[[#This Row],[Shipment_ID]],A:A,E:E)</f>
        <v>CMA CGM</v>
      </c>
      <c r="AB2162" s="5">
        <f t="shared" si="33"/>
        <v>10801.48</v>
      </c>
    </row>
    <row r="2163" spans="1:28">
      <c r="A2163" t="s">
        <v>2357</v>
      </c>
      <c r="B2163" s="1">
        <v>45363</v>
      </c>
      <c r="C2163" t="s">
        <v>121</v>
      </c>
      <c r="D2163" t="s">
        <v>108</v>
      </c>
      <c r="E2163" t="s">
        <v>31</v>
      </c>
      <c r="F2163" t="s">
        <v>32</v>
      </c>
      <c r="G2163" t="s">
        <v>67</v>
      </c>
      <c r="H2163">
        <v>21.36</v>
      </c>
      <c r="I2163">
        <v>1989</v>
      </c>
      <c r="J2163">
        <v>91.77</v>
      </c>
      <c r="K2163">
        <v>5</v>
      </c>
      <c r="L2163" t="s">
        <v>68</v>
      </c>
      <c r="M2163" t="s">
        <v>35</v>
      </c>
      <c r="N2163">
        <v>60604.4</v>
      </c>
      <c r="O2163" t="s">
        <v>598</v>
      </c>
      <c r="P2163" t="s">
        <v>70</v>
      </c>
      <c r="Q2163">
        <v>85.99</v>
      </c>
      <c r="R2163">
        <v>4832.3999999999996</v>
      </c>
      <c r="S2163">
        <v>4504.55</v>
      </c>
      <c r="T2163">
        <v>8299.1299999999992</v>
      </c>
      <c r="U2163" t="str">
        <f>TEXT(Table1[[#This Row],[Booking_Date]],"mmm")</f>
        <v>Mar</v>
      </c>
      <c r="V2163">
        <f>YEAR(Table1[[#This Row],[Booking_Date]])</f>
        <v>2024</v>
      </c>
      <c r="W2163" t="s">
        <v>38</v>
      </c>
      <c r="X2163" t="str">
        <f>IF(Table1[[#This Row],[Freight_Cost]]&gt;50000,"High","Low")</f>
        <v>High</v>
      </c>
      <c r="Y2163" s="5" t="str">
        <f>IF(Table1[[#This Row],[Profit]]&gt;10000,"Good","Average")</f>
        <v>Average</v>
      </c>
      <c r="Z2163" s="5" t="str" cm="1">
        <f t="array" ref="Z2163">_xlfn.IFS(K2163&lt;=5,"Excellent",K2163&lt;=10,"Good",TRUE,"Delayed")</f>
        <v>Excellent</v>
      </c>
      <c r="AA2163" s="5" t="str">
        <f>_xlfn.XLOOKUP(Table1[[#This Row],[Shipment_ID]],A:A,E:E)</f>
        <v>Hapag-Lloyd</v>
      </c>
      <c r="AB2163" s="5">
        <f t="shared" si="33"/>
        <v>8299.1299999999992</v>
      </c>
    </row>
    <row r="2164" spans="1:28">
      <c r="A2164" t="s">
        <v>2358</v>
      </c>
      <c r="B2164" s="1">
        <v>45354</v>
      </c>
      <c r="C2164" t="s">
        <v>64</v>
      </c>
      <c r="D2164" t="s">
        <v>41</v>
      </c>
      <c r="E2164" t="s">
        <v>83</v>
      </c>
      <c r="F2164" t="s">
        <v>58</v>
      </c>
      <c r="G2164" t="s">
        <v>84</v>
      </c>
      <c r="H2164">
        <v>25.2</v>
      </c>
      <c r="I2164">
        <v>618</v>
      </c>
      <c r="J2164">
        <v>92.78</v>
      </c>
      <c r="K2164">
        <v>2</v>
      </c>
      <c r="L2164" t="s">
        <v>34</v>
      </c>
      <c r="M2164" t="s">
        <v>45</v>
      </c>
      <c r="N2164">
        <v>59729.599999999999</v>
      </c>
      <c r="O2164" t="s">
        <v>464</v>
      </c>
      <c r="P2164" t="s">
        <v>70</v>
      </c>
      <c r="Q2164">
        <v>87.28</v>
      </c>
      <c r="R2164">
        <v>2244</v>
      </c>
      <c r="S2164">
        <v>4662.9399999999996</v>
      </c>
      <c r="T2164">
        <v>4825.32</v>
      </c>
      <c r="U2164" t="str">
        <f>TEXT(Table1[[#This Row],[Booking_Date]],"mmm")</f>
        <v>Mar</v>
      </c>
      <c r="V2164">
        <f>YEAR(Table1[[#This Row],[Booking_Date]])</f>
        <v>2024</v>
      </c>
      <c r="W2164" t="s">
        <v>38</v>
      </c>
      <c r="X2164" t="str">
        <f>IF(Table1[[#This Row],[Freight_Cost]]&gt;50000,"High","Low")</f>
        <v>High</v>
      </c>
      <c r="Y2164" s="5" t="str">
        <f>IF(Table1[[#This Row],[Profit]]&gt;10000,"Good","Average")</f>
        <v>Average</v>
      </c>
      <c r="Z2164" s="5" t="str" cm="1">
        <f t="array" ref="Z2164">_xlfn.IFS(K2164&lt;=5,"Excellent",K2164&lt;=10,"Good",TRUE,"Delayed")</f>
        <v>Excellent</v>
      </c>
      <c r="AA2164" s="5" t="str">
        <f>_xlfn.XLOOKUP(Table1[[#This Row],[Shipment_ID]],A:A,E:E)</f>
        <v>MSC</v>
      </c>
      <c r="AB2164" s="5">
        <f t="shared" si="33"/>
        <v>4825.32</v>
      </c>
    </row>
    <row r="2165" spans="1:28">
      <c r="A2165" t="s">
        <v>2359</v>
      </c>
      <c r="B2165" s="1">
        <v>45999</v>
      </c>
      <c r="C2165" t="s">
        <v>89</v>
      </c>
      <c r="D2165" t="s">
        <v>72</v>
      </c>
      <c r="E2165" t="s">
        <v>102</v>
      </c>
      <c r="F2165" t="s">
        <v>32</v>
      </c>
      <c r="G2165" t="s">
        <v>43</v>
      </c>
      <c r="H2165">
        <v>14.67</v>
      </c>
      <c r="I2165">
        <v>2446</v>
      </c>
      <c r="J2165">
        <v>85.69</v>
      </c>
      <c r="K2165">
        <v>8</v>
      </c>
      <c r="L2165" t="s">
        <v>68</v>
      </c>
      <c r="M2165" t="s">
        <v>45</v>
      </c>
      <c r="N2165">
        <v>56837.8</v>
      </c>
      <c r="O2165" t="s">
        <v>527</v>
      </c>
      <c r="P2165" t="s">
        <v>54</v>
      </c>
      <c r="Q2165">
        <v>88.41</v>
      </c>
      <c r="R2165">
        <v>5478.8</v>
      </c>
      <c r="S2165">
        <v>3417.76</v>
      </c>
      <c r="T2165">
        <v>8821.4599999999991</v>
      </c>
      <c r="U2165" t="str">
        <f>TEXT(Table1[[#This Row],[Booking_Date]],"mmm")</f>
        <v>Dec</v>
      </c>
      <c r="V2165">
        <f>YEAR(Table1[[#This Row],[Booking_Date]])</f>
        <v>2025</v>
      </c>
      <c r="W2165" t="s">
        <v>104</v>
      </c>
      <c r="X2165" t="str">
        <f>IF(Table1[[#This Row],[Freight_Cost]]&gt;50000,"High","Low")</f>
        <v>High</v>
      </c>
      <c r="Y2165" s="5" t="str">
        <f>IF(Table1[[#This Row],[Profit]]&gt;10000,"Good","Average")</f>
        <v>Average</v>
      </c>
      <c r="Z2165" s="5" t="str" cm="1">
        <f t="array" ref="Z2165">_xlfn.IFS(K2165&lt;=5,"Excellent",K2165&lt;=10,"Good",TRUE,"Delayed")</f>
        <v>Good</v>
      </c>
      <c r="AA2165" s="5" t="str">
        <f>_xlfn.XLOOKUP(Table1[[#This Row],[Shipment_ID]],A:A,E:E)</f>
        <v>Maersk</v>
      </c>
      <c r="AB2165" s="5">
        <f t="shared" si="33"/>
        <v>8821.4599999999991</v>
      </c>
    </row>
    <row r="2166" spans="1:28">
      <c r="A2166" t="s">
        <v>2360</v>
      </c>
      <c r="B2166" s="1">
        <v>45651</v>
      </c>
      <c r="C2166" t="s">
        <v>89</v>
      </c>
      <c r="D2166" t="s">
        <v>30</v>
      </c>
      <c r="E2166" t="s">
        <v>31</v>
      </c>
      <c r="F2166" t="s">
        <v>58</v>
      </c>
      <c r="G2166" t="s">
        <v>84</v>
      </c>
      <c r="H2166">
        <v>21.12</v>
      </c>
      <c r="I2166">
        <v>804</v>
      </c>
      <c r="J2166">
        <v>92.16</v>
      </c>
      <c r="K2166">
        <v>4</v>
      </c>
      <c r="L2166" t="s">
        <v>44</v>
      </c>
      <c r="M2166" t="s">
        <v>45</v>
      </c>
      <c r="N2166">
        <v>53215.199999999997</v>
      </c>
      <c r="O2166" t="s">
        <v>368</v>
      </c>
      <c r="P2166" t="s">
        <v>47</v>
      </c>
      <c r="Q2166">
        <v>85.3</v>
      </c>
      <c r="R2166">
        <v>2452.8000000000002</v>
      </c>
      <c r="S2166">
        <v>3595.46</v>
      </c>
      <c r="T2166">
        <v>5928.19</v>
      </c>
      <c r="U2166" t="str">
        <f>TEXT(Table1[[#This Row],[Booking_Date]],"mmm")</f>
        <v>Dec</v>
      </c>
      <c r="V2166">
        <f>YEAR(Table1[[#This Row],[Booking_Date]])</f>
        <v>2024</v>
      </c>
      <c r="W2166" t="s">
        <v>104</v>
      </c>
      <c r="X2166" t="str">
        <f>IF(Table1[[#This Row],[Freight_Cost]]&gt;50000,"High","Low")</f>
        <v>High</v>
      </c>
      <c r="Y2166" s="5" t="str">
        <f>IF(Table1[[#This Row],[Profit]]&gt;10000,"Good","Average")</f>
        <v>Average</v>
      </c>
      <c r="Z2166" s="5" t="str" cm="1">
        <f t="array" ref="Z2166">_xlfn.IFS(K2166&lt;=5,"Excellent",K2166&lt;=10,"Good",TRUE,"Delayed")</f>
        <v>Excellent</v>
      </c>
      <c r="AA2166" s="5" t="str">
        <f>_xlfn.XLOOKUP(Table1[[#This Row],[Shipment_ID]],A:A,E:E)</f>
        <v>Hapag-Lloyd</v>
      </c>
      <c r="AB2166" s="5">
        <f t="shared" si="33"/>
        <v>5928.19</v>
      </c>
    </row>
    <row r="2167" spans="1:28">
      <c r="A2167" t="s">
        <v>2361</v>
      </c>
      <c r="B2167" s="1">
        <v>45885</v>
      </c>
      <c r="C2167" t="s">
        <v>121</v>
      </c>
      <c r="D2167" t="s">
        <v>51</v>
      </c>
      <c r="E2167" t="s">
        <v>99</v>
      </c>
      <c r="F2167" t="s">
        <v>32</v>
      </c>
      <c r="G2167" t="s">
        <v>52</v>
      </c>
      <c r="H2167">
        <v>21.71</v>
      </c>
      <c r="I2167">
        <v>1411</v>
      </c>
      <c r="J2167">
        <v>94.83</v>
      </c>
      <c r="K2167">
        <v>5</v>
      </c>
      <c r="L2167" t="s">
        <v>68</v>
      </c>
      <c r="M2167" t="s">
        <v>60</v>
      </c>
      <c r="N2167">
        <v>50350.6</v>
      </c>
      <c r="O2167" t="s">
        <v>360</v>
      </c>
      <c r="P2167" t="s">
        <v>62</v>
      </c>
      <c r="Q2167">
        <v>87.11</v>
      </c>
      <c r="R2167">
        <v>3690.4</v>
      </c>
      <c r="S2167">
        <v>4298.05</v>
      </c>
      <c r="T2167">
        <v>7336.08</v>
      </c>
      <c r="U2167" t="str">
        <f>TEXT(Table1[[#This Row],[Booking_Date]],"mmm")</f>
        <v>Aug</v>
      </c>
      <c r="V2167">
        <f>YEAR(Table1[[#This Row],[Booking_Date]])</f>
        <v>2025</v>
      </c>
      <c r="W2167" t="s">
        <v>48</v>
      </c>
      <c r="X2167" t="str">
        <f>IF(Table1[[#This Row],[Freight_Cost]]&gt;50000,"High","Low")</f>
        <v>High</v>
      </c>
      <c r="Y2167" s="5" t="str">
        <f>IF(Table1[[#This Row],[Profit]]&gt;10000,"Good","Average")</f>
        <v>Average</v>
      </c>
      <c r="Z2167" s="5" t="str" cm="1">
        <f t="array" ref="Z2167">_xlfn.IFS(K2167&lt;=5,"Excellent",K2167&lt;=10,"Good",TRUE,"Delayed")</f>
        <v>Excellent</v>
      </c>
      <c r="AA2167" s="5" t="str">
        <f>_xlfn.XLOOKUP(Table1[[#This Row],[Shipment_ID]],A:A,E:E)</f>
        <v>ONE</v>
      </c>
      <c r="AB2167" s="5">
        <f t="shared" si="33"/>
        <v>7336.08</v>
      </c>
    </row>
    <row r="2168" spans="1:28">
      <c r="A2168" t="s">
        <v>2362</v>
      </c>
      <c r="B2168" s="1">
        <v>45950</v>
      </c>
      <c r="C2168" t="s">
        <v>115</v>
      </c>
      <c r="D2168" t="s">
        <v>82</v>
      </c>
      <c r="E2168" t="s">
        <v>42</v>
      </c>
      <c r="F2168" t="s">
        <v>58</v>
      </c>
      <c r="G2168" t="s">
        <v>67</v>
      </c>
      <c r="H2168">
        <v>16.09</v>
      </c>
      <c r="I2168">
        <v>1523</v>
      </c>
      <c r="J2168">
        <v>95.13</v>
      </c>
      <c r="K2168">
        <v>5</v>
      </c>
      <c r="L2168" t="s">
        <v>34</v>
      </c>
      <c r="M2168" t="s">
        <v>45</v>
      </c>
      <c r="N2168">
        <v>62672.6</v>
      </c>
      <c r="O2168" t="s">
        <v>61</v>
      </c>
      <c r="P2168" t="s">
        <v>37</v>
      </c>
      <c r="Q2168">
        <v>85.45</v>
      </c>
      <c r="R2168">
        <v>3689.6</v>
      </c>
      <c r="S2168">
        <v>4533.08</v>
      </c>
      <c r="T2168">
        <v>5041.96</v>
      </c>
      <c r="U2168" t="str">
        <f>TEXT(Table1[[#This Row],[Booking_Date]],"mmm")</f>
        <v>Oct</v>
      </c>
      <c r="V2168">
        <f>YEAR(Table1[[#This Row],[Booking_Date]])</f>
        <v>2025</v>
      </c>
      <c r="W2168" t="s">
        <v>104</v>
      </c>
      <c r="X2168" t="str">
        <f>IF(Table1[[#This Row],[Freight_Cost]]&gt;50000,"High","Low")</f>
        <v>High</v>
      </c>
      <c r="Y2168" s="5" t="str">
        <f>IF(Table1[[#This Row],[Profit]]&gt;10000,"Good","Average")</f>
        <v>Average</v>
      </c>
      <c r="Z2168" s="5" t="str" cm="1">
        <f t="array" ref="Z2168">_xlfn.IFS(K2168&lt;=5,"Excellent",K2168&lt;=10,"Good",TRUE,"Delayed")</f>
        <v>Excellent</v>
      </c>
      <c r="AA2168" s="5" t="str">
        <f>_xlfn.XLOOKUP(Table1[[#This Row],[Shipment_ID]],A:A,E:E)</f>
        <v>CMA CGM</v>
      </c>
      <c r="AB2168" s="5">
        <f t="shared" si="33"/>
        <v>5041.96</v>
      </c>
    </row>
    <row r="2169" spans="1:28">
      <c r="A2169" t="s">
        <v>2363</v>
      </c>
      <c r="B2169" s="1">
        <v>45529</v>
      </c>
      <c r="C2169" t="s">
        <v>29</v>
      </c>
      <c r="D2169" t="s">
        <v>41</v>
      </c>
      <c r="E2169" t="s">
        <v>66</v>
      </c>
      <c r="F2169" t="s">
        <v>32</v>
      </c>
      <c r="G2169" t="s">
        <v>33</v>
      </c>
      <c r="H2169">
        <v>21.75</v>
      </c>
      <c r="I2169">
        <v>1587</v>
      </c>
      <c r="J2169">
        <v>86.91</v>
      </c>
      <c r="K2169">
        <v>3</v>
      </c>
      <c r="L2169" t="s">
        <v>34</v>
      </c>
      <c r="M2169" t="s">
        <v>35</v>
      </c>
      <c r="N2169">
        <v>58048.2</v>
      </c>
      <c r="O2169" t="s">
        <v>366</v>
      </c>
      <c r="P2169" t="s">
        <v>70</v>
      </c>
      <c r="Q2169">
        <v>86.98</v>
      </c>
      <c r="R2169">
        <v>4044</v>
      </c>
      <c r="S2169">
        <v>1862.89</v>
      </c>
      <c r="T2169">
        <v>4924.87</v>
      </c>
      <c r="U2169" t="str">
        <f>TEXT(Table1[[#This Row],[Booking_Date]],"mmm")</f>
        <v>Aug</v>
      </c>
      <c r="V2169">
        <f>YEAR(Table1[[#This Row],[Booking_Date]])</f>
        <v>2024</v>
      </c>
      <c r="W2169" t="s">
        <v>48</v>
      </c>
      <c r="X2169" t="str">
        <f>IF(Table1[[#This Row],[Freight_Cost]]&gt;50000,"High","Low")</f>
        <v>High</v>
      </c>
      <c r="Y2169" s="5" t="str">
        <f>IF(Table1[[#This Row],[Profit]]&gt;10000,"Good","Average")</f>
        <v>Average</v>
      </c>
      <c r="Z2169" s="5" t="str" cm="1">
        <f t="array" ref="Z2169">_xlfn.IFS(K2169&lt;=5,"Excellent",K2169&lt;=10,"Good",TRUE,"Delayed")</f>
        <v>Excellent</v>
      </c>
      <c r="AA2169" s="5" t="str">
        <f>_xlfn.XLOOKUP(Table1[[#This Row],[Shipment_ID]],A:A,E:E)</f>
        <v>COSCO</v>
      </c>
      <c r="AB2169" s="5">
        <f t="shared" si="33"/>
        <v>4924.87</v>
      </c>
    </row>
    <row r="2170" spans="1:28">
      <c r="A2170" t="s">
        <v>2364</v>
      </c>
      <c r="B2170" s="1">
        <v>45539</v>
      </c>
      <c r="C2170" t="s">
        <v>64</v>
      </c>
      <c r="D2170" t="s">
        <v>51</v>
      </c>
      <c r="E2170" t="s">
        <v>42</v>
      </c>
      <c r="F2170" t="s">
        <v>32</v>
      </c>
      <c r="G2170" t="s">
        <v>59</v>
      </c>
      <c r="H2170">
        <v>10.61</v>
      </c>
      <c r="I2170">
        <v>2477</v>
      </c>
      <c r="J2170">
        <v>103.25</v>
      </c>
      <c r="K2170">
        <v>6</v>
      </c>
      <c r="L2170" t="s">
        <v>44</v>
      </c>
      <c r="M2170" t="s">
        <v>45</v>
      </c>
      <c r="N2170">
        <v>53163</v>
      </c>
      <c r="O2170" t="s">
        <v>507</v>
      </c>
      <c r="P2170" t="s">
        <v>70</v>
      </c>
      <c r="Q2170">
        <v>85.53</v>
      </c>
      <c r="R2170">
        <v>5378.4</v>
      </c>
      <c r="S2170">
        <v>4064.8</v>
      </c>
      <c r="T2170">
        <v>7680.5</v>
      </c>
      <c r="U2170" t="str">
        <f>TEXT(Table1[[#This Row],[Booking_Date]],"mmm")</f>
        <v>Sep</v>
      </c>
      <c r="V2170">
        <f>YEAR(Table1[[#This Row],[Booking_Date]])</f>
        <v>2024</v>
      </c>
      <c r="W2170" t="s">
        <v>48</v>
      </c>
      <c r="X2170" t="str">
        <f>IF(Table1[[#This Row],[Freight_Cost]]&gt;50000,"High","Low")</f>
        <v>High</v>
      </c>
      <c r="Y2170" s="5" t="str">
        <f>IF(Table1[[#This Row],[Profit]]&gt;10000,"Good","Average")</f>
        <v>Average</v>
      </c>
      <c r="Z2170" s="5" t="str" cm="1">
        <f t="array" ref="Z2170">_xlfn.IFS(K2170&lt;=5,"Excellent",K2170&lt;=10,"Good",TRUE,"Delayed")</f>
        <v>Good</v>
      </c>
      <c r="AA2170" s="5" t="str">
        <f>_xlfn.XLOOKUP(Table1[[#This Row],[Shipment_ID]],A:A,E:E)</f>
        <v>CMA CGM</v>
      </c>
      <c r="AB2170" s="5">
        <f t="shared" si="33"/>
        <v>7680.5</v>
      </c>
    </row>
    <row r="2171" spans="1:28">
      <c r="A2171" t="s">
        <v>2365</v>
      </c>
      <c r="B2171" s="1">
        <v>46044</v>
      </c>
      <c r="C2171" t="s">
        <v>115</v>
      </c>
      <c r="D2171" t="s">
        <v>82</v>
      </c>
      <c r="E2171" t="s">
        <v>99</v>
      </c>
      <c r="F2171" t="s">
        <v>58</v>
      </c>
      <c r="G2171" t="s">
        <v>90</v>
      </c>
      <c r="H2171">
        <v>16.11</v>
      </c>
      <c r="I2171">
        <v>362</v>
      </c>
      <c r="J2171">
        <v>100.26</v>
      </c>
      <c r="K2171">
        <v>2</v>
      </c>
      <c r="L2171" t="s">
        <v>34</v>
      </c>
      <c r="M2171" t="s">
        <v>60</v>
      </c>
      <c r="N2171">
        <v>47874.2</v>
      </c>
      <c r="O2171" t="s">
        <v>360</v>
      </c>
      <c r="P2171" t="s">
        <v>47</v>
      </c>
      <c r="Q2171">
        <v>86.8</v>
      </c>
      <c r="R2171">
        <v>1368.4</v>
      </c>
      <c r="S2171">
        <v>2573.3200000000002</v>
      </c>
      <c r="T2171">
        <v>5619.55</v>
      </c>
      <c r="U2171" t="str">
        <f>TEXT(Table1[[#This Row],[Booking_Date]],"mmm")</f>
        <v>Jan</v>
      </c>
      <c r="V2171">
        <f>YEAR(Table1[[#This Row],[Booking_Date]])</f>
        <v>2026</v>
      </c>
      <c r="W2171" t="s">
        <v>38</v>
      </c>
      <c r="X2171" t="str">
        <f>IF(Table1[[#This Row],[Freight_Cost]]&gt;50000,"High","Low")</f>
        <v>Low</v>
      </c>
      <c r="Y2171" s="5" t="str">
        <f>IF(Table1[[#This Row],[Profit]]&gt;10000,"Good","Average")</f>
        <v>Average</v>
      </c>
      <c r="Z2171" s="5" t="str" cm="1">
        <f t="array" ref="Z2171">_xlfn.IFS(K2171&lt;=5,"Excellent",K2171&lt;=10,"Good",TRUE,"Delayed")</f>
        <v>Excellent</v>
      </c>
      <c r="AA2171" s="5" t="str">
        <f>_xlfn.XLOOKUP(Table1[[#This Row],[Shipment_ID]],A:A,E:E)</f>
        <v>ONE</v>
      </c>
      <c r="AB2171" s="5">
        <f t="shared" si="33"/>
        <v>5619.55</v>
      </c>
    </row>
    <row r="2172" spans="1:28">
      <c r="A2172" t="s">
        <v>2366</v>
      </c>
      <c r="B2172" s="1">
        <v>45454</v>
      </c>
      <c r="C2172" t="s">
        <v>40</v>
      </c>
      <c r="D2172" t="s">
        <v>41</v>
      </c>
      <c r="E2172" t="s">
        <v>31</v>
      </c>
      <c r="F2172" t="s">
        <v>32</v>
      </c>
      <c r="G2172" t="s">
        <v>43</v>
      </c>
      <c r="H2172">
        <v>25.57</v>
      </c>
      <c r="I2172">
        <v>347</v>
      </c>
      <c r="J2172">
        <v>92.02</v>
      </c>
      <c r="K2172">
        <v>2</v>
      </c>
      <c r="L2172" t="s">
        <v>68</v>
      </c>
      <c r="M2172" t="s">
        <v>45</v>
      </c>
      <c r="N2172">
        <v>42219.4</v>
      </c>
      <c r="O2172" t="s">
        <v>792</v>
      </c>
      <c r="P2172" t="s">
        <v>74</v>
      </c>
      <c r="Q2172">
        <v>81.36</v>
      </c>
      <c r="R2172">
        <v>1716.8</v>
      </c>
      <c r="S2172">
        <v>1850.06</v>
      </c>
      <c r="T2172">
        <v>5919</v>
      </c>
      <c r="U2172" t="str">
        <f>TEXT(Table1[[#This Row],[Booking_Date]],"mmm")</f>
        <v>Jun</v>
      </c>
      <c r="V2172">
        <f>YEAR(Table1[[#This Row],[Booking_Date]])</f>
        <v>2024</v>
      </c>
      <c r="W2172" t="s">
        <v>75</v>
      </c>
      <c r="X2172" t="str">
        <f>IF(Table1[[#This Row],[Freight_Cost]]&gt;50000,"High","Low")</f>
        <v>Low</v>
      </c>
      <c r="Y2172" s="5" t="str">
        <f>IF(Table1[[#This Row],[Profit]]&gt;10000,"Good","Average")</f>
        <v>Average</v>
      </c>
      <c r="Z2172" s="5" t="str" cm="1">
        <f t="array" ref="Z2172">_xlfn.IFS(K2172&lt;=5,"Excellent",K2172&lt;=10,"Good",TRUE,"Delayed")</f>
        <v>Excellent</v>
      </c>
      <c r="AA2172" s="5" t="str">
        <f>_xlfn.XLOOKUP(Table1[[#This Row],[Shipment_ID]],A:A,E:E)</f>
        <v>Hapag-Lloyd</v>
      </c>
      <c r="AB2172" s="5">
        <f t="shared" si="33"/>
        <v>5919</v>
      </c>
    </row>
    <row r="2173" spans="1:28">
      <c r="A2173" t="s">
        <v>2367</v>
      </c>
      <c r="B2173" s="1">
        <v>46135</v>
      </c>
      <c r="C2173" t="s">
        <v>50</v>
      </c>
      <c r="D2173" t="s">
        <v>51</v>
      </c>
      <c r="E2173" t="s">
        <v>57</v>
      </c>
      <c r="F2173" t="s">
        <v>58</v>
      </c>
      <c r="G2173" t="s">
        <v>43</v>
      </c>
      <c r="H2173">
        <v>16.739999999999998</v>
      </c>
      <c r="I2173">
        <v>2033</v>
      </c>
      <c r="J2173">
        <v>86.72</v>
      </c>
      <c r="K2173">
        <v>7</v>
      </c>
      <c r="L2173" t="s">
        <v>44</v>
      </c>
      <c r="M2173" t="s">
        <v>45</v>
      </c>
      <c r="N2173">
        <v>63368.4</v>
      </c>
      <c r="O2173" t="s">
        <v>368</v>
      </c>
      <c r="P2173" t="s">
        <v>37</v>
      </c>
      <c r="Q2173">
        <v>87.74</v>
      </c>
      <c r="R2173">
        <v>4735.6000000000004</v>
      </c>
      <c r="S2173">
        <v>3364.73</v>
      </c>
      <c r="T2173">
        <v>5509.36</v>
      </c>
      <c r="U2173" t="str">
        <f>TEXT(Table1[[#This Row],[Booking_Date]],"mmm")</f>
        <v>Apr</v>
      </c>
      <c r="V2173">
        <f>YEAR(Table1[[#This Row],[Booking_Date]])</f>
        <v>2026</v>
      </c>
      <c r="W2173" t="s">
        <v>75</v>
      </c>
      <c r="X2173" t="str">
        <f>IF(Table1[[#This Row],[Freight_Cost]]&gt;50000,"High","Low")</f>
        <v>High</v>
      </c>
      <c r="Y2173" s="5" t="str">
        <f>IF(Table1[[#This Row],[Profit]]&gt;10000,"Good","Average")</f>
        <v>Average</v>
      </c>
      <c r="Z2173" s="5" t="str" cm="1">
        <f t="array" ref="Z2173">_xlfn.IFS(K2173&lt;=5,"Excellent",K2173&lt;=10,"Good",TRUE,"Delayed")</f>
        <v>Good</v>
      </c>
      <c r="AA2173" s="5" t="str">
        <f>_xlfn.XLOOKUP(Table1[[#This Row],[Shipment_ID]],A:A,E:E)</f>
        <v>Evergreen</v>
      </c>
      <c r="AB2173" s="5">
        <f t="shared" si="33"/>
        <v>5509.36</v>
      </c>
    </row>
    <row r="2174" spans="1:28">
      <c r="A2174" t="s">
        <v>2368</v>
      </c>
      <c r="B2174" s="1">
        <v>45356</v>
      </c>
      <c r="C2174" t="s">
        <v>115</v>
      </c>
      <c r="D2174" t="s">
        <v>41</v>
      </c>
      <c r="E2174" t="s">
        <v>66</v>
      </c>
      <c r="F2174" t="s">
        <v>58</v>
      </c>
      <c r="G2174" t="s">
        <v>90</v>
      </c>
      <c r="H2174">
        <v>26.25</v>
      </c>
      <c r="I2174">
        <v>992</v>
      </c>
      <c r="J2174">
        <v>103.86</v>
      </c>
      <c r="K2174">
        <v>4</v>
      </c>
      <c r="L2174" t="s">
        <v>44</v>
      </c>
      <c r="M2174" t="s">
        <v>35</v>
      </c>
      <c r="N2174">
        <v>63992.2</v>
      </c>
      <c r="O2174" t="s">
        <v>137</v>
      </c>
      <c r="P2174" t="s">
        <v>54</v>
      </c>
      <c r="Q2174">
        <v>87.48</v>
      </c>
      <c r="R2174">
        <v>3034</v>
      </c>
      <c r="S2174">
        <v>4978.83</v>
      </c>
      <c r="T2174">
        <v>8548.3700000000008</v>
      </c>
      <c r="U2174" t="str">
        <f>TEXT(Table1[[#This Row],[Booking_Date]],"mmm")</f>
        <v>Mar</v>
      </c>
      <c r="V2174">
        <f>YEAR(Table1[[#This Row],[Booking_Date]])</f>
        <v>2024</v>
      </c>
      <c r="W2174" t="s">
        <v>38</v>
      </c>
      <c r="X2174" t="str">
        <f>IF(Table1[[#This Row],[Freight_Cost]]&gt;50000,"High","Low")</f>
        <v>High</v>
      </c>
      <c r="Y2174" s="5" t="str">
        <f>IF(Table1[[#This Row],[Profit]]&gt;10000,"Good","Average")</f>
        <v>Average</v>
      </c>
      <c r="Z2174" s="5" t="str" cm="1">
        <f t="array" ref="Z2174">_xlfn.IFS(K2174&lt;=5,"Excellent",K2174&lt;=10,"Good",TRUE,"Delayed")</f>
        <v>Excellent</v>
      </c>
      <c r="AA2174" s="5" t="str">
        <f>_xlfn.XLOOKUP(Table1[[#This Row],[Shipment_ID]],A:A,E:E)</f>
        <v>COSCO</v>
      </c>
      <c r="AB2174" s="5">
        <f t="shared" si="33"/>
        <v>8548.3700000000008</v>
      </c>
    </row>
    <row r="2175" spans="1:28">
      <c r="A2175" t="s">
        <v>2369</v>
      </c>
      <c r="B2175" s="1">
        <v>45661</v>
      </c>
      <c r="C2175" t="s">
        <v>121</v>
      </c>
      <c r="D2175" t="s">
        <v>41</v>
      </c>
      <c r="E2175" t="s">
        <v>57</v>
      </c>
      <c r="F2175" t="s">
        <v>58</v>
      </c>
      <c r="G2175" t="s">
        <v>52</v>
      </c>
      <c r="H2175">
        <v>14.44</v>
      </c>
      <c r="I2175">
        <v>661</v>
      </c>
      <c r="J2175">
        <v>90.39</v>
      </c>
      <c r="K2175">
        <v>2</v>
      </c>
      <c r="L2175" t="s">
        <v>34</v>
      </c>
      <c r="M2175" t="s">
        <v>45</v>
      </c>
      <c r="N2175">
        <v>50274.8</v>
      </c>
      <c r="O2175" t="s">
        <v>135</v>
      </c>
      <c r="P2175" t="s">
        <v>62</v>
      </c>
      <c r="Q2175">
        <v>88.9</v>
      </c>
      <c r="R2175">
        <v>1899.6</v>
      </c>
      <c r="S2175">
        <v>2646.7</v>
      </c>
      <c r="T2175">
        <v>6498.81</v>
      </c>
      <c r="U2175" t="str">
        <f>TEXT(Table1[[#This Row],[Booking_Date]],"mmm")</f>
        <v>Jan</v>
      </c>
      <c r="V2175">
        <f>YEAR(Table1[[#This Row],[Booking_Date]])</f>
        <v>2025</v>
      </c>
      <c r="W2175" t="s">
        <v>38</v>
      </c>
      <c r="X2175" t="str">
        <f>IF(Table1[[#This Row],[Freight_Cost]]&gt;50000,"High","Low")</f>
        <v>High</v>
      </c>
      <c r="Y2175" s="5" t="str">
        <f>IF(Table1[[#This Row],[Profit]]&gt;10000,"Good","Average")</f>
        <v>Average</v>
      </c>
      <c r="Z2175" s="5" t="str" cm="1">
        <f t="array" ref="Z2175">_xlfn.IFS(K2175&lt;=5,"Excellent",K2175&lt;=10,"Good",TRUE,"Delayed")</f>
        <v>Excellent</v>
      </c>
      <c r="AA2175" s="5" t="str">
        <f>_xlfn.XLOOKUP(Table1[[#This Row],[Shipment_ID]],A:A,E:E)</f>
        <v>Evergreen</v>
      </c>
      <c r="AB2175" s="5">
        <f t="shared" si="33"/>
        <v>6498.81</v>
      </c>
    </row>
    <row r="2176" spans="1:28">
      <c r="A2176" t="s">
        <v>2370</v>
      </c>
      <c r="B2176" s="1">
        <v>45945</v>
      </c>
      <c r="C2176" t="s">
        <v>64</v>
      </c>
      <c r="D2176" t="s">
        <v>65</v>
      </c>
      <c r="E2176" t="s">
        <v>57</v>
      </c>
      <c r="F2176" t="s">
        <v>58</v>
      </c>
      <c r="G2176" t="s">
        <v>84</v>
      </c>
      <c r="H2176">
        <v>16.149999999999999</v>
      </c>
      <c r="I2176">
        <v>846</v>
      </c>
      <c r="J2176">
        <v>94.5</v>
      </c>
      <c r="K2176">
        <v>2</v>
      </c>
      <c r="L2176" t="s">
        <v>44</v>
      </c>
      <c r="M2176" t="s">
        <v>60</v>
      </c>
      <c r="N2176">
        <v>48027</v>
      </c>
      <c r="O2176" t="s">
        <v>240</v>
      </c>
      <c r="P2176" t="s">
        <v>78</v>
      </c>
      <c r="Q2176">
        <v>83.29</v>
      </c>
      <c r="R2176">
        <v>2338</v>
      </c>
      <c r="S2176">
        <v>4738.3599999999997</v>
      </c>
      <c r="T2176">
        <v>7599.58</v>
      </c>
      <c r="U2176" t="str">
        <f>TEXT(Table1[[#This Row],[Booking_Date]],"mmm")</f>
        <v>Oct</v>
      </c>
      <c r="V2176">
        <f>YEAR(Table1[[#This Row],[Booking_Date]])</f>
        <v>2025</v>
      </c>
      <c r="W2176" t="s">
        <v>104</v>
      </c>
      <c r="X2176" t="str">
        <f>IF(Table1[[#This Row],[Freight_Cost]]&gt;50000,"High","Low")</f>
        <v>Low</v>
      </c>
      <c r="Y2176" s="5" t="str">
        <f>IF(Table1[[#This Row],[Profit]]&gt;10000,"Good","Average")</f>
        <v>Average</v>
      </c>
      <c r="Z2176" s="5" t="str" cm="1">
        <f t="array" ref="Z2176">_xlfn.IFS(K2176&lt;=5,"Excellent",K2176&lt;=10,"Good",TRUE,"Delayed")</f>
        <v>Excellent</v>
      </c>
      <c r="AA2176" s="5" t="str">
        <f>_xlfn.XLOOKUP(Table1[[#This Row],[Shipment_ID]],A:A,E:E)</f>
        <v>Evergreen</v>
      </c>
      <c r="AB2176" s="5">
        <f t="shared" si="33"/>
        <v>7599.58</v>
      </c>
    </row>
    <row r="2177" spans="1:28">
      <c r="A2177" t="s">
        <v>2371</v>
      </c>
      <c r="B2177" s="1">
        <v>46086</v>
      </c>
      <c r="C2177" t="s">
        <v>89</v>
      </c>
      <c r="D2177" t="s">
        <v>56</v>
      </c>
      <c r="E2177" t="s">
        <v>66</v>
      </c>
      <c r="F2177" t="s">
        <v>32</v>
      </c>
      <c r="G2177" t="s">
        <v>33</v>
      </c>
      <c r="H2177">
        <v>20.39</v>
      </c>
      <c r="I2177">
        <v>919</v>
      </c>
      <c r="J2177">
        <v>88.2</v>
      </c>
      <c r="K2177">
        <v>2</v>
      </c>
      <c r="L2177" t="s">
        <v>34</v>
      </c>
      <c r="M2177" t="s">
        <v>45</v>
      </c>
      <c r="N2177">
        <v>46463</v>
      </c>
      <c r="O2177" t="s">
        <v>593</v>
      </c>
      <c r="P2177" t="s">
        <v>37</v>
      </c>
      <c r="Q2177">
        <v>81.180000000000007</v>
      </c>
      <c r="R2177">
        <v>2653.6</v>
      </c>
      <c r="S2177">
        <v>4942.6000000000004</v>
      </c>
      <c r="T2177">
        <v>8145.94</v>
      </c>
      <c r="U2177" t="str">
        <f>TEXT(Table1[[#This Row],[Booking_Date]],"mmm")</f>
        <v>Mar</v>
      </c>
      <c r="V2177">
        <f>YEAR(Table1[[#This Row],[Booking_Date]])</f>
        <v>2026</v>
      </c>
      <c r="W2177" t="s">
        <v>38</v>
      </c>
      <c r="X2177" t="str">
        <f>IF(Table1[[#This Row],[Freight_Cost]]&gt;50000,"High","Low")</f>
        <v>Low</v>
      </c>
      <c r="Y2177" s="5" t="str">
        <f>IF(Table1[[#This Row],[Profit]]&gt;10000,"Good","Average")</f>
        <v>Average</v>
      </c>
      <c r="Z2177" s="5" t="str" cm="1">
        <f t="array" ref="Z2177">_xlfn.IFS(K2177&lt;=5,"Excellent",K2177&lt;=10,"Good",TRUE,"Delayed")</f>
        <v>Excellent</v>
      </c>
      <c r="AA2177" s="5" t="str">
        <f>_xlfn.XLOOKUP(Table1[[#This Row],[Shipment_ID]],A:A,E:E)</f>
        <v>COSCO</v>
      </c>
      <c r="AB2177" s="5">
        <f t="shared" si="33"/>
        <v>8145.94</v>
      </c>
    </row>
    <row r="2178" spans="1:28">
      <c r="A2178" t="s">
        <v>2372</v>
      </c>
      <c r="B2178" s="1">
        <v>46172</v>
      </c>
      <c r="C2178" t="s">
        <v>115</v>
      </c>
      <c r="D2178" t="s">
        <v>65</v>
      </c>
      <c r="E2178" t="s">
        <v>83</v>
      </c>
      <c r="F2178" t="s">
        <v>32</v>
      </c>
      <c r="G2178" t="s">
        <v>59</v>
      </c>
      <c r="H2178">
        <v>15.42</v>
      </c>
      <c r="I2178">
        <v>2778</v>
      </c>
      <c r="J2178">
        <v>100.65</v>
      </c>
      <c r="K2178">
        <v>7</v>
      </c>
      <c r="L2178" t="s">
        <v>68</v>
      </c>
      <c r="M2178" t="s">
        <v>35</v>
      </c>
      <c r="N2178">
        <v>65792</v>
      </c>
      <c r="O2178" t="s">
        <v>686</v>
      </c>
      <c r="P2178" t="s">
        <v>37</v>
      </c>
      <c r="Q2178">
        <v>85.95</v>
      </c>
      <c r="R2178">
        <v>6172.8</v>
      </c>
      <c r="S2178">
        <v>2805.78</v>
      </c>
      <c r="T2178">
        <v>10592.99</v>
      </c>
      <c r="U2178" t="str">
        <f>TEXT(Table1[[#This Row],[Booking_Date]],"mmm")</f>
        <v>May</v>
      </c>
      <c r="V2178">
        <f>YEAR(Table1[[#This Row],[Booking_Date]])</f>
        <v>2026</v>
      </c>
      <c r="W2178" t="s">
        <v>75</v>
      </c>
      <c r="X2178" t="str">
        <f>IF(Table1[[#This Row],[Freight_Cost]]&gt;50000,"High","Low")</f>
        <v>High</v>
      </c>
      <c r="Y2178" s="5" t="str">
        <f>IF(Table1[[#This Row],[Profit]]&gt;10000,"Good","Average")</f>
        <v>Good</v>
      </c>
      <c r="Z2178" s="5" t="str" cm="1">
        <f t="array" ref="Z2178">_xlfn.IFS(K2178&lt;=5,"Excellent",K2178&lt;=10,"Good",TRUE,"Delayed")</f>
        <v>Good</v>
      </c>
      <c r="AA2178" s="5" t="str">
        <f>_xlfn.XLOOKUP(Table1[[#This Row],[Shipment_ID]],A:A,E:E)</f>
        <v>MSC</v>
      </c>
      <c r="AB2178" s="5">
        <f t="shared" ref="AB2178:AB2241" si="34">INDEX(T:T,MATCH(A2178,A:A,0))</f>
        <v>10592.99</v>
      </c>
    </row>
    <row r="2179" spans="1:28">
      <c r="A2179" t="s">
        <v>2373</v>
      </c>
      <c r="B2179" s="1">
        <v>45462</v>
      </c>
      <c r="C2179" t="s">
        <v>89</v>
      </c>
      <c r="D2179" t="s">
        <v>56</v>
      </c>
      <c r="E2179" t="s">
        <v>66</v>
      </c>
      <c r="F2179" t="s">
        <v>58</v>
      </c>
      <c r="G2179" t="s">
        <v>52</v>
      </c>
      <c r="H2179">
        <v>18.940000000000001</v>
      </c>
      <c r="I2179">
        <v>1389</v>
      </c>
      <c r="J2179">
        <v>96.04</v>
      </c>
      <c r="K2179">
        <v>3</v>
      </c>
      <c r="L2179" t="s">
        <v>34</v>
      </c>
      <c r="M2179" t="s">
        <v>45</v>
      </c>
      <c r="N2179">
        <v>63738.8</v>
      </c>
      <c r="O2179" t="s">
        <v>436</v>
      </c>
      <c r="P2179" t="s">
        <v>54</v>
      </c>
      <c r="Q2179">
        <v>82.73</v>
      </c>
      <c r="R2179">
        <v>3535.6</v>
      </c>
      <c r="S2179">
        <v>3865.17</v>
      </c>
      <c r="T2179">
        <v>10309.620000000001</v>
      </c>
      <c r="U2179" t="str">
        <f>TEXT(Table1[[#This Row],[Booking_Date]],"mmm")</f>
        <v>Jun</v>
      </c>
      <c r="V2179">
        <f>YEAR(Table1[[#This Row],[Booking_Date]])</f>
        <v>2024</v>
      </c>
      <c r="W2179" t="s">
        <v>75</v>
      </c>
      <c r="X2179" t="str">
        <f>IF(Table1[[#This Row],[Freight_Cost]]&gt;50000,"High","Low")</f>
        <v>High</v>
      </c>
      <c r="Y2179" s="5" t="str">
        <f>IF(Table1[[#This Row],[Profit]]&gt;10000,"Good","Average")</f>
        <v>Good</v>
      </c>
      <c r="Z2179" s="5" t="str" cm="1">
        <f t="array" ref="Z2179">_xlfn.IFS(K2179&lt;=5,"Excellent",K2179&lt;=10,"Good",TRUE,"Delayed")</f>
        <v>Excellent</v>
      </c>
      <c r="AA2179" s="5" t="str">
        <f>_xlfn.XLOOKUP(Table1[[#This Row],[Shipment_ID]],A:A,E:E)</f>
        <v>COSCO</v>
      </c>
      <c r="AB2179" s="5">
        <f t="shared" si="34"/>
        <v>10309.620000000001</v>
      </c>
    </row>
    <row r="2180" spans="1:28">
      <c r="A2180" t="s">
        <v>2374</v>
      </c>
      <c r="B2180" s="1">
        <v>46051</v>
      </c>
      <c r="C2180" t="s">
        <v>29</v>
      </c>
      <c r="D2180" t="s">
        <v>30</v>
      </c>
      <c r="E2180" t="s">
        <v>31</v>
      </c>
      <c r="F2180" t="s">
        <v>32</v>
      </c>
      <c r="G2180" t="s">
        <v>52</v>
      </c>
      <c r="H2180">
        <v>17.71</v>
      </c>
      <c r="I2180">
        <v>1943</v>
      </c>
      <c r="J2180">
        <v>88.62</v>
      </c>
      <c r="K2180">
        <v>4</v>
      </c>
      <c r="L2180" t="s">
        <v>34</v>
      </c>
      <c r="M2180" t="s">
        <v>45</v>
      </c>
      <c r="N2180">
        <v>56389.4</v>
      </c>
      <c r="O2180" t="s">
        <v>268</v>
      </c>
      <c r="P2180" t="s">
        <v>62</v>
      </c>
      <c r="Q2180">
        <v>85.24</v>
      </c>
      <c r="R2180">
        <v>4594.3999999999996</v>
      </c>
      <c r="S2180">
        <v>2177.81</v>
      </c>
      <c r="T2180">
        <v>8853.43</v>
      </c>
      <c r="U2180" t="str">
        <f>TEXT(Table1[[#This Row],[Booking_Date]],"mmm")</f>
        <v>Jan</v>
      </c>
      <c r="V2180">
        <f>YEAR(Table1[[#This Row],[Booking_Date]])</f>
        <v>2026</v>
      </c>
      <c r="W2180" t="s">
        <v>38</v>
      </c>
      <c r="X2180" t="str">
        <f>IF(Table1[[#This Row],[Freight_Cost]]&gt;50000,"High","Low")</f>
        <v>High</v>
      </c>
      <c r="Y2180" s="5" t="str">
        <f>IF(Table1[[#This Row],[Profit]]&gt;10000,"Good","Average")</f>
        <v>Average</v>
      </c>
      <c r="Z2180" s="5" t="str" cm="1">
        <f t="array" ref="Z2180">_xlfn.IFS(K2180&lt;=5,"Excellent",K2180&lt;=10,"Good",TRUE,"Delayed")</f>
        <v>Excellent</v>
      </c>
      <c r="AA2180" s="5" t="str">
        <f>_xlfn.XLOOKUP(Table1[[#This Row],[Shipment_ID]],A:A,E:E)</f>
        <v>Hapag-Lloyd</v>
      </c>
      <c r="AB2180" s="5">
        <f t="shared" si="34"/>
        <v>8853.43</v>
      </c>
    </row>
    <row r="2181" spans="1:28">
      <c r="A2181" t="s">
        <v>2375</v>
      </c>
      <c r="B2181" s="1">
        <v>45553</v>
      </c>
      <c r="C2181" t="s">
        <v>89</v>
      </c>
      <c r="D2181" t="s">
        <v>56</v>
      </c>
      <c r="E2181" t="s">
        <v>83</v>
      </c>
      <c r="F2181" t="s">
        <v>32</v>
      </c>
      <c r="G2181" t="s">
        <v>90</v>
      </c>
      <c r="H2181">
        <v>18.95</v>
      </c>
      <c r="I2181">
        <v>2759</v>
      </c>
      <c r="J2181">
        <v>85.29</v>
      </c>
      <c r="K2181">
        <v>8</v>
      </c>
      <c r="L2181" t="s">
        <v>44</v>
      </c>
      <c r="M2181" t="s">
        <v>35</v>
      </c>
      <c r="N2181">
        <v>64397.8</v>
      </c>
      <c r="O2181" t="s">
        <v>106</v>
      </c>
      <c r="P2181" t="s">
        <v>47</v>
      </c>
      <c r="Q2181">
        <v>86.12</v>
      </c>
      <c r="R2181">
        <v>6276</v>
      </c>
      <c r="S2181">
        <v>3684.78</v>
      </c>
      <c r="T2181">
        <v>10038.68</v>
      </c>
      <c r="U2181" t="str">
        <f>TEXT(Table1[[#This Row],[Booking_Date]],"mmm")</f>
        <v>Sep</v>
      </c>
      <c r="V2181">
        <f>YEAR(Table1[[#This Row],[Booking_Date]])</f>
        <v>2024</v>
      </c>
      <c r="W2181" t="s">
        <v>48</v>
      </c>
      <c r="X2181" t="str">
        <f>IF(Table1[[#This Row],[Freight_Cost]]&gt;50000,"High","Low")</f>
        <v>High</v>
      </c>
      <c r="Y2181" s="5" t="str">
        <f>IF(Table1[[#This Row],[Profit]]&gt;10000,"Good","Average")</f>
        <v>Good</v>
      </c>
      <c r="Z2181" s="5" t="str" cm="1">
        <f t="array" ref="Z2181">_xlfn.IFS(K2181&lt;=5,"Excellent",K2181&lt;=10,"Good",TRUE,"Delayed")</f>
        <v>Good</v>
      </c>
      <c r="AA2181" s="5" t="str">
        <f>_xlfn.XLOOKUP(Table1[[#This Row],[Shipment_ID]],A:A,E:E)</f>
        <v>MSC</v>
      </c>
      <c r="AB2181" s="5">
        <f t="shared" si="34"/>
        <v>10038.68</v>
      </c>
    </row>
    <row r="2182" spans="1:28">
      <c r="A2182" t="s">
        <v>2376</v>
      </c>
      <c r="B2182" s="1">
        <v>46040</v>
      </c>
      <c r="C2182" t="s">
        <v>40</v>
      </c>
      <c r="D2182" t="s">
        <v>30</v>
      </c>
      <c r="E2182" t="s">
        <v>42</v>
      </c>
      <c r="F2182" t="s">
        <v>58</v>
      </c>
      <c r="G2182" t="s">
        <v>59</v>
      </c>
      <c r="H2182">
        <v>23.36</v>
      </c>
      <c r="I2182">
        <v>1880</v>
      </c>
      <c r="J2182">
        <v>92.28</v>
      </c>
      <c r="K2182">
        <v>4</v>
      </c>
      <c r="L2182" t="s">
        <v>44</v>
      </c>
      <c r="M2182" t="s">
        <v>60</v>
      </c>
      <c r="N2182">
        <v>66657.600000000006</v>
      </c>
      <c r="O2182" t="s">
        <v>360</v>
      </c>
      <c r="P2182" t="s">
        <v>74</v>
      </c>
      <c r="Q2182">
        <v>82.9</v>
      </c>
      <c r="R2182">
        <v>4694.3999999999996</v>
      </c>
      <c r="S2182">
        <v>4028.66</v>
      </c>
      <c r="T2182">
        <v>10223.530000000001</v>
      </c>
      <c r="U2182" t="str">
        <f>TEXT(Table1[[#This Row],[Booking_Date]],"mmm")</f>
        <v>Jan</v>
      </c>
      <c r="V2182">
        <f>YEAR(Table1[[#This Row],[Booking_Date]])</f>
        <v>2026</v>
      </c>
      <c r="W2182" t="s">
        <v>38</v>
      </c>
      <c r="X2182" t="str">
        <f>IF(Table1[[#This Row],[Freight_Cost]]&gt;50000,"High","Low")</f>
        <v>High</v>
      </c>
      <c r="Y2182" s="5" t="str">
        <f>IF(Table1[[#This Row],[Profit]]&gt;10000,"Good","Average")</f>
        <v>Good</v>
      </c>
      <c r="Z2182" s="5" t="str" cm="1">
        <f t="array" ref="Z2182">_xlfn.IFS(K2182&lt;=5,"Excellent",K2182&lt;=10,"Good",TRUE,"Delayed")</f>
        <v>Excellent</v>
      </c>
      <c r="AA2182" s="5" t="str">
        <f>_xlfn.XLOOKUP(Table1[[#This Row],[Shipment_ID]],A:A,E:E)</f>
        <v>CMA CGM</v>
      </c>
      <c r="AB2182" s="5">
        <f t="shared" si="34"/>
        <v>10223.530000000001</v>
      </c>
    </row>
    <row r="2183" spans="1:28">
      <c r="A2183" t="s">
        <v>2377</v>
      </c>
      <c r="B2183" s="1">
        <v>46037</v>
      </c>
      <c r="C2183" t="s">
        <v>89</v>
      </c>
      <c r="D2183" t="s">
        <v>56</v>
      </c>
      <c r="E2183" t="s">
        <v>83</v>
      </c>
      <c r="F2183" t="s">
        <v>58</v>
      </c>
      <c r="G2183" t="s">
        <v>33</v>
      </c>
      <c r="H2183">
        <v>20.9</v>
      </c>
      <c r="I2183">
        <v>1162</v>
      </c>
      <c r="J2183">
        <v>102.26</v>
      </c>
      <c r="K2183">
        <v>2</v>
      </c>
      <c r="L2183" t="s">
        <v>34</v>
      </c>
      <c r="M2183" t="s">
        <v>35</v>
      </c>
      <c r="N2183">
        <v>66025.2</v>
      </c>
      <c r="O2183" t="s">
        <v>593</v>
      </c>
      <c r="P2183" t="s">
        <v>54</v>
      </c>
      <c r="Q2183">
        <v>83.08</v>
      </c>
      <c r="R2183">
        <v>3160</v>
      </c>
      <c r="S2183">
        <v>2074.0500000000002</v>
      </c>
      <c r="T2183">
        <v>10237.26</v>
      </c>
      <c r="U2183" t="str">
        <f>TEXT(Table1[[#This Row],[Booking_Date]],"mmm")</f>
        <v>Jan</v>
      </c>
      <c r="V2183">
        <f>YEAR(Table1[[#This Row],[Booking_Date]])</f>
        <v>2026</v>
      </c>
      <c r="W2183" t="s">
        <v>38</v>
      </c>
      <c r="X2183" t="str">
        <f>IF(Table1[[#This Row],[Freight_Cost]]&gt;50000,"High","Low")</f>
        <v>High</v>
      </c>
      <c r="Y2183" s="5" t="str">
        <f>IF(Table1[[#This Row],[Profit]]&gt;10000,"Good","Average")</f>
        <v>Good</v>
      </c>
      <c r="Z2183" s="5" t="str" cm="1">
        <f t="array" ref="Z2183">_xlfn.IFS(K2183&lt;=5,"Excellent",K2183&lt;=10,"Good",TRUE,"Delayed")</f>
        <v>Excellent</v>
      </c>
      <c r="AA2183" s="5" t="str">
        <f>_xlfn.XLOOKUP(Table1[[#This Row],[Shipment_ID]],A:A,E:E)</f>
        <v>MSC</v>
      </c>
      <c r="AB2183" s="5">
        <f t="shared" si="34"/>
        <v>10237.26</v>
      </c>
    </row>
    <row r="2184" spans="1:28">
      <c r="A2184" t="s">
        <v>2378</v>
      </c>
      <c r="B2184" s="1">
        <v>45418</v>
      </c>
      <c r="C2184" t="s">
        <v>64</v>
      </c>
      <c r="D2184" t="s">
        <v>51</v>
      </c>
      <c r="E2184" t="s">
        <v>42</v>
      </c>
      <c r="F2184" t="s">
        <v>32</v>
      </c>
      <c r="G2184" t="s">
        <v>59</v>
      </c>
      <c r="H2184">
        <v>10.82</v>
      </c>
      <c r="I2184">
        <v>365</v>
      </c>
      <c r="J2184">
        <v>98.01</v>
      </c>
      <c r="K2184">
        <v>2</v>
      </c>
      <c r="L2184" t="s">
        <v>44</v>
      </c>
      <c r="M2184" t="s">
        <v>45</v>
      </c>
      <c r="N2184">
        <v>27379.200000000001</v>
      </c>
      <c r="O2184" t="s">
        <v>204</v>
      </c>
      <c r="P2184" t="s">
        <v>47</v>
      </c>
      <c r="Q2184">
        <v>83.14</v>
      </c>
      <c r="R2184">
        <v>1162.8</v>
      </c>
      <c r="S2184">
        <v>2566.86</v>
      </c>
      <c r="T2184">
        <v>3363.81</v>
      </c>
      <c r="U2184" t="str">
        <f>TEXT(Table1[[#This Row],[Booking_Date]],"mmm")</f>
        <v>May</v>
      </c>
      <c r="V2184">
        <f>YEAR(Table1[[#This Row],[Booking_Date]])</f>
        <v>2024</v>
      </c>
      <c r="W2184" t="s">
        <v>75</v>
      </c>
      <c r="X2184" t="str">
        <f>IF(Table1[[#This Row],[Freight_Cost]]&gt;50000,"High","Low")</f>
        <v>Low</v>
      </c>
      <c r="Y2184" s="5" t="str">
        <f>IF(Table1[[#This Row],[Profit]]&gt;10000,"Good","Average")</f>
        <v>Average</v>
      </c>
      <c r="Z2184" s="5" t="str" cm="1">
        <f t="array" ref="Z2184">_xlfn.IFS(K2184&lt;=5,"Excellent",K2184&lt;=10,"Good",TRUE,"Delayed")</f>
        <v>Excellent</v>
      </c>
      <c r="AA2184" s="5" t="str">
        <f>_xlfn.XLOOKUP(Table1[[#This Row],[Shipment_ID]],A:A,E:E)</f>
        <v>CMA CGM</v>
      </c>
      <c r="AB2184" s="5">
        <f t="shared" si="34"/>
        <v>3363.81</v>
      </c>
    </row>
    <row r="2185" spans="1:28">
      <c r="A2185" t="s">
        <v>2379</v>
      </c>
      <c r="B2185" s="1">
        <v>45904</v>
      </c>
      <c r="C2185" t="s">
        <v>29</v>
      </c>
      <c r="D2185" t="s">
        <v>108</v>
      </c>
      <c r="E2185" t="s">
        <v>57</v>
      </c>
      <c r="F2185" t="s">
        <v>32</v>
      </c>
      <c r="G2185" t="s">
        <v>59</v>
      </c>
      <c r="H2185">
        <v>12.03</v>
      </c>
      <c r="I2185">
        <v>2281</v>
      </c>
      <c r="J2185">
        <v>85.57</v>
      </c>
      <c r="K2185">
        <v>7</v>
      </c>
      <c r="L2185" t="s">
        <v>44</v>
      </c>
      <c r="M2185" t="s">
        <v>60</v>
      </c>
      <c r="N2185">
        <v>48467.4</v>
      </c>
      <c r="O2185" t="s">
        <v>248</v>
      </c>
      <c r="P2185" t="s">
        <v>54</v>
      </c>
      <c r="Q2185">
        <v>86.55</v>
      </c>
      <c r="R2185">
        <v>5043.2</v>
      </c>
      <c r="S2185">
        <v>4253.2700000000004</v>
      </c>
      <c r="T2185">
        <v>7321.62</v>
      </c>
      <c r="U2185" t="str">
        <f>TEXT(Table1[[#This Row],[Booking_Date]],"mmm")</f>
        <v>Sep</v>
      </c>
      <c r="V2185">
        <f>YEAR(Table1[[#This Row],[Booking_Date]])</f>
        <v>2025</v>
      </c>
      <c r="W2185" t="s">
        <v>48</v>
      </c>
      <c r="X2185" t="str">
        <f>IF(Table1[[#This Row],[Freight_Cost]]&gt;50000,"High","Low")</f>
        <v>Low</v>
      </c>
      <c r="Y2185" s="5" t="str">
        <f>IF(Table1[[#This Row],[Profit]]&gt;10000,"Good","Average")</f>
        <v>Average</v>
      </c>
      <c r="Z2185" s="5" t="str" cm="1">
        <f t="array" ref="Z2185">_xlfn.IFS(K2185&lt;=5,"Excellent",K2185&lt;=10,"Good",TRUE,"Delayed")</f>
        <v>Good</v>
      </c>
      <c r="AA2185" s="5" t="str">
        <f>_xlfn.XLOOKUP(Table1[[#This Row],[Shipment_ID]],A:A,E:E)</f>
        <v>Evergreen</v>
      </c>
      <c r="AB2185" s="5">
        <f t="shared" si="34"/>
        <v>7321.62</v>
      </c>
    </row>
    <row r="2186" spans="1:28">
      <c r="A2186" t="s">
        <v>2380</v>
      </c>
      <c r="B2186" s="1">
        <v>46139</v>
      </c>
      <c r="C2186" t="s">
        <v>115</v>
      </c>
      <c r="D2186" t="s">
        <v>108</v>
      </c>
      <c r="E2186" t="s">
        <v>31</v>
      </c>
      <c r="F2186" t="s">
        <v>58</v>
      </c>
      <c r="G2186" t="s">
        <v>43</v>
      </c>
      <c r="H2186">
        <v>11.03</v>
      </c>
      <c r="I2186">
        <v>1618</v>
      </c>
      <c r="J2186">
        <v>87.64</v>
      </c>
      <c r="K2186">
        <v>6</v>
      </c>
      <c r="L2186" t="s">
        <v>34</v>
      </c>
      <c r="M2186" t="s">
        <v>60</v>
      </c>
      <c r="N2186">
        <v>56859.8</v>
      </c>
      <c r="O2186" t="s">
        <v>141</v>
      </c>
      <c r="P2186" t="s">
        <v>37</v>
      </c>
      <c r="Q2186">
        <v>87.24</v>
      </c>
      <c r="R2186">
        <v>3677.2</v>
      </c>
      <c r="S2186">
        <v>2422.4699999999998</v>
      </c>
      <c r="T2186">
        <v>4675.62</v>
      </c>
      <c r="U2186" t="str">
        <f>TEXT(Table1[[#This Row],[Booking_Date]],"mmm")</f>
        <v>Apr</v>
      </c>
      <c r="V2186">
        <f>YEAR(Table1[[#This Row],[Booking_Date]])</f>
        <v>2026</v>
      </c>
      <c r="W2186" t="s">
        <v>75</v>
      </c>
      <c r="X2186" t="str">
        <f>IF(Table1[[#This Row],[Freight_Cost]]&gt;50000,"High","Low")</f>
        <v>High</v>
      </c>
      <c r="Y2186" s="5" t="str">
        <f>IF(Table1[[#This Row],[Profit]]&gt;10000,"Good","Average")</f>
        <v>Average</v>
      </c>
      <c r="Z2186" s="5" t="str" cm="1">
        <f t="array" ref="Z2186">_xlfn.IFS(K2186&lt;=5,"Excellent",K2186&lt;=10,"Good",TRUE,"Delayed")</f>
        <v>Good</v>
      </c>
      <c r="AA2186" s="5" t="str">
        <f>_xlfn.XLOOKUP(Table1[[#This Row],[Shipment_ID]],A:A,E:E)</f>
        <v>Hapag-Lloyd</v>
      </c>
      <c r="AB2186" s="5">
        <f t="shared" si="34"/>
        <v>4675.62</v>
      </c>
    </row>
    <row r="2187" spans="1:28">
      <c r="A2187" t="s">
        <v>2381</v>
      </c>
      <c r="B2187" s="1">
        <v>45827</v>
      </c>
      <c r="C2187" t="s">
        <v>29</v>
      </c>
      <c r="D2187" t="s">
        <v>108</v>
      </c>
      <c r="E2187" t="s">
        <v>57</v>
      </c>
      <c r="F2187" t="s">
        <v>32</v>
      </c>
      <c r="G2187" t="s">
        <v>67</v>
      </c>
      <c r="H2187">
        <v>15.76</v>
      </c>
      <c r="I2187">
        <v>2035</v>
      </c>
      <c r="J2187">
        <v>100.68</v>
      </c>
      <c r="K2187">
        <v>5</v>
      </c>
      <c r="L2187" t="s">
        <v>34</v>
      </c>
      <c r="M2187" t="s">
        <v>35</v>
      </c>
      <c r="N2187">
        <v>59685.599999999999</v>
      </c>
      <c r="O2187" t="s">
        <v>425</v>
      </c>
      <c r="P2187" t="s">
        <v>70</v>
      </c>
      <c r="Q2187">
        <v>84.95</v>
      </c>
      <c r="R2187">
        <v>4700.3999999999996</v>
      </c>
      <c r="S2187">
        <v>4983.88</v>
      </c>
      <c r="T2187">
        <v>7936.57</v>
      </c>
      <c r="U2187" t="str">
        <f>TEXT(Table1[[#This Row],[Booking_Date]],"mmm")</f>
        <v>Jun</v>
      </c>
      <c r="V2187">
        <f>YEAR(Table1[[#This Row],[Booking_Date]])</f>
        <v>2025</v>
      </c>
      <c r="W2187" t="s">
        <v>75</v>
      </c>
      <c r="X2187" t="str">
        <f>IF(Table1[[#This Row],[Freight_Cost]]&gt;50000,"High","Low")</f>
        <v>High</v>
      </c>
      <c r="Y2187" s="5" t="str">
        <f>IF(Table1[[#This Row],[Profit]]&gt;10000,"Good","Average")</f>
        <v>Average</v>
      </c>
      <c r="Z2187" s="5" t="str" cm="1">
        <f t="array" ref="Z2187">_xlfn.IFS(K2187&lt;=5,"Excellent",K2187&lt;=10,"Good",TRUE,"Delayed")</f>
        <v>Excellent</v>
      </c>
      <c r="AA2187" s="5" t="str">
        <f>_xlfn.XLOOKUP(Table1[[#This Row],[Shipment_ID]],A:A,E:E)</f>
        <v>Evergreen</v>
      </c>
      <c r="AB2187" s="5">
        <f t="shared" si="34"/>
        <v>7936.57</v>
      </c>
    </row>
    <row r="2188" spans="1:28">
      <c r="A2188" t="s">
        <v>2382</v>
      </c>
      <c r="B2188" s="1">
        <v>45483</v>
      </c>
      <c r="C2188" t="s">
        <v>40</v>
      </c>
      <c r="D2188" t="s">
        <v>65</v>
      </c>
      <c r="E2188" t="s">
        <v>42</v>
      </c>
      <c r="F2188" t="s">
        <v>58</v>
      </c>
      <c r="G2188" t="s">
        <v>90</v>
      </c>
      <c r="H2188">
        <v>16.82</v>
      </c>
      <c r="I2188">
        <v>1336</v>
      </c>
      <c r="J2188">
        <v>93.71</v>
      </c>
      <c r="K2188">
        <v>4</v>
      </c>
      <c r="L2188" t="s">
        <v>68</v>
      </c>
      <c r="M2188" t="s">
        <v>35</v>
      </c>
      <c r="N2188">
        <v>60915.199999999997</v>
      </c>
      <c r="O2188" t="s">
        <v>191</v>
      </c>
      <c r="P2188" t="s">
        <v>37</v>
      </c>
      <c r="Q2188">
        <v>88.22</v>
      </c>
      <c r="R2188">
        <v>3344.8</v>
      </c>
      <c r="S2188">
        <v>2411.9</v>
      </c>
      <c r="T2188">
        <v>9807.6200000000008</v>
      </c>
      <c r="U2188" t="str">
        <f>TEXT(Table1[[#This Row],[Booking_Date]],"mmm")</f>
        <v>Jul</v>
      </c>
      <c r="V2188">
        <f>YEAR(Table1[[#This Row],[Booking_Date]])</f>
        <v>2024</v>
      </c>
      <c r="W2188" t="s">
        <v>48</v>
      </c>
      <c r="X2188" t="str">
        <f>IF(Table1[[#This Row],[Freight_Cost]]&gt;50000,"High","Low")</f>
        <v>High</v>
      </c>
      <c r="Y2188" s="5" t="str">
        <f>IF(Table1[[#This Row],[Profit]]&gt;10000,"Good","Average")</f>
        <v>Average</v>
      </c>
      <c r="Z2188" s="5" t="str" cm="1">
        <f t="array" ref="Z2188">_xlfn.IFS(K2188&lt;=5,"Excellent",K2188&lt;=10,"Good",TRUE,"Delayed")</f>
        <v>Excellent</v>
      </c>
      <c r="AA2188" s="5" t="str">
        <f>_xlfn.XLOOKUP(Table1[[#This Row],[Shipment_ID]],A:A,E:E)</f>
        <v>CMA CGM</v>
      </c>
      <c r="AB2188" s="5">
        <f t="shared" si="34"/>
        <v>9807.6200000000008</v>
      </c>
    </row>
    <row r="2189" spans="1:28">
      <c r="A2189" t="s">
        <v>2383</v>
      </c>
      <c r="B2189" s="1">
        <v>46087</v>
      </c>
      <c r="C2189" t="s">
        <v>89</v>
      </c>
      <c r="D2189" t="s">
        <v>51</v>
      </c>
      <c r="E2189" t="s">
        <v>57</v>
      </c>
      <c r="F2189" t="s">
        <v>32</v>
      </c>
      <c r="G2189" t="s">
        <v>52</v>
      </c>
      <c r="H2189">
        <v>15.32</v>
      </c>
      <c r="I2189">
        <v>1148</v>
      </c>
      <c r="J2189">
        <v>102.35</v>
      </c>
      <c r="K2189">
        <v>4</v>
      </c>
      <c r="L2189" t="s">
        <v>44</v>
      </c>
      <c r="M2189" t="s">
        <v>60</v>
      </c>
      <c r="N2189">
        <v>39846</v>
      </c>
      <c r="O2189" t="s">
        <v>182</v>
      </c>
      <c r="P2189" t="s">
        <v>78</v>
      </c>
      <c r="Q2189">
        <v>81.44</v>
      </c>
      <c r="R2189">
        <v>2908.8</v>
      </c>
      <c r="S2189">
        <v>4485.13</v>
      </c>
      <c r="T2189">
        <v>6704.71</v>
      </c>
      <c r="U2189" t="str">
        <f>TEXT(Table1[[#This Row],[Booking_Date]],"mmm")</f>
        <v>Mar</v>
      </c>
      <c r="V2189">
        <f>YEAR(Table1[[#This Row],[Booking_Date]])</f>
        <v>2026</v>
      </c>
      <c r="W2189" t="s">
        <v>38</v>
      </c>
      <c r="X2189" t="str">
        <f>IF(Table1[[#This Row],[Freight_Cost]]&gt;50000,"High","Low")</f>
        <v>Low</v>
      </c>
      <c r="Y2189" s="5" t="str">
        <f>IF(Table1[[#This Row],[Profit]]&gt;10000,"Good","Average")</f>
        <v>Average</v>
      </c>
      <c r="Z2189" s="5" t="str" cm="1">
        <f t="array" ref="Z2189">_xlfn.IFS(K2189&lt;=5,"Excellent",K2189&lt;=10,"Good",TRUE,"Delayed")</f>
        <v>Excellent</v>
      </c>
      <c r="AA2189" s="5" t="str">
        <f>_xlfn.XLOOKUP(Table1[[#This Row],[Shipment_ID]],A:A,E:E)</f>
        <v>Evergreen</v>
      </c>
      <c r="AB2189" s="5">
        <f t="shared" si="34"/>
        <v>6704.71</v>
      </c>
    </row>
    <row r="2190" spans="1:28">
      <c r="A2190" t="s">
        <v>2384</v>
      </c>
      <c r="B2190" s="1">
        <v>45791</v>
      </c>
      <c r="C2190" t="s">
        <v>50</v>
      </c>
      <c r="D2190" t="s">
        <v>41</v>
      </c>
      <c r="E2190" t="s">
        <v>57</v>
      </c>
      <c r="F2190" t="s">
        <v>32</v>
      </c>
      <c r="G2190" t="s">
        <v>33</v>
      </c>
      <c r="H2190">
        <v>11.33</v>
      </c>
      <c r="I2190">
        <v>1938</v>
      </c>
      <c r="J2190">
        <v>89.87</v>
      </c>
      <c r="K2190">
        <v>6</v>
      </c>
      <c r="L2190" t="s">
        <v>68</v>
      </c>
      <c r="M2190" t="s">
        <v>45</v>
      </c>
      <c r="N2190">
        <v>48237.4</v>
      </c>
      <c r="O2190" t="s">
        <v>73</v>
      </c>
      <c r="P2190" t="s">
        <v>47</v>
      </c>
      <c r="Q2190">
        <v>86.89</v>
      </c>
      <c r="R2190">
        <v>4329.2</v>
      </c>
      <c r="S2190">
        <v>4236.1899999999996</v>
      </c>
      <c r="T2190">
        <v>6203.55</v>
      </c>
      <c r="U2190" t="str">
        <f>TEXT(Table1[[#This Row],[Booking_Date]],"mmm")</f>
        <v>May</v>
      </c>
      <c r="V2190">
        <f>YEAR(Table1[[#This Row],[Booking_Date]])</f>
        <v>2025</v>
      </c>
      <c r="W2190" t="s">
        <v>75</v>
      </c>
      <c r="X2190" t="str">
        <f>IF(Table1[[#This Row],[Freight_Cost]]&gt;50000,"High","Low")</f>
        <v>Low</v>
      </c>
      <c r="Y2190" s="5" t="str">
        <f>IF(Table1[[#This Row],[Profit]]&gt;10000,"Good","Average")</f>
        <v>Average</v>
      </c>
      <c r="Z2190" s="5" t="str" cm="1">
        <f t="array" ref="Z2190">_xlfn.IFS(K2190&lt;=5,"Excellent",K2190&lt;=10,"Good",TRUE,"Delayed")</f>
        <v>Good</v>
      </c>
      <c r="AA2190" s="5" t="str">
        <f>_xlfn.XLOOKUP(Table1[[#This Row],[Shipment_ID]],A:A,E:E)</f>
        <v>Evergreen</v>
      </c>
      <c r="AB2190" s="5">
        <f t="shared" si="34"/>
        <v>6203.55</v>
      </c>
    </row>
    <row r="2191" spans="1:28">
      <c r="A2191" t="s">
        <v>2385</v>
      </c>
      <c r="B2191" s="1">
        <v>45996</v>
      </c>
      <c r="C2191" t="s">
        <v>40</v>
      </c>
      <c r="D2191" t="s">
        <v>51</v>
      </c>
      <c r="E2191" t="s">
        <v>57</v>
      </c>
      <c r="F2191" t="s">
        <v>58</v>
      </c>
      <c r="G2191" t="s">
        <v>43</v>
      </c>
      <c r="H2191">
        <v>13.94</v>
      </c>
      <c r="I2191">
        <v>1655</v>
      </c>
      <c r="J2191">
        <v>104.69</v>
      </c>
      <c r="K2191">
        <v>5</v>
      </c>
      <c r="L2191" t="s">
        <v>44</v>
      </c>
      <c r="M2191" t="s">
        <v>45</v>
      </c>
      <c r="N2191">
        <v>58468.800000000003</v>
      </c>
      <c r="O2191" t="s">
        <v>111</v>
      </c>
      <c r="P2191" t="s">
        <v>47</v>
      </c>
      <c r="Q2191">
        <v>88.67</v>
      </c>
      <c r="R2191">
        <v>3867.6</v>
      </c>
      <c r="S2191">
        <v>3165.01</v>
      </c>
      <c r="T2191">
        <v>8697.98</v>
      </c>
      <c r="U2191" t="str">
        <f>TEXT(Table1[[#This Row],[Booking_Date]],"mmm")</f>
        <v>Dec</v>
      </c>
      <c r="V2191">
        <f>YEAR(Table1[[#This Row],[Booking_Date]])</f>
        <v>2025</v>
      </c>
      <c r="W2191" t="s">
        <v>104</v>
      </c>
      <c r="X2191" t="str">
        <f>IF(Table1[[#This Row],[Freight_Cost]]&gt;50000,"High","Low")</f>
        <v>High</v>
      </c>
      <c r="Y2191" s="5" t="str">
        <f>IF(Table1[[#This Row],[Profit]]&gt;10000,"Good","Average")</f>
        <v>Average</v>
      </c>
      <c r="Z2191" s="5" t="str" cm="1">
        <f t="array" ref="Z2191">_xlfn.IFS(K2191&lt;=5,"Excellent",K2191&lt;=10,"Good",TRUE,"Delayed")</f>
        <v>Excellent</v>
      </c>
      <c r="AA2191" s="5" t="str">
        <f>_xlfn.XLOOKUP(Table1[[#This Row],[Shipment_ID]],A:A,E:E)</f>
        <v>Evergreen</v>
      </c>
      <c r="AB2191" s="5">
        <f t="shared" si="34"/>
        <v>8697.98</v>
      </c>
    </row>
    <row r="2192" spans="1:28">
      <c r="A2192" t="s">
        <v>2386</v>
      </c>
      <c r="B2192" s="1">
        <v>45713</v>
      </c>
      <c r="C2192" t="s">
        <v>64</v>
      </c>
      <c r="D2192" t="s">
        <v>65</v>
      </c>
      <c r="E2192" t="s">
        <v>102</v>
      </c>
      <c r="F2192" t="s">
        <v>32</v>
      </c>
      <c r="G2192" t="s">
        <v>67</v>
      </c>
      <c r="H2192">
        <v>11.5</v>
      </c>
      <c r="I2192">
        <v>1121</v>
      </c>
      <c r="J2192">
        <v>96.51</v>
      </c>
      <c r="K2192">
        <v>2</v>
      </c>
      <c r="L2192" t="s">
        <v>68</v>
      </c>
      <c r="M2192" t="s">
        <v>35</v>
      </c>
      <c r="N2192">
        <v>41883.199999999997</v>
      </c>
      <c r="O2192" t="s">
        <v>182</v>
      </c>
      <c r="P2192" t="s">
        <v>47</v>
      </c>
      <c r="Q2192">
        <v>83.56</v>
      </c>
      <c r="R2192">
        <v>2702</v>
      </c>
      <c r="S2192">
        <v>2469.34</v>
      </c>
      <c r="T2192">
        <v>6821.85</v>
      </c>
      <c r="U2192" t="str">
        <f>TEXT(Table1[[#This Row],[Booking_Date]],"mmm")</f>
        <v>Feb</v>
      </c>
      <c r="V2192">
        <f>YEAR(Table1[[#This Row],[Booking_Date]])</f>
        <v>2025</v>
      </c>
      <c r="W2192" t="s">
        <v>38</v>
      </c>
      <c r="X2192" t="str">
        <f>IF(Table1[[#This Row],[Freight_Cost]]&gt;50000,"High","Low")</f>
        <v>Low</v>
      </c>
      <c r="Y2192" s="5" t="str">
        <f>IF(Table1[[#This Row],[Profit]]&gt;10000,"Good","Average")</f>
        <v>Average</v>
      </c>
      <c r="Z2192" s="5" t="str" cm="1">
        <f t="array" ref="Z2192">_xlfn.IFS(K2192&lt;=5,"Excellent",K2192&lt;=10,"Good",TRUE,"Delayed")</f>
        <v>Excellent</v>
      </c>
      <c r="AA2192" s="5" t="str">
        <f>_xlfn.XLOOKUP(Table1[[#This Row],[Shipment_ID]],A:A,E:E)</f>
        <v>Maersk</v>
      </c>
      <c r="AB2192" s="5">
        <f t="shared" si="34"/>
        <v>6821.85</v>
      </c>
    </row>
    <row r="2193" spans="1:28">
      <c r="A2193" t="s">
        <v>2387</v>
      </c>
      <c r="B2193" s="1">
        <v>45823</v>
      </c>
      <c r="C2193" t="s">
        <v>29</v>
      </c>
      <c r="D2193" t="s">
        <v>72</v>
      </c>
      <c r="E2193" t="s">
        <v>42</v>
      </c>
      <c r="F2193" t="s">
        <v>32</v>
      </c>
      <c r="G2193" t="s">
        <v>52</v>
      </c>
      <c r="H2193">
        <v>20.77</v>
      </c>
      <c r="I2193">
        <v>2708</v>
      </c>
      <c r="J2193">
        <v>90.55</v>
      </c>
      <c r="K2193">
        <v>6</v>
      </c>
      <c r="L2193" t="s">
        <v>44</v>
      </c>
      <c r="M2193" t="s">
        <v>60</v>
      </c>
      <c r="N2193">
        <v>62055</v>
      </c>
      <c r="O2193" t="s">
        <v>256</v>
      </c>
      <c r="P2193" t="s">
        <v>74</v>
      </c>
      <c r="Q2193">
        <v>85.62</v>
      </c>
      <c r="R2193">
        <v>6246.8</v>
      </c>
      <c r="S2193">
        <v>2075.89</v>
      </c>
      <c r="T2193">
        <v>5048.1400000000003</v>
      </c>
      <c r="U2193" t="str">
        <f>TEXT(Table1[[#This Row],[Booking_Date]],"mmm")</f>
        <v>Jun</v>
      </c>
      <c r="V2193">
        <f>YEAR(Table1[[#This Row],[Booking_Date]])</f>
        <v>2025</v>
      </c>
      <c r="W2193" t="s">
        <v>75</v>
      </c>
      <c r="X2193" t="str">
        <f>IF(Table1[[#This Row],[Freight_Cost]]&gt;50000,"High","Low")</f>
        <v>High</v>
      </c>
      <c r="Y2193" s="5" t="str">
        <f>IF(Table1[[#This Row],[Profit]]&gt;10000,"Good","Average")</f>
        <v>Average</v>
      </c>
      <c r="Z2193" s="5" t="str" cm="1">
        <f t="array" ref="Z2193">_xlfn.IFS(K2193&lt;=5,"Excellent",K2193&lt;=10,"Good",TRUE,"Delayed")</f>
        <v>Good</v>
      </c>
      <c r="AA2193" s="5" t="str">
        <f>_xlfn.XLOOKUP(Table1[[#This Row],[Shipment_ID]],A:A,E:E)</f>
        <v>CMA CGM</v>
      </c>
      <c r="AB2193" s="5">
        <f t="shared" si="34"/>
        <v>5048.1400000000003</v>
      </c>
    </row>
    <row r="2194" spans="1:28">
      <c r="A2194" t="s">
        <v>2388</v>
      </c>
      <c r="B2194" s="1">
        <v>46011</v>
      </c>
      <c r="C2194" t="s">
        <v>89</v>
      </c>
      <c r="D2194" t="s">
        <v>41</v>
      </c>
      <c r="E2194" t="s">
        <v>99</v>
      </c>
      <c r="F2194" t="s">
        <v>58</v>
      </c>
      <c r="G2194" t="s">
        <v>90</v>
      </c>
      <c r="H2194">
        <v>13.04</v>
      </c>
      <c r="I2194">
        <v>757</v>
      </c>
      <c r="J2194">
        <v>92.89</v>
      </c>
      <c r="K2194">
        <v>2</v>
      </c>
      <c r="L2194" t="s">
        <v>34</v>
      </c>
      <c r="M2194" t="s">
        <v>35</v>
      </c>
      <c r="N2194">
        <v>52966.8</v>
      </c>
      <c r="O2194" t="s">
        <v>165</v>
      </c>
      <c r="P2194" t="s">
        <v>37</v>
      </c>
      <c r="Q2194">
        <v>86.89</v>
      </c>
      <c r="R2194">
        <v>2035.6</v>
      </c>
      <c r="S2194">
        <v>1523.71</v>
      </c>
      <c r="T2194">
        <v>7337.92</v>
      </c>
      <c r="U2194" t="str">
        <f>TEXT(Table1[[#This Row],[Booking_Date]],"mmm")</f>
        <v>Dec</v>
      </c>
      <c r="V2194">
        <f>YEAR(Table1[[#This Row],[Booking_Date]])</f>
        <v>2025</v>
      </c>
      <c r="W2194" t="s">
        <v>104</v>
      </c>
      <c r="X2194" t="str">
        <f>IF(Table1[[#This Row],[Freight_Cost]]&gt;50000,"High","Low")</f>
        <v>High</v>
      </c>
      <c r="Y2194" s="5" t="str">
        <f>IF(Table1[[#This Row],[Profit]]&gt;10000,"Good","Average")</f>
        <v>Average</v>
      </c>
      <c r="Z2194" s="5" t="str" cm="1">
        <f t="array" ref="Z2194">_xlfn.IFS(K2194&lt;=5,"Excellent",K2194&lt;=10,"Good",TRUE,"Delayed")</f>
        <v>Excellent</v>
      </c>
      <c r="AA2194" s="5" t="str">
        <f>_xlfn.XLOOKUP(Table1[[#This Row],[Shipment_ID]],A:A,E:E)</f>
        <v>ONE</v>
      </c>
      <c r="AB2194" s="5">
        <f t="shared" si="34"/>
        <v>7337.92</v>
      </c>
    </row>
    <row r="2195" spans="1:28">
      <c r="A2195" t="s">
        <v>2389</v>
      </c>
      <c r="B2195" s="1">
        <v>46166</v>
      </c>
      <c r="C2195" t="s">
        <v>115</v>
      </c>
      <c r="D2195" t="s">
        <v>72</v>
      </c>
      <c r="E2195" t="s">
        <v>83</v>
      </c>
      <c r="F2195" t="s">
        <v>58</v>
      </c>
      <c r="G2195" t="s">
        <v>84</v>
      </c>
      <c r="H2195">
        <v>25.83</v>
      </c>
      <c r="I2195">
        <v>1746</v>
      </c>
      <c r="J2195">
        <v>96.86</v>
      </c>
      <c r="K2195">
        <v>5</v>
      </c>
      <c r="L2195" t="s">
        <v>44</v>
      </c>
      <c r="M2195" t="s">
        <v>45</v>
      </c>
      <c r="N2195">
        <v>69322.2</v>
      </c>
      <c r="O2195" t="s">
        <v>232</v>
      </c>
      <c r="P2195" t="s">
        <v>37</v>
      </c>
      <c r="Q2195">
        <v>81.14</v>
      </c>
      <c r="R2195">
        <v>4525.2</v>
      </c>
      <c r="S2195">
        <v>3475.61</v>
      </c>
      <c r="T2195">
        <v>10863.56</v>
      </c>
      <c r="U2195" t="str">
        <f>TEXT(Table1[[#This Row],[Booking_Date]],"mmm")</f>
        <v>May</v>
      </c>
      <c r="V2195">
        <f>YEAR(Table1[[#This Row],[Booking_Date]])</f>
        <v>2026</v>
      </c>
      <c r="W2195" t="s">
        <v>75</v>
      </c>
      <c r="X2195" t="str">
        <f>IF(Table1[[#This Row],[Freight_Cost]]&gt;50000,"High","Low")</f>
        <v>High</v>
      </c>
      <c r="Y2195" s="5" t="str">
        <f>IF(Table1[[#This Row],[Profit]]&gt;10000,"Good","Average")</f>
        <v>Good</v>
      </c>
      <c r="Z2195" s="5" t="str" cm="1">
        <f t="array" ref="Z2195">_xlfn.IFS(K2195&lt;=5,"Excellent",K2195&lt;=10,"Good",TRUE,"Delayed")</f>
        <v>Excellent</v>
      </c>
      <c r="AA2195" s="5" t="str">
        <f>_xlfn.XLOOKUP(Table1[[#This Row],[Shipment_ID]],A:A,E:E)</f>
        <v>MSC</v>
      </c>
      <c r="AB2195" s="5">
        <f t="shared" si="34"/>
        <v>10863.56</v>
      </c>
    </row>
    <row r="2196" spans="1:28">
      <c r="A2196" t="s">
        <v>2390</v>
      </c>
      <c r="B2196" s="1">
        <v>45304</v>
      </c>
      <c r="C2196" t="s">
        <v>50</v>
      </c>
      <c r="D2196" t="s">
        <v>82</v>
      </c>
      <c r="E2196" t="s">
        <v>31</v>
      </c>
      <c r="F2196" t="s">
        <v>58</v>
      </c>
      <c r="G2196" t="s">
        <v>59</v>
      </c>
      <c r="H2196">
        <v>12.64</v>
      </c>
      <c r="I2196">
        <v>1991</v>
      </c>
      <c r="J2196">
        <v>103.54</v>
      </c>
      <c r="K2196">
        <v>5</v>
      </c>
      <c r="L2196" t="s">
        <v>34</v>
      </c>
      <c r="M2196" t="s">
        <v>60</v>
      </c>
      <c r="N2196">
        <v>64692.800000000003</v>
      </c>
      <c r="O2196" t="s">
        <v>410</v>
      </c>
      <c r="P2196" t="s">
        <v>37</v>
      </c>
      <c r="Q2196">
        <v>84.01</v>
      </c>
      <c r="R2196">
        <v>4487.6000000000004</v>
      </c>
      <c r="S2196">
        <v>2584.0300000000002</v>
      </c>
      <c r="T2196">
        <v>9414.52</v>
      </c>
      <c r="U2196" t="str">
        <f>TEXT(Table1[[#This Row],[Booking_Date]],"mmm")</f>
        <v>Jan</v>
      </c>
      <c r="V2196">
        <f>YEAR(Table1[[#This Row],[Booking_Date]])</f>
        <v>2024</v>
      </c>
      <c r="W2196" t="s">
        <v>38</v>
      </c>
      <c r="X2196" t="str">
        <f>IF(Table1[[#This Row],[Freight_Cost]]&gt;50000,"High","Low")</f>
        <v>High</v>
      </c>
      <c r="Y2196" s="5" t="str">
        <f>IF(Table1[[#This Row],[Profit]]&gt;10000,"Good","Average")</f>
        <v>Average</v>
      </c>
      <c r="Z2196" s="5" t="str" cm="1">
        <f t="array" ref="Z2196">_xlfn.IFS(K2196&lt;=5,"Excellent",K2196&lt;=10,"Good",TRUE,"Delayed")</f>
        <v>Excellent</v>
      </c>
      <c r="AA2196" s="5" t="str">
        <f>_xlfn.XLOOKUP(Table1[[#This Row],[Shipment_ID]],A:A,E:E)</f>
        <v>Hapag-Lloyd</v>
      </c>
      <c r="AB2196" s="5">
        <f t="shared" si="34"/>
        <v>9414.52</v>
      </c>
    </row>
    <row r="2197" spans="1:28">
      <c r="A2197" t="s">
        <v>2391</v>
      </c>
      <c r="B2197" s="1">
        <v>45900</v>
      </c>
      <c r="C2197" t="s">
        <v>121</v>
      </c>
      <c r="D2197" t="s">
        <v>56</v>
      </c>
      <c r="E2197" t="s">
        <v>57</v>
      </c>
      <c r="F2197" t="s">
        <v>32</v>
      </c>
      <c r="G2197" t="s">
        <v>59</v>
      </c>
      <c r="H2197">
        <v>23.4</v>
      </c>
      <c r="I2197">
        <v>1456</v>
      </c>
      <c r="J2197">
        <v>99.99</v>
      </c>
      <c r="K2197">
        <v>5</v>
      </c>
      <c r="L2197" t="s">
        <v>34</v>
      </c>
      <c r="M2197" t="s">
        <v>35</v>
      </c>
      <c r="N2197">
        <v>59530.8</v>
      </c>
      <c r="O2197" t="s">
        <v>97</v>
      </c>
      <c r="P2197" t="s">
        <v>70</v>
      </c>
      <c r="Q2197">
        <v>87.75</v>
      </c>
      <c r="R2197">
        <v>3848</v>
      </c>
      <c r="S2197">
        <v>2931</v>
      </c>
      <c r="T2197">
        <v>8235.65</v>
      </c>
      <c r="U2197" t="str">
        <f>TEXT(Table1[[#This Row],[Booking_Date]],"mmm")</f>
        <v>Aug</v>
      </c>
      <c r="V2197">
        <f>YEAR(Table1[[#This Row],[Booking_Date]])</f>
        <v>2025</v>
      </c>
      <c r="W2197" t="s">
        <v>48</v>
      </c>
      <c r="X2197" t="str">
        <f>IF(Table1[[#This Row],[Freight_Cost]]&gt;50000,"High","Low")</f>
        <v>High</v>
      </c>
      <c r="Y2197" s="5" t="str">
        <f>IF(Table1[[#This Row],[Profit]]&gt;10000,"Good","Average")</f>
        <v>Average</v>
      </c>
      <c r="Z2197" s="5" t="str" cm="1">
        <f t="array" ref="Z2197">_xlfn.IFS(K2197&lt;=5,"Excellent",K2197&lt;=10,"Good",TRUE,"Delayed")</f>
        <v>Excellent</v>
      </c>
      <c r="AA2197" s="5" t="str">
        <f>_xlfn.XLOOKUP(Table1[[#This Row],[Shipment_ID]],A:A,E:E)</f>
        <v>Evergreen</v>
      </c>
      <c r="AB2197" s="5">
        <f t="shared" si="34"/>
        <v>8235.65</v>
      </c>
    </row>
    <row r="2198" spans="1:28">
      <c r="A2198" t="s">
        <v>2392</v>
      </c>
      <c r="B2198" s="1">
        <v>46064</v>
      </c>
      <c r="C2198" t="s">
        <v>29</v>
      </c>
      <c r="D2198" t="s">
        <v>65</v>
      </c>
      <c r="E2198" t="s">
        <v>42</v>
      </c>
      <c r="F2198" t="s">
        <v>58</v>
      </c>
      <c r="G2198" t="s">
        <v>84</v>
      </c>
      <c r="H2198">
        <v>24.63</v>
      </c>
      <c r="I2198">
        <v>1634</v>
      </c>
      <c r="J2198">
        <v>95.81</v>
      </c>
      <c r="K2198">
        <v>4</v>
      </c>
      <c r="L2198" t="s">
        <v>34</v>
      </c>
      <c r="M2198" t="s">
        <v>35</v>
      </c>
      <c r="N2198">
        <v>74272.2</v>
      </c>
      <c r="O2198" t="s">
        <v>106</v>
      </c>
      <c r="P2198" t="s">
        <v>47</v>
      </c>
      <c r="Q2198">
        <v>86.42</v>
      </c>
      <c r="R2198">
        <v>4253.2</v>
      </c>
      <c r="S2198">
        <v>2755.06</v>
      </c>
      <c r="T2198">
        <v>7360.43</v>
      </c>
      <c r="U2198" t="str">
        <f>TEXT(Table1[[#This Row],[Booking_Date]],"mmm")</f>
        <v>Feb</v>
      </c>
      <c r="V2198">
        <f>YEAR(Table1[[#This Row],[Booking_Date]])</f>
        <v>2026</v>
      </c>
      <c r="W2198" t="s">
        <v>38</v>
      </c>
      <c r="X2198" t="str">
        <f>IF(Table1[[#This Row],[Freight_Cost]]&gt;50000,"High","Low")</f>
        <v>High</v>
      </c>
      <c r="Y2198" s="5" t="str">
        <f>IF(Table1[[#This Row],[Profit]]&gt;10000,"Good","Average")</f>
        <v>Average</v>
      </c>
      <c r="Z2198" s="5" t="str" cm="1">
        <f t="array" ref="Z2198">_xlfn.IFS(K2198&lt;=5,"Excellent",K2198&lt;=10,"Good",TRUE,"Delayed")</f>
        <v>Excellent</v>
      </c>
      <c r="AA2198" s="5" t="str">
        <f>_xlfn.XLOOKUP(Table1[[#This Row],[Shipment_ID]],A:A,E:E)</f>
        <v>CMA CGM</v>
      </c>
      <c r="AB2198" s="5">
        <f t="shared" si="34"/>
        <v>7360.43</v>
      </c>
    </row>
    <row r="2199" spans="1:28">
      <c r="A2199" t="s">
        <v>2393</v>
      </c>
      <c r="B2199" s="1">
        <v>45726</v>
      </c>
      <c r="C2199" t="s">
        <v>64</v>
      </c>
      <c r="D2199" t="s">
        <v>30</v>
      </c>
      <c r="E2199" t="s">
        <v>102</v>
      </c>
      <c r="F2199" t="s">
        <v>58</v>
      </c>
      <c r="G2199" t="s">
        <v>84</v>
      </c>
      <c r="H2199">
        <v>18.3</v>
      </c>
      <c r="I2199">
        <v>2775</v>
      </c>
      <c r="J2199">
        <v>92.68</v>
      </c>
      <c r="K2199">
        <v>8</v>
      </c>
      <c r="L2199" t="s">
        <v>68</v>
      </c>
      <c r="M2199" t="s">
        <v>35</v>
      </c>
      <c r="N2199">
        <v>79391.600000000006</v>
      </c>
      <c r="O2199" t="s">
        <v>343</v>
      </c>
      <c r="P2199" t="s">
        <v>54</v>
      </c>
      <c r="Q2199">
        <v>84.09</v>
      </c>
      <c r="R2199">
        <v>6282</v>
      </c>
      <c r="S2199">
        <v>3694.67</v>
      </c>
      <c r="T2199">
        <v>6808.89</v>
      </c>
      <c r="U2199" t="str">
        <f>TEXT(Table1[[#This Row],[Booking_Date]],"mmm")</f>
        <v>Mar</v>
      </c>
      <c r="V2199">
        <f>YEAR(Table1[[#This Row],[Booking_Date]])</f>
        <v>2025</v>
      </c>
      <c r="W2199" t="s">
        <v>38</v>
      </c>
      <c r="X2199" t="str">
        <f>IF(Table1[[#This Row],[Freight_Cost]]&gt;50000,"High","Low")</f>
        <v>High</v>
      </c>
      <c r="Y2199" s="5" t="str">
        <f>IF(Table1[[#This Row],[Profit]]&gt;10000,"Good","Average")</f>
        <v>Average</v>
      </c>
      <c r="Z2199" s="5" t="str" cm="1">
        <f t="array" ref="Z2199">_xlfn.IFS(K2199&lt;=5,"Excellent",K2199&lt;=10,"Good",TRUE,"Delayed")</f>
        <v>Good</v>
      </c>
      <c r="AA2199" s="5" t="str">
        <f>_xlfn.XLOOKUP(Table1[[#This Row],[Shipment_ID]],A:A,E:E)</f>
        <v>Maersk</v>
      </c>
      <c r="AB2199" s="5">
        <f t="shared" si="34"/>
        <v>6808.89</v>
      </c>
    </row>
    <row r="2200" spans="1:28">
      <c r="A2200" t="s">
        <v>2394</v>
      </c>
      <c r="B2200" s="1">
        <v>45929</v>
      </c>
      <c r="C2200" t="s">
        <v>50</v>
      </c>
      <c r="D2200" t="s">
        <v>41</v>
      </c>
      <c r="E2200" t="s">
        <v>83</v>
      </c>
      <c r="F2200" t="s">
        <v>58</v>
      </c>
      <c r="G2200" t="s">
        <v>52</v>
      </c>
      <c r="H2200">
        <v>23.85</v>
      </c>
      <c r="I2200">
        <v>1923</v>
      </c>
      <c r="J2200">
        <v>85.63</v>
      </c>
      <c r="K2200">
        <v>6</v>
      </c>
      <c r="L2200" t="s">
        <v>68</v>
      </c>
      <c r="M2200" t="s">
        <v>60</v>
      </c>
      <c r="N2200">
        <v>69316.600000000006</v>
      </c>
      <c r="O2200" t="s">
        <v>178</v>
      </c>
      <c r="P2200" t="s">
        <v>62</v>
      </c>
      <c r="Q2200">
        <v>85.73</v>
      </c>
      <c r="R2200">
        <v>4800</v>
      </c>
      <c r="S2200">
        <v>4889.41</v>
      </c>
      <c r="T2200">
        <v>11416.22</v>
      </c>
      <c r="U2200" t="str">
        <f>TEXT(Table1[[#This Row],[Booking_Date]],"mmm")</f>
        <v>Sep</v>
      </c>
      <c r="V2200">
        <f>YEAR(Table1[[#This Row],[Booking_Date]])</f>
        <v>2025</v>
      </c>
      <c r="W2200" t="s">
        <v>48</v>
      </c>
      <c r="X2200" t="str">
        <f>IF(Table1[[#This Row],[Freight_Cost]]&gt;50000,"High","Low")</f>
        <v>High</v>
      </c>
      <c r="Y2200" s="5" t="str">
        <f>IF(Table1[[#This Row],[Profit]]&gt;10000,"Good","Average")</f>
        <v>Good</v>
      </c>
      <c r="Z2200" s="5" t="str" cm="1">
        <f t="array" ref="Z2200">_xlfn.IFS(K2200&lt;=5,"Excellent",K2200&lt;=10,"Good",TRUE,"Delayed")</f>
        <v>Good</v>
      </c>
      <c r="AA2200" s="5" t="str">
        <f>_xlfn.XLOOKUP(Table1[[#This Row],[Shipment_ID]],A:A,E:E)</f>
        <v>MSC</v>
      </c>
      <c r="AB2200" s="5">
        <f t="shared" si="34"/>
        <v>11416.22</v>
      </c>
    </row>
    <row r="2201" spans="1:28">
      <c r="A2201" t="s">
        <v>2395</v>
      </c>
      <c r="B2201" s="1">
        <v>45516</v>
      </c>
      <c r="C2201" t="s">
        <v>29</v>
      </c>
      <c r="D2201" t="s">
        <v>41</v>
      </c>
      <c r="E2201" t="s">
        <v>57</v>
      </c>
      <c r="F2201" t="s">
        <v>32</v>
      </c>
      <c r="G2201" t="s">
        <v>43</v>
      </c>
      <c r="H2201">
        <v>18.8</v>
      </c>
      <c r="I2201">
        <v>1262</v>
      </c>
      <c r="J2201">
        <v>95.05</v>
      </c>
      <c r="K2201">
        <v>4</v>
      </c>
      <c r="L2201" t="s">
        <v>34</v>
      </c>
      <c r="M2201" t="s">
        <v>35</v>
      </c>
      <c r="N2201">
        <v>52470</v>
      </c>
      <c r="O2201" t="s">
        <v>122</v>
      </c>
      <c r="P2201" t="s">
        <v>47</v>
      </c>
      <c r="Q2201">
        <v>81.91</v>
      </c>
      <c r="R2201">
        <v>3276</v>
      </c>
      <c r="S2201">
        <v>4529.87</v>
      </c>
      <c r="T2201">
        <v>8287.84</v>
      </c>
      <c r="U2201" t="str">
        <f>TEXT(Table1[[#This Row],[Booking_Date]],"mmm")</f>
        <v>Aug</v>
      </c>
      <c r="V2201">
        <f>YEAR(Table1[[#This Row],[Booking_Date]])</f>
        <v>2024</v>
      </c>
      <c r="W2201" t="s">
        <v>48</v>
      </c>
      <c r="X2201" t="str">
        <f>IF(Table1[[#This Row],[Freight_Cost]]&gt;50000,"High","Low")</f>
        <v>High</v>
      </c>
      <c r="Y2201" s="5" t="str">
        <f>IF(Table1[[#This Row],[Profit]]&gt;10000,"Good","Average")</f>
        <v>Average</v>
      </c>
      <c r="Z2201" s="5" t="str" cm="1">
        <f t="array" ref="Z2201">_xlfn.IFS(K2201&lt;=5,"Excellent",K2201&lt;=10,"Good",TRUE,"Delayed")</f>
        <v>Excellent</v>
      </c>
      <c r="AA2201" s="5" t="str">
        <f>_xlfn.XLOOKUP(Table1[[#This Row],[Shipment_ID]],A:A,E:E)</f>
        <v>Evergreen</v>
      </c>
      <c r="AB2201" s="5">
        <f t="shared" si="34"/>
        <v>8287.84</v>
      </c>
    </row>
    <row r="2202" spans="1:28">
      <c r="A2202" t="s">
        <v>2396</v>
      </c>
      <c r="B2202" s="1">
        <v>46044</v>
      </c>
      <c r="C2202" t="s">
        <v>121</v>
      </c>
      <c r="D2202" t="s">
        <v>72</v>
      </c>
      <c r="E2202" t="s">
        <v>42</v>
      </c>
      <c r="F2202" t="s">
        <v>32</v>
      </c>
      <c r="G2202" t="s">
        <v>33</v>
      </c>
      <c r="H2202">
        <v>21.51</v>
      </c>
      <c r="I2202">
        <v>2575</v>
      </c>
      <c r="J2202">
        <v>86.58</v>
      </c>
      <c r="K2202">
        <v>6</v>
      </c>
      <c r="L2202" t="s">
        <v>68</v>
      </c>
      <c r="M2202" t="s">
        <v>35</v>
      </c>
      <c r="N2202">
        <v>67148.600000000006</v>
      </c>
      <c r="O2202" t="s">
        <v>103</v>
      </c>
      <c r="P2202" t="s">
        <v>37</v>
      </c>
      <c r="Q2202">
        <v>81.31</v>
      </c>
      <c r="R2202">
        <v>6010.4</v>
      </c>
      <c r="S2202">
        <v>2559.08</v>
      </c>
      <c r="T2202">
        <v>10201.040000000001</v>
      </c>
      <c r="U2202" t="str">
        <f>TEXT(Table1[[#This Row],[Booking_Date]],"mmm")</f>
        <v>Jan</v>
      </c>
      <c r="V2202">
        <f>YEAR(Table1[[#This Row],[Booking_Date]])</f>
        <v>2026</v>
      </c>
      <c r="W2202" t="s">
        <v>38</v>
      </c>
      <c r="X2202" t="str">
        <f>IF(Table1[[#This Row],[Freight_Cost]]&gt;50000,"High","Low")</f>
        <v>High</v>
      </c>
      <c r="Y2202" s="5" t="str">
        <f>IF(Table1[[#This Row],[Profit]]&gt;10000,"Good","Average")</f>
        <v>Good</v>
      </c>
      <c r="Z2202" s="5" t="str" cm="1">
        <f t="array" ref="Z2202">_xlfn.IFS(K2202&lt;=5,"Excellent",K2202&lt;=10,"Good",TRUE,"Delayed")</f>
        <v>Good</v>
      </c>
      <c r="AA2202" s="5" t="str">
        <f>_xlfn.XLOOKUP(Table1[[#This Row],[Shipment_ID]],A:A,E:E)</f>
        <v>CMA CGM</v>
      </c>
      <c r="AB2202" s="5">
        <f t="shared" si="34"/>
        <v>10201.040000000001</v>
      </c>
    </row>
    <row r="2203" spans="1:28">
      <c r="A2203" t="s">
        <v>2397</v>
      </c>
      <c r="B2203" s="1">
        <v>45888</v>
      </c>
      <c r="C2203" t="s">
        <v>40</v>
      </c>
      <c r="D2203" t="s">
        <v>30</v>
      </c>
      <c r="E2203" t="s">
        <v>42</v>
      </c>
      <c r="F2203" t="s">
        <v>58</v>
      </c>
      <c r="G2203" t="s">
        <v>52</v>
      </c>
      <c r="H2203">
        <v>22.96</v>
      </c>
      <c r="I2203">
        <v>894</v>
      </c>
      <c r="J2203">
        <v>91.28</v>
      </c>
      <c r="K2203">
        <v>3</v>
      </c>
      <c r="L2203" t="s">
        <v>34</v>
      </c>
      <c r="M2203" t="s">
        <v>60</v>
      </c>
      <c r="N2203">
        <v>59345.599999999999</v>
      </c>
      <c r="O2203" t="s">
        <v>139</v>
      </c>
      <c r="P2203" t="s">
        <v>37</v>
      </c>
      <c r="Q2203">
        <v>82.14</v>
      </c>
      <c r="R2203">
        <v>2706.4</v>
      </c>
      <c r="S2203">
        <v>4482.97</v>
      </c>
      <c r="T2203">
        <v>8471.5</v>
      </c>
      <c r="U2203" t="str">
        <f>TEXT(Table1[[#This Row],[Booking_Date]],"mmm")</f>
        <v>Aug</v>
      </c>
      <c r="V2203">
        <f>YEAR(Table1[[#This Row],[Booking_Date]])</f>
        <v>2025</v>
      </c>
      <c r="W2203" t="s">
        <v>48</v>
      </c>
      <c r="X2203" t="str">
        <f>IF(Table1[[#This Row],[Freight_Cost]]&gt;50000,"High","Low")</f>
        <v>High</v>
      </c>
      <c r="Y2203" s="5" t="str">
        <f>IF(Table1[[#This Row],[Profit]]&gt;10000,"Good","Average")</f>
        <v>Average</v>
      </c>
      <c r="Z2203" s="5" t="str" cm="1">
        <f t="array" ref="Z2203">_xlfn.IFS(K2203&lt;=5,"Excellent",K2203&lt;=10,"Good",TRUE,"Delayed")</f>
        <v>Excellent</v>
      </c>
      <c r="AA2203" s="5" t="str">
        <f>_xlfn.XLOOKUP(Table1[[#This Row],[Shipment_ID]],A:A,E:E)</f>
        <v>CMA CGM</v>
      </c>
      <c r="AB2203" s="5">
        <f t="shared" si="34"/>
        <v>8471.5</v>
      </c>
    </row>
    <row r="2204" spans="1:28">
      <c r="A2204" t="s">
        <v>2398</v>
      </c>
      <c r="B2204" s="1">
        <v>45873</v>
      </c>
      <c r="C2204" t="s">
        <v>29</v>
      </c>
      <c r="D2204" t="s">
        <v>82</v>
      </c>
      <c r="E2204" t="s">
        <v>57</v>
      </c>
      <c r="F2204" t="s">
        <v>32</v>
      </c>
      <c r="G2204" t="s">
        <v>84</v>
      </c>
      <c r="H2204">
        <v>15.26</v>
      </c>
      <c r="I2204">
        <v>580</v>
      </c>
      <c r="J2204">
        <v>92.62</v>
      </c>
      <c r="K2204">
        <v>2</v>
      </c>
      <c r="L2204" t="s">
        <v>34</v>
      </c>
      <c r="M2204" t="s">
        <v>35</v>
      </c>
      <c r="N2204">
        <v>40808.400000000001</v>
      </c>
      <c r="O2204" t="s">
        <v>46</v>
      </c>
      <c r="P2204" t="s">
        <v>70</v>
      </c>
      <c r="Q2204">
        <v>82.96</v>
      </c>
      <c r="R2204">
        <v>1770.4</v>
      </c>
      <c r="S2204">
        <v>4547.72</v>
      </c>
      <c r="T2204">
        <v>3866.39</v>
      </c>
      <c r="U2204" t="str">
        <f>TEXT(Table1[[#This Row],[Booking_Date]],"mmm")</f>
        <v>Aug</v>
      </c>
      <c r="V2204">
        <f>YEAR(Table1[[#This Row],[Booking_Date]])</f>
        <v>2025</v>
      </c>
      <c r="W2204" t="s">
        <v>48</v>
      </c>
      <c r="X2204" t="str">
        <f>IF(Table1[[#This Row],[Freight_Cost]]&gt;50000,"High","Low")</f>
        <v>Low</v>
      </c>
      <c r="Y2204" s="5" t="str">
        <f>IF(Table1[[#This Row],[Profit]]&gt;10000,"Good","Average")</f>
        <v>Average</v>
      </c>
      <c r="Z2204" s="5" t="str" cm="1">
        <f t="array" ref="Z2204">_xlfn.IFS(K2204&lt;=5,"Excellent",K2204&lt;=10,"Good",TRUE,"Delayed")</f>
        <v>Excellent</v>
      </c>
      <c r="AA2204" s="5" t="str">
        <f>_xlfn.XLOOKUP(Table1[[#This Row],[Shipment_ID]],A:A,E:E)</f>
        <v>Evergreen</v>
      </c>
      <c r="AB2204" s="5">
        <f t="shared" si="34"/>
        <v>3866.39</v>
      </c>
    </row>
    <row r="2205" spans="1:28">
      <c r="A2205" t="s">
        <v>2399</v>
      </c>
      <c r="B2205" s="1">
        <v>45931</v>
      </c>
      <c r="C2205" t="s">
        <v>115</v>
      </c>
      <c r="D2205" t="s">
        <v>108</v>
      </c>
      <c r="E2205" t="s">
        <v>42</v>
      </c>
      <c r="F2205" t="s">
        <v>32</v>
      </c>
      <c r="G2205" t="s">
        <v>43</v>
      </c>
      <c r="H2205">
        <v>25.75</v>
      </c>
      <c r="I2205">
        <v>501</v>
      </c>
      <c r="J2205">
        <v>99.42</v>
      </c>
      <c r="K2205">
        <v>2</v>
      </c>
      <c r="L2205" t="s">
        <v>44</v>
      </c>
      <c r="M2205" t="s">
        <v>60</v>
      </c>
      <c r="N2205">
        <v>41117.4</v>
      </c>
      <c r="O2205" t="s">
        <v>410</v>
      </c>
      <c r="P2205" t="s">
        <v>70</v>
      </c>
      <c r="Q2205">
        <v>88.22</v>
      </c>
      <c r="R2205">
        <v>2032</v>
      </c>
      <c r="S2205">
        <v>2189.19</v>
      </c>
      <c r="T2205">
        <v>6621.07</v>
      </c>
      <c r="U2205" t="str">
        <f>TEXT(Table1[[#This Row],[Booking_Date]],"mmm")</f>
        <v>Oct</v>
      </c>
      <c r="V2205">
        <f>YEAR(Table1[[#This Row],[Booking_Date]])</f>
        <v>2025</v>
      </c>
      <c r="W2205" t="s">
        <v>104</v>
      </c>
      <c r="X2205" t="str">
        <f>IF(Table1[[#This Row],[Freight_Cost]]&gt;50000,"High","Low")</f>
        <v>Low</v>
      </c>
      <c r="Y2205" s="5" t="str">
        <f>IF(Table1[[#This Row],[Profit]]&gt;10000,"Good","Average")</f>
        <v>Average</v>
      </c>
      <c r="Z2205" s="5" t="str" cm="1">
        <f t="array" ref="Z2205">_xlfn.IFS(K2205&lt;=5,"Excellent",K2205&lt;=10,"Good",TRUE,"Delayed")</f>
        <v>Excellent</v>
      </c>
      <c r="AA2205" s="5" t="str">
        <f>_xlfn.XLOOKUP(Table1[[#This Row],[Shipment_ID]],A:A,E:E)</f>
        <v>CMA CGM</v>
      </c>
      <c r="AB2205" s="5">
        <f t="shared" si="34"/>
        <v>6621.07</v>
      </c>
    </row>
    <row r="2206" spans="1:28">
      <c r="A2206" t="s">
        <v>2400</v>
      </c>
      <c r="B2206" s="1">
        <v>45737</v>
      </c>
      <c r="C2206" t="s">
        <v>29</v>
      </c>
      <c r="D2206" t="s">
        <v>72</v>
      </c>
      <c r="E2206" t="s">
        <v>99</v>
      </c>
      <c r="F2206" t="s">
        <v>58</v>
      </c>
      <c r="G2206" t="s">
        <v>90</v>
      </c>
      <c r="H2206">
        <v>11.29</v>
      </c>
      <c r="I2206">
        <v>889</v>
      </c>
      <c r="J2206">
        <v>99.16</v>
      </c>
      <c r="K2206">
        <v>2</v>
      </c>
      <c r="L2206" t="s">
        <v>34</v>
      </c>
      <c r="M2206" t="s">
        <v>60</v>
      </c>
      <c r="N2206">
        <v>49728.2</v>
      </c>
      <c r="O2206" t="s">
        <v>324</v>
      </c>
      <c r="P2206" t="s">
        <v>74</v>
      </c>
      <c r="Q2206">
        <v>87.76</v>
      </c>
      <c r="R2206">
        <v>2229.6</v>
      </c>
      <c r="S2206">
        <v>3173.98</v>
      </c>
      <c r="T2206">
        <v>7305.69</v>
      </c>
      <c r="U2206" t="str">
        <f>TEXT(Table1[[#This Row],[Booking_Date]],"mmm")</f>
        <v>Mar</v>
      </c>
      <c r="V2206">
        <f>YEAR(Table1[[#This Row],[Booking_Date]])</f>
        <v>2025</v>
      </c>
      <c r="W2206" t="s">
        <v>38</v>
      </c>
      <c r="X2206" t="str">
        <f>IF(Table1[[#This Row],[Freight_Cost]]&gt;50000,"High","Low")</f>
        <v>Low</v>
      </c>
      <c r="Y2206" s="5" t="str">
        <f>IF(Table1[[#This Row],[Profit]]&gt;10000,"Good","Average")</f>
        <v>Average</v>
      </c>
      <c r="Z2206" s="5" t="str" cm="1">
        <f t="array" ref="Z2206">_xlfn.IFS(K2206&lt;=5,"Excellent",K2206&lt;=10,"Good",TRUE,"Delayed")</f>
        <v>Excellent</v>
      </c>
      <c r="AA2206" s="5" t="str">
        <f>_xlfn.XLOOKUP(Table1[[#This Row],[Shipment_ID]],A:A,E:E)</f>
        <v>ONE</v>
      </c>
      <c r="AB2206" s="5">
        <f t="shared" si="34"/>
        <v>7305.69</v>
      </c>
    </row>
    <row r="2207" spans="1:28">
      <c r="A2207" t="s">
        <v>2401</v>
      </c>
      <c r="B2207" s="1">
        <v>45804</v>
      </c>
      <c r="C2207" t="s">
        <v>89</v>
      </c>
      <c r="D2207" t="s">
        <v>56</v>
      </c>
      <c r="E2207" t="s">
        <v>42</v>
      </c>
      <c r="F2207" t="s">
        <v>32</v>
      </c>
      <c r="G2207" t="s">
        <v>43</v>
      </c>
      <c r="H2207">
        <v>27.64</v>
      </c>
      <c r="I2207">
        <v>1793</v>
      </c>
      <c r="J2207">
        <v>92.86</v>
      </c>
      <c r="K2207">
        <v>6</v>
      </c>
      <c r="L2207" t="s">
        <v>44</v>
      </c>
      <c r="M2207" t="s">
        <v>60</v>
      </c>
      <c r="N2207">
        <v>57535.199999999997</v>
      </c>
      <c r="O2207" t="s">
        <v>287</v>
      </c>
      <c r="P2207" t="s">
        <v>37</v>
      </c>
      <c r="Q2207">
        <v>88.74</v>
      </c>
      <c r="R2207">
        <v>4691.6000000000004</v>
      </c>
      <c r="S2207">
        <v>4320.3900000000003</v>
      </c>
      <c r="T2207">
        <v>8479.3700000000008</v>
      </c>
      <c r="U2207" t="str">
        <f>TEXT(Table1[[#This Row],[Booking_Date]],"mmm")</f>
        <v>May</v>
      </c>
      <c r="V2207">
        <f>YEAR(Table1[[#This Row],[Booking_Date]])</f>
        <v>2025</v>
      </c>
      <c r="W2207" t="s">
        <v>75</v>
      </c>
      <c r="X2207" t="str">
        <f>IF(Table1[[#This Row],[Freight_Cost]]&gt;50000,"High","Low")</f>
        <v>High</v>
      </c>
      <c r="Y2207" s="5" t="str">
        <f>IF(Table1[[#This Row],[Profit]]&gt;10000,"Good","Average")</f>
        <v>Average</v>
      </c>
      <c r="Z2207" s="5" t="str" cm="1">
        <f t="array" ref="Z2207">_xlfn.IFS(K2207&lt;=5,"Excellent",K2207&lt;=10,"Good",TRUE,"Delayed")</f>
        <v>Good</v>
      </c>
      <c r="AA2207" s="5" t="str">
        <f>_xlfn.XLOOKUP(Table1[[#This Row],[Shipment_ID]],A:A,E:E)</f>
        <v>CMA CGM</v>
      </c>
      <c r="AB2207" s="5">
        <f t="shared" si="34"/>
        <v>8479.3700000000008</v>
      </c>
    </row>
    <row r="2208" spans="1:28">
      <c r="A2208" t="s">
        <v>2402</v>
      </c>
      <c r="B2208" s="1">
        <v>45921</v>
      </c>
      <c r="C2208" t="s">
        <v>40</v>
      </c>
      <c r="D2208" t="s">
        <v>30</v>
      </c>
      <c r="E2208" t="s">
        <v>66</v>
      </c>
      <c r="F2208" t="s">
        <v>58</v>
      </c>
      <c r="G2208" t="s">
        <v>59</v>
      </c>
      <c r="H2208">
        <v>17.97</v>
      </c>
      <c r="I2208">
        <v>1446</v>
      </c>
      <c r="J2208">
        <v>94.4</v>
      </c>
      <c r="K2208">
        <v>5</v>
      </c>
      <c r="L2208" t="s">
        <v>44</v>
      </c>
      <c r="M2208" t="s">
        <v>60</v>
      </c>
      <c r="N2208">
        <v>56853</v>
      </c>
      <c r="O2208" t="s">
        <v>213</v>
      </c>
      <c r="P2208" t="s">
        <v>37</v>
      </c>
      <c r="Q2208">
        <v>85.74</v>
      </c>
      <c r="R2208">
        <v>3610.8</v>
      </c>
      <c r="S2208">
        <v>1754.59</v>
      </c>
      <c r="T2208">
        <v>7189.4</v>
      </c>
      <c r="U2208" t="str">
        <f>TEXT(Table1[[#This Row],[Booking_Date]],"mmm")</f>
        <v>Sep</v>
      </c>
      <c r="V2208">
        <f>YEAR(Table1[[#This Row],[Booking_Date]])</f>
        <v>2025</v>
      </c>
      <c r="W2208" t="s">
        <v>48</v>
      </c>
      <c r="X2208" t="str">
        <f>IF(Table1[[#This Row],[Freight_Cost]]&gt;50000,"High","Low")</f>
        <v>High</v>
      </c>
      <c r="Y2208" s="5" t="str">
        <f>IF(Table1[[#This Row],[Profit]]&gt;10000,"Good","Average")</f>
        <v>Average</v>
      </c>
      <c r="Z2208" s="5" t="str" cm="1">
        <f t="array" ref="Z2208">_xlfn.IFS(K2208&lt;=5,"Excellent",K2208&lt;=10,"Good",TRUE,"Delayed")</f>
        <v>Excellent</v>
      </c>
      <c r="AA2208" s="5" t="str">
        <f>_xlfn.XLOOKUP(Table1[[#This Row],[Shipment_ID]],A:A,E:E)</f>
        <v>COSCO</v>
      </c>
      <c r="AB2208" s="5">
        <f t="shared" si="34"/>
        <v>7189.4</v>
      </c>
    </row>
    <row r="2209" spans="1:28">
      <c r="A2209" t="s">
        <v>2403</v>
      </c>
      <c r="B2209" s="1">
        <v>45783</v>
      </c>
      <c r="C2209" t="s">
        <v>121</v>
      </c>
      <c r="D2209" t="s">
        <v>108</v>
      </c>
      <c r="E2209" t="s">
        <v>99</v>
      </c>
      <c r="F2209" t="s">
        <v>32</v>
      </c>
      <c r="G2209" t="s">
        <v>90</v>
      </c>
      <c r="H2209">
        <v>25.02</v>
      </c>
      <c r="I2209">
        <v>1178</v>
      </c>
      <c r="J2209">
        <v>87.42</v>
      </c>
      <c r="K2209">
        <v>3</v>
      </c>
      <c r="L2209" t="s">
        <v>68</v>
      </c>
      <c r="M2209" t="s">
        <v>35</v>
      </c>
      <c r="N2209">
        <v>53644.4</v>
      </c>
      <c r="O2209" t="s">
        <v>268</v>
      </c>
      <c r="P2209" t="s">
        <v>70</v>
      </c>
      <c r="Q2209">
        <v>87.32</v>
      </c>
      <c r="R2209">
        <v>3356.8</v>
      </c>
      <c r="S2209">
        <v>2221.61</v>
      </c>
      <c r="T2209">
        <v>7867.82</v>
      </c>
      <c r="U2209" t="str">
        <f>TEXT(Table1[[#This Row],[Booking_Date]],"mmm")</f>
        <v>May</v>
      </c>
      <c r="V2209">
        <f>YEAR(Table1[[#This Row],[Booking_Date]])</f>
        <v>2025</v>
      </c>
      <c r="W2209" t="s">
        <v>75</v>
      </c>
      <c r="X2209" t="str">
        <f>IF(Table1[[#This Row],[Freight_Cost]]&gt;50000,"High","Low")</f>
        <v>High</v>
      </c>
      <c r="Y2209" s="5" t="str">
        <f>IF(Table1[[#This Row],[Profit]]&gt;10000,"Good","Average")</f>
        <v>Average</v>
      </c>
      <c r="Z2209" s="5" t="str" cm="1">
        <f t="array" ref="Z2209">_xlfn.IFS(K2209&lt;=5,"Excellent",K2209&lt;=10,"Good",TRUE,"Delayed")</f>
        <v>Excellent</v>
      </c>
      <c r="AA2209" s="5" t="str">
        <f>_xlfn.XLOOKUP(Table1[[#This Row],[Shipment_ID]],A:A,E:E)</f>
        <v>ONE</v>
      </c>
      <c r="AB2209" s="5">
        <f t="shared" si="34"/>
        <v>7867.82</v>
      </c>
    </row>
    <row r="2210" spans="1:28">
      <c r="A2210" t="s">
        <v>2404</v>
      </c>
      <c r="B2210" s="1">
        <v>46172</v>
      </c>
      <c r="C2210" t="s">
        <v>115</v>
      </c>
      <c r="D2210" t="s">
        <v>108</v>
      </c>
      <c r="E2210" t="s">
        <v>83</v>
      </c>
      <c r="F2210" t="s">
        <v>32</v>
      </c>
      <c r="G2210" t="s">
        <v>59</v>
      </c>
      <c r="H2210">
        <v>27.18</v>
      </c>
      <c r="I2210">
        <v>2150</v>
      </c>
      <c r="J2210">
        <v>93.6</v>
      </c>
      <c r="K2210">
        <v>6</v>
      </c>
      <c r="L2210" t="s">
        <v>68</v>
      </c>
      <c r="M2210" t="s">
        <v>45</v>
      </c>
      <c r="N2210">
        <v>65494</v>
      </c>
      <c r="O2210" t="s">
        <v>146</v>
      </c>
      <c r="P2210" t="s">
        <v>70</v>
      </c>
      <c r="Q2210">
        <v>87.54</v>
      </c>
      <c r="R2210">
        <v>5387.2</v>
      </c>
      <c r="S2210">
        <v>2262.5700000000002</v>
      </c>
      <c r="T2210">
        <v>5776.74</v>
      </c>
      <c r="U2210" t="str">
        <f>TEXT(Table1[[#This Row],[Booking_Date]],"mmm")</f>
        <v>May</v>
      </c>
      <c r="V2210">
        <f>YEAR(Table1[[#This Row],[Booking_Date]])</f>
        <v>2026</v>
      </c>
      <c r="W2210" t="s">
        <v>75</v>
      </c>
      <c r="X2210" t="str">
        <f>IF(Table1[[#This Row],[Freight_Cost]]&gt;50000,"High","Low")</f>
        <v>High</v>
      </c>
      <c r="Y2210" s="5" t="str">
        <f>IF(Table1[[#This Row],[Profit]]&gt;10000,"Good","Average")</f>
        <v>Average</v>
      </c>
      <c r="Z2210" s="5" t="str" cm="1">
        <f t="array" ref="Z2210">_xlfn.IFS(K2210&lt;=5,"Excellent",K2210&lt;=10,"Good",TRUE,"Delayed")</f>
        <v>Good</v>
      </c>
      <c r="AA2210" s="5" t="str">
        <f>_xlfn.XLOOKUP(Table1[[#This Row],[Shipment_ID]],A:A,E:E)</f>
        <v>MSC</v>
      </c>
      <c r="AB2210" s="5">
        <f t="shared" si="34"/>
        <v>5776.74</v>
      </c>
    </row>
    <row r="2211" spans="1:28">
      <c r="A2211" t="s">
        <v>2405</v>
      </c>
      <c r="B2211" s="1">
        <v>46020</v>
      </c>
      <c r="C2211" t="s">
        <v>89</v>
      </c>
      <c r="D2211" t="s">
        <v>108</v>
      </c>
      <c r="E2211" t="s">
        <v>66</v>
      </c>
      <c r="F2211" t="s">
        <v>32</v>
      </c>
      <c r="G2211" t="s">
        <v>52</v>
      </c>
      <c r="H2211">
        <v>23.07</v>
      </c>
      <c r="I2211">
        <v>2030</v>
      </c>
      <c r="J2211">
        <v>100.69</v>
      </c>
      <c r="K2211">
        <v>7</v>
      </c>
      <c r="L2211" t="s">
        <v>44</v>
      </c>
      <c r="M2211" t="s">
        <v>60</v>
      </c>
      <c r="N2211">
        <v>57205.8</v>
      </c>
      <c r="O2211" t="s">
        <v>598</v>
      </c>
      <c r="P2211" t="s">
        <v>47</v>
      </c>
      <c r="Q2211">
        <v>82.35</v>
      </c>
      <c r="R2211">
        <v>4982.8</v>
      </c>
      <c r="S2211">
        <v>4873.3999999999996</v>
      </c>
      <c r="T2211">
        <v>8068.82</v>
      </c>
      <c r="U2211" t="str">
        <f>TEXT(Table1[[#This Row],[Booking_Date]],"mmm")</f>
        <v>Dec</v>
      </c>
      <c r="V2211">
        <f>YEAR(Table1[[#This Row],[Booking_Date]])</f>
        <v>2025</v>
      </c>
      <c r="W2211" t="s">
        <v>104</v>
      </c>
      <c r="X2211" t="str">
        <f>IF(Table1[[#This Row],[Freight_Cost]]&gt;50000,"High","Low")</f>
        <v>High</v>
      </c>
      <c r="Y2211" s="5" t="str">
        <f>IF(Table1[[#This Row],[Profit]]&gt;10000,"Good","Average")</f>
        <v>Average</v>
      </c>
      <c r="Z2211" s="5" t="str" cm="1">
        <f t="array" ref="Z2211">_xlfn.IFS(K2211&lt;=5,"Excellent",K2211&lt;=10,"Good",TRUE,"Delayed")</f>
        <v>Good</v>
      </c>
      <c r="AA2211" s="5" t="str">
        <f>_xlfn.XLOOKUP(Table1[[#This Row],[Shipment_ID]],A:A,E:E)</f>
        <v>COSCO</v>
      </c>
      <c r="AB2211" s="5">
        <f t="shared" si="34"/>
        <v>8068.82</v>
      </c>
    </row>
    <row r="2212" spans="1:28">
      <c r="A2212" t="s">
        <v>2406</v>
      </c>
      <c r="B2212" s="1">
        <v>45603</v>
      </c>
      <c r="C2212" t="s">
        <v>50</v>
      </c>
      <c r="D2212" t="s">
        <v>72</v>
      </c>
      <c r="E2212" t="s">
        <v>57</v>
      </c>
      <c r="F2212" t="s">
        <v>58</v>
      </c>
      <c r="G2212" t="s">
        <v>52</v>
      </c>
      <c r="H2212">
        <v>23.96</v>
      </c>
      <c r="I2212">
        <v>342</v>
      </c>
      <c r="J2212">
        <v>92.45</v>
      </c>
      <c r="K2212">
        <v>2</v>
      </c>
      <c r="L2212" t="s">
        <v>34</v>
      </c>
      <c r="M2212" t="s">
        <v>60</v>
      </c>
      <c r="N2212">
        <v>53762</v>
      </c>
      <c r="O2212" t="s">
        <v>287</v>
      </c>
      <c r="P2212" t="s">
        <v>37</v>
      </c>
      <c r="Q2212">
        <v>85.98</v>
      </c>
      <c r="R2212">
        <v>1642.4</v>
      </c>
      <c r="S2212">
        <v>3121.36</v>
      </c>
      <c r="T2212">
        <v>4943.17</v>
      </c>
      <c r="U2212" t="str">
        <f>TEXT(Table1[[#This Row],[Booking_Date]],"mmm")</f>
        <v>Nov</v>
      </c>
      <c r="V2212">
        <f>YEAR(Table1[[#This Row],[Booking_Date]])</f>
        <v>2024</v>
      </c>
      <c r="W2212" t="s">
        <v>104</v>
      </c>
      <c r="X2212" t="str">
        <f>IF(Table1[[#This Row],[Freight_Cost]]&gt;50000,"High","Low")</f>
        <v>High</v>
      </c>
      <c r="Y2212" s="5" t="str">
        <f>IF(Table1[[#This Row],[Profit]]&gt;10000,"Good","Average")</f>
        <v>Average</v>
      </c>
      <c r="Z2212" s="5" t="str" cm="1">
        <f t="array" ref="Z2212">_xlfn.IFS(K2212&lt;=5,"Excellent",K2212&lt;=10,"Good",TRUE,"Delayed")</f>
        <v>Excellent</v>
      </c>
      <c r="AA2212" s="5" t="str">
        <f>_xlfn.XLOOKUP(Table1[[#This Row],[Shipment_ID]],A:A,E:E)</f>
        <v>Evergreen</v>
      </c>
      <c r="AB2212" s="5">
        <f t="shared" si="34"/>
        <v>4943.17</v>
      </c>
    </row>
    <row r="2213" spans="1:28">
      <c r="A2213" t="s">
        <v>2407</v>
      </c>
      <c r="B2213" s="1">
        <v>45298</v>
      </c>
      <c r="C2213" t="s">
        <v>121</v>
      </c>
      <c r="D2213" t="s">
        <v>65</v>
      </c>
      <c r="E2213" t="s">
        <v>102</v>
      </c>
      <c r="F2213" t="s">
        <v>32</v>
      </c>
      <c r="G2213" t="s">
        <v>90</v>
      </c>
      <c r="H2213">
        <v>16.03</v>
      </c>
      <c r="I2213">
        <v>1413</v>
      </c>
      <c r="J2213">
        <v>91.37</v>
      </c>
      <c r="K2213">
        <v>5</v>
      </c>
      <c r="L2213" t="s">
        <v>34</v>
      </c>
      <c r="M2213" t="s">
        <v>45</v>
      </c>
      <c r="N2213">
        <v>48847.4</v>
      </c>
      <c r="O2213" t="s">
        <v>268</v>
      </c>
      <c r="P2213" t="s">
        <v>70</v>
      </c>
      <c r="Q2213">
        <v>88.72</v>
      </c>
      <c r="R2213">
        <v>3467.2</v>
      </c>
      <c r="S2213">
        <v>1602.08</v>
      </c>
      <c r="T2213">
        <v>7695.06</v>
      </c>
      <c r="U2213" t="str">
        <f>TEXT(Table1[[#This Row],[Booking_Date]],"mmm")</f>
        <v>Jan</v>
      </c>
      <c r="V2213">
        <f>YEAR(Table1[[#This Row],[Booking_Date]])</f>
        <v>2024</v>
      </c>
      <c r="W2213" t="s">
        <v>38</v>
      </c>
      <c r="X2213" t="str">
        <f>IF(Table1[[#This Row],[Freight_Cost]]&gt;50000,"High","Low")</f>
        <v>Low</v>
      </c>
      <c r="Y2213" s="5" t="str">
        <f>IF(Table1[[#This Row],[Profit]]&gt;10000,"Good","Average")</f>
        <v>Average</v>
      </c>
      <c r="Z2213" s="5" t="str" cm="1">
        <f t="array" ref="Z2213">_xlfn.IFS(K2213&lt;=5,"Excellent",K2213&lt;=10,"Good",TRUE,"Delayed")</f>
        <v>Excellent</v>
      </c>
      <c r="AA2213" s="5" t="str">
        <f>_xlfn.XLOOKUP(Table1[[#This Row],[Shipment_ID]],A:A,E:E)</f>
        <v>Maersk</v>
      </c>
      <c r="AB2213" s="5">
        <f t="shared" si="34"/>
        <v>7695.06</v>
      </c>
    </row>
    <row r="2214" spans="1:28">
      <c r="A2214" t="s">
        <v>2408</v>
      </c>
      <c r="B2214" s="1">
        <v>46062</v>
      </c>
      <c r="C2214" t="s">
        <v>121</v>
      </c>
      <c r="D2214" t="s">
        <v>72</v>
      </c>
      <c r="E2214" t="s">
        <v>57</v>
      </c>
      <c r="F2214" t="s">
        <v>58</v>
      </c>
      <c r="G2214" t="s">
        <v>43</v>
      </c>
      <c r="H2214">
        <v>24.69</v>
      </c>
      <c r="I2214">
        <v>1708</v>
      </c>
      <c r="J2214">
        <v>98.32</v>
      </c>
      <c r="K2214">
        <v>6</v>
      </c>
      <c r="L2214" t="s">
        <v>68</v>
      </c>
      <c r="M2214" t="s">
        <v>35</v>
      </c>
      <c r="N2214">
        <v>73015.399999999994</v>
      </c>
      <c r="O2214" t="s">
        <v>792</v>
      </c>
      <c r="P2214" t="s">
        <v>47</v>
      </c>
      <c r="Q2214">
        <v>87.25</v>
      </c>
      <c r="R2214">
        <v>4403.6000000000004</v>
      </c>
      <c r="S2214">
        <v>1548.49</v>
      </c>
      <c r="T2214">
        <v>6432.68</v>
      </c>
      <c r="U2214" t="str">
        <f>TEXT(Table1[[#This Row],[Booking_Date]],"mmm")</f>
        <v>Feb</v>
      </c>
      <c r="V2214">
        <f>YEAR(Table1[[#This Row],[Booking_Date]])</f>
        <v>2026</v>
      </c>
      <c r="W2214" t="s">
        <v>38</v>
      </c>
      <c r="X2214" t="str">
        <f>IF(Table1[[#This Row],[Freight_Cost]]&gt;50000,"High","Low")</f>
        <v>High</v>
      </c>
      <c r="Y2214" s="5" t="str">
        <f>IF(Table1[[#This Row],[Profit]]&gt;10000,"Good","Average")</f>
        <v>Average</v>
      </c>
      <c r="Z2214" s="5" t="str" cm="1">
        <f t="array" ref="Z2214">_xlfn.IFS(K2214&lt;=5,"Excellent",K2214&lt;=10,"Good",TRUE,"Delayed")</f>
        <v>Good</v>
      </c>
      <c r="AA2214" s="5" t="str">
        <f>_xlfn.XLOOKUP(Table1[[#This Row],[Shipment_ID]],A:A,E:E)</f>
        <v>Evergreen</v>
      </c>
      <c r="AB2214" s="5">
        <f t="shared" si="34"/>
        <v>6432.68</v>
      </c>
    </row>
    <row r="2215" spans="1:28">
      <c r="A2215" t="s">
        <v>2409</v>
      </c>
      <c r="B2215" s="1">
        <v>45672</v>
      </c>
      <c r="C2215" t="s">
        <v>89</v>
      </c>
      <c r="D2215" t="s">
        <v>82</v>
      </c>
      <c r="E2215" t="s">
        <v>57</v>
      </c>
      <c r="F2215" t="s">
        <v>32</v>
      </c>
      <c r="G2215" t="s">
        <v>67</v>
      </c>
      <c r="H2215">
        <v>12.28</v>
      </c>
      <c r="I2215">
        <v>1373</v>
      </c>
      <c r="J2215">
        <v>94.69</v>
      </c>
      <c r="K2215">
        <v>5</v>
      </c>
      <c r="L2215" t="s">
        <v>68</v>
      </c>
      <c r="M2215" t="s">
        <v>60</v>
      </c>
      <c r="N2215">
        <v>41390.800000000003</v>
      </c>
      <c r="O2215" t="s">
        <v>360</v>
      </c>
      <c r="P2215" t="s">
        <v>70</v>
      </c>
      <c r="Q2215">
        <v>81.8</v>
      </c>
      <c r="R2215">
        <v>3237.2</v>
      </c>
      <c r="S2215">
        <v>1949.53</v>
      </c>
      <c r="T2215">
        <v>6817.95</v>
      </c>
      <c r="U2215" t="str">
        <f>TEXT(Table1[[#This Row],[Booking_Date]],"mmm")</f>
        <v>Jan</v>
      </c>
      <c r="V2215">
        <f>YEAR(Table1[[#This Row],[Booking_Date]])</f>
        <v>2025</v>
      </c>
      <c r="W2215" t="s">
        <v>38</v>
      </c>
      <c r="X2215" t="str">
        <f>IF(Table1[[#This Row],[Freight_Cost]]&gt;50000,"High","Low")</f>
        <v>Low</v>
      </c>
      <c r="Y2215" s="5" t="str">
        <f>IF(Table1[[#This Row],[Profit]]&gt;10000,"Good","Average")</f>
        <v>Average</v>
      </c>
      <c r="Z2215" s="5" t="str" cm="1">
        <f t="array" ref="Z2215">_xlfn.IFS(K2215&lt;=5,"Excellent",K2215&lt;=10,"Good",TRUE,"Delayed")</f>
        <v>Excellent</v>
      </c>
      <c r="AA2215" s="5" t="str">
        <f>_xlfn.XLOOKUP(Table1[[#This Row],[Shipment_ID]],A:A,E:E)</f>
        <v>Evergreen</v>
      </c>
      <c r="AB2215" s="5">
        <f t="shared" si="34"/>
        <v>6817.95</v>
      </c>
    </row>
    <row r="2216" spans="1:28">
      <c r="A2216" t="s">
        <v>2410</v>
      </c>
      <c r="B2216" s="1">
        <v>45922</v>
      </c>
      <c r="C2216" t="s">
        <v>115</v>
      </c>
      <c r="D2216" t="s">
        <v>65</v>
      </c>
      <c r="E2216" t="s">
        <v>42</v>
      </c>
      <c r="F2216" t="s">
        <v>58</v>
      </c>
      <c r="G2216" t="s">
        <v>33</v>
      </c>
      <c r="H2216">
        <v>11.33</v>
      </c>
      <c r="I2216">
        <v>1733</v>
      </c>
      <c r="J2216">
        <v>103.03</v>
      </c>
      <c r="K2216">
        <v>5</v>
      </c>
      <c r="L2216" t="s">
        <v>34</v>
      </c>
      <c r="M2216" t="s">
        <v>35</v>
      </c>
      <c r="N2216">
        <v>64356.6</v>
      </c>
      <c r="O2216" t="s">
        <v>487</v>
      </c>
      <c r="P2216" t="s">
        <v>78</v>
      </c>
      <c r="Q2216">
        <v>83.54</v>
      </c>
      <c r="R2216">
        <v>3919.2</v>
      </c>
      <c r="S2216">
        <v>4864.45</v>
      </c>
      <c r="T2216">
        <v>5966.05</v>
      </c>
      <c r="U2216" t="str">
        <f>TEXT(Table1[[#This Row],[Booking_Date]],"mmm")</f>
        <v>Sep</v>
      </c>
      <c r="V2216">
        <f>YEAR(Table1[[#This Row],[Booking_Date]])</f>
        <v>2025</v>
      </c>
      <c r="W2216" t="s">
        <v>48</v>
      </c>
      <c r="X2216" t="str">
        <f>IF(Table1[[#This Row],[Freight_Cost]]&gt;50000,"High","Low")</f>
        <v>High</v>
      </c>
      <c r="Y2216" s="5" t="str">
        <f>IF(Table1[[#This Row],[Profit]]&gt;10000,"Good","Average")</f>
        <v>Average</v>
      </c>
      <c r="Z2216" s="5" t="str" cm="1">
        <f t="array" ref="Z2216">_xlfn.IFS(K2216&lt;=5,"Excellent",K2216&lt;=10,"Good",TRUE,"Delayed")</f>
        <v>Excellent</v>
      </c>
      <c r="AA2216" s="5" t="str">
        <f>_xlfn.XLOOKUP(Table1[[#This Row],[Shipment_ID]],A:A,E:E)</f>
        <v>CMA CGM</v>
      </c>
      <c r="AB2216" s="5">
        <f t="shared" si="34"/>
        <v>5966.05</v>
      </c>
    </row>
    <row r="2217" spans="1:28">
      <c r="A2217" t="s">
        <v>2411</v>
      </c>
      <c r="B2217" s="1">
        <v>45666</v>
      </c>
      <c r="C2217" t="s">
        <v>29</v>
      </c>
      <c r="D2217" t="s">
        <v>72</v>
      </c>
      <c r="E2217" t="s">
        <v>66</v>
      </c>
      <c r="F2217" t="s">
        <v>32</v>
      </c>
      <c r="G2217" t="s">
        <v>67</v>
      </c>
      <c r="H2217">
        <v>24.32</v>
      </c>
      <c r="I2217">
        <v>823</v>
      </c>
      <c r="J2217">
        <v>101.11</v>
      </c>
      <c r="K2217">
        <v>2</v>
      </c>
      <c r="L2217" t="s">
        <v>44</v>
      </c>
      <c r="M2217" t="s">
        <v>60</v>
      </c>
      <c r="N2217">
        <v>43897.2</v>
      </c>
      <c r="O2217" t="s">
        <v>207</v>
      </c>
      <c r="P2217" t="s">
        <v>37</v>
      </c>
      <c r="Q2217">
        <v>88.32</v>
      </c>
      <c r="R2217">
        <v>2618.8000000000002</v>
      </c>
      <c r="S2217">
        <v>2632.13</v>
      </c>
      <c r="T2217">
        <v>6790.44</v>
      </c>
      <c r="U2217" t="str">
        <f>TEXT(Table1[[#This Row],[Booking_Date]],"mmm")</f>
        <v>Jan</v>
      </c>
      <c r="V2217">
        <f>YEAR(Table1[[#This Row],[Booking_Date]])</f>
        <v>2025</v>
      </c>
      <c r="W2217" t="s">
        <v>38</v>
      </c>
      <c r="X2217" t="str">
        <f>IF(Table1[[#This Row],[Freight_Cost]]&gt;50000,"High","Low")</f>
        <v>Low</v>
      </c>
      <c r="Y2217" s="5" t="str">
        <f>IF(Table1[[#This Row],[Profit]]&gt;10000,"Good","Average")</f>
        <v>Average</v>
      </c>
      <c r="Z2217" s="5" t="str" cm="1">
        <f t="array" ref="Z2217">_xlfn.IFS(K2217&lt;=5,"Excellent",K2217&lt;=10,"Good",TRUE,"Delayed")</f>
        <v>Excellent</v>
      </c>
      <c r="AA2217" s="5" t="str">
        <f>_xlfn.XLOOKUP(Table1[[#This Row],[Shipment_ID]],A:A,E:E)</f>
        <v>COSCO</v>
      </c>
      <c r="AB2217" s="5">
        <f t="shared" si="34"/>
        <v>6790.44</v>
      </c>
    </row>
    <row r="2218" spans="1:28">
      <c r="A2218" t="s">
        <v>2412</v>
      </c>
      <c r="B2218" s="1">
        <v>46142</v>
      </c>
      <c r="C2218" t="s">
        <v>40</v>
      </c>
      <c r="D2218" t="s">
        <v>51</v>
      </c>
      <c r="E2218" t="s">
        <v>31</v>
      </c>
      <c r="F2218" t="s">
        <v>58</v>
      </c>
      <c r="G2218" t="s">
        <v>59</v>
      </c>
      <c r="H2218">
        <v>26.9</v>
      </c>
      <c r="I2218">
        <v>2543</v>
      </c>
      <c r="J2218">
        <v>86.62</v>
      </c>
      <c r="K2218">
        <v>8</v>
      </c>
      <c r="L2218" t="s">
        <v>44</v>
      </c>
      <c r="M2218" t="s">
        <v>35</v>
      </c>
      <c r="N2218">
        <v>81120.399999999994</v>
      </c>
      <c r="O2218" t="s">
        <v>360</v>
      </c>
      <c r="P2218" t="s">
        <v>78</v>
      </c>
      <c r="Q2218">
        <v>82.93</v>
      </c>
      <c r="R2218">
        <v>6162</v>
      </c>
      <c r="S2218">
        <v>4830.18</v>
      </c>
      <c r="T2218">
        <v>6554.63</v>
      </c>
      <c r="U2218" t="str">
        <f>TEXT(Table1[[#This Row],[Booking_Date]],"mmm")</f>
        <v>Apr</v>
      </c>
      <c r="V2218">
        <f>YEAR(Table1[[#This Row],[Booking_Date]])</f>
        <v>2026</v>
      </c>
      <c r="W2218" t="s">
        <v>75</v>
      </c>
      <c r="X2218" t="str">
        <f>IF(Table1[[#This Row],[Freight_Cost]]&gt;50000,"High","Low")</f>
        <v>High</v>
      </c>
      <c r="Y2218" s="5" t="str">
        <f>IF(Table1[[#This Row],[Profit]]&gt;10000,"Good","Average")</f>
        <v>Average</v>
      </c>
      <c r="Z2218" s="5" t="str" cm="1">
        <f t="array" ref="Z2218">_xlfn.IFS(K2218&lt;=5,"Excellent",K2218&lt;=10,"Good",TRUE,"Delayed")</f>
        <v>Good</v>
      </c>
      <c r="AA2218" s="5" t="str">
        <f>_xlfn.XLOOKUP(Table1[[#This Row],[Shipment_ID]],A:A,E:E)</f>
        <v>Hapag-Lloyd</v>
      </c>
      <c r="AB2218" s="5">
        <f t="shared" si="34"/>
        <v>6554.63</v>
      </c>
    </row>
    <row r="2219" spans="1:28">
      <c r="A2219" t="s">
        <v>2413</v>
      </c>
      <c r="B2219" s="1">
        <v>45426</v>
      </c>
      <c r="C2219" t="s">
        <v>115</v>
      </c>
      <c r="D2219" t="s">
        <v>51</v>
      </c>
      <c r="E2219" t="s">
        <v>57</v>
      </c>
      <c r="F2219" t="s">
        <v>32</v>
      </c>
      <c r="G2219" t="s">
        <v>33</v>
      </c>
      <c r="H2219">
        <v>13.87</v>
      </c>
      <c r="I2219">
        <v>553</v>
      </c>
      <c r="J2219">
        <v>103.9</v>
      </c>
      <c r="K2219">
        <v>2</v>
      </c>
      <c r="L2219" t="s">
        <v>68</v>
      </c>
      <c r="M2219" t="s">
        <v>35</v>
      </c>
      <c r="N2219">
        <v>38087</v>
      </c>
      <c r="O2219" t="s">
        <v>686</v>
      </c>
      <c r="P2219" t="s">
        <v>70</v>
      </c>
      <c r="Q2219">
        <v>85.76</v>
      </c>
      <c r="R2219">
        <v>1660.8</v>
      </c>
      <c r="S2219">
        <v>2835.53</v>
      </c>
      <c r="T2219">
        <v>3783.18</v>
      </c>
      <c r="U2219" t="str">
        <f>TEXT(Table1[[#This Row],[Booking_Date]],"mmm")</f>
        <v>May</v>
      </c>
      <c r="V2219">
        <f>YEAR(Table1[[#This Row],[Booking_Date]])</f>
        <v>2024</v>
      </c>
      <c r="W2219" t="s">
        <v>75</v>
      </c>
      <c r="X2219" t="str">
        <f>IF(Table1[[#This Row],[Freight_Cost]]&gt;50000,"High","Low")</f>
        <v>Low</v>
      </c>
      <c r="Y2219" s="5" t="str">
        <f>IF(Table1[[#This Row],[Profit]]&gt;10000,"Good","Average")</f>
        <v>Average</v>
      </c>
      <c r="Z2219" s="5" t="str" cm="1">
        <f t="array" ref="Z2219">_xlfn.IFS(K2219&lt;=5,"Excellent",K2219&lt;=10,"Good",TRUE,"Delayed")</f>
        <v>Excellent</v>
      </c>
      <c r="AA2219" s="5" t="str">
        <f>_xlfn.XLOOKUP(Table1[[#This Row],[Shipment_ID]],A:A,E:E)</f>
        <v>Evergreen</v>
      </c>
      <c r="AB2219" s="5">
        <f t="shared" si="34"/>
        <v>3783.18</v>
      </c>
    </row>
    <row r="2220" spans="1:28">
      <c r="A2220" t="s">
        <v>2414</v>
      </c>
      <c r="B2220" s="1">
        <v>45938</v>
      </c>
      <c r="C2220" t="s">
        <v>64</v>
      </c>
      <c r="D2220" t="s">
        <v>65</v>
      </c>
      <c r="E2220" t="s">
        <v>57</v>
      </c>
      <c r="F2220" t="s">
        <v>58</v>
      </c>
      <c r="G2220" t="s">
        <v>59</v>
      </c>
      <c r="H2220">
        <v>13.75</v>
      </c>
      <c r="I2220">
        <v>963</v>
      </c>
      <c r="J2220">
        <v>89.74</v>
      </c>
      <c r="K2220">
        <v>3</v>
      </c>
      <c r="L2220" t="s">
        <v>44</v>
      </c>
      <c r="M2220" t="s">
        <v>60</v>
      </c>
      <c r="N2220">
        <v>46699.8</v>
      </c>
      <c r="O2220" t="s">
        <v>395</v>
      </c>
      <c r="P2220" t="s">
        <v>47</v>
      </c>
      <c r="Q2220">
        <v>81.86</v>
      </c>
      <c r="R2220">
        <v>2476</v>
      </c>
      <c r="S2220">
        <v>1516.76</v>
      </c>
      <c r="T2220">
        <v>5283.45</v>
      </c>
      <c r="U2220" t="str">
        <f>TEXT(Table1[[#This Row],[Booking_Date]],"mmm")</f>
        <v>Oct</v>
      </c>
      <c r="V2220">
        <f>YEAR(Table1[[#This Row],[Booking_Date]])</f>
        <v>2025</v>
      </c>
      <c r="W2220" t="s">
        <v>104</v>
      </c>
      <c r="X2220" t="str">
        <f>IF(Table1[[#This Row],[Freight_Cost]]&gt;50000,"High","Low")</f>
        <v>Low</v>
      </c>
      <c r="Y2220" s="5" t="str">
        <f>IF(Table1[[#This Row],[Profit]]&gt;10000,"Good","Average")</f>
        <v>Average</v>
      </c>
      <c r="Z2220" s="5" t="str" cm="1">
        <f t="array" ref="Z2220">_xlfn.IFS(K2220&lt;=5,"Excellent",K2220&lt;=10,"Good",TRUE,"Delayed")</f>
        <v>Excellent</v>
      </c>
      <c r="AA2220" s="5" t="str">
        <f>_xlfn.XLOOKUP(Table1[[#This Row],[Shipment_ID]],A:A,E:E)</f>
        <v>Evergreen</v>
      </c>
      <c r="AB2220" s="5">
        <f t="shared" si="34"/>
        <v>5283.45</v>
      </c>
    </row>
    <row r="2221" spans="1:28">
      <c r="A2221" t="s">
        <v>2415</v>
      </c>
      <c r="B2221" s="1">
        <v>45601</v>
      </c>
      <c r="C2221" t="s">
        <v>115</v>
      </c>
      <c r="D2221" t="s">
        <v>41</v>
      </c>
      <c r="E2221" t="s">
        <v>31</v>
      </c>
      <c r="F2221" t="s">
        <v>32</v>
      </c>
      <c r="G2221" t="s">
        <v>33</v>
      </c>
      <c r="H2221">
        <v>11.29</v>
      </c>
      <c r="I2221">
        <v>1835</v>
      </c>
      <c r="J2221">
        <v>99.65</v>
      </c>
      <c r="K2221">
        <v>4</v>
      </c>
      <c r="L2221" t="s">
        <v>68</v>
      </c>
      <c r="M2221" t="s">
        <v>60</v>
      </c>
      <c r="N2221">
        <v>46639</v>
      </c>
      <c r="O2221" t="s">
        <v>103</v>
      </c>
      <c r="P2221" t="s">
        <v>47</v>
      </c>
      <c r="Q2221">
        <v>86.95</v>
      </c>
      <c r="R2221">
        <v>4121.6000000000004</v>
      </c>
      <c r="S2221">
        <v>2257.09</v>
      </c>
      <c r="T2221">
        <v>7712.72</v>
      </c>
      <c r="U2221" t="str">
        <f>TEXT(Table1[[#This Row],[Booking_Date]],"mmm")</f>
        <v>Nov</v>
      </c>
      <c r="V2221">
        <f>YEAR(Table1[[#This Row],[Booking_Date]])</f>
        <v>2024</v>
      </c>
      <c r="W2221" t="s">
        <v>104</v>
      </c>
      <c r="X2221" t="str">
        <f>IF(Table1[[#This Row],[Freight_Cost]]&gt;50000,"High","Low")</f>
        <v>Low</v>
      </c>
      <c r="Y2221" s="5" t="str">
        <f>IF(Table1[[#This Row],[Profit]]&gt;10000,"Good","Average")</f>
        <v>Average</v>
      </c>
      <c r="Z2221" s="5" t="str" cm="1">
        <f t="array" ref="Z2221">_xlfn.IFS(K2221&lt;=5,"Excellent",K2221&lt;=10,"Good",TRUE,"Delayed")</f>
        <v>Excellent</v>
      </c>
      <c r="AA2221" s="5" t="str">
        <f>_xlfn.XLOOKUP(Table1[[#This Row],[Shipment_ID]],A:A,E:E)</f>
        <v>Hapag-Lloyd</v>
      </c>
      <c r="AB2221" s="5">
        <f t="shared" si="34"/>
        <v>7712.72</v>
      </c>
    </row>
    <row r="2222" spans="1:28">
      <c r="A2222" t="s">
        <v>2416</v>
      </c>
      <c r="B2222" s="1">
        <v>46120</v>
      </c>
      <c r="C2222" t="s">
        <v>89</v>
      </c>
      <c r="D2222" t="s">
        <v>82</v>
      </c>
      <c r="E2222" t="s">
        <v>42</v>
      </c>
      <c r="F2222" t="s">
        <v>58</v>
      </c>
      <c r="G2222" t="s">
        <v>90</v>
      </c>
      <c r="H2222">
        <v>23.89</v>
      </c>
      <c r="I2222">
        <v>729</v>
      </c>
      <c r="J2222">
        <v>97.41</v>
      </c>
      <c r="K2222">
        <v>2</v>
      </c>
      <c r="L2222" t="s">
        <v>34</v>
      </c>
      <c r="M2222" t="s">
        <v>60</v>
      </c>
      <c r="N2222">
        <v>58938.2</v>
      </c>
      <c r="O2222" t="s">
        <v>564</v>
      </c>
      <c r="P2222" t="s">
        <v>70</v>
      </c>
      <c r="Q2222">
        <v>85.96</v>
      </c>
      <c r="R2222">
        <v>2413.6</v>
      </c>
      <c r="S2222">
        <v>4343.8100000000004</v>
      </c>
      <c r="T2222">
        <v>10544.49</v>
      </c>
      <c r="U2222" t="str">
        <f>TEXT(Table1[[#This Row],[Booking_Date]],"mmm")</f>
        <v>Apr</v>
      </c>
      <c r="V2222">
        <f>YEAR(Table1[[#This Row],[Booking_Date]])</f>
        <v>2026</v>
      </c>
      <c r="W2222" t="s">
        <v>75</v>
      </c>
      <c r="X2222" t="str">
        <f>IF(Table1[[#This Row],[Freight_Cost]]&gt;50000,"High","Low")</f>
        <v>High</v>
      </c>
      <c r="Y2222" s="5" t="str">
        <f>IF(Table1[[#This Row],[Profit]]&gt;10000,"Good","Average")</f>
        <v>Good</v>
      </c>
      <c r="Z2222" s="5" t="str" cm="1">
        <f t="array" ref="Z2222">_xlfn.IFS(K2222&lt;=5,"Excellent",K2222&lt;=10,"Good",TRUE,"Delayed")</f>
        <v>Excellent</v>
      </c>
      <c r="AA2222" s="5" t="str">
        <f>_xlfn.XLOOKUP(Table1[[#This Row],[Shipment_ID]],A:A,E:E)</f>
        <v>CMA CGM</v>
      </c>
      <c r="AB2222" s="5">
        <f t="shared" si="34"/>
        <v>10544.49</v>
      </c>
    </row>
    <row r="2223" spans="1:28">
      <c r="A2223" t="s">
        <v>2417</v>
      </c>
      <c r="B2223" s="1">
        <v>45667</v>
      </c>
      <c r="C2223" t="s">
        <v>64</v>
      </c>
      <c r="D2223" t="s">
        <v>82</v>
      </c>
      <c r="E2223" t="s">
        <v>102</v>
      </c>
      <c r="F2223" t="s">
        <v>32</v>
      </c>
      <c r="G2223" t="s">
        <v>33</v>
      </c>
      <c r="H2223">
        <v>22.01</v>
      </c>
      <c r="I2223">
        <v>1273</v>
      </c>
      <c r="J2223">
        <v>96.99</v>
      </c>
      <c r="K2223">
        <v>3</v>
      </c>
      <c r="L2223" t="s">
        <v>44</v>
      </c>
      <c r="M2223" t="s">
        <v>45</v>
      </c>
      <c r="N2223">
        <v>48223.8</v>
      </c>
      <c r="O2223" t="s">
        <v>360</v>
      </c>
      <c r="P2223" t="s">
        <v>37</v>
      </c>
      <c r="Q2223">
        <v>87.29</v>
      </c>
      <c r="R2223">
        <v>3426.4</v>
      </c>
      <c r="S2223">
        <v>2486.73</v>
      </c>
      <c r="T2223">
        <v>4101.1400000000003</v>
      </c>
      <c r="U2223" t="str">
        <f>TEXT(Table1[[#This Row],[Booking_Date]],"mmm")</f>
        <v>Jan</v>
      </c>
      <c r="V2223">
        <f>YEAR(Table1[[#This Row],[Booking_Date]])</f>
        <v>2025</v>
      </c>
      <c r="W2223" t="s">
        <v>38</v>
      </c>
      <c r="X2223" t="str">
        <f>IF(Table1[[#This Row],[Freight_Cost]]&gt;50000,"High","Low")</f>
        <v>Low</v>
      </c>
      <c r="Y2223" s="5" t="str">
        <f>IF(Table1[[#This Row],[Profit]]&gt;10000,"Good","Average")</f>
        <v>Average</v>
      </c>
      <c r="Z2223" s="5" t="str" cm="1">
        <f t="array" ref="Z2223">_xlfn.IFS(K2223&lt;=5,"Excellent",K2223&lt;=10,"Good",TRUE,"Delayed")</f>
        <v>Excellent</v>
      </c>
      <c r="AA2223" s="5" t="str">
        <f>_xlfn.XLOOKUP(Table1[[#This Row],[Shipment_ID]],A:A,E:E)</f>
        <v>Maersk</v>
      </c>
      <c r="AB2223" s="5">
        <f t="shared" si="34"/>
        <v>4101.1400000000003</v>
      </c>
    </row>
    <row r="2224" spans="1:28">
      <c r="A2224" t="s">
        <v>2418</v>
      </c>
      <c r="B2224" s="1">
        <v>45935</v>
      </c>
      <c r="C2224" t="s">
        <v>50</v>
      </c>
      <c r="D2224" t="s">
        <v>56</v>
      </c>
      <c r="E2224" t="s">
        <v>102</v>
      </c>
      <c r="F2224" t="s">
        <v>32</v>
      </c>
      <c r="G2224" t="s">
        <v>52</v>
      </c>
      <c r="H2224">
        <v>23.87</v>
      </c>
      <c r="I2224">
        <v>1734</v>
      </c>
      <c r="J2224">
        <v>98.02</v>
      </c>
      <c r="K2224">
        <v>4</v>
      </c>
      <c r="L2224" t="s">
        <v>34</v>
      </c>
      <c r="M2224" t="s">
        <v>60</v>
      </c>
      <c r="N2224">
        <v>59053.4</v>
      </c>
      <c r="O2224" t="s">
        <v>450</v>
      </c>
      <c r="P2224" t="s">
        <v>54</v>
      </c>
      <c r="Q2224">
        <v>83.19</v>
      </c>
      <c r="R2224">
        <v>4422.8</v>
      </c>
      <c r="S2224">
        <v>3775.79</v>
      </c>
      <c r="T2224">
        <v>9533.56</v>
      </c>
      <c r="U2224" t="str">
        <f>TEXT(Table1[[#This Row],[Booking_Date]],"mmm")</f>
        <v>Oct</v>
      </c>
      <c r="V2224">
        <f>YEAR(Table1[[#This Row],[Booking_Date]])</f>
        <v>2025</v>
      </c>
      <c r="W2224" t="s">
        <v>104</v>
      </c>
      <c r="X2224" t="str">
        <f>IF(Table1[[#This Row],[Freight_Cost]]&gt;50000,"High","Low")</f>
        <v>High</v>
      </c>
      <c r="Y2224" s="5" t="str">
        <f>IF(Table1[[#This Row],[Profit]]&gt;10000,"Good","Average")</f>
        <v>Average</v>
      </c>
      <c r="Z2224" s="5" t="str" cm="1">
        <f t="array" ref="Z2224">_xlfn.IFS(K2224&lt;=5,"Excellent",K2224&lt;=10,"Good",TRUE,"Delayed")</f>
        <v>Excellent</v>
      </c>
      <c r="AA2224" s="5" t="str">
        <f>_xlfn.XLOOKUP(Table1[[#This Row],[Shipment_ID]],A:A,E:E)</f>
        <v>Maersk</v>
      </c>
      <c r="AB2224" s="5">
        <f t="shared" si="34"/>
        <v>9533.56</v>
      </c>
    </row>
    <row r="2225" spans="1:28">
      <c r="A2225" t="s">
        <v>2419</v>
      </c>
      <c r="B2225" s="1">
        <v>45472</v>
      </c>
      <c r="C2225" t="s">
        <v>64</v>
      </c>
      <c r="D2225" t="s">
        <v>56</v>
      </c>
      <c r="E2225" t="s">
        <v>99</v>
      </c>
      <c r="F2225" t="s">
        <v>32</v>
      </c>
      <c r="G2225" t="s">
        <v>43</v>
      </c>
      <c r="H2225">
        <v>25.25</v>
      </c>
      <c r="I2225">
        <v>1313</v>
      </c>
      <c r="J2225">
        <v>102.04</v>
      </c>
      <c r="K2225">
        <v>4</v>
      </c>
      <c r="L2225" t="s">
        <v>44</v>
      </c>
      <c r="M2225" t="s">
        <v>35</v>
      </c>
      <c r="N2225">
        <v>54725.8</v>
      </c>
      <c r="O2225" t="s">
        <v>272</v>
      </c>
      <c r="P2225" t="s">
        <v>54</v>
      </c>
      <c r="Q2225">
        <v>82.9</v>
      </c>
      <c r="R2225">
        <v>3636</v>
      </c>
      <c r="S2225">
        <v>2320.62</v>
      </c>
      <c r="T2225">
        <v>7110.68</v>
      </c>
      <c r="U2225" t="str">
        <f>TEXT(Table1[[#This Row],[Booking_Date]],"mmm")</f>
        <v>Jun</v>
      </c>
      <c r="V2225">
        <f>YEAR(Table1[[#This Row],[Booking_Date]])</f>
        <v>2024</v>
      </c>
      <c r="W2225" t="s">
        <v>75</v>
      </c>
      <c r="X2225" t="str">
        <f>IF(Table1[[#This Row],[Freight_Cost]]&gt;50000,"High","Low")</f>
        <v>High</v>
      </c>
      <c r="Y2225" s="5" t="str">
        <f>IF(Table1[[#This Row],[Profit]]&gt;10000,"Good","Average")</f>
        <v>Average</v>
      </c>
      <c r="Z2225" s="5" t="str" cm="1">
        <f t="array" ref="Z2225">_xlfn.IFS(K2225&lt;=5,"Excellent",K2225&lt;=10,"Good",TRUE,"Delayed")</f>
        <v>Excellent</v>
      </c>
      <c r="AA2225" s="5" t="str">
        <f>_xlfn.XLOOKUP(Table1[[#This Row],[Shipment_ID]],A:A,E:E)</f>
        <v>ONE</v>
      </c>
      <c r="AB2225" s="5">
        <f t="shared" si="34"/>
        <v>7110.68</v>
      </c>
    </row>
    <row r="2226" spans="1:28">
      <c r="A2226" t="s">
        <v>2420</v>
      </c>
      <c r="B2226" s="1">
        <v>45426</v>
      </c>
      <c r="C2226" t="s">
        <v>89</v>
      </c>
      <c r="D2226" t="s">
        <v>41</v>
      </c>
      <c r="E2226" t="s">
        <v>99</v>
      </c>
      <c r="F2226" t="s">
        <v>58</v>
      </c>
      <c r="G2226" t="s">
        <v>52</v>
      </c>
      <c r="H2226">
        <v>14.75</v>
      </c>
      <c r="I2226">
        <v>2263</v>
      </c>
      <c r="J2226">
        <v>93.28</v>
      </c>
      <c r="K2226">
        <v>6</v>
      </c>
      <c r="L2226" t="s">
        <v>68</v>
      </c>
      <c r="M2226" t="s">
        <v>45</v>
      </c>
      <c r="N2226">
        <v>67624.600000000006</v>
      </c>
      <c r="O2226" t="s">
        <v>598</v>
      </c>
      <c r="P2226" t="s">
        <v>54</v>
      </c>
      <c r="Q2226">
        <v>87.54</v>
      </c>
      <c r="R2226">
        <v>5116</v>
      </c>
      <c r="S2226">
        <v>3286.91</v>
      </c>
      <c r="T2226">
        <v>7967.16</v>
      </c>
      <c r="U2226" t="str">
        <f>TEXT(Table1[[#This Row],[Booking_Date]],"mmm")</f>
        <v>May</v>
      </c>
      <c r="V2226">
        <f>YEAR(Table1[[#This Row],[Booking_Date]])</f>
        <v>2024</v>
      </c>
      <c r="W2226" t="s">
        <v>75</v>
      </c>
      <c r="X2226" t="str">
        <f>IF(Table1[[#This Row],[Freight_Cost]]&gt;50000,"High","Low")</f>
        <v>High</v>
      </c>
      <c r="Y2226" s="5" t="str">
        <f>IF(Table1[[#This Row],[Profit]]&gt;10000,"Good","Average")</f>
        <v>Average</v>
      </c>
      <c r="Z2226" s="5" t="str" cm="1">
        <f t="array" ref="Z2226">_xlfn.IFS(K2226&lt;=5,"Excellent",K2226&lt;=10,"Good",TRUE,"Delayed")</f>
        <v>Good</v>
      </c>
      <c r="AA2226" s="5" t="str">
        <f>_xlfn.XLOOKUP(Table1[[#This Row],[Shipment_ID]],A:A,E:E)</f>
        <v>ONE</v>
      </c>
      <c r="AB2226" s="5">
        <f t="shared" si="34"/>
        <v>7967.16</v>
      </c>
    </row>
    <row r="2227" spans="1:28">
      <c r="A2227" t="s">
        <v>2421</v>
      </c>
      <c r="B2227" s="1">
        <v>46176</v>
      </c>
      <c r="C2227" t="s">
        <v>115</v>
      </c>
      <c r="D2227" t="s">
        <v>30</v>
      </c>
      <c r="E2227" t="s">
        <v>57</v>
      </c>
      <c r="F2227" t="s">
        <v>32</v>
      </c>
      <c r="G2227" t="s">
        <v>43</v>
      </c>
      <c r="H2227">
        <v>21.24</v>
      </c>
      <c r="I2227">
        <v>924</v>
      </c>
      <c r="J2227">
        <v>88.87</v>
      </c>
      <c r="K2227">
        <v>4</v>
      </c>
      <c r="L2227" t="s">
        <v>68</v>
      </c>
      <c r="M2227" t="s">
        <v>45</v>
      </c>
      <c r="N2227">
        <v>44868.4</v>
      </c>
      <c r="O2227" t="s">
        <v>91</v>
      </c>
      <c r="P2227" t="s">
        <v>47</v>
      </c>
      <c r="Q2227">
        <v>82.06</v>
      </c>
      <c r="R2227">
        <v>2697.6</v>
      </c>
      <c r="S2227">
        <v>1912.64</v>
      </c>
      <c r="T2227">
        <v>6636.75</v>
      </c>
      <c r="U2227" t="str">
        <f>TEXT(Table1[[#This Row],[Booking_Date]],"mmm")</f>
        <v>Jun</v>
      </c>
      <c r="V2227">
        <f>YEAR(Table1[[#This Row],[Booking_Date]])</f>
        <v>2026</v>
      </c>
      <c r="W2227" t="s">
        <v>75</v>
      </c>
      <c r="X2227" t="str">
        <f>IF(Table1[[#This Row],[Freight_Cost]]&gt;50000,"High","Low")</f>
        <v>Low</v>
      </c>
      <c r="Y2227" s="5" t="str">
        <f>IF(Table1[[#This Row],[Profit]]&gt;10000,"Good","Average")</f>
        <v>Average</v>
      </c>
      <c r="Z2227" s="5" t="str" cm="1">
        <f t="array" ref="Z2227">_xlfn.IFS(K2227&lt;=5,"Excellent",K2227&lt;=10,"Good",TRUE,"Delayed")</f>
        <v>Excellent</v>
      </c>
      <c r="AA2227" s="5" t="str">
        <f>_xlfn.XLOOKUP(Table1[[#This Row],[Shipment_ID]],A:A,E:E)</f>
        <v>Evergreen</v>
      </c>
      <c r="AB2227" s="5">
        <f t="shared" si="34"/>
        <v>6636.75</v>
      </c>
    </row>
    <row r="2228" spans="1:28">
      <c r="A2228" t="s">
        <v>2422</v>
      </c>
      <c r="B2228" s="1">
        <v>45605</v>
      </c>
      <c r="C2228" t="s">
        <v>115</v>
      </c>
      <c r="D2228" t="s">
        <v>41</v>
      </c>
      <c r="E2228" t="s">
        <v>83</v>
      </c>
      <c r="F2228" t="s">
        <v>58</v>
      </c>
      <c r="G2228" t="s">
        <v>67</v>
      </c>
      <c r="H2228">
        <v>11.07</v>
      </c>
      <c r="I2228">
        <v>2054</v>
      </c>
      <c r="J2228">
        <v>102.49</v>
      </c>
      <c r="K2228">
        <v>7</v>
      </c>
      <c r="L2228" t="s">
        <v>68</v>
      </c>
      <c r="M2228" t="s">
        <v>35</v>
      </c>
      <c r="N2228">
        <v>65409.8</v>
      </c>
      <c r="O2228" t="s">
        <v>69</v>
      </c>
      <c r="P2228" t="s">
        <v>70</v>
      </c>
      <c r="Q2228">
        <v>81.510000000000005</v>
      </c>
      <c r="R2228">
        <v>4550.8</v>
      </c>
      <c r="S2228">
        <v>4014.45</v>
      </c>
      <c r="T2228">
        <v>11495.7</v>
      </c>
      <c r="U2228" t="str">
        <f>TEXT(Table1[[#This Row],[Booking_Date]],"mmm")</f>
        <v>Nov</v>
      </c>
      <c r="V2228">
        <f>YEAR(Table1[[#This Row],[Booking_Date]])</f>
        <v>2024</v>
      </c>
      <c r="W2228" t="s">
        <v>104</v>
      </c>
      <c r="X2228" t="str">
        <f>IF(Table1[[#This Row],[Freight_Cost]]&gt;50000,"High","Low")</f>
        <v>High</v>
      </c>
      <c r="Y2228" s="5" t="str">
        <f>IF(Table1[[#This Row],[Profit]]&gt;10000,"Good","Average")</f>
        <v>Good</v>
      </c>
      <c r="Z2228" s="5" t="str" cm="1">
        <f t="array" ref="Z2228">_xlfn.IFS(K2228&lt;=5,"Excellent",K2228&lt;=10,"Good",TRUE,"Delayed")</f>
        <v>Good</v>
      </c>
      <c r="AA2228" s="5" t="str">
        <f>_xlfn.XLOOKUP(Table1[[#This Row],[Shipment_ID]],A:A,E:E)</f>
        <v>MSC</v>
      </c>
      <c r="AB2228" s="5">
        <f t="shared" si="34"/>
        <v>11495.7</v>
      </c>
    </row>
    <row r="2229" spans="1:28">
      <c r="A2229" t="s">
        <v>2423</v>
      </c>
      <c r="B2229" s="1">
        <v>45505</v>
      </c>
      <c r="C2229" t="s">
        <v>89</v>
      </c>
      <c r="D2229" t="s">
        <v>56</v>
      </c>
      <c r="E2229" t="s">
        <v>31</v>
      </c>
      <c r="F2229" t="s">
        <v>32</v>
      </c>
      <c r="G2229" t="s">
        <v>43</v>
      </c>
      <c r="H2229">
        <v>17.36</v>
      </c>
      <c r="I2229">
        <v>895</v>
      </c>
      <c r="J2229">
        <v>94.35</v>
      </c>
      <c r="K2229">
        <v>4</v>
      </c>
      <c r="L2229" t="s">
        <v>34</v>
      </c>
      <c r="M2229" t="s">
        <v>60</v>
      </c>
      <c r="N2229">
        <v>42686</v>
      </c>
      <c r="O2229" t="s">
        <v>128</v>
      </c>
      <c r="P2229" t="s">
        <v>74</v>
      </c>
      <c r="Q2229">
        <v>82.93</v>
      </c>
      <c r="R2229">
        <v>2484.4</v>
      </c>
      <c r="S2229">
        <v>4690.0200000000004</v>
      </c>
      <c r="T2229">
        <v>7378.19</v>
      </c>
      <c r="U2229" t="str">
        <f>TEXT(Table1[[#This Row],[Booking_Date]],"mmm")</f>
        <v>Aug</v>
      </c>
      <c r="V2229">
        <f>YEAR(Table1[[#This Row],[Booking_Date]])</f>
        <v>2024</v>
      </c>
      <c r="W2229" t="s">
        <v>48</v>
      </c>
      <c r="X2229" t="str">
        <f>IF(Table1[[#This Row],[Freight_Cost]]&gt;50000,"High","Low")</f>
        <v>Low</v>
      </c>
      <c r="Y2229" s="5" t="str">
        <f>IF(Table1[[#This Row],[Profit]]&gt;10000,"Good","Average")</f>
        <v>Average</v>
      </c>
      <c r="Z2229" s="5" t="str" cm="1">
        <f t="array" ref="Z2229">_xlfn.IFS(K2229&lt;=5,"Excellent",K2229&lt;=10,"Good",TRUE,"Delayed")</f>
        <v>Excellent</v>
      </c>
      <c r="AA2229" s="5" t="str">
        <f>_xlfn.XLOOKUP(Table1[[#This Row],[Shipment_ID]],A:A,E:E)</f>
        <v>Hapag-Lloyd</v>
      </c>
      <c r="AB2229" s="5">
        <f t="shared" si="34"/>
        <v>7378.19</v>
      </c>
    </row>
    <row r="2230" spans="1:28">
      <c r="A2230" t="s">
        <v>2424</v>
      </c>
      <c r="B2230" s="1">
        <v>46192</v>
      </c>
      <c r="C2230" t="s">
        <v>121</v>
      </c>
      <c r="D2230" t="s">
        <v>41</v>
      </c>
      <c r="E2230" t="s">
        <v>102</v>
      </c>
      <c r="F2230" t="s">
        <v>32</v>
      </c>
      <c r="G2230" t="s">
        <v>33</v>
      </c>
      <c r="H2230">
        <v>14.79</v>
      </c>
      <c r="I2230">
        <v>1582</v>
      </c>
      <c r="J2230">
        <v>97.11</v>
      </c>
      <c r="K2230">
        <v>3</v>
      </c>
      <c r="L2230" t="s">
        <v>34</v>
      </c>
      <c r="M2230" t="s">
        <v>45</v>
      </c>
      <c r="N2230">
        <v>50448.2</v>
      </c>
      <c r="O2230" t="s">
        <v>103</v>
      </c>
      <c r="P2230" t="s">
        <v>37</v>
      </c>
      <c r="Q2230">
        <v>83.49</v>
      </c>
      <c r="R2230">
        <v>3755.6</v>
      </c>
      <c r="S2230">
        <v>2853.5</v>
      </c>
      <c r="T2230">
        <v>8161.29</v>
      </c>
      <c r="U2230" t="str">
        <f>TEXT(Table1[[#This Row],[Booking_Date]],"mmm")</f>
        <v>Jun</v>
      </c>
      <c r="V2230">
        <f>YEAR(Table1[[#This Row],[Booking_Date]])</f>
        <v>2026</v>
      </c>
      <c r="W2230" t="s">
        <v>75</v>
      </c>
      <c r="X2230" t="str">
        <f>IF(Table1[[#This Row],[Freight_Cost]]&gt;50000,"High","Low")</f>
        <v>High</v>
      </c>
      <c r="Y2230" s="5" t="str">
        <f>IF(Table1[[#This Row],[Profit]]&gt;10000,"Good","Average")</f>
        <v>Average</v>
      </c>
      <c r="Z2230" s="5" t="str" cm="1">
        <f t="array" ref="Z2230">_xlfn.IFS(K2230&lt;=5,"Excellent",K2230&lt;=10,"Good",TRUE,"Delayed")</f>
        <v>Excellent</v>
      </c>
      <c r="AA2230" s="5" t="str">
        <f>_xlfn.XLOOKUP(Table1[[#This Row],[Shipment_ID]],A:A,E:E)</f>
        <v>Maersk</v>
      </c>
      <c r="AB2230" s="5">
        <f t="shared" si="34"/>
        <v>8161.29</v>
      </c>
    </row>
    <row r="2231" spans="1:28">
      <c r="A2231" t="s">
        <v>2425</v>
      </c>
      <c r="B2231" s="1">
        <v>45689</v>
      </c>
      <c r="C2231" t="s">
        <v>121</v>
      </c>
      <c r="D2231" t="s">
        <v>56</v>
      </c>
      <c r="E2231" t="s">
        <v>31</v>
      </c>
      <c r="F2231" t="s">
        <v>58</v>
      </c>
      <c r="G2231" t="s">
        <v>33</v>
      </c>
      <c r="H2231">
        <v>23.77</v>
      </c>
      <c r="I2231">
        <v>731</v>
      </c>
      <c r="J2231">
        <v>95.25</v>
      </c>
      <c r="K2231">
        <v>2</v>
      </c>
      <c r="L2231" t="s">
        <v>34</v>
      </c>
      <c r="M2231" t="s">
        <v>45</v>
      </c>
      <c r="N2231">
        <v>60095</v>
      </c>
      <c r="O2231" t="s">
        <v>118</v>
      </c>
      <c r="P2231" t="s">
        <v>47</v>
      </c>
      <c r="Q2231">
        <v>84.3</v>
      </c>
      <c r="R2231">
        <v>2412.8000000000002</v>
      </c>
      <c r="S2231">
        <v>3522.92</v>
      </c>
      <c r="T2231">
        <v>9336.18</v>
      </c>
      <c r="U2231" t="str">
        <f>TEXT(Table1[[#This Row],[Booking_Date]],"mmm")</f>
        <v>Feb</v>
      </c>
      <c r="V2231">
        <f>YEAR(Table1[[#This Row],[Booking_Date]])</f>
        <v>2025</v>
      </c>
      <c r="W2231" t="s">
        <v>38</v>
      </c>
      <c r="X2231" t="str">
        <f>IF(Table1[[#This Row],[Freight_Cost]]&gt;50000,"High","Low")</f>
        <v>High</v>
      </c>
      <c r="Y2231" s="5" t="str">
        <f>IF(Table1[[#This Row],[Profit]]&gt;10000,"Good","Average")</f>
        <v>Average</v>
      </c>
      <c r="Z2231" s="5" t="str" cm="1">
        <f t="array" ref="Z2231">_xlfn.IFS(K2231&lt;=5,"Excellent",K2231&lt;=10,"Good",TRUE,"Delayed")</f>
        <v>Excellent</v>
      </c>
      <c r="AA2231" s="5" t="str">
        <f>_xlfn.XLOOKUP(Table1[[#This Row],[Shipment_ID]],A:A,E:E)</f>
        <v>Hapag-Lloyd</v>
      </c>
      <c r="AB2231" s="5">
        <f t="shared" si="34"/>
        <v>9336.18</v>
      </c>
    </row>
    <row r="2232" spans="1:28">
      <c r="A2232" t="s">
        <v>2426</v>
      </c>
      <c r="B2232" s="1">
        <v>45298</v>
      </c>
      <c r="C2232" t="s">
        <v>121</v>
      </c>
      <c r="D2232" t="s">
        <v>72</v>
      </c>
      <c r="E2232" t="s">
        <v>99</v>
      </c>
      <c r="F2232" t="s">
        <v>58</v>
      </c>
      <c r="G2232" t="s">
        <v>59</v>
      </c>
      <c r="H2232">
        <v>20.72</v>
      </c>
      <c r="I2232">
        <v>2122</v>
      </c>
      <c r="J2232">
        <v>86.92</v>
      </c>
      <c r="K2232">
        <v>6</v>
      </c>
      <c r="L2232" t="s">
        <v>68</v>
      </c>
      <c r="M2232" t="s">
        <v>45</v>
      </c>
      <c r="N2232">
        <v>70542.399999999994</v>
      </c>
      <c r="O2232" t="s">
        <v>598</v>
      </c>
      <c r="P2232" t="s">
        <v>54</v>
      </c>
      <c r="Q2232">
        <v>88.81</v>
      </c>
      <c r="R2232">
        <v>5072.8</v>
      </c>
      <c r="S2232">
        <v>4090.16</v>
      </c>
      <c r="T2232">
        <v>8315.64</v>
      </c>
      <c r="U2232" t="str">
        <f>TEXT(Table1[[#This Row],[Booking_Date]],"mmm")</f>
        <v>Jan</v>
      </c>
      <c r="V2232">
        <f>YEAR(Table1[[#This Row],[Booking_Date]])</f>
        <v>2024</v>
      </c>
      <c r="W2232" t="s">
        <v>38</v>
      </c>
      <c r="X2232" t="str">
        <f>IF(Table1[[#This Row],[Freight_Cost]]&gt;50000,"High","Low")</f>
        <v>High</v>
      </c>
      <c r="Y2232" s="5" t="str">
        <f>IF(Table1[[#This Row],[Profit]]&gt;10000,"Good","Average")</f>
        <v>Average</v>
      </c>
      <c r="Z2232" s="5" t="str" cm="1">
        <f t="array" ref="Z2232">_xlfn.IFS(K2232&lt;=5,"Excellent",K2232&lt;=10,"Good",TRUE,"Delayed")</f>
        <v>Good</v>
      </c>
      <c r="AA2232" s="5" t="str">
        <f>_xlfn.XLOOKUP(Table1[[#This Row],[Shipment_ID]],A:A,E:E)</f>
        <v>ONE</v>
      </c>
      <c r="AB2232" s="5">
        <f t="shared" si="34"/>
        <v>8315.64</v>
      </c>
    </row>
    <row r="2233" spans="1:28">
      <c r="A2233" t="s">
        <v>2427</v>
      </c>
      <c r="B2233" s="1">
        <v>45772</v>
      </c>
      <c r="C2233" t="s">
        <v>89</v>
      </c>
      <c r="D2233" t="s">
        <v>82</v>
      </c>
      <c r="E2233" t="s">
        <v>31</v>
      </c>
      <c r="F2233" t="s">
        <v>58</v>
      </c>
      <c r="G2233" t="s">
        <v>90</v>
      </c>
      <c r="H2233">
        <v>19.68</v>
      </c>
      <c r="I2233">
        <v>1931</v>
      </c>
      <c r="J2233">
        <v>87.45</v>
      </c>
      <c r="K2233">
        <v>5</v>
      </c>
      <c r="L2233" t="s">
        <v>34</v>
      </c>
      <c r="M2233" t="s">
        <v>45</v>
      </c>
      <c r="N2233">
        <v>69878</v>
      </c>
      <c r="O2233" t="s">
        <v>436</v>
      </c>
      <c r="P2233" t="s">
        <v>37</v>
      </c>
      <c r="Q2233">
        <v>85.18</v>
      </c>
      <c r="R2233">
        <v>4649.2</v>
      </c>
      <c r="S2233">
        <v>1979.73</v>
      </c>
      <c r="T2233">
        <v>8020.71</v>
      </c>
      <c r="U2233" t="str">
        <f>TEXT(Table1[[#This Row],[Booking_Date]],"mmm")</f>
        <v>Apr</v>
      </c>
      <c r="V2233">
        <f>YEAR(Table1[[#This Row],[Booking_Date]])</f>
        <v>2025</v>
      </c>
      <c r="W2233" t="s">
        <v>75</v>
      </c>
      <c r="X2233" t="str">
        <f>IF(Table1[[#This Row],[Freight_Cost]]&gt;50000,"High","Low")</f>
        <v>High</v>
      </c>
      <c r="Y2233" s="5" t="str">
        <f>IF(Table1[[#This Row],[Profit]]&gt;10000,"Good","Average")</f>
        <v>Average</v>
      </c>
      <c r="Z2233" s="5" t="str" cm="1">
        <f t="array" ref="Z2233">_xlfn.IFS(K2233&lt;=5,"Excellent",K2233&lt;=10,"Good",TRUE,"Delayed")</f>
        <v>Excellent</v>
      </c>
      <c r="AA2233" s="5" t="str">
        <f>_xlfn.XLOOKUP(Table1[[#This Row],[Shipment_ID]],A:A,E:E)</f>
        <v>Hapag-Lloyd</v>
      </c>
      <c r="AB2233" s="5">
        <f t="shared" si="34"/>
        <v>8020.71</v>
      </c>
    </row>
    <row r="2234" spans="1:28">
      <c r="A2234" t="s">
        <v>2428</v>
      </c>
      <c r="B2234" s="1">
        <v>45705</v>
      </c>
      <c r="C2234" t="s">
        <v>89</v>
      </c>
      <c r="D2234" t="s">
        <v>30</v>
      </c>
      <c r="E2234" t="s">
        <v>102</v>
      </c>
      <c r="F2234" t="s">
        <v>32</v>
      </c>
      <c r="G2234" t="s">
        <v>90</v>
      </c>
      <c r="H2234">
        <v>16.75</v>
      </c>
      <c r="I2234">
        <v>1571</v>
      </c>
      <c r="J2234">
        <v>88.47</v>
      </c>
      <c r="K2234">
        <v>5</v>
      </c>
      <c r="L2234" t="s">
        <v>34</v>
      </c>
      <c r="M2234" t="s">
        <v>60</v>
      </c>
      <c r="N2234">
        <v>49543.4</v>
      </c>
      <c r="O2234" t="s">
        <v>479</v>
      </c>
      <c r="P2234" t="s">
        <v>37</v>
      </c>
      <c r="Q2234">
        <v>87.31</v>
      </c>
      <c r="R2234">
        <v>3812</v>
      </c>
      <c r="S2234">
        <v>4227.16</v>
      </c>
      <c r="T2234">
        <v>5307.2</v>
      </c>
      <c r="U2234" t="str">
        <f>TEXT(Table1[[#This Row],[Booking_Date]],"mmm")</f>
        <v>Feb</v>
      </c>
      <c r="V2234">
        <f>YEAR(Table1[[#This Row],[Booking_Date]])</f>
        <v>2025</v>
      </c>
      <c r="W2234" t="s">
        <v>38</v>
      </c>
      <c r="X2234" t="str">
        <f>IF(Table1[[#This Row],[Freight_Cost]]&gt;50000,"High","Low")</f>
        <v>Low</v>
      </c>
      <c r="Y2234" s="5" t="str">
        <f>IF(Table1[[#This Row],[Profit]]&gt;10000,"Good","Average")</f>
        <v>Average</v>
      </c>
      <c r="Z2234" s="5" t="str" cm="1">
        <f t="array" ref="Z2234">_xlfn.IFS(K2234&lt;=5,"Excellent",K2234&lt;=10,"Good",TRUE,"Delayed")</f>
        <v>Excellent</v>
      </c>
      <c r="AA2234" s="5" t="str">
        <f>_xlfn.XLOOKUP(Table1[[#This Row],[Shipment_ID]],A:A,E:E)</f>
        <v>Maersk</v>
      </c>
      <c r="AB2234" s="5">
        <f t="shared" si="34"/>
        <v>5307.2</v>
      </c>
    </row>
    <row r="2235" spans="1:28">
      <c r="A2235" t="s">
        <v>2429</v>
      </c>
      <c r="B2235" s="1">
        <v>45492</v>
      </c>
      <c r="C2235" t="s">
        <v>121</v>
      </c>
      <c r="D2235" t="s">
        <v>65</v>
      </c>
      <c r="E2235" t="s">
        <v>102</v>
      </c>
      <c r="F2235" t="s">
        <v>32</v>
      </c>
      <c r="G2235" t="s">
        <v>59</v>
      </c>
      <c r="H2235">
        <v>19.12</v>
      </c>
      <c r="I2235">
        <v>2459</v>
      </c>
      <c r="J2235">
        <v>92.17</v>
      </c>
      <c r="K2235">
        <v>6</v>
      </c>
      <c r="L2235" t="s">
        <v>68</v>
      </c>
      <c r="M2235" t="s">
        <v>60</v>
      </c>
      <c r="N2235">
        <v>60276.4</v>
      </c>
      <c r="O2235" t="s">
        <v>277</v>
      </c>
      <c r="P2235" t="s">
        <v>70</v>
      </c>
      <c r="Q2235">
        <v>84.61</v>
      </c>
      <c r="R2235">
        <v>5682.8</v>
      </c>
      <c r="S2235">
        <v>3685.21</v>
      </c>
      <c r="T2235">
        <v>7401.17</v>
      </c>
      <c r="U2235" t="str">
        <f>TEXT(Table1[[#This Row],[Booking_Date]],"mmm")</f>
        <v>Jul</v>
      </c>
      <c r="V2235">
        <f>YEAR(Table1[[#This Row],[Booking_Date]])</f>
        <v>2024</v>
      </c>
      <c r="W2235" t="s">
        <v>48</v>
      </c>
      <c r="X2235" t="str">
        <f>IF(Table1[[#This Row],[Freight_Cost]]&gt;50000,"High","Low")</f>
        <v>High</v>
      </c>
      <c r="Y2235" s="5" t="str">
        <f>IF(Table1[[#This Row],[Profit]]&gt;10000,"Good","Average")</f>
        <v>Average</v>
      </c>
      <c r="Z2235" s="5" t="str" cm="1">
        <f t="array" ref="Z2235">_xlfn.IFS(K2235&lt;=5,"Excellent",K2235&lt;=10,"Good",TRUE,"Delayed")</f>
        <v>Good</v>
      </c>
      <c r="AA2235" s="5" t="str">
        <f>_xlfn.XLOOKUP(Table1[[#This Row],[Shipment_ID]],A:A,E:E)</f>
        <v>Maersk</v>
      </c>
      <c r="AB2235" s="5">
        <f t="shared" si="34"/>
        <v>7401.17</v>
      </c>
    </row>
    <row r="2236" spans="1:28">
      <c r="A2236" t="s">
        <v>2430</v>
      </c>
      <c r="B2236" s="1">
        <v>45300</v>
      </c>
      <c r="C2236" t="s">
        <v>64</v>
      </c>
      <c r="D2236" t="s">
        <v>51</v>
      </c>
      <c r="E2236" t="s">
        <v>99</v>
      </c>
      <c r="F2236" t="s">
        <v>58</v>
      </c>
      <c r="G2236" t="s">
        <v>84</v>
      </c>
      <c r="H2236">
        <v>12.13</v>
      </c>
      <c r="I2236">
        <v>959</v>
      </c>
      <c r="J2236">
        <v>88.01</v>
      </c>
      <c r="K2236">
        <v>3</v>
      </c>
      <c r="L2236" t="s">
        <v>68</v>
      </c>
      <c r="M2236" t="s">
        <v>45</v>
      </c>
      <c r="N2236">
        <v>48986.2</v>
      </c>
      <c r="O2236" t="s">
        <v>343</v>
      </c>
      <c r="P2236" t="s">
        <v>78</v>
      </c>
      <c r="Q2236">
        <v>82.13</v>
      </c>
      <c r="R2236">
        <v>2403.1999999999998</v>
      </c>
      <c r="S2236">
        <v>2662.58</v>
      </c>
      <c r="T2236">
        <v>6508.32</v>
      </c>
      <c r="U2236" t="str">
        <f>TEXT(Table1[[#This Row],[Booking_Date]],"mmm")</f>
        <v>Jan</v>
      </c>
      <c r="V2236">
        <f>YEAR(Table1[[#This Row],[Booking_Date]])</f>
        <v>2024</v>
      </c>
      <c r="W2236" t="s">
        <v>38</v>
      </c>
      <c r="X2236" t="str">
        <f>IF(Table1[[#This Row],[Freight_Cost]]&gt;50000,"High","Low")</f>
        <v>Low</v>
      </c>
      <c r="Y2236" s="5" t="str">
        <f>IF(Table1[[#This Row],[Profit]]&gt;10000,"Good","Average")</f>
        <v>Average</v>
      </c>
      <c r="Z2236" s="5" t="str" cm="1">
        <f t="array" ref="Z2236">_xlfn.IFS(K2236&lt;=5,"Excellent",K2236&lt;=10,"Good",TRUE,"Delayed")</f>
        <v>Excellent</v>
      </c>
      <c r="AA2236" s="5" t="str">
        <f>_xlfn.XLOOKUP(Table1[[#This Row],[Shipment_ID]],A:A,E:E)</f>
        <v>ONE</v>
      </c>
      <c r="AB2236" s="5">
        <f t="shared" si="34"/>
        <v>6508.32</v>
      </c>
    </row>
    <row r="2237" spans="1:28">
      <c r="A2237" t="s">
        <v>2431</v>
      </c>
      <c r="B2237" s="1">
        <v>46079</v>
      </c>
      <c r="C2237" t="s">
        <v>89</v>
      </c>
      <c r="D2237" t="s">
        <v>108</v>
      </c>
      <c r="E2237" t="s">
        <v>99</v>
      </c>
      <c r="F2237" t="s">
        <v>58</v>
      </c>
      <c r="G2237" t="s">
        <v>84</v>
      </c>
      <c r="H2237">
        <v>18.309999999999999</v>
      </c>
      <c r="I2237">
        <v>1523</v>
      </c>
      <c r="J2237">
        <v>88.52</v>
      </c>
      <c r="K2237">
        <v>5</v>
      </c>
      <c r="L2237" t="s">
        <v>44</v>
      </c>
      <c r="M2237" t="s">
        <v>35</v>
      </c>
      <c r="N2237">
        <v>61377.4</v>
      </c>
      <c r="O2237" t="s">
        <v>124</v>
      </c>
      <c r="P2237" t="s">
        <v>78</v>
      </c>
      <c r="Q2237">
        <v>85.61</v>
      </c>
      <c r="R2237">
        <v>3778.4</v>
      </c>
      <c r="S2237">
        <v>1761.11</v>
      </c>
      <c r="T2237">
        <v>7777.57</v>
      </c>
      <c r="U2237" t="str">
        <f>TEXT(Table1[[#This Row],[Booking_Date]],"mmm")</f>
        <v>Feb</v>
      </c>
      <c r="V2237">
        <f>YEAR(Table1[[#This Row],[Booking_Date]])</f>
        <v>2026</v>
      </c>
      <c r="W2237" t="s">
        <v>38</v>
      </c>
      <c r="X2237" t="str">
        <f>IF(Table1[[#This Row],[Freight_Cost]]&gt;50000,"High","Low")</f>
        <v>High</v>
      </c>
      <c r="Y2237" s="5" t="str">
        <f>IF(Table1[[#This Row],[Profit]]&gt;10000,"Good","Average")</f>
        <v>Average</v>
      </c>
      <c r="Z2237" s="5" t="str" cm="1">
        <f t="array" ref="Z2237">_xlfn.IFS(K2237&lt;=5,"Excellent",K2237&lt;=10,"Good",TRUE,"Delayed")</f>
        <v>Excellent</v>
      </c>
      <c r="AA2237" s="5" t="str">
        <f>_xlfn.XLOOKUP(Table1[[#This Row],[Shipment_ID]],A:A,E:E)</f>
        <v>ONE</v>
      </c>
      <c r="AB2237" s="5">
        <f t="shared" si="34"/>
        <v>7777.57</v>
      </c>
    </row>
    <row r="2238" spans="1:28">
      <c r="A2238" t="s">
        <v>2432</v>
      </c>
      <c r="B2238" s="1">
        <v>45607</v>
      </c>
      <c r="C2238" t="s">
        <v>40</v>
      </c>
      <c r="D2238" t="s">
        <v>41</v>
      </c>
      <c r="E2238" t="s">
        <v>66</v>
      </c>
      <c r="F2238" t="s">
        <v>32</v>
      </c>
      <c r="G2238" t="s">
        <v>90</v>
      </c>
      <c r="H2238">
        <v>24.73</v>
      </c>
      <c r="I2238">
        <v>2513</v>
      </c>
      <c r="J2238">
        <v>87.71</v>
      </c>
      <c r="K2238">
        <v>7</v>
      </c>
      <c r="L2238" t="s">
        <v>44</v>
      </c>
      <c r="M2238" t="s">
        <v>45</v>
      </c>
      <c r="N2238">
        <v>64438.2</v>
      </c>
      <c r="O2238" t="s">
        <v>338</v>
      </c>
      <c r="P2238" t="s">
        <v>74</v>
      </c>
      <c r="Q2238">
        <v>88.95</v>
      </c>
      <c r="R2238">
        <v>6015.2</v>
      </c>
      <c r="S2238">
        <v>3842.41</v>
      </c>
      <c r="T2238">
        <v>8556.48</v>
      </c>
      <c r="U2238" t="str">
        <f>TEXT(Table1[[#This Row],[Booking_Date]],"mmm")</f>
        <v>Nov</v>
      </c>
      <c r="V2238">
        <f>YEAR(Table1[[#This Row],[Booking_Date]])</f>
        <v>2024</v>
      </c>
      <c r="W2238" t="s">
        <v>104</v>
      </c>
      <c r="X2238" t="str">
        <f>IF(Table1[[#This Row],[Freight_Cost]]&gt;50000,"High","Low")</f>
        <v>High</v>
      </c>
      <c r="Y2238" s="5" t="str">
        <f>IF(Table1[[#This Row],[Profit]]&gt;10000,"Good","Average")</f>
        <v>Average</v>
      </c>
      <c r="Z2238" s="5" t="str" cm="1">
        <f t="array" ref="Z2238">_xlfn.IFS(K2238&lt;=5,"Excellent",K2238&lt;=10,"Good",TRUE,"Delayed")</f>
        <v>Good</v>
      </c>
      <c r="AA2238" s="5" t="str">
        <f>_xlfn.XLOOKUP(Table1[[#This Row],[Shipment_ID]],A:A,E:E)</f>
        <v>COSCO</v>
      </c>
      <c r="AB2238" s="5">
        <f t="shared" si="34"/>
        <v>8556.48</v>
      </c>
    </row>
    <row r="2239" spans="1:28">
      <c r="A2239" t="s">
        <v>2433</v>
      </c>
      <c r="B2239" s="1">
        <v>45424</v>
      </c>
      <c r="C2239" t="s">
        <v>50</v>
      </c>
      <c r="D2239" t="s">
        <v>108</v>
      </c>
      <c r="E2239" t="s">
        <v>102</v>
      </c>
      <c r="F2239" t="s">
        <v>32</v>
      </c>
      <c r="G2239" t="s">
        <v>59</v>
      </c>
      <c r="H2239">
        <v>12.77</v>
      </c>
      <c r="I2239">
        <v>604</v>
      </c>
      <c r="J2239">
        <v>93.39</v>
      </c>
      <c r="K2239">
        <v>3</v>
      </c>
      <c r="L2239" t="s">
        <v>34</v>
      </c>
      <c r="M2239" t="s">
        <v>35</v>
      </c>
      <c r="N2239">
        <v>38947.800000000003</v>
      </c>
      <c r="O2239" t="s">
        <v>156</v>
      </c>
      <c r="P2239" t="s">
        <v>37</v>
      </c>
      <c r="Q2239">
        <v>86.14</v>
      </c>
      <c r="R2239">
        <v>1718.8</v>
      </c>
      <c r="S2239">
        <v>2678.18</v>
      </c>
      <c r="T2239">
        <v>4095</v>
      </c>
      <c r="U2239" t="str">
        <f>TEXT(Table1[[#This Row],[Booking_Date]],"mmm")</f>
        <v>May</v>
      </c>
      <c r="V2239">
        <f>YEAR(Table1[[#This Row],[Booking_Date]])</f>
        <v>2024</v>
      </c>
      <c r="W2239" t="s">
        <v>75</v>
      </c>
      <c r="X2239" t="str">
        <f>IF(Table1[[#This Row],[Freight_Cost]]&gt;50000,"High","Low")</f>
        <v>Low</v>
      </c>
      <c r="Y2239" s="5" t="str">
        <f>IF(Table1[[#This Row],[Profit]]&gt;10000,"Good","Average")</f>
        <v>Average</v>
      </c>
      <c r="Z2239" s="5" t="str" cm="1">
        <f t="array" ref="Z2239">_xlfn.IFS(K2239&lt;=5,"Excellent",K2239&lt;=10,"Good",TRUE,"Delayed")</f>
        <v>Excellent</v>
      </c>
      <c r="AA2239" s="5" t="str">
        <f>_xlfn.XLOOKUP(Table1[[#This Row],[Shipment_ID]],A:A,E:E)</f>
        <v>Maersk</v>
      </c>
      <c r="AB2239" s="5">
        <f t="shared" si="34"/>
        <v>4095</v>
      </c>
    </row>
    <row r="2240" spans="1:28">
      <c r="A2240" t="s">
        <v>2434</v>
      </c>
      <c r="B2240" s="1">
        <v>45575</v>
      </c>
      <c r="C2240" t="s">
        <v>89</v>
      </c>
      <c r="D2240" t="s">
        <v>65</v>
      </c>
      <c r="E2240" t="s">
        <v>66</v>
      </c>
      <c r="F2240" t="s">
        <v>58</v>
      </c>
      <c r="G2240" t="s">
        <v>84</v>
      </c>
      <c r="H2240">
        <v>27.81</v>
      </c>
      <c r="I2240">
        <v>891</v>
      </c>
      <c r="J2240">
        <v>99.58</v>
      </c>
      <c r="K2240">
        <v>3</v>
      </c>
      <c r="L2240" t="s">
        <v>68</v>
      </c>
      <c r="M2240" t="s">
        <v>35</v>
      </c>
      <c r="N2240">
        <v>66170.600000000006</v>
      </c>
      <c r="O2240" t="s">
        <v>73</v>
      </c>
      <c r="P2240" t="s">
        <v>54</v>
      </c>
      <c r="Q2240">
        <v>88.5</v>
      </c>
      <c r="R2240">
        <v>2894.4</v>
      </c>
      <c r="S2240">
        <v>3956.94</v>
      </c>
      <c r="T2240">
        <v>9626.43</v>
      </c>
      <c r="U2240" t="str">
        <f>TEXT(Table1[[#This Row],[Booking_Date]],"mmm")</f>
        <v>Oct</v>
      </c>
      <c r="V2240">
        <f>YEAR(Table1[[#This Row],[Booking_Date]])</f>
        <v>2024</v>
      </c>
      <c r="W2240" t="s">
        <v>104</v>
      </c>
      <c r="X2240" t="str">
        <f>IF(Table1[[#This Row],[Freight_Cost]]&gt;50000,"High","Low")</f>
        <v>High</v>
      </c>
      <c r="Y2240" s="5" t="str">
        <f>IF(Table1[[#This Row],[Profit]]&gt;10000,"Good","Average")</f>
        <v>Average</v>
      </c>
      <c r="Z2240" s="5" t="str" cm="1">
        <f t="array" ref="Z2240">_xlfn.IFS(K2240&lt;=5,"Excellent",K2240&lt;=10,"Good",TRUE,"Delayed")</f>
        <v>Excellent</v>
      </c>
      <c r="AA2240" s="5" t="str">
        <f>_xlfn.XLOOKUP(Table1[[#This Row],[Shipment_ID]],A:A,E:E)</f>
        <v>COSCO</v>
      </c>
      <c r="AB2240" s="5">
        <f t="shared" si="34"/>
        <v>9626.43</v>
      </c>
    </row>
    <row r="2241" spans="1:28">
      <c r="A2241" t="s">
        <v>2435</v>
      </c>
      <c r="B2241" s="1">
        <v>45583</v>
      </c>
      <c r="C2241" t="s">
        <v>40</v>
      </c>
      <c r="D2241" t="s">
        <v>82</v>
      </c>
      <c r="E2241" t="s">
        <v>66</v>
      </c>
      <c r="F2241" t="s">
        <v>32</v>
      </c>
      <c r="G2241" t="s">
        <v>52</v>
      </c>
      <c r="H2241">
        <v>22.82</v>
      </c>
      <c r="I2241">
        <v>744</v>
      </c>
      <c r="J2241">
        <v>99.25</v>
      </c>
      <c r="K2241">
        <v>2</v>
      </c>
      <c r="L2241" t="s">
        <v>34</v>
      </c>
      <c r="M2241" t="s">
        <v>45</v>
      </c>
      <c r="N2241">
        <v>47876</v>
      </c>
      <c r="O2241" t="s">
        <v>410</v>
      </c>
      <c r="P2241" t="s">
        <v>37</v>
      </c>
      <c r="Q2241">
        <v>84.89</v>
      </c>
      <c r="R2241">
        <v>2400.8000000000002</v>
      </c>
      <c r="S2241">
        <v>4725.13</v>
      </c>
      <c r="T2241">
        <v>7324.75</v>
      </c>
      <c r="U2241" t="str">
        <f>TEXT(Table1[[#This Row],[Booking_Date]],"mmm")</f>
        <v>Oct</v>
      </c>
      <c r="V2241">
        <f>YEAR(Table1[[#This Row],[Booking_Date]])</f>
        <v>2024</v>
      </c>
      <c r="W2241" t="s">
        <v>104</v>
      </c>
      <c r="X2241" t="str">
        <f>IF(Table1[[#This Row],[Freight_Cost]]&gt;50000,"High","Low")</f>
        <v>Low</v>
      </c>
      <c r="Y2241" s="5" t="str">
        <f>IF(Table1[[#This Row],[Profit]]&gt;10000,"Good","Average")</f>
        <v>Average</v>
      </c>
      <c r="Z2241" s="5" t="str" cm="1">
        <f t="array" ref="Z2241">_xlfn.IFS(K2241&lt;=5,"Excellent",K2241&lt;=10,"Good",TRUE,"Delayed")</f>
        <v>Excellent</v>
      </c>
      <c r="AA2241" s="5" t="str">
        <f>_xlfn.XLOOKUP(Table1[[#This Row],[Shipment_ID]],A:A,E:E)</f>
        <v>COSCO</v>
      </c>
      <c r="AB2241" s="5">
        <f t="shared" si="34"/>
        <v>7324.75</v>
      </c>
    </row>
    <row r="2242" spans="1:28">
      <c r="A2242" t="s">
        <v>2436</v>
      </c>
      <c r="B2242" s="1">
        <v>45943</v>
      </c>
      <c r="C2242" t="s">
        <v>115</v>
      </c>
      <c r="D2242" t="s">
        <v>82</v>
      </c>
      <c r="E2242" t="s">
        <v>66</v>
      </c>
      <c r="F2242" t="s">
        <v>58</v>
      </c>
      <c r="G2242" t="s">
        <v>52</v>
      </c>
      <c r="H2242">
        <v>14.14</v>
      </c>
      <c r="I2242">
        <v>1196</v>
      </c>
      <c r="J2242">
        <v>95.03</v>
      </c>
      <c r="K2242">
        <v>2</v>
      </c>
      <c r="L2242" t="s">
        <v>34</v>
      </c>
      <c r="M2242" t="s">
        <v>60</v>
      </c>
      <c r="N2242">
        <v>55481.599999999999</v>
      </c>
      <c r="O2242" t="s">
        <v>425</v>
      </c>
      <c r="P2242" t="s">
        <v>78</v>
      </c>
      <c r="Q2242">
        <v>84.54</v>
      </c>
      <c r="R2242">
        <v>2957.6</v>
      </c>
      <c r="S2242">
        <v>2026.53</v>
      </c>
      <c r="T2242">
        <v>8859.06</v>
      </c>
      <c r="U2242" t="str">
        <f>TEXT(Table1[[#This Row],[Booking_Date]],"mmm")</f>
        <v>Oct</v>
      </c>
      <c r="V2242">
        <f>YEAR(Table1[[#This Row],[Booking_Date]])</f>
        <v>2025</v>
      </c>
      <c r="W2242" t="s">
        <v>104</v>
      </c>
      <c r="X2242" t="str">
        <f>IF(Table1[[#This Row],[Freight_Cost]]&gt;50000,"High","Low")</f>
        <v>High</v>
      </c>
      <c r="Y2242" s="5" t="str">
        <f>IF(Table1[[#This Row],[Profit]]&gt;10000,"Good","Average")</f>
        <v>Average</v>
      </c>
      <c r="Z2242" s="5" t="str" cm="1">
        <f t="array" ref="Z2242">_xlfn.IFS(K2242&lt;=5,"Excellent",K2242&lt;=10,"Good",TRUE,"Delayed")</f>
        <v>Excellent</v>
      </c>
      <c r="AA2242" s="5" t="str">
        <f>_xlfn.XLOOKUP(Table1[[#This Row],[Shipment_ID]],A:A,E:E)</f>
        <v>COSCO</v>
      </c>
      <c r="AB2242" s="5">
        <f t="shared" ref="AB2242:AB2305" si="35">INDEX(T:T,MATCH(A2242,A:A,0))</f>
        <v>8859.06</v>
      </c>
    </row>
    <row r="2243" spans="1:28">
      <c r="A2243" t="s">
        <v>2437</v>
      </c>
      <c r="B2243" s="1">
        <v>46186</v>
      </c>
      <c r="C2243" t="s">
        <v>50</v>
      </c>
      <c r="D2243" t="s">
        <v>30</v>
      </c>
      <c r="E2243" t="s">
        <v>42</v>
      </c>
      <c r="F2243" t="s">
        <v>32</v>
      </c>
      <c r="G2243" t="s">
        <v>43</v>
      </c>
      <c r="H2243">
        <v>22.21</v>
      </c>
      <c r="I2243">
        <v>850</v>
      </c>
      <c r="J2243">
        <v>87.85</v>
      </c>
      <c r="K2243">
        <v>4</v>
      </c>
      <c r="L2243" t="s">
        <v>44</v>
      </c>
      <c r="M2243" t="s">
        <v>35</v>
      </c>
      <c r="N2243">
        <v>44731</v>
      </c>
      <c r="O2243" t="s">
        <v>97</v>
      </c>
      <c r="P2243" t="s">
        <v>62</v>
      </c>
      <c r="Q2243">
        <v>82.23</v>
      </c>
      <c r="R2243">
        <v>2588.4</v>
      </c>
      <c r="S2243">
        <v>2458.85</v>
      </c>
      <c r="T2243">
        <v>5618.78</v>
      </c>
      <c r="U2243" t="str">
        <f>TEXT(Table1[[#This Row],[Booking_Date]],"mmm")</f>
        <v>Jun</v>
      </c>
      <c r="V2243">
        <f>YEAR(Table1[[#This Row],[Booking_Date]])</f>
        <v>2026</v>
      </c>
      <c r="W2243" t="s">
        <v>75</v>
      </c>
      <c r="X2243" t="str">
        <f>IF(Table1[[#This Row],[Freight_Cost]]&gt;50000,"High","Low")</f>
        <v>Low</v>
      </c>
      <c r="Y2243" s="5" t="str">
        <f>IF(Table1[[#This Row],[Profit]]&gt;10000,"Good","Average")</f>
        <v>Average</v>
      </c>
      <c r="Z2243" s="5" t="str" cm="1">
        <f t="array" ref="Z2243">_xlfn.IFS(K2243&lt;=5,"Excellent",K2243&lt;=10,"Good",TRUE,"Delayed")</f>
        <v>Excellent</v>
      </c>
      <c r="AA2243" s="5" t="str">
        <f>_xlfn.XLOOKUP(Table1[[#This Row],[Shipment_ID]],A:A,E:E)</f>
        <v>CMA CGM</v>
      </c>
      <c r="AB2243" s="5">
        <f t="shared" si="35"/>
        <v>5618.78</v>
      </c>
    </row>
    <row r="2244" spans="1:28">
      <c r="A2244" t="s">
        <v>2438</v>
      </c>
      <c r="B2244" s="1">
        <v>45624</v>
      </c>
      <c r="C2244" t="s">
        <v>50</v>
      </c>
      <c r="D2244" t="s">
        <v>56</v>
      </c>
      <c r="E2244" t="s">
        <v>42</v>
      </c>
      <c r="F2244" t="s">
        <v>32</v>
      </c>
      <c r="G2244" t="s">
        <v>33</v>
      </c>
      <c r="H2244">
        <v>11.63</v>
      </c>
      <c r="I2244">
        <v>1326</v>
      </c>
      <c r="J2244">
        <v>88.63</v>
      </c>
      <c r="K2244">
        <v>3</v>
      </c>
      <c r="L2244" t="s">
        <v>68</v>
      </c>
      <c r="M2244" t="s">
        <v>45</v>
      </c>
      <c r="N2244">
        <v>41014.6</v>
      </c>
      <c r="O2244" t="s">
        <v>143</v>
      </c>
      <c r="P2244" t="s">
        <v>47</v>
      </c>
      <c r="Q2244">
        <v>85.22</v>
      </c>
      <c r="R2244">
        <v>3117.2</v>
      </c>
      <c r="S2244">
        <v>3726.45</v>
      </c>
      <c r="T2244">
        <v>5464.89</v>
      </c>
      <c r="U2244" t="str">
        <f>TEXT(Table1[[#This Row],[Booking_Date]],"mmm")</f>
        <v>Nov</v>
      </c>
      <c r="V2244">
        <f>YEAR(Table1[[#This Row],[Booking_Date]])</f>
        <v>2024</v>
      </c>
      <c r="W2244" t="s">
        <v>104</v>
      </c>
      <c r="X2244" t="str">
        <f>IF(Table1[[#This Row],[Freight_Cost]]&gt;50000,"High","Low")</f>
        <v>Low</v>
      </c>
      <c r="Y2244" s="5" t="str">
        <f>IF(Table1[[#This Row],[Profit]]&gt;10000,"Good","Average")</f>
        <v>Average</v>
      </c>
      <c r="Z2244" s="5" t="str" cm="1">
        <f t="array" ref="Z2244">_xlfn.IFS(K2244&lt;=5,"Excellent",K2244&lt;=10,"Good",TRUE,"Delayed")</f>
        <v>Excellent</v>
      </c>
      <c r="AA2244" s="5" t="str">
        <f>_xlfn.XLOOKUP(Table1[[#This Row],[Shipment_ID]],A:A,E:E)</f>
        <v>CMA CGM</v>
      </c>
      <c r="AB2244" s="5">
        <f t="shared" si="35"/>
        <v>5464.89</v>
      </c>
    </row>
    <row r="2245" spans="1:28">
      <c r="A2245" t="s">
        <v>2439</v>
      </c>
      <c r="B2245" s="1">
        <v>45551</v>
      </c>
      <c r="C2245" t="s">
        <v>40</v>
      </c>
      <c r="D2245" t="s">
        <v>41</v>
      </c>
      <c r="E2245" t="s">
        <v>42</v>
      </c>
      <c r="F2245" t="s">
        <v>58</v>
      </c>
      <c r="G2245" t="s">
        <v>59</v>
      </c>
      <c r="H2245">
        <v>24.71</v>
      </c>
      <c r="I2245">
        <v>2516</v>
      </c>
      <c r="J2245">
        <v>99.42</v>
      </c>
      <c r="K2245">
        <v>8</v>
      </c>
      <c r="L2245" t="s">
        <v>44</v>
      </c>
      <c r="M2245" t="s">
        <v>45</v>
      </c>
      <c r="N2245">
        <v>77861.399999999994</v>
      </c>
      <c r="O2245" t="s">
        <v>328</v>
      </c>
      <c r="P2245" t="s">
        <v>62</v>
      </c>
      <c r="Q2245">
        <v>81.98</v>
      </c>
      <c r="R2245">
        <v>6020.4</v>
      </c>
      <c r="S2245">
        <v>2751.38</v>
      </c>
      <c r="T2245">
        <v>13628.8</v>
      </c>
      <c r="U2245" t="str">
        <f>TEXT(Table1[[#This Row],[Booking_Date]],"mmm")</f>
        <v>Sep</v>
      </c>
      <c r="V2245">
        <f>YEAR(Table1[[#This Row],[Booking_Date]])</f>
        <v>2024</v>
      </c>
      <c r="W2245" t="s">
        <v>48</v>
      </c>
      <c r="X2245" t="str">
        <f>IF(Table1[[#This Row],[Freight_Cost]]&gt;50000,"High","Low")</f>
        <v>High</v>
      </c>
      <c r="Y2245" s="5" t="str">
        <f>IF(Table1[[#This Row],[Profit]]&gt;10000,"Good","Average")</f>
        <v>Good</v>
      </c>
      <c r="Z2245" s="5" t="str" cm="1">
        <f t="array" ref="Z2245">_xlfn.IFS(K2245&lt;=5,"Excellent",K2245&lt;=10,"Good",TRUE,"Delayed")</f>
        <v>Good</v>
      </c>
      <c r="AA2245" s="5" t="str">
        <f>_xlfn.XLOOKUP(Table1[[#This Row],[Shipment_ID]],A:A,E:E)</f>
        <v>CMA CGM</v>
      </c>
      <c r="AB2245" s="5">
        <f t="shared" si="35"/>
        <v>13628.8</v>
      </c>
    </row>
    <row r="2246" spans="1:28">
      <c r="A2246" t="s">
        <v>2440</v>
      </c>
      <c r="B2246" s="1">
        <v>45754</v>
      </c>
      <c r="C2246" t="s">
        <v>64</v>
      </c>
      <c r="D2246" t="s">
        <v>72</v>
      </c>
      <c r="E2246" t="s">
        <v>31</v>
      </c>
      <c r="F2246" t="s">
        <v>32</v>
      </c>
      <c r="G2246" t="s">
        <v>52</v>
      </c>
      <c r="H2246">
        <v>15.58</v>
      </c>
      <c r="I2246">
        <v>1007</v>
      </c>
      <c r="J2246">
        <v>104.48</v>
      </c>
      <c r="K2246">
        <v>3</v>
      </c>
      <c r="L2246" t="s">
        <v>68</v>
      </c>
      <c r="M2246" t="s">
        <v>45</v>
      </c>
      <c r="N2246">
        <v>42643.6</v>
      </c>
      <c r="O2246" t="s">
        <v>137</v>
      </c>
      <c r="P2246" t="s">
        <v>78</v>
      </c>
      <c r="Q2246">
        <v>81.53</v>
      </c>
      <c r="R2246">
        <v>2637.2</v>
      </c>
      <c r="S2246">
        <v>4851.09</v>
      </c>
      <c r="T2246">
        <v>5115.25</v>
      </c>
      <c r="U2246" t="str">
        <f>TEXT(Table1[[#This Row],[Booking_Date]],"mmm")</f>
        <v>Apr</v>
      </c>
      <c r="V2246">
        <f>YEAR(Table1[[#This Row],[Booking_Date]])</f>
        <v>2025</v>
      </c>
      <c r="W2246" t="s">
        <v>75</v>
      </c>
      <c r="X2246" t="str">
        <f>IF(Table1[[#This Row],[Freight_Cost]]&gt;50000,"High","Low")</f>
        <v>Low</v>
      </c>
      <c r="Y2246" s="5" t="str">
        <f>IF(Table1[[#This Row],[Profit]]&gt;10000,"Good","Average")</f>
        <v>Average</v>
      </c>
      <c r="Z2246" s="5" t="str" cm="1">
        <f t="array" ref="Z2246">_xlfn.IFS(K2246&lt;=5,"Excellent",K2246&lt;=10,"Good",TRUE,"Delayed")</f>
        <v>Excellent</v>
      </c>
      <c r="AA2246" s="5" t="str">
        <f>_xlfn.XLOOKUP(Table1[[#This Row],[Shipment_ID]],A:A,E:E)</f>
        <v>Hapag-Lloyd</v>
      </c>
      <c r="AB2246" s="5">
        <f t="shared" si="35"/>
        <v>5115.25</v>
      </c>
    </row>
    <row r="2247" spans="1:28">
      <c r="A2247" t="s">
        <v>2441</v>
      </c>
      <c r="B2247" s="1">
        <v>45821</v>
      </c>
      <c r="C2247" t="s">
        <v>115</v>
      </c>
      <c r="D2247" t="s">
        <v>72</v>
      </c>
      <c r="E2247" t="s">
        <v>102</v>
      </c>
      <c r="F2247" t="s">
        <v>58</v>
      </c>
      <c r="G2247" t="s">
        <v>43</v>
      </c>
      <c r="H2247">
        <v>22.49</v>
      </c>
      <c r="I2247">
        <v>995</v>
      </c>
      <c r="J2247">
        <v>96.75</v>
      </c>
      <c r="K2247">
        <v>3</v>
      </c>
      <c r="L2247" t="s">
        <v>44</v>
      </c>
      <c r="M2247" t="s">
        <v>60</v>
      </c>
      <c r="N2247">
        <v>55791</v>
      </c>
      <c r="O2247" t="s">
        <v>307</v>
      </c>
      <c r="P2247" t="s">
        <v>54</v>
      </c>
      <c r="Q2247">
        <v>88.5</v>
      </c>
      <c r="R2247">
        <v>2889.6</v>
      </c>
      <c r="S2247">
        <v>2579.21</v>
      </c>
      <c r="T2247">
        <v>7896.6</v>
      </c>
      <c r="U2247" t="str">
        <f>TEXT(Table1[[#This Row],[Booking_Date]],"mmm")</f>
        <v>Jun</v>
      </c>
      <c r="V2247">
        <f>YEAR(Table1[[#This Row],[Booking_Date]])</f>
        <v>2025</v>
      </c>
      <c r="W2247" t="s">
        <v>75</v>
      </c>
      <c r="X2247" t="str">
        <f>IF(Table1[[#This Row],[Freight_Cost]]&gt;50000,"High","Low")</f>
        <v>High</v>
      </c>
      <c r="Y2247" s="5" t="str">
        <f>IF(Table1[[#This Row],[Profit]]&gt;10000,"Good","Average")</f>
        <v>Average</v>
      </c>
      <c r="Z2247" s="5" t="str" cm="1">
        <f t="array" ref="Z2247">_xlfn.IFS(K2247&lt;=5,"Excellent",K2247&lt;=10,"Good",TRUE,"Delayed")</f>
        <v>Excellent</v>
      </c>
      <c r="AA2247" s="5" t="str">
        <f>_xlfn.XLOOKUP(Table1[[#This Row],[Shipment_ID]],A:A,E:E)</f>
        <v>Maersk</v>
      </c>
      <c r="AB2247" s="5">
        <f t="shared" si="35"/>
        <v>7896.6</v>
      </c>
    </row>
    <row r="2248" spans="1:28">
      <c r="A2248" t="s">
        <v>2442</v>
      </c>
      <c r="B2248" s="1">
        <v>45888</v>
      </c>
      <c r="C2248" t="s">
        <v>89</v>
      </c>
      <c r="D2248" t="s">
        <v>65</v>
      </c>
      <c r="E2248" t="s">
        <v>102</v>
      </c>
      <c r="F2248" t="s">
        <v>32</v>
      </c>
      <c r="G2248" t="s">
        <v>52</v>
      </c>
      <c r="H2248">
        <v>15.53</v>
      </c>
      <c r="I2248">
        <v>913</v>
      </c>
      <c r="J2248">
        <v>86.71</v>
      </c>
      <c r="K2248">
        <v>4</v>
      </c>
      <c r="L2248" t="s">
        <v>34</v>
      </c>
      <c r="M2248" t="s">
        <v>60</v>
      </c>
      <c r="N2248">
        <v>40338.199999999997</v>
      </c>
      <c r="O2248" t="s">
        <v>395</v>
      </c>
      <c r="P2248" t="s">
        <v>47</v>
      </c>
      <c r="Q2248">
        <v>82.6</v>
      </c>
      <c r="R2248">
        <v>2447.1999999999998</v>
      </c>
      <c r="S2248">
        <v>2742.36</v>
      </c>
      <c r="T2248">
        <v>6586.89</v>
      </c>
      <c r="U2248" t="str">
        <f>TEXT(Table1[[#This Row],[Booking_Date]],"mmm")</f>
        <v>Aug</v>
      </c>
      <c r="V2248">
        <f>YEAR(Table1[[#This Row],[Booking_Date]])</f>
        <v>2025</v>
      </c>
      <c r="W2248" t="s">
        <v>48</v>
      </c>
      <c r="X2248" t="str">
        <f>IF(Table1[[#This Row],[Freight_Cost]]&gt;50000,"High","Low")</f>
        <v>Low</v>
      </c>
      <c r="Y2248" s="5" t="str">
        <f>IF(Table1[[#This Row],[Profit]]&gt;10000,"Good","Average")</f>
        <v>Average</v>
      </c>
      <c r="Z2248" s="5" t="str" cm="1">
        <f t="array" ref="Z2248">_xlfn.IFS(K2248&lt;=5,"Excellent",K2248&lt;=10,"Good",TRUE,"Delayed")</f>
        <v>Excellent</v>
      </c>
      <c r="AA2248" s="5" t="str">
        <f>_xlfn.XLOOKUP(Table1[[#This Row],[Shipment_ID]],A:A,E:E)</f>
        <v>Maersk</v>
      </c>
      <c r="AB2248" s="5">
        <f t="shared" si="35"/>
        <v>6586.89</v>
      </c>
    </row>
    <row r="2249" spans="1:28">
      <c r="A2249" t="s">
        <v>2443</v>
      </c>
      <c r="B2249" s="1">
        <v>45768</v>
      </c>
      <c r="C2249" t="s">
        <v>89</v>
      </c>
      <c r="D2249" t="s">
        <v>51</v>
      </c>
      <c r="E2249" t="s">
        <v>42</v>
      </c>
      <c r="F2249" t="s">
        <v>32</v>
      </c>
      <c r="G2249" t="s">
        <v>90</v>
      </c>
      <c r="H2249">
        <v>16.850000000000001</v>
      </c>
      <c r="I2249">
        <v>834</v>
      </c>
      <c r="J2249">
        <v>100.07</v>
      </c>
      <c r="K2249">
        <v>4</v>
      </c>
      <c r="L2249" t="s">
        <v>68</v>
      </c>
      <c r="M2249" t="s">
        <v>60</v>
      </c>
      <c r="N2249">
        <v>39681.4</v>
      </c>
      <c r="O2249" t="s">
        <v>137</v>
      </c>
      <c r="P2249" t="s">
        <v>62</v>
      </c>
      <c r="Q2249">
        <v>83.27</v>
      </c>
      <c r="R2249">
        <v>2342</v>
      </c>
      <c r="S2249">
        <v>3863.17</v>
      </c>
      <c r="T2249">
        <v>6839.32</v>
      </c>
      <c r="U2249" t="str">
        <f>TEXT(Table1[[#This Row],[Booking_Date]],"mmm")</f>
        <v>Apr</v>
      </c>
      <c r="V2249">
        <f>YEAR(Table1[[#This Row],[Booking_Date]])</f>
        <v>2025</v>
      </c>
      <c r="W2249" t="s">
        <v>75</v>
      </c>
      <c r="X2249" t="str">
        <f>IF(Table1[[#This Row],[Freight_Cost]]&gt;50000,"High","Low")</f>
        <v>Low</v>
      </c>
      <c r="Y2249" s="5" t="str">
        <f>IF(Table1[[#This Row],[Profit]]&gt;10000,"Good","Average")</f>
        <v>Average</v>
      </c>
      <c r="Z2249" s="5" t="str" cm="1">
        <f t="array" ref="Z2249">_xlfn.IFS(K2249&lt;=5,"Excellent",K2249&lt;=10,"Good",TRUE,"Delayed")</f>
        <v>Excellent</v>
      </c>
      <c r="AA2249" s="5" t="str">
        <f>_xlfn.XLOOKUP(Table1[[#This Row],[Shipment_ID]],A:A,E:E)</f>
        <v>CMA CGM</v>
      </c>
      <c r="AB2249" s="5">
        <f t="shared" si="35"/>
        <v>6839.32</v>
      </c>
    </row>
    <row r="2250" spans="1:28">
      <c r="A2250" t="s">
        <v>2444</v>
      </c>
      <c r="B2250" s="1">
        <v>45448</v>
      </c>
      <c r="C2250" t="s">
        <v>40</v>
      </c>
      <c r="D2250" t="s">
        <v>82</v>
      </c>
      <c r="E2250" t="s">
        <v>99</v>
      </c>
      <c r="F2250" t="s">
        <v>32</v>
      </c>
      <c r="G2250" t="s">
        <v>52</v>
      </c>
      <c r="H2250">
        <v>10.039999999999999</v>
      </c>
      <c r="I2250">
        <v>464</v>
      </c>
      <c r="J2250">
        <v>97.56</v>
      </c>
      <c r="K2250">
        <v>3</v>
      </c>
      <c r="L2250" t="s">
        <v>44</v>
      </c>
      <c r="M2250" t="s">
        <v>35</v>
      </c>
      <c r="N2250">
        <v>30311.200000000001</v>
      </c>
      <c r="O2250" t="s">
        <v>341</v>
      </c>
      <c r="P2250" t="s">
        <v>37</v>
      </c>
      <c r="Q2250">
        <v>87.31</v>
      </c>
      <c r="R2250">
        <v>1329.6</v>
      </c>
      <c r="S2250">
        <v>2793.35</v>
      </c>
      <c r="T2250">
        <v>3737.68</v>
      </c>
      <c r="U2250" t="str">
        <f>TEXT(Table1[[#This Row],[Booking_Date]],"mmm")</f>
        <v>Jun</v>
      </c>
      <c r="V2250">
        <f>YEAR(Table1[[#This Row],[Booking_Date]])</f>
        <v>2024</v>
      </c>
      <c r="W2250" t="s">
        <v>75</v>
      </c>
      <c r="X2250" t="str">
        <f>IF(Table1[[#This Row],[Freight_Cost]]&gt;50000,"High","Low")</f>
        <v>Low</v>
      </c>
      <c r="Y2250" s="5" t="str">
        <f>IF(Table1[[#This Row],[Profit]]&gt;10000,"Good","Average")</f>
        <v>Average</v>
      </c>
      <c r="Z2250" s="5" t="str" cm="1">
        <f t="array" ref="Z2250">_xlfn.IFS(K2250&lt;=5,"Excellent",K2250&lt;=10,"Good",TRUE,"Delayed")</f>
        <v>Excellent</v>
      </c>
      <c r="AA2250" s="5" t="str">
        <f>_xlfn.XLOOKUP(Table1[[#This Row],[Shipment_ID]],A:A,E:E)</f>
        <v>ONE</v>
      </c>
      <c r="AB2250" s="5">
        <f t="shared" si="35"/>
        <v>3737.68</v>
      </c>
    </row>
    <row r="2251" spans="1:28">
      <c r="A2251" t="s">
        <v>2445</v>
      </c>
      <c r="B2251" s="1">
        <v>46108</v>
      </c>
      <c r="C2251" t="s">
        <v>89</v>
      </c>
      <c r="D2251" t="s">
        <v>41</v>
      </c>
      <c r="E2251" t="s">
        <v>42</v>
      </c>
      <c r="F2251" t="s">
        <v>58</v>
      </c>
      <c r="G2251" t="s">
        <v>67</v>
      </c>
      <c r="H2251">
        <v>11.39</v>
      </c>
      <c r="I2251">
        <v>2477</v>
      </c>
      <c r="J2251">
        <v>103.6</v>
      </c>
      <c r="K2251">
        <v>8</v>
      </c>
      <c r="L2251" t="s">
        <v>68</v>
      </c>
      <c r="M2251" t="s">
        <v>45</v>
      </c>
      <c r="N2251">
        <v>68407</v>
      </c>
      <c r="O2251" t="s">
        <v>343</v>
      </c>
      <c r="P2251" t="s">
        <v>70</v>
      </c>
      <c r="Q2251">
        <v>85.88</v>
      </c>
      <c r="R2251">
        <v>5409.6</v>
      </c>
      <c r="S2251">
        <v>2783.18</v>
      </c>
      <c r="T2251">
        <v>6645.34</v>
      </c>
      <c r="U2251" t="str">
        <f>TEXT(Table1[[#This Row],[Booking_Date]],"mmm")</f>
        <v>Mar</v>
      </c>
      <c r="V2251">
        <f>YEAR(Table1[[#This Row],[Booking_Date]])</f>
        <v>2026</v>
      </c>
      <c r="W2251" t="s">
        <v>38</v>
      </c>
      <c r="X2251" t="str">
        <f>IF(Table1[[#This Row],[Freight_Cost]]&gt;50000,"High","Low")</f>
        <v>High</v>
      </c>
      <c r="Y2251" s="5" t="str">
        <f>IF(Table1[[#This Row],[Profit]]&gt;10000,"Good","Average")</f>
        <v>Average</v>
      </c>
      <c r="Z2251" s="5" t="str" cm="1">
        <f t="array" ref="Z2251">_xlfn.IFS(K2251&lt;=5,"Excellent",K2251&lt;=10,"Good",TRUE,"Delayed")</f>
        <v>Good</v>
      </c>
      <c r="AA2251" s="5" t="str">
        <f>_xlfn.XLOOKUP(Table1[[#This Row],[Shipment_ID]],A:A,E:E)</f>
        <v>CMA CGM</v>
      </c>
      <c r="AB2251" s="5">
        <f t="shared" si="35"/>
        <v>6645.34</v>
      </c>
    </row>
    <row r="2252" spans="1:28">
      <c r="A2252" t="s">
        <v>2446</v>
      </c>
      <c r="B2252" s="1">
        <v>46112</v>
      </c>
      <c r="C2252" t="s">
        <v>40</v>
      </c>
      <c r="D2252" t="s">
        <v>82</v>
      </c>
      <c r="E2252" t="s">
        <v>102</v>
      </c>
      <c r="F2252" t="s">
        <v>32</v>
      </c>
      <c r="G2252" t="s">
        <v>59</v>
      </c>
      <c r="H2252">
        <v>21.27</v>
      </c>
      <c r="I2252">
        <v>415</v>
      </c>
      <c r="J2252">
        <v>93.23</v>
      </c>
      <c r="K2252">
        <v>3</v>
      </c>
      <c r="L2252" t="s">
        <v>68</v>
      </c>
      <c r="M2252" t="s">
        <v>45</v>
      </c>
      <c r="N2252">
        <v>39310.6</v>
      </c>
      <c r="O2252" t="s">
        <v>256</v>
      </c>
      <c r="P2252" t="s">
        <v>74</v>
      </c>
      <c r="Q2252">
        <v>84.06</v>
      </c>
      <c r="R2252">
        <v>1680.8</v>
      </c>
      <c r="S2252">
        <v>1755.21</v>
      </c>
      <c r="T2252">
        <v>5169.1400000000003</v>
      </c>
      <c r="U2252" t="str">
        <f>TEXT(Table1[[#This Row],[Booking_Date]],"mmm")</f>
        <v>Mar</v>
      </c>
      <c r="V2252">
        <f>YEAR(Table1[[#This Row],[Booking_Date]])</f>
        <v>2026</v>
      </c>
      <c r="W2252" t="s">
        <v>38</v>
      </c>
      <c r="X2252" t="str">
        <f>IF(Table1[[#This Row],[Freight_Cost]]&gt;50000,"High","Low")</f>
        <v>Low</v>
      </c>
      <c r="Y2252" s="5" t="str">
        <f>IF(Table1[[#This Row],[Profit]]&gt;10000,"Good","Average")</f>
        <v>Average</v>
      </c>
      <c r="Z2252" s="5" t="str" cm="1">
        <f t="array" ref="Z2252">_xlfn.IFS(K2252&lt;=5,"Excellent",K2252&lt;=10,"Good",TRUE,"Delayed")</f>
        <v>Excellent</v>
      </c>
      <c r="AA2252" s="5" t="str">
        <f>_xlfn.XLOOKUP(Table1[[#This Row],[Shipment_ID]],A:A,E:E)</f>
        <v>Maersk</v>
      </c>
      <c r="AB2252" s="5">
        <f t="shared" si="35"/>
        <v>5169.1400000000003</v>
      </c>
    </row>
    <row r="2253" spans="1:28">
      <c r="A2253" t="s">
        <v>2447</v>
      </c>
      <c r="B2253" s="1">
        <v>45663</v>
      </c>
      <c r="C2253" t="s">
        <v>50</v>
      </c>
      <c r="D2253" t="s">
        <v>41</v>
      </c>
      <c r="E2253" t="s">
        <v>99</v>
      </c>
      <c r="F2253" t="s">
        <v>58</v>
      </c>
      <c r="G2253" t="s">
        <v>84</v>
      </c>
      <c r="H2253">
        <v>25.65</v>
      </c>
      <c r="I2253">
        <v>796</v>
      </c>
      <c r="J2253">
        <v>93.46</v>
      </c>
      <c r="K2253">
        <v>2</v>
      </c>
      <c r="L2253" t="s">
        <v>34</v>
      </c>
      <c r="M2253" t="s">
        <v>45</v>
      </c>
      <c r="N2253">
        <v>62352.2</v>
      </c>
      <c r="O2253" t="s">
        <v>85</v>
      </c>
      <c r="P2253" t="s">
        <v>70</v>
      </c>
      <c r="Q2253">
        <v>86.7</v>
      </c>
      <c r="R2253">
        <v>2618</v>
      </c>
      <c r="S2253">
        <v>1531.44</v>
      </c>
      <c r="T2253">
        <v>9074.43</v>
      </c>
      <c r="U2253" t="str">
        <f>TEXT(Table1[[#This Row],[Booking_Date]],"mmm")</f>
        <v>Jan</v>
      </c>
      <c r="V2253">
        <f>YEAR(Table1[[#This Row],[Booking_Date]])</f>
        <v>2025</v>
      </c>
      <c r="W2253" t="s">
        <v>38</v>
      </c>
      <c r="X2253" t="str">
        <f>IF(Table1[[#This Row],[Freight_Cost]]&gt;50000,"High","Low")</f>
        <v>High</v>
      </c>
      <c r="Y2253" s="5" t="str">
        <f>IF(Table1[[#This Row],[Profit]]&gt;10000,"Good","Average")</f>
        <v>Average</v>
      </c>
      <c r="Z2253" s="5" t="str" cm="1">
        <f t="array" ref="Z2253">_xlfn.IFS(K2253&lt;=5,"Excellent",K2253&lt;=10,"Good",TRUE,"Delayed")</f>
        <v>Excellent</v>
      </c>
      <c r="AA2253" s="5" t="str">
        <f>_xlfn.XLOOKUP(Table1[[#This Row],[Shipment_ID]],A:A,E:E)</f>
        <v>ONE</v>
      </c>
      <c r="AB2253" s="5">
        <f t="shared" si="35"/>
        <v>9074.43</v>
      </c>
    </row>
    <row r="2254" spans="1:28">
      <c r="A2254" t="s">
        <v>2448</v>
      </c>
      <c r="B2254" s="1">
        <v>45630</v>
      </c>
      <c r="C2254" t="s">
        <v>64</v>
      </c>
      <c r="D2254" t="s">
        <v>56</v>
      </c>
      <c r="E2254" t="s">
        <v>83</v>
      </c>
      <c r="F2254" t="s">
        <v>58</v>
      </c>
      <c r="G2254" t="s">
        <v>43</v>
      </c>
      <c r="H2254">
        <v>11.35</v>
      </c>
      <c r="I2254">
        <v>1530</v>
      </c>
      <c r="J2254">
        <v>100.28</v>
      </c>
      <c r="K2254">
        <v>5</v>
      </c>
      <c r="L2254" t="s">
        <v>68</v>
      </c>
      <c r="M2254" t="s">
        <v>60</v>
      </c>
      <c r="N2254">
        <v>55108.6</v>
      </c>
      <c r="O2254" t="s">
        <v>262</v>
      </c>
      <c r="P2254" t="s">
        <v>74</v>
      </c>
      <c r="Q2254">
        <v>83.62</v>
      </c>
      <c r="R2254">
        <v>3514</v>
      </c>
      <c r="S2254">
        <v>1835.21</v>
      </c>
      <c r="T2254">
        <v>7750.01</v>
      </c>
      <c r="U2254" t="str">
        <f>TEXT(Table1[[#This Row],[Booking_Date]],"mmm")</f>
        <v>Dec</v>
      </c>
      <c r="V2254">
        <f>YEAR(Table1[[#This Row],[Booking_Date]])</f>
        <v>2024</v>
      </c>
      <c r="W2254" t="s">
        <v>104</v>
      </c>
      <c r="X2254" t="str">
        <f>IF(Table1[[#This Row],[Freight_Cost]]&gt;50000,"High","Low")</f>
        <v>High</v>
      </c>
      <c r="Y2254" s="5" t="str">
        <f>IF(Table1[[#This Row],[Profit]]&gt;10000,"Good","Average")</f>
        <v>Average</v>
      </c>
      <c r="Z2254" s="5" t="str" cm="1">
        <f t="array" ref="Z2254">_xlfn.IFS(K2254&lt;=5,"Excellent",K2254&lt;=10,"Good",TRUE,"Delayed")</f>
        <v>Excellent</v>
      </c>
      <c r="AA2254" s="5" t="str">
        <f>_xlfn.XLOOKUP(Table1[[#This Row],[Shipment_ID]],A:A,E:E)</f>
        <v>MSC</v>
      </c>
      <c r="AB2254" s="5">
        <f t="shared" si="35"/>
        <v>7750.01</v>
      </c>
    </row>
    <row r="2255" spans="1:28">
      <c r="A2255" t="s">
        <v>2449</v>
      </c>
      <c r="B2255" s="1">
        <v>45479</v>
      </c>
      <c r="C2255" t="s">
        <v>89</v>
      </c>
      <c r="D2255" t="s">
        <v>72</v>
      </c>
      <c r="E2255" t="s">
        <v>42</v>
      </c>
      <c r="F2255" t="s">
        <v>58</v>
      </c>
      <c r="G2255" t="s">
        <v>90</v>
      </c>
      <c r="H2255">
        <v>10.71</v>
      </c>
      <c r="I2255">
        <v>1202</v>
      </c>
      <c r="J2255">
        <v>95.94</v>
      </c>
      <c r="K2255">
        <v>5</v>
      </c>
      <c r="L2255" t="s">
        <v>68</v>
      </c>
      <c r="M2255" t="s">
        <v>45</v>
      </c>
      <c r="N2255">
        <v>51575.8</v>
      </c>
      <c r="O2255" t="s">
        <v>268</v>
      </c>
      <c r="P2255" t="s">
        <v>47</v>
      </c>
      <c r="Q2255">
        <v>84.21</v>
      </c>
      <c r="R2255">
        <v>2832.4</v>
      </c>
      <c r="S2255">
        <v>4030.27</v>
      </c>
      <c r="T2255">
        <v>9261.75</v>
      </c>
      <c r="U2255" t="str">
        <f>TEXT(Table1[[#This Row],[Booking_Date]],"mmm")</f>
        <v>Jul</v>
      </c>
      <c r="V2255">
        <f>YEAR(Table1[[#This Row],[Booking_Date]])</f>
        <v>2024</v>
      </c>
      <c r="W2255" t="s">
        <v>48</v>
      </c>
      <c r="X2255" t="str">
        <f>IF(Table1[[#This Row],[Freight_Cost]]&gt;50000,"High","Low")</f>
        <v>High</v>
      </c>
      <c r="Y2255" s="5" t="str">
        <f>IF(Table1[[#This Row],[Profit]]&gt;10000,"Good","Average")</f>
        <v>Average</v>
      </c>
      <c r="Z2255" s="5" t="str" cm="1">
        <f t="array" ref="Z2255">_xlfn.IFS(K2255&lt;=5,"Excellent",K2255&lt;=10,"Good",TRUE,"Delayed")</f>
        <v>Excellent</v>
      </c>
      <c r="AA2255" s="5" t="str">
        <f>_xlfn.XLOOKUP(Table1[[#This Row],[Shipment_ID]],A:A,E:E)</f>
        <v>CMA CGM</v>
      </c>
      <c r="AB2255" s="5">
        <f t="shared" si="35"/>
        <v>9261.75</v>
      </c>
    </row>
    <row r="2256" spans="1:28">
      <c r="A2256" t="s">
        <v>2450</v>
      </c>
      <c r="B2256" s="1">
        <v>45646</v>
      </c>
      <c r="C2256" t="s">
        <v>121</v>
      </c>
      <c r="D2256" t="s">
        <v>65</v>
      </c>
      <c r="E2256" t="s">
        <v>31</v>
      </c>
      <c r="F2256" t="s">
        <v>32</v>
      </c>
      <c r="G2256" t="s">
        <v>52</v>
      </c>
      <c r="H2256">
        <v>14.61</v>
      </c>
      <c r="I2256">
        <v>2688</v>
      </c>
      <c r="J2256">
        <v>91.28</v>
      </c>
      <c r="K2256">
        <v>8</v>
      </c>
      <c r="L2256" t="s">
        <v>34</v>
      </c>
      <c r="M2256" t="s">
        <v>60</v>
      </c>
      <c r="N2256">
        <v>61358.6</v>
      </c>
      <c r="O2256" t="s">
        <v>266</v>
      </c>
      <c r="P2256" t="s">
        <v>62</v>
      </c>
      <c r="Q2256">
        <v>83.5</v>
      </c>
      <c r="R2256">
        <v>5960.4</v>
      </c>
      <c r="S2256">
        <v>3899.86</v>
      </c>
      <c r="T2256">
        <v>5875.28</v>
      </c>
      <c r="U2256" t="str">
        <f>TEXT(Table1[[#This Row],[Booking_Date]],"mmm")</f>
        <v>Dec</v>
      </c>
      <c r="V2256">
        <f>YEAR(Table1[[#This Row],[Booking_Date]])</f>
        <v>2024</v>
      </c>
      <c r="W2256" t="s">
        <v>104</v>
      </c>
      <c r="X2256" t="str">
        <f>IF(Table1[[#This Row],[Freight_Cost]]&gt;50000,"High","Low")</f>
        <v>High</v>
      </c>
      <c r="Y2256" s="5" t="str">
        <f>IF(Table1[[#This Row],[Profit]]&gt;10000,"Good","Average")</f>
        <v>Average</v>
      </c>
      <c r="Z2256" s="5" t="str" cm="1">
        <f t="array" ref="Z2256">_xlfn.IFS(K2256&lt;=5,"Excellent",K2256&lt;=10,"Good",TRUE,"Delayed")</f>
        <v>Good</v>
      </c>
      <c r="AA2256" s="5" t="str">
        <f>_xlfn.XLOOKUP(Table1[[#This Row],[Shipment_ID]],A:A,E:E)</f>
        <v>Hapag-Lloyd</v>
      </c>
      <c r="AB2256" s="5">
        <f t="shared" si="35"/>
        <v>5875.28</v>
      </c>
    </row>
    <row r="2257" spans="1:28">
      <c r="A2257" t="s">
        <v>2451</v>
      </c>
      <c r="B2257" s="1">
        <v>45588</v>
      </c>
      <c r="C2257" t="s">
        <v>64</v>
      </c>
      <c r="D2257" t="s">
        <v>82</v>
      </c>
      <c r="E2257" t="s">
        <v>102</v>
      </c>
      <c r="F2257" t="s">
        <v>58</v>
      </c>
      <c r="G2257" t="s">
        <v>84</v>
      </c>
      <c r="H2257">
        <v>20.67</v>
      </c>
      <c r="I2257">
        <v>408</v>
      </c>
      <c r="J2257">
        <v>101.72</v>
      </c>
      <c r="K2257">
        <v>2</v>
      </c>
      <c r="L2257" t="s">
        <v>44</v>
      </c>
      <c r="M2257" t="s">
        <v>60</v>
      </c>
      <c r="N2257">
        <v>47705.4</v>
      </c>
      <c r="O2257" t="s">
        <v>792</v>
      </c>
      <c r="P2257" t="s">
        <v>70</v>
      </c>
      <c r="Q2257">
        <v>85.34</v>
      </c>
      <c r="R2257">
        <v>1642.8</v>
      </c>
      <c r="S2257">
        <v>3635.68</v>
      </c>
      <c r="T2257">
        <v>7384.05</v>
      </c>
      <c r="U2257" t="str">
        <f>TEXT(Table1[[#This Row],[Booking_Date]],"mmm")</f>
        <v>Oct</v>
      </c>
      <c r="V2257">
        <f>YEAR(Table1[[#This Row],[Booking_Date]])</f>
        <v>2024</v>
      </c>
      <c r="W2257" t="s">
        <v>104</v>
      </c>
      <c r="X2257" t="str">
        <f>IF(Table1[[#This Row],[Freight_Cost]]&gt;50000,"High","Low")</f>
        <v>Low</v>
      </c>
      <c r="Y2257" s="5" t="str">
        <f>IF(Table1[[#This Row],[Profit]]&gt;10000,"Good","Average")</f>
        <v>Average</v>
      </c>
      <c r="Z2257" s="5" t="str" cm="1">
        <f t="array" ref="Z2257">_xlfn.IFS(K2257&lt;=5,"Excellent",K2257&lt;=10,"Good",TRUE,"Delayed")</f>
        <v>Excellent</v>
      </c>
      <c r="AA2257" s="5" t="str">
        <f>_xlfn.XLOOKUP(Table1[[#This Row],[Shipment_ID]],A:A,E:E)</f>
        <v>Maersk</v>
      </c>
      <c r="AB2257" s="5">
        <f t="shared" si="35"/>
        <v>7384.05</v>
      </c>
    </row>
    <row r="2258" spans="1:28">
      <c r="A2258" t="s">
        <v>2452</v>
      </c>
      <c r="B2258" s="1">
        <v>45953</v>
      </c>
      <c r="C2258" t="s">
        <v>29</v>
      </c>
      <c r="D2258" t="s">
        <v>108</v>
      </c>
      <c r="E2258" t="s">
        <v>57</v>
      </c>
      <c r="F2258" t="s">
        <v>58</v>
      </c>
      <c r="G2258" t="s">
        <v>59</v>
      </c>
      <c r="H2258">
        <v>16.04</v>
      </c>
      <c r="I2258">
        <v>1278</v>
      </c>
      <c r="J2258">
        <v>98.43</v>
      </c>
      <c r="K2258">
        <v>4</v>
      </c>
      <c r="L2258" t="s">
        <v>68</v>
      </c>
      <c r="M2258" t="s">
        <v>35</v>
      </c>
      <c r="N2258">
        <v>60083.6</v>
      </c>
      <c r="O2258" t="s">
        <v>158</v>
      </c>
      <c r="P2258" t="s">
        <v>78</v>
      </c>
      <c r="Q2258">
        <v>86.26</v>
      </c>
      <c r="R2258">
        <v>3197.6</v>
      </c>
      <c r="S2258">
        <v>3899</v>
      </c>
      <c r="T2258">
        <v>6659.45</v>
      </c>
      <c r="U2258" t="str">
        <f>TEXT(Table1[[#This Row],[Booking_Date]],"mmm")</f>
        <v>Oct</v>
      </c>
      <c r="V2258">
        <f>YEAR(Table1[[#This Row],[Booking_Date]])</f>
        <v>2025</v>
      </c>
      <c r="W2258" t="s">
        <v>104</v>
      </c>
      <c r="X2258" t="str">
        <f>IF(Table1[[#This Row],[Freight_Cost]]&gt;50000,"High","Low")</f>
        <v>High</v>
      </c>
      <c r="Y2258" s="5" t="str">
        <f>IF(Table1[[#This Row],[Profit]]&gt;10000,"Good","Average")</f>
        <v>Average</v>
      </c>
      <c r="Z2258" s="5" t="str" cm="1">
        <f t="array" ref="Z2258">_xlfn.IFS(K2258&lt;=5,"Excellent",K2258&lt;=10,"Good",TRUE,"Delayed")</f>
        <v>Excellent</v>
      </c>
      <c r="AA2258" s="5" t="str">
        <f>_xlfn.XLOOKUP(Table1[[#This Row],[Shipment_ID]],A:A,E:E)</f>
        <v>Evergreen</v>
      </c>
      <c r="AB2258" s="5">
        <f t="shared" si="35"/>
        <v>6659.45</v>
      </c>
    </row>
    <row r="2259" spans="1:28">
      <c r="A2259" t="s">
        <v>2453</v>
      </c>
      <c r="B2259" s="1">
        <v>45554</v>
      </c>
      <c r="C2259" t="s">
        <v>40</v>
      </c>
      <c r="D2259" t="s">
        <v>82</v>
      </c>
      <c r="E2259" t="s">
        <v>66</v>
      </c>
      <c r="F2259" t="s">
        <v>58</v>
      </c>
      <c r="G2259" t="s">
        <v>84</v>
      </c>
      <c r="H2259">
        <v>21.48</v>
      </c>
      <c r="I2259">
        <v>322</v>
      </c>
      <c r="J2259">
        <v>90.28</v>
      </c>
      <c r="K2259">
        <v>2</v>
      </c>
      <c r="L2259" t="s">
        <v>44</v>
      </c>
      <c r="M2259" t="s">
        <v>60</v>
      </c>
      <c r="N2259">
        <v>46029.599999999999</v>
      </c>
      <c r="O2259" t="s">
        <v>535</v>
      </c>
      <c r="P2259" t="s">
        <v>78</v>
      </c>
      <c r="Q2259">
        <v>84.88</v>
      </c>
      <c r="R2259">
        <v>1503.2</v>
      </c>
      <c r="S2259">
        <v>3270.39</v>
      </c>
      <c r="T2259">
        <v>7423.92</v>
      </c>
      <c r="U2259" t="str">
        <f>TEXT(Table1[[#This Row],[Booking_Date]],"mmm")</f>
        <v>Sep</v>
      </c>
      <c r="V2259">
        <f>YEAR(Table1[[#This Row],[Booking_Date]])</f>
        <v>2024</v>
      </c>
      <c r="W2259" t="s">
        <v>48</v>
      </c>
      <c r="X2259" t="str">
        <f>IF(Table1[[#This Row],[Freight_Cost]]&gt;50000,"High","Low")</f>
        <v>Low</v>
      </c>
      <c r="Y2259" s="5" t="str">
        <f>IF(Table1[[#This Row],[Profit]]&gt;10000,"Good","Average")</f>
        <v>Average</v>
      </c>
      <c r="Z2259" s="5" t="str" cm="1">
        <f t="array" ref="Z2259">_xlfn.IFS(K2259&lt;=5,"Excellent",K2259&lt;=10,"Good",TRUE,"Delayed")</f>
        <v>Excellent</v>
      </c>
      <c r="AA2259" s="5" t="str">
        <f>_xlfn.XLOOKUP(Table1[[#This Row],[Shipment_ID]],A:A,E:E)</f>
        <v>COSCO</v>
      </c>
      <c r="AB2259" s="5">
        <f t="shared" si="35"/>
        <v>7423.92</v>
      </c>
    </row>
    <row r="2260" spans="1:28">
      <c r="A2260" t="s">
        <v>2454</v>
      </c>
      <c r="B2260" s="1">
        <v>45796</v>
      </c>
      <c r="C2260" t="s">
        <v>115</v>
      </c>
      <c r="D2260" t="s">
        <v>30</v>
      </c>
      <c r="E2260" t="s">
        <v>31</v>
      </c>
      <c r="F2260" t="s">
        <v>32</v>
      </c>
      <c r="G2260" t="s">
        <v>84</v>
      </c>
      <c r="H2260">
        <v>23.7</v>
      </c>
      <c r="I2260">
        <v>339</v>
      </c>
      <c r="J2260">
        <v>100.79</v>
      </c>
      <c r="K2260">
        <v>2</v>
      </c>
      <c r="L2260" t="s">
        <v>68</v>
      </c>
      <c r="M2260" t="s">
        <v>60</v>
      </c>
      <c r="N2260">
        <v>39992.800000000003</v>
      </c>
      <c r="O2260" t="s">
        <v>360</v>
      </c>
      <c r="P2260" t="s">
        <v>74</v>
      </c>
      <c r="Q2260">
        <v>82.71</v>
      </c>
      <c r="R2260">
        <v>1626</v>
      </c>
      <c r="S2260">
        <v>4443.95</v>
      </c>
      <c r="T2260">
        <v>4218.6499999999996</v>
      </c>
      <c r="U2260" t="str">
        <f>TEXT(Table1[[#This Row],[Booking_Date]],"mmm")</f>
        <v>May</v>
      </c>
      <c r="V2260">
        <f>YEAR(Table1[[#This Row],[Booking_Date]])</f>
        <v>2025</v>
      </c>
      <c r="W2260" t="s">
        <v>75</v>
      </c>
      <c r="X2260" t="str">
        <f>IF(Table1[[#This Row],[Freight_Cost]]&gt;50000,"High","Low")</f>
        <v>Low</v>
      </c>
      <c r="Y2260" s="5" t="str">
        <f>IF(Table1[[#This Row],[Profit]]&gt;10000,"Good","Average")</f>
        <v>Average</v>
      </c>
      <c r="Z2260" s="5" t="str" cm="1">
        <f t="array" ref="Z2260">_xlfn.IFS(K2260&lt;=5,"Excellent",K2260&lt;=10,"Good",TRUE,"Delayed")</f>
        <v>Excellent</v>
      </c>
      <c r="AA2260" s="5" t="str">
        <f>_xlfn.XLOOKUP(Table1[[#This Row],[Shipment_ID]],A:A,E:E)</f>
        <v>Hapag-Lloyd</v>
      </c>
      <c r="AB2260" s="5">
        <f t="shared" si="35"/>
        <v>4218.6499999999996</v>
      </c>
    </row>
    <row r="2261" spans="1:28">
      <c r="A2261" t="s">
        <v>2455</v>
      </c>
      <c r="B2261" s="1">
        <v>45967</v>
      </c>
      <c r="C2261" t="s">
        <v>29</v>
      </c>
      <c r="D2261" t="s">
        <v>82</v>
      </c>
      <c r="E2261" t="s">
        <v>42</v>
      </c>
      <c r="F2261" t="s">
        <v>32</v>
      </c>
      <c r="G2261" t="s">
        <v>33</v>
      </c>
      <c r="H2261">
        <v>12.21</v>
      </c>
      <c r="I2261">
        <v>1917</v>
      </c>
      <c r="J2261">
        <v>104.32</v>
      </c>
      <c r="K2261">
        <v>4</v>
      </c>
      <c r="L2261" t="s">
        <v>44</v>
      </c>
      <c r="M2261" t="s">
        <v>35</v>
      </c>
      <c r="N2261">
        <v>50511.4</v>
      </c>
      <c r="O2261" t="s">
        <v>168</v>
      </c>
      <c r="P2261" t="s">
        <v>70</v>
      </c>
      <c r="Q2261">
        <v>83.58</v>
      </c>
      <c r="R2261">
        <v>4322.3999999999996</v>
      </c>
      <c r="S2261">
        <v>4251.42</v>
      </c>
      <c r="T2261">
        <v>4047.46</v>
      </c>
      <c r="U2261" t="str">
        <f>TEXT(Table1[[#This Row],[Booking_Date]],"mmm")</f>
        <v>Nov</v>
      </c>
      <c r="V2261">
        <f>YEAR(Table1[[#This Row],[Booking_Date]])</f>
        <v>2025</v>
      </c>
      <c r="W2261" t="s">
        <v>104</v>
      </c>
      <c r="X2261" t="str">
        <f>IF(Table1[[#This Row],[Freight_Cost]]&gt;50000,"High","Low")</f>
        <v>High</v>
      </c>
      <c r="Y2261" s="5" t="str">
        <f>IF(Table1[[#This Row],[Profit]]&gt;10000,"Good","Average")</f>
        <v>Average</v>
      </c>
      <c r="Z2261" s="5" t="str" cm="1">
        <f t="array" ref="Z2261">_xlfn.IFS(K2261&lt;=5,"Excellent",K2261&lt;=10,"Good",TRUE,"Delayed")</f>
        <v>Excellent</v>
      </c>
      <c r="AA2261" s="5" t="str">
        <f>_xlfn.XLOOKUP(Table1[[#This Row],[Shipment_ID]],A:A,E:E)</f>
        <v>CMA CGM</v>
      </c>
      <c r="AB2261" s="5">
        <f t="shared" si="35"/>
        <v>4047.46</v>
      </c>
    </row>
    <row r="2262" spans="1:28">
      <c r="A2262" t="s">
        <v>2456</v>
      </c>
      <c r="B2262" s="1">
        <v>45905</v>
      </c>
      <c r="C2262" t="s">
        <v>29</v>
      </c>
      <c r="D2262" t="s">
        <v>56</v>
      </c>
      <c r="E2262" t="s">
        <v>66</v>
      </c>
      <c r="F2262" t="s">
        <v>58</v>
      </c>
      <c r="G2262" t="s">
        <v>84</v>
      </c>
      <c r="H2262">
        <v>18.12</v>
      </c>
      <c r="I2262">
        <v>881</v>
      </c>
      <c r="J2262">
        <v>96.99</v>
      </c>
      <c r="K2262">
        <v>4</v>
      </c>
      <c r="L2262" t="s">
        <v>44</v>
      </c>
      <c r="M2262" t="s">
        <v>60</v>
      </c>
      <c r="N2262">
        <v>50518.8</v>
      </c>
      <c r="O2262" t="s">
        <v>336</v>
      </c>
      <c r="P2262" t="s">
        <v>54</v>
      </c>
      <c r="Q2262">
        <v>86.27</v>
      </c>
      <c r="R2262">
        <v>2486.8000000000002</v>
      </c>
      <c r="S2262">
        <v>4546.91</v>
      </c>
      <c r="T2262">
        <v>4970.47</v>
      </c>
      <c r="U2262" t="str">
        <f>TEXT(Table1[[#This Row],[Booking_Date]],"mmm")</f>
        <v>Sep</v>
      </c>
      <c r="V2262">
        <f>YEAR(Table1[[#This Row],[Booking_Date]])</f>
        <v>2025</v>
      </c>
      <c r="W2262" t="s">
        <v>48</v>
      </c>
      <c r="X2262" t="str">
        <f>IF(Table1[[#This Row],[Freight_Cost]]&gt;50000,"High","Low")</f>
        <v>High</v>
      </c>
      <c r="Y2262" s="5" t="str">
        <f>IF(Table1[[#This Row],[Profit]]&gt;10000,"Good","Average")</f>
        <v>Average</v>
      </c>
      <c r="Z2262" s="5" t="str" cm="1">
        <f t="array" ref="Z2262">_xlfn.IFS(K2262&lt;=5,"Excellent",K2262&lt;=10,"Good",TRUE,"Delayed")</f>
        <v>Excellent</v>
      </c>
      <c r="AA2262" s="5" t="str">
        <f>_xlfn.XLOOKUP(Table1[[#This Row],[Shipment_ID]],A:A,E:E)</f>
        <v>COSCO</v>
      </c>
      <c r="AB2262" s="5">
        <f t="shared" si="35"/>
        <v>4970.47</v>
      </c>
    </row>
    <row r="2263" spans="1:28">
      <c r="A2263" t="s">
        <v>2457</v>
      </c>
      <c r="B2263" s="1">
        <v>46083</v>
      </c>
      <c r="C2263" t="s">
        <v>50</v>
      </c>
      <c r="D2263" t="s">
        <v>56</v>
      </c>
      <c r="E2263" t="s">
        <v>42</v>
      </c>
      <c r="F2263" t="s">
        <v>32</v>
      </c>
      <c r="G2263" t="s">
        <v>59</v>
      </c>
      <c r="H2263">
        <v>12.71</v>
      </c>
      <c r="I2263">
        <v>1222</v>
      </c>
      <c r="J2263">
        <v>87.44</v>
      </c>
      <c r="K2263">
        <v>4</v>
      </c>
      <c r="L2263" t="s">
        <v>44</v>
      </c>
      <c r="M2263" t="s">
        <v>60</v>
      </c>
      <c r="N2263">
        <v>36595.800000000003</v>
      </c>
      <c r="O2263" t="s">
        <v>109</v>
      </c>
      <c r="P2263" t="s">
        <v>37</v>
      </c>
      <c r="Q2263">
        <v>87.91</v>
      </c>
      <c r="R2263">
        <v>2952.4</v>
      </c>
      <c r="S2263">
        <v>3410.13</v>
      </c>
      <c r="T2263">
        <v>6538.56</v>
      </c>
      <c r="U2263" t="str">
        <f>TEXT(Table1[[#This Row],[Booking_Date]],"mmm")</f>
        <v>Mar</v>
      </c>
      <c r="V2263">
        <f>YEAR(Table1[[#This Row],[Booking_Date]])</f>
        <v>2026</v>
      </c>
      <c r="W2263" t="s">
        <v>38</v>
      </c>
      <c r="X2263" t="str">
        <f>IF(Table1[[#This Row],[Freight_Cost]]&gt;50000,"High","Low")</f>
        <v>Low</v>
      </c>
      <c r="Y2263" s="5" t="str">
        <f>IF(Table1[[#This Row],[Profit]]&gt;10000,"Good","Average")</f>
        <v>Average</v>
      </c>
      <c r="Z2263" s="5" t="str" cm="1">
        <f t="array" ref="Z2263">_xlfn.IFS(K2263&lt;=5,"Excellent",K2263&lt;=10,"Good",TRUE,"Delayed")</f>
        <v>Excellent</v>
      </c>
      <c r="AA2263" s="5" t="str">
        <f>_xlfn.XLOOKUP(Table1[[#This Row],[Shipment_ID]],A:A,E:E)</f>
        <v>CMA CGM</v>
      </c>
      <c r="AB2263" s="5">
        <f t="shared" si="35"/>
        <v>6538.56</v>
      </c>
    </row>
    <row r="2264" spans="1:28">
      <c r="A2264" t="s">
        <v>2458</v>
      </c>
      <c r="B2264" s="1">
        <v>45873</v>
      </c>
      <c r="C2264" t="s">
        <v>64</v>
      </c>
      <c r="D2264" t="s">
        <v>72</v>
      </c>
      <c r="E2264" t="s">
        <v>66</v>
      </c>
      <c r="F2264" t="s">
        <v>58</v>
      </c>
      <c r="G2264" t="s">
        <v>84</v>
      </c>
      <c r="H2264">
        <v>18.559999999999999</v>
      </c>
      <c r="I2264">
        <v>346</v>
      </c>
      <c r="J2264">
        <v>97.86</v>
      </c>
      <c r="K2264">
        <v>2</v>
      </c>
      <c r="L2264" t="s">
        <v>34</v>
      </c>
      <c r="M2264" t="s">
        <v>60</v>
      </c>
      <c r="N2264">
        <v>49599.199999999997</v>
      </c>
      <c r="O2264" t="s">
        <v>292</v>
      </c>
      <c r="P2264" t="s">
        <v>62</v>
      </c>
      <c r="Q2264">
        <v>81.06</v>
      </c>
      <c r="R2264">
        <v>1434.4</v>
      </c>
      <c r="S2264">
        <v>1521.58</v>
      </c>
      <c r="T2264">
        <v>4497.42</v>
      </c>
      <c r="U2264" t="str">
        <f>TEXT(Table1[[#This Row],[Booking_Date]],"mmm")</f>
        <v>Aug</v>
      </c>
      <c r="V2264">
        <f>YEAR(Table1[[#This Row],[Booking_Date]])</f>
        <v>2025</v>
      </c>
      <c r="W2264" t="s">
        <v>48</v>
      </c>
      <c r="X2264" t="str">
        <f>IF(Table1[[#This Row],[Freight_Cost]]&gt;50000,"High","Low")</f>
        <v>Low</v>
      </c>
      <c r="Y2264" s="5" t="str">
        <f>IF(Table1[[#This Row],[Profit]]&gt;10000,"Good","Average")</f>
        <v>Average</v>
      </c>
      <c r="Z2264" s="5" t="str" cm="1">
        <f t="array" ref="Z2264">_xlfn.IFS(K2264&lt;=5,"Excellent",K2264&lt;=10,"Good",TRUE,"Delayed")</f>
        <v>Excellent</v>
      </c>
      <c r="AA2264" s="5" t="str">
        <f>_xlfn.XLOOKUP(Table1[[#This Row],[Shipment_ID]],A:A,E:E)</f>
        <v>COSCO</v>
      </c>
      <c r="AB2264" s="5">
        <f t="shared" si="35"/>
        <v>4497.42</v>
      </c>
    </row>
    <row r="2265" spans="1:28">
      <c r="A2265" t="s">
        <v>2459</v>
      </c>
      <c r="B2265" s="1">
        <v>45885</v>
      </c>
      <c r="C2265" t="s">
        <v>115</v>
      </c>
      <c r="D2265" t="s">
        <v>65</v>
      </c>
      <c r="E2265" t="s">
        <v>102</v>
      </c>
      <c r="F2265" t="s">
        <v>32</v>
      </c>
      <c r="G2265" t="s">
        <v>59</v>
      </c>
      <c r="H2265">
        <v>14.74</v>
      </c>
      <c r="I2265">
        <v>2147</v>
      </c>
      <c r="J2265">
        <v>95.93</v>
      </c>
      <c r="K2265">
        <v>6</v>
      </c>
      <c r="L2265" t="s">
        <v>68</v>
      </c>
      <c r="M2265" t="s">
        <v>35</v>
      </c>
      <c r="N2265">
        <v>57041.599999999999</v>
      </c>
      <c r="O2265" t="s">
        <v>116</v>
      </c>
      <c r="P2265" t="s">
        <v>74</v>
      </c>
      <c r="Q2265">
        <v>86.36</v>
      </c>
      <c r="R2265">
        <v>4883.6000000000004</v>
      </c>
      <c r="S2265">
        <v>3298.2</v>
      </c>
      <c r="T2265">
        <v>7858.69</v>
      </c>
      <c r="U2265" t="str">
        <f>TEXT(Table1[[#This Row],[Booking_Date]],"mmm")</f>
        <v>Aug</v>
      </c>
      <c r="V2265">
        <f>YEAR(Table1[[#This Row],[Booking_Date]])</f>
        <v>2025</v>
      </c>
      <c r="W2265" t="s">
        <v>48</v>
      </c>
      <c r="X2265" t="str">
        <f>IF(Table1[[#This Row],[Freight_Cost]]&gt;50000,"High","Low")</f>
        <v>High</v>
      </c>
      <c r="Y2265" s="5" t="str">
        <f>IF(Table1[[#This Row],[Profit]]&gt;10000,"Good","Average")</f>
        <v>Average</v>
      </c>
      <c r="Z2265" s="5" t="str" cm="1">
        <f t="array" ref="Z2265">_xlfn.IFS(K2265&lt;=5,"Excellent",K2265&lt;=10,"Good",TRUE,"Delayed")</f>
        <v>Good</v>
      </c>
      <c r="AA2265" s="5" t="str">
        <f>_xlfn.XLOOKUP(Table1[[#This Row],[Shipment_ID]],A:A,E:E)</f>
        <v>Maersk</v>
      </c>
      <c r="AB2265" s="5">
        <f t="shared" si="35"/>
        <v>7858.69</v>
      </c>
    </row>
    <row r="2266" spans="1:28">
      <c r="A2266" t="s">
        <v>2460</v>
      </c>
      <c r="B2266" s="1">
        <v>45820</v>
      </c>
      <c r="C2266" t="s">
        <v>115</v>
      </c>
      <c r="D2266" t="s">
        <v>82</v>
      </c>
      <c r="E2266" t="s">
        <v>42</v>
      </c>
      <c r="F2266" t="s">
        <v>58</v>
      </c>
      <c r="G2266" t="s">
        <v>43</v>
      </c>
      <c r="H2266">
        <v>22.23</v>
      </c>
      <c r="I2266">
        <v>1925</v>
      </c>
      <c r="J2266">
        <v>86.15</v>
      </c>
      <c r="K2266">
        <v>6</v>
      </c>
      <c r="L2266" t="s">
        <v>68</v>
      </c>
      <c r="M2266" t="s">
        <v>45</v>
      </c>
      <c r="N2266">
        <v>69445</v>
      </c>
      <c r="O2266" t="s">
        <v>116</v>
      </c>
      <c r="P2266" t="s">
        <v>47</v>
      </c>
      <c r="Q2266">
        <v>82.37</v>
      </c>
      <c r="R2266">
        <v>4739.2</v>
      </c>
      <c r="S2266">
        <v>2436.14</v>
      </c>
      <c r="T2266">
        <v>10626.33</v>
      </c>
      <c r="U2266" t="str">
        <f>TEXT(Table1[[#This Row],[Booking_Date]],"mmm")</f>
        <v>Jun</v>
      </c>
      <c r="V2266">
        <f>YEAR(Table1[[#This Row],[Booking_Date]])</f>
        <v>2025</v>
      </c>
      <c r="W2266" t="s">
        <v>75</v>
      </c>
      <c r="X2266" t="str">
        <f>IF(Table1[[#This Row],[Freight_Cost]]&gt;50000,"High","Low")</f>
        <v>High</v>
      </c>
      <c r="Y2266" s="5" t="str">
        <f>IF(Table1[[#This Row],[Profit]]&gt;10000,"Good","Average")</f>
        <v>Good</v>
      </c>
      <c r="Z2266" s="5" t="str" cm="1">
        <f t="array" ref="Z2266">_xlfn.IFS(K2266&lt;=5,"Excellent",K2266&lt;=10,"Good",TRUE,"Delayed")</f>
        <v>Good</v>
      </c>
      <c r="AA2266" s="5" t="str">
        <f>_xlfn.XLOOKUP(Table1[[#This Row],[Shipment_ID]],A:A,E:E)</f>
        <v>CMA CGM</v>
      </c>
      <c r="AB2266" s="5">
        <f t="shared" si="35"/>
        <v>10626.33</v>
      </c>
    </row>
    <row r="2267" spans="1:28">
      <c r="A2267" t="s">
        <v>2461</v>
      </c>
      <c r="B2267" s="1">
        <v>45504</v>
      </c>
      <c r="C2267" t="s">
        <v>29</v>
      </c>
      <c r="D2267" t="s">
        <v>56</v>
      </c>
      <c r="E2267" t="s">
        <v>66</v>
      </c>
      <c r="F2267" t="s">
        <v>58</v>
      </c>
      <c r="G2267" t="s">
        <v>67</v>
      </c>
      <c r="H2267">
        <v>26.41</v>
      </c>
      <c r="I2267">
        <v>1306</v>
      </c>
      <c r="J2267">
        <v>86.39</v>
      </c>
      <c r="K2267">
        <v>3</v>
      </c>
      <c r="L2267" t="s">
        <v>34</v>
      </c>
      <c r="M2267" t="s">
        <v>35</v>
      </c>
      <c r="N2267">
        <v>70807.8</v>
      </c>
      <c r="O2267" t="s">
        <v>232</v>
      </c>
      <c r="P2267" t="s">
        <v>62</v>
      </c>
      <c r="Q2267">
        <v>87.14</v>
      </c>
      <c r="R2267">
        <v>3668.4</v>
      </c>
      <c r="S2267">
        <v>3294</v>
      </c>
      <c r="T2267">
        <v>11744.27</v>
      </c>
      <c r="U2267" t="str">
        <f>TEXT(Table1[[#This Row],[Booking_Date]],"mmm")</f>
        <v>Jul</v>
      </c>
      <c r="V2267">
        <f>YEAR(Table1[[#This Row],[Booking_Date]])</f>
        <v>2024</v>
      </c>
      <c r="W2267" t="s">
        <v>48</v>
      </c>
      <c r="X2267" t="str">
        <f>IF(Table1[[#This Row],[Freight_Cost]]&gt;50000,"High","Low")</f>
        <v>High</v>
      </c>
      <c r="Y2267" s="5" t="str">
        <f>IF(Table1[[#This Row],[Profit]]&gt;10000,"Good","Average")</f>
        <v>Good</v>
      </c>
      <c r="Z2267" s="5" t="str" cm="1">
        <f t="array" ref="Z2267">_xlfn.IFS(K2267&lt;=5,"Excellent",K2267&lt;=10,"Good",TRUE,"Delayed")</f>
        <v>Excellent</v>
      </c>
      <c r="AA2267" s="5" t="str">
        <f>_xlfn.XLOOKUP(Table1[[#This Row],[Shipment_ID]],A:A,E:E)</f>
        <v>COSCO</v>
      </c>
      <c r="AB2267" s="5">
        <f t="shared" si="35"/>
        <v>11744.27</v>
      </c>
    </row>
    <row r="2268" spans="1:28">
      <c r="A2268" t="s">
        <v>2462</v>
      </c>
      <c r="B2268" s="1">
        <v>45769</v>
      </c>
      <c r="C2268" t="s">
        <v>29</v>
      </c>
      <c r="D2268" t="s">
        <v>51</v>
      </c>
      <c r="E2268" t="s">
        <v>99</v>
      </c>
      <c r="F2268" t="s">
        <v>58</v>
      </c>
      <c r="G2268" t="s">
        <v>59</v>
      </c>
      <c r="H2268">
        <v>18.78</v>
      </c>
      <c r="I2268">
        <v>1199</v>
      </c>
      <c r="J2268">
        <v>95</v>
      </c>
      <c r="K2268">
        <v>4</v>
      </c>
      <c r="L2268" t="s">
        <v>34</v>
      </c>
      <c r="M2268" t="s">
        <v>35</v>
      </c>
      <c r="N2268">
        <v>63690</v>
      </c>
      <c r="O2268" t="s">
        <v>168</v>
      </c>
      <c r="P2268" t="s">
        <v>54</v>
      </c>
      <c r="Q2268">
        <v>86.37</v>
      </c>
      <c r="R2268">
        <v>3149.2</v>
      </c>
      <c r="S2268">
        <v>4392.8900000000003</v>
      </c>
      <c r="T2268">
        <v>8319.94</v>
      </c>
      <c r="U2268" t="str">
        <f>TEXT(Table1[[#This Row],[Booking_Date]],"mmm")</f>
        <v>Apr</v>
      </c>
      <c r="V2268">
        <f>YEAR(Table1[[#This Row],[Booking_Date]])</f>
        <v>2025</v>
      </c>
      <c r="W2268" t="s">
        <v>75</v>
      </c>
      <c r="X2268" t="str">
        <f>IF(Table1[[#This Row],[Freight_Cost]]&gt;50000,"High","Low")</f>
        <v>High</v>
      </c>
      <c r="Y2268" s="5" t="str">
        <f>IF(Table1[[#This Row],[Profit]]&gt;10000,"Good","Average")</f>
        <v>Average</v>
      </c>
      <c r="Z2268" s="5" t="str" cm="1">
        <f t="array" ref="Z2268">_xlfn.IFS(K2268&lt;=5,"Excellent",K2268&lt;=10,"Good",TRUE,"Delayed")</f>
        <v>Excellent</v>
      </c>
      <c r="AA2268" s="5" t="str">
        <f>_xlfn.XLOOKUP(Table1[[#This Row],[Shipment_ID]],A:A,E:E)</f>
        <v>ONE</v>
      </c>
      <c r="AB2268" s="5">
        <f t="shared" si="35"/>
        <v>8319.94</v>
      </c>
    </row>
    <row r="2269" spans="1:28">
      <c r="A2269" t="s">
        <v>2463</v>
      </c>
      <c r="B2269" s="1">
        <v>46068</v>
      </c>
      <c r="C2269" t="s">
        <v>50</v>
      </c>
      <c r="D2269" t="s">
        <v>56</v>
      </c>
      <c r="E2269" t="s">
        <v>31</v>
      </c>
      <c r="F2269" t="s">
        <v>58</v>
      </c>
      <c r="G2269" t="s">
        <v>59</v>
      </c>
      <c r="H2269">
        <v>13.4</v>
      </c>
      <c r="I2269">
        <v>1233</v>
      </c>
      <c r="J2269">
        <v>90.87</v>
      </c>
      <c r="K2269">
        <v>3</v>
      </c>
      <c r="L2269" t="s">
        <v>68</v>
      </c>
      <c r="M2269" t="s">
        <v>45</v>
      </c>
      <c r="N2269">
        <v>53760.4</v>
      </c>
      <c r="O2269" t="s">
        <v>464</v>
      </c>
      <c r="P2269" t="s">
        <v>54</v>
      </c>
      <c r="Q2269">
        <v>88.32</v>
      </c>
      <c r="R2269">
        <v>3002</v>
      </c>
      <c r="S2269">
        <v>4622.68</v>
      </c>
      <c r="T2269">
        <v>9618.67</v>
      </c>
      <c r="U2269" t="str">
        <f>TEXT(Table1[[#This Row],[Booking_Date]],"mmm")</f>
        <v>Feb</v>
      </c>
      <c r="V2269">
        <f>YEAR(Table1[[#This Row],[Booking_Date]])</f>
        <v>2026</v>
      </c>
      <c r="W2269" t="s">
        <v>38</v>
      </c>
      <c r="X2269" t="str">
        <f>IF(Table1[[#This Row],[Freight_Cost]]&gt;50000,"High","Low")</f>
        <v>High</v>
      </c>
      <c r="Y2269" s="5" t="str">
        <f>IF(Table1[[#This Row],[Profit]]&gt;10000,"Good","Average")</f>
        <v>Average</v>
      </c>
      <c r="Z2269" s="5" t="str" cm="1">
        <f t="array" ref="Z2269">_xlfn.IFS(K2269&lt;=5,"Excellent",K2269&lt;=10,"Good",TRUE,"Delayed")</f>
        <v>Excellent</v>
      </c>
      <c r="AA2269" s="5" t="str">
        <f>_xlfn.XLOOKUP(Table1[[#This Row],[Shipment_ID]],A:A,E:E)</f>
        <v>Hapag-Lloyd</v>
      </c>
      <c r="AB2269" s="5">
        <f t="shared" si="35"/>
        <v>9618.67</v>
      </c>
    </row>
    <row r="2270" spans="1:28">
      <c r="A2270" t="s">
        <v>2464</v>
      </c>
      <c r="B2270" s="1">
        <v>45462</v>
      </c>
      <c r="C2270" t="s">
        <v>121</v>
      </c>
      <c r="D2270" t="s">
        <v>30</v>
      </c>
      <c r="E2270" t="s">
        <v>57</v>
      </c>
      <c r="F2270" t="s">
        <v>32</v>
      </c>
      <c r="G2270" t="s">
        <v>67</v>
      </c>
      <c r="H2270">
        <v>25.95</v>
      </c>
      <c r="I2270">
        <v>1130</v>
      </c>
      <c r="J2270">
        <v>96.18</v>
      </c>
      <c r="K2270">
        <v>3</v>
      </c>
      <c r="L2270" t="s">
        <v>44</v>
      </c>
      <c r="M2270" t="s">
        <v>60</v>
      </c>
      <c r="N2270">
        <v>48456.6</v>
      </c>
      <c r="O2270" t="s">
        <v>150</v>
      </c>
      <c r="P2270" t="s">
        <v>62</v>
      </c>
      <c r="Q2270">
        <v>85.46</v>
      </c>
      <c r="R2270">
        <v>3298</v>
      </c>
      <c r="S2270">
        <v>3504.65</v>
      </c>
      <c r="T2270">
        <v>6938.67</v>
      </c>
      <c r="U2270" t="str">
        <f>TEXT(Table1[[#This Row],[Booking_Date]],"mmm")</f>
        <v>Jun</v>
      </c>
      <c r="V2270">
        <f>YEAR(Table1[[#This Row],[Booking_Date]])</f>
        <v>2024</v>
      </c>
      <c r="W2270" t="s">
        <v>75</v>
      </c>
      <c r="X2270" t="str">
        <f>IF(Table1[[#This Row],[Freight_Cost]]&gt;50000,"High","Low")</f>
        <v>Low</v>
      </c>
      <c r="Y2270" s="5" t="str">
        <f>IF(Table1[[#This Row],[Profit]]&gt;10000,"Good","Average")</f>
        <v>Average</v>
      </c>
      <c r="Z2270" s="5" t="str" cm="1">
        <f t="array" ref="Z2270">_xlfn.IFS(K2270&lt;=5,"Excellent",K2270&lt;=10,"Good",TRUE,"Delayed")</f>
        <v>Excellent</v>
      </c>
      <c r="AA2270" s="5" t="str">
        <f>_xlfn.XLOOKUP(Table1[[#This Row],[Shipment_ID]],A:A,E:E)</f>
        <v>Evergreen</v>
      </c>
      <c r="AB2270" s="5">
        <f t="shared" si="35"/>
        <v>6938.67</v>
      </c>
    </row>
    <row r="2271" spans="1:28">
      <c r="A2271" t="s">
        <v>2465</v>
      </c>
      <c r="B2271" s="1">
        <v>45847</v>
      </c>
      <c r="C2271" t="s">
        <v>50</v>
      </c>
      <c r="D2271" t="s">
        <v>30</v>
      </c>
      <c r="E2271" t="s">
        <v>102</v>
      </c>
      <c r="F2271" t="s">
        <v>58</v>
      </c>
      <c r="G2271" t="s">
        <v>33</v>
      </c>
      <c r="H2271">
        <v>19.77</v>
      </c>
      <c r="I2271">
        <v>302</v>
      </c>
      <c r="J2271">
        <v>88.36</v>
      </c>
      <c r="K2271">
        <v>2</v>
      </c>
      <c r="L2271" t="s">
        <v>68</v>
      </c>
      <c r="M2271" t="s">
        <v>60</v>
      </c>
      <c r="N2271">
        <v>46520.2</v>
      </c>
      <c r="O2271" t="s">
        <v>118</v>
      </c>
      <c r="P2271" t="s">
        <v>54</v>
      </c>
      <c r="Q2271">
        <v>82.77</v>
      </c>
      <c r="R2271">
        <v>1394.8</v>
      </c>
      <c r="S2271">
        <v>2963.74</v>
      </c>
      <c r="T2271">
        <v>4307.34</v>
      </c>
      <c r="U2271" t="str">
        <f>TEXT(Table1[[#This Row],[Booking_Date]],"mmm")</f>
        <v>Jul</v>
      </c>
      <c r="V2271">
        <f>YEAR(Table1[[#This Row],[Booking_Date]])</f>
        <v>2025</v>
      </c>
      <c r="W2271" t="s">
        <v>48</v>
      </c>
      <c r="X2271" t="str">
        <f>IF(Table1[[#This Row],[Freight_Cost]]&gt;50000,"High","Low")</f>
        <v>Low</v>
      </c>
      <c r="Y2271" s="5" t="str">
        <f>IF(Table1[[#This Row],[Profit]]&gt;10000,"Good","Average")</f>
        <v>Average</v>
      </c>
      <c r="Z2271" s="5" t="str" cm="1">
        <f t="array" ref="Z2271">_xlfn.IFS(K2271&lt;=5,"Excellent",K2271&lt;=10,"Good",TRUE,"Delayed")</f>
        <v>Excellent</v>
      </c>
      <c r="AA2271" s="5" t="str">
        <f>_xlfn.XLOOKUP(Table1[[#This Row],[Shipment_ID]],A:A,E:E)</f>
        <v>Maersk</v>
      </c>
      <c r="AB2271" s="5">
        <f t="shared" si="35"/>
        <v>4307.34</v>
      </c>
    </row>
    <row r="2272" spans="1:28">
      <c r="A2272" t="s">
        <v>2466</v>
      </c>
      <c r="B2272" s="1">
        <v>45723</v>
      </c>
      <c r="C2272" t="s">
        <v>115</v>
      </c>
      <c r="D2272" t="s">
        <v>108</v>
      </c>
      <c r="E2272" t="s">
        <v>57</v>
      </c>
      <c r="F2272" t="s">
        <v>58</v>
      </c>
      <c r="G2272" t="s">
        <v>90</v>
      </c>
      <c r="H2272">
        <v>18.2</v>
      </c>
      <c r="I2272">
        <v>1850</v>
      </c>
      <c r="J2272">
        <v>88.64</v>
      </c>
      <c r="K2272">
        <v>6</v>
      </c>
      <c r="L2272" t="s">
        <v>34</v>
      </c>
      <c r="M2272" t="s">
        <v>60</v>
      </c>
      <c r="N2272">
        <v>66216.800000000003</v>
      </c>
      <c r="O2272" t="s">
        <v>156</v>
      </c>
      <c r="P2272" t="s">
        <v>70</v>
      </c>
      <c r="Q2272">
        <v>87.48</v>
      </c>
      <c r="R2272">
        <v>4428</v>
      </c>
      <c r="S2272">
        <v>2988.99</v>
      </c>
      <c r="T2272">
        <v>7210.57</v>
      </c>
      <c r="U2272" t="str">
        <f>TEXT(Table1[[#This Row],[Booking_Date]],"mmm")</f>
        <v>Mar</v>
      </c>
      <c r="V2272">
        <f>YEAR(Table1[[#This Row],[Booking_Date]])</f>
        <v>2025</v>
      </c>
      <c r="W2272" t="s">
        <v>38</v>
      </c>
      <c r="X2272" t="str">
        <f>IF(Table1[[#This Row],[Freight_Cost]]&gt;50000,"High","Low")</f>
        <v>High</v>
      </c>
      <c r="Y2272" s="5" t="str">
        <f>IF(Table1[[#This Row],[Profit]]&gt;10000,"Good","Average")</f>
        <v>Average</v>
      </c>
      <c r="Z2272" s="5" t="str" cm="1">
        <f t="array" ref="Z2272">_xlfn.IFS(K2272&lt;=5,"Excellent",K2272&lt;=10,"Good",TRUE,"Delayed")</f>
        <v>Good</v>
      </c>
      <c r="AA2272" s="5" t="str">
        <f>_xlfn.XLOOKUP(Table1[[#This Row],[Shipment_ID]],A:A,E:E)</f>
        <v>Evergreen</v>
      </c>
      <c r="AB2272" s="5">
        <f t="shared" si="35"/>
        <v>7210.57</v>
      </c>
    </row>
    <row r="2273" spans="1:28">
      <c r="A2273" t="s">
        <v>2467</v>
      </c>
      <c r="B2273" s="1">
        <v>45584</v>
      </c>
      <c r="C2273" t="s">
        <v>89</v>
      </c>
      <c r="D2273" t="s">
        <v>56</v>
      </c>
      <c r="E2273" t="s">
        <v>57</v>
      </c>
      <c r="F2273" t="s">
        <v>58</v>
      </c>
      <c r="G2273" t="s">
        <v>59</v>
      </c>
      <c r="H2273">
        <v>16.489999999999998</v>
      </c>
      <c r="I2273">
        <v>1738</v>
      </c>
      <c r="J2273">
        <v>101.34</v>
      </c>
      <c r="K2273">
        <v>5</v>
      </c>
      <c r="L2273" t="s">
        <v>68</v>
      </c>
      <c r="M2273" t="s">
        <v>35</v>
      </c>
      <c r="N2273">
        <v>66357.8</v>
      </c>
      <c r="O2273" t="s">
        <v>686</v>
      </c>
      <c r="P2273" t="s">
        <v>62</v>
      </c>
      <c r="Q2273">
        <v>82.06</v>
      </c>
      <c r="R2273">
        <v>4135.6000000000004</v>
      </c>
      <c r="S2273">
        <v>1564.8</v>
      </c>
      <c r="T2273">
        <v>8254.19</v>
      </c>
      <c r="U2273" t="str">
        <f>TEXT(Table1[[#This Row],[Booking_Date]],"mmm")</f>
        <v>Oct</v>
      </c>
      <c r="V2273">
        <f>YEAR(Table1[[#This Row],[Booking_Date]])</f>
        <v>2024</v>
      </c>
      <c r="W2273" t="s">
        <v>104</v>
      </c>
      <c r="X2273" t="str">
        <f>IF(Table1[[#This Row],[Freight_Cost]]&gt;50000,"High","Low")</f>
        <v>High</v>
      </c>
      <c r="Y2273" s="5" t="str">
        <f>IF(Table1[[#This Row],[Profit]]&gt;10000,"Good","Average")</f>
        <v>Average</v>
      </c>
      <c r="Z2273" s="5" t="str" cm="1">
        <f t="array" ref="Z2273">_xlfn.IFS(K2273&lt;=5,"Excellent",K2273&lt;=10,"Good",TRUE,"Delayed")</f>
        <v>Excellent</v>
      </c>
      <c r="AA2273" s="5" t="str">
        <f>_xlfn.XLOOKUP(Table1[[#This Row],[Shipment_ID]],A:A,E:E)</f>
        <v>Evergreen</v>
      </c>
      <c r="AB2273" s="5">
        <f t="shared" si="35"/>
        <v>8254.19</v>
      </c>
    </row>
    <row r="2274" spans="1:28">
      <c r="A2274" t="s">
        <v>2468</v>
      </c>
      <c r="B2274" s="1">
        <v>45750</v>
      </c>
      <c r="C2274" t="s">
        <v>115</v>
      </c>
      <c r="D2274" t="s">
        <v>30</v>
      </c>
      <c r="E2274" t="s">
        <v>57</v>
      </c>
      <c r="F2274" t="s">
        <v>32</v>
      </c>
      <c r="G2274" t="s">
        <v>33</v>
      </c>
      <c r="H2274">
        <v>15.04</v>
      </c>
      <c r="I2274">
        <v>1336</v>
      </c>
      <c r="J2274">
        <v>101.19</v>
      </c>
      <c r="K2274">
        <v>4</v>
      </c>
      <c r="L2274" t="s">
        <v>68</v>
      </c>
      <c r="M2274" t="s">
        <v>60</v>
      </c>
      <c r="N2274">
        <v>44210.8</v>
      </c>
      <c r="O2274" t="s">
        <v>792</v>
      </c>
      <c r="P2274" t="s">
        <v>62</v>
      </c>
      <c r="Q2274">
        <v>83.47</v>
      </c>
      <c r="R2274">
        <v>3273.6</v>
      </c>
      <c r="S2274">
        <v>4078.27</v>
      </c>
      <c r="T2274">
        <v>4386.26</v>
      </c>
      <c r="U2274" t="str">
        <f>TEXT(Table1[[#This Row],[Booking_Date]],"mmm")</f>
        <v>Apr</v>
      </c>
      <c r="V2274">
        <f>YEAR(Table1[[#This Row],[Booking_Date]])</f>
        <v>2025</v>
      </c>
      <c r="W2274" t="s">
        <v>75</v>
      </c>
      <c r="X2274" t="str">
        <f>IF(Table1[[#This Row],[Freight_Cost]]&gt;50000,"High","Low")</f>
        <v>Low</v>
      </c>
      <c r="Y2274" s="5" t="str">
        <f>IF(Table1[[#This Row],[Profit]]&gt;10000,"Good","Average")</f>
        <v>Average</v>
      </c>
      <c r="Z2274" s="5" t="str" cm="1">
        <f t="array" ref="Z2274">_xlfn.IFS(K2274&lt;=5,"Excellent",K2274&lt;=10,"Good",TRUE,"Delayed")</f>
        <v>Excellent</v>
      </c>
      <c r="AA2274" s="5" t="str">
        <f>_xlfn.XLOOKUP(Table1[[#This Row],[Shipment_ID]],A:A,E:E)</f>
        <v>Evergreen</v>
      </c>
      <c r="AB2274" s="5">
        <f t="shared" si="35"/>
        <v>4386.26</v>
      </c>
    </row>
    <row r="2275" spans="1:28">
      <c r="A2275" t="s">
        <v>2469</v>
      </c>
      <c r="B2275" s="1">
        <v>46182</v>
      </c>
      <c r="C2275" t="s">
        <v>29</v>
      </c>
      <c r="D2275" t="s">
        <v>56</v>
      </c>
      <c r="E2275" t="s">
        <v>57</v>
      </c>
      <c r="F2275" t="s">
        <v>58</v>
      </c>
      <c r="G2275" t="s">
        <v>52</v>
      </c>
      <c r="H2275">
        <v>15.54</v>
      </c>
      <c r="I2275">
        <v>1767</v>
      </c>
      <c r="J2275">
        <v>92.59</v>
      </c>
      <c r="K2275">
        <v>5</v>
      </c>
      <c r="L2275" t="s">
        <v>44</v>
      </c>
      <c r="M2275" t="s">
        <v>45</v>
      </c>
      <c r="N2275">
        <v>59800.800000000003</v>
      </c>
      <c r="O2275" t="s">
        <v>224</v>
      </c>
      <c r="P2275" t="s">
        <v>37</v>
      </c>
      <c r="Q2275">
        <v>83.73</v>
      </c>
      <c r="R2275">
        <v>4155.6000000000004</v>
      </c>
      <c r="S2275">
        <v>1648.82</v>
      </c>
      <c r="T2275">
        <v>5783.8</v>
      </c>
      <c r="U2275" t="str">
        <f>TEXT(Table1[[#This Row],[Booking_Date]],"mmm")</f>
        <v>Jun</v>
      </c>
      <c r="V2275">
        <f>YEAR(Table1[[#This Row],[Booking_Date]])</f>
        <v>2026</v>
      </c>
      <c r="W2275" t="s">
        <v>75</v>
      </c>
      <c r="X2275" t="str">
        <f>IF(Table1[[#This Row],[Freight_Cost]]&gt;50000,"High","Low")</f>
        <v>High</v>
      </c>
      <c r="Y2275" s="5" t="str">
        <f>IF(Table1[[#This Row],[Profit]]&gt;10000,"Good","Average")</f>
        <v>Average</v>
      </c>
      <c r="Z2275" s="5" t="str" cm="1">
        <f t="array" ref="Z2275">_xlfn.IFS(K2275&lt;=5,"Excellent",K2275&lt;=10,"Good",TRUE,"Delayed")</f>
        <v>Excellent</v>
      </c>
      <c r="AA2275" s="5" t="str">
        <f>_xlfn.XLOOKUP(Table1[[#This Row],[Shipment_ID]],A:A,E:E)</f>
        <v>Evergreen</v>
      </c>
      <c r="AB2275" s="5">
        <f t="shared" si="35"/>
        <v>5783.8</v>
      </c>
    </row>
    <row r="2276" spans="1:28">
      <c r="A2276" t="s">
        <v>2470</v>
      </c>
      <c r="B2276" s="1">
        <v>45293</v>
      </c>
      <c r="C2276" t="s">
        <v>64</v>
      </c>
      <c r="D2276" t="s">
        <v>108</v>
      </c>
      <c r="E2276" t="s">
        <v>102</v>
      </c>
      <c r="F2276" t="s">
        <v>32</v>
      </c>
      <c r="G2276" t="s">
        <v>33</v>
      </c>
      <c r="H2276">
        <v>21.03</v>
      </c>
      <c r="I2276">
        <v>410</v>
      </c>
      <c r="J2276">
        <v>102.49</v>
      </c>
      <c r="K2276">
        <v>2</v>
      </c>
      <c r="L2276" t="s">
        <v>34</v>
      </c>
      <c r="M2276" t="s">
        <v>45</v>
      </c>
      <c r="N2276">
        <v>42645.8</v>
      </c>
      <c r="O2276" t="s">
        <v>211</v>
      </c>
      <c r="P2276" t="s">
        <v>62</v>
      </c>
      <c r="Q2276">
        <v>81.569999999999993</v>
      </c>
      <c r="R2276">
        <v>1661.2</v>
      </c>
      <c r="S2276">
        <v>4763.3100000000004</v>
      </c>
      <c r="T2276">
        <v>4756.83</v>
      </c>
      <c r="U2276" t="str">
        <f>TEXT(Table1[[#This Row],[Booking_Date]],"mmm")</f>
        <v>Jan</v>
      </c>
      <c r="V2276">
        <f>YEAR(Table1[[#This Row],[Booking_Date]])</f>
        <v>2024</v>
      </c>
      <c r="W2276" t="s">
        <v>38</v>
      </c>
      <c r="X2276" t="str">
        <f>IF(Table1[[#This Row],[Freight_Cost]]&gt;50000,"High","Low")</f>
        <v>Low</v>
      </c>
      <c r="Y2276" s="5" t="str">
        <f>IF(Table1[[#This Row],[Profit]]&gt;10000,"Good","Average")</f>
        <v>Average</v>
      </c>
      <c r="Z2276" s="5" t="str" cm="1">
        <f t="array" ref="Z2276">_xlfn.IFS(K2276&lt;=5,"Excellent",K2276&lt;=10,"Good",TRUE,"Delayed")</f>
        <v>Excellent</v>
      </c>
      <c r="AA2276" s="5" t="str">
        <f>_xlfn.XLOOKUP(Table1[[#This Row],[Shipment_ID]],A:A,E:E)</f>
        <v>Maersk</v>
      </c>
      <c r="AB2276" s="5">
        <f t="shared" si="35"/>
        <v>4756.83</v>
      </c>
    </row>
    <row r="2277" spans="1:28">
      <c r="A2277" t="s">
        <v>2471</v>
      </c>
      <c r="B2277" s="1">
        <v>45605</v>
      </c>
      <c r="C2277" t="s">
        <v>121</v>
      </c>
      <c r="D2277" t="s">
        <v>72</v>
      </c>
      <c r="E2277" t="s">
        <v>42</v>
      </c>
      <c r="F2277" t="s">
        <v>58</v>
      </c>
      <c r="G2277" t="s">
        <v>52</v>
      </c>
      <c r="H2277">
        <v>18.39</v>
      </c>
      <c r="I2277">
        <v>1426</v>
      </c>
      <c r="J2277">
        <v>90.93</v>
      </c>
      <c r="K2277">
        <v>4</v>
      </c>
      <c r="L2277" t="s">
        <v>68</v>
      </c>
      <c r="M2277" t="s">
        <v>35</v>
      </c>
      <c r="N2277">
        <v>63074.6</v>
      </c>
      <c r="O2277" t="s">
        <v>598</v>
      </c>
      <c r="P2277" t="s">
        <v>70</v>
      </c>
      <c r="Q2277">
        <v>81.81</v>
      </c>
      <c r="R2277">
        <v>3587.6</v>
      </c>
      <c r="S2277">
        <v>3588.53</v>
      </c>
      <c r="T2277">
        <v>10898.25</v>
      </c>
      <c r="U2277" t="str">
        <f>TEXT(Table1[[#This Row],[Booking_Date]],"mmm")</f>
        <v>Nov</v>
      </c>
      <c r="V2277">
        <f>YEAR(Table1[[#This Row],[Booking_Date]])</f>
        <v>2024</v>
      </c>
      <c r="W2277" t="s">
        <v>104</v>
      </c>
      <c r="X2277" t="str">
        <f>IF(Table1[[#This Row],[Freight_Cost]]&gt;50000,"High","Low")</f>
        <v>High</v>
      </c>
      <c r="Y2277" s="5" t="str">
        <f>IF(Table1[[#This Row],[Profit]]&gt;10000,"Good","Average")</f>
        <v>Good</v>
      </c>
      <c r="Z2277" s="5" t="str" cm="1">
        <f t="array" ref="Z2277">_xlfn.IFS(K2277&lt;=5,"Excellent",K2277&lt;=10,"Good",TRUE,"Delayed")</f>
        <v>Excellent</v>
      </c>
      <c r="AA2277" s="5" t="str">
        <f>_xlfn.XLOOKUP(Table1[[#This Row],[Shipment_ID]],A:A,E:E)</f>
        <v>CMA CGM</v>
      </c>
      <c r="AB2277" s="5">
        <f t="shared" si="35"/>
        <v>10898.25</v>
      </c>
    </row>
    <row r="2278" spans="1:28">
      <c r="A2278" t="s">
        <v>2472</v>
      </c>
      <c r="B2278" s="1">
        <v>45317</v>
      </c>
      <c r="C2278" t="s">
        <v>89</v>
      </c>
      <c r="D2278" t="s">
        <v>108</v>
      </c>
      <c r="E2278" t="s">
        <v>66</v>
      </c>
      <c r="F2278" t="s">
        <v>58</v>
      </c>
      <c r="G2278" t="s">
        <v>43</v>
      </c>
      <c r="H2278">
        <v>17.57</v>
      </c>
      <c r="I2278">
        <v>1700</v>
      </c>
      <c r="J2278">
        <v>90.61</v>
      </c>
      <c r="K2278">
        <v>5</v>
      </c>
      <c r="L2278" t="s">
        <v>68</v>
      </c>
      <c r="M2278" t="s">
        <v>45</v>
      </c>
      <c r="N2278">
        <v>63086.2</v>
      </c>
      <c r="O2278" t="s">
        <v>158</v>
      </c>
      <c r="P2278" t="s">
        <v>78</v>
      </c>
      <c r="Q2278">
        <v>86.41</v>
      </c>
      <c r="R2278">
        <v>4102.8</v>
      </c>
      <c r="S2278">
        <v>2520.6999999999998</v>
      </c>
      <c r="T2278">
        <v>5117.6000000000004</v>
      </c>
      <c r="U2278" t="str">
        <f>TEXT(Table1[[#This Row],[Booking_Date]],"mmm")</f>
        <v>Jan</v>
      </c>
      <c r="V2278">
        <f>YEAR(Table1[[#This Row],[Booking_Date]])</f>
        <v>2024</v>
      </c>
      <c r="W2278" t="s">
        <v>38</v>
      </c>
      <c r="X2278" t="str">
        <f>IF(Table1[[#This Row],[Freight_Cost]]&gt;50000,"High","Low")</f>
        <v>High</v>
      </c>
      <c r="Y2278" s="5" t="str">
        <f>IF(Table1[[#This Row],[Profit]]&gt;10000,"Good","Average")</f>
        <v>Average</v>
      </c>
      <c r="Z2278" s="5" t="str" cm="1">
        <f t="array" ref="Z2278">_xlfn.IFS(K2278&lt;=5,"Excellent",K2278&lt;=10,"Good",TRUE,"Delayed")</f>
        <v>Excellent</v>
      </c>
      <c r="AA2278" s="5" t="str">
        <f>_xlfn.XLOOKUP(Table1[[#This Row],[Shipment_ID]],A:A,E:E)</f>
        <v>COSCO</v>
      </c>
      <c r="AB2278" s="5">
        <f t="shared" si="35"/>
        <v>5117.6000000000004</v>
      </c>
    </row>
    <row r="2279" spans="1:28">
      <c r="A2279" t="s">
        <v>2473</v>
      </c>
      <c r="B2279" s="1">
        <v>45445</v>
      </c>
      <c r="C2279" t="s">
        <v>40</v>
      </c>
      <c r="D2279" t="s">
        <v>65</v>
      </c>
      <c r="E2279" t="s">
        <v>42</v>
      </c>
      <c r="F2279" t="s">
        <v>58</v>
      </c>
      <c r="G2279" t="s">
        <v>43</v>
      </c>
      <c r="H2279">
        <v>19.149999999999999</v>
      </c>
      <c r="I2279">
        <v>433</v>
      </c>
      <c r="J2279">
        <v>87.15</v>
      </c>
      <c r="K2279">
        <v>2</v>
      </c>
      <c r="L2279" t="s">
        <v>68</v>
      </c>
      <c r="M2279" t="s">
        <v>35</v>
      </c>
      <c r="N2279">
        <v>51389</v>
      </c>
      <c r="O2279" t="s">
        <v>368</v>
      </c>
      <c r="P2279" t="s">
        <v>54</v>
      </c>
      <c r="Q2279">
        <v>86.33</v>
      </c>
      <c r="R2279">
        <v>1632</v>
      </c>
      <c r="S2279">
        <v>3614.74</v>
      </c>
      <c r="T2279">
        <v>5648.01</v>
      </c>
      <c r="U2279" t="str">
        <f>TEXT(Table1[[#This Row],[Booking_Date]],"mmm")</f>
        <v>Jun</v>
      </c>
      <c r="V2279">
        <f>YEAR(Table1[[#This Row],[Booking_Date]])</f>
        <v>2024</v>
      </c>
      <c r="W2279" t="s">
        <v>75</v>
      </c>
      <c r="X2279" t="str">
        <f>IF(Table1[[#This Row],[Freight_Cost]]&gt;50000,"High","Low")</f>
        <v>High</v>
      </c>
      <c r="Y2279" s="5" t="str">
        <f>IF(Table1[[#This Row],[Profit]]&gt;10000,"Good","Average")</f>
        <v>Average</v>
      </c>
      <c r="Z2279" s="5" t="str" cm="1">
        <f t="array" ref="Z2279">_xlfn.IFS(K2279&lt;=5,"Excellent",K2279&lt;=10,"Good",TRUE,"Delayed")</f>
        <v>Excellent</v>
      </c>
      <c r="AA2279" s="5" t="str">
        <f>_xlfn.XLOOKUP(Table1[[#This Row],[Shipment_ID]],A:A,E:E)</f>
        <v>CMA CGM</v>
      </c>
      <c r="AB2279" s="5">
        <f t="shared" si="35"/>
        <v>5648.01</v>
      </c>
    </row>
    <row r="2280" spans="1:28">
      <c r="A2280" t="s">
        <v>2474</v>
      </c>
      <c r="B2280" s="1">
        <v>45924</v>
      </c>
      <c r="C2280" t="s">
        <v>121</v>
      </c>
      <c r="D2280" t="s">
        <v>108</v>
      </c>
      <c r="E2280" t="s">
        <v>57</v>
      </c>
      <c r="F2280" t="s">
        <v>32</v>
      </c>
      <c r="G2280" t="s">
        <v>59</v>
      </c>
      <c r="H2280">
        <v>26.49</v>
      </c>
      <c r="I2280">
        <v>1936</v>
      </c>
      <c r="J2280">
        <v>100.39</v>
      </c>
      <c r="K2280">
        <v>4</v>
      </c>
      <c r="L2280" t="s">
        <v>44</v>
      </c>
      <c r="M2280" t="s">
        <v>60</v>
      </c>
      <c r="N2280">
        <v>59119.8</v>
      </c>
      <c r="O2280" t="s">
        <v>146</v>
      </c>
      <c r="P2280" t="s">
        <v>74</v>
      </c>
      <c r="Q2280">
        <v>84.7</v>
      </c>
      <c r="R2280">
        <v>4931.6000000000004</v>
      </c>
      <c r="S2280">
        <v>3359.69</v>
      </c>
      <c r="T2280">
        <v>4996.17</v>
      </c>
      <c r="U2280" t="str">
        <f>TEXT(Table1[[#This Row],[Booking_Date]],"mmm")</f>
        <v>Sep</v>
      </c>
      <c r="V2280">
        <f>YEAR(Table1[[#This Row],[Booking_Date]])</f>
        <v>2025</v>
      </c>
      <c r="W2280" t="s">
        <v>48</v>
      </c>
      <c r="X2280" t="str">
        <f>IF(Table1[[#This Row],[Freight_Cost]]&gt;50000,"High","Low")</f>
        <v>High</v>
      </c>
      <c r="Y2280" s="5" t="str">
        <f>IF(Table1[[#This Row],[Profit]]&gt;10000,"Good","Average")</f>
        <v>Average</v>
      </c>
      <c r="Z2280" s="5" t="str" cm="1">
        <f t="array" ref="Z2280">_xlfn.IFS(K2280&lt;=5,"Excellent",K2280&lt;=10,"Good",TRUE,"Delayed")</f>
        <v>Excellent</v>
      </c>
      <c r="AA2280" s="5" t="str">
        <f>_xlfn.XLOOKUP(Table1[[#This Row],[Shipment_ID]],A:A,E:E)</f>
        <v>Evergreen</v>
      </c>
      <c r="AB2280" s="5">
        <f t="shared" si="35"/>
        <v>4996.17</v>
      </c>
    </row>
    <row r="2281" spans="1:28">
      <c r="A2281" t="s">
        <v>2475</v>
      </c>
      <c r="B2281" s="1">
        <v>46170</v>
      </c>
      <c r="C2281" t="s">
        <v>64</v>
      </c>
      <c r="D2281" t="s">
        <v>72</v>
      </c>
      <c r="E2281" t="s">
        <v>102</v>
      </c>
      <c r="F2281" t="s">
        <v>58</v>
      </c>
      <c r="G2281" t="s">
        <v>43</v>
      </c>
      <c r="H2281">
        <v>16.13</v>
      </c>
      <c r="I2281">
        <v>2341</v>
      </c>
      <c r="J2281">
        <v>101.24</v>
      </c>
      <c r="K2281">
        <v>5</v>
      </c>
      <c r="L2281" t="s">
        <v>34</v>
      </c>
      <c r="M2281" t="s">
        <v>35</v>
      </c>
      <c r="N2281">
        <v>75757.8</v>
      </c>
      <c r="O2281" t="s">
        <v>207</v>
      </c>
      <c r="P2281" t="s">
        <v>62</v>
      </c>
      <c r="Q2281">
        <v>81.260000000000005</v>
      </c>
      <c r="R2281">
        <v>5327.2</v>
      </c>
      <c r="S2281">
        <v>1886.72</v>
      </c>
      <c r="T2281">
        <v>12348.55</v>
      </c>
      <c r="U2281" t="str">
        <f>TEXT(Table1[[#This Row],[Booking_Date]],"mmm")</f>
        <v>May</v>
      </c>
      <c r="V2281">
        <f>YEAR(Table1[[#This Row],[Booking_Date]])</f>
        <v>2026</v>
      </c>
      <c r="W2281" t="s">
        <v>75</v>
      </c>
      <c r="X2281" t="str">
        <f>IF(Table1[[#This Row],[Freight_Cost]]&gt;50000,"High","Low")</f>
        <v>High</v>
      </c>
      <c r="Y2281" s="5" t="str">
        <f>IF(Table1[[#This Row],[Profit]]&gt;10000,"Good","Average")</f>
        <v>Good</v>
      </c>
      <c r="Z2281" s="5" t="str" cm="1">
        <f t="array" ref="Z2281">_xlfn.IFS(K2281&lt;=5,"Excellent",K2281&lt;=10,"Good",TRUE,"Delayed")</f>
        <v>Excellent</v>
      </c>
      <c r="AA2281" s="5" t="str">
        <f>_xlfn.XLOOKUP(Table1[[#This Row],[Shipment_ID]],A:A,E:E)</f>
        <v>Maersk</v>
      </c>
      <c r="AB2281" s="5">
        <f t="shared" si="35"/>
        <v>12348.55</v>
      </c>
    </row>
    <row r="2282" spans="1:28">
      <c r="A2282" t="s">
        <v>2476</v>
      </c>
      <c r="B2282" s="1">
        <v>46067</v>
      </c>
      <c r="C2282" t="s">
        <v>50</v>
      </c>
      <c r="D2282" t="s">
        <v>65</v>
      </c>
      <c r="E2282" t="s">
        <v>42</v>
      </c>
      <c r="F2282" t="s">
        <v>58</v>
      </c>
      <c r="G2282" t="s">
        <v>43</v>
      </c>
      <c r="H2282">
        <v>17.829999999999998</v>
      </c>
      <c r="I2282">
        <v>954</v>
      </c>
      <c r="J2282">
        <v>103.95</v>
      </c>
      <c r="K2282">
        <v>4</v>
      </c>
      <c r="L2282" t="s">
        <v>68</v>
      </c>
      <c r="M2282" t="s">
        <v>60</v>
      </c>
      <c r="N2282">
        <v>54469</v>
      </c>
      <c r="O2282" t="s">
        <v>69</v>
      </c>
      <c r="P2282" t="s">
        <v>70</v>
      </c>
      <c r="Q2282">
        <v>88.96</v>
      </c>
      <c r="R2282">
        <v>2621.1999999999998</v>
      </c>
      <c r="S2282">
        <v>2437.83</v>
      </c>
      <c r="T2282">
        <v>6329.97</v>
      </c>
      <c r="U2282" t="str">
        <f>TEXT(Table1[[#This Row],[Booking_Date]],"mmm")</f>
        <v>Feb</v>
      </c>
      <c r="V2282">
        <f>YEAR(Table1[[#This Row],[Booking_Date]])</f>
        <v>2026</v>
      </c>
      <c r="W2282" t="s">
        <v>38</v>
      </c>
      <c r="X2282" t="str">
        <f>IF(Table1[[#This Row],[Freight_Cost]]&gt;50000,"High","Low")</f>
        <v>High</v>
      </c>
      <c r="Y2282" s="5" t="str">
        <f>IF(Table1[[#This Row],[Profit]]&gt;10000,"Good","Average")</f>
        <v>Average</v>
      </c>
      <c r="Z2282" s="5" t="str" cm="1">
        <f t="array" ref="Z2282">_xlfn.IFS(K2282&lt;=5,"Excellent",K2282&lt;=10,"Good",TRUE,"Delayed")</f>
        <v>Excellent</v>
      </c>
      <c r="AA2282" s="5" t="str">
        <f>_xlfn.XLOOKUP(Table1[[#This Row],[Shipment_ID]],A:A,E:E)</f>
        <v>CMA CGM</v>
      </c>
      <c r="AB2282" s="5">
        <f t="shared" si="35"/>
        <v>6329.97</v>
      </c>
    </row>
    <row r="2283" spans="1:28">
      <c r="A2283" t="s">
        <v>2477</v>
      </c>
      <c r="B2283" s="1">
        <v>46123</v>
      </c>
      <c r="C2283" t="s">
        <v>115</v>
      </c>
      <c r="D2283" t="s">
        <v>30</v>
      </c>
      <c r="E2283" t="s">
        <v>99</v>
      </c>
      <c r="F2283" t="s">
        <v>58</v>
      </c>
      <c r="G2283" t="s">
        <v>33</v>
      </c>
      <c r="H2283">
        <v>26.32</v>
      </c>
      <c r="I2283">
        <v>1353</v>
      </c>
      <c r="J2283">
        <v>92.61</v>
      </c>
      <c r="K2283">
        <v>3</v>
      </c>
      <c r="L2283" t="s">
        <v>44</v>
      </c>
      <c r="M2283" t="s">
        <v>45</v>
      </c>
      <c r="N2283">
        <v>64537.2</v>
      </c>
      <c r="O2283" t="s">
        <v>283</v>
      </c>
      <c r="P2283" t="s">
        <v>47</v>
      </c>
      <c r="Q2283">
        <v>82.17</v>
      </c>
      <c r="R2283">
        <v>3758.8</v>
      </c>
      <c r="S2283">
        <v>3142.58</v>
      </c>
      <c r="T2283">
        <v>11170.44</v>
      </c>
      <c r="U2283" t="str">
        <f>TEXT(Table1[[#This Row],[Booking_Date]],"mmm")</f>
        <v>Apr</v>
      </c>
      <c r="V2283">
        <f>YEAR(Table1[[#This Row],[Booking_Date]])</f>
        <v>2026</v>
      </c>
      <c r="W2283" t="s">
        <v>75</v>
      </c>
      <c r="X2283" t="str">
        <f>IF(Table1[[#This Row],[Freight_Cost]]&gt;50000,"High","Low")</f>
        <v>High</v>
      </c>
      <c r="Y2283" s="5" t="str">
        <f>IF(Table1[[#This Row],[Profit]]&gt;10000,"Good","Average")</f>
        <v>Good</v>
      </c>
      <c r="Z2283" s="5" t="str" cm="1">
        <f t="array" ref="Z2283">_xlfn.IFS(K2283&lt;=5,"Excellent",K2283&lt;=10,"Good",TRUE,"Delayed")</f>
        <v>Excellent</v>
      </c>
      <c r="AA2283" s="5" t="str">
        <f>_xlfn.XLOOKUP(Table1[[#This Row],[Shipment_ID]],A:A,E:E)</f>
        <v>ONE</v>
      </c>
      <c r="AB2283" s="5">
        <f t="shared" si="35"/>
        <v>11170.44</v>
      </c>
    </row>
    <row r="2284" spans="1:28">
      <c r="A2284" t="s">
        <v>2478</v>
      </c>
      <c r="B2284" s="1">
        <v>45886</v>
      </c>
      <c r="C2284" t="s">
        <v>121</v>
      </c>
      <c r="D2284" t="s">
        <v>56</v>
      </c>
      <c r="E2284" t="s">
        <v>57</v>
      </c>
      <c r="F2284" t="s">
        <v>58</v>
      </c>
      <c r="G2284" t="s">
        <v>67</v>
      </c>
      <c r="H2284">
        <v>20.309999999999999</v>
      </c>
      <c r="I2284">
        <v>1159</v>
      </c>
      <c r="J2284">
        <v>102.93</v>
      </c>
      <c r="K2284">
        <v>4</v>
      </c>
      <c r="L2284" t="s">
        <v>34</v>
      </c>
      <c r="M2284" t="s">
        <v>35</v>
      </c>
      <c r="N2284">
        <v>65538.600000000006</v>
      </c>
      <c r="O2284" t="s">
        <v>432</v>
      </c>
      <c r="P2284" t="s">
        <v>62</v>
      </c>
      <c r="Q2284">
        <v>82.42</v>
      </c>
      <c r="R2284">
        <v>3130.4</v>
      </c>
      <c r="S2284">
        <v>3435.87</v>
      </c>
      <c r="T2284">
        <v>10961.46</v>
      </c>
      <c r="U2284" t="str">
        <f>TEXT(Table1[[#This Row],[Booking_Date]],"mmm")</f>
        <v>Aug</v>
      </c>
      <c r="V2284">
        <f>YEAR(Table1[[#This Row],[Booking_Date]])</f>
        <v>2025</v>
      </c>
      <c r="W2284" t="s">
        <v>48</v>
      </c>
      <c r="X2284" t="str">
        <f>IF(Table1[[#This Row],[Freight_Cost]]&gt;50000,"High","Low")</f>
        <v>High</v>
      </c>
      <c r="Y2284" s="5" t="str">
        <f>IF(Table1[[#This Row],[Profit]]&gt;10000,"Good","Average")</f>
        <v>Good</v>
      </c>
      <c r="Z2284" s="5" t="str" cm="1">
        <f t="array" ref="Z2284">_xlfn.IFS(K2284&lt;=5,"Excellent",K2284&lt;=10,"Good",TRUE,"Delayed")</f>
        <v>Excellent</v>
      </c>
      <c r="AA2284" s="5" t="str">
        <f>_xlfn.XLOOKUP(Table1[[#This Row],[Shipment_ID]],A:A,E:E)</f>
        <v>Evergreen</v>
      </c>
      <c r="AB2284" s="5">
        <f t="shared" si="35"/>
        <v>10961.46</v>
      </c>
    </row>
    <row r="2285" spans="1:28">
      <c r="A2285" t="s">
        <v>2479</v>
      </c>
      <c r="B2285" s="1">
        <v>46089</v>
      </c>
      <c r="C2285" t="s">
        <v>64</v>
      </c>
      <c r="D2285" t="s">
        <v>65</v>
      </c>
      <c r="E2285" t="s">
        <v>57</v>
      </c>
      <c r="F2285" t="s">
        <v>58</v>
      </c>
      <c r="G2285" t="s">
        <v>52</v>
      </c>
      <c r="H2285">
        <v>22.16</v>
      </c>
      <c r="I2285">
        <v>740</v>
      </c>
      <c r="J2285">
        <v>104.84</v>
      </c>
      <c r="K2285">
        <v>3</v>
      </c>
      <c r="L2285" t="s">
        <v>34</v>
      </c>
      <c r="M2285" t="s">
        <v>60</v>
      </c>
      <c r="N2285">
        <v>58404.800000000003</v>
      </c>
      <c r="O2285" t="s">
        <v>272</v>
      </c>
      <c r="P2285" t="s">
        <v>47</v>
      </c>
      <c r="Q2285">
        <v>87.2</v>
      </c>
      <c r="R2285">
        <v>2366.4</v>
      </c>
      <c r="S2285">
        <v>2380.75</v>
      </c>
      <c r="T2285">
        <v>8163.6</v>
      </c>
      <c r="U2285" t="str">
        <f>TEXT(Table1[[#This Row],[Booking_Date]],"mmm")</f>
        <v>Mar</v>
      </c>
      <c r="V2285">
        <f>YEAR(Table1[[#This Row],[Booking_Date]])</f>
        <v>2026</v>
      </c>
      <c r="W2285" t="s">
        <v>38</v>
      </c>
      <c r="X2285" t="str">
        <f>IF(Table1[[#This Row],[Freight_Cost]]&gt;50000,"High","Low")</f>
        <v>High</v>
      </c>
      <c r="Y2285" s="5" t="str">
        <f>IF(Table1[[#This Row],[Profit]]&gt;10000,"Good","Average")</f>
        <v>Average</v>
      </c>
      <c r="Z2285" s="5" t="str" cm="1">
        <f t="array" ref="Z2285">_xlfn.IFS(K2285&lt;=5,"Excellent",K2285&lt;=10,"Good",TRUE,"Delayed")</f>
        <v>Excellent</v>
      </c>
      <c r="AA2285" s="5" t="str">
        <f>_xlfn.XLOOKUP(Table1[[#This Row],[Shipment_ID]],A:A,E:E)</f>
        <v>Evergreen</v>
      </c>
      <c r="AB2285" s="5">
        <f t="shared" si="35"/>
        <v>8163.6</v>
      </c>
    </row>
    <row r="2286" spans="1:28">
      <c r="A2286" t="s">
        <v>2480</v>
      </c>
      <c r="B2286" s="1">
        <v>45651</v>
      </c>
      <c r="C2286" t="s">
        <v>115</v>
      </c>
      <c r="D2286" t="s">
        <v>41</v>
      </c>
      <c r="E2286" t="s">
        <v>31</v>
      </c>
      <c r="F2286" t="s">
        <v>58</v>
      </c>
      <c r="G2286" t="s">
        <v>52</v>
      </c>
      <c r="H2286">
        <v>13.73</v>
      </c>
      <c r="I2286">
        <v>2737</v>
      </c>
      <c r="J2286">
        <v>103.03</v>
      </c>
      <c r="K2286">
        <v>7</v>
      </c>
      <c r="L2286" t="s">
        <v>44</v>
      </c>
      <c r="M2286" t="s">
        <v>45</v>
      </c>
      <c r="N2286">
        <v>71064.600000000006</v>
      </c>
      <c r="O2286" t="s">
        <v>135</v>
      </c>
      <c r="P2286" t="s">
        <v>47</v>
      </c>
      <c r="Q2286">
        <v>88.44</v>
      </c>
      <c r="R2286">
        <v>6023.2</v>
      </c>
      <c r="S2286">
        <v>2691.49</v>
      </c>
      <c r="T2286">
        <v>9275.7199999999993</v>
      </c>
      <c r="U2286" t="str">
        <f>TEXT(Table1[[#This Row],[Booking_Date]],"mmm")</f>
        <v>Dec</v>
      </c>
      <c r="V2286">
        <f>YEAR(Table1[[#This Row],[Booking_Date]])</f>
        <v>2024</v>
      </c>
      <c r="W2286" t="s">
        <v>104</v>
      </c>
      <c r="X2286" t="str">
        <f>IF(Table1[[#This Row],[Freight_Cost]]&gt;50000,"High","Low")</f>
        <v>High</v>
      </c>
      <c r="Y2286" s="5" t="str">
        <f>IF(Table1[[#This Row],[Profit]]&gt;10000,"Good","Average")</f>
        <v>Average</v>
      </c>
      <c r="Z2286" s="5" t="str" cm="1">
        <f t="array" ref="Z2286">_xlfn.IFS(K2286&lt;=5,"Excellent",K2286&lt;=10,"Good",TRUE,"Delayed")</f>
        <v>Good</v>
      </c>
      <c r="AA2286" s="5" t="str">
        <f>_xlfn.XLOOKUP(Table1[[#This Row],[Shipment_ID]],A:A,E:E)</f>
        <v>Hapag-Lloyd</v>
      </c>
      <c r="AB2286" s="5">
        <f t="shared" si="35"/>
        <v>9275.7199999999993</v>
      </c>
    </row>
    <row r="2287" spans="1:28">
      <c r="A2287" t="s">
        <v>2481</v>
      </c>
      <c r="B2287" s="1">
        <v>45530</v>
      </c>
      <c r="C2287" t="s">
        <v>50</v>
      </c>
      <c r="D2287" t="s">
        <v>108</v>
      </c>
      <c r="E2287" t="s">
        <v>42</v>
      </c>
      <c r="F2287" t="s">
        <v>32</v>
      </c>
      <c r="G2287" t="s">
        <v>43</v>
      </c>
      <c r="H2287">
        <v>24.58</v>
      </c>
      <c r="I2287">
        <v>461</v>
      </c>
      <c r="J2287">
        <v>91.75</v>
      </c>
      <c r="K2287">
        <v>3</v>
      </c>
      <c r="L2287" t="s">
        <v>68</v>
      </c>
      <c r="M2287" t="s">
        <v>45</v>
      </c>
      <c r="N2287">
        <v>42664</v>
      </c>
      <c r="O2287" t="s">
        <v>283</v>
      </c>
      <c r="P2287" t="s">
        <v>62</v>
      </c>
      <c r="Q2287">
        <v>82.73</v>
      </c>
      <c r="R2287">
        <v>1905.2</v>
      </c>
      <c r="S2287">
        <v>3020.41</v>
      </c>
      <c r="T2287">
        <v>5855.15</v>
      </c>
      <c r="U2287" t="str">
        <f>TEXT(Table1[[#This Row],[Booking_Date]],"mmm")</f>
        <v>Aug</v>
      </c>
      <c r="V2287">
        <f>YEAR(Table1[[#This Row],[Booking_Date]])</f>
        <v>2024</v>
      </c>
      <c r="W2287" t="s">
        <v>48</v>
      </c>
      <c r="X2287" t="str">
        <f>IF(Table1[[#This Row],[Freight_Cost]]&gt;50000,"High","Low")</f>
        <v>Low</v>
      </c>
      <c r="Y2287" s="5" t="str">
        <f>IF(Table1[[#This Row],[Profit]]&gt;10000,"Good","Average")</f>
        <v>Average</v>
      </c>
      <c r="Z2287" s="5" t="str" cm="1">
        <f t="array" ref="Z2287">_xlfn.IFS(K2287&lt;=5,"Excellent",K2287&lt;=10,"Good",TRUE,"Delayed")</f>
        <v>Excellent</v>
      </c>
      <c r="AA2287" s="5" t="str">
        <f>_xlfn.XLOOKUP(Table1[[#This Row],[Shipment_ID]],A:A,E:E)</f>
        <v>CMA CGM</v>
      </c>
      <c r="AB2287" s="5">
        <f t="shared" si="35"/>
        <v>5855.15</v>
      </c>
    </row>
    <row r="2288" spans="1:28">
      <c r="A2288" t="s">
        <v>2482</v>
      </c>
      <c r="B2288" s="1">
        <v>45544</v>
      </c>
      <c r="C2288" t="s">
        <v>40</v>
      </c>
      <c r="D2288" t="s">
        <v>65</v>
      </c>
      <c r="E2288" t="s">
        <v>83</v>
      </c>
      <c r="F2288" t="s">
        <v>58</v>
      </c>
      <c r="G2288" t="s">
        <v>52</v>
      </c>
      <c r="H2288">
        <v>11.1</v>
      </c>
      <c r="I2288">
        <v>2387</v>
      </c>
      <c r="J2288">
        <v>99.57</v>
      </c>
      <c r="K2288">
        <v>7</v>
      </c>
      <c r="L2288" t="s">
        <v>44</v>
      </c>
      <c r="M2288" t="s">
        <v>60</v>
      </c>
      <c r="N2288">
        <v>62582.400000000001</v>
      </c>
      <c r="O2288" t="s">
        <v>450</v>
      </c>
      <c r="P2288" t="s">
        <v>70</v>
      </c>
      <c r="Q2288">
        <v>82.76</v>
      </c>
      <c r="R2288">
        <v>5218</v>
      </c>
      <c r="S2288">
        <v>3282.65</v>
      </c>
      <c r="T2288">
        <v>7560.99</v>
      </c>
      <c r="U2288" t="str">
        <f>TEXT(Table1[[#This Row],[Booking_Date]],"mmm")</f>
        <v>Sep</v>
      </c>
      <c r="V2288">
        <f>YEAR(Table1[[#This Row],[Booking_Date]])</f>
        <v>2024</v>
      </c>
      <c r="W2288" t="s">
        <v>48</v>
      </c>
      <c r="X2288" t="str">
        <f>IF(Table1[[#This Row],[Freight_Cost]]&gt;50000,"High","Low")</f>
        <v>High</v>
      </c>
      <c r="Y2288" s="5" t="str">
        <f>IF(Table1[[#This Row],[Profit]]&gt;10000,"Good","Average")</f>
        <v>Average</v>
      </c>
      <c r="Z2288" s="5" t="str" cm="1">
        <f t="array" ref="Z2288">_xlfn.IFS(K2288&lt;=5,"Excellent",K2288&lt;=10,"Good",TRUE,"Delayed")</f>
        <v>Good</v>
      </c>
      <c r="AA2288" s="5" t="str">
        <f>_xlfn.XLOOKUP(Table1[[#This Row],[Shipment_ID]],A:A,E:E)</f>
        <v>MSC</v>
      </c>
      <c r="AB2288" s="5">
        <f t="shared" si="35"/>
        <v>7560.99</v>
      </c>
    </row>
    <row r="2289" spans="1:28">
      <c r="A2289" t="s">
        <v>2483</v>
      </c>
      <c r="B2289" s="1">
        <v>45993</v>
      </c>
      <c r="C2289" t="s">
        <v>115</v>
      </c>
      <c r="D2289" t="s">
        <v>108</v>
      </c>
      <c r="E2289" t="s">
        <v>42</v>
      </c>
      <c r="F2289" t="s">
        <v>58</v>
      </c>
      <c r="G2289" t="s">
        <v>52</v>
      </c>
      <c r="H2289">
        <v>25.49</v>
      </c>
      <c r="I2289">
        <v>1702</v>
      </c>
      <c r="J2289">
        <v>90.82</v>
      </c>
      <c r="K2289">
        <v>6</v>
      </c>
      <c r="L2289" t="s">
        <v>68</v>
      </c>
      <c r="M2289" t="s">
        <v>35</v>
      </c>
      <c r="N2289">
        <v>72763.399999999994</v>
      </c>
      <c r="O2289" t="s">
        <v>141</v>
      </c>
      <c r="P2289" t="s">
        <v>70</v>
      </c>
      <c r="Q2289">
        <v>83.53</v>
      </c>
      <c r="R2289">
        <v>4423.6000000000004</v>
      </c>
      <c r="S2289">
        <v>4398.8</v>
      </c>
      <c r="T2289">
        <v>8036.71</v>
      </c>
      <c r="U2289" t="str">
        <f>TEXT(Table1[[#This Row],[Booking_Date]],"mmm")</f>
        <v>Dec</v>
      </c>
      <c r="V2289">
        <f>YEAR(Table1[[#This Row],[Booking_Date]])</f>
        <v>2025</v>
      </c>
      <c r="W2289" t="s">
        <v>104</v>
      </c>
      <c r="X2289" t="str">
        <f>IF(Table1[[#This Row],[Freight_Cost]]&gt;50000,"High","Low")</f>
        <v>High</v>
      </c>
      <c r="Y2289" s="5" t="str">
        <f>IF(Table1[[#This Row],[Profit]]&gt;10000,"Good","Average")</f>
        <v>Average</v>
      </c>
      <c r="Z2289" s="5" t="str" cm="1">
        <f t="array" ref="Z2289">_xlfn.IFS(K2289&lt;=5,"Excellent",K2289&lt;=10,"Good",TRUE,"Delayed")</f>
        <v>Good</v>
      </c>
      <c r="AA2289" s="5" t="str">
        <f>_xlfn.XLOOKUP(Table1[[#This Row],[Shipment_ID]],A:A,E:E)</f>
        <v>CMA CGM</v>
      </c>
      <c r="AB2289" s="5">
        <f t="shared" si="35"/>
        <v>8036.71</v>
      </c>
    </row>
    <row r="2290" spans="1:28">
      <c r="A2290" t="s">
        <v>2484</v>
      </c>
      <c r="B2290" s="1">
        <v>45758</v>
      </c>
      <c r="C2290" t="s">
        <v>29</v>
      </c>
      <c r="D2290" t="s">
        <v>51</v>
      </c>
      <c r="E2290" t="s">
        <v>102</v>
      </c>
      <c r="F2290" t="s">
        <v>58</v>
      </c>
      <c r="G2290" t="s">
        <v>52</v>
      </c>
      <c r="H2290">
        <v>17.21</v>
      </c>
      <c r="I2290">
        <v>2739</v>
      </c>
      <c r="J2290">
        <v>102.2</v>
      </c>
      <c r="K2290">
        <v>6</v>
      </c>
      <c r="L2290" t="s">
        <v>44</v>
      </c>
      <c r="M2290" t="s">
        <v>45</v>
      </c>
      <c r="N2290">
        <v>74121</v>
      </c>
      <c r="O2290" t="s">
        <v>175</v>
      </c>
      <c r="P2290" t="s">
        <v>78</v>
      </c>
      <c r="Q2290">
        <v>83.04</v>
      </c>
      <c r="R2290">
        <v>6166.4</v>
      </c>
      <c r="S2290">
        <v>3380.73</v>
      </c>
      <c r="T2290">
        <v>9046.31</v>
      </c>
      <c r="U2290" t="str">
        <f>TEXT(Table1[[#This Row],[Booking_Date]],"mmm")</f>
        <v>Apr</v>
      </c>
      <c r="V2290">
        <f>YEAR(Table1[[#This Row],[Booking_Date]])</f>
        <v>2025</v>
      </c>
      <c r="W2290" t="s">
        <v>75</v>
      </c>
      <c r="X2290" t="str">
        <f>IF(Table1[[#This Row],[Freight_Cost]]&gt;50000,"High","Low")</f>
        <v>High</v>
      </c>
      <c r="Y2290" s="5" t="str">
        <f>IF(Table1[[#This Row],[Profit]]&gt;10000,"Good","Average")</f>
        <v>Average</v>
      </c>
      <c r="Z2290" s="5" t="str" cm="1">
        <f t="array" ref="Z2290">_xlfn.IFS(K2290&lt;=5,"Excellent",K2290&lt;=10,"Good",TRUE,"Delayed")</f>
        <v>Good</v>
      </c>
      <c r="AA2290" s="5" t="str">
        <f>_xlfn.XLOOKUP(Table1[[#This Row],[Shipment_ID]],A:A,E:E)</f>
        <v>Maersk</v>
      </c>
      <c r="AB2290" s="5">
        <f t="shared" si="35"/>
        <v>9046.31</v>
      </c>
    </row>
    <row r="2291" spans="1:28">
      <c r="A2291" t="s">
        <v>2485</v>
      </c>
      <c r="B2291" s="1">
        <v>45746</v>
      </c>
      <c r="C2291" t="s">
        <v>64</v>
      </c>
      <c r="D2291" t="s">
        <v>51</v>
      </c>
      <c r="E2291" t="s">
        <v>57</v>
      </c>
      <c r="F2291" t="s">
        <v>32</v>
      </c>
      <c r="G2291" t="s">
        <v>59</v>
      </c>
      <c r="H2291">
        <v>24.56</v>
      </c>
      <c r="I2291">
        <v>1270</v>
      </c>
      <c r="J2291">
        <v>87.05</v>
      </c>
      <c r="K2291">
        <v>5</v>
      </c>
      <c r="L2291" t="s">
        <v>68</v>
      </c>
      <c r="M2291" t="s">
        <v>60</v>
      </c>
      <c r="N2291">
        <v>50290</v>
      </c>
      <c r="O2291" t="s">
        <v>507</v>
      </c>
      <c r="P2291" t="s">
        <v>74</v>
      </c>
      <c r="Q2291">
        <v>88.63</v>
      </c>
      <c r="R2291">
        <v>3522.4</v>
      </c>
      <c r="S2291">
        <v>2757.97</v>
      </c>
      <c r="T2291">
        <v>6003.87</v>
      </c>
      <c r="U2291" t="str">
        <f>TEXT(Table1[[#This Row],[Booking_Date]],"mmm")</f>
        <v>Mar</v>
      </c>
      <c r="V2291">
        <f>YEAR(Table1[[#This Row],[Booking_Date]])</f>
        <v>2025</v>
      </c>
      <c r="W2291" t="s">
        <v>38</v>
      </c>
      <c r="X2291" t="str">
        <f>IF(Table1[[#This Row],[Freight_Cost]]&gt;50000,"High","Low")</f>
        <v>High</v>
      </c>
      <c r="Y2291" s="5" t="str">
        <f>IF(Table1[[#This Row],[Profit]]&gt;10000,"Good","Average")</f>
        <v>Average</v>
      </c>
      <c r="Z2291" s="5" t="str" cm="1">
        <f t="array" ref="Z2291">_xlfn.IFS(K2291&lt;=5,"Excellent",K2291&lt;=10,"Good",TRUE,"Delayed")</f>
        <v>Excellent</v>
      </c>
      <c r="AA2291" s="5" t="str">
        <f>_xlfn.XLOOKUP(Table1[[#This Row],[Shipment_ID]],A:A,E:E)</f>
        <v>Evergreen</v>
      </c>
      <c r="AB2291" s="5">
        <f t="shared" si="35"/>
        <v>6003.87</v>
      </c>
    </row>
    <row r="2292" spans="1:28">
      <c r="A2292" t="s">
        <v>2486</v>
      </c>
      <c r="B2292" s="1">
        <v>45765</v>
      </c>
      <c r="C2292" t="s">
        <v>40</v>
      </c>
      <c r="D2292" t="s">
        <v>72</v>
      </c>
      <c r="E2292" t="s">
        <v>57</v>
      </c>
      <c r="F2292" t="s">
        <v>58</v>
      </c>
      <c r="G2292" t="s">
        <v>33</v>
      </c>
      <c r="H2292">
        <v>15.13</v>
      </c>
      <c r="I2292">
        <v>651</v>
      </c>
      <c r="J2292">
        <v>96.92</v>
      </c>
      <c r="K2292">
        <v>2</v>
      </c>
      <c r="L2292" t="s">
        <v>68</v>
      </c>
      <c r="M2292" t="s">
        <v>60</v>
      </c>
      <c r="N2292">
        <v>47559.4</v>
      </c>
      <c r="O2292" t="s">
        <v>213</v>
      </c>
      <c r="P2292" t="s">
        <v>70</v>
      </c>
      <c r="Q2292">
        <v>82.98</v>
      </c>
      <c r="R2292">
        <v>1907.2</v>
      </c>
      <c r="S2292">
        <v>3682.49</v>
      </c>
      <c r="T2292">
        <v>6745.87</v>
      </c>
      <c r="U2292" t="str">
        <f>TEXT(Table1[[#This Row],[Booking_Date]],"mmm")</f>
        <v>Apr</v>
      </c>
      <c r="V2292">
        <f>YEAR(Table1[[#This Row],[Booking_Date]])</f>
        <v>2025</v>
      </c>
      <c r="W2292" t="s">
        <v>75</v>
      </c>
      <c r="X2292" t="str">
        <f>IF(Table1[[#This Row],[Freight_Cost]]&gt;50000,"High","Low")</f>
        <v>Low</v>
      </c>
      <c r="Y2292" s="5" t="str">
        <f>IF(Table1[[#This Row],[Profit]]&gt;10000,"Good","Average")</f>
        <v>Average</v>
      </c>
      <c r="Z2292" s="5" t="str" cm="1">
        <f t="array" ref="Z2292">_xlfn.IFS(K2292&lt;=5,"Excellent",K2292&lt;=10,"Good",TRUE,"Delayed")</f>
        <v>Excellent</v>
      </c>
      <c r="AA2292" s="5" t="str">
        <f>_xlfn.XLOOKUP(Table1[[#This Row],[Shipment_ID]],A:A,E:E)</f>
        <v>Evergreen</v>
      </c>
      <c r="AB2292" s="5">
        <f t="shared" si="35"/>
        <v>6745.87</v>
      </c>
    </row>
    <row r="2293" spans="1:28">
      <c r="A2293" t="s">
        <v>2487</v>
      </c>
      <c r="B2293" s="1">
        <v>45762</v>
      </c>
      <c r="C2293" t="s">
        <v>64</v>
      </c>
      <c r="D2293" t="s">
        <v>51</v>
      </c>
      <c r="E2293" t="s">
        <v>42</v>
      </c>
      <c r="F2293" t="s">
        <v>58</v>
      </c>
      <c r="G2293" t="s">
        <v>84</v>
      </c>
      <c r="H2293">
        <v>16.75</v>
      </c>
      <c r="I2293">
        <v>2364</v>
      </c>
      <c r="J2293">
        <v>87.86</v>
      </c>
      <c r="K2293">
        <v>7</v>
      </c>
      <c r="L2293" t="s">
        <v>34</v>
      </c>
      <c r="M2293" t="s">
        <v>45</v>
      </c>
      <c r="N2293">
        <v>72486.2</v>
      </c>
      <c r="O2293" t="s">
        <v>593</v>
      </c>
      <c r="P2293" t="s">
        <v>74</v>
      </c>
      <c r="Q2293">
        <v>81.59</v>
      </c>
      <c r="R2293">
        <v>5398</v>
      </c>
      <c r="S2293">
        <v>3251.45</v>
      </c>
      <c r="T2293">
        <v>11699.21</v>
      </c>
      <c r="U2293" t="str">
        <f>TEXT(Table1[[#This Row],[Booking_Date]],"mmm")</f>
        <v>Apr</v>
      </c>
      <c r="V2293">
        <f>YEAR(Table1[[#This Row],[Booking_Date]])</f>
        <v>2025</v>
      </c>
      <c r="W2293" t="s">
        <v>75</v>
      </c>
      <c r="X2293" t="str">
        <f>IF(Table1[[#This Row],[Freight_Cost]]&gt;50000,"High","Low")</f>
        <v>High</v>
      </c>
      <c r="Y2293" s="5" t="str">
        <f>IF(Table1[[#This Row],[Profit]]&gt;10000,"Good","Average")</f>
        <v>Good</v>
      </c>
      <c r="Z2293" s="5" t="str" cm="1">
        <f t="array" ref="Z2293">_xlfn.IFS(K2293&lt;=5,"Excellent",K2293&lt;=10,"Good",TRUE,"Delayed")</f>
        <v>Good</v>
      </c>
      <c r="AA2293" s="5" t="str">
        <f>_xlfn.XLOOKUP(Table1[[#This Row],[Shipment_ID]],A:A,E:E)</f>
        <v>CMA CGM</v>
      </c>
      <c r="AB2293" s="5">
        <f t="shared" si="35"/>
        <v>11699.21</v>
      </c>
    </row>
    <row r="2294" spans="1:28">
      <c r="A2294" t="s">
        <v>2488</v>
      </c>
      <c r="B2294" s="1">
        <v>45554</v>
      </c>
      <c r="C2294" t="s">
        <v>89</v>
      </c>
      <c r="D2294" t="s">
        <v>30</v>
      </c>
      <c r="E2294" t="s">
        <v>66</v>
      </c>
      <c r="F2294" t="s">
        <v>32</v>
      </c>
      <c r="G2294" t="s">
        <v>43</v>
      </c>
      <c r="H2294">
        <v>18.59</v>
      </c>
      <c r="I2294">
        <v>2647</v>
      </c>
      <c r="J2294">
        <v>95.99</v>
      </c>
      <c r="K2294">
        <v>7</v>
      </c>
      <c r="L2294" t="s">
        <v>68</v>
      </c>
      <c r="M2294" t="s">
        <v>60</v>
      </c>
      <c r="N2294">
        <v>62513.8</v>
      </c>
      <c r="O2294" t="s">
        <v>341</v>
      </c>
      <c r="P2294" t="s">
        <v>62</v>
      </c>
      <c r="Q2294">
        <v>86.34</v>
      </c>
      <c r="R2294">
        <v>6037.6</v>
      </c>
      <c r="S2294">
        <v>4560.3900000000003</v>
      </c>
      <c r="T2294">
        <v>11101.26</v>
      </c>
      <c r="U2294" t="str">
        <f>TEXT(Table1[[#This Row],[Booking_Date]],"mmm")</f>
        <v>Sep</v>
      </c>
      <c r="V2294">
        <f>YEAR(Table1[[#This Row],[Booking_Date]])</f>
        <v>2024</v>
      </c>
      <c r="W2294" t="s">
        <v>48</v>
      </c>
      <c r="X2294" t="str">
        <f>IF(Table1[[#This Row],[Freight_Cost]]&gt;50000,"High","Low")</f>
        <v>High</v>
      </c>
      <c r="Y2294" s="5" t="str">
        <f>IF(Table1[[#This Row],[Profit]]&gt;10000,"Good","Average")</f>
        <v>Good</v>
      </c>
      <c r="Z2294" s="5" t="str" cm="1">
        <f t="array" ref="Z2294">_xlfn.IFS(K2294&lt;=5,"Excellent",K2294&lt;=10,"Good",TRUE,"Delayed")</f>
        <v>Good</v>
      </c>
      <c r="AA2294" s="5" t="str">
        <f>_xlfn.XLOOKUP(Table1[[#This Row],[Shipment_ID]],A:A,E:E)</f>
        <v>COSCO</v>
      </c>
      <c r="AB2294" s="5">
        <f t="shared" si="35"/>
        <v>11101.26</v>
      </c>
    </row>
    <row r="2295" spans="1:28">
      <c r="A2295" t="s">
        <v>2489</v>
      </c>
      <c r="B2295" s="1">
        <v>45767</v>
      </c>
      <c r="C2295" t="s">
        <v>50</v>
      </c>
      <c r="D2295" t="s">
        <v>51</v>
      </c>
      <c r="E2295" t="s">
        <v>57</v>
      </c>
      <c r="F2295" t="s">
        <v>32</v>
      </c>
      <c r="G2295" t="s">
        <v>59</v>
      </c>
      <c r="H2295">
        <v>26.07</v>
      </c>
      <c r="I2295">
        <v>631</v>
      </c>
      <c r="J2295">
        <v>99.38</v>
      </c>
      <c r="K2295">
        <v>2</v>
      </c>
      <c r="L2295" t="s">
        <v>68</v>
      </c>
      <c r="M2295" t="s">
        <v>35</v>
      </c>
      <c r="N2295">
        <v>49460.6</v>
      </c>
      <c r="O2295" t="s">
        <v>175</v>
      </c>
      <c r="P2295" t="s">
        <v>62</v>
      </c>
      <c r="Q2295">
        <v>83.78</v>
      </c>
      <c r="R2295">
        <v>2304.8000000000002</v>
      </c>
      <c r="S2295">
        <v>4567.05</v>
      </c>
      <c r="T2295">
        <v>8388.98</v>
      </c>
      <c r="U2295" t="str">
        <f>TEXT(Table1[[#This Row],[Booking_Date]],"mmm")</f>
        <v>Apr</v>
      </c>
      <c r="V2295">
        <f>YEAR(Table1[[#This Row],[Booking_Date]])</f>
        <v>2025</v>
      </c>
      <c r="W2295" t="s">
        <v>75</v>
      </c>
      <c r="X2295" t="str">
        <f>IF(Table1[[#This Row],[Freight_Cost]]&gt;50000,"High","Low")</f>
        <v>Low</v>
      </c>
      <c r="Y2295" s="5" t="str">
        <f>IF(Table1[[#This Row],[Profit]]&gt;10000,"Good","Average")</f>
        <v>Average</v>
      </c>
      <c r="Z2295" s="5" t="str" cm="1">
        <f t="array" ref="Z2295">_xlfn.IFS(K2295&lt;=5,"Excellent",K2295&lt;=10,"Good",TRUE,"Delayed")</f>
        <v>Excellent</v>
      </c>
      <c r="AA2295" s="5" t="str">
        <f>_xlfn.XLOOKUP(Table1[[#This Row],[Shipment_ID]],A:A,E:E)</f>
        <v>Evergreen</v>
      </c>
      <c r="AB2295" s="5">
        <f t="shared" si="35"/>
        <v>8388.98</v>
      </c>
    </row>
    <row r="2296" spans="1:28">
      <c r="A2296" t="s">
        <v>2490</v>
      </c>
      <c r="B2296" s="1">
        <v>45885</v>
      </c>
      <c r="C2296" t="s">
        <v>115</v>
      </c>
      <c r="D2296" t="s">
        <v>41</v>
      </c>
      <c r="E2296" t="s">
        <v>66</v>
      </c>
      <c r="F2296" t="s">
        <v>32</v>
      </c>
      <c r="G2296" t="s">
        <v>52</v>
      </c>
      <c r="H2296">
        <v>23.32</v>
      </c>
      <c r="I2296">
        <v>567</v>
      </c>
      <c r="J2296">
        <v>97.42</v>
      </c>
      <c r="K2296">
        <v>2</v>
      </c>
      <c r="L2296" t="s">
        <v>68</v>
      </c>
      <c r="M2296" t="s">
        <v>45</v>
      </c>
      <c r="N2296">
        <v>43482.400000000001</v>
      </c>
      <c r="O2296" t="s">
        <v>141</v>
      </c>
      <c r="P2296" t="s">
        <v>47</v>
      </c>
      <c r="Q2296">
        <v>85.21</v>
      </c>
      <c r="R2296">
        <v>2066.8000000000002</v>
      </c>
      <c r="S2296">
        <v>1615.2</v>
      </c>
      <c r="T2296">
        <v>3501.56</v>
      </c>
      <c r="U2296" t="str">
        <f>TEXT(Table1[[#This Row],[Booking_Date]],"mmm")</f>
        <v>Aug</v>
      </c>
      <c r="V2296">
        <f>YEAR(Table1[[#This Row],[Booking_Date]])</f>
        <v>2025</v>
      </c>
      <c r="W2296" t="s">
        <v>48</v>
      </c>
      <c r="X2296" t="str">
        <f>IF(Table1[[#This Row],[Freight_Cost]]&gt;50000,"High","Low")</f>
        <v>Low</v>
      </c>
      <c r="Y2296" s="5" t="str">
        <f>IF(Table1[[#This Row],[Profit]]&gt;10000,"Good","Average")</f>
        <v>Average</v>
      </c>
      <c r="Z2296" s="5" t="str" cm="1">
        <f t="array" ref="Z2296">_xlfn.IFS(K2296&lt;=5,"Excellent",K2296&lt;=10,"Good",TRUE,"Delayed")</f>
        <v>Excellent</v>
      </c>
      <c r="AA2296" s="5" t="str">
        <f>_xlfn.XLOOKUP(Table1[[#This Row],[Shipment_ID]],A:A,E:E)</f>
        <v>COSCO</v>
      </c>
      <c r="AB2296" s="5">
        <f t="shared" si="35"/>
        <v>3501.56</v>
      </c>
    </row>
    <row r="2297" spans="1:28">
      <c r="A2297" t="s">
        <v>2491</v>
      </c>
      <c r="B2297" s="1">
        <v>46066</v>
      </c>
      <c r="C2297" t="s">
        <v>89</v>
      </c>
      <c r="D2297" t="s">
        <v>51</v>
      </c>
      <c r="E2297" t="s">
        <v>42</v>
      </c>
      <c r="F2297" t="s">
        <v>32</v>
      </c>
      <c r="G2297" t="s">
        <v>90</v>
      </c>
      <c r="H2297">
        <v>12.01</v>
      </c>
      <c r="I2297">
        <v>1051</v>
      </c>
      <c r="J2297">
        <v>99.21</v>
      </c>
      <c r="K2297">
        <v>4</v>
      </c>
      <c r="L2297" t="s">
        <v>34</v>
      </c>
      <c r="M2297" t="s">
        <v>35</v>
      </c>
      <c r="N2297">
        <v>44326.2</v>
      </c>
      <c r="O2297" t="s">
        <v>228</v>
      </c>
      <c r="P2297" t="s">
        <v>54</v>
      </c>
      <c r="Q2297">
        <v>84.1</v>
      </c>
      <c r="R2297">
        <v>2582.4</v>
      </c>
      <c r="S2297">
        <v>3079.82</v>
      </c>
      <c r="T2297">
        <v>7691.33</v>
      </c>
      <c r="U2297" t="str">
        <f>TEXT(Table1[[#This Row],[Booking_Date]],"mmm")</f>
        <v>Feb</v>
      </c>
      <c r="V2297">
        <f>YEAR(Table1[[#This Row],[Booking_Date]])</f>
        <v>2026</v>
      </c>
      <c r="W2297" t="s">
        <v>38</v>
      </c>
      <c r="X2297" t="str">
        <f>IF(Table1[[#This Row],[Freight_Cost]]&gt;50000,"High","Low")</f>
        <v>Low</v>
      </c>
      <c r="Y2297" s="5" t="str">
        <f>IF(Table1[[#This Row],[Profit]]&gt;10000,"Good","Average")</f>
        <v>Average</v>
      </c>
      <c r="Z2297" s="5" t="str" cm="1">
        <f t="array" ref="Z2297">_xlfn.IFS(K2297&lt;=5,"Excellent",K2297&lt;=10,"Good",TRUE,"Delayed")</f>
        <v>Excellent</v>
      </c>
      <c r="AA2297" s="5" t="str">
        <f>_xlfn.XLOOKUP(Table1[[#This Row],[Shipment_ID]],A:A,E:E)</f>
        <v>CMA CGM</v>
      </c>
      <c r="AB2297" s="5">
        <f t="shared" si="35"/>
        <v>7691.33</v>
      </c>
    </row>
    <row r="2298" spans="1:28">
      <c r="A2298" t="s">
        <v>2492</v>
      </c>
      <c r="B2298" s="1">
        <v>45515</v>
      </c>
      <c r="C2298" t="s">
        <v>115</v>
      </c>
      <c r="D2298" t="s">
        <v>82</v>
      </c>
      <c r="E2298" t="s">
        <v>99</v>
      </c>
      <c r="F2298" t="s">
        <v>58</v>
      </c>
      <c r="G2298" t="s">
        <v>43</v>
      </c>
      <c r="H2298">
        <v>26.4</v>
      </c>
      <c r="I2298">
        <v>2210</v>
      </c>
      <c r="J2298">
        <v>98.42</v>
      </c>
      <c r="K2298">
        <v>7</v>
      </c>
      <c r="L2298" t="s">
        <v>68</v>
      </c>
      <c r="M2298" t="s">
        <v>60</v>
      </c>
      <c r="N2298">
        <v>76590.399999999994</v>
      </c>
      <c r="O2298" t="s">
        <v>122</v>
      </c>
      <c r="P2298" t="s">
        <v>78</v>
      </c>
      <c r="Q2298">
        <v>84.94</v>
      </c>
      <c r="R2298">
        <v>5476</v>
      </c>
      <c r="S2298">
        <v>3257.91</v>
      </c>
      <c r="T2298">
        <v>7373.74</v>
      </c>
      <c r="U2298" t="str">
        <f>TEXT(Table1[[#This Row],[Booking_Date]],"mmm")</f>
        <v>Aug</v>
      </c>
      <c r="V2298">
        <f>YEAR(Table1[[#This Row],[Booking_Date]])</f>
        <v>2024</v>
      </c>
      <c r="W2298" t="s">
        <v>48</v>
      </c>
      <c r="X2298" t="str">
        <f>IF(Table1[[#This Row],[Freight_Cost]]&gt;50000,"High","Low")</f>
        <v>High</v>
      </c>
      <c r="Y2298" s="5" t="str">
        <f>IF(Table1[[#This Row],[Profit]]&gt;10000,"Good","Average")</f>
        <v>Average</v>
      </c>
      <c r="Z2298" s="5" t="str" cm="1">
        <f t="array" ref="Z2298">_xlfn.IFS(K2298&lt;=5,"Excellent",K2298&lt;=10,"Good",TRUE,"Delayed")</f>
        <v>Good</v>
      </c>
      <c r="AA2298" s="5" t="str">
        <f>_xlfn.XLOOKUP(Table1[[#This Row],[Shipment_ID]],A:A,E:E)</f>
        <v>ONE</v>
      </c>
      <c r="AB2298" s="5">
        <f t="shared" si="35"/>
        <v>7373.74</v>
      </c>
    </row>
    <row r="2299" spans="1:28">
      <c r="A2299" t="s">
        <v>2493</v>
      </c>
      <c r="B2299" s="1">
        <v>45763</v>
      </c>
      <c r="C2299" t="s">
        <v>29</v>
      </c>
      <c r="D2299" t="s">
        <v>108</v>
      </c>
      <c r="E2299" t="s">
        <v>66</v>
      </c>
      <c r="F2299" t="s">
        <v>32</v>
      </c>
      <c r="G2299" t="s">
        <v>67</v>
      </c>
      <c r="H2299">
        <v>10.56</v>
      </c>
      <c r="I2299">
        <v>1616</v>
      </c>
      <c r="J2299">
        <v>88.19</v>
      </c>
      <c r="K2299">
        <v>5</v>
      </c>
      <c r="L2299" t="s">
        <v>68</v>
      </c>
      <c r="M2299" t="s">
        <v>35</v>
      </c>
      <c r="N2299">
        <v>45978.8</v>
      </c>
      <c r="O2299" t="s">
        <v>152</v>
      </c>
      <c r="P2299" t="s">
        <v>78</v>
      </c>
      <c r="Q2299">
        <v>87.94</v>
      </c>
      <c r="R2299">
        <v>3654.4</v>
      </c>
      <c r="S2299">
        <v>2346.73</v>
      </c>
      <c r="T2299">
        <v>6392.08</v>
      </c>
      <c r="U2299" t="str">
        <f>TEXT(Table1[[#This Row],[Booking_Date]],"mmm")</f>
        <v>Apr</v>
      </c>
      <c r="V2299">
        <f>YEAR(Table1[[#This Row],[Booking_Date]])</f>
        <v>2025</v>
      </c>
      <c r="W2299" t="s">
        <v>75</v>
      </c>
      <c r="X2299" t="str">
        <f>IF(Table1[[#This Row],[Freight_Cost]]&gt;50000,"High","Low")</f>
        <v>Low</v>
      </c>
      <c r="Y2299" s="5" t="str">
        <f>IF(Table1[[#This Row],[Profit]]&gt;10000,"Good","Average")</f>
        <v>Average</v>
      </c>
      <c r="Z2299" s="5" t="str" cm="1">
        <f t="array" ref="Z2299">_xlfn.IFS(K2299&lt;=5,"Excellent",K2299&lt;=10,"Good",TRUE,"Delayed")</f>
        <v>Excellent</v>
      </c>
      <c r="AA2299" s="5" t="str">
        <f>_xlfn.XLOOKUP(Table1[[#This Row],[Shipment_ID]],A:A,E:E)</f>
        <v>COSCO</v>
      </c>
      <c r="AB2299" s="5">
        <f t="shared" si="35"/>
        <v>6392.08</v>
      </c>
    </row>
    <row r="2300" spans="1:28">
      <c r="A2300" t="s">
        <v>2494</v>
      </c>
      <c r="B2300" s="1">
        <v>45798</v>
      </c>
      <c r="C2300" t="s">
        <v>115</v>
      </c>
      <c r="D2300" t="s">
        <v>108</v>
      </c>
      <c r="E2300" t="s">
        <v>66</v>
      </c>
      <c r="F2300" t="s">
        <v>32</v>
      </c>
      <c r="G2300" t="s">
        <v>84</v>
      </c>
      <c r="H2300">
        <v>10.3</v>
      </c>
      <c r="I2300">
        <v>872</v>
      </c>
      <c r="J2300">
        <v>97.8</v>
      </c>
      <c r="K2300">
        <v>4</v>
      </c>
      <c r="L2300" t="s">
        <v>68</v>
      </c>
      <c r="M2300" t="s">
        <v>60</v>
      </c>
      <c r="N2300">
        <v>33970</v>
      </c>
      <c r="O2300" t="s">
        <v>165</v>
      </c>
      <c r="P2300" t="s">
        <v>62</v>
      </c>
      <c r="Q2300">
        <v>83.92</v>
      </c>
      <c r="R2300">
        <v>2156</v>
      </c>
      <c r="S2300">
        <v>4542.95</v>
      </c>
      <c r="T2300">
        <v>3286.47</v>
      </c>
      <c r="U2300" t="str">
        <f>TEXT(Table1[[#This Row],[Booking_Date]],"mmm")</f>
        <v>May</v>
      </c>
      <c r="V2300">
        <f>YEAR(Table1[[#This Row],[Booking_Date]])</f>
        <v>2025</v>
      </c>
      <c r="W2300" t="s">
        <v>75</v>
      </c>
      <c r="X2300" t="str">
        <f>IF(Table1[[#This Row],[Freight_Cost]]&gt;50000,"High","Low")</f>
        <v>Low</v>
      </c>
      <c r="Y2300" s="5" t="str">
        <f>IF(Table1[[#This Row],[Profit]]&gt;10000,"Good","Average")</f>
        <v>Average</v>
      </c>
      <c r="Z2300" s="5" t="str" cm="1">
        <f t="array" ref="Z2300">_xlfn.IFS(K2300&lt;=5,"Excellent",K2300&lt;=10,"Good",TRUE,"Delayed")</f>
        <v>Excellent</v>
      </c>
      <c r="AA2300" s="5" t="str">
        <f>_xlfn.XLOOKUP(Table1[[#This Row],[Shipment_ID]],A:A,E:E)</f>
        <v>COSCO</v>
      </c>
      <c r="AB2300" s="5">
        <f t="shared" si="35"/>
        <v>3286.47</v>
      </c>
    </row>
    <row r="2301" spans="1:28">
      <c r="A2301" t="s">
        <v>2495</v>
      </c>
      <c r="B2301" s="1">
        <v>46001</v>
      </c>
      <c r="C2301" t="s">
        <v>89</v>
      </c>
      <c r="D2301" t="s">
        <v>51</v>
      </c>
      <c r="E2301" t="s">
        <v>99</v>
      </c>
      <c r="F2301" t="s">
        <v>58</v>
      </c>
      <c r="G2301" t="s">
        <v>90</v>
      </c>
      <c r="H2301">
        <v>24.23</v>
      </c>
      <c r="I2301">
        <v>1852</v>
      </c>
      <c r="J2301">
        <v>90.72</v>
      </c>
      <c r="K2301">
        <v>5</v>
      </c>
      <c r="L2301" t="s">
        <v>68</v>
      </c>
      <c r="M2301" t="s">
        <v>35</v>
      </c>
      <c r="N2301">
        <v>73417.399999999994</v>
      </c>
      <c r="O2301" t="s">
        <v>106</v>
      </c>
      <c r="P2301" t="s">
        <v>70</v>
      </c>
      <c r="Q2301">
        <v>81.59</v>
      </c>
      <c r="R2301">
        <v>4673.2</v>
      </c>
      <c r="S2301">
        <v>3185.26</v>
      </c>
      <c r="T2301">
        <v>10881.57</v>
      </c>
      <c r="U2301" t="str">
        <f>TEXT(Table1[[#This Row],[Booking_Date]],"mmm")</f>
        <v>Dec</v>
      </c>
      <c r="V2301">
        <f>YEAR(Table1[[#This Row],[Booking_Date]])</f>
        <v>2025</v>
      </c>
      <c r="W2301" t="s">
        <v>104</v>
      </c>
      <c r="X2301" t="str">
        <f>IF(Table1[[#This Row],[Freight_Cost]]&gt;50000,"High","Low")</f>
        <v>High</v>
      </c>
      <c r="Y2301" s="5" t="str">
        <f>IF(Table1[[#This Row],[Profit]]&gt;10000,"Good","Average")</f>
        <v>Good</v>
      </c>
      <c r="Z2301" s="5" t="str" cm="1">
        <f t="array" ref="Z2301">_xlfn.IFS(K2301&lt;=5,"Excellent",K2301&lt;=10,"Good",TRUE,"Delayed")</f>
        <v>Excellent</v>
      </c>
      <c r="AA2301" s="5" t="str">
        <f>_xlfn.XLOOKUP(Table1[[#This Row],[Shipment_ID]],A:A,E:E)</f>
        <v>ONE</v>
      </c>
      <c r="AB2301" s="5">
        <f t="shared" si="35"/>
        <v>10881.57</v>
      </c>
    </row>
    <row r="2302" spans="1:28">
      <c r="A2302" t="s">
        <v>2496</v>
      </c>
      <c r="B2302" s="1">
        <v>46147</v>
      </c>
      <c r="C2302" t="s">
        <v>40</v>
      </c>
      <c r="D2302" t="s">
        <v>51</v>
      </c>
      <c r="E2302" t="s">
        <v>102</v>
      </c>
      <c r="F2302" t="s">
        <v>58</v>
      </c>
      <c r="G2302" t="s">
        <v>43</v>
      </c>
      <c r="H2302">
        <v>10.98</v>
      </c>
      <c r="I2302">
        <v>1964</v>
      </c>
      <c r="J2302">
        <v>89.38</v>
      </c>
      <c r="K2302">
        <v>6</v>
      </c>
      <c r="L2302" t="s">
        <v>68</v>
      </c>
      <c r="M2302" t="s">
        <v>35</v>
      </c>
      <c r="N2302">
        <v>62675.6</v>
      </c>
      <c r="O2302" t="s">
        <v>97</v>
      </c>
      <c r="P2302" t="s">
        <v>47</v>
      </c>
      <c r="Q2302">
        <v>83.32</v>
      </c>
      <c r="R2302">
        <v>4367.2</v>
      </c>
      <c r="S2302">
        <v>2839.68</v>
      </c>
      <c r="T2302">
        <v>10180.719999999999</v>
      </c>
      <c r="U2302" t="str">
        <f>TEXT(Table1[[#This Row],[Booking_Date]],"mmm")</f>
        <v>May</v>
      </c>
      <c r="V2302">
        <f>YEAR(Table1[[#This Row],[Booking_Date]])</f>
        <v>2026</v>
      </c>
      <c r="W2302" t="s">
        <v>75</v>
      </c>
      <c r="X2302" t="str">
        <f>IF(Table1[[#This Row],[Freight_Cost]]&gt;50000,"High","Low")</f>
        <v>High</v>
      </c>
      <c r="Y2302" s="5" t="str">
        <f>IF(Table1[[#This Row],[Profit]]&gt;10000,"Good","Average")</f>
        <v>Good</v>
      </c>
      <c r="Z2302" s="5" t="str" cm="1">
        <f t="array" ref="Z2302">_xlfn.IFS(K2302&lt;=5,"Excellent",K2302&lt;=10,"Good",TRUE,"Delayed")</f>
        <v>Good</v>
      </c>
      <c r="AA2302" s="5" t="str">
        <f>_xlfn.XLOOKUP(Table1[[#This Row],[Shipment_ID]],A:A,E:E)</f>
        <v>Maersk</v>
      </c>
      <c r="AB2302" s="5">
        <f t="shared" si="35"/>
        <v>10180.719999999999</v>
      </c>
    </row>
    <row r="2303" spans="1:28">
      <c r="A2303" t="s">
        <v>2497</v>
      </c>
      <c r="B2303" s="1">
        <v>45405</v>
      </c>
      <c r="C2303" t="s">
        <v>50</v>
      </c>
      <c r="D2303" t="s">
        <v>41</v>
      </c>
      <c r="E2303" t="s">
        <v>66</v>
      </c>
      <c r="F2303" t="s">
        <v>58</v>
      </c>
      <c r="G2303" t="s">
        <v>90</v>
      </c>
      <c r="H2303">
        <v>23.15</v>
      </c>
      <c r="I2303">
        <v>1862</v>
      </c>
      <c r="J2303">
        <v>98.66</v>
      </c>
      <c r="K2303">
        <v>4</v>
      </c>
      <c r="L2303" t="s">
        <v>34</v>
      </c>
      <c r="M2303" t="s">
        <v>35</v>
      </c>
      <c r="N2303">
        <v>76018.2</v>
      </c>
      <c r="O2303" t="s">
        <v>53</v>
      </c>
      <c r="P2303" t="s">
        <v>70</v>
      </c>
      <c r="Q2303">
        <v>83.94</v>
      </c>
      <c r="R2303">
        <v>4650</v>
      </c>
      <c r="S2303">
        <v>3354.75</v>
      </c>
      <c r="T2303">
        <v>13203.28</v>
      </c>
      <c r="U2303" t="str">
        <f>TEXT(Table1[[#This Row],[Booking_Date]],"mmm")</f>
        <v>Apr</v>
      </c>
      <c r="V2303">
        <f>YEAR(Table1[[#This Row],[Booking_Date]])</f>
        <v>2024</v>
      </c>
      <c r="W2303" t="s">
        <v>75</v>
      </c>
      <c r="X2303" t="str">
        <f>IF(Table1[[#This Row],[Freight_Cost]]&gt;50000,"High","Low")</f>
        <v>High</v>
      </c>
      <c r="Y2303" s="5" t="str">
        <f>IF(Table1[[#This Row],[Profit]]&gt;10000,"Good","Average")</f>
        <v>Good</v>
      </c>
      <c r="Z2303" s="5" t="str" cm="1">
        <f t="array" ref="Z2303">_xlfn.IFS(K2303&lt;=5,"Excellent",K2303&lt;=10,"Good",TRUE,"Delayed")</f>
        <v>Excellent</v>
      </c>
      <c r="AA2303" s="5" t="str">
        <f>_xlfn.XLOOKUP(Table1[[#This Row],[Shipment_ID]],A:A,E:E)</f>
        <v>COSCO</v>
      </c>
      <c r="AB2303" s="5">
        <f t="shared" si="35"/>
        <v>13203.28</v>
      </c>
    </row>
    <row r="2304" spans="1:28">
      <c r="A2304" t="s">
        <v>2498</v>
      </c>
      <c r="B2304" s="1">
        <v>45691</v>
      </c>
      <c r="C2304" t="s">
        <v>115</v>
      </c>
      <c r="D2304" t="s">
        <v>108</v>
      </c>
      <c r="E2304" t="s">
        <v>57</v>
      </c>
      <c r="F2304" t="s">
        <v>58</v>
      </c>
      <c r="G2304" t="s">
        <v>43</v>
      </c>
      <c r="H2304">
        <v>20.059999999999999</v>
      </c>
      <c r="I2304">
        <v>2741</v>
      </c>
      <c r="J2304">
        <v>93.21</v>
      </c>
      <c r="K2304">
        <v>7</v>
      </c>
      <c r="L2304" t="s">
        <v>34</v>
      </c>
      <c r="M2304" t="s">
        <v>45</v>
      </c>
      <c r="N2304">
        <v>80631.199999999997</v>
      </c>
      <c r="O2304" t="s">
        <v>425</v>
      </c>
      <c r="P2304" t="s">
        <v>78</v>
      </c>
      <c r="Q2304">
        <v>81.61</v>
      </c>
      <c r="R2304">
        <v>6284.4</v>
      </c>
      <c r="S2304">
        <v>2542.5500000000002</v>
      </c>
      <c r="T2304">
        <v>12194.84</v>
      </c>
      <c r="U2304" t="str">
        <f>TEXT(Table1[[#This Row],[Booking_Date]],"mmm")</f>
        <v>Feb</v>
      </c>
      <c r="V2304">
        <f>YEAR(Table1[[#This Row],[Booking_Date]])</f>
        <v>2025</v>
      </c>
      <c r="W2304" t="s">
        <v>38</v>
      </c>
      <c r="X2304" t="str">
        <f>IF(Table1[[#This Row],[Freight_Cost]]&gt;50000,"High","Low")</f>
        <v>High</v>
      </c>
      <c r="Y2304" s="5" t="str">
        <f>IF(Table1[[#This Row],[Profit]]&gt;10000,"Good","Average")</f>
        <v>Good</v>
      </c>
      <c r="Z2304" s="5" t="str" cm="1">
        <f t="array" ref="Z2304">_xlfn.IFS(K2304&lt;=5,"Excellent",K2304&lt;=10,"Good",TRUE,"Delayed")</f>
        <v>Good</v>
      </c>
      <c r="AA2304" s="5" t="str">
        <f>_xlfn.XLOOKUP(Table1[[#This Row],[Shipment_ID]],A:A,E:E)</f>
        <v>Evergreen</v>
      </c>
      <c r="AB2304" s="5">
        <f t="shared" si="35"/>
        <v>12194.84</v>
      </c>
    </row>
    <row r="2305" spans="1:28">
      <c r="A2305" t="s">
        <v>2499</v>
      </c>
      <c r="B2305" s="1">
        <v>46190</v>
      </c>
      <c r="C2305" t="s">
        <v>121</v>
      </c>
      <c r="D2305" t="s">
        <v>30</v>
      </c>
      <c r="E2305" t="s">
        <v>83</v>
      </c>
      <c r="F2305" t="s">
        <v>32</v>
      </c>
      <c r="G2305" t="s">
        <v>43</v>
      </c>
      <c r="H2305">
        <v>26.39</v>
      </c>
      <c r="I2305">
        <v>341</v>
      </c>
      <c r="J2305">
        <v>96.87</v>
      </c>
      <c r="K2305">
        <v>2</v>
      </c>
      <c r="L2305" t="s">
        <v>44</v>
      </c>
      <c r="M2305" t="s">
        <v>45</v>
      </c>
      <c r="N2305">
        <v>40967.4</v>
      </c>
      <c r="O2305" t="s">
        <v>161</v>
      </c>
      <c r="P2305" t="s">
        <v>70</v>
      </c>
      <c r="Q2305">
        <v>83.01</v>
      </c>
      <c r="R2305">
        <v>1737.6</v>
      </c>
      <c r="S2305">
        <v>4329.72</v>
      </c>
      <c r="T2305">
        <v>6623.84</v>
      </c>
      <c r="U2305" t="str">
        <f>TEXT(Table1[[#This Row],[Booking_Date]],"mmm")</f>
        <v>Jun</v>
      </c>
      <c r="V2305">
        <f>YEAR(Table1[[#This Row],[Booking_Date]])</f>
        <v>2026</v>
      </c>
      <c r="W2305" t="s">
        <v>75</v>
      </c>
      <c r="X2305" t="str">
        <f>IF(Table1[[#This Row],[Freight_Cost]]&gt;50000,"High","Low")</f>
        <v>Low</v>
      </c>
      <c r="Y2305" s="5" t="str">
        <f>IF(Table1[[#This Row],[Profit]]&gt;10000,"Good","Average")</f>
        <v>Average</v>
      </c>
      <c r="Z2305" s="5" t="str" cm="1">
        <f t="array" ref="Z2305">_xlfn.IFS(K2305&lt;=5,"Excellent",K2305&lt;=10,"Good",TRUE,"Delayed")</f>
        <v>Excellent</v>
      </c>
      <c r="AA2305" s="5" t="str">
        <f>_xlfn.XLOOKUP(Table1[[#This Row],[Shipment_ID]],A:A,E:E)</f>
        <v>MSC</v>
      </c>
      <c r="AB2305" s="5">
        <f t="shared" si="35"/>
        <v>6623.84</v>
      </c>
    </row>
    <row r="2306" spans="1:28">
      <c r="A2306" t="s">
        <v>2500</v>
      </c>
      <c r="B2306" s="1">
        <v>45990</v>
      </c>
      <c r="C2306" t="s">
        <v>121</v>
      </c>
      <c r="D2306" t="s">
        <v>65</v>
      </c>
      <c r="E2306" t="s">
        <v>102</v>
      </c>
      <c r="F2306" t="s">
        <v>32</v>
      </c>
      <c r="G2306" t="s">
        <v>67</v>
      </c>
      <c r="H2306">
        <v>17.52</v>
      </c>
      <c r="I2306">
        <v>947</v>
      </c>
      <c r="J2306">
        <v>98.96</v>
      </c>
      <c r="K2306">
        <v>3</v>
      </c>
      <c r="L2306" t="s">
        <v>34</v>
      </c>
      <c r="M2306" t="s">
        <v>45</v>
      </c>
      <c r="N2306">
        <v>45507.199999999997</v>
      </c>
      <c r="O2306" t="s">
        <v>150</v>
      </c>
      <c r="P2306" t="s">
        <v>70</v>
      </c>
      <c r="Q2306">
        <v>87.52</v>
      </c>
      <c r="R2306">
        <v>2594.8000000000002</v>
      </c>
      <c r="S2306">
        <v>3490.03</v>
      </c>
      <c r="T2306">
        <v>6342.31</v>
      </c>
      <c r="U2306" t="str">
        <f>TEXT(Table1[[#This Row],[Booking_Date]],"mmm")</f>
        <v>Nov</v>
      </c>
      <c r="V2306">
        <f>YEAR(Table1[[#This Row],[Booking_Date]])</f>
        <v>2025</v>
      </c>
      <c r="W2306" t="s">
        <v>104</v>
      </c>
      <c r="X2306" t="str">
        <f>IF(Table1[[#This Row],[Freight_Cost]]&gt;50000,"High","Low")</f>
        <v>Low</v>
      </c>
      <c r="Y2306" s="5" t="str">
        <f>IF(Table1[[#This Row],[Profit]]&gt;10000,"Good","Average")</f>
        <v>Average</v>
      </c>
      <c r="Z2306" s="5" t="str" cm="1">
        <f t="array" ref="Z2306">_xlfn.IFS(K2306&lt;=5,"Excellent",K2306&lt;=10,"Good",TRUE,"Delayed")</f>
        <v>Excellent</v>
      </c>
      <c r="AA2306" s="5" t="str">
        <f>_xlfn.XLOOKUP(Table1[[#This Row],[Shipment_ID]],A:A,E:E)</f>
        <v>Maersk</v>
      </c>
      <c r="AB2306" s="5">
        <f t="shared" ref="AB2306:AB2369" si="36">INDEX(T:T,MATCH(A2306,A:A,0))</f>
        <v>6342.31</v>
      </c>
    </row>
    <row r="2307" spans="1:28">
      <c r="A2307" t="s">
        <v>2501</v>
      </c>
      <c r="B2307" s="1">
        <v>45415</v>
      </c>
      <c r="C2307" t="s">
        <v>115</v>
      </c>
      <c r="D2307" t="s">
        <v>56</v>
      </c>
      <c r="E2307" t="s">
        <v>83</v>
      </c>
      <c r="F2307" t="s">
        <v>58</v>
      </c>
      <c r="G2307" t="s">
        <v>43</v>
      </c>
      <c r="H2307">
        <v>21.24</v>
      </c>
      <c r="I2307">
        <v>823</v>
      </c>
      <c r="J2307">
        <v>89.65</v>
      </c>
      <c r="K2307">
        <v>2</v>
      </c>
      <c r="L2307" t="s">
        <v>34</v>
      </c>
      <c r="M2307" t="s">
        <v>60</v>
      </c>
      <c r="N2307">
        <v>56750</v>
      </c>
      <c r="O2307" t="s">
        <v>103</v>
      </c>
      <c r="P2307" t="s">
        <v>62</v>
      </c>
      <c r="Q2307">
        <v>84.02</v>
      </c>
      <c r="R2307">
        <v>2495.6</v>
      </c>
      <c r="S2307">
        <v>4342.1899999999996</v>
      </c>
      <c r="T2307">
        <v>6174.67</v>
      </c>
      <c r="U2307" t="str">
        <f>TEXT(Table1[[#This Row],[Booking_Date]],"mmm")</f>
        <v>May</v>
      </c>
      <c r="V2307">
        <f>YEAR(Table1[[#This Row],[Booking_Date]])</f>
        <v>2024</v>
      </c>
      <c r="W2307" t="s">
        <v>75</v>
      </c>
      <c r="X2307" t="str">
        <f>IF(Table1[[#This Row],[Freight_Cost]]&gt;50000,"High","Low")</f>
        <v>High</v>
      </c>
      <c r="Y2307" s="5" t="str">
        <f>IF(Table1[[#This Row],[Profit]]&gt;10000,"Good","Average")</f>
        <v>Average</v>
      </c>
      <c r="Z2307" s="5" t="str" cm="1">
        <f t="array" ref="Z2307">_xlfn.IFS(K2307&lt;=5,"Excellent",K2307&lt;=10,"Good",TRUE,"Delayed")</f>
        <v>Excellent</v>
      </c>
      <c r="AA2307" s="5" t="str">
        <f>_xlfn.XLOOKUP(Table1[[#This Row],[Shipment_ID]],A:A,E:E)</f>
        <v>MSC</v>
      </c>
      <c r="AB2307" s="5">
        <f t="shared" si="36"/>
        <v>6174.67</v>
      </c>
    </row>
    <row r="2308" spans="1:28">
      <c r="A2308" t="s">
        <v>2502</v>
      </c>
      <c r="B2308" s="1">
        <v>45602</v>
      </c>
      <c r="C2308" t="s">
        <v>50</v>
      </c>
      <c r="D2308" t="s">
        <v>65</v>
      </c>
      <c r="E2308" t="s">
        <v>31</v>
      </c>
      <c r="F2308" t="s">
        <v>32</v>
      </c>
      <c r="G2308" t="s">
        <v>52</v>
      </c>
      <c r="H2308">
        <v>12.82</v>
      </c>
      <c r="I2308">
        <v>2184</v>
      </c>
      <c r="J2308">
        <v>91.88</v>
      </c>
      <c r="K2308">
        <v>5</v>
      </c>
      <c r="L2308" t="s">
        <v>34</v>
      </c>
      <c r="M2308" t="s">
        <v>45</v>
      </c>
      <c r="N2308">
        <v>55271.6</v>
      </c>
      <c r="O2308" t="s">
        <v>143</v>
      </c>
      <c r="P2308" t="s">
        <v>54</v>
      </c>
      <c r="Q2308">
        <v>85.84</v>
      </c>
      <c r="R2308">
        <v>4880.8</v>
      </c>
      <c r="S2308">
        <v>3256.85</v>
      </c>
      <c r="T2308">
        <v>7480.11</v>
      </c>
      <c r="U2308" t="str">
        <f>TEXT(Table1[[#This Row],[Booking_Date]],"mmm")</f>
        <v>Nov</v>
      </c>
      <c r="V2308">
        <f>YEAR(Table1[[#This Row],[Booking_Date]])</f>
        <v>2024</v>
      </c>
      <c r="W2308" t="s">
        <v>104</v>
      </c>
      <c r="X2308" t="str">
        <f>IF(Table1[[#This Row],[Freight_Cost]]&gt;50000,"High","Low")</f>
        <v>High</v>
      </c>
      <c r="Y2308" s="5" t="str">
        <f>IF(Table1[[#This Row],[Profit]]&gt;10000,"Good","Average")</f>
        <v>Average</v>
      </c>
      <c r="Z2308" s="5" t="str" cm="1">
        <f t="array" ref="Z2308">_xlfn.IFS(K2308&lt;=5,"Excellent",K2308&lt;=10,"Good",TRUE,"Delayed")</f>
        <v>Excellent</v>
      </c>
      <c r="AA2308" s="5" t="str">
        <f>_xlfn.XLOOKUP(Table1[[#This Row],[Shipment_ID]],A:A,E:E)</f>
        <v>Hapag-Lloyd</v>
      </c>
      <c r="AB2308" s="5">
        <f t="shared" si="36"/>
        <v>7480.11</v>
      </c>
    </row>
    <row r="2309" spans="1:28">
      <c r="A2309" t="s">
        <v>2503</v>
      </c>
      <c r="B2309" s="1">
        <v>45883</v>
      </c>
      <c r="C2309" t="s">
        <v>50</v>
      </c>
      <c r="D2309" t="s">
        <v>108</v>
      </c>
      <c r="E2309" t="s">
        <v>42</v>
      </c>
      <c r="F2309" t="s">
        <v>32</v>
      </c>
      <c r="G2309" t="s">
        <v>43</v>
      </c>
      <c r="H2309">
        <v>21.2</v>
      </c>
      <c r="I2309">
        <v>2613</v>
      </c>
      <c r="J2309">
        <v>86.98</v>
      </c>
      <c r="K2309">
        <v>7</v>
      </c>
      <c r="L2309" t="s">
        <v>34</v>
      </c>
      <c r="M2309" t="s">
        <v>60</v>
      </c>
      <c r="N2309">
        <v>65873.600000000006</v>
      </c>
      <c r="O2309" t="s">
        <v>479</v>
      </c>
      <c r="P2309" t="s">
        <v>47</v>
      </c>
      <c r="Q2309">
        <v>84.61</v>
      </c>
      <c r="R2309">
        <v>6074</v>
      </c>
      <c r="S2309">
        <v>3720.82</v>
      </c>
      <c r="T2309">
        <v>9790.6200000000008</v>
      </c>
      <c r="U2309" t="str">
        <f>TEXT(Table1[[#This Row],[Booking_Date]],"mmm")</f>
        <v>Aug</v>
      </c>
      <c r="V2309">
        <f>YEAR(Table1[[#This Row],[Booking_Date]])</f>
        <v>2025</v>
      </c>
      <c r="W2309" t="s">
        <v>48</v>
      </c>
      <c r="X2309" t="str">
        <f>IF(Table1[[#This Row],[Freight_Cost]]&gt;50000,"High","Low")</f>
        <v>High</v>
      </c>
      <c r="Y2309" s="5" t="str">
        <f>IF(Table1[[#This Row],[Profit]]&gt;10000,"Good","Average")</f>
        <v>Average</v>
      </c>
      <c r="Z2309" s="5" t="str" cm="1">
        <f t="array" ref="Z2309">_xlfn.IFS(K2309&lt;=5,"Excellent",K2309&lt;=10,"Good",TRUE,"Delayed")</f>
        <v>Good</v>
      </c>
      <c r="AA2309" s="5" t="str">
        <f>_xlfn.XLOOKUP(Table1[[#This Row],[Shipment_ID]],A:A,E:E)</f>
        <v>CMA CGM</v>
      </c>
      <c r="AB2309" s="5">
        <f t="shared" si="36"/>
        <v>9790.6200000000008</v>
      </c>
    </row>
    <row r="2310" spans="1:28">
      <c r="A2310" t="s">
        <v>2504</v>
      </c>
      <c r="B2310" s="1">
        <v>45584</v>
      </c>
      <c r="C2310" t="s">
        <v>40</v>
      </c>
      <c r="D2310" t="s">
        <v>82</v>
      </c>
      <c r="E2310" t="s">
        <v>57</v>
      </c>
      <c r="F2310" t="s">
        <v>32</v>
      </c>
      <c r="G2310" t="s">
        <v>59</v>
      </c>
      <c r="H2310">
        <v>26.4</v>
      </c>
      <c r="I2310">
        <v>2314</v>
      </c>
      <c r="J2310">
        <v>101.75</v>
      </c>
      <c r="K2310">
        <v>6</v>
      </c>
      <c r="L2310" t="s">
        <v>44</v>
      </c>
      <c r="M2310" t="s">
        <v>35</v>
      </c>
      <c r="N2310">
        <v>67738</v>
      </c>
      <c r="O2310" t="s">
        <v>425</v>
      </c>
      <c r="P2310" t="s">
        <v>47</v>
      </c>
      <c r="Q2310">
        <v>88.64</v>
      </c>
      <c r="R2310">
        <v>5684</v>
      </c>
      <c r="S2310">
        <v>3146.45</v>
      </c>
      <c r="T2310">
        <v>11112.78</v>
      </c>
      <c r="U2310" t="str">
        <f>TEXT(Table1[[#This Row],[Booking_Date]],"mmm")</f>
        <v>Oct</v>
      </c>
      <c r="V2310">
        <f>YEAR(Table1[[#This Row],[Booking_Date]])</f>
        <v>2024</v>
      </c>
      <c r="W2310" t="s">
        <v>104</v>
      </c>
      <c r="X2310" t="str">
        <f>IF(Table1[[#This Row],[Freight_Cost]]&gt;50000,"High","Low")</f>
        <v>High</v>
      </c>
      <c r="Y2310" s="5" t="str">
        <f>IF(Table1[[#This Row],[Profit]]&gt;10000,"Good","Average")</f>
        <v>Good</v>
      </c>
      <c r="Z2310" s="5" t="str" cm="1">
        <f t="array" ref="Z2310">_xlfn.IFS(K2310&lt;=5,"Excellent",K2310&lt;=10,"Good",TRUE,"Delayed")</f>
        <v>Good</v>
      </c>
      <c r="AA2310" s="5" t="str">
        <f>_xlfn.XLOOKUP(Table1[[#This Row],[Shipment_ID]],A:A,E:E)</f>
        <v>Evergreen</v>
      </c>
      <c r="AB2310" s="5">
        <f t="shared" si="36"/>
        <v>11112.78</v>
      </c>
    </row>
    <row r="2311" spans="1:28">
      <c r="A2311" t="s">
        <v>2505</v>
      </c>
      <c r="B2311" s="1">
        <v>46175</v>
      </c>
      <c r="C2311" t="s">
        <v>40</v>
      </c>
      <c r="D2311" t="s">
        <v>51</v>
      </c>
      <c r="E2311" t="s">
        <v>66</v>
      </c>
      <c r="F2311" t="s">
        <v>32</v>
      </c>
      <c r="G2311" t="s">
        <v>84</v>
      </c>
      <c r="H2311">
        <v>21.46</v>
      </c>
      <c r="I2311">
        <v>749</v>
      </c>
      <c r="J2311">
        <v>102.21</v>
      </c>
      <c r="K2311">
        <v>3</v>
      </c>
      <c r="L2311" t="s">
        <v>44</v>
      </c>
      <c r="M2311" t="s">
        <v>45</v>
      </c>
      <c r="N2311">
        <v>42067.199999999997</v>
      </c>
      <c r="O2311" t="s">
        <v>259</v>
      </c>
      <c r="P2311" t="s">
        <v>70</v>
      </c>
      <c r="Q2311">
        <v>81.89</v>
      </c>
      <c r="R2311">
        <v>2356.4</v>
      </c>
      <c r="S2311">
        <v>2112.67</v>
      </c>
      <c r="T2311">
        <v>7503.13</v>
      </c>
      <c r="U2311" t="str">
        <f>TEXT(Table1[[#This Row],[Booking_Date]],"mmm")</f>
        <v>Jun</v>
      </c>
      <c r="V2311">
        <f>YEAR(Table1[[#This Row],[Booking_Date]])</f>
        <v>2026</v>
      </c>
      <c r="W2311" t="s">
        <v>75</v>
      </c>
      <c r="X2311" t="str">
        <f>IF(Table1[[#This Row],[Freight_Cost]]&gt;50000,"High","Low")</f>
        <v>Low</v>
      </c>
      <c r="Y2311" s="5" t="str">
        <f>IF(Table1[[#This Row],[Profit]]&gt;10000,"Good","Average")</f>
        <v>Average</v>
      </c>
      <c r="Z2311" s="5" t="str" cm="1">
        <f t="array" ref="Z2311">_xlfn.IFS(K2311&lt;=5,"Excellent",K2311&lt;=10,"Good",TRUE,"Delayed")</f>
        <v>Excellent</v>
      </c>
      <c r="AA2311" s="5" t="str">
        <f>_xlfn.XLOOKUP(Table1[[#This Row],[Shipment_ID]],A:A,E:E)</f>
        <v>COSCO</v>
      </c>
      <c r="AB2311" s="5">
        <f t="shared" si="36"/>
        <v>7503.13</v>
      </c>
    </row>
    <row r="2312" spans="1:28">
      <c r="A2312" t="s">
        <v>2506</v>
      </c>
      <c r="B2312" s="1">
        <v>45481</v>
      </c>
      <c r="C2312" t="s">
        <v>115</v>
      </c>
      <c r="D2312" t="s">
        <v>108</v>
      </c>
      <c r="E2312" t="s">
        <v>102</v>
      </c>
      <c r="F2312" t="s">
        <v>58</v>
      </c>
      <c r="G2312" t="s">
        <v>59</v>
      </c>
      <c r="H2312">
        <v>11.83</v>
      </c>
      <c r="I2312">
        <v>1050</v>
      </c>
      <c r="J2312">
        <v>99.76</v>
      </c>
      <c r="K2312">
        <v>4</v>
      </c>
      <c r="L2312" t="s">
        <v>68</v>
      </c>
      <c r="M2312" t="s">
        <v>35</v>
      </c>
      <c r="N2312">
        <v>53718.2</v>
      </c>
      <c r="O2312" t="s">
        <v>287</v>
      </c>
      <c r="P2312" t="s">
        <v>62</v>
      </c>
      <c r="Q2312">
        <v>84.15</v>
      </c>
      <c r="R2312">
        <v>2573.1999999999998</v>
      </c>
      <c r="S2312">
        <v>4022.16</v>
      </c>
      <c r="T2312">
        <v>6095.07</v>
      </c>
      <c r="U2312" t="str">
        <f>TEXT(Table1[[#This Row],[Booking_Date]],"mmm")</f>
        <v>Jul</v>
      </c>
      <c r="V2312">
        <f>YEAR(Table1[[#This Row],[Booking_Date]])</f>
        <v>2024</v>
      </c>
      <c r="W2312" t="s">
        <v>48</v>
      </c>
      <c r="X2312" t="str">
        <f>IF(Table1[[#This Row],[Freight_Cost]]&gt;50000,"High","Low")</f>
        <v>High</v>
      </c>
      <c r="Y2312" s="5" t="str">
        <f>IF(Table1[[#This Row],[Profit]]&gt;10000,"Good","Average")</f>
        <v>Average</v>
      </c>
      <c r="Z2312" s="5" t="str" cm="1">
        <f t="array" ref="Z2312">_xlfn.IFS(K2312&lt;=5,"Excellent",K2312&lt;=10,"Good",TRUE,"Delayed")</f>
        <v>Excellent</v>
      </c>
      <c r="AA2312" s="5" t="str">
        <f>_xlfn.XLOOKUP(Table1[[#This Row],[Shipment_ID]],A:A,E:E)</f>
        <v>Maersk</v>
      </c>
      <c r="AB2312" s="5">
        <f t="shared" si="36"/>
        <v>6095.07</v>
      </c>
    </row>
    <row r="2313" spans="1:28">
      <c r="A2313" t="s">
        <v>2507</v>
      </c>
      <c r="B2313" s="1">
        <v>45724</v>
      </c>
      <c r="C2313" t="s">
        <v>64</v>
      </c>
      <c r="D2313" t="s">
        <v>108</v>
      </c>
      <c r="E2313" t="s">
        <v>66</v>
      </c>
      <c r="F2313" t="s">
        <v>58</v>
      </c>
      <c r="G2313" t="s">
        <v>59</v>
      </c>
      <c r="H2313">
        <v>26.21</v>
      </c>
      <c r="I2313">
        <v>373</v>
      </c>
      <c r="J2313">
        <v>98.12</v>
      </c>
      <c r="K2313">
        <v>2</v>
      </c>
      <c r="L2313" t="s">
        <v>44</v>
      </c>
      <c r="M2313" t="s">
        <v>60</v>
      </c>
      <c r="N2313">
        <v>51839.4</v>
      </c>
      <c r="O2313" t="s">
        <v>146</v>
      </c>
      <c r="P2313" t="s">
        <v>78</v>
      </c>
      <c r="Q2313">
        <v>86.3</v>
      </c>
      <c r="R2313">
        <v>1794.4</v>
      </c>
      <c r="S2313">
        <v>2401.39</v>
      </c>
      <c r="T2313">
        <v>7876.56</v>
      </c>
      <c r="U2313" t="str">
        <f>TEXT(Table1[[#This Row],[Booking_Date]],"mmm")</f>
        <v>Mar</v>
      </c>
      <c r="V2313">
        <f>YEAR(Table1[[#This Row],[Booking_Date]])</f>
        <v>2025</v>
      </c>
      <c r="W2313" t="s">
        <v>38</v>
      </c>
      <c r="X2313" t="str">
        <f>IF(Table1[[#This Row],[Freight_Cost]]&gt;50000,"High","Low")</f>
        <v>High</v>
      </c>
      <c r="Y2313" s="5" t="str">
        <f>IF(Table1[[#This Row],[Profit]]&gt;10000,"Good","Average")</f>
        <v>Average</v>
      </c>
      <c r="Z2313" s="5" t="str" cm="1">
        <f t="array" ref="Z2313">_xlfn.IFS(K2313&lt;=5,"Excellent",K2313&lt;=10,"Good",TRUE,"Delayed")</f>
        <v>Excellent</v>
      </c>
      <c r="AA2313" s="5" t="str">
        <f>_xlfn.XLOOKUP(Table1[[#This Row],[Shipment_ID]],A:A,E:E)</f>
        <v>COSCO</v>
      </c>
      <c r="AB2313" s="5">
        <f t="shared" si="36"/>
        <v>7876.56</v>
      </c>
    </row>
    <row r="2314" spans="1:28">
      <c r="A2314" t="s">
        <v>2508</v>
      </c>
      <c r="B2314" s="1">
        <v>45523</v>
      </c>
      <c r="C2314" t="s">
        <v>121</v>
      </c>
      <c r="D2314" t="s">
        <v>41</v>
      </c>
      <c r="E2314" t="s">
        <v>83</v>
      </c>
      <c r="F2314" t="s">
        <v>32</v>
      </c>
      <c r="G2314" t="s">
        <v>90</v>
      </c>
      <c r="H2314">
        <v>18.48</v>
      </c>
      <c r="I2314">
        <v>1782</v>
      </c>
      <c r="J2314">
        <v>94.93</v>
      </c>
      <c r="K2314">
        <v>4</v>
      </c>
      <c r="L2314" t="s">
        <v>44</v>
      </c>
      <c r="M2314" t="s">
        <v>35</v>
      </c>
      <c r="N2314">
        <v>53407.6</v>
      </c>
      <c r="O2314" t="s">
        <v>686</v>
      </c>
      <c r="P2314" t="s">
        <v>54</v>
      </c>
      <c r="Q2314">
        <v>86.88</v>
      </c>
      <c r="R2314">
        <v>4303.2</v>
      </c>
      <c r="S2314">
        <v>1711.61</v>
      </c>
      <c r="T2314">
        <v>5813.07</v>
      </c>
      <c r="U2314" t="str">
        <f>TEXT(Table1[[#This Row],[Booking_Date]],"mmm")</f>
        <v>Aug</v>
      </c>
      <c r="V2314">
        <f>YEAR(Table1[[#This Row],[Booking_Date]])</f>
        <v>2024</v>
      </c>
      <c r="W2314" t="s">
        <v>48</v>
      </c>
      <c r="X2314" t="str">
        <f>IF(Table1[[#This Row],[Freight_Cost]]&gt;50000,"High","Low")</f>
        <v>High</v>
      </c>
      <c r="Y2314" s="5" t="str">
        <f>IF(Table1[[#This Row],[Profit]]&gt;10000,"Good","Average")</f>
        <v>Average</v>
      </c>
      <c r="Z2314" s="5" t="str" cm="1">
        <f t="array" ref="Z2314">_xlfn.IFS(K2314&lt;=5,"Excellent",K2314&lt;=10,"Good",TRUE,"Delayed")</f>
        <v>Excellent</v>
      </c>
      <c r="AA2314" s="5" t="str">
        <f>_xlfn.XLOOKUP(Table1[[#This Row],[Shipment_ID]],A:A,E:E)</f>
        <v>MSC</v>
      </c>
      <c r="AB2314" s="5">
        <f t="shared" si="36"/>
        <v>5813.07</v>
      </c>
    </row>
    <row r="2315" spans="1:28">
      <c r="A2315" t="s">
        <v>2509</v>
      </c>
      <c r="B2315" s="1">
        <v>46097</v>
      </c>
      <c r="C2315" t="s">
        <v>50</v>
      </c>
      <c r="D2315" t="s">
        <v>51</v>
      </c>
      <c r="E2315" t="s">
        <v>102</v>
      </c>
      <c r="F2315" t="s">
        <v>58</v>
      </c>
      <c r="G2315" t="s">
        <v>52</v>
      </c>
      <c r="H2315">
        <v>27.66</v>
      </c>
      <c r="I2315">
        <v>363</v>
      </c>
      <c r="J2315">
        <v>94.89</v>
      </c>
      <c r="K2315">
        <v>2</v>
      </c>
      <c r="L2315" t="s">
        <v>68</v>
      </c>
      <c r="M2315" t="s">
        <v>45</v>
      </c>
      <c r="N2315">
        <v>56636.800000000003</v>
      </c>
      <c r="O2315" t="s">
        <v>479</v>
      </c>
      <c r="P2315" t="s">
        <v>54</v>
      </c>
      <c r="Q2315">
        <v>81.209999999999994</v>
      </c>
      <c r="R2315">
        <v>1832.4</v>
      </c>
      <c r="S2315">
        <v>1864.18</v>
      </c>
      <c r="T2315">
        <v>8281.59</v>
      </c>
      <c r="U2315" t="str">
        <f>TEXT(Table1[[#This Row],[Booking_Date]],"mmm")</f>
        <v>Mar</v>
      </c>
      <c r="V2315">
        <f>YEAR(Table1[[#This Row],[Booking_Date]])</f>
        <v>2026</v>
      </c>
      <c r="W2315" t="s">
        <v>38</v>
      </c>
      <c r="X2315" t="str">
        <f>IF(Table1[[#This Row],[Freight_Cost]]&gt;50000,"High","Low")</f>
        <v>High</v>
      </c>
      <c r="Y2315" s="5" t="str">
        <f>IF(Table1[[#This Row],[Profit]]&gt;10000,"Good","Average")</f>
        <v>Average</v>
      </c>
      <c r="Z2315" s="5" t="str" cm="1">
        <f t="array" ref="Z2315">_xlfn.IFS(K2315&lt;=5,"Excellent",K2315&lt;=10,"Good",TRUE,"Delayed")</f>
        <v>Excellent</v>
      </c>
      <c r="AA2315" s="5" t="str">
        <f>_xlfn.XLOOKUP(Table1[[#This Row],[Shipment_ID]],A:A,E:E)</f>
        <v>Maersk</v>
      </c>
      <c r="AB2315" s="5">
        <f t="shared" si="36"/>
        <v>8281.59</v>
      </c>
    </row>
    <row r="2316" spans="1:28">
      <c r="A2316" t="s">
        <v>2510</v>
      </c>
      <c r="B2316" s="1">
        <v>46137</v>
      </c>
      <c r="C2316" t="s">
        <v>115</v>
      </c>
      <c r="D2316" t="s">
        <v>82</v>
      </c>
      <c r="E2316" t="s">
        <v>57</v>
      </c>
      <c r="F2316" t="s">
        <v>58</v>
      </c>
      <c r="G2316" t="s">
        <v>43</v>
      </c>
      <c r="H2316">
        <v>14.69</v>
      </c>
      <c r="I2316">
        <v>375</v>
      </c>
      <c r="J2316">
        <v>90.86</v>
      </c>
      <c r="K2316">
        <v>2</v>
      </c>
      <c r="L2316" t="s">
        <v>44</v>
      </c>
      <c r="M2316" t="s">
        <v>45</v>
      </c>
      <c r="N2316">
        <v>42124.2</v>
      </c>
      <c r="O2316" t="s">
        <v>354</v>
      </c>
      <c r="P2316" t="s">
        <v>70</v>
      </c>
      <c r="Q2316">
        <v>88.45</v>
      </c>
      <c r="R2316">
        <v>1337.6</v>
      </c>
      <c r="S2316">
        <v>4035.32</v>
      </c>
      <c r="T2316">
        <v>3916.04</v>
      </c>
      <c r="U2316" t="str">
        <f>TEXT(Table1[[#This Row],[Booking_Date]],"mmm")</f>
        <v>Apr</v>
      </c>
      <c r="V2316">
        <f>YEAR(Table1[[#This Row],[Booking_Date]])</f>
        <v>2026</v>
      </c>
      <c r="W2316" t="s">
        <v>75</v>
      </c>
      <c r="X2316" t="str">
        <f>IF(Table1[[#This Row],[Freight_Cost]]&gt;50000,"High","Low")</f>
        <v>Low</v>
      </c>
      <c r="Y2316" s="5" t="str">
        <f>IF(Table1[[#This Row],[Profit]]&gt;10000,"Good","Average")</f>
        <v>Average</v>
      </c>
      <c r="Z2316" s="5" t="str" cm="1">
        <f t="array" ref="Z2316">_xlfn.IFS(K2316&lt;=5,"Excellent",K2316&lt;=10,"Good",TRUE,"Delayed")</f>
        <v>Excellent</v>
      </c>
      <c r="AA2316" s="5" t="str">
        <f>_xlfn.XLOOKUP(Table1[[#This Row],[Shipment_ID]],A:A,E:E)</f>
        <v>Evergreen</v>
      </c>
      <c r="AB2316" s="5">
        <f t="shared" si="36"/>
        <v>3916.04</v>
      </c>
    </row>
    <row r="2317" spans="1:28">
      <c r="A2317" t="s">
        <v>2511</v>
      </c>
      <c r="B2317" s="1">
        <v>45562</v>
      </c>
      <c r="C2317" t="s">
        <v>40</v>
      </c>
      <c r="D2317" t="s">
        <v>65</v>
      </c>
      <c r="E2317" t="s">
        <v>31</v>
      </c>
      <c r="F2317" t="s">
        <v>58</v>
      </c>
      <c r="G2317" t="s">
        <v>33</v>
      </c>
      <c r="H2317">
        <v>27</v>
      </c>
      <c r="I2317">
        <v>2055</v>
      </c>
      <c r="J2317">
        <v>94.76</v>
      </c>
      <c r="K2317">
        <v>5</v>
      </c>
      <c r="L2317" t="s">
        <v>68</v>
      </c>
      <c r="M2317" t="s">
        <v>60</v>
      </c>
      <c r="N2317">
        <v>74831.199999999997</v>
      </c>
      <c r="O2317" t="s">
        <v>197</v>
      </c>
      <c r="P2317" t="s">
        <v>47</v>
      </c>
      <c r="Q2317">
        <v>86.06</v>
      </c>
      <c r="R2317">
        <v>5190</v>
      </c>
      <c r="S2317">
        <v>3651.75</v>
      </c>
      <c r="T2317">
        <v>13159.15</v>
      </c>
      <c r="U2317" t="str">
        <f>TEXT(Table1[[#This Row],[Booking_Date]],"mmm")</f>
        <v>Sep</v>
      </c>
      <c r="V2317">
        <f>YEAR(Table1[[#This Row],[Booking_Date]])</f>
        <v>2024</v>
      </c>
      <c r="W2317" t="s">
        <v>48</v>
      </c>
      <c r="X2317" t="str">
        <f>IF(Table1[[#This Row],[Freight_Cost]]&gt;50000,"High","Low")</f>
        <v>High</v>
      </c>
      <c r="Y2317" s="5" t="str">
        <f>IF(Table1[[#This Row],[Profit]]&gt;10000,"Good","Average")</f>
        <v>Good</v>
      </c>
      <c r="Z2317" s="5" t="str" cm="1">
        <f t="array" ref="Z2317">_xlfn.IFS(K2317&lt;=5,"Excellent",K2317&lt;=10,"Good",TRUE,"Delayed")</f>
        <v>Excellent</v>
      </c>
      <c r="AA2317" s="5" t="str">
        <f>_xlfn.XLOOKUP(Table1[[#This Row],[Shipment_ID]],A:A,E:E)</f>
        <v>Hapag-Lloyd</v>
      </c>
      <c r="AB2317" s="5">
        <f t="shared" si="36"/>
        <v>13159.15</v>
      </c>
    </row>
    <row r="2318" spans="1:28">
      <c r="A2318" t="s">
        <v>2512</v>
      </c>
      <c r="B2318" s="1">
        <v>45396</v>
      </c>
      <c r="C2318" t="s">
        <v>40</v>
      </c>
      <c r="D2318" t="s">
        <v>82</v>
      </c>
      <c r="E2318" t="s">
        <v>42</v>
      </c>
      <c r="F2318" t="s">
        <v>32</v>
      </c>
      <c r="G2318" t="s">
        <v>43</v>
      </c>
      <c r="H2318">
        <v>12.01</v>
      </c>
      <c r="I2318">
        <v>1165</v>
      </c>
      <c r="J2318">
        <v>100.77</v>
      </c>
      <c r="K2318">
        <v>2</v>
      </c>
      <c r="L2318" t="s">
        <v>68</v>
      </c>
      <c r="M2318" t="s">
        <v>35</v>
      </c>
      <c r="N2318">
        <v>43381.4</v>
      </c>
      <c r="O2318" t="s">
        <v>80</v>
      </c>
      <c r="P2318" t="s">
        <v>47</v>
      </c>
      <c r="Q2318">
        <v>85.75</v>
      </c>
      <c r="R2318">
        <v>2810.4</v>
      </c>
      <c r="S2318">
        <v>3892.85</v>
      </c>
      <c r="T2318">
        <v>7804.16</v>
      </c>
      <c r="U2318" t="str">
        <f>TEXT(Table1[[#This Row],[Booking_Date]],"mmm")</f>
        <v>Apr</v>
      </c>
      <c r="V2318">
        <f>YEAR(Table1[[#This Row],[Booking_Date]])</f>
        <v>2024</v>
      </c>
      <c r="W2318" t="s">
        <v>75</v>
      </c>
      <c r="X2318" t="str">
        <f>IF(Table1[[#This Row],[Freight_Cost]]&gt;50000,"High","Low")</f>
        <v>Low</v>
      </c>
      <c r="Y2318" s="5" t="str">
        <f>IF(Table1[[#This Row],[Profit]]&gt;10000,"Good","Average")</f>
        <v>Average</v>
      </c>
      <c r="Z2318" s="5" t="str" cm="1">
        <f t="array" ref="Z2318">_xlfn.IFS(K2318&lt;=5,"Excellent",K2318&lt;=10,"Good",TRUE,"Delayed")</f>
        <v>Excellent</v>
      </c>
      <c r="AA2318" s="5" t="str">
        <f>_xlfn.XLOOKUP(Table1[[#This Row],[Shipment_ID]],A:A,E:E)</f>
        <v>CMA CGM</v>
      </c>
      <c r="AB2318" s="5">
        <f t="shared" si="36"/>
        <v>7804.16</v>
      </c>
    </row>
    <row r="2319" spans="1:28">
      <c r="A2319" t="s">
        <v>2513</v>
      </c>
      <c r="B2319" s="1">
        <v>45980</v>
      </c>
      <c r="C2319" t="s">
        <v>40</v>
      </c>
      <c r="D2319" t="s">
        <v>72</v>
      </c>
      <c r="E2319" t="s">
        <v>102</v>
      </c>
      <c r="F2319" t="s">
        <v>58</v>
      </c>
      <c r="G2319" t="s">
        <v>52</v>
      </c>
      <c r="H2319">
        <v>10.029999999999999</v>
      </c>
      <c r="I2319">
        <v>553</v>
      </c>
      <c r="J2319">
        <v>102.01</v>
      </c>
      <c r="K2319">
        <v>2</v>
      </c>
      <c r="L2319" t="s">
        <v>44</v>
      </c>
      <c r="M2319" t="s">
        <v>45</v>
      </c>
      <c r="N2319">
        <v>41404.199999999997</v>
      </c>
      <c r="O2319" t="s">
        <v>103</v>
      </c>
      <c r="P2319" t="s">
        <v>78</v>
      </c>
      <c r="Q2319">
        <v>86.23</v>
      </c>
      <c r="R2319">
        <v>1507.2</v>
      </c>
      <c r="S2319">
        <v>1653.94</v>
      </c>
      <c r="T2319">
        <v>4408.37</v>
      </c>
      <c r="U2319" t="str">
        <f>TEXT(Table1[[#This Row],[Booking_Date]],"mmm")</f>
        <v>Nov</v>
      </c>
      <c r="V2319">
        <f>YEAR(Table1[[#This Row],[Booking_Date]])</f>
        <v>2025</v>
      </c>
      <c r="W2319" t="s">
        <v>104</v>
      </c>
      <c r="X2319" t="str">
        <f>IF(Table1[[#This Row],[Freight_Cost]]&gt;50000,"High","Low")</f>
        <v>Low</v>
      </c>
      <c r="Y2319" s="5" t="str">
        <f>IF(Table1[[#This Row],[Profit]]&gt;10000,"Good","Average")</f>
        <v>Average</v>
      </c>
      <c r="Z2319" s="5" t="str" cm="1">
        <f t="array" ref="Z2319">_xlfn.IFS(K2319&lt;=5,"Excellent",K2319&lt;=10,"Good",TRUE,"Delayed")</f>
        <v>Excellent</v>
      </c>
      <c r="AA2319" s="5" t="str">
        <f>_xlfn.XLOOKUP(Table1[[#This Row],[Shipment_ID]],A:A,E:E)</f>
        <v>Maersk</v>
      </c>
      <c r="AB2319" s="5">
        <f t="shared" si="36"/>
        <v>4408.37</v>
      </c>
    </row>
    <row r="2320" spans="1:28">
      <c r="A2320" t="s">
        <v>2514</v>
      </c>
      <c r="B2320" s="1">
        <v>46005</v>
      </c>
      <c r="C2320" t="s">
        <v>40</v>
      </c>
      <c r="D2320" t="s">
        <v>30</v>
      </c>
      <c r="E2320" t="s">
        <v>99</v>
      </c>
      <c r="F2320" t="s">
        <v>58</v>
      </c>
      <c r="G2320" t="s">
        <v>67</v>
      </c>
      <c r="H2320">
        <v>22.49</v>
      </c>
      <c r="I2320">
        <v>2709</v>
      </c>
      <c r="J2320">
        <v>93.69</v>
      </c>
      <c r="K2320">
        <v>7</v>
      </c>
      <c r="L2320" t="s">
        <v>68</v>
      </c>
      <c r="M2320" t="s">
        <v>45</v>
      </c>
      <c r="N2320">
        <v>79991.8</v>
      </c>
      <c r="O2320" t="s">
        <v>283</v>
      </c>
      <c r="P2320" t="s">
        <v>78</v>
      </c>
      <c r="Q2320">
        <v>85.19</v>
      </c>
      <c r="R2320">
        <v>6317.6</v>
      </c>
      <c r="S2320">
        <v>3355.77</v>
      </c>
      <c r="T2320">
        <v>7978.08</v>
      </c>
      <c r="U2320" t="str">
        <f>TEXT(Table1[[#This Row],[Booking_Date]],"mmm")</f>
        <v>Dec</v>
      </c>
      <c r="V2320">
        <f>YEAR(Table1[[#This Row],[Booking_Date]])</f>
        <v>2025</v>
      </c>
      <c r="W2320" t="s">
        <v>104</v>
      </c>
      <c r="X2320" t="str">
        <f>IF(Table1[[#This Row],[Freight_Cost]]&gt;50000,"High","Low")</f>
        <v>High</v>
      </c>
      <c r="Y2320" s="5" t="str">
        <f>IF(Table1[[#This Row],[Profit]]&gt;10000,"Good","Average")</f>
        <v>Average</v>
      </c>
      <c r="Z2320" s="5" t="str" cm="1">
        <f t="array" ref="Z2320">_xlfn.IFS(K2320&lt;=5,"Excellent",K2320&lt;=10,"Good",TRUE,"Delayed")</f>
        <v>Good</v>
      </c>
      <c r="AA2320" s="5" t="str">
        <f>_xlfn.XLOOKUP(Table1[[#This Row],[Shipment_ID]],A:A,E:E)</f>
        <v>ONE</v>
      </c>
      <c r="AB2320" s="5">
        <f t="shared" si="36"/>
        <v>7978.08</v>
      </c>
    </row>
    <row r="2321" spans="1:28">
      <c r="A2321" t="s">
        <v>2515</v>
      </c>
      <c r="B2321" s="1">
        <v>45585</v>
      </c>
      <c r="C2321" t="s">
        <v>121</v>
      </c>
      <c r="D2321" t="s">
        <v>41</v>
      </c>
      <c r="E2321" t="s">
        <v>31</v>
      </c>
      <c r="F2321" t="s">
        <v>32</v>
      </c>
      <c r="G2321" t="s">
        <v>59</v>
      </c>
      <c r="H2321">
        <v>22.67</v>
      </c>
      <c r="I2321">
        <v>1783</v>
      </c>
      <c r="J2321">
        <v>104.87</v>
      </c>
      <c r="K2321">
        <v>5</v>
      </c>
      <c r="L2321" t="s">
        <v>68</v>
      </c>
      <c r="M2321" t="s">
        <v>60</v>
      </c>
      <c r="N2321">
        <v>56883.4</v>
      </c>
      <c r="O2321" t="s">
        <v>507</v>
      </c>
      <c r="P2321" t="s">
        <v>62</v>
      </c>
      <c r="Q2321">
        <v>88.38</v>
      </c>
      <c r="R2321">
        <v>4472.8</v>
      </c>
      <c r="S2321">
        <v>3744.51</v>
      </c>
      <c r="T2321">
        <v>9417.93</v>
      </c>
      <c r="U2321" t="str">
        <f>TEXT(Table1[[#This Row],[Booking_Date]],"mmm")</f>
        <v>Oct</v>
      </c>
      <c r="V2321">
        <f>YEAR(Table1[[#This Row],[Booking_Date]])</f>
        <v>2024</v>
      </c>
      <c r="W2321" t="s">
        <v>104</v>
      </c>
      <c r="X2321" t="str">
        <f>IF(Table1[[#This Row],[Freight_Cost]]&gt;50000,"High","Low")</f>
        <v>High</v>
      </c>
      <c r="Y2321" s="5" t="str">
        <f>IF(Table1[[#This Row],[Profit]]&gt;10000,"Good","Average")</f>
        <v>Average</v>
      </c>
      <c r="Z2321" s="5" t="str" cm="1">
        <f t="array" ref="Z2321">_xlfn.IFS(K2321&lt;=5,"Excellent",K2321&lt;=10,"Good",TRUE,"Delayed")</f>
        <v>Excellent</v>
      </c>
      <c r="AA2321" s="5" t="str">
        <f>_xlfn.XLOOKUP(Table1[[#This Row],[Shipment_ID]],A:A,E:E)</f>
        <v>Hapag-Lloyd</v>
      </c>
      <c r="AB2321" s="5">
        <f t="shared" si="36"/>
        <v>9417.93</v>
      </c>
    </row>
    <row r="2322" spans="1:28">
      <c r="A2322" t="s">
        <v>2516</v>
      </c>
      <c r="B2322" s="1">
        <v>45356</v>
      </c>
      <c r="C2322" t="s">
        <v>29</v>
      </c>
      <c r="D2322" t="s">
        <v>56</v>
      </c>
      <c r="E2322" t="s">
        <v>83</v>
      </c>
      <c r="F2322" t="s">
        <v>32</v>
      </c>
      <c r="G2322" t="s">
        <v>90</v>
      </c>
      <c r="H2322">
        <v>14.64</v>
      </c>
      <c r="I2322">
        <v>2152</v>
      </c>
      <c r="J2322">
        <v>87.56</v>
      </c>
      <c r="K2322">
        <v>5</v>
      </c>
      <c r="L2322" t="s">
        <v>34</v>
      </c>
      <c r="M2322" t="s">
        <v>60</v>
      </c>
      <c r="N2322">
        <v>54507.199999999997</v>
      </c>
      <c r="O2322" t="s">
        <v>531</v>
      </c>
      <c r="P2322" t="s">
        <v>70</v>
      </c>
      <c r="Q2322">
        <v>88.92</v>
      </c>
      <c r="R2322">
        <v>4889.6000000000004</v>
      </c>
      <c r="S2322">
        <v>2529.71</v>
      </c>
      <c r="T2322">
        <v>7182.57</v>
      </c>
      <c r="U2322" t="str">
        <f>TEXT(Table1[[#This Row],[Booking_Date]],"mmm")</f>
        <v>Mar</v>
      </c>
      <c r="V2322">
        <f>YEAR(Table1[[#This Row],[Booking_Date]])</f>
        <v>2024</v>
      </c>
      <c r="W2322" t="s">
        <v>38</v>
      </c>
      <c r="X2322" t="str">
        <f>IF(Table1[[#This Row],[Freight_Cost]]&gt;50000,"High","Low")</f>
        <v>High</v>
      </c>
      <c r="Y2322" s="5" t="str">
        <f>IF(Table1[[#This Row],[Profit]]&gt;10000,"Good","Average")</f>
        <v>Average</v>
      </c>
      <c r="Z2322" s="5" t="str" cm="1">
        <f t="array" ref="Z2322">_xlfn.IFS(K2322&lt;=5,"Excellent",K2322&lt;=10,"Good",TRUE,"Delayed")</f>
        <v>Excellent</v>
      </c>
      <c r="AA2322" s="5" t="str">
        <f>_xlfn.XLOOKUP(Table1[[#This Row],[Shipment_ID]],A:A,E:E)</f>
        <v>MSC</v>
      </c>
      <c r="AB2322" s="5">
        <f t="shared" si="36"/>
        <v>7182.57</v>
      </c>
    </row>
    <row r="2323" spans="1:28">
      <c r="A2323" t="s">
        <v>2517</v>
      </c>
      <c r="B2323" s="1">
        <v>45485</v>
      </c>
      <c r="C2323" t="s">
        <v>50</v>
      </c>
      <c r="D2323" t="s">
        <v>82</v>
      </c>
      <c r="E2323" t="s">
        <v>83</v>
      </c>
      <c r="F2323" t="s">
        <v>32</v>
      </c>
      <c r="G2323" t="s">
        <v>67</v>
      </c>
      <c r="H2323">
        <v>10.57</v>
      </c>
      <c r="I2323">
        <v>2176</v>
      </c>
      <c r="J2323">
        <v>97.12</v>
      </c>
      <c r="K2323">
        <v>7</v>
      </c>
      <c r="L2323" t="s">
        <v>68</v>
      </c>
      <c r="M2323" t="s">
        <v>45</v>
      </c>
      <c r="N2323">
        <v>51279.4</v>
      </c>
      <c r="O2323" t="s">
        <v>165</v>
      </c>
      <c r="P2323" t="s">
        <v>70</v>
      </c>
      <c r="Q2323">
        <v>85.99</v>
      </c>
      <c r="R2323">
        <v>4774.8</v>
      </c>
      <c r="S2323">
        <v>1749.61</v>
      </c>
      <c r="T2323">
        <v>6060.3</v>
      </c>
      <c r="U2323" t="str">
        <f>TEXT(Table1[[#This Row],[Booking_Date]],"mmm")</f>
        <v>Jul</v>
      </c>
      <c r="V2323">
        <f>YEAR(Table1[[#This Row],[Booking_Date]])</f>
        <v>2024</v>
      </c>
      <c r="W2323" t="s">
        <v>48</v>
      </c>
      <c r="X2323" t="str">
        <f>IF(Table1[[#This Row],[Freight_Cost]]&gt;50000,"High","Low")</f>
        <v>High</v>
      </c>
      <c r="Y2323" s="5" t="str">
        <f>IF(Table1[[#This Row],[Profit]]&gt;10000,"Good","Average")</f>
        <v>Average</v>
      </c>
      <c r="Z2323" s="5" t="str" cm="1">
        <f t="array" ref="Z2323">_xlfn.IFS(K2323&lt;=5,"Excellent",K2323&lt;=10,"Good",TRUE,"Delayed")</f>
        <v>Good</v>
      </c>
      <c r="AA2323" s="5" t="str">
        <f>_xlfn.XLOOKUP(Table1[[#This Row],[Shipment_ID]],A:A,E:E)</f>
        <v>MSC</v>
      </c>
      <c r="AB2323" s="5">
        <f t="shared" si="36"/>
        <v>6060.3</v>
      </c>
    </row>
    <row r="2324" spans="1:28">
      <c r="A2324" t="s">
        <v>2518</v>
      </c>
      <c r="B2324" s="1">
        <v>45829</v>
      </c>
      <c r="C2324" t="s">
        <v>29</v>
      </c>
      <c r="D2324" t="s">
        <v>65</v>
      </c>
      <c r="E2324" t="s">
        <v>31</v>
      </c>
      <c r="F2324" t="s">
        <v>58</v>
      </c>
      <c r="G2324" t="s">
        <v>90</v>
      </c>
      <c r="H2324">
        <v>12.62</v>
      </c>
      <c r="I2324">
        <v>1923</v>
      </c>
      <c r="J2324">
        <v>88.31</v>
      </c>
      <c r="K2324">
        <v>5</v>
      </c>
      <c r="L2324" t="s">
        <v>34</v>
      </c>
      <c r="M2324" t="s">
        <v>45</v>
      </c>
      <c r="N2324">
        <v>63531.199999999997</v>
      </c>
      <c r="O2324" t="s">
        <v>245</v>
      </c>
      <c r="P2324" t="s">
        <v>70</v>
      </c>
      <c r="Q2324">
        <v>88.01</v>
      </c>
      <c r="R2324">
        <v>4350.8</v>
      </c>
      <c r="S2324">
        <v>4889.8599999999997</v>
      </c>
      <c r="T2324">
        <v>6114.71</v>
      </c>
      <c r="U2324" t="str">
        <f>TEXT(Table1[[#This Row],[Booking_Date]],"mmm")</f>
        <v>Jun</v>
      </c>
      <c r="V2324">
        <f>YEAR(Table1[[#This Row],[Booking_Date]])</f>
        <v>2025</v>
      </c>
      <c r="W2324" t="s">
        <v>75</v>
      </c>
      <c r="X2324" t="str">
        <f>IF(Table1[[#This Row],[Freight_Cost]]&gt;50000,"High","Low")</f>
        <v>High</v>
      </c>
      <c r="Y2324" s="5" t="str">
        <f>IF(Table1[[#This Row],[Profit]]&gt;10000,"Good","Average")</f>
        <v>Average</v>
      </c>
      <c r="Z2324" s="5" t="str" cm="1">
        <f t="array" ref="Z2324">_xlfn.IFS(K2324&lt;=5,"Excellent",K2324&lt;=10,"Good",TRUE,"Delayed")</f>
        <v>Excellent</v>
      </c>
      <c r="AA2324" s="5" t="str">
        <f>_xlfn.XLOOKUP(Table1[[#This Row],[Shipment_ID]],A:A,E:E)</f>
        <v>Hapag-Lloyd</v>
      </c>
      <c r="AB2324" s="5">
        <f t="shared" si="36"/>
        <v>6114.71</v>
      </c>
    </row>
    <row r="2325" spans="1:28">
      <c r="A2325" t="s">
        <v>2519</v>
      </c>
      <c r="B2325" s="1">
        <v>45397</v>
      </c>
      <c r="C2325" t="s">
        <v>40</v>
      </c>
      <c r="D2325" t="s">
        <v>65</v>
      </c>
      <c r="E2325" t="s">
        <v>102</v>
      </c>
      <c r="F2325" t="s">
        <v>32</v>
      </c>
      <c r="G2325" t="s">
        <v>90</v>
      </c>
      <c r="H2325">
        <v>27.53</v>
      </c>
      <c r="I2325">
        <v>1349</v>
      </c>
      <c r="J2325">
        <v>86.14</v>
      </c>
      <c r="K2325">
        <v>4</v>
      </c>
      <c r="L2325" t="s">
        <v>68</v>
      </c>
      <c r="M2325" t="s">
        <v>35</v>
      </c>
      <c r="N2325">
        <v>57801.8</v>
      </c>
      <c r="O2325" t="s">
        <v>395</v>
      </c>
      <c r="P2325" t="s">
        <v>70</v>
      </c>
      <c r="Q2325">
        <v>88.51</v>
      </c>
      <c r="R2325">
        <v>3799.2</v>
      </c>
      <c r="S2325">
        <v>1901.65</v>
      </c>
      <c r="T2325">
        <v>9467.17</v>
      </c>
      <c r="U2325" t="str">
        <f>TEXT(Table1[[#This Row],[Booking_Date]],"mmm")</f>
        <v>Apr</v>
      </c>
      <c r="V2325">
        <f>YEAR(Table1[[#This Row],[Booking_Date]])</f>
        <v>2024</v>
      </c>
      <c r="W2325" t="s">
        <v>75</v>
      </c>
      <c r="X2325" t="str">
        <f>IF(Table1[[#This Row],[Freight_Cost]]&gt;50000,"High","Low")</f>
        <v>High</v>
      </c>
      <c r="Y2325" s="5" t="str">
        <f>IF(Table1[[#This Row],[Profit]]&gt;10000,"Good","Average")</f>
        <v>Average</v>
      </c>
      <c r="Z2325" s="5" t="str" cm="1">
        <f t="array" ref="Z2325">_xlfn.IFS(K2325&lt;=5,"Excellent",K2325&lt;=10,"Good",TRUE,"Delayed")</f>
        <v>Excellent</v>
      </c>
      <c r="AA2325" s="5" t="str">
        <f>_xlfn.XLOOKUP(Table1[[#This Row],[Shipment_ID]],A:A,E:E)</f>
        <v>Maersk</v>
      </c>
      <c r="AB2325" s="5">
        <f t="shared" si="36"/>
        <v>9467.17</v>
      </c>
    </row>
    <row r="2326" spans="1:28">
      <c r="A2326" t="s">
        <v>2520</v>
      </c>
      <c r="B2326" s="1">
        <v>46134</v>
      </c>
      <c r="C2326" t="s">
        <v>40</v>
      </c>
      <c r="D2326" t="s">
        <v>51</v>
      </c>
      <c r="E2326" t="s">
        <v>31</v>
      </c>
      <c r="F2326" t="s">
        <v>58</v>
      </c>
      <c r="G2326" t="s">
        <v>52</v>
      </c>
      <c r="H2326">
        <v>27.84</v>
      </c>
      <c r="I2326">
        <v>1937</v>
      </c>
      <c r="J2326">
        <v>85.08</v>
      </c>
      <c r="K2326">
        <v>5</v>
      </c>
      <c r="L2326" t="s">
        <v>44</v>
      </c>
      <c r="M2326" t="s">
        <v>60</v>
      </c>
      <c r="N2326">
        <v>70509.600000000006</v>
      </c>
      <c r="O2326" t="s">
        <v>211</v>
      </c>
      <c r="P2326" t="s">
        <v>78</v>
      </c>
      <c r="Q2326">
        <v>82.19</v>
      </c>
      <c r="R2326">
        <v>4987.6000000000004</v>
      </c>
      <c r="S2326">
        <v>2003.52</v>
      </c>
      <c r="T2326">
        <v>6989.09</v>
      </c>
      <c r="U2326" t="str">
        <f>TEXT(Table1[[#This Row],[Booking_Date]],"mmm")</f>
        <v>Apr</v>
      </c>
      <c r="V2326">
        <f>YEAR(Table1[[#This Row],[Booking_Date]])</f>
        <v>2026</v>
      </c>
      <c r="W2326" t="s">
        <v>75</v>
      </c>
      <c r="X2326" t="str">
        <f>IF(Table1[[#This Row],[Freight_Cost]]&gt;50000,"High","Low")</f>
        <v>High</v>
      </c>
      <c r="Y2326" s="5" t="str">
        <f>IF(Table1[[#This Row],[Profit]]&gt;10000,"Good","Average")</f>
        <v>Average</v>
      </c>
      <c r="Z2326" s="5" t="str" cm="1">
        <f t="array" ref="Z2326">_xlfn.IFS(K2326&lt;=5,"Excellent",K2326&lt;=10,"Good",TRUE,"Delayed")</f>
        <v>Excellent</v>
      </c>
      <c r="AA2326" s="5" t="str">
        <f>_xlfn.XLOOKUP(Table1[[#This Row],[Shipment_ID]],A:A,E:E)</f>
        <v>Hapag-Lloyd</v>
      </c>
      <c r="AB2326" s="5">
        <f t="shared" si="36"/>
        <v>6989.09</v>
      </c>
    </row>
    <row r="2327" spans="1:28">
      <c r="A2327" t="s">
        <v>2521</v>
      </c>
      <c r="B2327" s="1">
        <v>45742</v>
      </c>
      <c r="C2327" t="s">
        <v>89</v>
      </c>
      <c r="D2327" t="s">
        <v>56</v>
      </c>
      <c r="E2327" t="s">
        <v>83</v>
      </c>
      <c r="F2327" t="s">
        <v>32</v>
      </c>
      <c r="G2327" t="s">
        <v>67</v>
      </c>
      <c r="H2327">
        <v>14.21</v>
      </c>
      <c r="I2327">
        <v>2161</v>
      </c>
      <c r="J2327">
        <v>102.77</v>
      </c>
      <c r="K2327">
        <v>5</v>
      </c>
      <c r="L2327" t="s">
        <v>34</v>
      </c>
      <c r="M2327" t="s">
        <v>35</v>
      </c>
      <c r="N2327">
        <v>60053.4</v>
      </c>
      <c r="O2327" t="s">
        <v>168</v>
      </c>
      <c r="P2327" t="s">
        <v>62</v>
      </c>
      <c r="Q2327">
        <v>85.65</v>
      </c>
      <c r="R2327">
        <v>4890.3999999999996</v>
      </c>
      <c r="S2327">
        <v>3068.6</v>
      </c>
      <c r="T2327">
        <v>5274.45</v>
      </c>
      <c r="U2327" t="str">
        <f>TEXT(Table1[[#This Row],[Booking_Date]],"mmm")</f>
        <v>Mar</v>
      </c>
      <c r="V2327">
        <f>YEAR(Table1[[#This Row],[Booking_Date]])</f>
        <v>2025</v>
      </c>
      <c r="W2327" t="s">
        <v>38</v>
      </c>
      <c r="X2327" t="str">
        <f>IF(Table1[[#This Row],[Freight_Cost]]&gt;50000,"High","Low")</f>
        <v>High</v>
      </c>
      <c r="Y2327" s="5" t="str">
        <f>IF(Table1[[#This Row],[Profit]]&gt;10000,"Good","Average")</f>
        <v>Average</v>
      </c>
      <c r="Z2327" s="5" t="str" cm="1">
        <f t="array" ref="Z2327">_xlfn.IFS(K2327&lt;=5,"Excellent",K2327&lt;=10,"Good",TRUE,"Delayed")</f>
        <v>Excellent</v>
      </c>
      <c r="AA2327" s="5" t="str">
        <f>_xlfn.XLOOKUP(Table1[[#This Row],[Shipment_ID]],A:A,E:E)</f>
        <v>MSC</v>
      </c>
      <c r="AB2327" s="5">
        <f t="shared" si="36"/>
        <v>5274.45</v>
      </c>
    </row>
    <row r="2328" spans="1:28">
      <c r="A2328" t="s">
        <v>2522</v>
      </c>
      <c r="B2328" s="1">
        <v>45468</v>
      </c>
      <c r="C2328" t="s">
        <v>40</v>
      </c>
      <c r="D2328" t="s">
        <v>72</v>
      </c>
      <c r="E2328" t="s">
        <v>42</v>
      </c>
      <c r="F2328" t="s">
        <v>32</v>
      </c>
      <c r="G2328" t="s">
        <v>90</v>
      </c>
      <c r="H2328">
        <v>26.58</v>
      </c>
      <c r="I2328">
        <v>2776</v>
      </c>
      <c r="J2328">
        <v>85.73</v>
      </c>
      <c r="K2328">
        <v>8</v>
      </c>
      <c r="L2328" t="s">
        <v>68</v>
      </c>
      <c r="M2328" t="s">
        <v>60</v>
      </c>
      <c r="N2328">
        <v>70021.600000000006</v>
      </c>
      <c r="O2328" t="s">
        <v>156</v>
      </c>
      <c r="P2328" t="s">
        <v>78</v>
      </c>
      <c r="Q2328">
        <v>81.819999999999993</v>
      </c>
      <c r="R2328">
        <v>6615.2</v>
      </c>
      <c r="S2328">
        <v>3053.6</v>
      </c>
      <c r="T2328">
        <v>10139.67</v>
      </c>
      <c r="U2328" t="str">
        <f>TEXT(Table1[[#This Row],[Booking_Date]],"mmm")</f>
        <v>Jun</v>
      </c>
      <c r="V2328">
        <f>YEAR(Table1[[#This Row],[Booking_Date]])</f>
        <v>2024</v>
      </c>
      <c r="W2328" t="s">
        <v>75</v>
      </c>
      <c r="X2328" t="str">
        <f>IF(Table1[[#This Row],[Freight_Cost]]&gt;50000,"High","Low")</f>
        <v>High</v>
      </c>
      <c r="Y2328" s="5" t="str">
        <f>IF(Table1[[#This Row],[Profit]]&gt;10000,"Good","Average")</f>
        <v>Good</v>
      </c>
      <c r="Z2328" s="5" t="str" cm="1">
        <f t="array" ref="Z2328">_xlfn.IFS(K2328&lt;=5,"Excellent",K2328&lt;=10,"Good",TRUE,"Delayed")</f>
        <v>Good</v>
      </c>
      <c r="AA2328" s="5" t="str">
        <f>_xlfn.XLOOKUP(Table1[[#This Row],[Shipment_ID]],A:A,E:E)</f>
        <v>CMA CGM</v>
      </c>
      <c r="AB2328" s="5">
        <f t="shared" si="36"/>
        <v>10139.67</v>
      </c>
    </row>
    <row r="2329" spans="1:28">
      <c r="A2329" t="s">
        <v>2523</v>
      </c>
      <c r="B2329" s="1">
        <v>45700</v>
      </c>
      <c r="C2329" t="s">
        <v>121</v>
      </c>
      <c r="D2329" t="s">
        <v>56</v>
      </c>
      <c r="E2329" t="s">
        <v>57</v>
      </c>
      <c r="F2329" t="s">
        <v>32</v>
      </c>
      <c r="G2329" t="s">
        <v>90</v>
      </c>
      <c r="H2329">
        <v>19.36</v>
      </c>
      <c r="I2329">
        <v>1868</v>
      </c>
      <c r="J2329">
        <v>98.94</v>
      </c>
      <c r="K2329">
        <v>6</v>
      </c>
      <c r="L2329" t="s">
        <v>44</v>
      </c>
      <c r="M2329" t="s">
        <v>45</v>
      </c>
      <c r="N2329">
        <v>53212.800000000003</v>
      </c>
      <c r="O2329" t="s">
        <v>248</v>
      </c>
      <c r="P2329" t="s">
        <v>70</v>
      </c>
      <c r="Q2329">
        <v>86.58</v>
      </c>
      <c r="R2329">
        <v>4510.3999999999996</v>
      </c>
      <c r="S2329">
        <v>3831.97</v>
      </c>
      <c r="T2329">
        <v>5468.87</v>
      </c>
      <c r="U2329" t="str">
        <f>TEXT(Table1[[#This Row],[Booking_Date]],"mmm")</f>
        <v>Feb</v>
      </c>
      <c r="V2329">
        <f>YEAR(Table1[[#This Row],[Booking_Date]])</f>
        <v>2025</v>
      </c>
      <c r="W2329" t="s">
        <v>38</v>
      </c>
      <c r="X2329" t="str">
        <f>IF(Table1[[#This Row],[Freight_Cost]]&gt;50000,"High","Low")</f>
        <v>High</v>
      </c>
      <c r="Y2329" s="5" t="str">
        <f>IF(Table1[[#This Row],[Profit]]&gt;10000,"Good","Average")</f>
        <v>Average</v>
      </c>
      <c r="Z2329" s="5" t="str" cm="1">
        <f t="array" ref="Z2329">_xlfn.IFS(K2329&lt;=5,"Excellent",K2329&lt;=10,"Good",TRUE,"Delayed")</f>
        <v>Good</v>
      </c>
      <c r="AA2329" s="5" t="str">
        <f>_xlfn.XLOOKUP(Table1[[#This Row],[Shipment_ID]],A:A,E:E)</f>
        <v>Evergreen</v>
      </c>
      <c r="AB2329" s="5">
        <f t="shared" si="36"/>
        <v>5468.87</v>
      </c>
    </row>
    <row r="2330" spans="1:28">
      <c r="A2330" t="s">
        <v>2524</v>
      </c>
      <c r="B2330" s="1">
        <v>45324</v>
      </c>
      <c r="C2330" t="s">
        <v>50</v>
      </c>
      <c r="D2330" t="s">
        <v>82</v>
      </c>
      <c r="E2330" t="s">
        <v>31</v>
      </c>
      <c r="F2330" t="s">
        <v>58</v>
      </c>
      <c r="G2330" t="s">
        <v>43</v>
      </c>
      <c r="H2330">
        <v>12.19</v>
      </c>
      <c r="I2330">
        <v>2302</v>
      </c>
      <c r="J2330">
        <v>99.98</v>
      </c>
      <c r="K2330">
        <v>5</v>
      </c>
      <c r="L2330" t="s">
        <v>44</v>
      </c>
      <c r="M2330" t="s">
        <v>60</v>
      </c>
      <c r="N2330">
        <v>62592.6</v>
      </c>
      <c r="O2330" t="s">
        <v>336</v>
      </c>
      <c r="P2330" t="s">
        <v>74</v>
      </c>
      <c r="Q2330">
        <v>84.58</v>
      </c>
      <c r="R2330">
        <v>5091.6000000000004</v>
      </c>
      <c r="S2330">
        <v>2334.4299999999998</v>
      </c>
      <c r="T2330">
        <v>9800.83</v>
      </c>
      <c r="U2330" t="str">
        <f>TEXT(Table1[[#This Row],[Booking_Date]],"mmm")</f>
        <v>Feb</v>
      </c>
      <c r="V2330">
        <f>YEAR(Table1[[#This Row],[Booking_Date]])</f>
        <v>2024</v>
      </c>
      <c r="W2330" t="s">
        <v>38</v>
      </c>
      <c r="X2330" t="str">
        <f>IF(Table1[[#This Row],[Freight_Cost]]&gt;50000,"High","Low")</f>
        <v>High</v>
      </c>
      <c r="Y2330" s="5" t="str">
        <f>IF(Table1[[#This Row],[Profit]]&gt;10000,"Good","Average")</f>
        <v>Average</v>
      </c>
      <c r="Z2330" s="5" t="str" cm="1">
        <f t="array" ref="Z2330">_xlfn.IFS(K2330&lt;=5,"Excellent",K2330&lt;=10,"Good",TRUE,"Delayed")</f>
        <v>Excellent</v>
      </c>
      <c r="AA2330" s="5" t="str">
        <f>_xlfn.XLOOKUP(Table1[[#This Row],[Shipment_ID]],A:A,E:E)</f>
        <v>Hapag-Lloyd</v>
      </c>
      <c r="AB2330" s="5">
        <f t="shared" si="36"/>
        <v>9800.83</v>
      </c>
    </row>
    <row r="2331" spans="1:28">
      <c r="A2331" t="s">
        <v>2525</v>
      </c>
      <c r="B2331" s="1">
        <v>45370</v>
      </c>
      <c r="C2331" t="s">
        <v>29</v>
      </c>
      <c r="D2331" t="s">
        <v>72</v>
      </c>
      <c r="E2331" t="s">
        <v>83</v>
      </c>
      <c r="F2331" t="s">
        <v>32</v>
      </c>
      <c r="G2331" t="s">
        <v>67</v>
      </c>
      <c r="H2331">
        <v>14.54</v>
      </c>
      <c r="I2331">
        <v>2391</v>
      </c>
      <c r="J2331">
        <v>104.04</v>
      </c>
      <c r="K2331">
        <v>5</v>
      </c>
      <c r="L2331" t="s">
        <v>34</v>
      </c>
      <c r="M2331" t="s">
        <v>45</v>
      </c>
      <c r="N2331">
        <v>60762.8</v>
      </c>
      <c r="O2331" t="s">
        <v>266</v>
      </c>
      <c r="P2331" t="s">
        <v>70</v>
      </c>
      <c r="Q2331">
        <v>85.25</v>
      </c>
      <c r="R2331">
        <v>5363.6</v>
      </c>
      <c r="S2331">
        <v>3884.89</v>
      </c>
      <c r="T2331">
        <v>5041.37</v>
      </c>
      <c r="U2331" t="str">
        <f>TEXT(Table1[[#This Row],[Booking_Date]],"mmm")</f>
        <v>Mar</v>
      </c>
      <c r="V2331">
        <f>YEAR(Table1[[#This Row],[Booking_Date]])</f>
        <v>2024</v>
      </c>
      <c r="W2331" t="s">
        <v>38</v>
      </c>
      <c r="X2331" t="str">
        <f>IF(Table1[[#This Row],[Freight_Cost]]&gt;50000,"High","Low")</f>
        <v>High</v>
      </c>
      <c r="Y2331" s="5" t="str">
        <f>IF(Table1[[#This Row],[Profit]]&gt;10000,"Good","Average")</f>
        <v>Average</v>
      </c>
      <c r="Z2331" s="5" t="str" cm="1">
        <f t="array" ref="Z2331">_xlfn.IFS(K2331&lt;=5,"Excellent",K2331&lt;=10,"Good",TRUE,"Delayed")</f>
        <v>Excellent</v>
      </c>
      <c r="AA2331" s="5" t="str">
        <f>_xlfn.XLOOKUP(Table1[[#This Row],[Shipment_ID]],A:A,E:E)</f>
        <v>MSC</v>
      </c>
      <c r="AB2331" s="5">
        <f t="shared" si="36"/>
        <v>5041.37</v>
      </c>
    </row>
    <row r="2332" spans="1:28">
      <c r="A2332" t="s">
        <v>2526</v>
      </c>
      <c r="B2332" s="1">
        <v>45394</v>
      </c>
      <c r="C2332" t="s">
        <v>64</v>
      </c>
      <c r="D2332" t="s">
        <v>72</v>
      </c>
      <c r="E2332" t="s">
        <v>57</v>
      </c>
      <c r="F2332" t="s">
        <v>58</v>
      </c>
      <c r="G2332" t="s">
        <v>90</v>
      </c>
      <c r="H2332">
        <v>19.71</v>
      </c>
      <c r="I2332">
        <v>789</v>
      </c>
      <c r="J2332">
        <v>90.88</v>
      </c>
      <c r="K2332">
        <v>2</v>
      </c>
      <c r="L2332" t="s">
        <v>44</v>
      </c>
      <c r="M2332" t="s">
        <v>60</v>
      </c>
      <c r="N2332">
        <v>50112.6</v>
      </c>
      <c r="O2332" t="s">
        <v>113</v>
      </c>
      <c r="P2332" t="s">
        <v>74</v>
      </c>
      <c r="Q2332">
        <v>81.31</v>
      </c>
      <c r="R2332">
        <v>2366.4</v>
      </c>
      <c r="S2332">
        <v>3076.71</v>
      </c>
      <c r="T2332">
        <v>8514.9599999999991</v>
      </c>
      <c r="U2332" t="str">
        <f>TEXT(Table1[[#This Row],[Booking_Date]],"mmm")</f>
        <v>Apr</v>
      </c>
      <c r="V2332">
        <f>YEAR(Table1[[#This Row],[Booking_Date]])</f>
        <v>2024</v>
      </c>
      <c r="W2332" t="s">
        <v>75</v>
      </c>
      <c r="X2332" t="str">
        <f>IF(Table1[[#This Row],[Freight_Cost]]&gt;50000,"High","Low")</f>
        <v>High</v>
      </c>
      <c r="Y2332" s="5" t="str">
        <f>IF(Table1[[#This Row],[Profit]]&gt;10000,"Good","Average")</f>
        <v>Average</v>
      </c>
      <c r="Z2332" s="5" t="str" cm="1">
        <f t="array" ref="Z2332">_xlfn.IFS(K2332&lt;=5,"Excellent",K2332&lt;=10,"Good",TRUE,"Delayed")</f>
        <v>Excellent</v>
      </c>
      <c r="AA2332" s="5" t="str">
        <f>_xlfn.XLOOKUP(Table1[[#This Row],[Shipment_ID]],A:A,E:E)</f>
        <v>Evergreen</v>
      </c>
      <c r="AB2332" s="5">
        <f t="shared" si="36"/>
        <v>8514.9599999999991</v>
      </c>
    </row>
    <row r="2333" spans="1:28">
      <c r="A2333" t="s">
        <v>2527</v>
      </c>
      <c r="B2333" s="1">
        <v>45873</v>
      </c>
      <c r="C2333" t="s">
        <v>121</v>
      </c>
      <c r="D2333" t="s">
        <v>108</v>
      </c>
      <c r="E2333" t="s">
        <v>57</v>
      </c>
      <c r="F2333" t="s">
        <v>58</v>
      </c>
      <c r="G2333" t="s">
        <v>84</v>
      </c>
      <c r="H2333">
        <v>22.84</v>
      </c>
      <c r="I2333">
        <v>2245</v>
      </c>
      <c r="J2333">
        <v>88.71</v>
      </c>
      <c r="K2333">
        <v>5</v>
      </c>
      <c r="L2333" t="s">
        <v>44</v>
      </c>
      <c r="M2333" t="s">
        <v>35</v>
      </c>
      <c r="N2333">
        <v>74141.2</v>
      </c>
      <c r="O2333" t="s">
        <v>262</v>
      </c>
      <c r="P2333" t="s">
        <v>47</v>
      </c>
      <c r="Q2333">
        <v>86.86</v>
      </c>
      <c r="R2333">
        <v>5403.6</v>
      </c>
      <c r="S2333">
        <v>4622.5600000000004</v>
      </c>
      <c r="T2333">
        <v>11933.98</v>
      </c>
      <c r="U2333" t="str">
        <f>TEXT(Table1[[#This Row],[Booking_Date]],"mmm")</f>
        <v>Aug</v>
      </c>
      <c r="V2333">
        <f>YEAR(Table1[[#This Row],[Booking_Date]])</f>
        <v>2025</v>
      </c>
      <c r="W2333" t="s">
        <v>48</v>
      </c>
      <c r="X2333" t="str">
        <f>IF(Table1[[#This Row],[Freight_Cost]]&gt;50000,"High","Low")</f>
        <v>High</v>
      </c>
      <c r="Y2333" s="5" t="str">
        <f>IF(Table1[[#This Row],[Profit]]&gt;10000,"Good","Average")</f>
        <v>Good</v>
      </c>
      <c r="Z2333" s="5" t="str" cm="1">
        <f t="array" ref="Z2333">_xlfn.IFS(K2333&lt;=5,"Excellent",K2333&lt;=10,"Good",TRUE,"Delayed")</f>
        <v>Excellent</v>
      </c>
      <c r="AA2333" s="5" t="str">
        <f>_xlfn.XLOOKUP(Table1[[#This Row],[Shipment_ID]],A:A,E:E)</f>
        <v>Evergreen</v>
      </c>
      <c r="AB2333" s="5">
        <f t="shared" si="36"/>
        <v>11933.98</v>
      </c>
    </row>
    <row r="2334" spans="1:28">
      <c r="A2334" t="s">
        <v>2528</v>
      </c>
      <c r="B2334" s="1">
        <v>45649</v>
      </c>
      <c r="C2334" t="s">
        <v>29</v>
      </c>
      <c r="D2334" t="s">
        <v>30</v>
      </c>
      <c r="E2334" t="s">
        <v>66</v>
      </c>
      <c r="F2334" t="s">
        <v>32</v>
      </c>
      <c r="G2334" t="s">
        <v>43</v>
      </c>
      <c r="H2334">
        <v>13.2</v>
      </c>
      <c r="I2334">
        <v>550</v>
      </c>
      <c r="J2334">
        <v>91.46</v>
      </c>
      <c r="K2334">
        <v>2</v>
      </c>
      <c r="L2334" t="s">
        <v>44</v>
      </c>
      <c r="M2334" t="s">
        <v>45</v>
      </c>
      <c r="N2334">
        <v>30955.200000000001</v>
      </c>
      <c r="O2334" t="s">
        <v>143</v>
      </c>
      <c r="P2334" t="s">
        <v>62</v>
      </c>
      <c r="Q2334">
        <v>82.1</v>
      </c>
      <c r="R2334">
        <v>1628</v>
      </c>
      <c r="S2334">
        <v>3846.12</v>
      </c>
      <c r="T2334">
        <v>5278.26</v>
      </c>
      <c r="U2334" t="str">
        <f>TEXT(Table1[[#This Row],[Booking_Date]],"mmm")</f>
        <v>Dec</v>
      </c>
      <c r="V2334">
        <f>YEAR(Table1[[#This Row],[Booking_Date]])</f>
        <v>2024</v>
      </c>
      <c r="W2334" t="s">
        <v>104</v>
      </c>
      <c r="X2334" t="str">
        <f>IF(Table1[[#This Row],[Freight_Cost]]&gt;50000,"High","Low")</f>
        <v>Low</v>
      </c>
      <c r="Y2334" s="5" t="str">
        <f>IF(Table1[[#This Row],[Profit]]&gt;10000,"Good","Average")</f>
        <v>Average</v>
      </c>
      <c r="Z2334" s="5" t="str" cm="1">
        <f t="array" ref="Z2334">_xlfn.IFS(K2334&lt;=5,"Excellent",K2334&lt;=10,"Good",TRUE,"Delayed")</f>
        <v>Excellent</v>
      </c>
      <c r="AA2334" s="5" t="str">
        <f>_xlfn.XLOOKUP(Table1[[#This Row],[Shipment_ID]],A:A,E:E)</f>
        <v>COSCO</v>
      </c>
      <c r="AB2334" s="5">
        <f t="shared" si="36"/>
        <v>5278.26</v>
      </c>
    </row>
    <row r="2335" spans="1:28">
      <c r="A2335" t="s">
        <v>2529</v>
      </c>
      <c r="B2335" s="1">
        <v>45512</v>
      </c>
      <c r="C2335" t="s">
        <v>115</v>
      </c>
      <c r="D2335" t="s">
        <v>65</v>
      </c>
      <c r="E2335" t="s">
        <v>99</v>
      </c>
      <c r="F2335" t="s">
        <v>32</v>
      </c>
      <c r="G2335" t="s">
        <v>33</v>
      </c>
      <c r="H2335">
        <v>27.78</v>
      </c>
      <c r="I2335">
        <v>2320</v>
      </c>
      <c r="J2335">
        <v>101.9</v>
      </c>
      <c r="K2335">
        <v>7</v>
      </c>
      <c r="L2335" t="s">
        <v>44</v>
      </c>
      <c r="M2335" t="s">
        <v>60</v>
      </c>
      <c r="N2335">
        <v>65070</v>
      </c>
      <c r="O2335" t="s">
        <v>165</v>
      </c>
      <c r="P2335" t="s">
        <v>74</v>
      </c>
      <c r="Q2335">
        <v>82.43</v>
      </c>
      <c r="R2335">
        <v>5751.2</v>
      </c>
      <c r="S2335">
        <v>1675.33</v>
      </c>
      <c r="T2335">
        <v>5692.71</v>
      </c>
      <c r="U2335" t="str">
        <f>TEXT(Table1[[#This Row],[Booking_Date]],"mmm")</f>
        <v>Aug</v>
      </c>
      <c r="V2335">
        <f>YEAR(Table1[[#This Row],[Booking_Date]])</f>
        <v>2024</v>
      </c>
      <c r="W2335" t="s">
        <v>48</v>
      </c>
      <c r="X2335" t="str">
        <f>IF(Table1[[#This Row],[Freight_Cost]]&gt;50000,"High","Low")</f>
        <v>High</v>
      </c>
      <c r="Y2335" s="5" t="str">
        <f>IF(Table1[[#This Row],[Profit]]&gt;10000,"Good","Average")</f>
        <v>Average</v>
      </c>
      <c r="Z2335" s="5" t="str" cm="1">
        <f t="array" ref="Z2335">_xlfn.IFS(K2335&lt;=5,"Excellent",K2335&lt;=10,"Good",TRUE,"Delayed")</f>
        <v>Good</v>
      </c>
      <c r="AA2335" s="5" t="str">
        <f>_xlfn.XLOOKUP(Table1[[#This Row],[Shipment_ID]],A:A,E:E)</f>
        <v>ONE</v>
      </c>
      <c r="AB2335" s="5">
        <f t="shared" si="36"/>
        <v>5692.71</v>
      </c>
    </row>
    <row r="2336" spans="1:28">
      <c r="A2336" t="s">
        <v>2530</v>
      </c>
      <c r="B2336" s="1">
        <v>45767</v>
      </c>
      <c r="C2336" t="s">
        <v>50</v>
      </c>
      <c r="D2336" t="s">
        <v>51</v>
      </c>
      <c r="E2336" t="s">
        <v>31</v>
      </c>
      <c r="F2336" t="s">
        <v>32</v>
      </c>
      <c r="G2336" t="s">
        <v>67</v>
      </c>
      <c r="H2336">
        <v>25.95</v>
      </c>
      <c r="I2336">
        <v>1287</v>
      </c>
      <c r="J2336">
        <v>90.22</v>
      </c>
      <c r="K2336">
        <v>4</v>
      </c>
      <c r="L2336" t="s">
        <v>44</v>
      </c>
      <c r="M2336" t="s">
        <v>45</v>
      </c>
      <c r="N2336">
        <v>51125.4</v>
      </c>
      <c r="O2336" t="s">
        <v>69</v>
      </c>
      <c r="P2336" t="s">
        <v>78</v>
      </c>
      <c r="Q2336">
        <v>87.26</v>
      </c>
      <c r="R2336">
        <v>3612</v>
      </c>
      <c r="S2336">
        <v>1949.71</v>
      </c>
      <c r="T2336">
        <v>5972.66</v>
      </c>
      <c r="U2336" t="str">
        <f>TEXT(Table1[[#This Row],[Booking_Date]],"mmm")</f>
        <v>Apr</v>
      </c>
      <c r="V2336">
        <f>YEAR(Table1[[#This Row],[Booking_Date]])</f>
        <v>2025</v>
      </c>
      <c r="W2336" t="s">
        <v>75</v>
      </c>
      <c r="X2336" t="str">
        <f>IF(Table1[[#This Row],[Freight_Cost]]&gt;50000,"High","Low")</f>
        <v>High</v>
      </c>
      <c r="Y2336" s="5" t="str">
        <f>IF(Table1[[#This Row],[Profit]]&gt;10000,"Good","Average")</f>
        <v>Average</v>
      </c>
      <c r="Z2336" s="5" t="str" cm="1">
        <f t="array" ref="Z2336">_xlfn.IFS(K2336&lt;=5,"Excellent",K2336&lt;=10,"Good",TRUE,"Delayed")</f>
        <v>Excellent</v>
      </c>
      <c r="AA2336" s="5" t="str">
        <f>_xlfn.XLOOKUP(Table1[[#This Row],[Shipment_ID]],A:A,E:E)</f>
        <v>Hapag-Lloyd</v>
      </c>
      <c r="AB2336" s="5">
        <f t="shared" si="36"/>
        <v>5972.66</v>
      </c>
    </row>
    <row r="2337" spans="1:28">
      <c r="A2337" t="s">
        <v>2531</v>
      </c>
      <c r="B2337" s="1">
        <v>45319</v>
      </c>
      <c r="C2337" t="s">
        <v>64</v>
      </c>
      <c r="D2337" t="s">
        <v>82</v>
      </c>
      <c r="E2337" t="s">
        <v>66</v>
      </c>
      <c r="F2337" t="s">
        <v>32</v>
      </c>
      <c r="G2337" t="s">
        <v>59</v>
      </c>
      <c r="H2337">
        <v>19.899999999999999</v>
      </c>
      <c r="I2337">
        <v>1380</v>
      </c>
      <c r="J2337">
        <v>85.79</v>
      </c>
      <c r="K2337">
        <v>5</v>
      </c>
      <c r="L2337" t="s">
        <v>44</v>
      </c>
      <c r="M2337" t="s">
        <v>45</v>
      </c>
      <c r="N2337">
        <v>46264.800000000003</v>
      </c>
      <c r="O2337" t="s">
        <v>283</v>
      </c>
      <c r="P2337" t="s">
        <v>47</v>
      </c>
      <c r="Q2337">
        <v>84.12</v>
      </c>
      <c r="R2337">
        <v>3556</v>
      </c>
      <c r="S2337">
        <v>2618.16</v>
      </c>
      <c r="T2337">
        <v>7859.82</v>
      </c>
      <c r="U2337" t="str">
        <f>TEXT(Table1[[#This Row],[Booking_Date]],"mmm")</f>
        <v>Jan</v>
      </c>
      <c r="V2337">
        <f>YEAR(Table1[[#This Row],[Booking_Date]])</f>
        <v>2024</v>
      </c>
      <c r="W2337" t="s">
        <v>38</v>
      </c>
      <c r="X2337" t="str">
        <f>IF(Table1[[#This Row],[Freight_Cost]]&gt;50000,"High","Low")</f>
        <v>Low</v>
      </c>
      <c r="Y2337" s="5" t="str">
        <f>IF(Table1[[#This Row],[Profit]]&gt;10000,"Good","Average")</f>
        <v>Average</v>
      </c>
      <c r="Z2337" s="5" t="str" cm="1">
        <f t="array" ref="Z2337">_xlfn.IFS(K2337&lt;=5,"Excellent",K2337&lt;=10,"Good",TRUE,"Delayed")</f>
        <v>Excellent</v>
      </c>
      <c r="AA2337" s="5" t="str">
        <f>_xlfn.XLOOKUP(Table1[[#This Row],[Shipment_ID]],A:A,E:E)</f>
        <v>COSCO</v>
      </c>
      <c r="AB2337" s="5">
        <f t="shared" si="36"/>
        <v>7859.82</v>
      </c>
    </row>
    <row r="2338" spans="1:28">
      <c r="A2338" t="s">
        <v>2532</v>
      </c>
      <c r="B2338" s="1">
        <v>45438</v>
      </c>
      <c r="C2338" t="s">
        <v>64</v>
      </c>
      <c r="D2338" t="s">
        <v>82</v>
      </c>
      <c r="E2338" t="s">
        <v>42</v>
      </c>
      <c r="F2338" t="s">
        <v>32</v>
      </c>
      <c r="G2338" t="s">
        <v>59</v>
      </c>
      <c r="H2338">
        <v>20.48</v>
      </c>
      <c r="I2338">
        <v>1472</v>
      </c>
      <c r="J2338">
        <v>102.08</v>
      </c>
      <c r="K2338">
        <v>3</v>
      </c>
      <c r="L2338" t="s">
        <v>44</v>
      </c>
      <c r="M2338" t="s">
        <v>45</v>
      </c>
      <c r="N2338">
        <v>49845.599999999999</v>
      </c>
      <c r="O2338" t="s">
        <v>989</v>
      </c>
      <c r="P2338" t="s">
        <v>37</v>
      </c>
      <c r="Q2338">
        <v>82.21</v>
      </c>
      <c r="R2338">
        <v>3763.2</v>
      </c>
      <c r="S2338">
        <v>4260.68</v>
      </c>
      <c r="T2338">
        <v>7715.67</v>
      </c>
      <c r="U2338" t="str">
        <f>TEXT(Table1[[#This Row],[Booking_Date]],"mmm")</f>
        <v>May</v>
      </c>
      <c r="V2338">
        <f>YEAR(Table1[[#This Row],[Booking_Date]])</f>
        <v>2024</v>
      </c>
      <c r="W2338" t="s">
        <v>75</v>
      </c>
      <c r="X2338" t="str">
        <f>IF(Table1[[#This Row],[Freight_Cost]]&gt;50000,"High","Low")</f>
        <v>Low</v>
      </c>
      <c r="Y2338" s="5" t="str">
        <f>IF(Table1[[#This Row],[Profit]]&gt;10000,"Good","Average")</f>
        <v>Average</v>
      </c>
      <c r="Z2338" s="5" t="str" cm="1">
        <f t="array" ref="Z2338">_xlfn.IFS(K2338&lt;=5,"Excellent",K2338&lt;=10,"Good",TRUE,"Delayed")</f>
        <v>Excellent</v>
      </c>
      <c r="AA2338" s="5" t="str">
        <f>_xlfn.XLOOKUP(Table1[[#This Row],[Shipment_ID]],A:A,E:E)</f>
        <v>CMA CGM</v>
      </c>
      <c r="AB2338" s="5">
        <f t="shared" si="36"/>
        <v>7715.67</v>
      </c>
    </row>
    <row r="2339" spans="1:28">
      <c r="A2339" t="s">
        <v>2533</v>
      </c>
      <c r="B2339" s="1">
        <v>45416</v>
      </c>
      <c r="C2339" t="s">
        <v>115</v>
      </c>
      <c r="D2339" t="s">
        <v>65</v>
      </c>
      <c r="E2339" t="s">
        <v>102</v>
      </c>
      <c r="F2339" t="s">
        <v>32</v>
      </c>
      <c r="G2339" t="s">
        <v>84</v>
      </c>
      <c r="H2339">
        <v>17.079999999999998</v>
      </c>
      <c r="I2339">
        <v>1739</v>
      </c>
      <c r="J2339">
        <v>88.26</v>
      </c>
      <c r="K2339">
        <v>6</v>
      </c>
      <c r="L2339" t="s">
        <v>34</v>
      </c>
      <c r="M2339" t="s">
        <v>45</v>
      </c>
      <c r="N2339">
        <v>53331.199999999997</v>
      </c>
      <c r="O2339" t="s">
        <v>80</v>
      </c>
      <c r="P2339" t="s">
        <v>54</v>
      </c>
      <c r="Q2339">
        <v>83.31</v>
      </c>
      <c r="R2339">
        <v>4161.2</v>
      </c>
      <c r="S2339">
        <v>1727</v>
      </c>
      <c r="T2339">
        <v>6090.2</v>
      </c>
      <c r="U2339" t="str">
        <f>TEXT(Table1[[#This Row],[Booking_Date]],"mmm")</f>
        <v>May</v>
      </c>
      <c r="V2339">
        <f>YEAR(Table1[[#This Row],[Booking_Date]])</f>
        <v>2024</v>
      </c>
      <c r="W2339" t="s">
        <v>75</v>
      </c>
      <c r="X2339" t="str">
        <f>IF(Table1[[#This Row],[Freight_Cost]]&gt;50000,"High","Low")</f>
        <v>High</v>
      </c>
      <c r="Y2339" s="5" t="str">
        <f>IF(Table1[[#This Row],[Profit]]&gt;10000,"Good","Average")</f>
        <v>Average</v>
      </c>
      <c r="Z2339" s="5" t="str" cm="1">
        <f t="array" ref="Z2339">_xlfn.IFS(K2339&lt;=5,"Excellent",K2339&lt;=10,"Good",TRUE,"Delayed")</f>
        <v>Good</v>
      </c>
      <c r="AA2339" s="5" t="str">
        <f>_xlfn.XLOOKUP(Table1[[#This Row],[Shipment_ID]],A:A,E:E)</f>
        <v>Maersk</v>
      </c>
      <c r="AB2339" s="5">
        <f t="shared" si="36"/>
        <v>6090.2</v>
      </c>
    </row>
    <row r="2340" spans="1:28">
      <c r="A2340" t="s">
        <v>2534</v>
      </c>
      <c r="B2340" s="1">
        <v>45745</v>
      </c>
      <c r="C2340" t="s">
        <v>50</v>
      </c>
      <c r="D2340" t="s">
        <v>41</v>
      </c>
      <c r="E2340" t="s">
        <v>57</v>
      </c>
      <c r="F2340" t="s">
        <v>32</v>
      </c>
      <c r="G2340" t="s">
        <v>33</v>
      </c>
      <c r="H2340">
        <v>20.28</v>
      </c>
      <c r="I2340">
        <v>703</v>
      </c>
      <c r="J2340">
        <v>98.51</v>
      </c>
      <c r="K2340">
        <v>2</v>
      </c>
      <c r="L2340" t="s">
        <v>44</v>
      </c>
      <c r="M2340" t="s">
        <v>35</v>
      </c>
      <c r="N2340">
        <v>42509.2</v>
      </c>
      <c r="O2340" t="s">
        <v>161</v>
      </c>
      <c r="P2340" t="s">
        <v>74</v>
      </c>
      <c r="Q2340">
        <v>81.99</v>
      </c>
      <c r="R2340">
        <v>2217.1999999999998</v>
      </c>
      <c r="S2340">
        <v>1683.47</v>
      </c>
      <c r="T2340">
        <v>4116.4399999999996</v>
      </c>
      <c r="U2340" t="str">
        <f>TEXT(Table1[[#This Row],[Booking_Date]],"mmm")</f>
        <v>Mar</v>
      </c>
      <c r="V2340">
        <f>YEAR(Table1[[#This Row],[Booking_Date]])</f>
        <v>2025</v>
      </c>
      <c r="W2340" t="s">
        <v>38</v>
      </c>
      <c r="X2340" t="str">
        <f>IF(Table1[[#This Row],[Freight_Cost]]&gt;50000,"High","Low")</f>
        <v>Low</v>
      </c>
      <c r="Y2340" s="5" t="str">
        <f>IF(Table1[[#This Row],[Profit]]&gt;10000,"Good","Average")</f>
        <v>Average</v>
      </c>
      <c r="Z2340" s="5" t="str" cm="1">
        <f t="array" ref="Z2340">_xlfn.IFS(K2340&lt;=5,"Excellent",K2340&lt;=10,"Good",TRUE,"Delayed")</f>
        <v>Excellent</v>
      </c>
      <c r="AA2340" s="5" t="str">
        <f>_xlfn.XLOOKUP(Table1[[#This Row],[Shipment_ID]],A:A,E:E)</f>
        <v>Evergreen</v>
      </c>
      <c r="AB2340" s="5">
        <f t="shared" si="36"/>
        <v>4116.4399999999996</v>
      </c>
    </row>
    <row r="2341" spans="1:28">
      <c r="A2341" t="s">
        <v>2535</v>
      </c>
      <c r="B2341" s="1">
        <v>45769</v>
      </c>
      <c r="C2341" t="s">
        <v>64</v>
      </c>
      <c r="D2341" t="s">
        <v>30</v>
      </c>
      <c r="E2341" t="s">
        <v>57</v>
      </c>
      <c r="F2341" t="s">
        <v>58</v>
      </c>
      <c r="G2341" t="s">
        <v>43</v>
      </c>
      <c r="H2341">
        <v>18.59</v>
      </c>
      <c r="I2341">
        <v>2154</v>
      </c>
      <c r="J2341">
        <v>99.36</v>
      </c>
      <c r="K2341">
        <v>5</v>
      </c>
      <c r="L2341" t="s">
        <v>44</v>
      </c>
      <c r="M2341" t="s">
        <v>35</v>
      </c>
      <c r="N2341">
        <v>70502.2</v>
      </c>
      <c r="O2341" t="s">
        <v>464</v>
      </c>
      <c r="P2341" t="s">
        <v>62</v>
      </c>
      <c r="Q2341">
        <v>84.44</v>
      </c>
      <c r="R2341">
        <v>5051.6000000000004</v>
      </c>
      <c r="S2341">
        <v>1568.07</v>
      </c>
      <c r="T2341">
        <v>5956.34</v>
      </c>
      <c r="U2341" t="str">
        <f>TEXT(Table1[[#This Row],[Booking_Date]],"mmm")</f>
        <v>Apr</v>
      </c>
      <c r="V2341">
        <f>YEAR(Table1[[#This Row],[Booking_Date]])</f>
        <v>2025</v>
      </c>
      <c r="W2341" t="s">
        <v>75</v>
      </c>
      <c r="X2341" t="str">
        <f>IF(Table1[[#This Row],[Freight_Cost]]&gt;50000,"High","Low")</f>
        <v>High</v>
      </c>
      <c r="Y2341" s="5" t="str">
        <f>IF(Table1[[#This Row],[Profit]]&gt;10000,"Good","Average")</f>
        <v>Average</v>
      </c>
      <c r="Z2341" s="5" t="str" cm="1">
        <f t="array" ref="Z2341">_xlfn.IFS(K2341&lt;=5,"Excellent",K2341&lt;=10,"Good",TRUE,"Delayed")</f>
        <v>Excellent</v>
      </c>
      <c r="AA2341" s="5" t="str">
        <f>_xlfn.XLOOKUP(Table1[[#This Row],[Shipment_ID]],A:A,E:E)</f>
        <v>Evergreen</v>
      </c>
      <c r="AB2341" s="5">
        <f t="shared" si="36"/>
        <v>5956.34</v>
      </c>
    </row>
    <row r="2342" spans="1:28">
      <c r="A2342" t="s">
        <v>2536</v>
      </c>
      <c r="B2342" s="1">
        <v>45962</v>
      </c>
      <c r="C2342" t="s">
        <v>89</v>
      </c>
      <c r="D2342" t="s">
        <v>72</v>
      </c>
      <c r="E2342" t="s">
        <v>31</v>
      </c>
      <c r="F2342" t="s">
        <v>32</v>
      </c>
      <c r="G2342" t="s">
        <v>84</v>
      </c>
      <c r="H2342">
        <v>16.47</v>
      </c>
      <c r="I2342">
        <v>787</v>
      </c>
      <c r="J2342">
        <v>95.38</v>
      </c>
      <c r="K2342">
        <v>2</v>
      </c>
      <c r="L2342" t="s">
        <v>44</v>
      </c>
      <c r="M2342" t="s">
        <v>60</v>
      </c>
      <c r="N2342">
        <v>35712.6</v>
      </c>
      <c r="O2342" t="s">
        <v>228</v>
      </c>
      <c r="P2342" t="s">
        <v>54</v>
      </c>
      <c r="Q2342">
        <v>82</v>
      </c>
      <c r="R2342">
        <v>2232.8000000000002</v>
      </c>
      <c r="S2342">
        <v>1981.88</v>
      </c>
      <c r="T2342">
        <v>5377.88</v>
      </c>
      <c r="U2342" t="str">
        <f>TEXT(Table1[[#This Row],[Booking_Date]],"mmm")</f>
        <v>Nov</v>
      </c>
      <c r="V2342">
        <f>YEAR(Table1[[#This Row],[Booking_Date]])</f>
        <v>2025</v>
      </c>
      <c r="W2342" t="s">
        <v>104</v>
      </c>
      <c r="X2342" t="str">
        <f>IF(Table1[[#This Row],[Freight_Cost]]&gt;50000,"High","Low")</f>
        <v>Low</v>
      </c>
      <c r="Y2342" s="5" t="str">
        <f>IF(Table1[[#This Row],[Profit]]&gt;10000,"Good","Average")</f>
        <v>Average</v>
      </c>
      <c r="Z2342" s="5" t="str" cm="1">
        <f t="array" ref="Z2342">_xlfn.IFS(K2342&lt;=5,"Excellent",K2342&lt;=10,"Good",TRUE,"Delayed")</f>
        <v>Excellent</v>
      </c>
      <c r="AA2342" s="5" t="str">
        <f>_xlfn.XLOOKUP(Table1[[#This Row],[Shipment_ID]],A:A,E:E)</f>
        <v>Hapag-Lloyd</v>
      </c>
      <c r="AB2342" s="5">
        <f t="shared" si="36"/>
        <v>5377.88</v>
      </c>
    </row>
    <row r="2343" spans="1:28">
      <c r="A2343" t="s">
        <v>2537</v>
      </c>
      <c r="B2343" s="1">
        <v>46029</v>
      </c>
      <c r="C2343" t="s">
        <v>50</v>
      </c>
      <c r="D2343" t="s">
        <v>41</v>
      </c>
      <c r="E2343" t="s">
        <v>57</v>
      </c>
      <c r="F2343" t="s">
        <v>32</v>
      </c>
      <c r="G2343" t="s">
        <v>52</v>
      </c>
      <c r="H2343">
        <v>25.92</v>
      </c>
      <c r="I2343">
        <v>400</v>
      </c>
      <c r="J2343">
        <v>103.9</v>
      </c>
      <c r="K2343">
        <v>3</v>
      </c>
      <c r="L2343" t="s">
        <v>68</v>
      </c>
      <c r="M2343" t="s">
        <v>45</v>
      </c>
      <c r="N2343">
        <v>44596</v>
      </c>
      <c r="O2343" t="s">
        <v>111</v>
      </c>
      <c r="P2343" t="s">
        <v>37</v>
      </c>
      <c r="Q2343">
        <v>85.42</v>
      </c>
      <c r="R2343">
        <v>1836.8</v>
      </c>
      <c r="S2343">
        <v>1790.27</v>
      </c>
      <c r="T2343">
        <v>4559.1899999999996</v>
      </c>
      <c r="U2343" t="str">
        <f>TEXT(Table1[[#This Row],[Booking_Date]],"mmm")</f>
        <v>Jan</v>
      </c>
      <c r="V2343">
        <f>YEAR(Table1[[#This Row],[Booking_Date]])</f>
        <v>2026</v>
      </c>
      <c r="W2343" t="s">
        <v>38</v>
      </c>
      <c r="X2343" t="str">
        <f>IF(Table1[[#This Row],[Freight_Cost]]&gt;50000,"High","Low")</f>
        <v>Low</v>
      </c>
      <c r="Y2343" s="5" t="str">
        <f>IF(Table1[[#This Row],[Profit]]&gt;10000,"Good","Average")</f>
        <v>Average</v>
      </c>
      <c r="Z2343" s="5" t="str" cm="1">
        <f t="array" ref="Z2343">_xlfn.IFS(K2343&lt;=5,"Excellent",K2343&lt;=10,"Good",TRUE,"Delayed")</f>
        <v>Excellent</v>
      </c>
      <c r="AA2343" s="5" t="str">
        <f>_xlfn.XLOOKUP(Table1[[#This Row],[Shipment_ID]],A:A,E:E)</f>
        <v>Evergreen</v>
      </c>
      <c r="AB2343" s="5">
        <f t="shared" si="36"/>
        <v>4559.1899999999996</v>
      </c>
    </row>
    <row r="2344" spans="1:28">
      <c r="A2344" t="s">
        <v>2538</v>
      </c>
      <c r="B2344" s="1">
        <v>45639</v>
      </c>
      <c r="C2344" t="s">
        <v>89</v>
      </c>
      <c r="D2344" t="s">
        <v>108</v>
      </c>
      <c r="E2344" t="s">
        <v>83</v>
      </c>
      <c r="F2344" t="s">
        <v>58</v>
      </c>
      <c r="G2344" t="s">
        <v>43</v>
      </c>
      <c r="H2344">
        <v>17.239999999999998</v>
      </c>
      <c r="I2344">
        <v>1369</v>
      </c>
      <c r="J2344">
        <v>100.1</v>
      </c>
      <c r="K2344">
        <v>4</v>
      </c>
      <c r="L2344" t="s">
        <v>44</v>
      </c>
      <c r="M2344" t="s">
        <v>60</v>
      </c>
      <c r="N2344">
        <v>55956</v>
      </c>
      <c r="O2344" t="s">
        <v>598</v>
      </c>
      <c r="P2344" t="s">
        <v>54</v>
      </c>
      <c r="Q2344">
        <v>82.3</v>
      </c>
      <c r="R2344">
        <v>3427.6</v>
      </c>
      <c r="S2344">
        <v>4492.3599999999997</v>
      </c>
      <c r="T2344">
        <v>5410.68</v>
      </c>
      <c r="U2344" t="str">
        <f>TEXT(Table1[[#This Row],[Booking_Date]],"mmm")</f>
        <v>Dec</v>
      </c>
      <c r="V2344">
        <f>YEAR(Table1[[#This Row],[Booking_Date]])</f>
        <v>2024</v>
      </c>
      <c r="W2344" t="s">
        <v>104</v>
      </c>
      <c r="X2344" t="str">
        <f>IF(Table1[[#This Row],[Freight_Cost]]&gt;50000,"High","Low")</f>
        <v>High</v>
      </c>
      <c r="Y2344" s="5" t="str">
        <f>IF(Table1[[#This Row],[Profit]]&gt;10000,"Good","Average")</f>
        <v>Average</v>
      </c>
      <c r="Z2344" s="5" t="str" cm="1">
        <f t="array" ref="Z2344">_xlfn.IFS(K2344&lt;=5,"Excellent",K2344&lt;=10,"Good",TRUE,"Delayed")</f>
        <v>Excellent</v>
      </c>
      <c r="AA2344" s="5" t="str">
        <f>_xlfn.XLOOKUP(Table1[[#This Row],[Shipment_ID]],A:A,E:E)</f>
        <v>MSC</v>
      </c>
      <c r="AB2344" s="5">
        <f t="shared" si="36"/>
        <v>5410.68</v>
      </c>
    </row>
    <row r="2345" spans="1:28">
      <c r="A2345" t="s">
        <v>2539</v>
      </c>
      <c r="B2345" s="1">
        <v>45671</v>
      </c>
      <c r="C2345" t="s">
        <v>121</v>
      </c>
      <c r="D2345" t="s">
        <v>82</v>
      </c>
      <c r="E2345" t="s">
        <v>99</v>
      </c>
      <c r="F2345" t="s">
        <v>58</v>
      </c>
      <c r="G2345" t="s">
        <v>52</v>
      </c>
      <c r="H2345">
        <v>25.22</v>
      </c>
      <c r="I2345">
        <v>2006</v>
      </c>
      <c r="J2345">
        <v>85.38</v>
      </c>
      <c r="K2345">
        <v>6</v>
      </c>
      <c r="L2345" t="s">
        <v>68</v>
      </c>
      <c r="M2345" t="s">
        <v>60</v>
      </c>
      <c r="N2345">
        <v>71515.600000000006</v>
      </c>
      <c r="O2345" t="s">
        <v>163</v>
      </c>
      <c r="P2345" t="s">
        <v>37</v>
      </c>
      <c r="Q2345">
        <v>88.22</v>
      </c>
      <c r="R2345">
        <v>5020.8</v>
      </c>
      <c r="S2345">
        <v>3513.33</v>
      </c>
      <c r="T2345">
        <v>6145.53</v>
      </c>
      <c r="U2345" t="str">
        <f>TEXT(Table1[[#This Row],[Booking_Date]],"mmm")</f>
        <v>Jan</v>
      </c>
      <c r="V2345">
        <f>YEAR(Table1[[#This Row],[Booking_Date]])</f>
        <v>2025</v>
      </c>
      <c r="W2345" t="s">
        <v>38</v>
      </c>
      <c r="X2345" t="str">
        <f>IF(Table1[[#This Row],[Freight_Cost]]&gt;50000,"High","Low")</f>
        <v>High</v>
      </c>
      <c r="Y2345" s="5" t="str">
        <f>IF(Table1[[#This Row],[Profit]]&gt;10000,"Good","Average")</f>
        <v>Average</v>
      </c>
      <c r="Z2345" s="5" t="str" cm="1">
        <f t="array" ref="Z2345">_xlfn.IFS(K2345&lt;=5,"Excellent",K2345&lt;=10,"Good",TRUE,"Delayed")</f>
        <v>Good</v>
      </c>
      <c r="AA2345" s="5" t="str">
        <f>_xlfn.XLOOKUP(Table1[[#This Row],[Shipment_ID]],A:A,E:E)</f>
        <v>ONE</v>
      </c>
      <c r="AB2345" s="5">
        <f t="shared" si="36"/>
        <v>6145.53</v>
      </c>
    </row>
    <row r="2346" spans="1:28">
      <c r="A2346" t="s">
        <v>2540</v>
      </c>
      <c r="B2346" s="1">
        <v>46106</v>
      </c>
      <c r="C2346" t="s">
        <v>121</v>
      </c>
      <c r="D2346" t="s">
        <v>56</v>
      </c>
      <c r="E2346" t="s">
        <v>66</v>
      </c>
      <c r="F2346" t="s">
        <v>32</v>
      </c>
      <c r="G2346" t="s">
        <v>43</v>
      </c>
      <c r="H2346">
        <v>16.149999999999999</v>
      </c>
      <c r="I2346">
        <v>654</v>
      </c>
      <c r="J2346">
        <v>91.6</v>
      </c>
      <c r="K2346">
        <v>3</v>
      </c>
      <c r="L2346" t="s">
        <v>68</v>
      </c>
      <c r="M2346" t="s">
        <v>35</v>
      </c>
      <c r="N2346">
        <v>39875</v>
      </c>
      <c r="O2346" t="s">
        <v>165</v>
      </c>
      <c r="P2346" t="s">
        <v>62</v>
      </c>
      <c r="Q2346">
        <v>81.33</v>
      </c>
      <c r="R2346">
        <v>1954</v>
      </c>
      <c r="S2346">
        <v>3891.18</v>
      </c>
      <c r="T2346">
        <v>6226.6</v>
      </c>
      <c r="U2346" t="str">
        <f>TEXT(Table1[[#This Row],[Booking_Date]],"mmm")</f>
        <v>Mar</v>
      </c>
      <c r="V2346">
        <f>YEAR(Table1[[#This Row],[Booking_Date]])</f>
        <v>2026</v>
      </c>
      <c r="W2346" t="s">
        <v>38</v>
      </c>
      <c r="X2346" t="str">
        <f>IF(Table1[[#This Row],[Freight_Cost]]&gt;50000,"High","Low")</f>
        <v>Low</v>
      </c>
      <c r="Y2346" s="5" t="str">
        <f>IF(Table1[[#This Row],[Profit]]&gt;10000,"Good","Average")</f>
        <v>Average</v>
      </c>
      <c r="Z2346" s="5" t="str" cm="1">
        <f t="array" ref="Z2346">_xlfn.IFS(K2346&lt;=5,"Excellent",K2346&lt;=10,"Good",TRUE,"Delayed")</f>
        <v>Excellent</v>
      </c>
      <c r="AA2346" s="5" t="str">
        <f>_xlfn.XLOOKUP(Table1[[#This Row],[Shipment_ID]],A:A,E:E)</f>
        <v>COSCO</v>
      </c>
      <c r="AB2346" s="5">
        <f t="shared" si="36"/>
        <v>6226.6</v>
      </c>
    </row>
    <row r="2347" spans="1:28">
      <c r="A2347" t="s">
        <v>2541</v>
      </c>
      <c r="B2347" s="1">
        <v>45319</v>
      </c>
      <c r="C2347" t="s">
        <v>64</v>
      </c>
      <c r="D2347" t="s">
        <v>51</v>
      </c>
      <c r="E2347" t="s">
        <v>83</v>
      </c>
      <c r="F2347" t="s">
        <v>32</v>
      </c>
      <c r="G2347" t="s">
        <v>33</v>
      </c>
      <c r="H2347">
        <v>24.45</v>
      </c>
      <c r="I2347">
        <v>1495</v>
      </c>
      <c r="J2347">
        <v>100.31</v>
      </c>
      <c r="K2347">
        <v>3</v>
      </c>
      <c r="L2347" t="s">
        <v>44</v>
      </c>
      <c r="M2347" t="s">
        <v>35</v>
      </c>
      <c r="N2347">
        <v>55982.2</v>
      </c>
      <c r="O2347" t="s">
        <v>109</v>
      </c>
      <c r="P2347" t="s">
        <v>54</v>
      </c>
      <c r="Q2347">
        <v>86.29</v>
      </c>
      <c r="R2347">
        <v>3968</v>
      </c>
      <c r="S2347">
        <v>1727.9</v>
      </c>
      <c r="T2347">
        <v>9183.7900000000009</v>
      </c>
      <c r="U2347" t="str">
        <f>TEXT(Table1[[#This Row],[Booking_Date]],"mmm")</f>
        <v>Jan</v>
      </c>
      <c r="V2347">
        <f>YEAR(Table1[[#This Row],[Booking_Date]])</f>
        <v>2024</v>
      </c>
      <c r="W2347" t="s">
        <v>38</v>
      </c>
      <c r="X2347" t="str">
        <f>IF(Table1[[#This Row],[Freight_Cost]]&gt;50000,"High","Low")</f>
        <v>High</v>
      </c>
      <c r="Y2347" s="5" t="str">
        <f>IF(Table1[[#This Row],[Profit]]&gt;10000,"Good","Average")</f>
        <v>Average</v>
      </c>
      <c r="Z2347" s="5" t="str" cm="1">
        <f t="array" ref="Z2347">_xlfn.IFS(K2347&lt;=5,"Excellent",K2347&lt;=10,"Good",TRUE,"Delayed")</f>
        <v>Excellent</v>
      </c>
      <c r="AA2347" s="5" t="str">
        <f>_xlfn.XLOOKUP(Table1[[#This Row],[Shipment_ID]],A:A,E:E)</f>
        <v>MSC</v>
      </c>
      <c r="AB2347" s="5">
        <f t="shared" si="36"/>
        <v>9183.7900000000009</v>
      </c>
    </row>
    <row r="2348" spans="1:28">
      <c r="A2348" t="s">
        <v>2542</v>
      </c>
      <c r="B2348" s="1">
        <v>45638</v>
      </c>
      <c r="C2348" t="s">
        <v>40</v>
      </c>
      <c r="D2348" t="s">
        <v>51</v>
      </c>
      <c r="E2348" t="s">
        <v>83</v>
      </c>
      <c r="F2348" t="s">
        <v>58</v>
      </c>
      <c r="G2348" t="s">
        <v>33</v>
      </c>
      <c r="H2348">
        <v>21.38</v>
      </c>
      <c r="I2348">
        <v>2190</v>
      </c>
      <c r="J2348">
        <v>89.7</v>
      </c>
      <c r="K2348">
        <v>6</v>
      </c>
      <c r="L2348" t="s">
        <v>34</v>
      </c>
      <c r="M2348" t="s">
        <v>45</v>
      </c>
      <c r="N2348">
        <v>74786</v>
      </c>
      <c r="O2348" t="s">
        <v>93</v>
      </c>
      <c r="P2348" t="s">
        <v>37</v>
      </c>
      <c r="Q2348">
        <v>87.18</v>
      </c>
      <c r="R2348">
        <v>5235.2</v>
      </c>
      <c r="S2348">
        <v>4752.37</v>
      </c>
      <c r="T2348">
        <v>7598.36</v>
      </c>
      <c r="U2348" t="str">
        <f>TEXT(Table1[[#This Row],[Booking_Date]],"mmm")</f>
        <v>Dec</v>
      </c>
      <c r="V2348">
        <f>YEAR(Table1[[#This Row],[Booking_Date]])</f>
        <v>2024</v>
      </c>
      <c r="W2348" t="s">
        <v>104</v>
      </c>
      <c r="X2348" t="str">
        <f>IF(Table1[[#This Row],[Freight_Cost]]&gt;50000,"High","Low")</f>
        <v>High</v>
      </c>
      <c r="Y2348" s="5" t="str">
        <f>IF(Table1[[#This Row],[Profit]]&gt;10000,"Good","Average")</f>
        <v>Average</v>
      </c>
      <c r="Z2348" s="5" t="str" cm="1">
        <f t="array" ref="Z2348">_xlfn.IFS(K2348&lt;=5,"Excellent",K2348&lt;=10,"Good",TRUE,"Delayed")</f>
        <v>Good</v>
      </c>
      <c r="AA2348" s="5" t="str">
        <f>_xlfn.XLOOKUP(Table1[[#This Row],[Shipment_ID]],A:A,E:E)</f>
        <v>MSC</v>
      </c>
      <c r="AB2348" s="5">
        <f t="shared" si="36"/>
        <v>7598.36</v>
      </c>
    </row>
    <row r="2349" spans="1:28">
      <c r="A2349" t="s">
        <v>2543</v>
      </c>
      <c r="B2349" s="1">
        <v>46145</v>
      </c>
      <c r="C2349" t="s">
        <v>115</v>
      </c>
      <c r="D2349" t="s">
        <v>72</v>
      </c>
      <c r="E2349" t="s">
        <v>99</v>
      </c>
      <c r="F2349" t="s">
        <v>58</v>
      </c>
      <c r="G2349" t="s">
        <v>90</v>
      </c>
      <c r="H2349">
        <v>26.1</v>
      </c>
      <c r="I2349">
        <v>1099</v>
      </c>
      <c r="J2349">
        <v>85.57</v>
      </c>
      <c r="K2349">
        <v>4</v>
      </c>
      <c r="L2349" t="s">
        <v>34</v>
      </c>
      <c r="M2349" t="s">
        <v>45</v>
      </c>
      <c r="N2349">
        <v>65446.400000000001</v>
      </c>
      <c r="O2349" t="s">
        <v>165</v>
      </c>
      <c r="P2349" t="s">
        <v>62</v>
      </c>
      <c r="Q2349">
        <v>87.02</v>
      </c>
      <c r="R2349">
        <v>3242</v>
      </c>
      <c r="S2349">
        <v>3638.35</v>
      </c>
      <c r="T2349">
        <v>6540.69</v>
      </c>
      <c r="U2349" t="str">
        <f>TEXT(Table1[[#This Row],[Booking_Date]],"mmm")</f>
        <v>May</v>
      </c>
      <c r="V2349">
        <f>YEAR(Table1[[#This Row],[Booking_Date]])</f>
        <v>2026</v>
      </c>
      <c r="W2349" t="s">
        <v>75</v>
      </c>
      <c r="X2349" t="str">
        <f>IF(Table1[[#This Row],[Freight_Cost]]&gt;50000,"High","Low")</f>
        <v>High</v>
      </c>
      <c r="Y2349" s="5" t="str">
        <f>IF(Table1[[#This Row],[Profit]]&gt;10000,"Good","Average")</f>
        <v>Average</v>
      </c>
      <c r="Z2349" s="5" t="str" cm="1">
        <f t="array" ref="Z2349">_xlfn.IFS(K2349&lt;=5,"Excellent",K2349&lt;=10,"Good",TRUE,"Delayed")</f>
        <v>Excellent</v>
      </c>
      <c r="AA2349" s="5" t="str">
        <f>_xlfn.XLOOKUP(Table1[[#This Row],[Shipment_ID]],A:A,E:E)</f>
        <v>ONE</v>
      </c>
      <c r="AB2349" s="5">
        <f t="shared" si="36"/>
        <v>6540.69</v>
      </c>
    </row>
    <row r="2350" spans="1:28">
      <c r="A2350" t="s">
        <v>2544</v>
      </c>
      <c r="B2350" s="1">
        <v>45376</v>
      </c>
      <c r="C2350" t="s">
        <v>121</v>
      </c>
      <c r="D2350" t="s">
        <v>56</v>
      </c>
      <c r="E2350" t="s">
        <v>66</v>
      </c>
      <c r="F2350" t="s">
        <v>32</v>
      </c>
      <c r="G2350" t="s">
        <v>43</v>
      </c>
      <c r="H2350">
        <v>19.649999999999999</v>
      </c>
      <c r="I2350">
        <v>2562</v>
      </c>
      <c r="J2350">
        <v>102.13</v>
      </c>
      <c r="K2350">
        <v>6</v>
      </c>
      <c r="L2350" t="s">
        <v>68</v>
      </c>
      <c r="M2350" t="s">
        <v>35</v>
      </c>
      <c r="N2350">
        <v>67184.600000000006</v>
      </c>
      <c r="O2350" t="s">
        <v>182</v>
      </c>
      <c r="P2350" t="s">
        <v>37</v>
      </c>
      <c r="Q2350">
        <v>87.76</v>
      </c>
      <c r="R2350">
        <v>5910</v>
      </c>
      <c r="S2350">
        <v>2791.09</v>
      </c>
      <c r="T2350">
        <v>9598.6200000000008</v>
      </c>
      <c r="U2350" t="str">
        <f>TEXT(Table1[[#This Row],[Booking_Date]],"mmm")</f>
        <v>Mar</v>
      </c>
      <c r="V2350">
        <f>YEAR(Table1[[#This Row],[Booking_Date]])</f>
        <v>2024</v>
      </c>
      <c r="W2350" t="s">
        <v>38</v>
      </c>
      <c r="X2350" t="str">
        <f>IF(Table1[[#This Row],[Freight_Cost]]&gt;50000,"High","Low")</f>
        <v>High</v>
      </c>
      <c r="Y2350" s="5" t="str">
        <f>IF(Table1[[#This Row],[Profit]]&gt;10000,"Good","Average")</f>
        <v>Average</v>
      </c>
      <c r="Z2350" s="5" t="str" cm="1">
        <f t="array" ref="Z2350">_xlfn.IFS(K2350&lt;=5,"Excellent",K2350&lt;=10,"Good",TRUE,"Delayed")</f>
        <v>Good</v>
      </c>
      <c r="AA2350" s="5" t="str">
        <f>_xlfn.XLOOKUP(Table1[[#This Row],[Shipment_ID]],A:A,E:E)</f>
        <v>COSCO</v>
      </c>
      <c r="AB2350" s="5">
        <f t="shared" si="36"/>
        <v>9598.6200000000008</v>
      </c>
    </row>
    <row r="2351" spans="1:28">
      <c r="A2351" t="s">
        <v>2545</v>
      </c>
      <c r="B2351" s="1">
        <v>46163</v>
      </c>
      <c r="C2351" t="s">
        <v>89</v>
      </c>
      <c r="D2351" t="s">
        <v>108</v>
      </c>
      <c r="E2351" t="s">
        <v>66</v>
      </c>
      <c r="F2351" t="s">
        <v>58</v>
      </c>
      <c r="G2351" t="s">
        <v>52</v>
      </c>
      <c r="H2351">
        <v>26.63</v>
      </c>
      <c r="I2351">
        <v>900</v>
      </c>
      <c r="J2351">
        <v>87.53</v>
      </c>
      <c r="K2351">
        <v>2</v>
      </c>
      <c r="L2351" t="s">
        <v>68</v>
      </c>
      <c r="M2351" t="s">
        <v>45</v>
      </c>
      <c r="N2351">
        <v>61270.6</v>
      </c>
      <c r="O2351" t="s">
        <v>245</v>
      </c>
      <c r="P2351" t="s">
        <v>70</v>
      </c>
      <c r="Q2351">
        <v>87.78</v>
      </c>
      <c r="R2351">
        <v>2865.2</v>
      </c>
      <c r="S2351">
        <v>4242.96</v>
      </c>
      <c r="T2351">
        <v>10730.87</v>
      </c>
      <c r="U2351" t="str">
        <f>TEXT(Table1[[#This Row],[Booking_Date]],"mmm")</f>
        <v>May</v>
      </c>
      <c r="V2351">
        <f>YEAR(Table1[[#This Row],[Booking_Date]])</f>
        <v>2026</v>
      </c>
      <c r="W2351" t="s">
        <v>75</v>
      </c>
      <c r="X2351" t="str">
        <f>IF(Table1[[#This Row],[Freight_Cost]]&gt;50000,"High","Low")</f>
        <v>High</v>
      </c>
      <c r="Y2351" s="5" t="str">
        <f>IF(Table1[[#This Row],[Profit]]&gt;10000,"Good","Average")</f>
        <v>Good</v>
      </c>
      <c r="Z2351" s="5" t="str" cm="1">
        <f t="array" ref="Z2351">_xlfn.IFS(K2351&lt;=5,"Excellent",K2351&lt;=10,"Good",TRUE,"Delayed")</f>
        <v>Excellent</v>
      </c>
      <c r="AA2351" s="5" t="str">
        <f>_xlfn.XLOOKUP(Table1[[#This Row],[Shipment_ID]],A:A,E:E)</f>
        <v>COSCO</v>
      </c>
      <c r="AB2351" s="5">
        <f t="shared" si="36"/>
        <v>10730.87</v>
      </c>
    </row>
    <row r="2352" spans="1:28">
      <c r="A2352" t="s">
        <v>2546</v>
      </c>
      <c r="B2352" s="1">
        <v>45861</v>
      </c>
      <c r="C2352" t="s">
        <v>89</v>
      </c>
      <c r="D2352" t="s">
        <v>56</v>
      </c>
      <c r="E2352" t="s">
        <v>102</v>
      </c>
      <c r="F2352" t="s">
        <v>58</v>
      </c>
      <c r="G2352" t="s">
        <v>43</v>
      </c>
      <c r="H2352">
        <v>16.100000000000001</v>
      </c>
      <c r="I2352">
        <v>972</v>
      </c>
      <c r="J2352">
        <v>90.18</v>
      </c>
      <c r="K2352">
        <v>2</v>
      </c>
      <c r="L2352" t="s">
        <v>34</v>
      </c>
      <c r="M2352" t="s">
        <v>60</v>
      </c>
      <c r="N2352">
        <v>53975.6</v>
      </c>
      <c r="O2352" t="s">
        <v>211</v>
      </c>
      <c r="P2352" t="s">
        <v>47</v>
      </c>
      <c r="Q2352">
        <v>88.49</v>
      </c>
      <c r="R2352">
        <v>2588</v>
      </c>
      <c r="S2352">
        <v>4056.21</v>
      </c>
      <c r="T2352">
        <v>7089.05</v>
      </c>
      <c r="U2352" t="str">
        <f>TEXT(Table1[[#This Row],[Booking_Date]],"mmm")</f>
        <v>Jul</v>
      </c>
      <c r="V2352">
        <f>YEAR(Table1[[#This Row],[Booking_Date]])</f>
        <v>2025</v>
      </c>
      <c r="W2352" t="s">
        <v>48</v>
      </c>
      <c r="X2352" t="str">
        <f>IF(Table1[[#This Row],[Freight_Cost]]&gt;50000,"High","Low")</f>
        <v>High</v>
      </c>
      <c r="Y2352" s="5" t="str">
        <f>IF(Table1[[#This Row],[Profit]]&gt;10000,"Good","Average")</f>
        <v>Average</v>
      </c>
      <c r="Z2352" s="5" t="str" cm="1">
        <f t="array" ref="Z2352">_xlfn.IFS(K2352&lt;=5,"Excellent",K2352&lt;=10,"Good",TRUE,"Delayed")</f>
        <v>Excellent</v>
      </c>
      <c r="AA2352" s="5" t="str">
        <f>_xlfn.XLOOKUP(Table1[[#This Row],[Shipment_ID]],A:A,E:E)</f>
        <v>Maersk</v>
      </c>
      <c r="AB2352" s="5">
        <f t="shared" si="36"/>
        <v>7089.05</v>
      </c>
    </row>
    <row r="2353" spans="1:28">
      <c r="A2353" t="s">
        <v>2547</v>
      </c>
      <c r="B2353" s="1">
        <v>45761</v>
      </c>
      <c r="C2353" t="s">
        <v>64</v>
      </c>
      <c r="D2353" t="s">
        <v>41</v>
      </c>
      <c r="E2353" t="s">
        <v>99</v>
      </c>
      <c r="F2353" t="s">
        <v>58</v>
      </c>
      <c r="G2353" t="s">
        <v>67</v>
      </c>
      <c r="H2353">
        <v>11.18</v>
      </c>
      <c r="I2353">
        <v>324</v>
      </c>
      <c r="J2353">
        <v>97.12</v>
      </c>
      <c r="K2353">
        <v>2</v>
      </c>
      <c r="L2353" t="s">
        <v>34</v>
      </c>
      <c r="M2353" t="s">
        <v>45</v>
      </c>
      <c r="N2353">
        <v>44104.4</v>
      </c>
      <c r="O2353" t="s">
        <v>514</v>
      </c>
      <c r="P2353" t="s">
        <v>37</v>
      </c>
      <c r="Q2353">
        <v>85.71</v>
      </c>
      <c r="R2353">
        <v>1095.2</v>
      </c>
      <c r="S2353">
        <v>2241.86</v>
      </c>
      <c r="T2353">
        <v>4796.3500000000004</v>
      </c>
      <c r="U2353" t="str">
        <f>TEXT(Table1[[#This Row],[Booking_Date]],"mmm")</f>
        <v>Apr</v>
      </c>
      <c r="V2353">
        <f>YEAR(Table1[[#This Row],[Booking_Date]])</f>
        <v>2025</v>
      </c>
      <c r="W2353" t="s">
        <v>75</v>
      </c>
      <c r="X2353" t="str">
        <f>IF(Table1[[#This Row],[Freight_Cost]]&gt;50000,"High","Low")</f>
        <v>Low</v>
      </c>
      <c r="Y2353" s="5" t="str">
        <f>IF(Table1[[#This Row],[Profit]]&gt;10000,"Good","Average")</f>
        <v>Average</v>
      </c>
      <c r="Z2353" s="5" t="str" cm="1">
        <f t="array" ref="Z2353">_xlfn.IFS(K2353&lt;=5,"Excellent",K2353&lt;=10,"Good",TRUE,"Delayed")</f>
        <v>Excellent</v>
      </c>
      <c r="AA2353" s="5" t="str">
        <f>_xlfn.XLOOKUP(Table1[[#This Row],[Shipment_ID]],A:A,E:E)</f>
        <v>ONE</v>
      </c>
      <c r="AB2353" s="5">
        <f t="shared" si="36"/>
        <v>4796.3500000000004</v>
      </c>
    </row>
    <row r="2354" spans="1:28">
      <c r="A2354" t="s">
        <v>2548</v>
      </c>
      <c r="B2354" s="1">
        <v>45966</v>
      </c>
      <c r="C2354" t="s">
        <v>64</v>
      </c>
      <c r="D2354" t="s">
        <v>72</v>
      </c>
      <c r="E2354" t="s">
        <v>102</v>
      </c>
      <c r="F2354" t="s">
        <v>58</v>
      </c>
      <c r="G2354" t="s">
        <v>90</v>
      </c>
      <c r="H2354">
        <v>23.48</v>
      </c>
      <c r="I2354">
        <v>2045</v>
      </c>
      <c r="J2354">
        <v>101.27</v>
      </c>
      <c r="K2354">
        <v>5</v>
      </c>
      <c r="L2354" t="s">
        <v>34</v>
      </c>
      <c r="M2354" t="s">
        <v>45</v>
      </c>
      <c r="N2354">
        <v>76324.399999999994</v>
      </c>
      <c r="O2354" t="s">
        <v>175</v>
      </c>
      <c r="P2354" t="s">
        <v>54</v>
      </c>
      <c r="Q2354">
        <v>88.12</v>
      </c>
      <c r="R2354">
        <v>5029.2</v>
      </c>
      <c r="S2354">
        <v>1831.49</v>
      </c>
      <c r="T2354">
        <v>13705.62</v>
      </c>
      <c r="U2354" t="str">
        <f>TEXT(Table1[[#This Row],[Booking_Date]],"mmm")</f>
        <v>Nov</v>
      </c>
      <c r="V2354">
        <f>YEAR(Table1[[#This Row],[Booking_Date]])</f>
        <v>2025</v>
      </c>
      <c r="W2354" t="s">
        <v>104</v>
      </c>
      <c r="X2354" t="str">
        <f>IF(Table1[[#This Row],[Freight_Cost]]&gt;50000,"High","Low")</f>
        <v>High</v>
      </c>
      <c r="Y2354" s="5" t="str">
        <f>IF(Table1[[#This Row],[Profit]]&gt;10000,"Good","Average")</f>
        <v>Good</v>
      </c>
      <c r="Z2354" s="5" t="str" cm="1">
        <f t="array" ref="Z2354">_xlfn.IFS(K2354&lt;=5,"Excellent",K2354&lt;=10,"Good",TRUE,"Delayed")</f>
        <v>Excellent</v>
      </c>
      <c r="AA2354" s="5" t="str">
        <f>_xlfn.XLOOKUP(Table1[[#This Row],[Shipment_ID]],A:A,E:E)</f>
        <v>Maersk</v>
      </c>
      <c r="AB2354" s="5">
        <f t="shared" si="36"/>
        <v>13705.62</v>
      </c>
    </row>
    <row r="2355" spans="1:28">
      <c r="A2355" t="s">
        <v>2549</v>
      </c>
      <c r="B2355" s="1">
        <v>45984</v>
      </c>
      <c r="C2355" t="s">
        <v>121</v>
      </c>
      <c r="D2355" t="s">
        <v>108</v>
      </c>
      <c r="E2355" t="s">
        <v>66</v>
      </c>
      <c r="F2355" t="s">
        <v>32</v>
      </c>
      <c r="G2355" t="s">
        <v>59</v>
      </c>
      <c r="H2355">
        <v>18.38</v>
      </c>
      <c r="I2355">
        <v>1481</v>
      </c>
      <c r="J2355">
        <v>98.17</v>
      </c>
      <c r="K2355">
        <v>4</v>
      </c>
      <c r="L2355" t="s">
        <v>68</v>
      </c>
      <c r="M2355" t="s">
        <v>60</v>
      </c>
      <c r="N2355">
        <v>48594.400000000001</v>
      </c>
      <c r="O2355" t="s">
        <v>292</v>
      </c>
      <c r="P2355" t="s">
        <v>78</v>
      </c>
      <c r="Q2355">
        <v>83.12</v>
      </c>
      <c r="R2355">
        <v>3697.2</v>
      </c>
      <c r="S2355">
        <v>2060.35</v>
      </c>
      <c r="T2355">
        <v>6210.78</v>
      </c>
      <c r="U2355" t="str">
        <f>TEXT(Table1[[#This Row],[Booking_Date]],"mmm")</f>
        <v>Nov</v>
      </c>
      <c r="V2355">
        <f>YEAR(Table1[[#This Row],[Booking_Date]])</f>
        <v>2025</v>
      </c>
      <c r="W2355" t="s">
        <v>104</v>
      </c>
      <c r="X2355" t="str">
        <f>IF(Table1[[#This Row],[Freight_Cost]]&gt;50000,"High","Low")</f>
        <v>Low</v>
      </c>
      <c r="Y2355" s="5" t="str">
        <f>IF(Table1[[#This Row],[Profit]]&gt;10000,"Good","Average")</f>
        <v>Average</v>
      </c>
      <c r="Z2355" s="5" t="str" cm="1">
        <f t="array" ref="Z2355">_xlfn.IFS(K2355&lt;=5,"Excellent",K2355&lt;=10,"Good",TRUE,"Delayed")</f>
        <v>Excellent</v>
      </c>
      <c r="AA2355" s="5" t="str">
        <f>_xlfn.XLOOKUP(Table1[[#This Row],[Shipment_ID]],A:A,E:E)</f>
        <v>COSCO</v>
      </c>
      <c r="AB2355" s="5">
        <f t="shared" si="36"/>
        <v>6210.78</v>
      </c>
    </row>
    <row r="2356" spans="1:28">
      <c r="A2356" t="s">
        <v>2550</v>
      </c>
      <c r="B2356" s="1">
        <v>45759</v>
      </c>
      <c r="C2356" t="s">
        <v>50</v>
      </c>
      <c r="D2356" t="s">
        <v>108</v>
      </c>
      <c r="E2356" t="s">
        <v>31</v>
      </c>
      <c r="F2356" t="s">
        <v>32</v>
      </c>
      <c r="G2356" t="s">
        <v>90</v>
      </c>
      <c r="H2356">
        <v>21.05</v>
      </c>
      <c r="I2356">
        <v>396</v>
      </c>
      <c r="J2356">
        <v>88.86</v>
      </c>
      <c r="K2356">
        <v>2</v>
      </c>
      <c r="L2356" t="s">
        <v>68</v>
      </c>
      <c r="M2356" t="s">
        <v>45</v>
      </c>
      <c r="N2356">
        <v>38360.199999999997</v>
      </c>
      <c r="O2356" t="s">
        <v>304</v>
      </c>
      <c r="P2356" t="s">
        <v>74</v>
      </c>
      <c r="Q2356">
        <v>82.76</v>
      </c>
      <c r="R2356">
        <v>1634</v>
      </c>
      <c r="S2356">
        <v>1879.35</v>
      </c>
      <c r="T2356">
        <v>4818.66</v>
      </c>
      <c r="U2356" t="str">
        <f>TEXT(Table1[[#This Row],[Booking_Date]],"mmm")</f>
        <v>Apr</v>
      </c>
      <c r="V2356">
        <f>YEAR(Table1[[#This Row],[Booking_Date]])</f>
        <v>2025</v>
      </c>
      <c r="W2356" t="s">
        <v>75</v>
      </c>
      <c r="X2356" t="str">
        <f>IF(Table1[[#This Row],[Freight_Cost]]&gt;50000,"High","Low")</f>
        <v>Low</v>
      </c>
      <c r="Y2356" s="5" t="str">
        <f>IF(Table1[[#This Row],[Profit]]&gt;10000,"Good","Average")</f>
        <v>Average</v>
      </c>
      <c r="Z2356" s="5" t="str" cm="1">
        <f t="array" ref="Z2356">_xlfn.IFS(K2356&lt;=5,"Excellent",K2356&lt;=10,"Good",TRUE,"Delayed")</f>
        <v>Excellent</v>
      </c>
      <c r="AA2356" s="5" t="str">
        <f>_xlfn.XLOOKUP(Table1[[#This Row],[Shipment_ID]],A:A,E:E)</f>
        <v>Hapag-Lloyd</v>
      </c>
      <c r="AB2356" s="5">
        <f t="shared" si="36"/>
        <v>4818.66</v>
      </c>
    </row>
    <row r="2357" spans="1:28">
      <c r="A2357" t="s">
        <v>2551</v>
      </c>
      <c r="B2357" s="1">
        <v>45510</v>
      </c>
      <c r="C2357" t="s">
        <v>115</v>
      </c>
      <c r="D2357" t="s">
        <v>51</v>
      </c>
      <c r="E2357" t="s">
        <v>102</v>
      </c>
      <c r="F2357" t="s">
        <v>32</v>
      </c>
      <c r="G2357" t="s">
        <v>43</v>
      </c>
      <c r="H2357">
        <v>21.38</v>
      </c>
      <c r="I2357">
        <v>1183</v>
      </c>
      <c r="J2357">
        <v>88.92</v>
      </c>
      <c r="K2357">
        <v>2</v>
      </c>
      <c r="L2357" t="s">
        <v>68</v>
      </c>
      <c r="M2357" t="s">
        <v>45</v>
      </c>
      <c r="N2357">
        <v>48108.4</v>
      </c>
      <c r="O2357" t="s">
        <v>133</v>
      </c>
      <c r="P2357" t="s">
        <v>74</v>
      </c>
      <c r="Q2357">
        <v>84.48</v>
      </c>
      <c r="R2357">
        <v>3221.2</v>
      </c>
      <c r="S2357">
        <v>2042.3</v>
      </c>
      <c r="T2357">
        <v>6642.2</v>
      </c>
      <c r="U2357" t="str">
        <f>TEXT(Table1[[#This Row],[Booking_Date]],"mmm")</f>
        <v>Aug</v>
      </c>
      <c r="V2357">
        <f>YEAR(Table1[[#This Row],[Booking_Date]])</f>
        <v>2024</v>
      </c>
      <c r="W2357" t="s">
        <v>48</v>
      </c>
      <c r="X2357" t="str">
        <f>IF(Table1[[#This Row],[Freight_Cost]]&gt;50000,"High","Low")</f>
        <v>Low</v>
      </c>
      <c r="Y2357" s="5" t="str">
        <f>IF(Table1[[#This Row],[Profit]]&gt;10000,"Good","Average")</f>
        <v>Average</v>
      </c>
      <c r="Z2357" s="5" t="str" cm="1">
        <f t="array" ref="Z2357">_xlfn.IFS(K2357&lt;=5,"Excellent",K2357&lt;=10,"Good",TRUE,"Delayed")</f>
        <v>Excellent</v>
      </c>
      <c r="AA2357" s="5" t="str">
        <f>_xlfn.XLOOKUP(Table1[[#This Row],[Shipment_ID]],A:A,E:E)</f>
        <v>Maersk</v>
      </c>
      <c r="AB2357" s="5">
        <f t="shared" si="36"/>
        <v>6642.2</v>
      </c>
    </row>
    <row r="2358" spans="1:28">
      <c r="A2358" t="s">
        <v>2552</v>
      </c>
      <c r="B2358" s="1">
        <v>45975</v>
      </c>
      <c r="C2358" t="s">
        <v>50</v>
      </c>
      <c r="D2358" t="s">
        <v>65</v>
      </c>
      <c r="E2358" t="s">
        <v>99</v>
      </c>
      <c r="F2358" t="s">
        <v>58</v>
      </c>
      <c r="G2358" t="s">
        <v>52</v>
      </c>
      <c r="H2358">
        <v>20.16</v>
      </c>
      <c r="I2358">
        <v>2762</v>
      </c>
      <c r="J2358">
        <v>96.48</v>
      </c>
      <c r="K2358">
        <v>6</v>
      </c>
      <c r="L2358" t="s">
        <v>34</v>
      </c>
      <c r="M2358" t="s">
        <v>35</v>
      </c>
      <c r="N2358">
        <v>83865.600000000006</v>
      </c>
      <c r="O2358" t="s">
        <v>593</v>
      </c>
      <c r="P2358" t="s">
        <v>47</v>
      </c>
      <c r="Q2358">
        <v>81.11</v>
      </c>
      <c r="R2358">
        <v>6330.4</v>
      </c>
      <c r="S2358">
        <v>1646.14</v>
      </c>
      <c r="T2358">
        <v>13103.5</v>
      </c>
      <c r="U2358" t="str">
        <f>TEXT(Table1[[#This Row],[Booking_Date]],"mmm")</f>
        <v>Nov</v>
      </c>
      <c r="V2358">
        <f>YEAR(Table1[[#This Row],[Booking_Date]])</f>
        <v>2025</v>
      </c>
      <c r="W2358" t="s">
        <v>104</v>
      </c>
      <c r="X2358" t="str">
        <f>IF(Table1[[#This Row],[Freight_Cost]]&gt;50000,"High","Low")</f>
        <v>High</v>
      </c>
      <c r="Y2358" s="5" t="str">
        <f>IF(Table1[[#This Row],[Profit]]&gt;10000,"Good","Average")</f>
        <v>Good</v>
      </c>
      <c r="Z2358" s="5" t="str" cm="1">
        <f t="array" ref="Z2358">_xlfn.IFS(K2358&lt;=5,"Excellent",K2358&lt;=10,"Good",TRUE,"Delayed")</f>
        <v>Good</v>
      </c>
      <c r="AA2358" s="5" t="str">
        <f>_xlfn.XLOOKUP(Table1[[#This Row],[Shipment_ID]],A:A,E:E)</f>
        <v>ONE</v>
      </c>
      <c r="AB2358" s="5">
        <f t="shared" si="36"/>
        <v>13103.5</v>
      </c>
    </row>
    <row r="2359" spans="1:28">
      <c r="A2359" t="s">
        <v>2553</v>
      </c>
      <c r="B2359" s="1">
        <v>46130</v>
      </c>
      <c r="C2359" t="s">
        <v>40</v>
      </c>
      <c r="D2359" t="s">
        <v>72</v>
      </c>
      <c r="E2359" t="s">
        <v>83</v>
      </c>
      <c r="F2359" t="s">
        <v>32</v>
      </c>
      <c r="G2359" t="s">
        <v>90</v>
      </c>
      <c r="H2359">
        <v>20.010000000000002</v>
      </c>
      <c r="I2359">
        <v>2035</v>
      </c>
      <c r="J2359">
        <v>88.49</v>
      </c>
      <c r="K2359">
        <v>7</v>
      </c>
      <c r="L2359" t="s">
        <v>44</v>
      </c>
      <c r="M2359" t="s">
        <v>35</v>
      </c>
      <c r="N2359">
        <v>57047.8</v>
      </c>
      <c r="O2359" t="s">
        <v>113</v>
      </c>
      <c r="P2359" t="s">
        <v>54</v>
      </c>
      <c r="Q2359">
        <v>88.83</v>
      </c>
      <c r="R2359">
        <v>4870.3999999999996</v>
      </c>
      <c r="S2359">
        <v>2480.64</v>
      </c>
      <c r="T2359">
        <v>10258.69</v>
      </c>
      <c r="U2359" t="str">
        <f>TEXT(Table1[[#This Row],[Booking_Date]],"mmm")</f>
        <v>Apr</v>
      </c>
      <c r="V2359">
        <f>YEAR(Table1[[#This Row],[Booking_Date]])</f>
        <v>2026</v>
      </c>
      <c r="W2359" t="s">
        <v>75</v>
      </c>
      <c r="X2359" t="str">
        <f>IF(Table1[[#This Row],[Freight_Cost]]&gt;50000,"High","Low")</f>
        <v>High</v>
      </c>
      <c r="Y2359" s="5" t="str">
        <f>IF(Table1[[#This Row],[Profit]]&gt;10000,"Good","Average")</f>
        <v>Good</v>
      </c>
      <c r="Z2359" s="5" t="str" cm="1">
        <f t="array" ref="Z2359">_xlfn.IFS(K2359&lt;=5,"Excellent",K2359&lt;=10,"Good",TRUE,"Delayed")</f>
        <v>Good</v>
      </c>
      <c r="AA2359" s="5" t="str">
        <f>_xlfn.XLOOKUP(Table1[[#This Row],[Shipment_ID]],A:A,E:E)</f>
        <v>MSC</v>
      </c>
      <c r="AB2359" s="5">
        <f t="shared" si="36"/>
        <v>10258.69</v>
      </c>
    </row>
    <row r="2360" spans="1:28">
      <c r="A2360" t="s">
        <v>2554</v>
      </c>
      <c r="B2360" s="1">
        <v>45521</v>
      </c>
      <c r="C2360" t="s">
        <v>89</v>
      </c>
      <c r="D2360" t="s">
        <v>82</v>
      </c>
      <c r="E2360" t="s">
        <v>99</v>
      </c>
      <c r="F2360" t="s">
        <v>58</v>
      </c>
      <c r="G2360" t="s">
        <v>33</v>
      </c>
      <c r="H2360">
        <v>20.68</v>
      </c>
      <c r="I2360">
        <v>1073</v>
      </c>
      <c r="J2360">
        <v>93.99</v>
      </c>
      <c r="K2360">
        <v>3</v>
      </c>
      <c r="L2360" t="s">
        <v>44</v>
      </c>
      <c r="M2360" t="s">
        <v>60</v>
      </c>
      <c r="N2360">
        <v>54766.8</v>
      </c>
      <c r="O2360" t="s">
        <v>143</v>
      </c>
      <c r="P2360" t="s">
        <v>54</v>
      </c>
      <c r="Q2360">
        <v>84.19</v>
      </c>
      <c r="R2360">
        <v>2973.2</v>
      </c>
      <c r="S2360">
        <v>2303.98</v>
      </c>
      <c r="T2360">
        <v>6770.91</v>
      </c>
      <c r="U2360" t="str">
        <f>TEXT(Table1[[#This Row],[Booking_Date]],"mmm")</f>
        <v>Aug</v>
      </c>
      <c r="V2360">
        <f>YEAR(Table1[[#This Row],[Booking_Date]])</f>
        <v>2024</v>
      </c>
      <c r="W2360" t="s">
        <v>48</v>
      </c>
      <c r="X2360" t="str">
        <f>IF(Table1[[#This Row],[Freight_Cost]]&gt;50000,"High","Low")</f>
        <v>High</v>
      </c>
      <c r="Y2360" s="5" t="str">
        <f>IF(Table1[[#This Row],[Profit]]&gt;10000,"Good","Average")</f>
        <v>Average</v>
      </c>
      <c r="Z2360" s="5" t="str" cm="1">
        <f t="array" ref="Z2360">_xlfn.IFS(K2360&lt;=5,"Excellent",K2360&lt;=10,"Good",TRUE,"Delayed")</f>
        <v>Excellent</v>
      </c>
      <c r="AA2360" s="5" t="str">
        <f>_xlfn.XLOOKUP(Table1[[#This Row],[Shipment_ID]],A:A,E:E)</f>
        <v>ONE</v>
      </c>
      <c r="AB2360" s="5">
        <f t="shared" si="36"/>
        <v>6770.91</v>
      </c>
    </row>
    <row r="2361" spans="1:28">
      <c r="A2361" t="s">
        <v>2555</v>
      </c>
      <c r="B2361" s="1">
        <v>45334</v>
      </c>
      <c r="C2361" t="s">
        <v>29</v>
      </c>
      <c r="D2361" t="s">
        <v>65</v>
      </c>
      <c r="E2361" t="s">
        <v>102</v>
      </c>
      <c r="F2361" t="s">
        <v>32</v>
      </c>
      <c r="G2361" t="s">
        <v>52</v>
      </c>
      <c r="H2361">
        <v>10.44</v>
      </c>
      <c r="I2361">
        <v>2302</v>
      </c>
      <c r="J2361">
        <v>103.61</v>
      </c>
      <c r="K2361">
        <v>7</v>
      </c>
      <c r="L2361" t="s">
        <v>44</v>
      </c>
      <c r="M2361" t="s">
        <v>45</v>
      </c>
      <c r="N2361">
        <v>50953.2</v>
      </c>
      <c r="O2361" t="s">
        <v>324</v>
      </c>
      <c r="P2361" t="s">
        <v>54</v>
      </c>
      <c r="Q2361">
        <v>82.27</v>
      </c>
      <c r="R2361">
        <v>5021.6000000000004</v>
      </c>
      <c r="S2361">
        <v>4343.0600000000004</v>
      </c>
      <c r="T2361">
        <v>7404.99</v>
      </c>
      <c r="U2361" t="str">
        <f>TEXT(Table1[[#This Row],[Booking_Date]],"mmm")</f>
        <v>Feb</v>
      </c>
      <c r="V2361">
        <f>YEAR(Table1[[#This Row],[Booking_Date]])</f>
        <v>2024</v>
      </c>
      <c r="W2361" t="s">
        <v>38</v>
      </c>
      <c r="X2361" t="str">
        <f>IF(Table1[[#This Row],[Freight_Cost]]&gt;50000,"High","Low")</f>
        <v>High</v>
      </c>
      <c r="Y2361" s="5" t="str">
        <f>IF(Table1[[#This Row],[Profit]]&gt;10000,"Good","Average")</f>
        <v>Average</v>
      </c>
      <c r="Z2361" s="5" t="str" cm="1">
        <f t="array" ref="Z2361">_xlfn.IFS(K2361&lt;=5,"Excellent",K2361&lt;=10,"Good",TRUE,"Delayed")</f>
        <v>Good</v>
      </c>
      <c r="AA2361" s="5" t="str">
        <f>_xlfn.XLOOKUP(Table1[[#This Row],[Shipment_ID]],A:A,E:E)</f>
        <v>Maersk</v>
      </c>
      <c r="AB2361" s="5">
        <f t="shared" si="36"/>
        <v>7404.99</v>
      </c>
    </row>
    <row r="2362" spans="1:28">
      <c r="A2362" t="s">
        <v>2556</v>
      </c>
      <c r="B2362" s="1">
        <v>45351</v>
      </c>
      <c r="C2362" t="s">
        <v>40</v>
      </c>
      <c r="D2362" t="s">
        <v>30</v>
      </c>
      <c r="E2362" t="s">
        <v>99</v>
      </c>
      <c r="F2362" t="s">
        <v>32</v>
      </c>
      <c r="G2362" t="s">
        <v>43</v>
      </c>
      <c r="H2362">
        <v>23.44</v>
      </c>
      <c r="I2362">
        <v>1566</v>
      </c>
      <c r="J2362">
        <v>101.73</v>
      </c>
      <c r="K2362">
        <v>3</v>
      </c>
      <c r="L2362" t="s">
        <v>34</v>
      </c>
      <c r="M2362" t="s">
        <v>35</v>
      </c>
      <c r="N2362">
        <v>61095.6</v>
      </c>
      <c r="O2362" t="s">
        <v>36</v>
      </c>
      <c r="P2362" t="s">
        <v>47</v>
      </c>
      <c r="Q2362">
        <v>88.15</v>
      </c>
      <c r="R2362">
        <v>4069.6</v>
      </c>
      <c r="S2362">
        <v>3675.76</v>
      </c>
      <c r="T2362">
        <v>6552.67</v>
      </c>
      <c r="U2362" t="str">
        <f>TEXT(Table1[[#This Row],[Booking_Date]],"mmm")</f>
        <v>Feb</v>
      </c>
      <c r="V2362">
        <f>YEAR(Table1[[#This Row],[Booking_Date]])</f>
        <v>2024</v>
      </c>
      <c r="W2362" t="s">
        <v>38</v>
      </c>
      <c r="X2362" t="str">
        <f>IF(Table1[[#This Row],[Freight_Cost]]&gt;50000,"High","Low")</f>
        <v>High</v>
      </c>
      <c r="Y2362" s="5" t="str">
        <f>IF(Table1[[#This Row],[Profit]]&gt;10000,"Good","Average")</f>
        <v>Average</v>
      </c>
      <c r="Z2362" s="5" t="str" cm="1">
        <f t="array" ref="Z2362">_xlfn.IFS(K2362&lt;=5,"Excellent",K2362&lt;=10,"Good",TRUE,"Delayed")</f>
        <v>Excellent</v>
      </c>
      <c r="AA2362" s="5" t="str">
        <f>_xlfn.XLOOKUP(Table1[[#This Row],[Shipment_ID]],A:A,E:E)</f>
        <v>ONE</v>
      </c>
      <c r="AB2362" s="5">
        <f t="shared" si="36"/>
        <v>6552.67</v>
      </c>
    </row>
    <row r="2363" spans="1:28">
      <c r="A2363" t="s">
        <v>2557</v>
      </c>
      <c r="B2363" s="1">
        <v>45936</v>
      </c>
      <c r="C2363" t="s">
        <v>64</v>
      </c>
      <c r="D2363" t="s">
        <v>82</v>
      </c>
      <c r="E2363" t="s">
        <v>42</v>
      </c>
      <c r="F2363" t="s">
        <v>32</v>
      </c>
      <c r="G2363" t="s">
        <v>90</v>
      </c>
      <c r="H2363">
        <v>21.43</v>
      </c>
      <c r="I2363">
        <v>1394</v>
      </c>
      <c r="J2363">
        <v>88.3</v>
      </c>
      <c r="K2363">
        <v>5</v>
      </c>
      <c r="L2363" t="s">
        <v>68</v>
      </c>
      <c r="M2363" t="s">
        <v>45</v>
      </c>
      <c r="N2363">
        <v>50611</v>
      </c>
      <c r="O2363" t="s">
        <v>204</v>
      </c>
      <c r="P2363" t="s">
        <v>74</v>
      </c>
      <c r="Q2363">
        <v>82.81</v>
      </c>
      <c r="R2363">
        <v>3645.2</v>
      </c>
      <c r="S2363">
        <v>4599.55</v>
      </c>
      <c r="T2363">
        <v>8739.11</v>
      </c>
      <c r="U2363" t="str">
        <f>TEXT(Table1[[#This Row],[Booking_Date]],"mmm")</f>
        <v>Oct</v>
      </c>
      <c r="V2363">
        <f>YEAR(Table1[[#This Row],[Booking_Date]])</f>
        <v>2025</v>
      </c>
      <c r="W2363" t="s">
        <v>104</v>
      </c>
      <c r="X2363" t="str">
        <f>IF(Table1[[#This Row],[Freight_Cost]]&gt;50000,"High","Low")</f>
        <v>High</v>
      </c>
      <c r="Y2363" s="5" t="str">
        <f>IF(Table1[[#This Row],[Profit]]&gt;10000,"Good","Average")</f>
        <v>Average</v>
      </c>
      <c r="Z2363" s="5" t="str" cm="1">
        <f t="array" ref="Z2363">_xlfn.IFS(K2363&lt;=5,"Excellent",K2363&lt;=10,"Good",TRUE,"Delayed")</f>
        <v>Excellent</v>
      </c>
      <c r="AA2363" s="5" t="str">
        <f>_xlfn.XLOOKUP(Table1[[#This Row],[Shipment_ID]],A:A,E:E)</f>
        <v>CMA CGM</v>
      </c>
      <c r="AB2363" s="5">
        <f t="shared" si="36"/>
        <v>8739.11</v>
      </c>
    </row>
    <row r="2364" spans="1:28">
      <c r="A2364" t="s">
        <v>2558</v>
      </c>
      <c r="B2364" s="1">
        <v>45645</v>
      </c>
      <c r="C2364" t="s">
        <v>40</v>
      </c>
      <c r="D2364" t="s">
        <v>108</v>
      </c>
      <c r="E2364" t="s">
        <v>99</v>
      </c>
      <c r="F2364" t="s">
        <v>58</v>
      </c>
      <c r="G2364" t="s">
        <v>59</v>
      </c>
      <c r="H2364">
        <v>12.49</v>
      </c>
      <c r="I2364">
        <v>1198</v>
      </c>
      <c r="J2364">
        <v>86.38</v>
      </c>
      <c r="K2364">
        <v>3</v>
      </c>
      <c r="L2364" t="s">
        <v>34</v>
      </c>
      <c r="M2364" t="s">
        <v>45</v>
      </c>
      <c r="N2364">
        <v>54482.6</v>
      </c>
      <c r="O2364" t="s">
        <v>116</v>
      </c>
      <c r="P2364" t="s">
        <v>54</v>
      </c>
      <c r="Q2364">
        <v>82.63</v>
      </c>
      <c r="R2364">
        <v>2895.6</v>
      </c>
      <c r="S2364">
        <v>3403.73</v>
      </c>
      <c r="T2364">
        <v>7247.77</v>
      </c>
      <c r="U2364" t="str">
        <f>TEXT(Table1[[#This Row],[Booking_Date]],"mmm")</f>
        <v>Dec</v>
      </c>
      <c r="V2364">
        <f>YEAR(Table1[[#This Row],[Booking_Date]])</f>
        <v>2024</v>
      </c>
      <c r="W2364" t="s">
        <v>104</v>
      </c>
      <c r="X2364" t="str">
        <f>IF(Table1[[#This Row],[Freight_Cost]]&gt;50000,"High","Low")</f>
        <v>High</v>
      </c>
      <c r="Y2364" s="5" t="str">
        <f>IF(Table1[[#This Row],[Profit]]&gt;10000,"Good","Average")</f>
        <v>Average</v>
      </c>
      <c r="Z2364" s="5" t="str" cm="1">
        <f t="array" ref="Z2364">_xlfn.IFS(K2364&lt;=5,"Excellent",K2364&lt;=10,"Good",TRUE,"Delayed")</f>
        <v>Excellent</v>
      </c>
      <c r="AA2364" s="5" t="str">
        <f>_xlfn.XLOOKUP(Table1[[#This Row],[Shipment_ID]],A:A,E:E)</f>
        <v>ONE</v>
      </c>
      <c r="AB2364" s="5">
        <f t="shared" si="36"/>
        <v>7247.77</v>
      </c>
    </row>
    <row r="2365" spans="1:28">
      <c r="A2365" t="s">
        <v>2559</v>
      </c>
      <c r="B2365" s="1">
        <v>45408</v>
      </c>
      <c r="C2365" t="s">
        <v>121</v>
      </c>
      <c r="D2365" t="s">
        <v>30</v>
      </c>
      <c r="E2365" t="s">
        <v>102</v>
      </c>
      <c r="F2365" t="s">
        <v>58</v>
      </c>
      <c r="G2365" t="s">
        <v>52</v>
      </c>
      <c r="H2365">
        <v>20.190000000000001</v>
      </c>
      <c r="I2365">
        <v>2650</v>
      </c>
      <c r="J2365">
        <v>97.83</v>
      </c>
      <c r="K2365">
        <v>7</v>
      </c>
      <c r="L2365" t="s">
        <v>44</v>
      </c>
      <c r="M2365" t="s">
        <v>45</v>
      </c>
      <c r="N2365">
        <v>75210.600000000006</v>
      </c>
      <c r="O2365" t="s">
        <v>368</v>
      </c>
      <c r="P2365" t="s">
        <v>74</v>
      </c>
      <c r="Q2365">
        <v>84.37</v>
      </c>
      <c r="R2365">
        <v>6107.6</v>
      </c>
      <c r="S2365">
        <v>3964.78</v>
      </c>
      <c r="T2365">
        <v>9036.98</v>
      </c>
      <c r="U2365" t="str">
        <f>TEXT(Table1[[#This Row],[Booking_Date]],"mmm")</f>
        <v>Apr</v>
      </c>
      <c r="V2365">
        <f>YEAR(Table1[[#This Row],[Booking_Date]])</f>
        <v>2024</v>
      </c>
      <c r="W2365" t="s">
        <v>75</v>
      </c>
      <c r="X2365" t="str">
        <f>IF(Table1[[#This Row],[Freight_Cost]]&gt;50000,"High","Low")</f>
        <v>High</v>
      </c>
      <c r="Y2365" s="5" t="str">
        <f>IF(Table1[[#This Row],[Profit]]&gt;10000,"Good","Average")</f>
        <v>Average</v>
      </c>
      <c r="Z2365" s="5" t="str" cm="1">
        <f t="array" ref="Z2365">_xlfn.IFS(K2365&lt;=5,"Excellent",K2365&lt;=10,"Good",TRUE,"Delayed")</f>
        <v>Good</v>
      </c>
      <c r="AA2365" s="5" t="str">
        <f>_xlfn.XLOOKUP(Table1[[#This Row],[Shipment_ID]],A:A,E:E)</f>
        <v>Maersk</v>
      </c>
      <c r="AB2365" s="5">
        <f t="shared" si="36"/>
        <v>9036.98</v>
      </c>
    </row>
    <row r="2366" spans="1:28">
      <c r="A2366" t="s">
        <v>2560</v>
      </c>
      <c r="B2366" s="1">
        <v>45853</v>
      </c>
      <c r="C2366" t="s">
        <v>29</v>
      </c>
      <c r="D2366" t="s">
        <v>41</v>
      </c>
      <c r="E2366" t="s">
        <v>99</v>
      </c>
      <c r="F2366" t="s">
        <v>58</v>
      </c>
      <c r="G2366" t="s">
        <v>59</v>
      </c>
      <c r="H2366">
        <v>20.58</v>
      </c>
      <c r="I2366">
        <v>1107</v>
      </c>
      <c r="J2366">
        <v>85.29</v>
      </c>
      <c r="K2366">
        <v>3</v>
      </c>
      <c r="L2366" t="s">
        <v>44</v>
      </c>
      <c r="M2366" t="s">
        <v>45</v>
      </c>
      <c r="N2366">
        <v>55540.800000000003</v>
      </c>
      <c r="O2366" t="s">
        <v>402</v>
      </c>
      <c r="P2366" t="s">
        <v>47</v>
      </c>
      <c r="Q2366">
        <v>88.88</v>
      </c>
      <c r="R2366">
        <v>3037.2</v>
      </c>
      <c r="S2366">
        <v>4384.41</v>
      </c>
      <c r="T2366">
        <v>5332.35</v>
      </c>
      <c r="U2366" t="str">
        <f>TEXT(Table1[[#This Row],[Booking_Date]],"mmm")</f>
        <v>Jul</v>
      </c>
      <c r="V2366">
        <f>YEAR(Table1[[#This Row],[Booking_Date]])</f>
        <v>2025</v>
      </c>
      <c r="W2366" t="s">
        <v>48</v>
      </c>
      <c r="X2366" t="str">
        <f>IF(Table1[[#This Row],[Freight_Cost]]&gt;50000,"High","Low")</f>
        <v>High</v>
      </c>
      <c r="Y2366" s="5" t="str">
        <f>IF(Table1[[#This Row],[Profit]]&gt;10000,"Good","Average")</f>
        <v>Average</v>
      </c>
      <c r="Z2366" s="5" t="str" cm="1">
        <f t="array" ref="Z2366">_xlfn.IFS(K2366&lt;=5,"Excellent",K2366&lt;=10,"Good",TRUE,"Delayed")</f>
        <v>Excellent</v>
      </c>
      <c r="AA2366" s="5" t="str">
        <f>_xlfn.XLOOKUP(Table1[[#This Row],[Shipment_ID]],A:A,E:E)</f>
        <v>ONE</v>
      </c>
      <c r="AB2366" s="5">
        <f t="shared" si="36"/>
        <v>5332.35</v>
      </c>
    </row>
    <row r="2367" spans="1:28">
      <c r="A2367" t="s">
        <v>2561</v>
      </c>
      <c r="B2367" s="1">
        <v>45489</v>
      </c>
      <c r="C2367" t="s">
        <v>50</v>
      </c>
      <c r="D2367" t="s">
        <v>30</v>
      </c>
      <c r="E2367" t="s">
        <v>31</v>
      </c>
      <c r="F2367" t="s">
        <v>58</v>
      </c>
      <c r="G2367" t="s">
        <v>84</v>
      </c>
      <c r="H2367">
        <v>23.76</v>
      </c>
      <c r="I2367">
        <v>2644</v>
      </c>
      <c r="J2367">
        <v>98.37</v>
      </c>
      <c r="K2367">
        <v>7</v>
      </c>
      <c r="L2367" t="s">
        <v>44</v>
      </c>
      <c r="M2367" t="s">
        <v>60</v>
      </c>
      <c r="N2367">
        <v>76916.399999999994</v>
      </c>
      <c r="O2367" t="s">
        <v>461</v>
      </c>
      <c r="P2367" t="s">
        <v>37</v>
      </c>
      <c r="Q2367">
        <v>83.82</v>
      </c>
      <c r="R2367">
        <v>6238.4</v>
      </c>
      <c r="S2367">
        <v>3451.1</v>
      </c>
      <c r="T2367">
        <v>6590.9</v>
      </c>
      <c r="U2367" t="str">
        <f>TEXT(Table1[[#This Row],[Booking_Date]],"mmm")</f>
        <v>Jul</v>
      </c>
      <c r="V2367">
        <f>YEAR(Table1[[#This Row],[Booking_Date]])</f>
        <v>2024</v>
      </c>
      <c r="W2367" t="s">
        <v>48</v>
      </c>
      <c r="X2367" t="str">
        <f>IF(Table1[[#This Row],[Freight_Cost]]&gt;50000,"High","Low")</f>
        <v>High</v>
      </c>
      <c r="Y2367" s="5" t="str">
        <f>IF(Table1[[#This Row],[Profit]]&gt;10000,"Good","Average")</f>
        <v>Average</v>
      </c>
      <c r="Z2367" s="5" t="str" cm="1">
        <f t="array" ref="Z2367">_xlfn.IFS(K2367&lt;=5,"Excellent",K2367&lt;=10,"Good",TRUE,"Delayed")</f>
        <v>Good</v>
      </c>
      <c r="AA2367" s="5" t="str">
        <f>_xlfn.XLOOKUP(Table1[[#This Row],[Shipment_ID]],A:A,E:E)</f>
        <v>Hapag-Lloyd</v>
      </c>
      <c r="AB2367" s="5">
        <f t="shared" si="36"/>
        <v>6590.9</v>
      </c>
    </row>
    <row r="2368" spans="1:28">
      <c r="A2368" t="s">
        <v>2562</v>
      </c>
      <c r="B2368" s="1">
        <v>46051</v>
      </c>
      <c r="C2368" t="s">
        <v>121</v>
      </c>
      <c r="D2368" t="s">
        <v>41</v>
      </c>
      <c r="E2368" t="s">
        <v>66</v>
      </c>
      <c r="F2368" t="s">
        <v>58</v>
      </c>
      <c r="G2368" t="s">
        <v>90</v>
      </c>
      <c r="H2368">
        <v>26.64</v>
      </c>
      <c r="I2368">
        <v>2152</v>
      </c>
      <c r="J2368">
        <v>92.38</v>
      </c>
      <c r="K2368">
        <v>6</v>
      </c>
      <c r="L2368" t="s">
        <v>44</v>
      </c>
      <c r="M2368" t="s">
        <v>35</v>
      </c>
      <c r="N2368">
        <v>76885.600000000006</v>
      </c>
      <c r="O2368" t="s">
        <v>200</v>
      </c>
      <c r="P2368" t="s">
        <v>62</v>
      </c>
      <c r="Q2368">
        <v>86.85</v>
      </c>
      <c r="R2368">
        <v>5369.6</v>
      </c>
      <c r="S2368">
        <v>4820.54</v>
      </c>
      <c r="T2368">
        <v>6676.3</v>
      </c>
      <c r="U2368" t="str">
        <f>TEXT(Table1[[#This Row],[Booking_Date]],"mmm")</f>
        <v>Jan</v>
      </c>
      <c r="V2368">
        <f>YEAR(Table1[[#This Row],[Booking_Date]])</f>
        <v>2026</v>
      </c>
      <c r="W2368" t="s">
        <v>38</v>
      </c>
      <c r="X2368" t="str">
        <f>IF(Table1[[#This Row],[Freight_Cost]]&gt;50000,"High","Low")</f>
        <v>High</v>
      </c>
      <c r="Y2368" s="5" t="str">
        <f>IF(Table1[[#This Row],[Profit]]&gt;10000,"Good","Average")</f>
        <v>Average</v>
      </c>
      <c r="Z2368" s="5" t="str" cm="1">
        <f t="array" ref="Z2368">_xlfn.IFS(K2368&lt;=5,"Excellent",K2368&lt;=10,"Good",TRUE,"Delayed")</f>
        <v>Good</v>
      </c>
      <c r="AA2368" s="5" t="str">
        <f>_xlfn.XLOOKUP(Table1[[#This Row],[Shipment_ID]],A:A,E:E)</f>
        <v>COSCO</v>
      </c>
      <c r="AB2368" s="5">
        <f t="shared" si="36"/>
        <v>6676.3</v>
      </c>
    </row>
    <row r="2369" spans="1:28">
      <c r="A2369" t="s">
        <v>2563</v>
      </c>
      <c r="B2369" s="1">
        <v>45355</v>
      </c>
      <c r="C2369" t="s">
        <v>89</v>
      </c>
      <c r="D2369" t="s">
        <v>65</v>
      </c>
      <c r="E2369" t="s">
        <v>83</v>
      </c>
      <c r="F2369" t="s">
        <v>58</v>
      </c>
      <c r="G2369" t="s">
        <v>43</v>
      </c>
      <c r="H2369">
        <v>16.87</v>
      </c>
      <c r="I2369">
        <v>1448</v>
      </c>
      <c r="J2369">
        <v>95.56</v>
      </c>
      <c r="K2369">
        <v>3</v>
      </c>
      <c r="L2369" t="s">
        <v>68</v>
      </c>
      <c r="M2369" t="s">
        <v>45</v>
      </c>
      <c r="N2369">
        <v>60026.2</v>
      </c>
      <c r="O2369" t="s">
        <v>150</v>
      </c>
      <c r="P2369" t="s">
        <v>78</v>
      </c>
      <c r="Q2369">
        <v>87.12</v>
      </c>
      <c r="R2369">
        <v>3570.8</v>
      </c>
      <c r="S2369">
        <v>3174.46</v>
      </c>
      <c r="T2369">
        <v>8214.7000000000007</v>
      </c>
      <c r="U2369" t="str">
        <f>TEXT(Table1[[#This Row],[Booking_Date]],"mmm")</f>
        <v>Mar</v>
      </c>
      <c r="V2369">
        <f>YEAR(Table1[[#This Row],[Booking_Date]])</f>
        <v>2024</v>
      </c>
      <c r="W2369" t="s">
        <v>38</v>
      </c>
      <c r="X2369" t="str">
        <f>IF(Table1[[#This Row],[Freight_Cost]]&gt;50000,"High","Low")</f>
        <v>High</v>
      </c>
      <c r="Y2369" s="5" t="str">
        <f>IF(Table1[[#This Row],[Profit]]&gt;10000,"Good","Average")</f>
        <v>Average</v>
      </c>
      <c r="Z2369" s="5" t="str" cm="1">
        <f t="array" ref="Z2369">_xlfn.IFS(K2369&lt;=5,"Excellent",K2369&lt;=10,"Good",TRUE,"Delayed")</f>
        <v>Excellent</v>
      </c>
      <c r="AA2369" s="5" t="str">
        <f>_xlfn.XLOOKUP(Table1[[#This Row],[Shipment_ID]],A:A,E:E)</f>
        <v>MSC</v>
      </c>
      <c r="AB2369" s="5">
        <f t="shared" si="36"/>
        <v>8214.7000000000007</v>
      </c>
    </row>
    <row r="2370" spans="1:28">
      <c r="A2370" t="s">
        <v>2564</v>
      </c>
      <c r="B2370" s="1">
        <v>46062</v>
      </c>
      <c r="C2370" t="s">
        <v>64</v>
      </c>
      <c r="D2370" t="s">
        <v>108</v>
      </c>
      <c r="E2370" t="s">
        <v>42</v>
      </c>
      <c r="F2370" t="s">
        <v>32</v>
      </c>
      <c r="G2370" t="s">
        <v>90</v>
      </c>
      <c r="H2370">
        <v>26.15</v>
      </c>
      <c r="I2370">
        <v>2123</v>
      </c>
      <c r="J2370">
        <v>98.19</v>
      </c>
      <c r="K2370">
        <v>6</v>
      </c>
      <c r="L2370" t="s">
        <v>34</v>
      </c>
      <c r="M2370" t="s">
        <v>35</v>
      </c>
      <c r="N2370">
        <v>69793.8</v>
      </c>
      <c r="O2370" t="s">
        <v>150</v>
      </c>
      <c r="P2370" t="s">
        <v>74</v>
      </c>
      <c r="Q2370">
        <v>88.8</v>
      </c>
      <c r="R2370">
        <v>5292</v>
      </c>
      <c r="S2370">
        <v>2065.0300000000002</v>
      </c>
      <c r="T2370">
        <v>8563.17</v>
      </c>
      <c r="U2370" t="str">
        <f>TEXT(Table1[[#This Row],[Booking_Date]],"mmm")</f>
        <v>Feb</v>
      </c>
      <c r="V2370">
        <f>YEAR(Table1[[#This Row],[Booking_Date]])</f>
        <v>2026</v>
      </c>
      <c r="W2370" t="s">
        <v>38</v>
      </c>
      <c r="X2370" t="str">
        <f>IF(Table1[[#This Row],[Freight_Cost]]&gt;50000,"High","Low")</f>
        <v>High</v>
      </c>
      <c r="Y2370" s="5" t="str">
        <f>IF(Table1[[#This Row],[Profit]]&gt;10000,"Good","Average")</f>
        <v>Average</v>
      </c>
      <c r="Z2370" s="5" t="str" cm="1">
        <f t="array" ref="Z2370">_xlfn.IFS(K2370&lt;=5,"Excellent",K2370&lt;=10,"Good",TRUE,"Delayed")</f>
        <v>Good</v>
      </c>
      <c r="AA2370" s="5" t="str">
        <f>_xlfn.XLOOKUP(Table1[[#This Row],[Shipment_ID]],A:A,E:E)</f>
        <v>CMA CGM</v>
      </c>
      <c r="AB2370" s="5">
        <f t="shared" ref="AB2370:AB2433" si="37">INDEX(T:T,MATCH(A2370,A:A,0))</f>
        <v>8563.17</v>
      </c>
    </row>
    <row r="2371" spans="1:28">
      <c r="A2371" t="s">
        <v>2565</v>
      </c>
      <c r="B2371" s="1">
        <v>45400</v>
      </c>
      <c r="C2371" t="s">
        <v>50</v>
      </c>
      <c r="D2371" t="s">
        <v>51</v>
      </c>
      <c r="E2371" t="s">
        <v>42</v>
      </c>
      <c r="F2371" t="s">
        <v>32</v>
      </c>
      <c r="G2371" t="s">
        <v>67</v>
      </c>
      <c r="H2371">
        <v>18.7</v>
      </c>
      <c r="I2371">
        <v>2042</v>
      </c>
      <c r="J2371">
        <v>103.33</v>
      </c>
      <c r="K2371">
        <v>7</v>
      </c>
      <c r="L2371" t="s">
        <v>68</v>
      </c>
      <c r="M2371" t="s">
        <v>60</v>
      </c>
      <c r="N2371">
        <v>56233.599999999999</v>
      </c>
      <c r="O2371" t="s">
        <v>126</v>
      </c>
      <c r="P2371" t="s">
        <v>54</v>
      </c>
      <c r="Q2371">
        <v>82.78</v>
      </c>
      <c r="R2371">
        <v>4832</v>
      </c>
      <c r="S2371">
        <v>2983.34</v>
      </c>
      <c r="T2371">
        <v>9310.99</v>
      </c>
      <c r="U2371" t="str">
        <f>TEXT(Table1[[#This Row],[Booking_Date]],"mmm")</f>
        <v>Apr</v>
      </c>
      <c r="V2371">
        <f>YEAR(Table1[[#This Row],[Booking_Date]])</f>
        <v>2024</v>
      </c>
      <c r="W2371" t="s">
        <v>75</v>
      </c>
      <c r="X2371" t="str">
        <f>IF(Table1[[#This Row],[Freight_Cost]]&gt;50000,"High","Low")</f>
        <v>High</v>
      </c>
      <c r="Y2371" s="5" t="str">
        <f>IF(Table1[[#This Row],[Profit]]&gt;10000,"Good","Average")</f>
        <v>Average</v>
      </c>
      <c r="Z2371" s="5" t="str" cm="1">
        <f t="array" ref="Z2371">_xlfn.IFS(K2371&lt;=5,"Excellent",K2371&lt;=10,"Good",TRUE,"Delayed")</f>
        <v>Good</v>
      </c>
      <c r="AA2371" s="5" t="str">
        <f>_xlfn.XLOOKUP(Table1[[#This Row],[Shipment_ID]],A:A,E:E)</f>
        <v>CMA CGM</v>
      </c>
      <c r="AB2371" s="5">
        <f t="shared" si="37"/>
        <v>9310.99</v>
      </c>
    </row>
    <row r="2372" spans="1:28">
      <c r="A2372" t="s">
        <v>2566</v>
      </c>
      <c r="B2372" s="1">
        <v>45474</v>
      </c>
      <c r="C2372" t="s">
        <v>29</v>
      </c>
      <c r="D2372" t="s">
        <v>30</v>
      </c>
      <c r="E2372" t="s">
        <v>31</v>
      </c>
      <c r="F2372" t="s">
        <v>58</v>
      </c>
      <c r="G2372" t="s">
        <v>67</v>
      </c>
      <c r="H2372">
        <v>22.2</v>
      </c>
      <c r="I2372">
        <v>1625</v>
      </c>
      <c r="J2372">
        <v>101.09</v>
      </c>
      <c r="K2372">
        <v>5</v>
      </c>
      <c r="L2372" t="s">
        <v>44</v>
      </c>
      <c r="M2372" t="s">
        <v>45</v>
      </c>
      <c r="N2372">
        <v>65110.8</v>
      </c>
      <c r="O2372" t="s">
        <v>686</v>
      </c>
      <c r="P2372" t="s">
        <v>62</v>
      </c>
      <c r="Q2372">
        <v>86.06</v>
      </c>
      <c r="R2372">
        <v>4138</v>
      </c>
      <c r="S2372">
        <v>4471.0600000000004</v>
      </c>
      <c r="T2372">
        <v>10995.54</v>
      </c>
      <c r="U2372" t="str">
        <f>TEXT(Table1[[#This Row],[Booking_Date]],"mmm")</f>
        <v>Jul</v>
      </c>
      <c r="V2372">
        <f>YEAR(Table1[[#This Row],[Booking_Date]])</f>
        <v>2024</v>
      </c>
      <c r="W2372" t="s">
        <v>48</v>
      </c>
      <c r="X2372" t="str">
        <f>IF(Table1[[#This Row],[Freight_Cost]]&gt;50000,"High","Low")</f>
        <v>High</v>
      </c>
      <c r="Y2372" s="5" t="str">
        <f>IF(Table1[[#This Row],[Profit]]&gt;10000,"Good","Average")</f>
        <v>Good</v>
      </c>
      <c r="Z2372" s="5" t="str" cm="1">
        <f t="array" ref="Z2372">_xlfn.IFS(K2372&lt;=5,"Excellent",K2372&lt;=10,"Good",TRUE,"Delayed")</f>
        <v>Excellent</v>
      </c>
      <c r="AA2372" s="5" t="str">
        <f>_xlfn.XLOOKUP(Table1[[#This Row],[Shipment_ID]],A:A,E:E)</f>
        <v>Hapag-Lloyd</v>
      </c>
      <c r="AB2372" s="5">
        <f t="shared" si="37"/>
        <v>10995.54</v>
      </c>
    </row>
    <row r="2373" spans="1:28">
      <c r="A2373" t="s">
        <v>2567</v>
      </c>
      <c r="B2373" s="1">
        <v>45713</v>
      </c>
      <c r="C2373" t="s">
        <v>50</v>
      </c>
      <c r="D2373" t="s">
        <v>56</v>
      </c>
      <c r="E2373" t="s">
        <v>57</v>
      </c>
      <c r="F2373" t="s">
        <v>32</v>
      </c>
      <c r="G2373" t="s">
        <v>33</v>
      </c>
      <c r="H2373">
        <v>21.72</v>
      </c>
      <c r="I2373">
        <v>1414</v>
      </c>
      <c r="J2373">
        <v>96.93</v>
      </c>
      <c r="K2373">
        <v>4</v>
      </c>
      <c r="L2373" t="s">
        <v>68</v>
      </c>
      <c r="M2373" t="s">
        <v>45</v>
      </c>
      <c r="N2373">
        <v>52147.6</v>
      </c>
      <c r="O2373" t="s">
        <v>254</v>
      </c>
      <c r="P2373" t="s">
        <v>47</v>
      </c>
      <c r="Q2373">
        <v>84.82</v>
      </c>
      <c r="R2373">
        <v>3696.8</v>
      </c>
      <c r="S2373">
        <v>2347.13</v>
      </c>
      <c r="T2373">
        <v>5876.75</v>
      </c>
      <c r="U2373" t="str">
        <f>TEXT(Table1[[#This Row],[Booking_Date]],"mmm")</f>
        <v>Feb</v>
      </c>
      <c r="V2373">
        <f>YEAR(Table1[[#This Row],[Booking_Date]])</f>
        <v>2025</v>
      </c>
      <c r="W2373" t="s">
        <v>38</v>
      </c>
      <c r="X2373" t="str">
        <f>IF(Table1[[#This Row],[Freight_Cost]]&gt;50000,"High","Low")</f>
        <v>High</v>
      </c>
      <c r="Y2373" s="5" t="str">
        <f>IF(Table1[[#This Row],[Profit]]&gt;10000,"Good","Average")</f>
        <v>Average</v>
      </c>
      <c r="Z2373" s="5" t="str" cm="1">
        <f t="array" ref="Z2373">_xlfn.IFS(K2373&lt;=5,"Excellent",K2373&lt;=10,"Good",TRUE,"Delayed")</f>
        <v>Excellent</v>
      </c>
      <c r="AA2373" s="5" t="str">
        <f>_xlfn.XLOOKUP(Table1[[#This Row],[Shipment_ID]],A:A,E:E)</f>
        <v>Evergreen</v>
      </c>
      <c r="AB2373" s="5">
        <f t="shared" si="37"/>
        <v>5876.75</v>
      </c>
    </row>
    <row r="2374" spans="1:28">
      <c r="A2374" t="s">
        <v>2568</v>
      </c>
      <c r="B2374" s="1">
        <v>45428</v>
      </c>
      <c r="C2374" t="s">
        <v>29</v>
      </c>
      <c r="D2374" t="s">
        <v>56</v>
      </c>
      <c r="E2374" t="s">
        <v>42</v>
      </c>
      <c r="F2374" t="s">
        <v>58</v>
      </c>
      <c r="G2374" t="s">
        <v>90</v>
      </c>
      <c r="H2374">
        <v>18.63</v>
      </c>
      <c r="I2374">
        <v>2628</v>
      </c>
      <c r="J2374">
        <v>100.21</v>
      </c>
      <c r="K2374">
        <v>8</v>
      </c>
      <c r="L2374" t="s">
        <v>44</v>
      </c>
      <c r="M2374" t="s">
        <v>45</v>
      </c>
      <c r="N2374">
        <v>73828.2</v>
      </c>
      <c r="O2374" t="s">
        <v>368</v>
      </c>
      <c r="P2374" t="s">
        <v>74</v>
      </c>
      <c r="Q2374">
        <v>85.5</v>
      </c>
      <c r="R2374">
        <v>6001.2</v>
      </c>
      <c r="S2374">
        <v>4841.57</v>
      </c>
      <c r="T2374">
        <v>9503.4500000000007</v>
      </c>
      <c r="U2374" t="str">
        <f>TEXT(Table1[[#This Row],[Booking_Date]],"mmm")</f>
        <v>May</v>
      </c>
      <c r="V2374">
        <f>YEAR(Table1[[#This Row],[Booking_Date]])</f>
        <v>2024</v>
      </c>
      <c r="W2374" t="s">
        <v>75</v>
      </c>
      <c r="X2374" t="str">
        <f>IF(Table1[[#This Row],[Freight_Cost]]&gt;50000,"High","Low")</f>
        <v>High</v>
      </c>
      <c r="Y2374" s="5" t="str">
        <f>IF(Table1[[#This Row],[Profit]]&gt;10000,"Good","Average")</f>
        <v>Average</v>
      </c>
      <c r="Z2374" s="5" t="str" cm="1">
        <f t="array" ref="Z2374">_xlfn.IFS(K2374&lt;=5,"Excellent",K2374&lt;=10,"Good",TRUE,"Delayed")</f>
        <v>Good</v>
      </c>
      <c r="AA2374" s="5" t="str">
        <f>_xlfn.XLOOKUP(Table1[[#This Row],[Shipment_ID]],A:A,E:E)</f>
        <v>CMA CGM</v>
      </c>
      <c r="AB2374" s="5">
        <f t="shared" si="37"/>
        <v>9503.4500000000007</v>
      </c>
    </row>
    <row r="2375" spans="1:28">
      <c r="A2375" t="s">
        <v>2569</v>
      </c>
      <c r="B2375" s="1">
        <v>45704</v>
      </c>
      <c r="C2375" t="s">
        <v>64</v>
      </c>
      <c r="D2375" t="s">
        <v>65</v>
      </c>
      <c r="E2375" t="s">
        <v>42</v>
      </c>
      <c r="F2375" t="s">
        <v>58</v>
      </c>
      <c r="G2375" t="s">
        <v>67</v>
      </c>
      <c r="H2375">
        <v>20.89</v>
      </c>
      <c r="I2375">
        <v>1485</v>
      </c>
      <c r="J2375">
        <v>92.43</v>
      </c>
      <c r="K2375">
        <v>5</v>
      </c>
      <c r="L2375" t="s">
        <v>68</v>
      </c>
      <c r="M2375" t="s">
        <v>35</v>
      </c>
      <c r="N2375">
        <v>66212.600000000006</v>
      </c>
      <c r="O2375" t="s">
        <v>161</v>
      </c>
      <c r="P2375" t="s">
        <v>54</v>
      </c>
      <c r="Q2375">
        <v>82.16</v>
      </c>
      <c r="R2375">
        <v>3805.6</v>
      </c>
      <c r="S2375">
        <v>4505.1400000000003</v>
      </c>
      <c r="T2375">
        <v>9944.49</v>
      </c>
      <c r="U2375" t="str">
        <f>TEXT(Table1[[#This Row],[Booking_Date]],"mmm")</f>
        <v>Feb</v>
      </c>
      <c r="V2375">
        <f>YEAR(Table1[[#This Row],[Booking_Date]])</f>
        <v>2025</v>
      </c>
      <c r="W2375" t="s">
        <v>38</v>
      </c>
      <c r="X2375" t="str">
        <f>IF(Table1[[#This Row],[Freight_Cost]]&gt;50000,"High","Low")</f>
        <v>High</v>
      </c>
      <c r="Y2375" s="5" t="str">
        <f>IF(Table1[[#This Row],[Profit]]&gt;10000,"Good","Average")</f>
        <v>Average</v>
      </c>
      <c r="Z2375" s="5" t="str" cm="1">
        <f t="array" ref="Z2375">_xlfn.IFS(K2375&lt;=5,"Excellent",K2375&lt;=10,"Good",TRUE,"Delayed")</f>
        <v>Excellent</v>
      </c>
      <c r="AA2375" s="5" t="str">
        <f>_xlfn.XLOOKUP(Table1[[#This Row],[Shipment_ID]],A:A,E:E)</f>
        <v>CMA CGM</v>
      </c>
      <c r="AB2375" s="5">
        <f t="shared" si="37"/>
        <v>9944.49</v>
      </c>
    </row>
    <row r="2376" spans="1:28">
      <c r="A2376" t="s">
        <v>2570</v>
      </c>
      <c r="B2376" s="1">
        <v>45677</v>
      </c>
      <c r="C2376" t="s">
        <v>50</v>
      </c>
      <c r="D2376" t="s">
        <v>65</v>
      </c>
      <c r="E2376" t="s">
        <v>42</v>
      </c>
      <c r="F2376" t="s">
        <v>58</v>
      </c>
      <c r="G2376" t="s">
        <v>59</v>
      </c>
      <c r="H2376">
        <v>13.6</v>
      </c>
      <c r="I2376">
        <v>2134</v>
      </c>
      <c r="J2376">
        <v>95.83</v>
      </c>
      <c r="K2376">
        <v>5</v>
      </c>
      <c r="L2376" t="s">
        <v>68</v>
      </c>
      <c r="M2376" t="s">
        <v>45</v>
      </c>
      <c r="N2376">
        <v>65347.6</v>
      </c>
      <c r="O2376" t="s">
        <v>464</v>
      </c>
      <c r="P2376" t="s">
        <v>74</v>
      </c>
      <c r="Q2376">
        <v>87.38</v>
      </c>
      <c r="R2376">
        <v>4812</v>
      </c>
      <c r="S2376">
        <v>3122.15</v>
      </c>
      <c r="T2376">
        <v>7385.39</v>
      </c>
      <c r="U2376" t="str">
        <f>TEXT(Table1[[#This Row],[Booking_Date]],"mmm")</f>
        <v>Jan</v>
      </c>
      <c r="V2376">
        <f>YEAR(Table1[[#This Row],[Booking_Date]])</f>
        <v>2025</v>
      </c>
      <c r="W2376" t="s">
        <v>38</v>
      </c>
      <c r="X2376" t="str">
        <f>IF(Table1[[#This Row],[Freight_Cost]]&gt;50000,"High","Low")</f>
        <v>High</v>
      </c>
      <c r="Y2376" s="5" t="str">
        <f>IF(Table1[[#This Row],[Profit]]&gt;10000,"Good","Average")</f>
        <v>Average</v>
      </c>
      <c r="Z2376" s="5" t="str" cm="1">
        <f t="array" ref="Z2376">_xlfn.IFS(K2376&lt;=5,"Excellent",K2376&lt;=10,"Good",TRUE,"Delayed")</f>
        <v>Excellent</v>
      </c>
      <c r="AA2376" s="5" t="str">
        <f>_xlfn.XLOOKUP(Table1[[#This Row],[Shipment_ID]],A:A,E:E)</f>
        <v>CMA CGM</v>
      </c>
      <c r="AB2376" s="5">
        <f t="shared" si="37"/>
        <v>7385.39</v>
      </c>
    </row>
    <row r="2377" spans="1:28">
      <c r="A2377" t="s">
        <v>2571</v>
      </c>
      <c r="B2377" s="1">
        <v>45744</v>
      </c>
      <c r="C2377" t="s">
        <v>29</v>
      </c>
      <c r="D2377" t="s">
        <v>41</v>
      </c>
      <c r="E2377" t="s">
        <v>31</v>
      </c>
      <c r="F2377" t="s">
        <v>58</v>
      </c>
      <c r="G2377" t="s">
        <v>43</v>
      </c>
      <c r="H2377">
        <v>18.579999999999998</v>
      </c>
      <c r="I2377">
        <v>791</v>
      </c>
      <c r="J2377">
        <v>96.3</v>
      </c>
      <c r="K2377">
        <v>3</v>
      </c>
      <c r="L2377" t="s">
        <v>68</v>
      </c>
      <c r="M2377" t="s">
        <v>60</v>
      </c>
      <c r="N2377">
        <v>52270</v>
      </c>
      <c r="O2377" t="s">
        <v>137</v>
      </c>
      <c r="P2377" t="s">
        <v>78</v>
      </c>
      <c r="Q2377">
        <v>87.33</v>
      </c>
      <c r="R2377">
        <v>2325.1999999999998</v>
      </c>
      <c r="S2377">
        <v>4568.1400000000003</v>
      </c>
      <c r="T2377">
        <v>7249.55</v>
      </c>
      <c r="U2377" t="str">
        <f>TEXT(Table1[[#This Row],[Booking_Date]],"mmm")</f>
        <v>Mar</v>
      </c>
      <c r="V2377">
        <f>YEAR(Table1[[#This Row],[Booking_Date]])</f>
        <v>2025</v>
      </c>
      <c r="W2377" t="s">
        <v>38</v>
      </c>
      <c r="X2377" t="str">
        <f>IF(Table1[[#This Row],[Freight_Cost]]&gt;50000,"High","Low")</f>
        <v>High</v>
      </c>
      <c r="Y2377" s="5" t="str">
        <f>IF(Table1[[#This Row],[Profit]]&gt;10000,"Good","Average")</f>
        <v>Average</v>
      </c>
      <c r="Z2377" s="5" t="str" cm="1">
        <f t="array" ref="Z2377">_xlfn.IFS(K2377&lt;=5,"Excellent",K2377&lt;=10,"Good",TRUE,"Delayed")</f>
        <v>Excellent</v>
      </c>
      <c r="AA2377" s="5" t="str">
        <f>_xlfn.XLOOKUP(Table1[[#This Row],[Shipment_ID]],A:A,E:E)</f>
        <v>Hapag-Lloyd</v>
      </c>
      <c r="AB2377" s="5">
        <f t="shared" si="37"/>
        <v>7249.55</v>
      </c>
    </row>
    <row r="2378" spans="1:28">
      <c r="A2378" t="s">
        <v>2572</v>
      </c>
      <c r="B2378" s="1">
        <v>46182</v>
      </c>
      <c r="C2378" t="s">
        <v>115</v>
      </c>
      <c r="D2378" t="s">
        <v>108</v>
      </c>
      <c r="E2378" t="s">
        <v>42</v>
      </c>
      <c r="F2378" t="s">
        <v>58</v>
      </c>
      <c r="G2378" t="s">
        <v>59</v>
      </c>
      <c r="H2378">
        <v>13.64</v>
      </c>
      <c r="I2378">
        <v>687</v>
      </c>
      <c r="J2378">
        <v>99.63</v>
      </c>
      <c r="K2378">
        <v>2</v>
      </c>
      <c r="L2378" t="s">
        <v>68</v>
      </c>
      <c r="M2378" t="s">
        <v>45</v>
      </c>
      <c r="N2378">
        <v>48475.6</v>
      </c>
      <c r="O2378" t="s">
        <v>85</v>
      </c>
      <c r="P2378" t="s">
        <v>54</v>
      </c>
      <c r="Q2378">
        <v>88.08</v>
      </c>
      <c r="R2378">
        <v>1919.6</v>
      </c>
      <c r="S2378">
        <v>2497.44</v>
      </c>
      <c r="T2378">
        <v>7003.38</v>
      </c>
      <c r="U2378" t="str">
        <f>TEXT(Table1[[#This Row],[Booking_Date]],"mmm")</f>
        <v>Jun</v>
      </c>
      <c r="V2378">
        <f>YEAR(Table1[[#This Row],[Booking_Date]])</f>
        <v>2026</v>
      </c>
      <c r="W2378" t="s">
        <v>75</v>
      </c>
      <c r="X2378" t="str">
        <f>IF(Table1[[#This Row],[Freight_Cost]]&gt;50000,"High","Low")</f>
        <v>Low</v>
      </c>
      <c r="Y2378" s="5" t="str">
        <f>IF(Table1[[#This Row],[Profit]]&gt;10000,"Good","Average")</f>
        <v>Average</v>
      </c>
      <c r="Z2378" s="5" t="str" cm="1">
        <f t="array" ref="Z2378">_xlfn.IFS(K2378&lt;=5,"Excellent",K2378&lt;=10,"Good",TRUE,"Delayed")</f>
        <v>Excellent</v>
      </c>
      <c r="AA2378" s="5" t="str">
        <f>_xlfn.XLOOKUP(Table1[[#This Row],[Shipment_ID]],A:A,E:E)</f>
        <v>CMA CGM</v>
      </c>
      <c r="AB2378" s="5">
        <f t="shared" si="37"/>
        <v>7003.38</v>
      </c>
    </row>
    <row r="2379" spans="1:28">
      <c r="A2379" t="s">
        <v>2573</v>
      </c>
      <c r="B2379" s="1">
        <v>45957</v>
      </c>
      <c r="C2379" t="s">
        <v>29</v>
      </c>
      <c r="D2379" t="s">
        <v>51</v>
      </c>
      <c r="E2379" t="s">
        <v>31</v>
      </c>
      <c r="F2379" t="s">
        <v>58</v>
      </c>
      <c r="G2379" t="s">
        <v>59</v>
      </c>
      <c r="H2379">
        <v>18.89</v>
      </c>
      <c r="I2379">
        <v>2452</v>
      </c>
      <c r="J2379">
        <v>94.21</v>
      </c>
      <c r="K2379">
        <v>7</v>
      </c>
      <c r="L2379" t="s">
        <v>68</v>
      </c>
      <c r="M2379" t="s">
        <v>60</v>
      </c>
      <c r="N2379">
        <v>72230.2</v>
      </c>
      <c r="O2379" t="s">
        <v>416</v>
      </c>
      <c r="P2379" t="s">
        <v>62</v>
      </c>
      <c r="Q2379">
        <v>83.41</v>
      </c>
      <c r="R2379">
        <v>5659.6</v>
      </c>
      <c r="S2379">
        <v>3070.56</v>
      </c>
      <c r="T2379">
        <v>6717.11</v>
      </c>
      <c r="U2379" t="str">
        <f>TEXT(Table1[[#This Row],[Booking_Date]],"mmm")</f>
        <v>Oct</v>
      </c>
      <c r="V2379">
        <f>YEAR(Table1[[#This Row],[Booking_Date]])</f>
        <v>2025</v>
      </c>
      <c r="W2379" t="s">
        <v>104</v>
      </c>
      <c r="X2379" t="str">
        <f>IF(Table1[[#This Row],[Freight_Cost]]&gt;50000,"High","Low")</f>
        <v>High</v>
      </c>
      <c r="Y2379" s="5" t="str">
        <f>IF(Table1[[#This Row],[Profit]]&gt;10000,"Good","Average")</f>
        <v>Average</v>
      </c>
      <c r="Z2379" s="5" t="str" cm="1">
        <f t="array" ref="Z2379">_xlfn.IFS(K2379&lt;=5,"Excellent",K2379&lt;=10,"Good",TRUE,"Delayed")</f>
        <v>Good</v>
      </c>
      <c r="AA2379" s="5" t="str">
        <f>_xlfn.XLOOKUP(Table1[[#This Row],[Shipment_ID]],A:A,E:E)</f>
        <v>Hapag-Lloyd</v>
      </c>
      <c r="AB2379" s="5">
        <f t="shared" si="37"/>
        <v>6717.11</v>
      </c>
    </row>
    <row r="2380" spans="1:28">
      <c r="A2380" t="s">
        <v>2574</v>
      </c>
      <c r="B2380" s="1">
        <v>45464</v>
      </c>
      <c r="C2380" t="s">
        <v>40</v>
      </c>
      <c r="D2380" t="s">
        <v>72</v>
      </c>
      <c r="E2380" t="s">
        <v>83</v>
      </c>
      <c r="F2380" t="s">
        <v>32</v>
      </c>
      <c r="G2380" t="s">
        <v>52</v>
      </c>
      <c r="H2380">
        <v>25.34</v>
      </c>
      <c r="I2380">
        <v>1522</v>
      </c>
      <c r="J2380">
        <v>89.23</v>
      </c>
      <c r="K2380">
        <v>4</v>
      </c>
      <c r="L2380" t="s">
        <v>44</v>
      </c>
      <c r="M2380" t="s">
        <v>45</v>
      </c>
      <c r="N2380">
        <v>53277.599999999999</v>
      </c>
      <c r="O2380" t="s">
        <v>236</v>
      </c>
      <c r="P2380" t="s">
        <v>47</v>
      </c>
      <c r="Q2380">
        <v>88.82</v>
      </c>
      <c r="R2380">
        <v>4057.6</v>
      </c>
      <c r="S2380">
        <v>2680.94</v>
      </c>
      <c r="T2380">
        <v>5281.75</v>
      </c>
      <c r="U2380" t="str">
        <f>TEXT(Table1[[#This Row],[Booking_Date]],"mmm")</f>
        <v>Jun</v>
      </c>
      <c r="V2380">
        <f>YEAR(Table1[[#This Row],[Booking_Date]])</f>
        <v>2024</v>
      </c>
      <c r="W2380" t="s">
        <v>75</v>
      </c>
      <c r="X2380" t="str">
        <f>IF(Table1[[#This Row],[Freight_Cost]]&gt;50000,"High","Low")</f>
        <v>High</v>
      </c>
      <c r="Y2380" s="5" t="str">
        <f>IF(Table1[[#This Row],[Profit]]&gt;10000,"Good","Average")</f>
        <v>Average</v>
      </c>
      <c r="Z2380" s="5" t="str" cm="1">
        <f t="array" ref="Z2380">_xlfn.IFS(K2380&lt;=5,"Excellent",K2380&lt;=10,"Good",TRUE,"Delayed")</f>
        <v>Excellent</v>
      </c>
      <c r="AA2380" s="5" t="str">
        <f>_xlfn.XLOOKUP(Table1[[#This Row],[Shipment_ID]],A:A,E:E)</f>
        <v>MSC</v>
      </c>
      <c r="AB2380" s="5">
        <f t="shared" si="37"/>
        <v>5281.75</v>
      </c>
    </row>
    <row r="2381" spans="1:28">
      <c r="A2381" t="s">
        <v>2575</v>
      </c>
      <c r="B2381" s="1">
        <v>45386</v>
      </c>
      <c r="C2381" t="s">
        <v>50</v>
      </c>
      <c r="D2381" t="s">
        <v>41</v>
      </c>
      <c r="E2381" t="s">
        <v>102</v>
      </c>
      <c r="F2381" t="s">
        <v>58</v>
      </c>
      <c r="G2381" t="s">
        <v>84</v>
      </c>
      <c r="H2381">
        <v>25.56</v>
      </c>
      <c r="I2381">
        <v>2623</v>
      </c>
      <c r="J2381">
        <v>99.99</v>
      </c>
      <c r="K2381">
        <v>7</v>
      </c>
      <c r="L2381" t="s">
        <v>44</v>
      </c>
      <c r="M2381" t="s">
        <v>35</v>
      </c>
      <c r="N2381">
        <v>82478.8</v>
      </c>
      <c r="O2381" t="s">
        <v>130</v>
      </c>
      <c r="P2381" t="s">
        <v>37</v>
      </c>
      <c r="Q2381">
        <v>82.47</v>
      </c>
      <c r="R2381">
        <v>6268.4</v>
      </c>
      <c r="S2381">
        <v>3345.08</v>
      </c>
      <c r="T2381">
        <v>12615.57</v>
      </c>
      <c r="U2381" t="str">
        <f>TEXT(Table1[[#This Row],[Booking_Date]],"mmm")</f>
        <v>Apr</v>
      </c>
      <c r="V2381">
        <f>YEAR(Table1[[#This Row],[Booking_Date]])</f>
        <v>2024</v>
      </c>
      <c r="W2381" t="s">
        <v>75</v>
      </c>
      <c r="X2381" t="str">
        <f>IF(Table1[[#This Row],[Freight_Cost]]&gt;50000,"High","Low")</f>
        <v>High</v>
      </c>
      <c r="Y2381" s="5" t="str">
        <f>IF(Table1[[#This Row],[Profit]]&gt;10000,"Good","Average")</f>
        <v>Good</v>
      </c>
      <c r="Z2381" s="5" t="str" cm="1">
        <f t="array" ref="Z2381">_xlfn.IFS(K2381&lt;=5,"Excellent",K2381&lt;=10,"Good",TRUE,"Delayed")</f>
        <v>Good</v>
      </c>
      <c r="AA2381" s="5" t="str">
        <f>_xlfn.XLOOKUP(Table1[[#This Row],[Shipment_ID]],A:A,E:E)</f>
        <v>Maersk</v>
      </c>
      <c r="AB2381" s="5">
        <f t="shared" si="37"/>
        <v>12615.57</v>
      </c>
    </row>
    <row r="2382" spans="1:28">
      <c r="A2382" t="s">
        <v>2576</v>
      </c>
      <c r="B2382" s="1">
        <v>45990</v>
      </c>
      <c r="C2382" t="s">
        <v>40</v>
      </c>
      <c r="D2382" t="s">
        <v>30</v>
      </c>
      <c r="E2382" t="s">
        <v>57</v>
      </c>
      <c r="F2382" t="s">
        <v>32</v>
      </c>
      <c r="G2382" t="s">
        <v>43</v>
      </c>
      <c r="H2382">
        <v>15.35</v>
      </c>
      <c r="I2382">
        <v>1519</v>
      </c>
      <c r="J2382">
        <v>102.82</v>
      </c>
      <c r="K2382">
        <v>5</v>
      </c>
      <c r="L2382" t="s">
        <v>44</v>
      </c>
      <c r="M2382" t="s">
        <v>60</v>
      </c>
      <c r="N2382">
        <v>44381.4</v>
      </c>
      <c r="O2382" t="s">
        <v>232</v>
      </c>
      <c r="P2382" t="s">
        <v>62</v>
      </c>
      <c r="Q2382">
        <v>84.01</v>
      </c>
      <c r="R2382">
        <v>3652</v>
      </c>
      <c r="S2382">
        <v>4912.26</v>
      </c>
      <c r="T2382">
        <v>5009.74</v>
      </c>
      <c r="U2382" t="str">
        <f>TEXT(Table1[[#This Row],[Booking_Date]],"mmm")</f>
        <v>Nov</v>
      </c>
      <c r="V2382">
        <f>YEAR(Table1[[#This Row],[Booking_Date]])</f>
        <v>2025</v>
      </c>
      <c r="W2382" t="s">
        <v>104</v>
      </c>
      <c r="X2382" t="str">
        <f>IF(Table1[[#This Row],[Freight_Cost]]&gt;50000,"High","Low")</f>
        <v>Low</v>
      </c>
      <c r="Y2382" s="5" t="str">
        <f>IF(Table1[[#This Row],[Profit]]&gt;10000,"Good","Average")</f>
        <v>Average</v>
      </c>
      <c r="Z2382" s="5" t="str" cm="1">
        <f t="array" ref="Z2382">_xlfn.IFS(K2382&lt;=5,"Excellent",K2382&lt;=10,"Good",TRUE,"Delayed")</f>
        <v>Excellent</v>
      </c>
      <c r="AA2382" s="5" t="str">
        <f>_xlfn.XLOOKUP(Table1[[#This Row],[Shipment_ID]],A:A,E:E)</f>
        <v>Evergreen</v>
      </c>
      <c r="AB2382" s="5">
        <f t="shared" si="37"/>
        <v>5009.74</v>
      </c>
    </row>
    <row r="2383" spans="1:28">
      <c r="A2383" t="s">
        <v>2577</v>
      </c>
      <c r="B2383" s="1">
        <v>45923</v>
      </c>
      <c r="C2383" t="s">
        <v>64</v>
      </c>
      <c r="D2383" t="s">
        <v>65</v>
      </c>
      <c r="E2383" t="s">
        <v>99</v>
      </c>
      <c r="F2383" t="s">
        <v>32</v>
      </c>
      <c r="G2383" t="s">
        <v>52</v>
      </c>
      <c r="H2383">
        <v>21.81</v>
      </c>
      <c r="I2383">
        <v>2495</v>
      </c>
      <c r="J2383">
        <v>98.46</v>
      </c>
      <c r="K2383">
        <v>7</v>
      </c>
      <c r="L2383" t="s">
        <v>34</v>
      </c>
      <c r="M2383" t="s">
        <v>60</v>
      </c>
      <c r="N2383">
        <v>66384.2</v>
      </c>
      <c r="O2383" t="s">
        <v>358</v>
      </c>
      <c r="P2383" t="s">
        <v>78</v>
      </c>
      <c r="Q2383">
        <v>86.44</v>
      </c>
      <c r="R2383">
        <v>5862.4</v>
      </c>
      <c r="S2383">
        <v>4947.8</v>
      </c>
      <c r="T2383">
        <v>10929.57</v>
      </c>
      <c r="U2383" t="str">
        <f>TEXT(Table1[[#This Row],[Booking_Date]],"mmm")</f>
        <v>Sep</v>
      </c>
      <c r="V2383">
        <f>YEAR(Table1[[#This Row],[Booking_Date]])</f>
        <v>2025</v>
      </c>
      <c r="W2383" t="s">
        <v>48</v>
      </c>
      <c r="X2383" t="str">
        <f>IF(Table1[[#This Row],[Freight_Cost]]&gt;50000,"High","Low")</f>
        <v>High</v>
      </c>
      <c r="Y2383" s="5" t="str">
        <f>IF(Table1[[#This Row],[Profit]]&gt;10000,"Good","Average")</f>
        <v>Good</v>
      </c>
      <c r="Z2383" s="5" t="str" cm="1">
        <f t="array" ref="Z2383">_xlfn.IFS(K2383&lt;=5,"Excellent",K2383&lt;=10,"Good",TRUE,"Delayed")</f>
        <v>Good</v>
      </c>
      <c r="AA2383" s="5" t="str">
        <f>_xlfn.XLOOKUP(Table1[[#This Row],[Shipment_ID]],A:A,E:E)</f>
        <v>ONE</v>
      </c>
      <c r="AB2383" s="5">
        <f t="shared" si="37"/>
        <v>10929.57</v>
      </c>
    </row>
    <row r="2384" spans="1:28">
      <c r="A2384" t="s">
        <v>2578</v>
      </c>
      <c r="B2384" s="1">
        <v>45316</v>
      </c>
      <c r="C2384" t="s">
        <v>89</v>
      </c>
      <c r="D2384" t="s">
        <v>82</v>
      </c>
      <c r="E2384" t="s">
        <v>57</v>
      </c>
      <c r="F2384" t="s">
        <v>32</v>
      </c>
      <c r="G2384" t="s">
        <v>90</v>
      </c>
      <c r="H2384">
        <v>21.74</v>
      </c>
      <c r="I2384">
        <v>551</v>
      </c>
      <c r="J2384">
        <v>87.19</v>
      </c>
      <c r="K2384">
        <v>2</v>
      </c>
      <c r="L2384" t="s">
        <v>68</v>
      </c>
      <c r="M2384" t="s">
        <v>45</v>
      </c>
      <c r="N2384">
        <v>40640.800000000003</v>
      </c>
      <c r="O2384" t="s">
        <v>178</v>
      </c>
      <c r="P2384" t="s">
        <v>62</v>
      </c>
      <c r="Q2384">
        <v>84.08</v>
      </c>
      <c r="R2384">
        <v>1971.6</v>
      </c>
      <c r="S2384">
        <v>1771.49</v>
      </c>
      <c r="T2384">
        <v>7200.26</v>
      </c>
      <c r="U2384" t="str">
        <f>TEXT(Table1[[#This Row],[Booking_Date]],"mmm")</f>
        <v>Jan</v>
      </c>
      <c r="V2384">
        <f>YEAR(Table1[[#This Row],[Booking_Date]])</f>
        <v>2024</v>
      </c>
      <c r="W2384" t="s">
        <v>38</v>
      </c>
      <c r="X2384" t="str">
        <f>IF(Table1[[#This Row],[Freight_Cost]]&gt;50000,"High","Low")</f>
        <v>Low</v>
      </c>
      <c r="Y2384" s="5" t="str">
        <f>IF(Table1[[#This Row],[Profit]]&gt;10000,"Good","Average")</f>
        <v>Average</v>
      </c>
      <c r="Z2384" s="5" t="str" cm="1">
        <f t="array" ref="Z2384">_xlfn.IFS(K2384&lt;=5,"Excellent",K2384&lt;=10,"Good",TRUE,"Delayed")</f>
        <v>Excellent</v>
      </c>
      <c r="AA2384" s="5" t="str">
        <f>_xlfn.XLOOKUP(Table1[[#This Row],[Shipment_ID]],A:A,E:E)</f>
        <v>Evergreen</v>
      </c>
      <c r="AB2384" s="5">
        <f t="shared" si="37"/>
        <v>7200.26</v>
      </c>
    </row>
    <row r="2385" spans="1:28">
      <c r="A2385" t="s">
        <v>2579</v>
      </c>
      <c r="B2385" s="1">
        <v>45605</v>
      </c>
      <c r="C2385" t="s">
        <v>89</v>
      </c>
      <c r="D2385" t="s">
        <v>41</v>
      </c>
      <c r="E2385" t="s">
        <v>99</v>
      </c>
      <c r="F2385" t="s">
        <v>58</v>
      </c>
      <c r="G2385" t="s">
        <v>59</v>
      </c>
      <c r="H2385">
        <v>25.24</v>
      </c>
      <c r="I2385">
        <v>1319</v>
      </c>
      <c r="J2385">
        <v>91.92</v>
      </c>
      <c r="K2385">
        <v>4</v>
      </c>
      <c r="L2385" t="s">
        <v>68</v>
      </c>
      <c r="M2385" t="s">
        <v>60</v>
      </c>
      <c r="N2385">
        <v>64074.400000000001</v>
      </c>
      <c r="O2385" t="s">
        <v>207</v>
      </c>
      <c r="P2385" t="s">
        <v>62</v>
      </c>
      <c r="Q2385">
        <v>83.5</v>
      </c>
      <c r="R2385">
        <v>3647.6</v>
      </c>
      <c r="S2385">
        <v>4373.8</v>
      </c>
      <c r="T2385">
        <v>9938.31</v>
      </c>
      <c r="U2385" t="str">
        <f>TEXT(Table1[[#This Row],[Booking_Date]],"mmm")</f>
        <v>Nov</v>
      </c>
      <c r="V2385">
        <f>YEAR(Table1[[#This Row],[Booking_Date]])</f>
        <v>2024</v>
      </c>
      <c r="W2385" t="s">
        <v>104</v>
      </c>
      <c r="X2385" t="str">
        <f>IF(Table1[[#This Row],[Freight_Cost]]&gt;50000,"High","Low")</f>
        <v>High</v>
      </c>
      <c r="Y2385" s="5" t="str">
        <f>IF(Table1[[#This Row],[Profit]]&gt;10000,"Good","Average")</f>
        <v>Average</v>
      </c>
      <c r="Z2385" s="5" t="str" cm="1">
        <f t="array" ref="Z2385">_xlfn.IFS(K2385&lt;=5,"Excellent",K2385&lt;=10,"Good",TRUE,"Delayed")</f>
        <v>Excellent</v>
      </c>
      <c r="AA2385" s="5" t="str">
        <f>_xlfn.XLOOKUP(Table1[[#This Row],[Shipment_ID]],A:A,E:E)</f>
        <v>ONE</v>
      </c>
      <c r="AB2385" s="5">
        <f t="shared" si="37"/>
        <v>9938.31</v>
      </c>
    </row>
    <row r="2386" spans="1:28">
      <c r="A2386" t="s">
        <v>2580</v>
      </c>
      <c r="B2386" s="1">
        <v>46150</v>
      </c>
      <c r="C2386" t="s">
        <v>115</v>
      </c>
      <c r="D2386" t="s">
        <v>56</v>
      </c>
      <c r="E2386" t="s">
        <v>31</v>
      </c>
      <c r="F2386" t="s">
        <v>32</v>
      </c>
      <c r="G2386" t="s">
        <v>52</v>
      </c>
      <c r="H2386">
        <v>14.15</v>
      </c>
      <c r="I2386">
        <v>1506</v>
      </c>
      <c r="J2386">
        <v>104.26</v>
      </c>
      <c r="K2386">
        <v>3</v>
      </c>
      <c r="L2386" t="s">
        <v>44</v>
      </c>
      <c r="M2386" t="s">
        <v>45</v>
      </c>
      <c r="N2386">
        <v>44818.2</v>
      </c>
      <c r="O2386" t="s">
        <v>266</v>
      </c>
      <c r="P2386" t="s">
        <v>78</v>
      </c>
      <c r="Q2386">
        <v>85.17</v>
      </c>
      <c r="R2386">
        <v>3578</v>
      </c>
      <c r="S2386">
        <v>3025.18</v>
      </c>
      <c r="T2386">
        <v>4276.62</v>
      </c>
      <c r="U2386" t="str">
        <f>TEXT(Table1[[#This Row],[Booking_Date]],"mmm")</f>
        <v>May</v>
      </c>
      <c r="V2386">
        <f>YEAR(Table1[[#This Row],[Booking_Date]])</f>
        <v>2026</v>
      </c>
      <c r="W2386" t="s">
        <v>75</v>
      </c>
      <c r="X2386" t="str">
        <f>IF(Table1[[#This Row],[Freight_Cost]]&gt;50000,"High","Low")</f>
        <v>Low</v>
      </c>
      <c r="Y2386" s="5" t="str">
        <f>IF(Table1[[#This Row],[Profit]]&gt;10000,"Good","Average")</f>
        <v>Average</v>
      </c>
      <c r="Z2386" s="5" t="str" cm="1">
        <f t="array" ref="Z2386">_xlfn.IFS(K2386&lt;=5,"Excellent",K2386&lt;=10,"Good",TRUE,"Delayed")</f>
        <v>Excellent</v>
      </c>
      <c r="AA2386" s="5" t="str">
        <f>_xlfn.XLOOKUP(Table1[[#This Row],[Shipment_ID]],A:A,E:E)</f>
        <v>Hapag-Lloyd</v>
      </c>
      <c r="AB2386" s="5">
        <f t="shared" si="37"/>
        <v>4276.62</v>
      </c>
    </row>
    <row r="2387" spans="1:28">
      <c r="A2387" t="s">
        <v>2581</v>
      </c>
      <c r="B2387" s="1">
        <v>46109</v>
      </c>
      <c r="C2387" t="s">
        <v>121</v>
      </c>
      <c r="D2387" t="s">
        <v>30</v>
      </c>
      <c r="E2387" t="s">
        <v>57</v>
      </c>
      <c r="F2387" t="s">
        <v>58</v>
      </c>
      <c r="G2387" t="s">
        <v>43</v>
      </c>
      <c r="H2387">
        <v>19.95</v>
      </c>
      <c r="I2387">
        <v>1504</v>
      </c>
      <c r="J2387">
        <v>86.5</v>
      </c>
      <c r="K2387">
        <v>3</v>
      </c>
      <c r="L2387" t="s">
        <v>68</v>
      </c>
      <c r="M2387" t="s">
        <v>60</v>
      </c>
      <c r="N2387">
        <v>60883</v>
      </c>
      <c r="O2387" t="s">
        <v>248</v>
      </c>
      <c r="P2387" t="s">
        <v>47</v>
      </c>
      <c r="Q2387">
        <v>88.48</v>
      </c>
      <c r="R2387">
        <v>3806</v>
      </c>
      <c r="S2387">
        <v>3442.54</v>
      </c>
      <c r="T2387">
        <v>10672.14</v>
      </c>
      <c r="U2387" t="str">
        <f>TEXT(Table1[[#This Row],[Booking_Date]],"mmm")</f>
        <v>Mar</v>
      </c>
      <c r="V2387">
        <f>YEAR(Table1[[#This Row],[Booking_Date]])</f>
        <v>2026</v>
      </c>
      <c r="W2387" t="s">
        <v>38</v>
      </c>
      <c r="X2387" t="str">
        <f>IF(Table1[[#This Row],[Freight_Cost]]&gt;50000,"High","Low")</f>
        <v>High</v>
      </c>
      <c r="Y2387" s="5" t="str">
        <f>IF(Table1[[#This Row],[Profit]]&gt;10000,"Good","Average")</f>
        <v>Good</v>
      </c>
      <c r="Z2387" s="5" t="str" cm="1">
        <f t="array" ref="Z2387">_xlfn.IFS(K2387&lt;=5,"Excellent",K2387&lt;=10,"Good",TRUE,"Delayed")</f>
        <v>Excellent</v>
      </c>
      <c r="AA2387" s="5" t="str">
        <f>_xlfn.XLOOKUP(Table1[[#This Row],[Shipment_ID]],A:A,E:E)</f>
        <v>Evergreen</v>
      </c>
      <c r="AB2387" s="5">
        <f t="shared" si="37"/>
        <v>10672.14</v>
      </c>
    </row>
    <row r="2388" spans="1:28">
      <c r="A2388" t="s">
        <v>2582</v>
      </c>
      <c r="B2388" s="1">
        <v>45302</v>
      </c>
      <c r="C2388" t="s">
        <v>50</v>
      </c>
      <c r="D2388" t="s">
        <v>56</v>
      </c>
      <c r="E2388" t="s">
        <v>66</v>
      </c>
      <c r="F2388" t="s">
        <v>58</v>
      </c>
      <c r="G2388" t="s">
        <v>90</v>
      </c>
      <c r="H2388">
        <v>14.76</v>
      </c>
      <c r="I2388">
        <v>2306</v>
      </c>
      <c r="J2388">
        <v>91.92</v>
      </c>
      <c r="K2388">
        <v>7</v>
      </c>
      <c r="L2388" t="s">
        <v>44</v>
      </c>
      <c r="M2388" t="s">
        <v>45</v>
      </c>
      <c r="N2388">
        <v>65486.400000000001</v>
      </c>
      <c r="O2388" t="s">
        <v>535</v>
      </c>
      <c r="P2388" t="s">
        <v>70</v>
      </c>
      <c r="Q2388">
        <v>86.84</v>
      </c>
      <c r="R2388">
        <v>5202.3999999999996</v>
      </c>
      <c r="S2388">
        <v>4552.01</v>
      </c>
      <c r="T2388">
        <v>7976.48</v>
      </c>
      <c r="U2388" t="str">
        <f>TEXT(Table1[[#This Row],[Booking_Date]],"mmm")</f>
        <v>Jan</v>
      </c>
      <c r="V2388">
        <f>YEAR(Table1[[#This Row],[Booking_Date]])</f>
        <v>2024</v>
      </c>
      <c r="W2388" t="s">
        <v>38</v>
      </c>
      <c r="X2388" t="str">
        <f>IF(Table1[[#This Row],[Freight_Cost]]&gt;50000,"High","Low")</f>
        <v>High</v>
      </c>
      <c r="Y2388" s="5" t="str">
        <f>IF(Table1[[#This Row],[Profit]]&gt;10000,"Good","Average")</f>
        <v>Average</v>
      </c>
      <c r="Z2388" s="5" t="str" cm="1">
        <f t="array" ref="Z2388">_xlfn.IFS(K2388&lt;=5,"Excellent",K2388&lt;=10,"Good",TRUE,"Delayed")</f>
        <v>Good</v>
      </c>
      <c r="AA2388" s="5" t="str">
        <f>_xlfn.XLOOKUP(Table1[[#This Row],[Shipment_ID]],A:A,E:E)</f>
        <v>COSCO</v>
      </c>
      <c r="AB2388" s="5">
        <f t="shared" si="37"/>
        <v>7976.48</v>
      </c>
    </row>
    <row r="2389" spans="1:28">
      <c r="A2389" t="s">
        <v>2583</v>
      </c>
      <c r="B2389" s="1">
        <v>45982</v>
      </c>
      <c r="C2389" t="s">
        <v>115</v>
      </c>
      <c r="D2389" t="s">
        <v>56</v>
      </c>
      <c r="E2389" t="s">
        <v>102</v>
      </c>
      <c r="F2389" t="s">
        <v>58</v>
      </c>
      <c r="G2389" t="s">
        <v>90</v>
      </c>
      <c r="H2389">
        <v>17.93</v>
      </c>
      <c r="I2389">
        <v>1393</v>
      </c>
      <c r="J2389">
        <v>85.04</v>
      </c>
      <c r="K2389">
        <v>3</v>
      </c>
      <c r="L2389" t="s">
        <v>68</v>
      </c>
      <c r="M2389" t="s">
        <v>35</v>
      </c>
      <c r="N2389">
        <v>61557.8</v>
      </c>
      <c r="O2389" t="s">
        <v>410</v>
      </c>
      <c r="P2389" t="s">
        <v>78</v>
      </c>
      <c r="Q2389">
        <v>84.57</v>
      </c>
      <c r="R2389">
        <v>3503.2</v>
      </c>
      <c r="S2389">
        <v>3395.46</v>
      </c>
      <c r="T2389">
        <v>9247.68</v>
      </c>
      <c r="U2389" t="str">
        <f>TEXT(Table1[[#This Row],[Booking_Date]],"mmm")</f>
        <v>Nov</v>
      </c>
      <c r="V2389">
        <f>YEAR(Table1[[#This Row],[Booking_Date]])</f>
        <v>2025</v>
      </c>
      <c r="W2389" t="s">
        <v>104</v>
      </c>
      <c r="X2389" t="str">
        <f>IF(Table1[[#This Row],[Freight_Cost]]&gt;50000,"High","Low")</f>
        <v>High</v>
      </c>
      <c r="Y2389" s="5" t="str">
        <f>IF(Table1[[#This Row],[Profit]]&gt;10000,"Good","Average")</f>
        <v>Average</v>
      </c>
      <c r="Z2389" s="5" t="str" cm="1">
        <f t="array" ref="Z2389">_xlfn.IFS(K2389&lt;=5,"Excellent",K2389&lt;=10,"Good",TRUE,"Delayed")</f>
        <v>Excellent</v>
      </c>
      <c r="AA2389" s="5" t="str">
        <f>_xlfn.XLOOKUP(Table1[[#This Row],[Shipment_ID]],A:A,E:E)</f>
        <v>Maersk</v>
      </c>
      <c r="AB2389" s="5">
        <f t="shared" si="37"/>
        <v>9247.68</v>
      </c>
    </row>
    <row r="2390" spans="1:28">
      <c r="A2390" t="s">
        <v>2584</v>
      </c>
      <c r="B2390" s="1">
        <v>45857</v>
      </c>
      <c r="C2390" t="s">
        <v>121</v>
      </c>
      <c r="D2390" t="s">
        <v>82</v>
      </c>
      <c r="E2390" t="s">
        <v>66</v>
      </c>
      <c r="F2390" t="s">
        <v>58</v>
      </c>
      <c r="G2390" t="s">
        <v>84</v>
      </c>
      <c r="H2390">
        <v>11.36</v>
      </c>
      <c r="I2390">
        <v>707</v>
      </c>
      <c r="J2390">
        <v>90.1</v>
      </c>
      <c r="K2390">
        <v>3</v>
      </c>
      <c r="L2390" t="s">
        <v>44</v>
      </c>
      <c r="M2390" t="s">
        <v>45</v>
      </c>
      <c r="N2390">
        <v>43020</v>
      </c>
      <c r="O2390" t="s">
        <v>178</v>
      </c>
      <c r="P2390" t="s">
        <v>54</v>
      </c>
      <c r="Q2390">
        <v>87.34</v>
      </c>
      <c r="R2390">
        <v>1868.4</v>
      </c>
      <c r="S2390">
        <v>1569.91</v>
      </c>
      <c r="T2390">
        <v>6922.05</v>
      </c>
      <c r="U2390" t="str">
        <f>TEXT(Table1[[#This Row],[Booking_Date]],"mmm")</f>
        <v>Jul</v>
      </c>
      <c r="V2390">
        <f>YEAR(Table1[[#This Row],[Booking_Date]])</f>
        <v>2025</v>
      </c>
      <c r="W2390" t="s">
        <v>48</v>
      </c>
      <c r="X2390" t="str">
        <f>IF(Table1[[#This Row],[Freight_Cost]]&gt;50000,"High","Low")</f>
        <v>Low</v>
      </c>
      <c r="Y2390" s="5" t="str">
        <f>IF(Table1[[#This Row],[Profit]]&gt;10000,"Good","Average")</f>
        <v>Average</v>
      </c>
      <c r="Z2390" s="5" t="str" cm="1">
        <f t="array" ref="Z2390">_xlfn.IFS(K2390&lt;=5,"Excellent",K2390&lt;=10,"Good",TRUE,"Delayed")</f>
        <v>Excellent</v>
      </c>
      <c r="AA2390" s="5" t="str">
        <f>_xlfn.XLOOKUP(Table1[[#This Row],[Shipment_ID]],A:A,E:E)</f>
        <v>COSCO</v>
      </c>
      <c r="AB2390" s="5">
        <f t="shared" si="37"/>
        <v>6922.05</v>
      </c>
    </row>
    <row r="2391" spans="1:28">
      <c r="A2391" t="s">
        <v>2585</v>
      </c>
      <c r="B2391" s="1">
        <v>45972</v>
      </c>
      <c r="C2391" t="s">
        <v>40</v>
      </c>
      <c r="D2391" t="s">
        <v>82</v>
      </c>
      <c r="E2391" t="s">
        <v>99</v>
      </c>
      <c r="F2391" t="s">
        <v>58</v>
      </c>
      <c r="G2391" t="s">
        <v>90</v>
      </c>
      <c r="H2391">
        <v>26.45</v>
      </c>
      <c r="I2391">
        <v>767</v>
      </c>
      <c r="J2391">
        <v>90.72</v>
      </c>
      <c r="K2391">
        <v>3</v>
      </c>
      <c r="L2391" t="s">
        <v>34</v>
      </c>
      <c r="M2391" t="s">
        <v>60</v>
      </c>
      <c r="N2391">
        <v>60895.4</v>
      </c>
      <c r="O2391" t="s">
        <v>137</v>
      </c>
      <c r="P2391" t="s">
        <v>70</v>
      </c>
      <c r="Q2391">
        <v>87.82</v>
      </c>
      <c r="R2391">
        <v>2592</v>
      </c>
      <c r="S2391">
        <v>2111.29</v>
      </c>
      <c r="T2391">
        <v>7769.04</v>
      </c>
      <c r="U2391" t="str">
        <f>TEXT(Table1[[#This Row],[Booking_Date]],"mmm")</f>
        <v>Nov</v>
      </c>
      <c r="V2391">
        <f>YEAR(Table1[[#This Row],[Booking_Date]])</f>
        <v>2025</v>
      </c>
      <c r="W2391" t="s">
        <v>104</v>
      </c>
      <c r="X2391" t="str">
        <f>IF(Table1[[#This Row],[Freight_Cost]]&gt;50000,"High","Low")</f>
        <v>High</v>
      </c>
      <c r="Y2391" s="5" t="str">
        <f>IF(Table1[[#This Row],[Profit]]&gt;10000,"Good","Average")</f>
        <v>Average</v>
      </c>
      <c r="Z2391" s="5" t="str" cm="1">
        <f t="array" ref="Z2391">_xlfn.IFS(K2391&lt;=5,"Excellent",K2391&lt;=10,"Good",TRUE,"Delayed")</f>
        <v>Excellent</v>
      </c>
      <c r="AA2391" s="5" t="str">
        <f>_xlfn.XLOOKUP(Table1[[#This Row],[Shipment_ID]],A:A,E:E)</f>
        <v>ONE</v>
      </c>
      <c r="AB2391" s="5">
        <f t="shared" si="37"/>
        <v>7769.04</v>
      </c>
    </row>
    <row r="2392" spans="1:28">
      <c r="A2392" t="s">
        <v>2586</v>
      </c>
      <c r="B2392" s="1">
        <v>46009</v>
      </c>
      <c r="C2392" t="s">
        <v>121</v>
      </c>
      <c r="D2392" t="s">
        <v>108</v>
      </c>
      <c r="E2392" t="s">
        <v>83</v>
      </c>
      <c r="F2392" t="s">
        <v>58</v>
      </c>
      <c r="G2392" t="s">
        <v>43</v>
      </c>
      <c r="H2392">
        <v>25.15</v>
      </c>
      <c r="I2392">
        <v>883</v>
      </c>
      <c r="J2392">
        <v>85.59</v>
      </c>
      <c r="K2392">
        <v>4</v>
      </c>
      <c r="L2392" t="s">
        <v>68</v>
      </c>
      <c r="M2392" t="s">
        <v>35</v>
      </c>
      <c r="N2392">
        <v>62001.8</v>
      </c>
      <c r="O2392" t="s">
        <v>564</v>
      </c>
      <c r="P2392" t="s">
        <v>70</v>
      </c>
      <c r="Q2392">
        <v>86.69</v>
      </c>
      <c r="R2392">
        <v>2772</v>
      </c>
      <c r="S2392">
        <v>3405.46</v>
      </c>
      <c r="T2392">
        <v>6165.86</v>
      </c>
      <c r="U2392" t="str">
        <f>TEXT(Table1[[#This Row],[Booking_Date]],"mmm")</f>
        <v>Dec</v>
      </c>
      <c r="V2392">
        <f>YEAR(Table1[[#This Row],[Booking_Date]])</f>
        <v>2025</v>
      </c>
      <c r="W2392" t="s">
        <v>104</v>
      </c>
      <c r="X2392" t="str">
        <f>IF(Table1[[#This Row],[Freight_Cost]]&gt;50000,"High","Low")</f>
        <v>High</v>
      </c>
      <c r="Y2392" s="5" t="str">
        <f>IF(Table1[[#This Row],[Profit]]&gt;10000,"Good","Average")</f>
        <v>Average</v>
      </c>
      <c r="Z2392" s="5" t="str" cm="1">
        <f t="array" ref="Z2392">_xlfn.IFS(K2392&lt;=5,"Excellent",K2392&lt;=10,"Good",TRUE,"Delayed")</f>
        <v>Excellent</v>
      </c>
      <c r="AA2392" s="5" t="str">
        <f>_xlfn.XLOOKUP(Table1[[#This Row],[Shipment_ID]],A:A,E:E)</f>
        <v>MSC</v>
      </c>
      <c r="AB2392" s="5">
        <f t="shared" si="37"/>
        <v>6165.86</v>
      </c>
    </row>
    <row r="2393" spans="1:28">
      <c r="A2393" t="s">
        <v>2587</v>
      </c>
      <c r="B2393" s="1">
        <v>45699</v>
      </c>
      <c r="C2393" t="s">
        <v>89</v>
      </c>
      <c r="D2393" t="s">
        <v>72</v>
      </c>
      <c r="E2393" t="s">
        <v>83</v>
      </c>
      <c r="F2393" t="s">
        <v>58</v>
      </c>
      <c r="G2393" t="s">
        <v>90</v>
      </c>
      <c r="H2393">
        <v>24.19</v>
      </c>
      <c r="I2393">
        <v>1233</v>
      </c>
      <c r="J2393">
        <v>103.37</v>
      </c>
      <c r="K2393">
        <v>4</v>
      </c>
      <c r="L2393" t="s">
        <v>44</v>
      </c>
      <c r="M2393" t="s">
        <v>35</v>
      </c>
      <c r="N2393">
        <v>64971.4</v>
      </c>
      <c r="O2393" t="s">
        <v>307</v>
      </c>
      <c r="P2393" t="s">
        <v>78</v>
      </c>
      <c r="Q2393">
        <v>82.93</v>
      </c>
      <c r="R2393">
        <v>3433.6</v>
      </c>
      <c r="S2393">
        <v>1526.66</v>
      </c>
      <c r="T2393">
        <v>6225.47</v>
      </c>
      <c r="U2393" t="str">
        <f>TEXT(Table1[[#This Row],[Booking_Date]],"mmm")</f>
        <v>Feb</v>
      </c>
      <c r="V2393">
        <f>YEAR(Table1[[#This Row],[Booking_Date]])</f>
        <v>2025</v>
      </c>
      <c r="W2393" t="s">
        <v>38</v>
      </c>
      <c r="X2393" t="str">
        <f>IF(Table1[[#This Row],[Freight_Cost]]&gt;50000,"High","Low")</f>
        <v>High</v>
      </c>
      <c r="Y2393" s="5" t="str">
        <f>IF(Table1[[#This Row],[Profit]]&gt;10000,"Good","Average")</f>
        <v>Average</v>
      </c>
      <c r="Z2393" s="5" t="str" cm="1">
        <f t="array" ref="Z2393">_xlfn.IFS(K2393&lt;=5,"Excellent",K2393&lt;=10,"Good",TRUE,"Delayed")</f>
        <v>Excellent</v>
      </c>
      <c r="AA2393" s="5" t="str">
        <f>_xlfn.XLOOKUP(Table1[[#This Row],[Shipment_ID]],A:A,E:E)</f>
        <v>MSC</v>
      </c>
      <c r="AB2393" s="5">
        <f t="shared" si="37"/>
        <v>6225.47</v>
      </c>
    </row>
    <row r="2394" spans="1:28">
      <c r="A2394" t="s">
        <v>2588</v>
      </c>
      <c r="B2394" s="1">
        <v>45893</v>
      </c>
      <c r="C2394" t="s">
        <v>89</v>
      </c>
      <c r="D2394" t="s">
        <v>108</v>
      </c>
      <c r="E2394" t="s">
        <v>83</v>
      </c>
      <c r="F2394" t="s">
        <v>32</v>
      </c>
      <c r="G2394" t="s">
        <v>59</v>
      </c>
      <c r="H2394">
        <v>18.29</v>
      </c>
      <c r="I2394">
        <v>620</v>
      </c>
      <c r="J2394">
        <v>99.46</v>
      </c>
      <c r="K2394">
        <v>2</v>
      </c>
      <c r="L2394" t="s">
        <v>34</v>
      </c>
      <c r="M2394" t="s">
        <v>60</v>
      </c>
      <c r="N2394">
        <v>40836.199999999997</v>
      </c>
      <c r="O2394" t="s">
        <v>180</v>
      </c>
      <c r="P2394" t="s">
        <v>70</v>
      </c>
      <c r="Q2394">
        <v>85.05</v>
      </c>
      <c r="R2394">
        <v>1971.6</v>
      </c>
      <c r="S2394">
        <v>4257.95</v>
      </c>
      <c r="T2394">
        <v>5832.34</v>
      </c>
      <c r="U2394" t="str">
        <f>TEXT(Table1[[#This Row],[Booking_Date]],"mmm")</f>
        <v>Aug</v>
      </c>
      <c r="V2394">
        <f>YEAR(Table1[[#This Row],[Booking_Date]])</f>
        <v>2025</v>
      </c>
      <c r="W2394" t="s">
        <v>48</v>
      </c>
      <c r="X2394" t="str">
        <f>IF(Table1[[#This Row],[Freight_Cost]]&gt;50000,"High","Low")</f>
        <v>Low</v>
      </c>
      <c r="Y2394" s="5" t="str">
        <f>IF(Table1[[#This Row],[Profit]]&gt;10000,"Good","Average")</f>
        <v>Average</v>
      </c>
      <c r="Z2394" s="5" t="str" cm="1">
        <f t="array" ref="Z2394">_xlfn.IFS(K2394&lt;=5,"Excellent",K2394&lt;=10,"Good",TRUE,"Delayed")</f>
        <v>Excellent</v>
      </c>
      <c r="AA2394" s="5" t="str">
        <f>_xlfn.XLOOKUP(Table1[[#This Row],[Shipment_ID]],A:A,E:E)</f>
        <v>MSC</v>
      </c>
      <c r="AB2394" s="5">
        <f t="shared" si="37"/>
        <v>5832.34</v>
      </c>
    </row>
    <row r="2395" spans="1:28">
      <c r="A2395" t="s">
        <v>2589</v>
      </c>
      <c r="B2395" s="1">
        <v>46106</v>
      </c>
      <c r="C2395" t="s">
        <v>115</v>
      </c>
      <c r="D2395" t="s">
        <v>30</v>
      </c>
      <c r="E2395" t="s">
        <v>57</v>
      </c>
      <c r="F2395" t="s">
        <v>58</v>
      </c>
      <c r="G2395" t="s">
        <v>90</v>
      </c>
      <c r="H2395">
        <v>18.39</v>
      </c>
      <c r="I2395">
        <v>2749</v>
      </c>
      <c r="J2395">
        <v>101.42</v>
      </c>
      <c r="K2395">
        <v>6</v>
      </c>
      <c r="L2395" t="s">
        <v>68</v>
      </c>
      <c r="M2395" t="s">
        <v>60</v>
      </c>
      <c r="N2395">
        <v>76209.399999999994</v>
      </c>
      <c r="O2395" t="s">
        <v>85</v>
      </c>
      <c r="P2395" t="s">
        <v>54</v>
      </c>
      <c r="Q2395">
        <v>88.46</v>
      </c>
      <c r="R2395">
        <v>6233.6</v>
      </c>
      <c r="S2395">
        <v>1837.44</v>
      </c>
      <c r="T2395">
        <v>6246.59</v>
      </c>
      <c r="U2395" t="str">
        <f>TEXT(Table1[[#This Row],[Booking_Date]],"mmm")</f>
        <v>Mar</v>
      </c>
      <c r="V2395">
        <f>YEAR(Table1[[#This Row],[Booking_Date]])</f>
        <v>2026</v>
      </c>
      <c r="W2395" t="s">
        <v>38</v>
      </c>
      <c r="X2395" t="str">
        <f>IF(Table1[[#This Row],[Freight_Cost]]&gt;50000,"High","Low")</f>
        <v>High</v>
      </c>
      <c r="Y2395" s="5" t="str">
        <f>IF(Table1[[#This Row],[Profit]]&gt;10000,"Good","Average")</f>
        <v>Average</v>
      </c>
      <c r="Z2395" s="5" t="str" cm="1">
        <f t="array" ref="Z2395">_xlfn.IFS(K2395&lt;=5,"Excellent",K2395&lt;=10,"Good",TRUE,"Delayed")</f>
        <v>Good</v>
      </c>
      <c r="AA2395" s="5" t="str">
        <f>_xlfn.XLOOKUP(Table1[[#This Row],[Shipment_ID]],A:A,E:E)</f>
        <v>Evergreen</v>
      </c>
      <c r="AB2395" s="5">
        <f t="shared" si="37"/>
        <v>6246.59</v>
      </c>
    </row>
    <row r="2396" spans="1:28">
      <c r="A2396" t="s">
        <v>2590</v>
      </c>
      <c r="B2396" s="1">
        <v>45294</v>
      </c>
      <c r="C2396" t="s">
        <v>64</v>
      </c>
      <c r="D2396" t="s">
        <v>72</v>
      </c>
      <c r="E2396" t="s">
        <v>31</v>
      </c>
      <c r="F2396" t="s">
        <v>58</v>
      </c>
      <c r="G2396" t="s">
        <v>67</v>
      </c>
      <c r="H2396">
        <v>18.29</v>
      </c>
      <c r="I2396">
        <v>2200</v>
      </c>
      <c r="J2396">
        <v>88.96</v>
      </c>
      <c r="K2396">
        <v>5</v>
      </c>
      <c r="L2396" t="s">
        <v>68</v>
      </c>
      <c r="M2396" t="s">
        <v>35</v>
      </c>
      <c r="N2396">
        <v>72036.2</v>
      </c>
      <c r="O2396" t="s">
        <v>256</v>
      </c>
      <c r="P2396" t="s">
        <v>37</v>
      </c>
      <c r="Q2396">
        <v>84.65</v>
      </c>
      <c r="R2396">
        <v>5131.6000000000004</v>
      </c>
      <c r="S2396">
        <v>3369.58</v>
      </c>
      <c r="T2396">
        <v>8123.59</v>
      </c>
      <c r="U2396" t="str">
        <f>TEXT(Table1[[#This Row],[Booking_Date]],"mmm")</f>
        <v>Jan</v>
      </c>
      <c r="V2396">
        <f>YEAR(Table1[[#This Row],[Booking_Date]])</f>
        <v>2024</v>
      </c>
      <c r="W2396" t="s">
        <v>38</v>
      </c>
      <c r="X2396" t="str">
        <f>IF(Table1[[#This Row],[Freight_Cost]]&gt;50000,"High","Low")</f>
        <v>High</v>
      </c>
      <c r="Y2396" s="5" t="str">
        <f>IF(Table1[[#This Row],[Profit]]&gt;10000,"Good","Average")</f>
        <v>Average</v>
      </c>
      <c r="Z2396" s="5" t="str" cm="1">
        <f t="array" ref="Z2396">_xlfn.IFS(K2396&lt;=5,"Excellent",K2396&lt;=10,"Good",TRUE,"Delayed")</f>
        <v>Excellent</v>
      </c>
      <c r="AA2396" s="5" t="str">
        <f>_xlfn.XLOOKUP(Table1[[#This Row],[Shipment_ID]],A:A,E:E)</f>
        <v>Hapag-Lloyd</v>
      </c>
      <c r="AB2396" s="5">
        <f t="shared" si="37"/>
        <v>8123.59</v>
      </c>
    </row>
    <row r="2397" spans="1:28">
      <c r="A2397" t="s">
        <v>2591</v>
      </c>
      <c r="B2397" s="1">
        <v>45300</v>
      </c>
      <c r="C2397" t="s">
        <v>115</v>
      </c>
      <c r="D2397" t="s">
        <v>56</v>
      </c>
      <c r="E2397" t="s">
        <v>57</v>
      </c>
      <c r="F2397" t="s">
        <v>32</v>
      </c>
      <c r="G2397" t="s">
        <v>59</v>
      </c>
      <c r="H2397">
        <v>10.81</v>
      </c>
      <c r="I2397">
        <v>1369</v>
      </c>
      <c r="J2397">
        <v>95.62</v>
      </c>
      <c r="K2397">
        <v>4</v>
      </c>
      <c r="L2397" t="s">
        <v>68</v>
      </c>
      <c r="M2397" t="s">
        <v>60</v>
      </c>
      <c r="N2397">
        <v>40131.4</v>
      </c>
      <c r="O2397" t="s">
        <v>180</v>
      </c>
      <c r="P2397" t="s">
        <v>37</v>
      </c>
      <c r="Q2397">
        <v>83.1</v>
      </c>
      <c r="R2397">
        <v>3170.4</v>
      </c>
      <c r="S2397">
        <v>3968.15</v>
      </c>
      <c r="T2397">
        <v>3375.75</v>
      </c>
      <c r="U2397" t="str">
        <f>TEXT(Table1[[#This Row],[Booking_Date]],"mmm")</f>
        <v>Jan</v>
      </c>
      <c r="V2397">
        <f>YEAR(Table1[[#This Row],[Booking_Date]])</f>
        <v>2024</v>
      </c>
      <c r="W2397" t="s">
        <v>38</v>
      </c>
      <c r="X2397" t="str">
        <f>IF(Table1[[#This Row],[Freight_Cost]]&gt;50000,"High","Low")</f>
        <v>Low</v>
      </c>
      <c r="Y2397" s="5" t="str">
        <f>IF(Table1[[#This Row],[Profit]]&gt;10000,"Good","Average")</f>
        <v>Average</v>
      </c>
      <c r="Z2397" s="5" t="str" cm="1">
        <f t="array" ref="Z2397">_xlfn.IFS(K2397&lt;=5,"Excellent",K2397&lt;=10,"Good",TRUE,"Delayed")</f>
        <v>Excellent</v>
      </c>
      <c r="AA2397" s="5" t="str">
        <f>_xlfn.XLOOKUP(Table1[[#This Row],[Shipment_ID]],A:A,E:E)</f>
        <v>Evergreen</v>
      </c>
      <c r="AB2397" s="5">
        <f t="shared" si="37"/>
        <v>3375.75</v>
      </c>
    </row>
    <row r="2398" spans="1:28">
      <c r="A2398" t="s">
        <v>2592</v>
      </c>
      <c r="B2398" s="1">
        <v>45941</v>
      </c>
      <c r="C2398" t="s">
        <v>64</v>
      </c>
      <c r="D2398" t="s">
        <v>82</v>
      </c>
      <c r="E2398" t="s">
        <v>31</v>
      </c>
      <c r="F2398" t="s">
        <v>32</v>
      </c>
      <c r="G2398" t="s">
        <v>52</v>
      </c>
      <c r="H2398">
        <v>26.81</v>
      </c>
      <c r="I2398">
        <v>2114</v>
      </c>
      <c r="J2398">
        <v>93.41</v>
      </c>
      <c r="K2398">
        <v>7</v>
      </c>
      <c r="L2398" t="s">
        <v>68</v>
      </c>
      <c r="M2398" t="s">
        <v>60</v>
      </c>
      <c r="N2398">
        <v>63206.2</v>
      </c>
      <c r="O2398" t="s">
        <v>514</v>
      </c>
      <c r="P2398" t="s">
        <v>37</v>
      </c>
      <c r="Q2398">
        <v>86.09</v>
      </c>
      <c r="R2398">
        <v>5300.4</v>
      </c>
      <c r="S2398">
        <v>2595.88</v>
      </c>
      <c r="T2398">
        <v>5340.52</v>
      </c>
      <c r="U2398" t="str">
        <f>TEXT(Table1[[#This Row],[Booking_Date]],"mmm")</f>
        <v>Oct</v>
      </c>
      <c r="V2398">
        <f>YEAR(Table1[[#This Row],[Booking_Date]])</f>
        <v>2025</v>
      </c>
      <c r="W2398" t="s">
        <v>104</v>
      </c>
      <c r="X2398" t="str">
        <f>IF(Table1[[#This Row],[Freight_Cost]]&gt;50000,"High","Low")</f>
        <v>High</v>
      </c>
      <c r="Y2398" s="5" t="str">
        <f>IF(Table1[[#This Row],[Profit]]&gt;10000,"Good","Average")</f>
        <v>Average</v>
      </c>
      <c r="Z2398" s="5" t="str" cm="1">
        <f t="array" ref="Z2398">_xlfn.IFS(K2398&lt;=5,"Excellent",K2398&lt;=10,"Good",TRUE,"Delayed")</f>
        <v>Good</v>
      </c>
      <c r="AA2398" s="5" t="str">
        <f>_xlfn.XLOOKUP(Table1[[#This Row],[Shipment_ID]],A:A,E:E)</f>
        <v>Hapag-Lloyd</v>
      </c>
      <c r="AB2398" s="5">
        <f t="shared" si="37"/>
        <v>5340.52</v>
      </c>
    </row>
    <row r="2399" spans="1:28">
      <c r="A2399" t="s">
        <v>2593</v>
      </c>
      <c r="B2399" s="1">
        <v>46133</v>
      </c>
      <c r="C2399" t="s">
        <v>115</v>
      </c>
      <c r="D2399" t="s">
        <v>30</v>
      </c>
      <c r="E2399" t="s">
        <v>99</v>
      </c>
      <c r="F2399" t="s">
        <v>32</v>
      </c>
      <c r="G2399" t="s">
        <v>33</v>
      </c>
      <c r="H2399">
        <v>24.81</v>
      </c>
      <c r="I2399">
        <v>787</v>
      </c>
      <c r="J2399">
        <v>92.94</v>
      </c>
      <c r="K2399">
        <v>2</v>
      </c>
      <c r="L2399" t="s">
        <v>34</v>
      </c>
      <c r="M2399" t="s">
        <v>35</v>
      </c>
      <c r="N2399">
        <v>51925.8</v>
      </c>
      <c r="O2399" t="s">
        <v>211</v>
      </c>
      <c r="P2399" t="s">
        <v>37</v>
      </c>
      <c r="Q2399">
        <v>86.73</v>
      </c>
      <c r="R2399">
        <v>2566.4</v>
      </c>
      <c r="S2399">
        <v>2781.89</v>
      </c>
      <c r="T2399">
        <v>4818.2299999999996</v>
      </c>
      <c r="U2399" t="str">
        <f>TEXT(Table1[[#This Row],[Booking_Date]],"mmm")</f>
        <v>Apr</v>
      </c>
      <c r="V2399">
        <f>YEAR(Table1[[#This Row],[Booking_Date]])</f>
        <v>2026</v>
      </c>
      <c r="W2399" t="s">
        <v>75</v>
      </c>
      <c r="X2399" t="str">
        <f>IF(Table1[[#This Row],[Freight_Cost]]&gt;50000,"High","Low")</f>
        <v>High</v>
      </c>
      <c r="Y2399" s="5" t="str">
        <f>IF(Table1[[#This Row],[Profit]]&gt;10000,"Good","Average")</f>
        <v>Average</v>
      </c>
      <c r="Z2399" s="5" t="str" cm="1">
        <f t="array" ref="Z2399">_xlfn.IFS(K2399&lt;=5,"Excellent",K2399&lt;=10,"Good",TRUE,"Delayed")</f>
        <v>Excellent</v>
      </c>
      <c r="AA2399" s="5" t="str">
        <f>_xlfn.XLOOKUP(Table1[[#This Row],[Shipment_ID]],A:A,E:E)</f>
        <v>ONE</v>
      </c>
      <c r="AB2399" s="5">
        <f t="shared" si="37"/>
        <v>4818.2299999999996</v>
      </c>
    </row>
    <row r="2400" spans="1:28">
      <c r="A2400" t="s">
        <v>2594</v>
      </c>
      <c r="B2400" s="1">
        <v>46021</v>
      </c>
      <c r="C2400" t="s">
        <v>40</v>
      </c>
      <c r="D2400" t="s">
        <v>72</v>
      </c>
      <c r="E2400" t="s">
        <v>83</v>
      </c>
      <c r="F2400" t="s">
        <v>58</v>
      </c>
      <c r="G2400" t="s">
        <v>59</v>
      </c>
      <c r="H2400">
        <v>19.55</v>
      </c>
      <c r="I2400">
        <v>1651</v>
      </c>
      <c r="J2400">
        <v>94.5</v>
      </c>
      <c r="K2400">
        <v>6</v>
      </c>
      <c r="L2400" t="s">
        <v>44</v>
      </c>
      <c r="M2400" t="s">
        <v>35</v>
      </c>
      <c r="N2400">
        <v>64747</v>
      </c>
      <c r="O2400" t="s">
        <v>91</v>
      </c>
      <c r="P2400" t="s">
        <v>74</v>
      </c>
      <c r="Q2400">
        <v>85.16</v>
      </c>
      <c r="R2400">
        <v>4084</v>
      </c>
      <c r="S2400">
        <v>4083.63</v>
      </c>
      <c r="T2400">
        <v>7955.91</v>
      </c>
      <c r="U2400" t="str">
        <f>TEXT(Table1[[#This Row],[Booking_Date]],"mmm")</f>
        <v>Dec</v>
      </c>
      <c r="V2400">
        <f>YEAR(Table1[[#This Row],[Booking_Date]])</f>
        <v>2025</v>
      </c>
      <c r="W2400" t="s">
        <v>104</v>
      </c>
      <c r="X2400" t="str">
        <f>IF(Table1[[#This Row],[Freight_Cost]]&gt;50000,"High","Low")</f>
        <v>High</v>
      </c>
      <c r="Y2400" s="5" t="str">
        <f>IF(Table1[[#This Row],[Profit]]&gt;10000,"Good","Average")</f>
        <v>Average</v>
      </c>
      <c r="Z2400" s="5" t="str" cm="1">
        <f t="array" ref="Z2400">_xlfn.IFS(K2400&lt;=5,"Excellent",K2400&lt;=10,"Good",TRUE,"Delayed")</f>
        <v>Good</v>
      </c>
      <c r="AA2400" s="5" t="str">
        <f>_xlfn.XLOOKUP(Table1[[#This Row],[Shipment_ID]],A:A,E:E)</f>
        <v>MSC</v>
      </c>
      <c r="AB2400" s="5">
        <f t="shared" si="37"/>
        <v>7955.91</v>
      </c>
    </row>
    <row r="2401" spans="1:28">
      <c r="A2401" t="s">
        <v>2595</v>
      </c>
      <c r="B2401" s="1">
        <v>46064</v>
      </c>
      <c r="C2401" t="s">
        <v>40</v>
      </c>
      <c r="D2401" t="s">
        <v>108</v>
      </c>
      <c r="E2401" t="s">
        <v>83</v>
      </c>
      <c r="F2401" t="s">
        <v>32</v>
      </c>
      <c r="G2401" t="s">
        <v>90</v>
      </c>
      <c r="H2401">
        <v>11.48</v>
      </c>
      <c r="I2401">
        <v>584</v>
      </c>
      <c r="J2401">
        <v>103.65</v>
      </c>
      <c r="K2401">
        <v>2</v>
      </c>
      <c r="L2401" t="s">
        <v>34</v>
      </c>
      <c r="M2401" t="s">
        <v>35</v>
      </c>
      <c r="N2401">
        <v>38778</v>
      </c>
      <c r="O2401" t="s">
        <v>425</v>
      </c>
      <c r="P2401" t="s">
        <v>37</v>
      </c>
      <c r="Q2401">
        <v>81.56</v>
      </c>
      <c r="R2401">
        <v>1627.2</v>
      </c>
      <c r="S2401">
        <v>3303.37</v>
      </c>
      <c r="T2401">
        <v>3817.07</v>
      </c>
      <c r="U2401" t="str">
        <f>TEXT(Table1[[#This Row],[Booking_Date]],"mmm")</f>
        <v>Feb</v>
      </c>
      <c r="V2401">
        <f>YEAR(Table1[[#This Row],[Booking_Date]])</f>
        <v>2026</v>
      </c>
      <c r="W2401" t="s">
        <v>38</v>
      </c>
      <c r="X2401" t="str">
        <f>IF(Table1[[#This Row],[Freight_Cost]]&gt;50000,"High","Low")</f>
        <v>Low</v>
      </c>
      <c r="Y2401" s="5" t="str">
        <f>IF(Table1[[#This Row],[Profit]]&gt;10000,"Good","Average")</f>
        <v>Average</v>
      </c>
      <c r="Z2401" s="5" t="str" cm="1">
        <f t="array" ref="Z2401">_xlfn.IFS(K2401&lt;=5,"Excellent",K2401&lt;=10,"Good",TRUE,"Delayed")</f>
        <v>Excellent</v>
      </c>
      <c r="AA2401" s="5" t="str">
        <f>_xlfn.XLOOKUP(Table1[[#This Row],[Shipment_ID]],A:A,E:E)</f>
        <v>MSC</v>
      </c>
      <c r="AB2401" s="5">
        <f t="shared" si="37"/>
        <v>3817.07</v>
      </c>
    </row>
    <row r="2402" spans="1:28">
      <c r="A2402" t="s">
        <v>2596</v>
      </c>
      <c r="B2402" s="1">
        <v>45380</v>
      </c>
      <c r="C2402" t="s">
        <v>64</v>
      </c>
      <c r="D2402" t="s">
        <v>51</v>
      </c>
      <c r="E2402" t="s">
        <v>102</v>
      </c>
      <c r="F2402" t="s">
        <v>58</v>
      </c>
      <c r="G2402" t="s">
        <v>67</v>
      </c>
      <c r="H2402">
        <v>14.31</v>
      </c>
      <c r="I2402">
        <v>701</v>
      </c>
      <c r="J2402">
        <v>99.93</v>
      </c>
      <c r="K2402">
        <v>2</v>
      </c>
      <c r="L2402" t="s">
        <v>68</v>
      </c>
      <c r="M2402" t="s">
        <v>60</v>
      </c>
      <c r="N2402">
        <v>47782.6</v>
      </c>
      <c r="O2402" t="s">
        <v>514</v>
      </c>
      <c r="P2402" t="s">
        <v>70</v>
      </c>
      <c r="Q2402">
        <v>82.27</v>
      </c>
      <c r="R2402">
        <v>1974.4</v>
      </c>
      <c r="S2402">
        <v>3047.24</v>
      </c>
      <c r="T2402">
        <v>4221.18</v>
      </c>
      <c r="U2402" t="str">
        <f>TEXT(Table1[[#This Row],[Booking_Date]],"mmm")</f>
        <v>Mar</v>
      </c>
      <c r="V2402">
        <f>YEAR(Table1[[#This Row],[Booking_Date]])</f>
        <v>2024</v>
      </c>
      <c r="W2402" t="s">
        <v>38</v>
      </c>
      <c r="X2402" t="str">
        <f>IF(Table1[[#This Row],[Freight_Cost]]&gt;50000,"High","Low")</f>
        <v>Low</v>
      </c>
      <c r="Y2402" s="5" t="str">
        <f>IF(Table1[[#This Row],[Profit]]&gt;10000,"Good","Average")</f>
        <v>Average</v>
      </c>
      <c r="Z2402" s="5" t="str" cm="1">
        <f t="array" ref="Z2402">_xlfn.IFS(K2402&lt;=5,"Excellent",K2402&lt;=10,"Good",TRUE,"Delayed")</f>
        <v>Excellent</v>
      </c>
      <c r="AA2402" s="5" t="str">
        <f>_xlfn.XLOOKUP(Table1[[#This Row],[Shipment_ID]],A:A,E:E)</f>
        <v>Maersk</v>
      </c>
      <c r="AB2402" s="5">
        <f t="shared" si="37"/>
        <v>4221.18</v>
      </c>
    </row>
    <row r="2403" spans="1:28">
      <c r="A2403" t="s">
        <v>2597</v>
      </c>
      <c r="B2403" s="1">
        <v>45568</v>
      </c>
      <c r="C2403" t="s">
        <v>89</v>
      </c>
      <c r="D2403" t="s">
        <v>72</v>
      </c>
      <c r="E2403" t="s">
        <v>66</v>
      </c>
      <c r="F2403" t="s">
        <v>32</v>
      </c>
      <c r="G2403" t="s">
        <v>43</v>
      </c>
      <c r="H2403">
        <v>12.83</v>
      </c>
      <c r="I2403">
        <v>2061</v>
      </c>
      <c r="J2403">
        <v>89.84</v>
      </c>
      <c r="K2403">
        <v>5</v>
      </c>
      <c r="L2403" t="s">
        <v>34</v>
      </c>
      <c r="M2403" t="s">
        <v>45</v>
      </c>
      <c r="N2403">
        <v>53559.8</v>
      </c>
      <c r="O2403" t="s">
        <v>236</v>
      </c>
      <c r="P2403" t="s">
        <v>47</v>
      </c>
      <c r="Q2403">
        <v>81.95</v>
      </c>
      <c r="R2403">
        <v>4635.2</v>
      </c>
      <c r="S2403">
        <v>4421.38</v>
      </c>
      <c r="T2403">
        <v>5695.29</v>
      </c>
      <c r="U2403" t="str">
        <f>TEXT(Table1[[#This Row],[Booking_Date]],"mmm")</f>
        <v>Oct</v>
      </c>
      <c r="V2403">
        <f>YEAR(Table1[[#This Row],[Booking_Date]])</f>
        <v>2024</v>
      </c>
      <c r="W2403" t="s">
        <v>104</v>
      </c>
      <c r="X2403" t="str">
        <f>IF(Table1[[#This Row],[Freight_Cost]]&gt;50000,"High","Low")</f>
        <v>High</v>
      </c>
      <c r="Y2403" s="5" t="str">
        <f>IF(Table1[[#This Row],[Profit]]&gt;10000,"Good","Average")</f>
        <v>Average</v>
      </c>
      <c r="Z2403" s="5" t="str" cm="1">
        <f t="array" ref="Z2403">_xlfn.IFS(K2403&lt;=5,"Excellent",K2403&lt;=10,"Good",TRUE,"Delayed")</f>
        <v>Excellent</v>
      </c>
      <c r="AA2403" s="5" t="str">
        <f>_xlfn.XLOOKUP(Table1[[#This Row],[Shipment_ID]],A:A,E:E)</f>
        <v>COSCO</v>
      </c>
      <c r="AB2403" s="5">
        <f t="shared" si="37"/>
        <v>5695.29</v>
      </c>
    </row>
    <row r="2404" spans="1:28">
      <c r="A2404" t="s">
        <v>2598</v>
      </c>
      <c r="B2404" s="1">
        <v>45874</v>
      </c>
      <c r="C2404" t="s">
        <v>29</v>
      </c>
      <c r="D2404" t="s">
        <v>51</v>
      </c>
      <c r="E2404" t="s">
        <v>57</v>
      </c>
      <c r="F2404" t="s">
        <v>58</v>
      </c>
      <c r="G2404" t="s">
        <v>33</v>
      </c>
      <c r="H2404">
        <v>15.42</v>
      </c>
      <c r="I2404">
        <v>1532</v>
      </c>
      <c r="J2404">
        <v>94.48</v>
      </c>
      <c r="K2404">
        <v>5</v>
      </c>
      <c r="L2404" t="s">
        <v>44</v>
      </c>
      <c r="M2404" t="s">
        <v>60</v>
      </c>
      <c r="N2404">
        <v>55599.6</v>
      </c>
      <c r="O2404" t="s">
        <v>128</v>
      </c>
      <c r="P2404" t="s">
        <v>37</v>
      </c>
      <c r="Q2404">
        <v>85.34</v>
      </c>
      <c r="R2404">
        <v>3680.8</v>
      </c>
      <c r="S2404">
        <v>2017.53</v>
      </c>
      <c r="T2404">
        <v>9058.66</v>
      </c>
      <c r="U2404" t="str">
        <f>TEXT(Table1[[#This Row],[Booking_Date]],"mmm")</f>
        <v>Aug</v>
      </c>
      <c r="V2404">
        <f>YEAR(Table1[[#This Row],[Booking_Date]])</f>
        <v>2025</v>
      </c>
      <c r="W2404" t="s">
        <v>48</v>
      </c>
      <c r="X2404" t="str">
        <f>IF(Table1[[#This Row],[Freight_Cost]]&gt;50000,"High","Low")</f>
        <v>High</v>
      </c>
      <c r="Y2404" s="5" t="str">
        <f>IF(Table1[[#This Row],[Profit]]&gt;10000,"Good","Average")</f>
        <v>Average</v>
      </c>
      <c r="Z2404" s="5" t="str" cm="1">
        <f t="array" ref="Z2404">_xlfn.IFS(K2404&lt;=5,"Excellent",K2404&lt;=10,"Good",TRUE,"Delayed")</f>
        <v>Excellent</v>
      </c>
      <c r="AA2404" s="5" t="str">
        <f>_xlfn.XLOOKUP(Table1[[#This Row],[Shipment_ID]],A:A,E:E)</f>
        <v>Evergreen</v>
      </c>
      <c r="AB2404" s="5">
        <f t="shared" si="37"/>
        <v>9058.66</v>
      </c>
    </row>
    <row r="2405" spans="1:28">
      <c r="A2405" t="s">
        <v>2599</v>
      </c>
      <c r="B2405" s="1">
        <v>45890</v>
      </c>
      <c r="C2405" t="s">
        <v>89</v>
      </c>
      <c r="D2405" t="s">
        <v>72</v>
      </c>
      <c r="E2405" t="s">
        <v>66</v>
      </c>
      <c r="F2405" t="s">
        <v>32</v>
      </c>
      <c r="G2405" t="s">
        <v>90</v>
      </c>
      <c r="H2405">
        <v>11.76</v>
      </c>
      <c r="I2405">
        <v>1205</v>
      </c>
      <c r="J2405">
        <v>103.63</v>
      </c>
      <c r="K2405">
        <v>4</v>
      </c>
      <c r="L2405" t="s">
        <v>34</v>
      </c>
      <c r="M2405" t="s">
        <v>45</v>
      </c>
      <c r="N2405">
        <v>43979.6</v>
      </c>
      <c r="O2405" t="s">
        <v>461</v>
      </c>
      <c r="P2405" t="s">
        <v>78</v>
      </c>
      <c r="Q2405">
        <v>81.08</v>
      </c>
      <c r="R2405">
        <v>2880.4</v>
      </c>
      <c r="S2405">
        <v>2891.79</v>
      </c>
      <c r="T2405">
        <v>6124.19</v>
      </c>
      <c r="U2405" t="str">
        <f>TEXT(Table1[[#This Row],[Booking_Date]],"mmm")</f>
        <v>Aug</v>
      </c>
      <c r="V2405">
        <f>YEAR(Table1[[#This Row],[Booking_Date]])</f>
        <v>2025</v>
      </c>
      <c r="W2405" t="s">
        <v>48</v>
      </c>
      <c r="X2405" t="str">
        <f>IF(Table1[[#This Row],[Freight_Cost]]&gt;50000,"High","Low")</f>
        <v>Low</v>
      </c>
      <c r="Y2405" s="5" t="str">
        <f>IF(Table1[[#This Row],[Profit]]&gt;10000,"Good","Average")</f>
        <v>Average</v>
      </c>
      <c r="Z2405" s="5" t="str" cm="1">
        <f t="array" ref="Z2405">_xlfn.IFS(K2405&lt;=5,"Excellent",K2405&lt;=10,"Good",TRUE,"Delayed")</f>
        <v>Excellent</v>
      </c>
      <c r="AA2405" s="5" t="str">
        <f>_xlfn.XLOOKUP(Table1[[#This Row],[Shipment_ID]],A:A,E:E)</f>
        <v>COSCO</v>
      </c>
      <c r="AB2405" s="5">
        <f t="shared" si="37"/>
        <v>6124.19</v>
      </c>
    </row>
    <row r="2406" spans="1:28">
      <c r="A2406" t="s">
        <v>2600</v>
      </c>
      <c r="B2406" s="1">
        <v>45389</v>
      </c>
      <c r="C2406" t="s">
        <v>40</v>
      </c>
      <c r="D2406" t="s">
        <v>56</v>
      </c>
      <c r="E2406" t="s">
        <v>66</v>
      </c>
      <c r="F2406" t="s">
        <v>32</v>
      </c>
      <c r="G2406" t="s">
        <v>90</v>
      </c>
      <c r="H2406">
        <v>22.31</v>
      </c>
      <c r="I2406">
        <v>2497</v>
      </c>
      <c r="J2406">
        <v>86.51</v>
      </c>
      <c r="K2406">
        <v>6</v>
      </c>
      <c r="L2406" t="s">
        <v>34</v>
      </c>
      <c r="M2406" t="s">
        <v>35</v>
      </c>
      <c r="N2406">
        <v>69424.2</v>
      </c>
      <c r="O2406" t="s">
        <v>507</v>
      </c>
      <c r="P2406" t="s">
        <v>62</v>
      </c>
      <c r="Q2406">
        <v>82.5</v>
      </c>
      <c r="R2406">
        <v>5886.4</v>
      </c>
      <c r="S2406">
        <v>3340.51</v>
      </c>
      <c r="T2406">
        <v>8447.32</v>
      </c>
      <c r="U2406" t="str">
        <f>TEXT(Table1[[#This Row],[Booking_Date]],"mmm")</f>
        <v>Apr</v>
      </c>
      <c r="V2406">
        <f>YEAR(Table1[[#This Row],[Booking_Date]])</f>
        <v>2024</v>
      </c>
      <c r="W2406" t="s">
        <v>75</v>
      </c>
      <c r="X2406" t="str">
        <f>IF(Table1[[#This Row],[Freight_Cost]]&gt;50000,"High","Low")</f>
        <v>High</v>
      </c>
      <c r="Y2406" s="5" t="str">
        <f>IF(Table1[[#This Row],[Profit]]&gt;10000,"Good","Average")</f>
        <v>Average</v>
      </c>
      <c r="Z2406" s="5" t="str" cm="1">
        <f t="array" ref="Z2406">_xlfn.IFS(K2406&lt;=5,"Excellent",K2406&lt;=10,"Good",TRUE,"Delayed")</f>
        <v>Good</v>
      </c>
      <c r="AA2406" s="5" t="str">
        <f>_xlfn.XLOOKUP(Table1[[#This Row],[Shipment_ID]],A:A,E:E)</f>
        <v>COSCO</v>
      </c>
      <c r="AB2406" s="5">
        <f t="shared" si="37"/>
        <v>8447.32</v>
      </c>
    </row>
    <row r="2407" spans="1:28">
      <c r="A2407" t="s">
        <v>2601</v>
      </c>
      <c r="B2407" s="1">
        <v>45567</v>
      </c>
      <c r="C2407" t="s">
        <v>121</v>
      </c>
      <c r="D2407" t="s">
        <v>108</v>
      </c>
      <c r="E2407" t="s">
        <v>31</v>
      </c>
      <c r="F2407" t="s">
        <v>32</v>
      </c>
      <c r="G2407" t="s">
        <v>43</v>
      </c>
      <c r="H2407">
        <v>12.53</v>
      </c>
      <c r="I2407">
        <v>1377</v>
      </c>
      <c r="J2407">
        <v>88.8</v>
      </c>
      <c r="K2407">
        <v>5</v>
      </c>
      <c r="L2407" t="s">
        <v>34</v>
      </c>
      <c r="M2407" t="s">
        <v>45</v>
      </c>
      <c r="N2407">
        <v>44957</v>
      </c>
      <c r="O2407" t="s">
        <v>268</v>
      </c>
      <c r="P2407" t="s">
        <v>47</v>
      </c>
      <c r="Q2407">
        <v>85.52</v>
      </c>
      <c r="R2407">
        <v>3255.2</v>
      </c>
      <c r="S2407">
        <v>4830.6000000000004</v>
      </c>
      <c r="T2407">
        <v>6924.54</v>
      </c>
      <c r="U2407" t="str">
        <f>TEXT(Table1[[#This Row],[Booking_Date]],"mmm")</f>
        <v>Oct</v>
      </c>
      <c r="V2407">
        <f>YEAR(Table1[[#This Row],[Booking_Date]])</f>
        <v>2024</v>
      </c>
      <c r="W2407" t="s">
        <v>104</v>
      </c>
      <c r="X2407" t="str">
        <f>IF(Table1[[#This Row],[Freight_Cost]]&gt;50000,"High","Low")</f>
        <v>Low</v>
      </c>
      <c r="Y2407" s="5" t="str">
        <f>IF(Table1[[#This Row],[Profit]]&gt;10000,"Good","Average")</f>
        <v>Average</v>
      </c>
      <c r="Z2407" s="5" t="str" cm="1">
        <f t="array" ref="Z2407">_xlfn.IFS(K2407&lt;=5,"Excellent",K2407&lt;=10,"Good",TRUE,"Delayed")</f>
        <v>Excellent</v>
      </c>
      <c r="AA2407" s="5" t="str">
        <f>_xlfn.XLOOKUP(Table1[[#This Row],[Shipment_ID]],A:A,E:E)</f>
        <v>Hapag-Lloyd</v>
      </c>
      <c r="AB2407" s="5">
        <f t="shared" si="37"/>
        <v>6924.54</v>
      </c>
    </row>
    <row r="2408" spans="1:28">
      <c r="A2408" t="s">
        <v>2602</v>
      </c>
      <c r="B2408" s="1">
        <v>46190</v>
      </c>
      <c r="C2408" t="s">
        <v>115</v>
      </c>
      <c r="D2408" t="s">
        <v>82</v>
      </c>
      <c r="E2408" t="s">
        <v>99</v>
      </c>
      <c r="F2408" t="s">
        <v>58</v>
      </c>
      <c r="G2408" t="s">
        <v>33</v>
      </c>
      <c r="H2408">
        <v>27.29</v>
      </c>
      <c r="I2408">
        <v>616</v>
      </c>
      <c r="J2408">
        <v>98.04</v>
      </c>
      <c r="K2408">
        <v>3</v>
      </c>
      <c r="L2408" t="s">
        <v>34</v>
      </c>
      <c r="M2408" t="s">
        <v>60</v>
      </c>
      <c r="N2408">
        <v>60717.8</v>
      </c>
      <c r="O2408" t="s">
        <v>531</v>
      </c>
      <c r="P2408" t="s">
        <v>54</v>
      </c>
      <c r="Q2408">
        <v>81.349999999999994</v>
      </c>
      <c r="R2408">
        <v>2323.6</v>
      </c>
      <c r="S2408">
        <v>2444.91</v>
      </c>
      <c r="T2408">
        <v>10746.74</v>
      </c>
      <c r="U2408" t="str">
        <f>TEXT(Table1[[#This Row],[Booking_Date]],"mmm")</f>
        <v>Jun</v>
      </c>
      <c r="V2408">
        <f>YEAR(Table1[[#This Row],[Booking_Date]])</f>
        <v>2026</v>
      </c>
      <c r="W2408" t="s">
        <v>75</v>
      </c>
      <c r="X2408" t="str">
        <f>IF(Table1[[#This Row],[Freight_Cost]]&gt;50000,"High","Low")</f>
        <v>High</v>
      </c>
      <c r="Y2408" s="5" t="str">
        <f>IF(Table1[[#This Row],[Profit]]&gt;10000,"Good","Average")</f>
        <v>Good</v>
      </c>
      <c r="Z2408" s="5" t="str" cm="1">
        <f t="array" ref="Z2408">_xlfn.IFS(K2408&lt;=5,"Excellent",K2408&lt;=10,"Good",TRUE,"Delayed")</f>
        <v>Excellent</v>
      </c>
      <c r="AA2408" s="5" t="str">
        <f>_xlfn.XLOOKUP(Table1[[#This Row],[Shipment_ID]],A:A,E:E)</f>
        <v>ONE</v>
      </c>
      <c r="AB2408" s="5">
        <f t="shared" si="37"/>
        <v>10746.74</v>
      </c>
    </row>
    <row r="2409" spans="1:28">
      <c r="A2409" t="s">
        <v>2603</v>
      </c>
      <c r="B2409" s="1">
        <v>45733</v>
      </c>
      <c r="C2409" t="s">
        <v>40</v>
      </c>
      <c r="D2409" t="s">
        <v>108</v>
      </c>
      <c r="E2409" t="s">
        <v>42</v>
      </c>
      <c r="F2409" t="s">
        <v>32</v>
      </c>
      <c r="G2409" t="s">
        <v>67</v>
      </c>
      <c r="H2409">
        <v>20.95</v>
      </c>
      <c r="I2409">
        <v>2334</v>
      </c>
      <c r="J2409">
        <v>101.52</v>
      </c>
      <c r="K2409">
        <v>6</v>
      </c>
      <c r="L2409" t="s">
        <v>44</v>
      </c>
      <c r="M2409" t="s">
        <v>60</v>
      </c>
      <c r="N2409">
        <v>59045.4</v>
      </c>
      <c r="O2409" t="s">
        <v>204</v>
      </c>
      <c r="P2409" t="s">
        <v>47</v>
      </c>
      <c r="Q2409">
        <v>86.86</v>
      </c>
      <c r="R2409">
        <v>5506</v>
      </c>
      <c r="S2409">
        <v>1599.88</v>
      </c>
      <c r="T2409">
        <v>9633.94</v>
      </c>
      <c r="U2409" t="str">
        <f>TEXT(Table1[[#This Row],[Booking_Date]],"mmm")</f>
        <v>Mar</v>
      </c>
      <c r="V2409">
        <f>YEAR(Table1[[#This Row],[Booking_Date]])</f>
        <v>2025</v>
      </c>
      <c r="W2409" t="s">
        <v>38</v>
      </c>
      <c r="X2409" t="str">
        <f>IF(Table1[[#This Row],[Freight_Cost]]&gt;50000,"High","Low")</f>
        <v>High</v>
      </c>
      <c r="Y2409" s="5" t="str">
        <f>IF(Table1[[#This Row],[Profit]]&gt;10000,"Good","Average")</f>
        <v>Average</v>
      </c>
      <c r="Z2409" s="5" t="str" cm="1">
        <f t="array" ref="Z2409">_xlfn.IFS(K2409&lt;=5,"Excellent",K2409&lt;=10,"Good",TRUE,"Delayed")</f>
        <v>Good</v>
      </c>
      <c r="AA2409" s="5" t="str">
        <f>_xlfn.XLOOKUP(Table1[[#This Row],[Shipment_ID]],A:A,E:E)</f>
        <v>CMA CGM</v>
      </c>
      <c r="AB2409" s="5">
        <f t="shared" si="37"/>
        <v>9633.94</v>
      </c>
    </row>
    <row r="2410" spans="1:28">
      <c r="A2410" t="s">
        <v>2604</v>
      </c>
      <c r="B2410" s="1">
        <v>45773</v>
      </c>
      <c r="C2410" t="s">
        <v>29</v>
      </c>
      <c r="D2410" t="s">
        <v>82</v>
      </c>
      <c r="E2410" t="s">
        <v>42</v>
      </c>
      <c r="F2410" t="s">
        <v>58</v>
      </c>
      <c r="G2410" t="s">
        <v>90</v>
      </c>
      <c r="H2410">
        <v>12.08</v>
      </c>
      <c r="I2410">
        <v>1861</v>
      </c>
      <c r="J2410">
        <v>87.41</v>
      </c>
      <c r="K2410">
        <v>4</v>
      </c>
      <c r="L2410" t="s">
        <v>44</v>
      </c>
      <c r="M2410" t="s">
        <v>60</v>
      </c>
      <c r="N2410">
        <v>55693.2</v>
      </c>
      <c r="O2410" t="s">
        <v>168</v>
      </c>
      <c r="P2410" t="s">
        <v>47</v>
      </c>
      <c r="Q2410">
        <v>87.91</v>
      </c>
      <c r="R2410">
        <v>4205.2</v>
      </c>
      <c r="S2410">
        <v>4820.75</v>
      </c>
      <c r="T2410">
        <v>7638.8</v>
      </c>
      <c r="U2410" t="str">
        <f>TEXT(Table1[[#This Row],[Booking_Date]],"mmm")</f>
        <v>Apr</v>
      </c>
      <c r="V2410">
        <f>YEAR(Table1[[#This Row],[Booking_Date]])</f>
        <v>2025</v>
      </c>
      <c r="W2410" t="s">
        <v>75</v>
      </c>
      <c r="X2410" t="str">
        <f>IF(Table1[[#This Row],[Freight_Cost]]&gt;50000,"High","Low")</f>
        <v>High</v>
      </c>
      <c r="Y2410" s="5" t="str">
        <f>IF(Table1[[#This Row],[Profit]]&gt;10000,"Good","Average")</f>
        <v>Average</v>
      </c>
      <c r="Z2410" s="5" t="str" cm="1">
        <f t="array" ref="Z2410">_xlfn.IFS(K2410&lt;=5,"Excellent",K2410&lt;=10,"Good",TRUE,"Delayed")</f>
        <v>Excellent</v>
      </c>
      <c r="AA2410" s="5" t="str">
        <f>_xlfn.XLOOKUP(Table1[[#This Row],[Shipment_ID]],A:A,E:E)</f>
        <v>CMA CGM</v>
      </c>
      <c r="AB2410" s="5">
        <f t="shared" si="37"/>
        <v>7638.8</v>
      </c>
    </row>
    <row r="2411" spans="1:28">
      <c r="A2411" t="s">
        <v>2605</v>
      </c>
      <c r="B2411" s="1">
        <v>45975</v>
      </c>
      <c r="C2411" t="s">
        <v>89</v>
      </c>
      <c r="D2411" t="s">
        <v>30</v>
      </c>
      <c r="E2411" t="s">
        <v>66</v>
      </c>
      <c r="F2411" t="s">
        <v>58</v>
      </c>
      <c r="G2411" t="s">
        <v>90</v>
      </c>
      <c r="H2411">
        <v>16.11</v>
      </c>
      <c r="I2411">
        <v>1725</v>
      </c>
      <c r="J2411">
        <v>97.8</v>
      </c>
      <c r="K2411">
        <v>5</v>
      </c>
      <c r="L2411" t="s">
        <v>34</v>
      </c>
      <c r="M2411" t="s">
        <v>60</v>
      </c>
      <c r="N2411">
        <v>63935</v>
      </c>
      <c r="O2411" t="s">
        <v>165</v>
      </c>
      <c r="P2411" t="s">
        <v>78</v>
      </c>
      <c r="Q2411">
        <v>82.49</v>
      </c>
      <c r="R2411">
        <v>4094.4</v>
      </c>
      <c r="S2411">
        <v>1588.2</v>
      </c>
      <c r="T2411">
        <v>8625.09</v>
      </c>
      <c r="U2411" t="str">
        <f>TEXT(Table1[[#This Row],[Booking_Date]],"mmm")</f>
        <v>Nov</v>
      </c>
      <c r="V2411">
        <f>YEAR(Table1[[#This Row],[Booking_Date]])</f>
        <v>2025</v>
      </c>
      <c r="W2411" t="s">
        <v>104</v>
      </c>
      <c r="X2411" t="str">
        <f>IF(Table1[[#This Row],[Freight_Cost]]&gt;50000,"High","Low")</f>
        <v>High</v>
      </c>
      <c r="Y2411" s="5" t="str">
        <f>IF(Table1[[#This Row],[Profit]]&gt;10000,"Good","Average")</f>
        <v>Average</v>
      </c>
      <c r="Z2411" s="5" t="str" cm="1">
        <f t="array" ref="Z2411">_xlfn.IFS(K2411&lt;=5,"Excellent",K2411&lt;=10,"Good",TRUE,"Delayed")</f>
        <v>Excellent</v>
      </c>
      <c r="AA2411" s="5" t="str">
        <f>_xlfn.XLOOKUP(Table1[[#This Row],[Shipment_ID]],A:A,E:E)</f>
        <v>COSCO</v>
      </c>
      <c r="AB2411" s="5">
        <f t="shared" si="37"/>
        <v>8625.09</v>
      </c>
    </row>
    <row r="2412" spans="1:28">
      <c r="A2412" t="s">
        <v>2606</v>
      </c>
      <c r="B2412" s="1">
        <v>45918</v>
      </c>
      <c r="C2412" t="s">
        <v>50</v>
      </c>
      <c r="D2412" t="s">
        <v>65</v>
      </c>
      <c r="E2412" t="s">
        <v>66</v>
      </c>
      <c r="F2412" t="s">
        <v>32</v>
      </c>
      <c r="G2412" t="s">
        <v>67</v>
      </c>
      <c r="H2412">
        <v>26.72</v>
      </c>
      <c r="I2412">
        <v>1252</v>
      </c>
      <c r="J2412">
        <v>92.86</v>
      </c>
      <c r="K2412">
        <v>5</v>
      </c>
      <c r="L2412" t="s">
        <v>68</v>
      </c>
      <c r="M2412" t="s">
        <v>60</v>
      </c>
      <c r="N2412">
        <v>52715.199999999997</v>
      </c>
      <c r="O2412" t="s">
        <v>106</v>
      </c>
      <c r="P2412" t="s">
        <v>70</v>
      </c>
      <c r="Q2412">
        <v>85.89</v>
      </c>
      <c r="R2412">
        <v>3572.8</v>
      </c>
      <c r="S2412">
        <v>1561.92</v>
      </c>
      <c r="T2412">
        <v>6030.1</v>
      </c>
      <c r="U2412" t="str">
        <f>TEXT(Table1[[#This Row],[Booking_Date]],"mmm")</f>
        <v>Sep</v>
      </c>
      <c r="V2412">
        <f>YEAR(Table1[[#This Row],[Booking_Date]])</f>
        <v>2025</v>
      </c>
      <c r="W2412" t="s">
        <v>48</v>
      </c>
      <c r="X2412" t="str">
        <f>IF(Table1[[#This Row],[Freight_Cost]]&gt;50000,"High","Low")</f>
        <v>High</v>
      </c>
      <c r="Y2412" s="5" t="str">
        <f>IF(Table1[[#This Row],[Profit]]&gt;10000,"Good","Average")</f>
        <v>Average</v>
      </c>
      <c r="Z2412" s="5" t="str" cm="1">
        <f t="array" ref="Z2412">_xlfn.IFS(K2412&lt;=5,"Excellent",K2412&lt;=10,"Good",TRUE,"Delayed")</f>
        <v>Excellent</v>
      </c>
      <c r="AA2412" s="5" t="str">
        <f>_xlfn.XLOOKUP(Table1[[#This Row],[Shipment_ID]],A:A,E:E)</f>
        <v>COSCO</v>
      </c>
      <c r="AB2412" s="5">
        <f t="shared" si="37"/>
        <v>6030.1</v>
      </c>
    </row>
    <row r="2413" spans="1:28">
      <c r="A2413" t="s">
        <v>2607</v>
      </c>
      <c r="B2413" s="1">
        <v>45591</v>
      </c>
      <c r="C2413" t="s">
        <v>89</v>
      </c>
      <c r="D2413" t="s">
        <v>72</v>
      </c>
      <c r="E2413" t="s">
        <v>83</v>
      </c>
      <c r="F2413" t="s">
        <v>32</v>
      </c>
      <c r="G2413" t="s">
        <v>59</v>
      </c>
      <c r="H2413">
        <v>20.96</v>
      </c>
      <c r="I2413">
        <v>865</v>
      </c>
      <c r="J2413">
        <v>96.69</v>
      </c>
      <c r="K2413">
        <v>4</v>
      </c>
      <c r="L2413" t="s">
        <v>44</v>
      </c>
      <c r="M2413" t="s">
        <v>60</v>
      </c>
      <c r="N2413">
        <v>40846.800000000003</v>
      </c>
      <c r="O2413" t="s">
        <v>368</v>
      </c>
      <c r="P2413" t="s">
        <v>37</v>
      </c>
      <c r="Q2413">
        <v>83.95</v>
      </c>
      <c r="R2413">
        <v>2568.4</v>
      </c>
      <c r="S2413">
        <v>2001.98</v>
      </c>
      <c r="T2413">
        <v>4691.4399999999996</v>
      </c>
      <c r="U2413" t="str">
        <f>TEXT(Table1[[#This Row],[Booking_Date]],"mmm")</f>
        <v>Oct</v>
      </c>
      <c r="V2413">
        <f>YEAR(Table1[[#This Row],[Booking_Date]])</f>
        <v>2024</v>
      </c>
      <c r="W2413" t="s">
        <v>104</v>
      </c>
      <c r="X2413" t="str">
        <f>IF(Table1[[#This Row],[Freight_Cost]]&gt;50000,"High","Low")</f>
        <v>Low</v>
      </c>
      <c r="Y2413" s="5" t="str">
        <f>IF(Table1[[#This Row],[Profit]]&gt;10000,"Good","Average")</f>
        <v>Average</v>
      </c>
      <c r="Z2413" s="5" t="str" cm="1">
        <f t="array" ref="Z2413">_xlfn.IFS(K2413&lt;=5,"Excellent",K2413&lt;=10,"Good",TRUE,"Delayed")</f>
        <v>Excellent</v>
      </c>
      <c r="AA2413" s="5" t="str">
        <f>_xlfn.XLOOKUP(Table1[[#This Row],[Shipment_ID]],A:A,E:E)</f>
        <v>MSC</v>
      </c>
      <c r="AB2413" s="5">
        <f t="shared" si="37"/>
        <v>4691.4399999999996</v>
      </c>
    </row>
    <row r="2414" spans="1:28">
      <c r="A2414" t="s">
        <v>2608</v>
      </c>
      <c r="B2414" s="1">
        <v>45960</v>
      </c>
      <c r="C2414" t="s">
        <v>29</v>
      </c>
      <c r="D2414" t="s">
        <v>72</v>
      </c>
      <c r="E2414" t="s">
        <v>83</v>
      </c>
      <c r="F2414" t="s">
        <v>32</v>
      </c>
      <c r="G2414" t="s">
        <v>90</v>
      </c>
      <c r="H2414">
        <v>14.67</v>
      </c>
      <c r="I2414">
        <v>1650</v>
      </c>
      <c r="J2414">
        <v>88.41</v>
      </c>
      <c r="K2414">
        <v>6</v>
      </c>
      <c r="L2414" t="s">
        <v>68</v>
      </c>
      <c r="M2414" t="s">
        <v>35</v>
      </c>
      <c r="N2414">
        <v>50112.2</v>
      </c>
      <c r="O2414" t="s">
        <v>170</v>
      </c>
      <c r="P2414" t="s">
        <v>70</v>
      </c>
      <c r="Q2414">
        <v>85.71</v>
      </c>
      <c r="R2414">
        <v>3886.8</v>
      </c>
      <c r="S2414">
        <v>3876.67</v>
      </c>
      <c r="T2414">
        <v>4898.37</v>
      </c>
      <c r="U2414" t="str">
        <f>TEXT(Table1[[#This Row],[Booking_Date]],"mmm")</f>
        <v>Oct</v>
      </c>
      <c r="V2414">
        <f>YEAR(Table1[[#This Row],[Booking_Date]])</f>
        <v>2025</v>
      </c>
      <c r="W2414" t="s">
        <v>104</v>
      </c>
      <c r="X2414" t="str">
        <f>IF(Table1[[#This Row],[Freight_Cost]]&gt;50000,"High","Low")</f>
        <v>High</v>
      </c>
      <c r="Y2414" s="5" t="str">
        <f>IF(Table1[[#This Row],[Profit]]&gt;10000,"Good","Average")</f>
        <v>Average</v>
      </c>
      <c r="Z2414" s="5" t="str" cm="1">
        <f t="array" ref="Z2414">_xlfn.IFS(K2414&lt;=5,"Excellent",K2414&lt;=10,"Good",TRUE,"Delayed")</f>
        <v>Good</v>
      </c>
      <c r="AA2414" s="5" t="str">
        <f>_xlfn.XLOOKUP(Table1[[#This Row],[Shipment_ID]],A:A,E:E)</f>
        <v>MSC</v>
      </c>
      <c r="AB2414" s="5">
        <f t="shared" si="37"/>
        <v>4898.37</v>
      </c>
    </row>
    <row r="2415" spans="1:28">
      <c r="A2415" t="s">
        <v>2609</v>
      </c>
      <c r="B2415" s="1">
        <v>46012</v>
      </c>
      <c r="C2415" t="s">
        <v>40</v>
      </c>
      <c r="D2415" t="s">
        <v>41</v>
      </c>
      <c r="E2415" t="s">
        <v>83</v>
      </c>
      <c r="F2415" t="s">
        <v>58</v>
      </c>
      <c r="G2415" t="s">
        <v>43</v>
      </c>
      <c r="H2415">
        <v>23.59</v>
      </c>
      <c r="I2415">
        <v>1493</v>
      </c>
      <c r="J2415">
        <v>101.05</v>
      </c>
      <c r="K2415">
        <v>4</v>
      </c>
      <c r="L2415" t="s">
        <v>68</v>
      </c>
      <c r="M2415" t="s">
        <v>45</v>
      </c>
      <c r="N2415">
        <v>67273</v>
      </c>
      <c r="O2415" t="s">
        <v>204</v>
      </c>
      <c r="P2415" t="s">
        <v>70</v>
      </c>
      <c r="Q2415">
        <v>85.93</v>
      </c>
      <c r="R2415">
        <v>3929.6</v>
      </c>
      <c r="S2415">
        <v>3233.87</v>
      </c>
      <c r="T2415">
        <v>9919.0400000000009</v>
      </c>
      <c r="U2415" t="str">
        <f>TEXT(Table1[[#This Row],[Booking_Date]],"mmm")</f>
        <v>Dec</v>
      </c>
      <c r="V2415">
        <f>YEAR(Table1[[#This Row],[Booking_Date]])</f>
        <v>2025</v>
      </c>
      <c r="W2415" t="s">
        <v>104</v>
      </c>
      <c r="X2415" t="str">
        <f>IF(Table1[[#This Row],[Freight_Cost]]&gt;50000,"High","Low")</f>
        <v>High</v>
      </c>
      <c r="Y2415" s="5" t="str">
        <f>IF(Table1[[#This Row],[Profit]]&gt;10000,"Good","Average")</f>
        <v>Average</v>
      </c>
      <c r="Z2415" s="5" t="str" cm="1">
        <f t="array" ref="Z2415">_xlfn.IFS(K2415&lt;=5,"Excellent",K2415&lt;=10,"Good",TRUE,"Delayed")</f>
        <v>Excellent</v>
      </c>
      <c r="AA2415" s="5" t="str">
        <f>_xlfn.XLOOKUP(Table1[[#This Row],[Shipment_ID]],A:A,E:E)</f>
        <v>MSC</v>
      </c>
      <c r="AB2415" s="5">
        <f t="shared" si="37"/>
        <v>9919.0400000000009</v>
      </c>
    </row>
    <row r="2416" spans="1:28">
      <c r="A2416" t="s">
        <v>2610</v>
      </c>
      <c r="B2416" s="1">
        <v>45433</v>
      </c>
      <c r="C2416" t="s">
        <v>50</v>
      </c>
      <c r="D2416" t="s">
        <v>51</v>
      </c>
      <c r="E2416" t="s">
        <v>66</v>
      </c>
      <c r="F2416" t="s">
        <v>58</v>
      </c>
      <c r="G2416" t="s">
        <v>52</v>
      </c>
      <c r="H2416">
        <v>11.76</v>
      </c>
      <c r="I2416">
        <v>2520</v>
      </c>
      <c r="J2416">
        <v>90.11</v>
      </c>
      <c r="K2416">
        <v>8</v>
      </c>
      <c r="L2416" t="s">
        <v>44</v>
      </c>
      <c r="M2416" t="s">
        <v>45</v>
      </c>
      <c r="N2416">
        <v>65137.2</v>
      </c>
      <c r="O2416" t="s">
        <v>122</v>
      </c>
      <c r="P2416" t="s">
        <v>70</v>
      </c>
      <c r="Q2416">
        <v>85.34</v>
      </c>
      <c r="R2416">
        <v>5510.4</v>
      </c>
      <c r="S2416">
        <v>1997.85</v>
      </c>
      <c r="T2416">
        <v>10497.96</v>
      </c>
      <c r="U2416" t="str">
        <f>TEXT(Table1[[#This Row],[Booking_Date]],"mmm")</f>
        <v>May</v>
      </c>
      <c r="V2416">
        <f>YEAR(Table1[[#This Row],[Booking_Date]])</f>
        <v>2024</v>
      </c>
      <c r="W2416" t="s">
        <v>75</v>
      </c>
      <c r="X2416" t="str">
        <f>IF(Table1[[#This Row],[Freight_Cost]]&gt;50000,"High","Low")</f>
        <v>High</v>
      </c>
      <c r="Y2416" s="5" t="str">
        <f>IF(Table1[[#This Row],[Profit]]&gt;10000,"Good","Average")</f>
        <v>Good</v>
      </c>
      <c r="Z2416" s="5" t="str" cm="1">
        <f t="array" ref="Z2416">_xlfn.IFS(K2416&lt;=5,"Excellent",K2416&lt;=10,"Good",TRUE,"Delayed")</f>
        <v>Good</v>
      </c>
      <c r="AA2416" s="5" t="str">
        <f>_xlfn.XLOOKUP(Table1[[#This Row],[Shipment_ID]],A:A,E:E)</f>
        <v>COSCO</v>
      </c>
      <c r="AB2416" s="5">
        <f t="shared" si="37"/>
        <v>10497.96</v>
      </c>
    </row>
    <row r="2417" spans="1:28">
      <c r="A2417" t="s">
        <v>2611</v>
      </c>
      <c r="B2417" s="1">
        <v>45805</v>
      </c>
      <c r="C2417" t="s">
        <v>50</v>
      </c>
      <c r="D2417" t="s">
        <v>65</v>
      </c>
      <c r="E2417" t="s">
        <v>99</v>
      </c>
      <c r="F2417" t="s">
        <v>58</v>
      </c>
      <c r="G2417" t="s">
        <v>33</v>
      </c>
      <c r="H2417">
        <v>25.38</v>
      </c>
      <c r="I2417">
        <v>487</v>
      </c>
      <c r="J2417">
        <v>101.17</v>
      </c>
      <c r="K2417">
        <v>3</v>
      </c>
      <c r="L2417" t="s">
        <v>34</v>
      </c>
      <c r="M2417" t="s">
        <v>35</v>
      </c>
      <c r="N2417">
        <v>61826.400000000001</v>
      </c>
      <c r="O2417" t="s">
        <v>168</v>
      </c>
      <c r="P2417" t="s">
        <v>70</v>
      </c>
      <c r="Q2417">
        <v>86.94</v>
      </c>
      <c r="R2417">
        <v>1989.2</v>
      </c>
      <c r="S2417">
        <v>2069.4</v>
      </c>
      <c r="T2417">
        <v>10169.950000000001</v>
      </c>
      <c r="U2417" t="str">
        <f>TEXT(Table1[[#This Row],[Booking_Date]],"mmm")</f>
        <v>May</v>
      </c>
      <c r="V2417">
        <f>YEAR(Table1[[#This Row],[Booking_Date]])</f>
        <v>2025</v>
      </c>
      <c r="W2417" t="s">
        <v>75</v>
      </c>
      <c r="X2417" t="str">
        <f>IF(Table1[[#This Row],[Freight_Cost]]&gt;50000,"High","Low")</f>
        <v>High</v>
      </c>
      <c r="Y2417" s="5" t="str">
        <f>IF(Table1[[#This Row],[Profit]]&gt;10000,"Good","Average")</f>
        <v>Good</v>
      </c>
      <c r="Z2417" s="5" t="str" cm="1">
        <f t="array" ref="Z2417">_xlfn.IFS(K2417&lt;=5,"Excellent",K2417&lt;=10,"Good",TRUE,"Delayed")</f>
        <v>Excellent</v>
      </c>
      <c r="AA2417" s="5" t="str">
        <f>_xlfn.XLOOKUP(Table1[[#This Row],[Shipment_ID]],A:A,E:E)</f>
        <v>ONE</v>
      </c>
      <c r="AB2417" s="5">
        <f t="shared" si="37"/>
        <v>10169.950000000001</v>
      </c>
    </row>
    <row r="2418" spans="1:28">
      <c r="A2418" t="s">
        <v>2612</v>
      </c>
      <c r="B2418" s="1">
        <v>45767</v>
      </c>
      <c r="C2418" t="s">
        <v>64</v>
      </c>
      <c r="D2418" t="s">
        <v>108</v>
      </c>
      <c r="E2418" t="s">
        <v>57</v>
      </c>
      <c r="F2418" t="s">
        <v>32</v>
      </c>
      <c r="G2418" t="s">
        <v>52</v>
      </c>
      <c r="H2418">
        <v>17.72</v>
      </c>
      <c r="I2418">
        <v>2511</v>
      </c>
      <c r="J2418">
        <v>94.25</v>
      </c>
      <c r="K2418">
        <v>8</v>
      </c>
      <c r="L2418" t="s">
        <v>44</v>
      </c>
      <c r="M2418" t="s">
        <v>60</v>
      </c>
      <c r="N2418">
        <v>57390</v>
      </c>
      <c r="O2418" t="s">
        <v>245</v>
      </c>
      <c r="P2418" t="s">
        <v>70</v>
      </c>
      <c r="Q2418">
        <v>87.42</v>
      </c>
      <c r="R2418">
        <v>5730.8</v>
      </c>
      <c r="S2418">
        <v>4607.34</v>
      </c>
      <c r="T2418">
        <v>9234.8700000000008</v>
      </c>
      <c r="U2418" t="str">
        <f>TEXT(Table1[[#This Row],[Booking_Date]],"mmm")</f>
        <v>Apr</v>
      </c>
      <c r="V2418">
        <f>YEAR(Table1[[#This Row],[Booking_Date]])</f>
        <v>2025</v>
      </c>
      <c r="W2418" t="s">
        <v>75</v>
      </c>
      <c r="X2418" t="str">
        <f>IF(Table1[[#This Row],[Freight_Cost]]&gt;50000,"High","Low")</f>
        <v>High</v>
      </c>
      <c r="Y2418" s="5" t="str">
        <f>IF(Table1[[#This Row],[Profit]]&gt;10000,"Good","Average")</f>
        <v>Average</v>
      </c>
      <c r="Z2418" s="5" t="str" cm="1">
        <f t="array" ref="Z2418">_xlfn.IFS(K2418&lt;=5,"Excellent",K2418&lt;=10,"Good",TRUE,"Delayed")</f>
        <v>Good</v>
      </c>
      <c r="AA2418" s="5" t="str">
        <f>_xlfn.XLOOKUP(Table1[[#This Row],[Shipment_ID]],A:A,E:E)</f>
        <v>Evergreen</v>
      </c>
      <c r="AB2418" s="5">
        <f t="shared" si="37"/>
        <v>9234.8700000000008</v>
      </c>
    </row>
    <row r="2419" spans="1:28">
      <c r="A2419" t="s">
        <v>2613</v>
      </c>
      <c r="B2419" s="1">
        <v>46007</v>
      </c>
      <c r="C2419" t="s">
        <v>29</v>
      </c>
      <c r="D2419" t="s">
        <v>51</v>
      </c>
      <c r="E2419" t="s">
        <v>66</v>
      </c>
      <c r="F2419" t="s">
        <v>32</v>
      </c>
      <c r="G2419" t="s">
        <v>84</v>
      </c>
      <c r="H2419">
        <v>25.1</v>
      </c>
      <c r="I2419">
        <v>997</v>
      </c>
      <c r="J2419">
        <v>87.96</v>
      </c>
      <c r="K2419">
        <v>2</v>
      </c>
      <c r="L2419" t="s">
        <v>44</v>
      </c>
      <c r="M2419" t="s">
        <v>35</v>
      </c>
      <c r="N2419">
        <v>49109.2</v>
      </c>
      <c r="O2419" t="s">
        <v>598</v>
      </c>
      <c r="P2419" t="s">
        <v>37</v>
      </c>
      <c r="Q2419">
        <v>81.900000000000006</v>
      </c>
      <c r="R2419">
        <v>2998</v>
      </c>
      <c r="S2419">
        <v>2816.09</v>
      </c>
      <c r="T2419">
        <v>4173.7</v>
      </c>
      <c r="U2419" t="str">
        <f>TEXT(Table1[[#This Row],[Booking_Date]],"mmm")</f>
        <v>Dec</v>
      </c>
      <c r="V2419">
        <f>YEAR(Table1[[#This Row],[Booking_Date]])</f>
        <v>2025</v>
      </c>
      <c r="W2419" t="s">
        <v>104</v>
      </c>
      <c r="X2419" t="str">
        <f>IF(Table1[[#This Row],[Freight_Cost]]&gt;50000,"High","Low")</f>
        <v>Low</v>
      </c>
      <c r="Y2419" s="5" t="str">
        <f>IF(Table1[[#This Row],[Profit]]&gt;10000,"Good","Average")</f>
        <v>Average</v>
      </c>
      <c r="Z2419" s="5" t="str" cm="1">
        <f t="array" ref="Z2419">_xlfn.IFS(K2419&lt;=5,"Excellent",K2419&lt;=10,"Good",TRUE,"Delayed")</f>
        <v>Excellent</v>
      </c>
      <c r="AA2419" s="5" t="str">
        <f>_xlfn.XLOOKUP(Table1[[#This Row],[Shipment_ID]],A:A,E:E)</f>
        <v>COSCO</v>
      </c>
      <c r="AB2419" s="5">
        <f t="shared" si="37"/>
        <v>4173.7</v>
      </c>
    </row>
    <row r="2420" spans="1:28">
      <c r="A2420" t="s">
        <v>2614</v>
      </c>
      <c r="B2420" s="1">
        <v>45362</v>
      </c>
      <c r="C2420" t="s">
        <v>50</v>
      </c>
      <c r="D2420" t="s">
        <v>65</v>
      </c>
      <c r="E2420" t="s">
        <v>102</v>
      </c>
      <c r="F2420" t="s">
        <v>32</v>
      </c>
      <c r="G2420" t="s">
        <v>90</v>
      </c>
      <c r="H2420">
        <v>18.170000000000002</v>
      </c>
      <c r="I2420">
        <v>996</v>
      </c>
      <c r="J2420">
        <v>98.34</v>
      </c>
      <c r="K2420">
        <v>4</v>
      </c>
      <c r="L2420" t="s">
        <v>68</v>
      </c>
      <c r="M2420" t="s">
        <v>35</v>
      </c>
      <c r="N2420">
        <v>46605.8</v>
      </c>
      <c r="O2420" t="s">
        <v>195</v>
      </c>
      <c r="P2420" t="s">
        <v>37</v>
      </c>
      <c r="Q2420">
        <v>87.21</v>
      </c>
      <c r="R2420">
        <v>2718.8</v>
      </c>
      <c r="S2420">
        <v>2541.41</v>
      </c>
      <c r="T2420">
        <v>5944.89</v>
      </c>
      <c r="U2420" t="str">
        <f>TEXT(Table1[[#This Row],[Booking_Date]],"mmm")</f>
        <v>Mar</v>
      </c>
      <c r="V2420">
        <f>YEAR(Table1[[#This Row],[Booking_Date]])</f>
        <v>2024</v>
      </c>
      <c r="W2420" t="s">
        <v>38</v>
      </c>
      <c r="X2420" t="str">
        <f>IF(Table1[[#This Row],[Freight_Cost]]&gt;50000,"High","Low")</f>
        <v>Low</v>
      </c>
      <c r="Y2420" s="5" t="str">
        <f>IF(Table1[[#This Row],[Profit]]&gt;10000,"Good","Average")</f>
        <v>Average</v>
      </c>
      <c r="Z2420" s="5" t="str" cm="1">
        <f t="array" ref="Z2420">_xlfn.IFS(K2420&lt;=5,"Excellent",K2420&lt;=10,"Good",TRUE,"Delayed")</f>
        <v>Excellent</v>
      </c>
      <c r="AA2420" s="5" t="str">
        <f>_xlfn.XLOOKUP(Table1[[#This Row],[Shipment_ID]],A:A,E:E)</f>
        <v>Maersk</v>
      </c>
      <c r="AB2420" s="5">
        <f t="shared" si="37"/>
        <v>5944.89</v>
      </c>
    </row>
    <row r="2421" spans="1:28">
      <c r="A2421" t="s">
        <v>2615</v>
      </c>
      <c r="B2421" s="1">
        <v>45605</v>
      </c>
      <c r="C2421" t="s">
        <v>121</v>
      </c>
      <c r="D2421" t="s">
        <v>30</v>
      </c>
      <c r="E2421" t="s">
        <v>57</v>
      </c>
      <c r="F2421" t="s">
        <v>58</v>
      </c>
      <c r="G2421" t="s">
        <v>52</v>
      </c>
      <c r="H2421">
        <v>14.04</v>
      </c>
      <c r="I2421">
        <v>1032</v>
      </c>
      <c r="J2421">
        <v>95</v>
      </c>
      <c r="K2421">
        <v>3</v>
      </c>
      <c r="L2421" t="s">
        <v>34</v>
      </c>
      <c r="M2421" t="s">
        <v>35</v>
      </c>
      <c r="N2421">
        <v>57420</v>
      </c>
      <c r="O2421" t="s">
        <v>343</v>
      </c>
      <c r="P2421" t="s">
        <v>78</v>
      </c>
      <c r="Q2421">
        <v>87.97</v>
      </c>
      <c r="R2421">
        <v>2625.6</v>
      </c>
      <c r="S2421">
        <v>2045.04</v>
      </c>
      <c r="T2421">
        <v>9700.42</v>
      </c>
      <c r="U2421" t="str">
        <f>TEXT(Table1[[#This Row],[Booking_Date]],"mmm")</f>
        <v>Nov</v>
      </c>
      <c r="V2421">
        <f>YEAR(Table1[[#This Row],[Booking_Date]])</f>
        <v>2024</v>
      </c>
      <c r="W2421" t="s">
        <v>104</v>
      </c>
      <c r="X2421" t="str">
        <f>IF(Table1[[#This Row],[Freight_Cost]]&gt;50000,"High","Low")</f>
        <v>High</v>
      </c>
      <c r="Y2421" s="5" t="str">
        <f>IF(Table1[[#This Row],[Profit]]&gt;10000,"Good","Average")</f>
        <v>Average</v>
      </c>
      <c r="Z2421" s="5" t="str" cm="1">
        <f t="array" ref="Z2421">_xlfn.IFS(K2421&lt;=5,"Excellent",K2421&lt;=10,"Good",TRUE,"Delayed")</f>
        <v>Excellent</v>
      </c>
      <c r="AA2421" s="5" t="str">
        <f>_xlfn.XLOOKUP(Table1[[#This Row],[Shipment_ID]],A:A,E:E)</f>
        <v>Evergreen</v>
      </c>
      <c r="AB2421" s="5">
        <f t="shared" si="37"/>
        <v>9700.42</v>
      </c>
    </row>
    <row r="2422" spans="1:28">
      <c r="A2422" t="s">
        <v>2616</v>
      </c>
      <c r="B2422" s="1">
        <v>45906</v>
      </c>
      <c r="C2422" t="s">
        <v>50</v>
      </c>
      <c r="D2422" t="s">
        <v>56</v>
      </c>
      <c r="E2422" t="s">
        <v>66</v>
      </c>
      <c r="F2422" t="s">
        <v>32</v>
      </c>
      <c r="G2422" t="s">
        <v>84</v>
      </c>
      <c r="H2422">
        <v>15.36</v>
      </c>
      <c r="I2422">
        <v>1919</v>
      </c>
      <c r="J2422">
        <v>101.86</v>
      </c>
      <c r="K2422">
        <v>5</v>
      </c>
      <c r="L2422" t="s">
        <v>68</v>
      </c>
      <c r="M2422" t="s">
        <v>60</v>
      </c>
      <c r="N2422">
        <v>51575.199999999997</v>
      </c>
      <c r="O2422" t="s">
        <v>113</v>
      </c>
      <c r="P2422" t="s">
        <v>54</v>
      </c>
      <c r="Q2422">
        <v>88.67</v>
      </c>
      <c r="R2422">
        <v>4452.3999999999996</v>
      </c>
      <c r="S2422">
        <v>3501.7</v>
      </c>
      <c r="T2422">
        <v>6513.11</v>
      </c>
      <c r="U2422" t="str">
        <f>TEXT(Table1[[#This Row],[Booking_Date]],"mmm")</f>
        <v>Sep</v>
      </c>
      <c r="V2422">
        <f>YEAR(Table1[[#This Row],[Booking_Date]])</f>
        <v>2025</v>
      </c>
      <c r="W2422" t="s">
        <v>48</v>
      </c>
      <c r="X2422" t="str">
        <f>IF(Table1[[#This Row],[Freight_Cost]]&gt;50000,"High","Low")</f>
        <v>High</v>
      </c>
      <c r="Y2422" s="5" t="str">
        <f>IF(Table1[[#This Row],[Profit]]&gt;10000,"Good","Average")</f>
        <v>Average</v>
      </c>
      <c r="Z2422" s="5" t="str" cm="1">
        <f t="array" ref="Z2422">_xlfn.IFS(K2422&lt;=5,"Excellent",K2422&lt;=10,"Good",TRUE,"Delayed")</f>
        <v>Excellent</v>
      </c>
      <c r="AA2422" s="5" t="str">
        <f>_xlfn.XLOOKUP(Table1[[#This Row],[Shipment_ID]],A:A,E:E)</f>
        <v>COSCO</v>
      </c>
      <c r="AB2422" s="5">
        <f t="shared" si="37"/>
        <v>6513.11</v>
      </c>
    </row>
    <row r="2423" spans="1:28">
      <c r="A2423" t="s">
        <v>2617</v>
      </c>
      <c r="B2423" s="1">
        <v>45933</v>
      </c>
      <c r="C2423" t="s">
        <v>89</v>
      </c>
      <c r="D2423" t="s">
        <v>72</v>
      </c>
      <c r="E2423" t="s">
        <v>66</v>
      </c>
      <c r="F2423" t="s">
        <v>32</v>
      </c>
      <c r="G2423" t="s">
        <v>67</v>
      </c>
      <c r="H2423">
        <v>26.78</v>
      </c>
      <c r="I2423">
        <v>1176</v>
      </c>
      <c r="J2423">
        <v>90.72</v>
      </c>
      <c r="K2423">
        <v>4</v>
      </c>
      <c r="L2423" t="s">
        <v>34</v>
      </c>
      <c r="M2423" t="s">
        <v>35</v>
      </c>
      <c r="N2423">
        <v>58100.4</v>
      </c>
      <c r="O2423" t="s">
        <v>61</v>
      </c>
      <c r="P2423" t="s">
        <v>54</v>
      </c>
      <c r="Q2423">
        <v>82.79</v>
      </c>
      <c r="R2423">
        <v>3423.2</v>
      </c>
      <c r="S2423">
        <v>3094.63</v>
      </c>
      <c r="T2423">
        <v>10147.780000000001</v>
      </c>
      <c r="U2423" t="str">
        <f>TEXT(Table1[[#This Row],[Booking_Date]],"mmm")</f>
        <v>Oct</v>
      </c>
      <c r="V2423">
        <f>YEAR(Table1[[#This Row],[Booking_Date]])</f>
        <v>2025</v>
      </c>
      <c r="W2423" t="s">
        <v>104</v>
      </c>
      <c r="X2423" t="str">
        <f>IF(Table1[[#This Row],[Freight_Cost]]&gt;50000,"High","Low")</f>
        <v>High</v>
      </c>
      <c r="Y2423" s="5" t="str">
        <f>IF(Table1[[#This Row],[Profit]]&gt;10000,"Good","Average")</f>
        <v>Good</v>
      </c>
      <c r="Z2423" s="5" t="str" cm="1">
        <f t="array" ref="Z2423">_xlfn.IFS(K2423&lt;=5,"Excellent",K2423&lt;=10,"Good",TRUE,"Delayed")</f>
        <v>Excellent</v>
      </c>
      <c r="AA2423" s="5" t="str">
        <f>_xlfn.XLOOKUP(Table1[[#This Row],[Shipment_ID]],A:A,E:E)</f>
        <v>COSCO</v>
      </c>
      <c r="AB2423" s="5">
        <f t="shared" si="37"/>
        <v>10147.780000000001</v>
      </c>
    </row>
    <row r="2424" spans="1:28">
      <c r="A2424" t="s">
        <v>2618</v>
      </c>
      <c r="B2424" s="1">
        <v>45882</v>
      </c>
      <c r="C2424" t="s">
        <v>40</v>
      </c>
      <c r="D2424" t="s">
        <v>82</v>
      </c>
      <c r="E2424" t="s">
        <v>31</v>
      </c>
      <c r="F2424" t="s">
        <v>58</v>
      </c>
      <c r="G2424" t="s">
        <v>33</v>
      </c>
      <c r="H2424">
        <v>19.48</v>
      </c>
      <c r="I2424">
        <v>766</v>
      </c>
      <c r="J2424">
        <v>89.87</v>
      </c>
      <c r="K2424">
        <v>3</v>
      </c>
      <c r="L2424" t="s">
        <v>34</v>
      </c>
      <c r="M2424" t="s">
        <v>60</v>
      </c>
      <c r="N2424">
        <v>54508.4</v>
      </c>
      <c r="O2424" t="s">
        <v>368</v>
      </c>
      <c r="P2424" t="s">
        <v>62</v>
      </c>
      <c r="Q2424">
        <v>83.33</v>
      </c>
      <c r="R2424">
        <v>2311.1999999999998</v>
      </c>
      <c r="S2424">
        <v>2364.54</v>
      </c>
      <c r="T2424">
        <v>7795.42</v>
      </c>
      <c r="U2424" t="str">
        <f>TEXT(Table1[[#This Row],[Booking_Date]],"mmm")</f>
        <v>Aug</v>
      </c>
      <c r="V2424">
        <f>YEAR(Table1[[#This Row],[Booking_Date]])</f>
        <v>2025</v>
      </c>
      <c r="W2424" t="s">
        <v>48</v>
      </c>
      <c r="X2424" t="str">
        <f>IF(Table1[[#This Row],[Freight_Cost]]&gt;50000,"High","Low")</f>
        <v>High</v>
      </c>
      <c r="Y2424" s="5" t="str">
        <f>IF(Table1[[#This Row],[Profit]]&gt;10000,"Good","Average")</f>
        <v>Average</v>
      </c>
      <c r="Z2424" s="5" t="str" cm="1">
        <f t="array" ref="Z2424">_xlfn.IFS(K2424&lt;=5,"Excellent",K2424&lt;=10,"Good",TRUE,"Delayed")</f>
        <v>Excellent</v>
      </c>
      <c r="AA2424" s="5" t="str">
        <f>_xlfn.XLOOKUP(Table1[[#This Row],[Shipment_ID]],A:A,E:E)</f>
        <v>Hapag-Lloyd</v>
      </c>
      <c r="AB2424" s="5">
        <f t="shared" si="37"/>
        <v>7795.42</v>
      </c>
    </row>
    <row r="2425" spans="1:28">
      <c r="A2425" t="s">
        <v>2619</v>
      </c>
      <c r="B2425" s="1">
        <v>45382</v>
      </c>
      <c r="C2425" t="s">
        <v>115</v>
      </c>
      <c r="D2425" t="s">
        <v>65</v>
      </c>
      <c r="E2425" t="s">
        <v>99</v>
      </c>
      <c r="F2425" t="s">
        <v>58</v>
      </c>
      <c r="G2425" t="s">
        <v>84</v>
      </c>
      <c r="H2425">
        <v>14.25</v>
      </c>
      <c r="I2425">
        <v>688</v>
      </c>
      <c r="J2425">
        <v>87.33</v>
      </c>
      <c r="K2425">
        <v>3</v>
      </c>
      <c r="L2425" t="s">
        <v>68</v>
      </c>
      <c r="M2425" t="s">
        <v>60</v>
      </c>
      <c r="N2425">
        <v>46060.6</v>
      </c>
      <c r="O2425" t="s">
        <v>259</v>
      </c>
      <c r="P2425" t="s">
        <v>74</v>
      </c>
      <c r="Q2425">
        <v>88.33</v>
      </c>
      <c r="R2425">
        <v>1946</v>
      </c>
      <c r="S2425">
        <v>1806.02</v>
      </c>
      <c r="T2425">
        <v>6623.85</v>
      </c>
      <c r="U2425" t="str">
        <f>TEXT(Table1[[#This Row],[Booking_Date]],"mmm")</f>
        <v>Mar</v>
      </c>
      <c r="V2425">
        <f>YEAR(Table1[[#This Row],[Booking_Date]])</f>
        <v>2024</v>
      </c>
      <c r="W2425" t="s">
        <v>38</v>
      </c>
      <c r="X2425" t="str">
        <f>IF(Table1[[#This Row],[Freight_Cost]]&gt;50000,"High","Low")</f>
        <v>Low</v>
      </c>
      <c r="Y2425" s="5" t="str">
        <f>IF(Table1[[#This Row],[Profit]]&gt;10000,"Good","Average")</f>
        <v>Average</v>
      </c>
      <c r="Z2425" s="5" t="str" cm="1">
        <f t="array" ref="Z2425">_xlfn.IFS(K2425&lt;=5,"Excellent",K2425&lt;=10,"Good",TRUE,"Delayed")</f>
        <v>Excellent</v>
      </c>
      <c r="AA2425" s="5" t="str">
        <f>_xlfn.XLOOKUP(Table1[[#This Row],[Shipment_ID]],A:A,E:E)</f>
        <v>ONE</v>
      </c>
      <c r="AB2425" s="5">
        <f t="shared" si="37"/>
        <v>6623.85</v>
      </c>
    </row>
    <row r="2426" spans="1:28">
      <c r="A2426" t="s">
        <v>2620</v>
      </c>
      <c r="B2426" s="1">
        <v>45674</v>
      </c>
      <c r="C2426" t="s">
        <v>40</v>
      </c>
      <c r="D2426" t="s">
        <v>30</v>
      </c>
      <c r="E2426" t="s">
        <v>99</v>
      </c>
      <c r="F2426" t="s">
        <v>32</v>
      </c>
      <c r="G2426" t="s">
        <v>90</v>
      </c>
      <c r="H2426">
        <v>27.54</v>
      </c>
      <c r="I2426">
        <v>2717</v>
      </c>
      <c r="J2426">
        <v>98.43</v>
      </c>
      <c r="K2426">
        <v>8</v>
      </c>
      <c r="L2426" t="s">
        <v>34</v>
      </c>
      <c r="M2426" t="s">
        <v>35</v>
      </c>
      <c r="N2426">
        <v>78201.600000000006</v>
      </c>
      <c r="O2426" t="s">
        <v>564</v>
      </c>
      <c r="P2426" t="s">
        <v>70</v>
      </c>
      <c r="Q2426">
        <v>87.26</v>
      </c>
      <c r="R2426">
        <v>6535.6</v>
      </c>
      <c r="S2426">
        <v>1746.08</v>
      </c>
      <c r="T2426">
        <v>7367.05</v>
      </c>
      <c r="U2426" t="str">
        <f>TEXT(Table1[[#This Row],[Booking_Date]],"mmm")</f>
        <v>Jan</v>
      </c>
      <c r="V2426">
        <f>YEAR(Table1[[#This Row],[Booking_Date]])</f>
        <v>2025</v>
      </c>
      <c r="W2426" t="s">
        <v>38</v>
      </c>
      <c r="X2426" t="str">
        <f>IF(Table1[[#This Row],[Freight_Cost]]&gt;50000,"High","Low")</f>
        <v>High</v>
      </c>
      <c r="Y2426" s="5" t="str">
        <f>IF(Table1[[#This Row],[Profit]]&gt;10000,"Good","Average")</f>
        <v>Average</v>
      </c>
      <c r="Z2426" s="5" t="str" cm="1">
        <f t="array" ref="Z2426">_xlfn.IFS(K2426&lt;=5,"Excellent",K2426&lt;=10,"Good",TRUE,"Delayed")</f>
        <v>Good</v>
      </c>
      <c r="AA2426" s="5" t="str">
        <f>_xlfn.XLOOKUP(Table1[[#This Row],[Shipment_ID]],A:A,E:E)</f>
        <v>ONE</v>
      </c>
      <c r="AB2426" s="5">
        <f t="shared" si="37"/>
        <v>7367.05</v>
      </c>
    </row>
    <row r="2427" spans="1:28">
      <c r="A2427" t="s">
        <v>2621</v>
      </c>
      <c r="B2427" s="1">
        <v>46092</v>
      </c>
      <c r="C2427" t="s">
        <v>89</v>
      </c>
      <c r="D2427" t="s">
        <v>82</v>
      </c>
      <c r="E2427" t="s">
        <v>42</v>
      </c>
      <c r="F2427" t="s">
        <v>58</v>
      </c>
      <c r="G2427" t="s">
        <v>90</v>
      </c>
      <c r="H2427">
        <v>26.4</v>
      </c>
      <c r="I2427">
        <v>2684</v>
      </c>
      <c r="J2427">
        <v>97.96</v>
      </c>
      <c r="K2427">
        <v>7</v>
      </c>
      <c r="L2427" t="s">
        <v>68</v>
      </c>
      <c r="M2427" t="s">
        <v>45</v>
      </c>
      <c r="N2427">
        <v>83723.199999999997</v>
      </c>
      <c r="O2427" t="s">
        <v>254</v>
      </c>
      <c r="P2427" t="s">
        <v>37</v>
      </c>
      <c r="Q2427">
        <v>84.13</v>
      </c>
      <c r="R2427">
        <v>6424</v>
      </c>
      <c r="S2427">
        <v>1593.93</v>
      </c>
      <c r="T2427">
        <v>14408.6</v>
      </c>
      <c r="U2427" t="str">
        <f>TEXT(Table1[[#This Row],[Booking_Date]],"mmm")</f>
        <v>Mar</v>
      </c>
      <c r="V2427">
        <f>YEAR(Table1[[#This Row],[Booking_Date]])</f>
        <v>2026</v>
      </c>
      <c r="W2427" t="s">
        <v>38</v>
      </c>
      <c r="X2427" t="str">
        <f>IF(Table1[[#This Row],[Freight_Cost]]&gt;50000,"High","Low")</f>
        <v>High</v>
      </c>
      <c r="Y2427" s="5" t="str">
        <f>IF(Table1[[#This Row],[Profit]]&gt;10000,"Good","Average")</f>
        <v>Good</v>
      </c>
      <c r="Z2427" s="5" t="str" cm="1">
        <f t="array" ref="Z2427">_xlfn.IFS(K2427&lt;=5,"Excellent",K2427&lt;=10,"Good",TRUE,"Delayed")</f>
        <v>Good</v>
      </c>
      <c r="AA2427" s="5" t="str">
        <f>_xlfn.XLOOKUP(Table1[[#This Row],[Shipment_ID]],A:A,E:E)</f>
        <v>CMA CGM</v>
      </c>
      <c r="AB2427" s="5">
        <f t="shared" si="37"/>
        <v>14408.6</v>
      </c>
    </row>
    <row r="2428" spans="1:28">
      <c r="A2428" t="s">
        <v>2622</v>
      </c>
      <c r="B2428" s="1">
        <v>45817</v>
      </c>
      <c r="C2428" t="s">
        <v>29</v>
      </c>
      <c r="D2428" t="s">
        <v>82</v>
      </c>
      <c r="E2428" t="s">
        <v>83</v>
      </c>
      <c r="F2428" t="s">
        <v>58</v>
      </c>
      <c r="G2428" t="s">
        <v>59</v>
      </c>
      <c r="H2428">
        <v>10.039999999999999</v>
      </c>
      <c r="I2428">
        <v>1449</v>
      </c>
      <c r="J2428">
        <v>88.12</v>
      </c>
      <c r="K2428">
        <v>3</v>
      </c>
      <c r="L2428" t="s">
        <v>34</v>
      </c>
      <c r="M2428" t="s">
        <v>60</v>
      </c>
      <c r="N2428">
        <v>53998.400000000001</v>
      </c>
      <c r="O2428" t="s">
        <v>219</v>
      </c>
      <c r="P2428" t="s">
        <v>37</v>
      </c>
      <c r="Q2428">
        <v>81.87</v>
      </c>
      <c r="R2428">
        <v>3299.6</v>
      </c>
      <c r="S2428">
        <v>2057.2199999999998</v>
      </c>
      <c r="T2428">
        <v>4961.3999999999996</v>
      </c>
      <c r="U2428" t="str">
        <f>TEXT(Table1[[#This Row],[Booking_Date]],"mmm")</f>
        <v>Jun</v>
      </c>
      <c r="V2428">
        <f>YEAR(Table1[[#This Row],[Booking_Date]])</f>
        <v>2025</v>
      </c>
      <c r="W2428" t="s">
        <v>75</v>
      </c>
      <c r="X2428" t="str">
        <f>IF(Table1[[#This Row],[Freight_Cost]]&gt;50000,"High","Low")</f>
        <v>High</v>
      </c>
      <c r="Y2428" s="5" t="str">
        <f>IF(Table1[[#This Row],[Profit]]&gt;10000,"Good","Average")</f>
        <v>Average</v>
      </c>
      <c r="Z2428" s="5" t="str" cm="1">
        <f t="array" ref="Z2428">_xlfn.IFS(K2428&lt;=5,"Excellent",K2428&lt;=10,"Good",TRUE,"Delayed")</f>
        <v>Excellent</v>
      </c>
      <c r="AA2428" s="5" t="str">
        <f>_xlfn.XLOOKUP(Table1[[#This Row],[Shipment_ID]],A:A,E:E)</f>
        <v>MSC</v>
      </c>
      <c r="AB2428" s="5">
        <f t="shared" si="37"/>
        <v>4961.3999999999996</v>
      </c>
    </row>
    <row r="2429" spans="1:28">
      <c r="A2429" t="s">
        <v>2623</v>
      </c>
      <c r="B2429" s="1">
        <v>45670</v>
      </c>
      <c r="C2429" t="s">
        <v>64</v>
      </c>
      <c r="D2429" t="s">
        <v>65</v>
      </c>
      <c r="E2429" t="s">
        <v>66</v>
      </c>
      <c r="F2429" t="s">
        <v>58</v>
      </c>
      <c r="G2429" t="s">
        <v>33</v>
      </c>
      <c r="H2429">
        <v>16.64</v>
      </c>
      <c r="I2429">
        <v>1050</v>
      </c>
      <c r="J2429">
        <v>97.23</v>
      </c>
      <c r="K2429">
        <v>4</v>
      </c>
      <c r="L2429" t="s">
        <v>68</v>
      </c>
      <c r="M2429" t="s">
        <v>35</v>
      </c>
      <c r="N2429">
        <v>57743.6</v>
      </c>
      <c r="O2429" t="s">
        <v>95</v>
      </c>
      <c r="P2429" t="s">
        <v>70</v>
      </c>
      <c r="Q2429">
        <v>86.92</v>
      </c>
      <c r="R2429">
        <v>2765.6</v>
      </c>
      <c r="S2429">
        <v>3203.23</v>
      </c>
      <c r="T2429">
        <v>9312.41</v>
      </c>
      <c r="U2429" t="str">
        <f>TEXT(Table1[[#This Row],[Booking_Date]],"mmm")</f>
        <v>Jan</v>
      </c>
      <c r="V2429">
        <f>YEAR(Table1[[#This Row],[Booking_Date]])</f>
        <v>2025</v>
      </c>
      <c r="W2429" t="s">
        <v>38</v>
      </c>
      <c r="X2429" t="str">
        <f>IF(Table1[[#This Row],[Freight_Cost]]&gt;50000,"High","Low")</f>
        <v>High</v>
      </c>
      <c r="Y2429" s="5" t="str">
        <f>IF(Table1[[#This Row],[Profit]]&gt;10000,"Good","Average")</f>
        <v>Average</v>
      </c>
      <c r="Z2429" s="5" t="str" cm="1">
        <f t="array" ref="Z2429">_xlfn.IFS(K2429&lt;=5,"Excellent",K2429&lt;=10,"Good",TRUE,"Delayed")</f>
        <v>Excellent</v>
      </c>
      <c r="AA2429" s="5" t="str">
        <f>_xlfn.XLOOKUP(Table1[[#This Row],[Shipment_ID]],A:A,E:E)</f>
        <v>COSCO</v>
      </c>
      <c r="AB2429" s="5">
        <f t="shared" si="37"/>
        <v>9312.41</v>
      </c>
    </row>
    <row r="2430" spans="1:28">
      <c r="A2430" t="s">
        <v>2624</v>
      </c>
      <c r="B2430" s="1">
        <v>45550</v>
      </c>
      <c r="C2430" t="s">
        <v>50</v>
      </c>
      <c r="D2430" t="s">
        <v>30</v>
      </c>
      <c r="E2430" t="s">
        <v>42</v>
      </c>
      <c r="F2430" t="s">
        <v>32</v>
      </c>
      <c r="G2430" t="s">
        <v>84</v>
      </c>
      <c r="H2430">
        <v>16.440000000000001</v>
      </c>
      <c r="I2430">
        <v>1855</v>
      </c>
      <c r="J2430">
        <v>89.19</v>
      </c>
      <c r="K2430">
        <v>4</v>
      </c>
      <c r="L2430" t="s">
        <v>44</v>
      </c>
      <c r="M2430" t="s">
        <v>35</v>
      </c>
      <c r="N2430">
        <v>51758.8</v>
      </c>
      <c r="O2430" t="s">
        <v>686</v>
      </c>
      <c r="P2430" t="s">
        <v>62</v>
      </c>
      <c r="Q2430">
        <v>82.55</v>
      </c>
      <c r="R2430">
        <v>4367.6000000000004</v>
      </c>
      <c r="S2430">
        <v>2129.33</v>
      </c>
      <c r="T2430">
        <v>6776.3</v>
      </c>
      <c r="U2430" t="str">
        <f>TEXT(Table1[[#This Row],[Booking_Date]],"mmm")</f>
        <v>Sep</v>
      </c>
      <c r="V2430">
        <f>YEAR(Table1[[#This Row],[Booking_Date]])</f>
        <v>2024</v>
      </c>
      <c r="W2430" t="s">
        <v>48</v>
      </c>
      <c r="X2430" t="str">
        <f>IF(Table1[[#This Row],[Freight_Cost]]&gt;50000,"High","Low")</f>
        <v>High</v>
      </c>
      <c r="Y2430" s="5" t="str">
        <f>IF(Table1[[#This Row],[Profit]]&gt;10000,"Good","Average")</f>
        <v>Average</v>
      </c>
      <c r="Z2430" s="5" t="str" cm="1">
        <f t="array" ref="Z2430">_xlfn.IFS(K2430&lt;=5,"Excellent",K2430&lt;=10,"Good",TRUE,"Delayed")</f>
        <v>Excellent</v>
      </c>
      <c r="AA2430" s="5" t="str">
        <f>_xlfn.XLOOKUP(Table1[[#This Row],[Shipment_ID]],A:A,E:E)</f>
        <v>CMA CGM</v>
      </c>
      <c r="AB2430" s="5">
        <f t="shared" si="37"/>
        <v>6776.3</v>
      </c>
    </row>
    <row r="2431" spans="1:28">
      <c r="A2431" t="s">
        <v>2625</v>
      </c>
      <c r="B2431" s="1">
        <v>45904</v>
      </c>
      <c r="C2431" t="s">
        <v>115</v>
      </c>
      <c r="D2431" t="s">
        <v>82</v>
      </c>
      <c r="E2431" t="s">
        <v>102</v>
      </c>
      <c r="F2431" t="s">
        <v>32</v>
      </c>
      <c r="G2431" t="s">
        <v>90</v>
      </c>
      <c r="H2431">
        <v>15.35</v>
      </c>
      <c r="I2431">
        <v>647</v>
      </c>
      <c r="J2431">
        <v>85.9</v>
      </c>
      <c r="K2431">
        <v>3</v>
      </c>
      <c r="L2431" t="s">
        <v>44</v>
      </c>
      <c r="M2431" t="s">
        <v>45</v>
      </c>
      <c r="N2431">
        <v>33387</v>
      </c>
      <c r="O2431" t="s">
        <v>454</v>
      </c>
      <c r="P2431" t="s">
        <v>37</v>
      </c>
      <c r="Q2431">
        <v>81.900000000000006</v>
      </c>
      <c r="R2431">
        <v>1908</v>
      </c>
      <c r="S2431">
        <v>1528.28</v>
      </c>
      <c r="T2431">
        <v>5964.83</v>
      </c>
      <c r="U2431" t="str">
        <f>TEXT(Table1[[#This Row],[Booking_Date]],"mmm")</f>
        <v>Sep</v>
      </c>
      <c r="V2431">
        <f>YEAR(Table1[[#This Row],[Booking_Date]])</f>
        <v>2025</v>
      </c>
      <c r="W2431" t="s">
        <v>48</v>
      </c>
      <c r="X2431" t="str">
        <f>IF(Table1[[#This Row],[Freight_Cost]]&gt;50000,"High","Low")</f>
        <v>Low</v>
      </c>
      <c r="Y2431" s="5" t="str">
        <f>IF(Table1[[#This Row],[Profit]]&gt;10000,"Good","Average")</f>
        <v>Average</v>
      </c>
      <c r="Z2431" s="5" t="str" cm="1">
        <f t="array" ref="Z2431">_xlfn.IFS(K2431&lt;=5,"Excellent",K2431&lt;=10,"Good",TRUE,"Delayed")</f>
        <v>Excellent</v>
      </c>
      <c r="AA2431" s="5" t="str">
        <f>_xlfn.XLOOKUP(Table1[[#This Row],[Shipment_ID]],A:A,E:E)</f>
        <v>Maersk</v>
      </c>
      <c r="AB2431" s="5">
        <f t="shared" si="37"/>
        <v>5964.83</v>
      </c>
    </row>
    <row r="2432" spans="1:28">
      <c r="A2432" t="s">
        <v>2626</v>
      </c>
      <c r="B2432" s="1">
        <v>45933</v>
      </c>
      <c r="C2432" t="s">
        <v>40</v>
      </c>
      <c r="D2432" t="s">
        <v>51</v>
      </c>
      <c r="E2432" t="s">
        <v>102</v>
      </c>
      <c r="F2432" t="s">
        <v>32</v>
      </c>
      <c r="G2432" t="s">
        <v>90</v>
      </c>
      <c r="H2432">
        <v>20.83</v>
      </c>
      <c r="I2432">
        <v>2430</v>
      </c>
      <c r="J2432">
        <v>94.24</v>
      </c>
      <c r="K2432">
        <v>7</v>
      </c>
      <c r="L2432" t="s">
        <v>34</v>
      </c>
      <c r="M2432" t="s">
        <v>35</v>
      </c>
      <c r="N2432">
        <v>68215.8</v>
      </c>
      <c r="O2432" t="s">
        <v>416</v>
      </c>
      <c r="P2432" t="s">
        <v>74</v>
      </c>
      <c r="Q2432">
        <v>84.97</v>
      </c>
      <c r="R2432">
        <v>5693.2</v>
      </c>
      <c r="S2432">
        <v>4767.25</v>
      </c>
      <c r="T2432">
        <v>10640.73</v>
      </c>
      <c r="U2432" t="str">
        <f>TEXT(Table1[[#This Row],[Booking_Date]],"mmm")</f>
        <v>Oct</v>
      </c>
      <c r="V2432">
        <f>YEAR(Table1[[#This Row],[Booking_Date]])</f>
        <v>2025</v>
      </c>
      <c r="W2432" t="s">
        <v>104</v>
      </c>
      <c r="X2432" t="str">
        <f>IF(Table1[[#This Row],[Freight_Cost]]&gt;50000,"High","Low")</f>
        <v>High</v>
      </c>
      <c r="Y2432" s="5" t="str">
        <f>IF(Table1[[#This Row],[Profit]]&gt;10000,"Good","Average")</f>
        <v>Good</v>
      </c>
      <c r="Z2432" s="5" t="str" cm="1">
        <f t="array" ref="Z2432">_xlfn.IFS(K2432&lt;=5,"Excellent",K2432&lt;=10,"Good",TRUE,"Delayed")</f>
        <v>Good</v>
      </c>
      <c r="AA2432" s="5" t="str">
        <f>_xlfn.XLOOKUP(Table1[[#This Row],[Shipment_ID]],A:A,E:E)</f>
        <v>Maersk</v>
      </c>
      <c r="AB2432" s="5">
        <f t="shared" si="37"/>
        <v>10640.73</v>
      </c>
    </row>
    <row r="2433" spans="1:28">
      <c r="A2433" t="s">
        <v>2627</v>
      </c>
      <c r="B2433" s="1">
        <v>46039</v>
      </c>
      <c r="C2433" t="s">
        <v>121</v>
      </c>
      <c r="D2433" t="s">
        <v>30</v>
      </c>
      <c r="E2433" t="s">
        <v>83</v>
      </c>
      <c r="F2433" t="s">
        <v>32</v>
      </c>
      <c r="G2433" t="s">
        <v>84</v>
      </c>
      <c r="H2433">
        <v>11.55</v>
      </c>
      <c r="I2433">
        <v>1769</v>
      </c>
      <c r="J2433">
        <v>103.26</v>
      </c>
      <c r="K2433">
        <v>6</v>
      </c>
      <c r="L2433" t="s">
        <v>68</v>
      </c>
      <c r="M2433" t="s">
        <v>60</v>
      </c>
      <c r="N2433">
        <v>46514.2</v>
      </c>
      <c r="O2433" t="s">
        <v>106</v>
      </c>
      <c r="P2433" t="s">
        <v>47</v>
      </c>
      <c r="Q2433">
        <v>86.93</v>
      </c>
      <c r="R2433">
        <v>4000</v>
      </c>
      <c r="S2433">
        <v>2660.66</v>
      </c>
      <c r="T2433">
        <v>3787.1</v>
      </c>
      <c r="U2433" t="str">
        <f>TEXT(Table1[[#This Row],[Booking_Date]],"mmm")</f>
        <v>Jan</v>
      </c>
      <c r="V2433">
        <f>YEAR(Table1[[#This Row],[Booking_Date]])</f>
        <v>2026</v>
      </c>
      <c r="W2433" t="s">
        <v>38</v>
      </c>
      <c r="X2433" t="str">
        <f>IF(Table1[[#This Row],[Freight_Cost]]&gt;50000,"High","Low")</f>
        <v>Low</v>
      </c>
      <c r="Y2433" s="5" t="str">
        <f>IF(Table1[[#This Row],[Profit]]&gt;10000,"Good","Average")</f>
        <v>Average</v>
      </c>
      <c r="Z2433" s="5" t="str" cm="1">
        <f t="array" ref="Z2433">_xlfn.IFS(K2433&lt;=5,"Excellent",K2433&lt;=10,"Good",TRUE,"Delayed")</f>
        <v>Good</v>
      </c>
      <c r="AA2433" s="5" t="str">
        <f>_xlfn.XLOOKUP(Table1[[#This Row],[Shipment_ID]],A:A,E:E)</f>
        <v>MSC</v>
      </c>
      <c r="AB2433" s="5">
        <f t="shared" si="37"/>
        <v>3787.1</v>
      </c>
    </row>
    <row r="2434" spans="1:28">
      <c r="A2434" t="s">
        <v>2628</v>
      </c>
      <c r="B2434" s="1">
        <v>45714</v>
      </c>
      <c r="C2434" t="s">
        <v>89</v>
      </c>
      <c r="D2434" t="s">
        <v>56</v>
      </c>
      <c r="E2434" t="s">
        <v>102</v>
      </c>
      <c r="F2434" t="s">
        <v>58</v>
      </c>
      <c r="G2434" t="s">
        <v>90</v>
      </c>
      <c r="H2434">
        <v>16.059999999999999</v>
      </c>
      <c r="I2434">
        <v>1155</v>
      </c>
      <c r="J2434">
        <v>87.59</v>
      </c>
      <c r="K2434">
        <v>3</v>
      </c>
      <c r="L2434" t="s">
        <v>68</v>
      </c>
      <c r="M2434" t="s">
        <v>35</v>
      </c>
      <c r="N2434">
        <v>57324.800000000003</v>
      </c>
      <c r="O2434" t="s">
        <v>598</v>
      </c>
      <c r="P2434" t="s">
        <v>62</v>
      </c>
      <c r="Q2434">
        <v>83.31</v>
      </c>
      <c r="R2434">
        <v>2952.4</v>
      </c>
      <c r="S2434">
        <v>4690.8599999999997</v>
      </c>
      <c r="T2434">
        <v>8713.64</v>
      </c>
      <c r="U2434" t="str">
        <f>TEXT(Table1[[#This Row],[Booking_Date]],"mmm")</f>
        <v>Feb</v>
      </c>
      <c r="V2434">
        <f>YEAR(Table1[[#This Row],[Booking_Date]])</f>
        <v>2025</v>
      </c>
      <c r="W2434" t="s">
        <v>38</v>
      </c>
      <c r="X2434" t="str">
        <f>IF(Table1[[#This Row],[Freight_Cost]]&gt;50000,"High","Low")</f>
        <v>High</v>
      </c>
      <c r="Y2434" s="5" t="str">
        <f>IF(Table1[[#This Row],[Profit]]&gt;10000,"Good","Average")</f>
        <v>Average</v>
      </c>
      <c r="Z2434" s="5" t="str" cm="1">
        <f t="array" ref="Z2434">_xlfn.IFS(K2434&lt;=5,"Excellent",K2434&lt;=10,"Good",TRUE,"Delayed")</f>
        <v>Excellent</v>
      </c>
      <c r="AA2434" s="5" t="str">
        <f>_xlfn.XLOOKUP(Table1[[#This Row],[Shipment_ID]],A:A,E:E)</f>
        <v>Maersk</v>
      </c>
      <c r="AB2434" s="5">
        <f t="shared" ref="AB2434:AB2497" si="38">INDEX(T:T,MATCH(A2434,A:A,0))</f>
        <v>8713.64</v>
      </c>
    </row>
    <row r="2435" spans="1:28">
      <c r="A2435" t="s">
        <v>2629</v>
      </c>
      <c r="B2435" s="1">
        <v>46035</v>
      </c>
      <c r="C2435" t="s">
        <v>64</v>
      </c>
      <c r="D2435" t="s">
        <v>72</v>
      </c>
      <c r="E2435" t="s">
        <v>57</v>
      </c>
      <c r="F2435" t="s">
        <v>32</v>
      </c>
      <c r="G2435" t="s">
        <v>67</v>
      </c>
      <c r="H2435">
        <v>27.56</v>
      </c>
      <c r="I2435">
        <v>2302</v>
      </c>
      <c r="J2435">
        <v>95.12</v>
      </c>
      <c r="K2435">
        <v>7</v>
      </c>
      <c r="L2435" t="s">
        <v>68</v>
      </c>
      <c r="M2435" t="s">
        <v>45</v>
      </c>
      <c r="N2435">
        <v>67842.399999999994</v>
      </c>
      <c r="O2435" t="s">
        <v>158</v>
      </c>
      <c r="P2435" t="s">
        <v>54</v>
      </c>
      <c r="Q2435">
        <v>83.33</v>
      </c>
      <c r="R2435">
        <v>5706.4</v>
      </c>
      <c r="S2435">
        <v>3245.58</v>
      </c>
      <c r="T2435">
        <v>9499.8700000000008</v>
      </c>
      <c r="U2435" t="str">
        <f>TEXT(Table1[[#This Row],[Booking_Date]],"mmm")</f>
        <v>Jan</v>
      </c>
      <c r="V2435">
        <f>YEAR(Table1[[#This Row],[Booking_Date]])</f>
        <v>2026</v>
      </c>
      <c r="W2435" t="s">
        <v>38</v>
      </c>
      <c r="X2435" t="str">
        <f>IF(Table1[[#This Row],[Freight_Cost]]&gt;50000,"High","Low")</f>
        <v>High</v>
      </c>
      <c r="Y2435" s="5" t="str">
        <f>IF(Table1[[#This Row],[Profit]]&gt;10000,"Good","Average")</f>
        <v>Average</v>
      </c>
      <c r="Z2435" s="5" t="str" cm="1">
        <f t="array" ref="Z2435">_xlfn.IFS(K2435&lt;=5,"Excellent",K2435&lt;=10,"Good",TRUE,"Delayed")</f>
        <v>Good</v>
      </c>
      <c r="AA2435" s="5" t="str">
        <f>_xlfn.XLOOKUP(Table1[[#This Row],[Shipment_ID]],A:A,E:E)</f>
        <v>Evergreen</v>
      </c>
      <c r="AB2435" s="5">
        <f t="shared" si="38"/>
        <v>9499.8700000000008</v>
      </c>
    </row>
    <row r="2436" spans="1:28">
      <c r="A2436" t="s">
        <v>2630</v>
      </c>
      <c r="B2436" s="1">
        <v>45605</v>
      </c>
      <c r="C2436" t="s">
        <v>121</v>
      </c>
      <c r="D2436" t="s">
        <v>51</v>
      </c>
      <c r="E2436" t="s">
        <v>102</v>
      </c>
      <c r="F2436" t="s">
        <v>58</v>
      </c>
      <c r="G2436" t="s">
        <v>90</v>
      </c>
      <c r="H2436">
        <v>27.15</v>
      </c>
      <c r="I2436">
        <v>2088</v>
      </c>
      <c r="J2436">
        <v>86.74</v>
      </c>
      <c r="K2436">
        <v>6</v>
      </c>
      <c r="L2436" t="s">
        <v>68</v>
      </c>
      <c r="M2436" t="s">
        <v>35</v>
      </c>
      <c r="N2436">
        <v>78399.8</v>
      </c>
      <c r="O2436" t="s">
        <v>395</v>
      </c>
      <c r="P2436" t="s">
        <v>74</v>
      </c>
      <c r="Q2436">
        <v>81.53</v>
      </c>
      <c r="R2436">
        <v>5262</v>
      </c>
      <c r="S2436">
        <v>1664.58</v>
      </c>
      <c r="T2436">
        <v>9021.56</v>
      </c>
      <c r="U2436" t="str">
        <f>TEXT(Table1[[#This Row],[Booking_Date]],"mmm")</f>
        <v>Nov</v>
      </c>
      <c r="V2436">
        <f>YEAR(Table1[[#This Row],[Booking_Date]])</f>
        <v>2024</v>
      </c>
      <c r="W2436" t="s">
        <v>104</v>
      </c>
      <c r="X2436" t="str">
        <f>IF(Table1[[#This Row],[Freight_Cost]]&gt;50000,"High","Low")</f>
        <v>High</v>
      </c>
      <c r="Y2436" s="5" t="str">
        <f>IF(Table1[[#This Row],[Profit]]&gt;10000,"Good","Average")</f>
        <v>Average</v>
      </c>
      <c r="Z2436" s="5" t="str" cm="1">
        <f t="array" ref="Z2436">_xlfn.IFS(K2436&lt;=5,"Excellent",K2436&lt;=10,"Good",TRUE,"Delayed")</f>
        <v>Good</v>
      </c>
      <c r="AA2436" s="5" t="str">
        <f>_xlfn.XLOOKUP(Table1[[#This Row],[Shipment_ID]],A:A,E:E)</f>
        <v>Maersk</v>
      </c>
      <c r="AB2436" s="5">
        <f t="shared" si="38"/>
        <v>9021.56</v>
      </c>
    </row>
    <row r="2437" spans="1:28">
      <c r="A2437" t="s">
        <v>2631</v>
      </c>
      <c r="B2437" s="1">
        <v>46055</v>
      </c>
      <c r="C2437" t="s">
        <v>50</v>
      </c>
      <c r="D2437" t="s">
        <v>82</v>
      </c>
      <c r="E2437" t="s">
        <v>66</v>
      </c>
      <c r="F2437" t="s">
        <v>32</v>
      </c>
      <c r="G2437" t="s">
        <v>59</v>
      </c>
      <c r="H2437">
        <v>15.22</v>
      </c>
      <c r="I2437">
        <v>2053</v>
      </c>
      <c r="J2437">
        <v>102.98</v>
      </c>
      <c r="K2437">
        <v>7</v>
      </c>
      <c r="L2437" t="s">
        <v>68</v>
      </c>
      <c r="M2437" t="s">
        <v>35</v>
      </c>
      <c r="N2437">
        <v>57191.6</v>
      </c>
      <c r="O2437" t="s">
        <v>100</v>
      </c>
      <c r="P2437" t="s">
        <v>37</v>
      </c>
      <c r="Q2437">
        <v>81.81</v>
      </c>
      <c r="R2437">
        <v>4714.8</v>
      </c>
      <c r="S2437">
        <v>4887.1899999999996</v>
      </c>
      <c r="T2437">
        <v>7411.83</v>
      </c>
      <c r="U2437" t="str">
        <f>TEXT(Table1[[#This Row],[Booking_Date]],"mmm")</f>
        <v>Feb</v>
      </c>
      <c r="V2437">
        <f>YEAR(Table1[[#This Row],[Booking_Date]])</f>
        <v>2026</v>
      </c>
      <c r="W2437" t="s">
        <v>38</v>
      </c>
      <c r="X2437" t="str">
        <f>IF(Table1[[#This Row],[Freight_Cost]]&gt;50000,"High","Low")</f>
        <v>High</v>
      </c>
      <c r="Y2437" s="5" t="str">
        <f>IF(Table1[[#This Row],[Profit]]&gt;10000,"Good","Average")</f>
        <v>Average</v>
      </c>
      <c r="Z2437" s="5" t="str" cm="1">
        <f t="array" ref="Z2437">_xlfn.IFS(K2437&lt;=5,"Excellent",K2437&lt;=10,"Good",TRUE,"Delayed")</f>
        <v>Good</v>
      </c>
      <c r="AA2437" s="5" t="str">
        <f>_xlfn.XLOOKUP(Table1[[#This Row],[Shipment_ID]],A:A,E:E)</f>
        <v>COSCO</v>
      </c>
      <c r="AB2437" s="5">
        <f t="shared" si="38"/>
        <v>7411.83</v>
      </c>
    </row>
    <row r="2438" spans="1:28">
      <c r="A2438" t="s">
        <v>2632</v>
      </c>
      <c r="B2438" s="1">
        <v>45884</v>
      </c>
      <c r="C2438" t="s">
        <v>40</v>
      </c>
      <c r="D2438" t="s">
        <v>72</v>
      </c>
      <c r="E2438" t="s">
        <v>102</v>
      </c>
      <c r="F2438" t="s">
        <v>32</v>
      </c>
      <c r="G2438" t="s">
        <v>84</v>
      </c>
      <c r="H2438">
        <v>21.78</v>
      </c>
      <c r="I2438">
        <v>1381</v>
      </c>
      <c r="J2438">
        <v>104.36</v>
      </c>
      <c r="K2438">
        <v>5</v>
      </c>
      <c r="L2438" t="s">
        <v>68</v>
      </c>
      <c r="M2438" t="s">
        <v>60</v>
      </c>
      <c r="N2438">
        <v>51197.2</v>
      </c>
      <c r="O2438" t="s">
        <v>385</v>
      </c>
      <c r="P2438" t="s">
        <v>78</v>
      </c>
      <c r="Q2438">
        <v>81.08</v>
      </c>
      <c r="R2438">
        <v>3633.2</v>
      </c>
      <c r="S2438">
        <v>4901.8599999999997</v>
      </c>
      <c r="T2438">
        <v>4800.03</v>
      </c>
      <c r="U2438" t="str">
        <f>TEXT(Table1[[#This Row],[Booking_Date]],"mmm")</f>
        <v>Aug</v>
      </c>
      <c r="V2438">
        <f>YEAR(Table1[[#This Row],[Booking_Date]])</f>
        <v>2025</v>
      </c>
      <c r="W2438" t="s">
        <v>48</v>
      </c>
      <c r="X2438" t="str">
        <f>IF(Table1[[#This Row],[Freight_Cost]]&gt;50000,"High","Low")</f>
        <v>High</v>
      </c>
      <c r="Y2438" s="5" t="str">
        <f>IF(Table1[[#This Row],[Profit]]&gt;10000,"Good","Average")</f>
        <v>Average</v>
      </c>
      <c r="Z2438" s="5" t="str" cm="1">
        <f t="array" ref="Z2438">_xlfn.IFS(K2438&lt;=5,"Excellent",K2438&lt;=10,"Good",TRUE,"Delayed")</f>
        <v>Excellent</v>
      </c>
      <c r="AA2438" s="5" t="str">
        <f>_xlfn.XLOOKUP(Table1[[#This Row],[Shipment_ID]],A:A,E:E)</f>
        <v>Maersk</v>
      </c>
      <c r="AB2438" s="5">
        <f t="shared" si="38"/>
        <v>4800.03</v>
      </c>
    </row>
    <row r="2439" spans="1:28">
      <c r="A2439" t="s">
        <v>2633</v>
      </c>
      <c r="B2439" s="1">
        <v>45743</v>
      </c>
      <c r="C2439" t="s">
        <v>64</v>
      </c>
      <c r="D2439" t="s">
        <v>41</v>
      </c>
      <c r="E2439" t="s">
        <v>99</v>
      </c>
      <c r="F2439" t="s">
        <v>58</v>
      </c>
      <c r="G2439" t="s">
        <v>67</v>
      </c>
      <c r="H2439">
        <v>26.16</v>
      </c>
      <c r="I2439">
        <v>2760</v>
      </c>
      <c r="J2439">
        <v>93.22</v>
      </c>
      <c r="K2439">
        <v>8</v>
      </c>
      <c r="L2439" t="s">
        <v>68</v>
      </c>
      <c r="M2439" t="s">
        <v>35</v>
      </c>
      <c r="N2439">
        <v>86350.399999999994</v>
      </c>
      <c r="O2439" t="s">
        <v>219</v>
      </c>
      <c r="P2439" t="s">
        <v>62</v>
      </c>
      <c r="Q2439">
        <v>88.15</v>
      </c>
      <c r="R2439">
        <v>6566.4</v>
      </c>
      <c r="S2439">
        <v>3529.72</v>
      </c>
      <c r="T2439">
        <v>10712.74</v>
      </c>
      <c r="U2439" t="str">
        <f>TEXT(Table1[[#This Row],[Booking_Date]],"mmm")</f>
        <v>Mar</v>
      </c>
      <c r="V2439">
        <f>YEAR(Table1[[#This Row],[Booking_Date]])</f>
        <v>2025</v>
      </c>
      <c r="W2439" t="s">
        <v>38</v>
      </c>
      <c r="X2439" t="str">
        <f>IF(Table1[[#This Row],[Freight_Cost]]&gt;50000,"High","Low")</f>
        <v>High</v>
      </c>
      <c r="Y2439" s="5" t="str">
        <f>IF(Table1[[#This Row],[Profit]]&gt;10000,"Good","Average")</f>
        <v>Good</v>
      </c>
      <c r="Z2439" s="5" t="str" cm="1">
        <f t="array" ref="Z2439">_xlfn.IFS(K2439&lt;=5,"Excellent",K2439&lt;=10,"Good",TRUE,"Delayed")</f>
        <v>Good</v>
      </c>
      <c r="AA2439" s="5" t="str">
        <f>_xlfn.XLOOKUP(Table1[[#This Row],[Shipment_ID]],A:A,E:E)</f>
        <v>ONE</v>
      </c>
      <c r="AB2439" s="5">
        <f t="shared" si="38"/>
        <v>10712.74</v>
      </c>
    </row>
    <row r="2440" spans="1:28">
      <c r="A2440" t="s">
        <v>2634</v>
      </c>
      <c r="B2440" s="1">
        <v>45865</v>
      </c>
      <c r="C2440" t="s">
        <v>89</v>
      </c>
      <c r="D2440" t="s">
        <v>41</v>
      </c>
      <c r="E2440" t="s">
        <v>66</v>
      </c>
      <c r="F2440" t="s">
        <v>32</v>
      </c>
      <c r="G2440" t="s">
        <v>59</v>
      </c>
      <c r="H2440">
        <v>25.04</v>
      </c>
      <c r="I2440">
        <v>2246</v>
      </c>
      <c r="J2440">
        <v>99.12</v>
      </c>
      <c r="K2440">
        <v>6</v>
      </c>
      <c r="L2440" t="s">
        <v>34</v>
      </c>
      <c r="M2440" t="s">
        <v>60</v>
      </c>
      <c r="N2440">
        <v>66382.399999999994</v>
      </c>
      <c r="O2440" t="s">
        <v>358</v>
      </c>
      <c r="P2440" t="s">
        <v>70</v>
      </c>
      <c r="Q2440">
        <v>83.42</v>
      </c>
      <c r="R2440">
        <v>5493.6</v>
      </c>
      <c r="S2440">
        <v>2941.38</v>
      </c>
      <c r="T2440">
        <v>9607.84</v>
      </c>
      <c r="U2440" t="str">
        <f>TEXT(Table1[[#This Row],[Booking_Date]],"mmm")</f>
        <v>Jul</v>
      </c>
      <c r="V2440">
        <f>YEAR(Table1[[#This Row],[Booking_Date]])</f>
        <v>2025</v>
      </c>
      <c r="W2440" t="s">
        <v>48</v>
      </c>
      <c r="X2440" t="str">
        <f>IF(Table1[[#This Row],[Freight_Cost]]&gt;50000,"High","Low")</f>
        <v>High</v>
      </c>
      <c r="Y2440" s="5" t="str">
        <f>IF(Table1[[#This Row],[Profit]]&gt;10000,"Good","Average")</f>
        <v>Average</v>
      </c>
      <c r="Z2440" s="5" t="str" cm="1">
        <f t="array" ref="Z2440">_xlfn.IFS(K2440&lt;=5,"Excellent",K2440&lt;=10,"Good",TRUE,"Delayed")</f>
        <v>Good</v>
      </c>
      <c r="AA2440" s="5" t="str">
        <f>_xlfn.XLOOKUP(Table1[[#This Row],[Shipment_ID]],A:A,E:E)</f>
        <v>COSCO</v>
      </c>
      <c r="AB2440" s="5">
        <f t="shared" si="38"/>
        <v>9607.84</v>
      </c>
    </row>
    <row r="2441" spans="1:28">
      <c r="A2441" t="s">
        <v>2635</v>
      </c>
      <c r="B2441" s="1">
        <v>45311</v>
      </c>
      <c r="C2441" t="s">
        <v>64</v>
      </c>
      <c r="D2441" t="s">
        <v>72</v>
      </c>
      <c r="E2441" t="s">
        <v>83</v>
      </c>
      <c r="F2441" t="s">
        <v>58</v>
      </c>
      <c r="G2441" t="s">
        <v>52</v>
      </c>
      <c r="H2441">
        <v>23.76</v>
      </c>
      <c r="I2441">
        <v>1167</v>
      </c>
      <c r="J2441">
        <v>102.86</v>
      </c>
      <c r="K2441">
        <v>2</v>
      </c>
      <c r="L2441" t="s">
        <v>44</v>
      </c>
      <c r="M2441" t="s">
        <v>45</v>
      </c>
      <c r="N2441">
        <v>61231.199999999997</v>
      </c>
      <c r="O2441" t="s">
        <v>200</v>
      </c>
      <c r="P2441" t="s">
        <v>62</v>
      </c>
      <c r="Q2441">
        <v>84.42</v>
      </c>
      <c r="R2441">
        <v>3284.4</v>
      </c>
      <c r="S2441">
        <v>2503.27</v>
      </c>
      <c r="T2441">
        <v>5924.38</v>
      </c>
      <c r="U2441" t="str">
        <f>TEXT(Table1[[#This Row],[Booking_Date]],"mmm")</f>
        <v>Jan</v>
      </c>
      <c r="V2441">
        <f>YEAR(Table1[[#This Row],[Booking_Date]])</f>
        <v>2024</v>
      </c>
      <c r="W2441" t="s">
        <v>38</v>
      </c>
      <c r="X2441" t="str">
        <f>IF(Table1[[#This Row],[Freight_Cost]]&gt;50000,"High","Low")</f>
        <v>High</v>
      </c>
      <c r="Y2441" s="5" t="str">
        <f>IF(Table1[[#This Row],[Profit]]&gt;10000,"Good","Average")</f>
        <v>Average</v>
      </c>
      <c r="Z2441" s="5" t="str" cm="1">
        <f t="array" ref="Z2441">_xlfn.IFS(K2441&lt;=5,"Excellent",K2441&lt;=10,"Good",TRUE,"Delayed")</f>
        <v>Excellent</v>
      </c>
      <c r="AA2441" s="5" t="str">
        <f>_xlfn.XLOOKUP(Table1[[#This Row],[Shipment_ID]],A:A,E:E)</f>
        <v>MSC</v>
      </c>
      <c r="AB2441" s="5">
        <f t="shared" si="38"/>
        <v>5924.38</v>
      </c>
    </row>
    <row r="2442" spans="1:28">
      <c r="A2442" t="s">
        <v>2636</v>
      </c>
      <c r="B2442" s="1">
        <v>45758</v>
      </c>
      <c r="C2442" t="s">
        <v>50</v>
      </c>
      <c r="D2442" t="s">
        <v>30</v>
      </c>
      <c r="E2442" t="s">
        <v>57</v>
      </c>
      <c r="F2442" t="s">
        <v>58</v>
      </c>
      <c r="G2442" t="s">
        <v>84</v>
      </c>
      <c r="H2442">
        <v>21.15</v>
      </c>
      <c r="I2442">
        <v>2021</v>
      </c>
      <c r="J2442">
        <v>102.17</v>
      </c>
      <c r="K2442">
        <v>5</v>
      </c>
      <c r="L2442" t="s">
        <v>34</v>
      </c>
      <c r="M2442" t="s">
        <v>45</v>
      </c>
      <c r="N2442">
        <v>74047.399999999994</v>
      </c>
      <c r="O2442" t="s">
        <v>240</v>
      </c>
      <c r="P2442" t="s">
        <v>78</v>
      </c>
      <c r="Q2442">
        <v>87.54</v>
      </c>
      <c r="R2442">
        <v>4888</v>
      </c>
      <c r="S2442">
        <v>3819.96</v>
      </c>
      <c r="T2442">
        <v>6661.97</v>
      </c>
      <c r="U2442" t="str">
        <f>TEXT(Table1[[#This Row],[Booking_Date]],"mmm")</f>
        <v>Apr</v>
      </c>
      <c r="V2442">
        <f>YEAR(Table1[[#This Row],[Booking_Date]])</f>
        <v>2025</v>
      </c>
      <c r="W2442" t="s">
        <v>75</v>
      </c>
      <c r="X2442" t="str">
        <f>IF(Table1[[#This Row],[Freight_Cost]]&gt;50000,"High","Low")</f>
        <v>High</v>
      </c>
      <c r="Y2442" s="5" t="str">
        <f>IF(Table1[[#This Row],[Profit]]&gt;10000,"Good","Average")</f>
        <v>Average</v>
      </c>
      <c r="Z2442" s="5" t="str" cm="1">
        <f t="array" ref="Z2442">_xlfn.IFS(K2442&lt;=5,"Excellent",K2442&lt;=10,"Good",TRUE,"Delayed")</f>
        <v>Excellent</v>
      </c>
      <c r="AA2442" s="5" t="str">
        <f>_xlfn.XLOOKUP(Table1[[#This Row],[Shipment_ID]],A:A,E:E)</f>
        <v>Evergreen</v>
      </c>
      <c r="AB2442" s="5">
        <f t="shared" si="38"/>
        <v>6661.97</v>
      </c>
    </row>
    <row r="2443" spans="1:28">
      <c r="A2443" t="s">
        <v>2637</v>
      </c>
      <c r="B2443" s="1">
        <v>45513</v>
      </c>
      <c r="C2443" t="s">
        <v>115</v>
      </c>
      <c r="D2443" t="s">
        <v>56</v>
      </c>
      <c r="E2443" t="s">
        <v>102</v>
      </c>
      <c r="F2443" t="s">
        <v>32</v>
      </c>
      <c r="G2443" t="s">
        <v>90</v>
      </c>
      <c r="H2443">
        <v>16.13</v>
      </c>
      <c r="I2443">
        <v>2593</v>
      </c>
      <c r="J2443">
        <v>92.6</v>
      </c>
      <c r="K2443">
        <v>6</v>
      </c>
      <c r="L2443" t="s">
        <v>44</v>
      </c>
      <c r="M2443" t="s">
        <v>35</v>
      </c>
      <c r="N2443">
        <v>60745</v>
      </c>
      <c r="O2443" t="s">
        <v>197</v>
      </c>
      <c r="P2443" t="s">
        <v>74</v>
      </c>
      <c r="Q2443">
        <v>83.46</v>
      </c>
      <c r="R2443">
        <v>5831.2</v>
      </c>
      <c r="S2443">
        <v>3005.3</v>
      </c>
      <c r="T2443">
        <v>10253.280000000001</v>
      </c>
      <c r="U2443" t="str">
        <f>TEXT(Table1[[#This Row],[Booking_Date]],"mmm")</f>
        <v>Aug</v>
      </c>
      <c r="V2443">
        <f>YEAR(Table1[[#This Row],[Booking_Date]])</f>
        <v>2024</v>
      </c>
      <c r="W2443" t="s">
        <v>48</v>
      </c>
      <c r="X2443" t="str">
        <f>IF(Table1[[#This Row],[Freight_Cost]]&gt;50000,"High","Low")</f>
        <v>High</v>
      </c>
      <c r="Y2443" s="5" t="str">
        <f>IF(Table1[[#This Row],[Profit]]&gt;10000,"Good","Average")</f>
        <v>Good</v>
      </c>
      <c r="Z2443" s="5" t="str" cm="1">
        <f t="array" ref="Z2443">_xlfn.IFS(K2443&lt;=5,"Excellent",K2443&lt;=10,"Good",TRUE,"Delayed")</f>
        <v>Good</v>
      </c>
      <c r="AA2443" s="5" t="str">
        <f>_xlfn.XLOOKUP(Table1[[#This Row],[Shipment_ID]],A:A,E:E)</f>
        <v>Maersk</v>
      </c>
      <c r="AB2443" s="5">
        <f t="shared" si="38"/>
        <v>10253.280000000001</v>
      </c>
    </row>
    <row r="2444" spans="1:28">
      <c r="A2444" t="s">
        <v>2638</v>
      </c>
      <c r="B2444" s="1">
        <v>46016</v>
      </c>
      <c r="C2444" t="s">
        <v>115</v>
      </c>
      <c r="D2444" t="s">
        <v>82</v>
      </c>
      <c r="E2444" t="s">
        <v>57</v>
      </c>
      <c r="F2444" t="s">
        <v>58</v>
      </c>
      <c r="G2444" t="s">
        <v>33</v>
      </c>
      <c r="H2444">
        <v>15.79</v>
      </c>
      <c r="I2444">
        <v>1966</v>
      </c>
      <c r="J2444">
        <v>85.7</v>
      </c>
      <c r="K2444">
        <v>4</v>
      </c>
      <c r="L2444" t="s">
        <v>44</v>
      </c>
      <c r="M2444" t="s">
        <v>35</v>
      </c>
      <c r="N2444">
        <v>64087</v>
      </c>
      <c r="O2444" t="s">
        <v>172</v>
      </c>
      <c r="P2444" t="s">
        <v>74</v>
      </c>
      <c r="Q2444">
        <v>83.76</v>
      </c>
      <c r="R2444">
        <v>4563.6000000000004</v>
      </c>
      <c r="S2444">
        <v>4219.12</v>
      </c>
      <c r="T2444">
        <v>5766.66</v>
      </c>
      <c r="U2444" t="str">
        <f>TEXT(Table1[[#This Row],[Booking_Date]],"mmm")</f>
        <v>Dec</v>
      </c>
      <c r="V2444">
        <f>YEAR(Table1[[#This Row],[Booking_Date]])</f>
        <v>2025</v>
      </c>
      <c r="W2444" t="s">
        <v>104</v>
      </c>
      <c r="X2444" t="str">
        <f>IF(Table1[[#This Row],[Freight_Cost]]&gt;50000,"High","Low")</f>
        <v>High</v>
      </c>
      <c r="Y2444" s="5" t="str">
        <f>IF(Table1[[#This Row],[Profit]]&gt;10000,"Good","Average")</f>
        <v>Average</v>
      </c>
      <c r="Z2444" s="5" t="str" cm="1">
        <f t="array" ref="Z2444">_xlfn.IFS(K2444&lt;=5,"Excellent",K2444&lt;=10,"Good",TRUE,"Delayed")</f>
        <v>Excellent</v>
      </c>
      <c r="AA2444" s="5" t="str">
        <f>_xlfn.XLOOKUP(Table1[[#This Row],[Shipment_ID]],A:A,E:E)</f>
        <v>Evergreen</v>
      </c>
      <c r="AB2444" s="5">
        <f t="shared" si="38"/>
        <v>5766.66</v>
      </c>
    </row>
    <row r="2445" spans="1:28">
      <c r="A2445" t="s">
        <v>2639</v>
      </c>
      <c r="B2445" s="1">
        <v>45607</v>
      </c>
      <c r="C2445" t="s">
        <v>121</v>
      </c>
      <c r="D2445" t="s">
        <v>41</v>
      </c>
      <c r="E2445" t="s">
        <v>42</v>
      </c>
      <c r="F2445" t="s">
        <v>32</v>
      </c>
      <c r="G2445" t="s">
        <v>59</v>
      </c>
      <c r="H2445">
        <v>20.73</v>
      </c>
      <c r="I2445">
        <v>442</v>
      </c>
      <c r="J2445">
        <v>85.03</v>
      </c>
      <c r="K2445">
        <v>2</v>
      </c>
      <c r="L2445" t="s">
        <v>44</v>
      </c>
      <c r="M2445" t="s">
        <v>60</v>
      </c>
      <c r="N2445">
        <v>34164.6</v>
      </c>
      <c r="O2445" t="s">
        <v>232</v>
      </c>
      <c r="P2445" t="s">
        <v>78</v>
      </c>
      <c r="Q2445">
        <v>86.48</v>
      </c>
      <c r="R2445">
        <v>1713.2</v>
      </c>
      <c r="S2445">
        <v>3716.6</v>
      </c>
      <c r="T2445">
        <v>4074.86</v>
      </c>
      <c r="U2445" t="str">
        <f>TEXT(Table1[[#This Row],[Booking_Date]],"mmm")</f>
        <v>Nov</v>
      </c>
      <c r="V2445">
        <f>YEAR(Table1[[#This Row],[Booking_Date]])</f>
        <v>2024</v>
      </c>
      <c r="W2445" t="s">
        <v>104</v>
      </c>
      <c r="X2445" t="str">
        <f>IF(Table1[[#This Row],[Freight_Cost]]&gt;50000,"High","Low")</f>
        <v>Low</v>
      </c>
      <c r="Y2445" s="5" t="str">
        <f>IF(Table1[[#This Row],[Profit]]&gt;10000,"Good","Average")</f>
        <v>Average</v>
      </c>
      <c r="Z2445" s="5" t="str" cm="1">
        <f t="array" ref="Z2445">_xlfn.IFS(K2445&lt;=5,"Excellent",K2445&lt;=10,"Good",TRUE,"Delayed")</f>
        <v>Excellent</v>
      </c>
      <c r="AA2445" s="5" t="str">
        <f>_xlfn.XLOOKUP(Table1[[#This Row],[Shipment_ID]],A:A,E:E)</f>
        <v>CMA CGM</v>
      </c>
      <c r="AB2445" s="5">
        <f t="shared" si="38"/>
        <v>4074.86</v>
      </c>
    </row>
    <row r="2446" spans="1:28">
      <c r="A2446" t="s">
        <v>2640</v>
      </c>
      <c r="B2446" s="1">
        <v>45601</v>
      </c>
      <c r="C2446" t="s">
        <v>115</v>
      </c>
      <c r="D2446" t="s">
        <v>41</v>
      </c>
      <c r="E2446" t="s">
        <v>31</v>
      </c>
      <c r="F2446" t="s">
        <v>32</v>
      </c>
      <c r="G2446" t="s">
        <v>52</v>
      </c>
      <c r="H2446">
        <v>21.5</v>
      </c>
      <c r="I2446">
        <v>1428</v>
      </c>
      <c r="J2446">
        <v>90.68</v>
      </c>
      <c r="K2446">
        <v>4</v>
      </c>
      <c r="L2446" t="s">
        <v>44</v>
      </c>
      <c r="M2446" t="s">
        <v>45</v>
      </c>
      <c r="N2446">
        <v>48867.6</v>
      </c>
      <c r="O2446" t="s">
        <v>436</v>
      </c>
      <c r="P2446" t="s">
        <v>62</v>
      </c>
      <c r="Q2446">
        <v>85.18</v>
      </c>
      <c r="R2446">
        <v>3716</v>
      </c>
      <c r="S2446">
        <v>1965.87</v>
      </c>
      <c r="T2446">
        <v>8053.34</v>
      </c>
      <c r="U2446" t="str">
        <f>TEXT(Table1[[#This Row],[Booking_Date]],"mmm")</f>
        <v>Nov</v>
      </c>
      <c r="V2446">
        <f>YEAR(Table1[[#This Row],[Booking_Date]])</f>
        <v>2024</v>
      </c>
      <c r="W2446" t="s">
        <v>104</v>
      </c>
      <c r="X2446" t="str">
        <f>IF(Table1[[#This Row],[Freight_Cost]]&gt;50000,"High","Low")</f>
        <v>Low</v>
      </c>
      <c r="Y2446" s="5" t="str">
        <f>IF(Table1[[#This Row],[Profit]]&gt;10000,"Good","Average")</f>
        <v>Average</v>
      </c>
      <c r="Z2446" s="5" t="str" cm="1">
        <f t="array" ref="Z2446">_xlfn.IFS(K2446&lt;=5,"Excellent",K2446&lt;=10,"Good",TRUE,"Delayed")</f>
        <v>Excellent</v>
      </c>
      <c r="AA2446" s="5" t="str">
        <f>_xlfn.XLOOKUP(Table1[[#This Row],[Shipment_ID]],A:A,E:E)</f>
        <v>Hapag-Lloyd</v>
      </c>
      <c r="AB2446" s="5">
        <f t="shared" si="38"/>
        <v>8053.34</v>
      </c>
    </row>
    <row r="2447" spans="1:28">
      <c r="A2447" t="s">
        <v>2641</v>
      </c>
      <c r="B2447" s="1">
        <v>46172</v>
      </c>
      <c r="C2447" t="s">
        <v>40</v>
      </c>
      <c r="D2447" t="s">
        <v>51</v>
      </c>
      <c r="E2447" t="s">
        <v>42</v>
      </c>
      <c r="F2447" t="s">
        <v>32</v>
      </c>
      <c r="G2447" t="s">
        <v>33</v>
      </c>
      <c r="H2447">
        <v>14.87</v>
      </c>
      <c r="I2447">
        <v>1810</v>
      </c>
      <c r="J2447">
        <v>96.53</v>
      </c>
      <c r="K2447">
        <v>4</v>
      </c>
      <c r="L2447" t="s">
        <v>44</v>
      </c>
      <c r="M2447" t="s">
        <v>35</v>
      </c>
      <c r="N2447">
        <v>50686.6</v>
      </c>
      <c r="O2447" t="s">
        <v>146</v>
      </c>
      <c r="P2447" t="s">
        <v>37</v>
      </c>
      <c r="Q2447">
        <v>85.86</v>
      </c>
      <c r="R2447">
        <v>4214.8</v>
      </c>
      <c r="S2447">
        <v>3297.89</v>
      </c>
      <c r="T2447">
        <v>7473.03</v>
      </c>
      <c r="U2447" t="str">
        <f>TEXT(Table1[[#This Row],[Booking_Date]],"mmm")</f>
        <v>May</v>
      </c>
      <c r="V2447">
        <f>YEAR(Table1[[#This Row],[Booking_Date]])</f>
        <v>2026</v>
      </c>
      <c r="W2447" t="s">
        <v>75</v>
      </c>
      <c r="X2447" t="str">
        <f>IF(Table1[[#This Row],[Freight_Cost]]&gt;50000,"High","Low")</f>
        <v>High</v>
      </c>
      <c r="Y2447" s="5" t="str">
        <f>IF(Table1[[#This Row],[Profit]]&gt;10000,"Good","Average")</f>
        <v>Average</v>
      </c>
      <c r="Z2447" s="5" t="str" cm="1">
        <f t="array" ref="Z2447">_xlfn.IFS(K2447&lt;=5,"Excellent",K2447&lt;=10,"Good",TRUE,"Delayed")</f>
        <v>Excellent</v>
      </c>
      <c r="AA2447" s="5" t="str">
        <f>_xlfn.XLOOKUP(Table1[[#This Row],[Shipment_ID]],A:A,E:E)</f>
        <v>CMA CGM</v>
      </c>
      <c r="AB2447" s="5">
        <f t="shared" si="38"/>
        <v>7473.03</v>
      </c>
    </row>
    <row r="2448" spans="1:28">
      <c r="A2448" t="s">
        <v>2642</v>
      </c>
      <c r="B2448" s="1">
        <v>46130</v>
      </c>
      <c r="C2448" t="s">
        <v>121</v>
      </c>
      <c r="D2448" t="s">
        <v>56</v>
      </c>
      <c r="E2448" t="s">
        <v>66</v>
      </c>
      <c r="F2448" t="s">
        <v>58</v>
      </c>
      <c r="G2448" t="s">
        <v>33</v>
      </c>
      <c r="H2448">
        <v>10.82</v>
      </c>
      <c r="I2448">
        <v>2590</v>
      </c>
      <c r="J2448">
        <v>98.6</v>
      </c>
      <c r="K2448">
        <v>6</v>
      </c>
      <c r="L2448" t="s">
        <v>44</v>
      </c>
      <c r="M2448" t="s">
        <v>35</v>
      </c>
      <c r="N2448">
        <v>68650</v>
      </c>
      <c r="O2448" t="s">
        <v>450</v>
      </c>
      <c r="P2448" t="s">
        <v>37</v>
      </c>
      <c r="Q2448">
        <v>83.68</v>
      </c>
      <c r="R2448">
        <v>5612.8</v>
      </c>
      <c r="S2448">
        <v>4988.74</v>
      </c>
      <c r="T2448">
        <v>12056.09</v>
      </c>
      <c r="U2448" t="str">
        <f>TEXT(Table1[[#This Row],[Booking_Date]],"mmm")</f>
        <v>Apr</v>
      </c>
      <c r="V2448">
        <f>YEAR(Table1[[#This Row],[Booking_Date]])</f>
        <v>2026</v>
      </c>
      <c r="W2448" t="s">
        <v>75</v>
      </c>
      <c r="X2448" t="str">
        <f>IF(Table1[[#This Row],[Freight_Cost]]&gt;50000,"High","Low")</f>
        <v>High</v>
      </c>
      <c r="Y2448" s="5" t="str">
        <f>IF(Table1[[#This Row],[Profit]]&gt;10000,"Good","Average")</f>
        <v>Good</v>
      </c>
      <c r="Z2448" s="5" t="str" cm="1">
        <f t="array" ref="Z2448">_xlfn.IFS(K2448&lt;=5,"Excellent",K2448&lt;=10,"Good",TRUE,"Delayed")</f>
        <v>Good</v>
      </c>
      <c r="AA2448" s="5" t="str">
        <f>_xlfn.XLOOKUP(Table1[[#This Row],[Shipment_ID]],A:A,E:E)</f>
        <v>COSCO</v>
      </c>
      <c r="AB2448" s="5">
        <f t="shared" si="38"/>
        <v>12056.09</v>
      </c>
    </row>
    <row r="2449" spans="1:28">
      <c r="A2449" t="s">
        <v>2643</v>
      </c>
      <c r="B2449" s="1">
        <v>45483</v>
      </c>
      <c r="C2449" t="s">
        <v>64</v>
      </c>
      <c r="D2449" t="s">
        <v>51</v>
      </c>
      <c r="E2449" t="s">
        <v>57</v>
      </c>
      <c r="F2449" t="s">
        <v>58</v>
      </c>
      <c r="G2449" t="s">
        <v>59</v>
      </c>
      <c r="H2449">
        <v>21.44</v>
      </c>
      <c r="I2449">
        <v>316</v>
      </c>
      <c r="J2449">
        <v>95.33</v>
      </c>
      <c r="K2449">
        <v>2</v>
      </c>
      <c r="L2449" t="s">
        <v>44</v>
      </c>
      <c r="M2449" t="s">
        <v>45</v>
      </c>
      <c r="N2449">
        <v>48027.6</v>
      </c>
      <c r="O2449" t="s">
        <v>178</v>
      </c>
      <c r="P2449" t="s">
        <v>47</v>
      </c>
      <c r="Q2449">
        <v>84.54</v>
      </c>
      <c r="R2449">
        <v>1489.6</v>
      </c>
      <c r="S2449">
        <v>4187.54</v>
      </c>
      <c r="T2449">
        <v>6564.85</v>
      </c>
      <c r="U2449" t="str">
        <f>TEXT(Table1[[#This Row],[Booking_Date]],"mmm")</f>
        <v>Jul</v>
      </c>
      <c r="V2449">
        <f>YEAR(Table1[[#This Row],[Booking_Date]])</f>
        <v>2024</v>
      </c>
      <c r="W2449" t="s">
        <v>48</v>
      </c>
      <c r="X2449" t="str">
        <f>IF(Table1[[#This Row],[Freight_Cost]]&gt;50000,"High","Low")</f>
        <v>Low</v>
      </c>
      <c r="Y2449" s="5" t="str">
        <f>IF(Table1[[#This Row],[Profit]]&gt;10000,"Good","Average")</f>
        <v>Average</v>
      </c>
      <c r="Z2449" s="5" t="str" cm="1">
        <f t="array" ref="Z2449">_xlfn.IFS(K2449&lt;=5,"Excellent",K2449&lt;=10,"Good",TRUE,"Delayed")</f>
        <v>Excellent</v>
      </c>
      <c r="AA2449" s="5" t="str">
        <f>_xlfn.XLOOKUP(Table1[[#This Row],[Shipment_ID]],A:A,E:E)</f>
        <v>Evergreen</v>
      </c>
      <c r="AB2449" s="5">
        <f t="shared" si="38"/>
        <v>6564.85</v>
      </c>
    </row>
    <row r="2450" spans="1:28">
      <c r="A2450" t="s">
        <v>2644</v>
      </c>
      <c r="B2450" s="1">
        <v>45759</v>
      </c>
      <c r="C2450" t="s">
        <v>40</v>
      </c>
      <c r="D2450" t="s">
        <v>82</v>
      </c>
      <c r="E2450" t="s">
        <v>102</v>
      </c>
      <c r="F2450" t="s">
        <v>32</v>
      </c>
      <c r="G2450" t="s">
        <v>84</v>
      </c>
      <c r="H2450">
        <v>23.4</v>
      </c>
      <c r="I2450">
        <v>2505</v>
      </c>
      <c r="J2450">
        <v>86.23</v>
      </c>
      <c r="K2450">
        <v>6</v>
      </c>
      <c r="L2450" t="s">
        <v>68</v>
      </c>
      <c r="M2450" t="s">
        <v>35</v>
      </c>
      <c r="N2450">
        <v>67967.600000000006</v>
      </c>
      <c r="O2450" t="s">
        <v>354</v>
      </c>
      <c r="P2450" t="s">
        <v>37</v>
      </c>
      <c r="Q2450">
        <v>81.69</v>
      </c>
      <c r="R2450">
        <v>5946</v>
      </c>
      <c r="S2450">
        <v>1581.22</v>
      </c>
      <c r="T2450">
        <v>7423.14</v>
      </c>
      <c r="U2450" t="str">
        <f>TEXT(Table1[[#This Row],[Booking_Date]],"mmm")</f>
        <v>Apr</v>
      </c>
      <c r="V2450">
        <f>YEAR(Table1[[#This Row],[Booking_Date]])</f>
        <v>2025</v>
      </c>
      <c r="W2450" t="s">
        <v>75</v>
      </c>
      <c r="X2450" t="str">
        <f>IF(Table1[[#This Row],[Freight_Cost]]&gt;50000,"High","Low")</f>
        <v>High</v>
      </c>
      <c r="Y2450" s="5" t="str">
        <f>IF(Table1[[#This Row],[Profit]]&gt;10000,"Good","Average")</f>
        <v>Average</v>
      </c>
      <c r="Z2450" s="5" t="str" cm="1">
        <f t="array" ref="Z2450">_xlfn.IFS(K2450&lt;=5,"Excellent",K2450&lt;=10,"Good",TRUE,"Delayed")</f>
        <v>Good</v>
      </c>
      <c r="AA2450" s="5" t="str">
        <f>_xlfn.XLOOKUP(Table1[[#This Row],[Shipment_ID]],A:A,E:E)</f>
        <v>Maersk</v>
      </c>
      <c r="AB2450" s="5">
        <f t="shared" si="38"/>
        <v>7423.14</v>
      </c>
    </row>
    <row r="2451" spans="1:28">
      <c r="A2451" t="s">
        <v>2645</v>
      </c>
      <c r="B2451" s="1">
        <v>45553</v>
      </c>
      <c r="C2451" t="s">
        <v>29</v>
      </c>
      <c r="D2451" t="s">
        <v>30</v>
      </c>
      <c r="E2451" t="s">
        <v>102</v>
      </c>
      <c r="F2451" t="s">
        <v>58</v>
      </c>
      <c r="G2451" t="s">
        <v>59</v>
      </c>
      <c r="H2451">
        <v>25.79</v>
      </c>
      <c r="I2451">
        <v>1200</v>
      </c>
      <c r="J2451">
        <v>92.31</v>
      </c>
      <c r="K2451">
        <v>5</v>
      </c>
      <c r="L2451" t="s">
        <v>44</v>
      </c>
      <c r="M2451" t="s">
        <v>60</v>
      </c>
      <c r="N2451">
        <v>60688.2</v>
      </c>
      <c r="O2451" t="s">
        <v>350</v>
      </c>
      <c r="P2451" t="s">
        <v>47</v>
      </c>
      <c r="Q2451">
        <v>87.16</v>
      </c>
      <c r="R2451">
        <v>3431.6</v>
      </c>
      <c r="S2451">
        <v>2911.21</v>
      </c>
      <c r="T2451">
        <v>10646.85</v>
      </c>
      <c r="U2451" t="str">
        <f>TEXT(Table1[[#This Row],[Booking_Date]],"mmm")</f>
        <v>Sep</v>
      </c>
      <c r="V2451">
        <f>YEAR(Table1[[#This Row],[Booking_Date]])</f>
        <v>2024</v>
      </c>
      <c r="W2451" t="s">
        <v>48</v>
      </c>
      <c r="X2451" t="str">
        <f>IF(Table1[[#This Row],[Freight_Cost]]&gt;50000,"High","Low")</f>
        <v>High</v>
      </c>
      <c r="Y2451" s="5" t="str">
        <f>IF(Table1[[#This Row],[Profit]]&gt;10000,"Good","Average")</f>
        <v>Good</v>
      </c>
      <c r="Z2451" s="5" t="str" cm="1">
        <f t="array" ref="Z2451">_xlfn.IFS(K2451&lt;=5,"Excellent",K2451&lt;=10,"Good",TRUE,"Delayed")</f>
        <v>Excellent</v>
      </c>
      <c r="AA2451" s="5" t="str">
        <f>_xlfn.XLOOKUP(Table1[[#This Row],[Shipment_ID]],A:A,E:E)</f>
        <v>Maersk</v>
      </c>
      <c r="AB2451" s="5">
        <f t="shared" si="38"/>
        <v>10646.85</v>
      </c>
    </row>
    <row r="2452" spans="1:28">
      <c r="A2452" t="s">
        <v>2646</v>
      </c>
      <c r="B2452" s="1">
        <v>45417</v>
      </c>
      <c r="C2452" t="s">
        <v>115</v>
      </c>
      <c r="D2452" t="s">
        <v>65</v>
      </c>
      <c r="E2452" t="s">
        <v>83</v>
      </c>
      <c r="F2452" t="s">
        <v>32</v>
      </c>
      <c r="G2452" t="s">
        <v>84</v>
      </c>
      <c r="H2452">
        <v>19.18</v>
      </c>
      <c r="I2452">
        <v>984</v>
      </c>
      <c r="J2452">
        <v>93.94</v>
      </c>
      <c r="K2452">
        <v>2</v>
      </c>
      <c r="L2452" t="s">
        <v>44</v>
      </c>
      <c r="M2452" t="s">
        <v>60</v>
      </c>
      <c r="N2452">
        <v>40342.800000000003</v>
      </c>
      <c r="O2452" t="s">
        <v>118</v>
      </c>
      <c r="P2452" t="s">
        <v>54</v>
      </c>
      <c r="Q2452">
        <v>87.52</v>
      </c>
      <c r="R2452">
        <v>2735.2</v>
      </c>
      <c r="S2452">
        <v>4061.98</v>
      </c>
      <c r="T2452">
        <v>3607.16</v>
      </c>
      <c r="U2452" t="str">
        <f>TEXT(Table1[[#This Row],[Booking_Date]],"mmm")</f>
        <v>May</v>
      </c>
      <c r="V2452">
        <f>YEAR(Table1[[#This Row],[Booking_Date]])</f>
        <v>2024</v>
      </c>
      <c r="W2452" t="s">
        <v>75</v>
      </c>
      <c r="X2452" t="str">
        <f>IF(Table1[[#This Row],[Freight_Cost]]&gt;50000,"High","Low")</f>
        <v>Low</v>
      </c>
      <c r="Y2452" s="5" t="str">
        <f>IF(Table1[[#This Row],[Profit]]&gt;10000,"Good","Average")</f>
        <v>Average</v>
      </c>
      <c r="Z2452" s="5" t="str" cm="1">
        <f t="array" ref="Z2452">_xlfn.IFS(K2452&lt;=5,"Excellent",K2452&lt;=10,"Good",TRUE,"Delayed")</f>
        <v>Excellent</v>
      </c>
      <c r="AA2452" s="5" t="str">
        <f>_xlfn.XLOOKUP(Table1[[#This Row],[Shipment_ID]],A:A,E:E)</f>
        <v>MSC</v>
      </c>
      <c r="AB2452" s="5">
        <f t="shared" si="38"/>
        <v>3607.16</v>
      </c>
    </row>
    <row r="2453" spans="1:28">
      <c r="A2453" t="s">
        <v>2647</v>
      </c>
      <c r="B2453" s="1">
        <v>45739</v>
      </c>
      <c r="C2453" t="s">
        <v>121</v>
      </c>
      <c r="D2453" t="s">
        <v>41</v>
      </c>
      <c r="E2453" t="s">
        <v>83</v>
      </c>
      <c r="F2453" t="s">
        <v>58</v>
      </c>
      <c r="G2453" t="s">
        <v>52</v>
      </c>
      <c r="H2453">
        <v>10.73</v>
      </c>
      <c r="I2453">
        <v>658</v>
      </c>
      <c r="J2453">
        <v>86.66</v>
      </c>
      <c r="K2453">
        <v>2</v>
      </c>
      <c r="L2453" t="s">
        <v>44</v>
      </c>
      <c r="M2453" t="s">
        <v>60</v>
      </c>
      <c r="N2453">
        <v>39952.199999999997</v>
      </c>
      <c r="O2453" t="s">
        <v>216</v>
      </c>
      <c r="P2453" t="s">
        <v>62</v>
      </c>
      <c r="Q2453">
        <v>81.09</v>
      </c>
      <c r="R2453">
        <v>1745.2</v>
      </c>
      <c r="S2453">
        <v>2714.71</v>
      </c>
      <c r="T2453">
        <v>5578.37</v>
      </c>
      <c r="U2453" t="str">
        <f>TEXT(Table1[[#This Row],[Booking_Date]],"mmm")</f>
        <v>Mar</v>
      </c>
      <c r="V2453">
        <f>YEAR(Table1[[#This Row],[Booking_Date]])</f>
        <v>2025</v>
      </c>
      <c r="W2453" t="s">
        <v>38</v>
      </c>
      <c r="X2453" t="str">
        <f>IF(Table1[[#This Row],[Freight_Cost]]&gt;50000,"High","Low")</f>
        <v>Low</v>
      </c>
      <c r="Y2453" s="5" t="str">
        <f>IF(Table1[[#This Row],[Profit]]&gt;10000,"Good","Average")</f>
        <v>Average</v>
      </c>
      <c r="Z2453" s="5" t="str" cm="1">
        <f t="array" ref="Z2453">_xlfn.IFS(K2453&lt;=5,"Excellent",K2453&lt;=10,"Good",TRUE,"Delayed")</f>
        <v>Excellent</v>
      </c>
      <c r="AA2453" s="5" t="str">
        <f>_xlfn.XLOOKUP(Table1[[#This Row],[Shipment_ID]],A:A,E:E)</f>
        <v>MSC</v>
      </c>
      <c r="AB2453" s="5">
        <f t="shared" si="38"/>
        <v>5578.37</v>
      </c>
    </row>
    <row r="2454" spans="1:28">
      <c r="A2454" t="s">
        <v>2648</v>
      </c>
      <c r="B2454" s="1">
        <v>46131</v>
      </c>
      <c r="C2454" t="s">
        <v>50</v>
      </c>
      <c r="D2454" t="s">
        <v>51</v>
      </c>
      <c r="E2454" t="s">
        <v>83</v>
      </c>
      <c r="F2454" t="s">
        <v>32</v>
      </c>
      <c r="G2454" t="s">
        <v>84</v>
      </c>
      <c r="H2454">
        <v>18.850000000000001</v>
      </c>
      <c r="I2454">
        <v>1719</v>
      </c>
      <c r="J2454">
        <v>92.88</v>
      </c>
      <c r="K2454">
        <v>6</v>
      </c>
      <c r="L2454" t="s">
        <v>34</v>
      </c>
      <c r="M2454" t="s">
        <v>45</v>
      </c>
      <c r="N2454">
        <v>55238.6</v>
      </c>
      <c r="O2454" t="s">
        <v>593</v>
      </c>
      <c r="P2454" t="s">
        <v>37</v>
      </c>
      <c r="Q2454">
        <v>86.52</v>
      </c>
      <c r="R2454">
        <v>4192</v>
      </c>
      <c r="S2454">
        <v>3421.73</v>
      </c>
      <c r="T2454">
        <v>9549.15</v>
      </c>
      <c r="U2454" t="str">
        <f>TEXT(Table1[[#This Row],[Booking_Date]],"mmm")</f>
        <v>Apr</v>
      </c>
      <c r="V2454">
        <f>YEAR(Table1[[#This Row],[Booking_Date]])</f>
        <v>2026</v>
      </c>
      <c r="W2454" t="s">
        <v>75</v>
      </c>
      <c r="X2454" t="str">
        <f>IF(Table1[[#This Row],[Freight_Cost]]&gt;50000,"High","Low")</f>
        <v>High</v>
      </c>
      <c r="Y2454" s="5" t="str">
        <f>IF(Table1[[#This Row],[Profit]]&gt;10000,"Good","Average")</f>
        <v>Average</v>
      </c>
      <c r="Z2454" s="5" t="str" cm="1">
        <f t="array" ref="Z2454">_xlfn.IFS(K2454&lt;=5,"Excellent",K2454&lt;=10,"Good",TRUE,"Delayed")</f>
        <v>Good</v>
      </c>
      <c r="AA2454" s="5" t="str">
        <f>_xlfn.XLOOKUP(Table1[[#This Row],[Shipment_ID]],A:A,E:E)</f>
        <v>MSC</v>
      </c>
      <c r="AB2454" s="5">
        <f t="shared" si="38"/>
        <v>9549.15</v>
      </c>
    </row>
    <row r="2455" spans="1:28">
      <c r="A2455" t="s">
        <v>2649</v>
      </c>
      <c r="B2455" s="1">
        <v>45737</v>
      </c>
      <c r="C2455" t="s">
        <v>29</v>
      </c>
      <c r="D2455" t="s">
        <v>41</v>
      </c>
      <c r="E2455" t="s">
        <v>31</v>
      </c>
      <c r="F2455" t="s">
        <v>58</v>
      </c>
      <c r="G2455" t="s">
        <v>43</v>
      </c>
      <c r="H2455">
        <v>15.44</v>
      </c>
      <c r="I2455">
        <v>1173</v>
      </c>
      <c r="J2455">
        <v>102.13</v>
      </c>
      <c r="K2455">
        <v>4</v>
      </c>
      <c r="L2455" t="s">
        <v>44</v>
      </c>
      <c r="M2455" t="s">
        <v>60</v>
      </c>
      <c r="N2455">
        <v>52227.6</v>
      </c>
      <c r="O2455" t="s">
        <v>432</v>
      </c>
      <c r="P2455" t="s">
        <v>37</v>
      </c>
      <c r="Q2455">
        <v>88.96</v>
      </c>
      <c r="R2455">
        <v>2963.6</v>
      </c>
      <c r="S2455">
        <v>4063.67</v>
      </c>
      <c r="T2455">
        <v>5897.36</v>
      </c>
      <c r="U2455" t="str">
        <f>TEXT(Table1[[#This Row],[Booking_Date]],"mmm")</f>
        <v>Mar</v>
      </c>
      <c r="V2455">
        <f>YEAR(Table1[[#This Row],[Booking_Date]])</f>
        <v>2025</v>
      </c>
      <c r="W2455" t="s">
        <v>38</v>
      </c>
      <c r="X2455" t="str">
        <f>IF(Table1[[#This Row],[Freight_Cost]]&gt;50000,"High","Low")</f>
        <v>High</v>
      </c>
      <c r="Y2455" s="5" t="str">
        <f>IF(Table1[[#This Row],[Profit]]&gt;10000,"Good","Average")</f>
        <v>Average</v>
      </c>
      <c r="Z2455" s="5" t="str" cm="1">
        <f t="array" ref="Z2455">_xlfn.IFS(K2455&lt;=5,"Excellent",K2455&lt;=10,"Good",TRUE,"Delayed")</f>
        <v>Excellent</v>
      </c>
      <c r="AA2455" s="5" t="str">
        <f>_xlfn.XLOOKUP(Table1[[#This Row],[Shipment_ID]],A:A,E:E)</f>
        <v>Hapag-Lloyd</v>
      </c>
      <c r="AB2455" s="5">
        <f t="shared" si="38"/>
        <v>5897.36</v>
      </c>
    </row>
    <row r="2456" spans="1:28">
      <c r="A2456" t="s">
        <v>2650</v>
      </c>
      <c r="B2456" s="1">
        <v>45369</v>
      </c>
      <c r="C2456" t="s">
        <v>40</v>
      </c>
      <c r="D2456" t="s">
        <v>72</v>
      </c>
      <c r="E2456" t="s">
        <v>31</v>
      </c>
      <c r="F2456" t="s">
        <v>32</v>
      </c>
      <c r="G2456" t="s">
        <v>43</v>
      </c>
      <c r="H2456">
        <v>13.31</v>
      </c>
      <c r="I2456">
        <v>1832</v>
      </c>
      <c r="J2456">
        <v>89.52</v>
      </c>
      <c r="K2456">
        <v>6</v>
      </c>
      <c r="L2456" t="s">
        <v>34</v>
      </c>
      <c r="M2456" t="s">
        <v>35</v>
      </c>
      <c r="N2456">
        <v>53705.4</v>
      </c>
      <c r="O2456" t="s">
        <v>200</v>
      </c>
      <c r="P2456" t="s">
        <v>78</v>
      </c>
      <c r="Q2456">
        <v>87.36</v>
      </c>
      <c r="R2456">
        <v>4196.3999999999996</v>
      </c>
      <c r="S2456">
        <v>4269.16</v>
      </c>
      <c r="T2456">
        <v>9581.11</v>
      </c>
      <c r="U2456" t="str">
        <f>TEXT(Table1[[#This Row],[Booking_Date]],"mmm")</f>
        <v>Mar</v>
      </c>
      <c r="V2456">
        <f>YEAR(Table1[[#This Row],[Booking_Date]])</f>
        <v>2024</v>
      </c>
      <c r="W2456" t="s">
        <v>38</v>
      </c>
      <c r="X2456" t="str">
        <f>IF(Table1[[#This Row],[Freight_Cost]]&gt;50000,"High","Low")</f>
        <v>High</v>
      </c>
      <c r="Y2456" s="5" t="str">
        <f>IF(Table1[[#This Row],[Profit]]&gt;10000,"Good","Average")</f>
        <v>Average</v>
      </c>
      <c r="Z2456" s="5" t="str" cm="1">
        <f t="array" ref="Z2456">_xlfn.IFS(K2456&lt;=5,"Excellent",K2456&lt;=10,"Good",TRUE,"Delayed")</f>
        <v>Good</v>
      </c>
      <c r="AA2456" s="5" t="str">
        <f>_xlfn.XLOOKUP(Table1[[#This Row],[Shipment_ID]],A:A,E:E)</f>
        <v>Hapag-Lloyd</v>
      </c>
      <c r="AB2456" s="5">
        <f t="shared" si="38"/>
        <v>9581.11</v>
      </c>
    </row>
    <row r="2457" spans="1:28">
      <c r="A2457" t="s">
        <v>2651</v>
      </c>
      <c r="B2457" s="1">
        <v>46079</v>
      </c>
      <c r="C2457" t="s">
        <v>40</v>
      </c>
      <c r="D2457" t="s">
        <v>108</v>
      </c>
      <c r="E2457" t="s">
        <v>83</v>
      </c>
      <c r="F2457" t="s">
        <v>58</v>
      </c>
      <c r="G2457" t="s">
        <v>43</v>
      </c>
      <c r="H2457">
        <v>12.85</v>
      </c>
      <c r="I2457">
        <v>903</v>
      </c>
      <c r="J2457">
        <v>94.7</v>
      </c>
      <c r="K2457">
        <v>4</v>
      </c>
      <c r="L2457" t="s">
        <v>68</v>
      </c>
      <c r="M2457" t="s">
        <v>35</v>
      </c>
      <c r="N2457">
        <v>52265</v>
      </c>
      <c r="O2457" t="s">
        <v>168</v>
      </c>
      <c r="P2457" t="s">
        <v>74</v>
      </c>
      <c r="Q2457">
        <v>81.790000000000006</v>
      </c>
      <c r="R2457">
        <v>2320</v>
      </c>
      <c r="S2457">
        <v>4241.9799999999996</v>
      </c>
      <c r="T2457">
        <v>6281.53</v>
      </c>
      <c r="U2457" t="str">
        <f>TEXT(Table1[[#This Row],[Booking_Date]],"mmm")</f>
        <v>Feb</v>
      </c>
      <c r="V2457">
        <f>YEAR(Table1[[#This Row],[Booking_Date]])</f>
        <v>2026</v>
      </c>
      <c r="W2457" t="s">
        <v>38</v>
      </c>
      <c r="X2457" t="str">
        <f>IF(Table1[[#This Row],[Freight_Cost]]&gt;50000,"High","Low")</f>
        <v>High</v>
      </c>
      <c r="Y2457" s="5" t="str">
        <f>IF(Table1[[#This Row],[Profit]]&gt;10000,"Good","Average")</f>
        <v>Average</v>
      </c>
      <c r="Z2457" s="5" t="str" cm="1">
        <f t="array" ref="Z2457">_xlfn.IFS(K2457&lt;=5,"Excellent",K2457&lt;=10,"Good",TRUE,"Delayed")</f>
        <v>Excellent</v>
      </c>
      <c r="AA2457" s="5" t="str">
        <f>_xlfn.XLOOKUP(Table1[[#This Row],[Shipment_ID]],A:A,E:E)</f>
        <v>MSC</v>
      </c>
      <c r="AB2457" s="5">
        <f t="shared" si="38"/>
        <v>6281.53</v>
      </c>
    </row>
    <row r="2458" spans="1:28">
      <c r="A2458" t="s">
        <v>2652</v>
      </c>
      <c r="B2458" s="1">
        <v>45997</v>
      </c>
      <c r="C2458" t="s">
        <v>64</v>
      </c>
      <c r="D2458" t="s">
        <v>41</v>
      </c>
      <c r="E2458" t="s">
        <v>31</v>
      </c>
      <c r="F2458" t="s">
        <v>32</v>
      </c>
      <c r="G2458" t="s">
        <v>43</v>
      </c>
      <c r="H2458">
        <v>27.33</v>
      </c>
      <c r="I2458">
        <v>876</v>
      </c>
      <c r="J2458">
        <v>99.71</v>
      </c>
      <c r="K2458">
        <v>3</v>
      </c>
      <c r="L2458" t="s">
        <v>34</v>
      </c>
      <c r="M2458" t="s">
        <v>35</v>
      </c>
      <c r="N2458">
        <v>56074.2</v>
      </c>
      <c r="O2458" t="s">
        <v>73</v>
      </c>
      <c r="P2458" t="s">
        <v>54</v>
      </c>
      <c r="Q2458">
        <v>85.59</v>
      </c>
      <c r="R2458">
        <v>2845.2</v>
      </c>
      <c r="S2458">
        <v>4340.26</v>
      </c>
      <c r="T2458">
        <v>10078.41</v>
      </c>
      <c r="U2458" t="str">
        <f>TEXT(Table1[[#This Row],[Booking_Date]],"mmm")</f>
        <v>Dec</v>
      </c>
      <c r="V2458">
        <f>YEAR(Table1[[#This Row],[Booking_Date]])</f>
        <v>2025</v>
      </c>
      <c r="W2458" t="s">
        <v>104</v>
      </c>
      <c r="X2458" t="str">
        <f>IF(Table1[[#This Row],[Freight_Cost]]&gt;50000,"High","Low")</f>
        <v>High</v>
      </c>
      <c r="Y2458" s="5" t="str">
        <f>IF(Table1[[#This Row],[Profit]]&gt;10000,"Good","Average")</f>
        <v>Good</v>
      </c>
      <c r="Z2458" s="5" t="str" cm="1">
        <f t="array" ref="Z2458">_xlfn.IFS(K2458&lt;=5,"Excellent",K2458&lt;=10,"Good",TRUE,"Delayed")</f>
        <v>Excellent</v>
      </c>
      <c r="AA2458" s="5" t="str">
        <f>_xlfn.XLOOKUP(Table1[[#This Row],[Shipment_ID]],A:A,E:E)</f>
        <v>Hapag-Lloyd</v>
      </c>
      <c r="AB2458" s="5">
        <f t="shared" si="38"/>
        <v>10078.41</v>
      </c>
    </row>
    <row r="2459" spans="1:28">
      <c r="A2459" t="s">
        <v>2653</v>
      </c>
      <c r="B2459" s="1">
        <v>46120</v>
      </c>
      <c r="C2459" t="s">
        <v>121</v>
      </c>
      <c r="D2459" t="s">
        <v>72</v>
      </c>
      <c r="E2459" t="s">
        <v>102</v>
      </c>
      <c r="F2459" t="s">
        <v>58</v>
      </c>
      <c r="G2459" t="s">
        <v>33</v>
      </c>
      <c r="H2459">
        <v>19.850000000000001</v>
      </c>
      <c r="I2459">
        <v>305</v>
      </c>
      <c r="J2459">
        <v>91</v>
      </c>
      <c r="K2459">
        <v>2</v>
      </c>
      <c r="L2459" t="s">
        <v>34</v>
      </c>
      <c r="M2459" t="s">
        <v>60</v>
      </c>
      <c r="N2459">
        <v>49445</v>
      </c>
      <c r="O2459" t="s">
        <v>163</v>
      </c>
      <c r="P2459" t="s">
        <v>54</v>
      </c>
      <c r="Q2459">
        <v>81.92</v>
      </c>
      <c r="R2459">
        <v>1404</v>
      </c>
      <c r="S2459">
        <v>4185.1099999999997</v>
      </c>
      <c r="T2459">
        <v>4277.96</v>
      </c>
      <c r="U2459" t="str">
        <f>TEXT(Table1[[#This Row],[Booking_Date]],"mmm")</f>
        <v>Apr</v>
      </c>
      <c r="V2459">
        <f>YEAR(Table1[[#This Row],[Booking_Date]])</f>
        <v>2026</v>
      </c>
      <c r="W2459" t="s">
        <v>75</v>
      </c>
      <c r="X2459" t="str">
        <f>IF(Table1[[#This Row],[Freight_Cost]]&gt;50000,"High","Low")</f>
        <v>Low</v>
      </c>
      <c r="Y2459" s="5" t="str">
        <f>IF(Table1[[#This Row],[Profit]]&gt;10000,"Good","Average")</f>
        <v>Average</v>
      </c>
      <c r="Z2459" s="5" t="str" cm="1">
        <f t="array" ref="Z2459">_xlfn.IFS(K2459&lt;=5,"Excellent",K2459&lt;=10,"Good",TRUE,"Delayed")</f>
        <v>Excellent</v>
      </c>
      <c r="AA2459" s="5" t="str">
        <f>_xlfn.XLOOKUP(Table1[[#This Row],[Shipment_ID]],A:A,E:E)</f>
        <v>Maersk</v>
      </c>
      <c r="AB2459" s="5">
        <f t="shared" si="38"/>
        <v>4277.96</v>
      </c>
    </row>
    <row r="2460" spans="1:28">
      <c r="A2460" t="s">
        <v>2654</v>
      </c>
      <c r="B2460" s="1">
        <v>45550</v>
      </c>
      <c r="C2460" t="s">
        <v>50</v>
      </c>
      <c r="D2460" t="s">
        <v>108</v>
      </c>
      <c r="E2460" t="s">
        <v>66</v>
      </c>
      <c r="F2460" t="s">
        <v>58</v>
      </c>
      <c r="G2460" t="s">
        <v>67</v>
      </c>
      <c r="H2460">
        <v>26.31</v>
      </c>
      <c r="I2460">
        <v>2782</v>
      </c>
      <c r="J2460">
        <v>88.03</v>
      </c>
      <c r="K2460">
        <v>8</v>
      </c>
      <c r="L2460" t="s">
        <v>44</v>
      </c>
      <c r="M2460" t="s">
        <v>35</v>
      </c>
      <c r="N2460">
        <v>83626.600000000006</v>
      </c>
      <c r="O2460" t="s">
        <v>207</v>
      </c>
      <c r="P2460" t="s">
        <v>70</v>
      </c>
      <c r="Q2460">
        <v>83.31</v>
      </c>
      <c r="R2460">
        <v>6616.4</v>
      </c>
      <c r="S2460">
        <v>3508.21</v>
      </c>
      <c r="T2460">
        <v>10244.65</v>
      </c>
      <c r="U2460" t="str">
        <f>TEXT(Table1[[#This Row],[Booking_Date]],"mmm")</f>
        <v>Sep</v>
      </c>
      <c r="V2460">
        <f>YEAR(Table1[[#This Row],[Booking_Date]])</f>
        <v>2024</v>
      </c>
      <c r="W2460" t="s">
        <v>48</v>
      </c>
      <c r="X2460" t="str">
        <f>IF(Table1[[#This Row],[Freight_Cost]]&gt;50000,"High","Low")</f>
        <v>High</v>
      </c>
      <c r="Y2460" s="5" t="str">
        <f>IF(Table1[[#This Row],[Profit]]&gt;10000,"Good","Average")</f>
        <v>Good</v>
      </c>
      <c r="Z2460" s="5" t="str" cm="1">
        <f t="array" ref="Z2460">_xlfn.IFS(K2460&lt;=5,"Excellent",K2460&lt;=10,"Good",TRUE,"Delayed")</f>
        <v>Good</v>
      </c>
      <c r="AA2460" s="5" t="str">
        <f>_xlfn.XLOOKUP(Table1[[#This Row],[Shipment_ID]],A:A,E:E)</f>
        <v>COSCO</v>
      </c>
      <c r="AB2460" s="5">
        <f t="shared" si="38"/>
        <v>10244.65</v>
      </c>
    </row>
    <row r="2461" spans="1:28">
      <c r="A2461" t="s">
        <v>2655</v>
      </c>
      <c r="B2461" s="1">
        <v>45629</v>
      </c>
      <c r="C2461" t="s">
        <v>115</v>
      </c>
      <c r="D2461" t="s">
        <v>30</v>
      </c>
      <c r="E2461" t="s">
        <v>99</v>
      </c>
      <c r="F2461" t="s">
        <v>58</v>
      </c>
      <c r="G2461" t="s">
        <v>67</v>
      </c>
      <c r="H2461">
        <v>27.74</v>
      </c>
      <c r="I2461">
        <v>323</v>
      </c>
      <c r="J2461">
        <v>93.77</v>
      </c>
      <c r="K2461">
        <v>2</v>
      </c>
      <c r="L2461" t="s">
        <v>34</v>
      </c>
      <c r="M2461" t="s">
        <v>45</v>
      </c>
      <c r="N2461">
        <v>58594.400000000001</v>
      </c>
      <c r="O2461" t="s">
        <v>122</v>
      </c>
      <c r="P2461" t="s">
        <v>70</v>
      </c>
      <c r="Q2461">
        <v>87.28</v>
      </c>
      <c r="R2461">
        <v>1755.6</v>
      </c>
      <c r="S2461">
        <v>3677.85</v>
      </c>
      <c r="T2461">
        <v>5089.1000000000004</v>
      </c>
      <c r="U2461" t="str">
        <f>TEXT(Table1[[#This Row],[Booking_Date]],"mmm")</f>
        <v>Dec</v>
      </c>
      <c r="V2461">
        <f>YEAR(Table1[[#This Row],[Booking_Date]])</f>
        <v>2024</v>
      </c>
      <c r="W2461" t="s">
        <v>104</v>
      </c>
      <c r="X2461" t="str">
        <f>IF(Table1[[#This Row],[Freight_Cost]]&gt;50000,"High","Low")</f>
        <v>High</v>
      </c>
      <c r="Y2461" s="5" t="str">
        <f>IF(Table1[[#This Row],[Profit]]&gt;10000,"Good","Average")</f>
        <v>Average</v>
      </c>
      <c r="Z2461" s="5" t="str" cm="1">
        <f t="array" ref="Z2461">_xlfn.IFS(K2461&lt;=5,"Excellent",K2461&lt;=10,"Good",TRUE,"Delayed")</f>
        <v>Excellent</v>
      </c>
      <c r="AA2461" s="5" t="str">
        <f>_xlfn.XLOOKUP(Table1[[#This Row],[Shipment_ID]],A:A,E:E)</f>
        <v>ONE</v>
      </c>
      <c r="AB2461" s="5">
        <f t="shared" si="38"/>
        <v>5089.1000000000004</v>
      </c>
    </row>
    <row r="2462" spans="1:28">
      <c r="A2462" t="s">
        <v>2656</v>
      </c>
      <c r="B2462" s="1">
        <v>45498</v>
      </c>
      <c r="C2462" t="s">
        <v>64</v>
      </c>
      <c r="D2462" t="s">
        <v>108</v>
      </c>
      <c r="E2462" t="s">
        <v>57</v>
      </c>
      <c r="F2462" t="s">
        <v>32</v>
      </c>
      <c r="G2462" t="s">
        <v>52</v>
      </c>
      <c r="H2462">
        <v>14.58</v>
      </c>
      <c r="I2462">
        <v>1481</v>
      </c>
      <c r="J2462">
        <v>97.31</v>
      </c>
      <c r="K2462">
        <v>5</v>
      </c>
      <c r="L2462" t="s">
        <v>68</v>
      </c>
      <c r="M2462" t="s">
        <v>60</v>
      </c>
      <c r="N2462">
        <v>45071.199999999997</v>
      </c>
      <c r="O2462" t="s">
        <v>158</v>
      </c>
      <c r="P2462" t="s">
        <v>74</v>
      </c>
      <c r="Q2462">
        <v>85.05</v>
      </c>
      <c r="R2462">
        <v>3545.2</v>
      </c>
      <c r="S2462">
        <v>2684.9</v>
      </c>
      <c r="T2462">
        <v>7592.23</v>
      </c>
      <c r="U2462" t="str">
        <f>TEXT(Table1[[#This Row],[Booking_Date]],"mmm")</f>
        <v>Jul</v>
      </c>
      <c r="V2462">
        <f>YEAR(Table1[[#This Row],[Booking_Date]])</f>
        <v>2024</v>
      </c>
      <c r="W2462" t="s">
        <v>48</v>
      </c>
      <c r="X2462" t="str">
        <f>IF(Table1[[#This Row],[Freight_Cost]]&gt;50000,"High","Low")</f>
        <v>Low</v>
      </c>
      <c r="Y2462" s="5" t="str">
        <f>IF(Table1[[#This Row],[Profit]]&gt;10000,"Good","Average")</f>
        <v>Average</v>
      </c>
      <c r="Z2462" s="5" t="str" cm="1">
        <f t="array" ref="Z2462">_xlfn.IFS(K2462&lt;=5,"Excellent",K2462&lt;=10,"Good",TRUE,"Delayed")</f>
        <v>Excellent</v>
      </c>
      <c r="AA2462" s="5" t="str">
        <f>_xlfn.XLOOKUP(Table1[[#This Row],[Shipment_ID]],A:A,E:E)</f>
        <v>Evergreen</v>
      </c>
      <c r="AB2462" s="5">
        <f t="shared" si="38"/>
        <v>7592.23</v>
      </c>
    </row>
    <row r="2463" spans="1:28">
      <c r="A2463" t="s">
        <v>2657</v>
      </c>
      <c r="B2463" s="1">
        <v>45368</v>
      </c>
      <c r="C2463" t="s">
        <v>50</v>
      </c>
      <c r="D2463" t="s">
        <v>41</v>
      </c>
      <c r="E2463" t="s">
        <v>31</v>
      </c>
      <c r="F2463" t="s">
        <v>58</v>
      </c>
      <c r="G2463" t="s">
        <v>43</v>
      </c>
      <c r="H2463">
        <v>17.170000000000002</v>
      </c>
      <c r="I2463">
        <v>2492</v>
      </c>
      <c r="J2463">
        <v>97.76</v>
      </c>
      <c r="K2463">
        <v>6</v>
      </c>
      <c r="L2463" t="s">
        <v>34</v>
      </c>
      <c r="M2463" t="s">
        <v>45</v>
      </c>
      <c r="N2463">
        <v>75588.2</v>
      </c>
      <c r="O2463" t="s">
        <v>113</v>
      </c>
      <c r="P2463" t="s">
        <v>54</v>
      </c>
      <c r="Q2463">
        <v>88.54</v>
      </c>
      <c r="R2463">
        <v>5670.8</v>
      </c>
      <c r="S2463">
        <v>2673.63</v>
      </c>
      <c r="T2463">
        <v>10259.67</v>
      </c>
      <c r="U2463" t="str">
        <f>TEXT(Table1[[#This Row],[Booking_Date]],"mmm")</f>
        <v>Mar</v>
      </c>
      <c r="V2463">
        <f>YEAR(Table1[[#This Row],[Booking_Date]])</f>
        <v>2024</v>
      </c>
      <c r="W2463" t="s">
        <v>38</v>
      </c>
      <c r="X2463" t="str">
        <f>IF(Table1[[#This Row],[Freight_Cost]]&gt;50000,"High","Low")</f>
        <v>High</v>
      </c>
      <c r="Y2463" s="5" t="str">
        <f>IF(Table1[[#This Row],[Profit]]&gt;10000,"Good","Average")</f>
        <v>Good</v>
      </c>
      <c r="Z2463" s="5" t="str" cm="1">
        <f t="array" ref="Z2463">_xlfn.IFS(K2463&lt;=5,"Excellent",K2463&lt;=10,"Good",TRUE,"Delayed")</f>
        <v>Good</v>
      </c>
      <c r="AA2463" s="5" t="str">
        <f>_xlfn.XLOOKUP(Table1[[#This Row],[Shipment_ID]],A:A,E:E)</f>
        <v>Hapag-Lloyd</v>
      </c>
      <c r="AB2463" s="5">
        <f t="shared" si="38"/>
        <v>10259.67</v>
      </c>
    </row>
    <row r="2464" spans="1:28">
      <c r="A2464" t="s">
        <v>2658</v>
      </c>
      <c r="B2464" s="1">
        <v>46057</v>
      </c>
      <c r="C2464" t="s">
        <v>121</v>
      </c>
      <c r="D2464" t="s">
        <v>65</v>
      </c>
      <c r="E2464" t="s">
        <v>57</v>
      </c>
      <c r="F2464" t="s">
        <v>58</v>
      </c>
      <c r="G2464" t="s">
        <v>84</v>
      </c>
      <c r="H2464">
        <v>24.45</v>
      </c>
      <c r="I2464">
        <v>562</v>
      </c>
      <c r="J2464">
        <v>104.99</v>
      </c>
      <c r="K2464">
        <v>2</v>
      </c>
      <c r="L2464" t="s">
        <v>44</v>
      </c>
      <c r="M2464" t="s">
        <v>35</v>
      </c>
      <c r="N2464">
        <v>57347.8</v>
      </c>
      <c r="O2464" t="s">
        <v>103</v>
      </c>
      <c r="P2464" t="s">
        <v>62</v>
      </c>
      <c r="Q2464">
        <v>81.61</v>
      </c>
      <c r="R2464">
        <v>2102</v>
      </c>
      <c r="S2464">
        <v>1791.83</v>
      </c>
      <c r="T2464">
        <v>8767.6</v>
      </c>
      <c r="U2464" t="str">
        <f>TEXT(Table1[[#This Row],[Booking_Date]],"mmm")</f>
        <v>Feb</v>
      </c>
      <c r="V2464">
        <f>YEAR(Table1[[#This Row],[Booking_Date]])</f>
        <v>2026</v>
      </c>
      <c r="W2464" t="s">
        <v>38</v>
      </c>
      <c r="X2464" t="str">
        <f>IF(Table1[[#This Row],[Freight_Cost]]&gt;50000,"High","Low")</f>
        <v>High</v>
      </c>
      <c r="Y2464" s="5" t="str">
        <f>IF(Table1[[#This Row],[Profit]]&gt;10000,"Good","Average")</f>
        <v>Average</v>
      </c>
      <c r="Z2464" s="5" t="str" cm="1">
        <f t="array" ref="Z2464">_xlfn.IFS(K2464&lt;=5,"Excellent",K2464&lt;=10,"Good",TRUE,"Delayed")</f>
        <v>Excellent</v>
      </c>
      <c r="AA2464" s="5" t="str">
        <f>_xlfn.XLOOKUP(Table1[[#This Row],[Shipment_ID]],A:A,E:E)</f>
        <v>Evergreen</v>
      </c>
      <c r="AB2464" s="5">
        <f t="shared" si="38"/>
        <v>8767.6</v>
      </c>
    </row>
    <row r="2465" spans="1:28">
      <c r="A2465" t="s">
        <v>2659</v>
      </c>
      <c r="B2465" s="1">
        <v>45574</v>
      </c>
      <c r="C2465" t="s">
        <v>50</v>
      </c>
      <c r="D2465" t="s">
        <v>72</v>
      </c>
      <c r="E2465" t="s">
        <v>66</v>
      </c>
      <c r="F2465" t="s">
        <v>58</v>
      </c>
      <c r="G2465" t="s">
        <v>59</v>
      </c>
      <c r="H2465">
        <v>10.67</v>
      </c>
      <c r="I2465">
        <v>2628</v>
      </c>
      <c r="J2465">
        <v>102.2</v>
      </c>
      <c r="K2465">
        <v>7</v>
      </c>
      <c r="L2465" t="s">
        <v>68</v>
      </c>
      <c r="M2465" t="s">
        <v>45</v>
      </c>
      <c r="N2465">
        <v>69403</v>
      </c>
      <c r="O2465" t="s">
        <v>216</v>
      </c>
      <c r="P2465" t="s">
        <v>70</v>
      </c>
      <c r="Q2465">
        <v>82.27</v>
      </c>
      <c r="R2465">
        <v>5682.8</v>
      </c>
      <c r="S2465">
        <v>3520.99</v>
      </c>
      <c r="T2465">
        <v>7937.67</v>
      </c>
      <c r="U2465" t="str">
        <f>TEXT(Table1[[#This Row],[Booking_Date]],"mmm")</f>
        <v>Oct</v>
      </c>
      <c r="V2465">
        <f>YEAR(Table1[[#This Row],[Booking_Date]])</f>
        <v>2024</v>
      </c>
      <c r="W2465" t="s">
        <v>104</v>
      </c>
      <c r="X2465" t="str">
        <f>IF(Table1[[#This Row],[Freight_Cost]]&gt;50000,"High","Low")</f>
        <v>High</v>
      </c>
      <c r="Y2465" s="5" t="str">
        <f>IF(Table1[[#This Row],[Profit]]&gt;10000,"Good","Average")</f>
        <v>Average</v>
      </c>
      <c r="Z2465" s="5" t="str" cm="1">
        <f t="array" ref="Z2465">_xlfn.IFS(K2465&lt;=5,"Excellent",K2465&lt;=10,"Good",TRUE,"Delayed")</f>
        <v>Good</v>
      </c>
      <c r="AA2465" s="5" t="str">
        <f>_xlfn.XLOOKUP(Table1[[#This Row],[Shipment_ID]],A:A,E:E)</f>
        <v>COSCO</v>
      </c>
      <c r="AB2465" s="5">
        <f t="shared" si="38"/>
        <v>7937.67</v>
      </c>
    </row>
    <row r="2466" spans="1:28">
      <c r="A2466" t="s">
        <v>2660</v>
      </c>
      <c r="B2466" s="1">
        <v>45901</v>
      </c>
      <c r="C2466" t="s">
        <v>89</v>
      </c>
      <c r="D2466" t="s">
        <v>65</v>
      </c>
      <c r="E2466" t="s">
        <v>31</v>
      </c>
      <c r="F2466" t="s">
        <v>58</v>
      </c>
      <c r="G2466" t="s">
        <v>52</v>
      </c>
      <c r="H2466">
        <v>22.42</v>
      </c>
      <c r="I2466">
        <v>1312</v>
      </c>
      <c r="J2466">
        <v>100.93</v>
      </c>
      <c r="K2466">
        <v>4</v>
      </c>
      <c r="L2466" t="s">
        <v>44</v>
      </c>
      <c r="M2466" t="s">
        <v>60</v>
      </c>
      <c r="N2466">
        <v>60033.599999999999</v>
      </c>
      <c r="O2466" t="s">
        <v>195</v>
      </c>
      <c r="P2466" t="s">
        <v>37</v>
      </c>
      <c r="Q2466">
        <v>81.8</v>
      </c>
      <c r="R2466">
        <v>3520.8</v>
      </c>
      <c r="S2466">
        <v>3891.87</v>
      </c>
      <c r="T2466">
        <v>7936.91</v>
      </c>
      <c r="U2466" t="str">
        <f>TEXT(Table1[[#This Row],[Booking_Date]],"mmm")</f>
        <v>Sep</v>
      </c>
      <c r="V2466">
        <f>YEAR(Table1[[#This Row],[Booking_Date]])</f>
        <v>2025</v>
      </c>
      <c r="W2466" t="s">
        <v>48</v>
      </c>
      <c r="X2466" t="str">
        <f>IF(Table1[[#This Row],[Freight_Cost]]&gt;50000,"High","Low")</f>
        <v>High</v>
      </c>
      <c r="Y2466" s="5" t="str">
        <f>IF(Table1[[#This Row],[Profit]]&gt;10000,"Good","Average")</f>
        <v>Average</v>
      </c>
      <c r="Z2466" s="5" t="str" cm="1">
        <f t="array" ref="Z2466">_xlfn.IFS(K2466&lt;=5,"Excellent",K2466&lt;=10,"Good",TRUE,"Delayed")</f>
        <v>Excellent</v>
      </c>
      <c r="AA2466" s="5" t="str">
        <f>_xlfn.XLOOKUP(Table1[[#This Row],[Shipment_ID]],A:A,E:E)</f>
        <v>Hapag-Lloyd</v>
      </c>
      <c r="AB2466" s="5">
        <f t="shared" si="38"/>
        <v>7936.91</v>
      </c>
    </row>
    <row r="2467" spans="1:28">
      <c r="A2467" t="s">
        <v>2661</v>
      </c>
      <c r="B2467" s="1">
        <v>45971</v>
      </c>
      <c r="C2467" t="s">
        <v>29</v>
      </c>
      <c r="D2467" t="s">
        <v>41</v>
      </c>
      <c r="E2467" t="s">
        <v>99</v>
      </c>
      <c r="F2467" t="s">
        <v>58</v>
      </c>
      <c r="G2467" t="s">
        <v>90</v>
      </c>
      <c r="H2467">
        <v>16.190000000000001</v>
      </c>
      <c r="I2467">
        <v>1536</v>
      </c>
      <c r="J2467">
        <v>96.17</v>
      </c>
      <c r="K2467">
        <v>4</v>
      </c>
      <c r="L2467" t="s">
        <v>44</v>
      </c>
      <c r="M2467" t="s">
        <v>60</v>
      </c>
      <c r="N2467">
        <v>56543.4</v>
      </c>
      <c r="O2467" t="s">
        <v>133</v>
      </c>
      <c r="P2467" t="s">
        <v>54</v>
      </c>
      <c r="Q2467">
        <v>84.77</v>
      </c>
      <c r="R2467">
        <v>3719.6</v>
      </c>
      <c r="S2467">
        <v>2055.15</v>
      </c>
      <c r="T2467">
        <v>7418.33</v>
      </c>
      <c r="U2467" t="str">
        <f>TEXT(Table1[[#This Row],[Booking_Date]],"mmm")</f>
        <v>Nov</v>
      </c>
      <c r="V2467">
        <f>YEAR(Table1[[#This Row],[Booking_Date]])</f>
        <v>2025</v>
      </c>
      <c r="W2467" t="s">
        <v>104</v>
      </c>
      <c r="X2467" t="str">
        <f>IF(Table1[[#This Row],[Freight_Cost]]&gt;50000,"High","Low")</f>
        <v>High</v>
      </c>
      <c r="Y2467" s="5" t="str">
        <f>IF(Table1[[#This Row],[Profit]]&gt;10000,"Good","Average")</f>
        <v>Average</v>
      </c>
      <c r="Z2467" s="5" t="str" cm="1">
        <f t="array" ref="Z2467">_xlfn.IFS(K2467&lt;=5,"Excellent",K2467&lt;=10,"Good",TRUE,"Delayed")</f>
        <v>Excellent</v>
      </c>
      <c r="AA2467" s="5" t="str">
        <f>_xlfn.XLOOKUP(Table1[[#This Row],[Shipment_ID]],A:A,E:E)</f>
        <v>ONE</v>
      </c>
      <c r="AB2467" s="5">
        <f t="shared" si="38"/>
        <v>7418.33</v>
      </c>
    </row>
    <row r="2468" spans="1:28">
      <c r="A2468" t="s">
        <v>2662</v>
      </c>
      <c r="B2468" s="1">
        <v>45551</v>
      </c>
      <c r="C2468" t="s">
        <v>29</v>
      </c>
      <c r="D2468" t="s">
        <v>65</v>
      </c>
      <c r="E2468" t="s">
        <v>57</v>
      </c>
      <c r="F2468" t="s">
        <v>58</v>
      </c>
      <c r="G2468" t="s">
        <v>52</v>
      </c>
      <c r="H2468">
        <v>20.03</v>
      </c>
      <c r="I2468">
        <v>1179</v>
      </c>
      <c r="J2468">
        <v>94.65</v>
      </c>
      <c r="K2468">
        <v>3</v>
      </c>
      <c r="L2468" t="s">
        <v>34</v>
      </c>
      <c r="M2468" t="s">
        <v>45</v>
      </c>
      <c r="N2468">
        <v>62033</v>
      </c>
      <c r="O2468" t="s">
        <v>266</v>
      </c>
      <c r="P2468" t="s">
        <v>74</v>
      </c>
      <c r="Q2468">
        <v>81.650000000000006</v>
      </c>
      <c r="R2468">
        <v>3159.2</v>
      </c>
      <c r="S2468">
        <v>3318.84</v>
      </c>
      <c r="T2468">
        <v>9205.67</v>
      </c>
      <c r="U2468" t="str">
        <f>TEXT(Table1[[#This Row],[Booking_Date]],"mmm")</f>
        <v>Sep</v>
      </c>
      <c r="V2468">
        <f>YEAR(Table1[[#This Row],[Booking_Date]])</f>
        <v>2024</v>
      </c>
      <c r="W2468" t="s">
        <v>48</v>
      </c>
      <c r="X2468" t="str">
        <f>IF(Table1[[#This Row],[Freight_Cost]]&gt;50000,"High","Low")</f>
        <v>High</v>
      </c>
      <c r="Y2468" s="5" t="str">
        <f>IF(Table1[[#This Row],[Profit]]&gt;10000,"Good","Average")</f>
        <v>Average</v>
      </c>
      <c r="Z2468" s="5" t="str" cm="1">
        <f t="array" ref="Z2468">_xlfn.IFS(K2468&lt;=5,"Excellent",K2468&lt;=10,"Good",TRUE,"Delayed")</f>
        <v>Excellent</v>
      </c>
      <c r="AA2468" s="5" t="str">
        <f>_xlfn.XLOOKUP(Table1[[#This Row],[Shipment_ID]],A:A,E:E)</f>
        <v>Evergreen</v>
      </c>
      <c r="AB2468" s="5">
        <f t="shared" si="38"/>
        <v>9205.67</v>
      </c>
    </row>
    <row r="2469" spans="1:28">
      <c r="A2469" t="s">
        <v>2663</v>
      </c>
      <c r="B2469" s="1">
        <v>45371</v>
      </c>
      <c r="C2469" t="s">
        <v>115</v>
      </c>
      <c r="D2469" t="s">
        <v>56</v>
      </c>
      <c r="E2469" t="s">
        <v>57</v>
      </c>
      <c r="F2469" t="s">
        <v>32</v>
      </c>
      <c r="G2469" t="s">
        <v>90</v>
      </c>
      <c r="H2469">
        <v>19.37</v>
      </c>
      <c r="I2469">
        <v>445</v>
      </c>
      <c r="J2469">
        <v>91.68</v>
      </c>
      <c r="K2469">
        <v>3</v>
      </c>
      <c r="L2469" t="s">
        <v>34</v>
      </c>
      <c r="M2469" t="s">
        <v>60</v>
      </c>
      <c r="N2469">
        <v>38774.6</v>
      </c>
      <c r="O2469" t="s">
        <v>450</v>
      </c>
      <c r="P2469" t="s">
        <v>70</v>
      </c>
      <c r="Q2469">
        <v>84.14</v>
      </c>
      <c r="R2469">
        <v>1664.8</v>
      </c>
      <c r="S2469">
        <v>2251.29</v>
      </c>
      <c r="T2469">
        <v>6651.12</v>
      </c>
      <c r="U2469" t="str">
        <f>TEXT(Table1[[#This Row],[Booking_Date]],"mmm")</f>
        <v>Mar</v>
      </c>
      <c r="V2469">
        <f>YEAR(Table1[[#This Row],[Booking_Date]])</f>
        <v>2024</v>
      </c>
      <c r="W2469" t="s">
        <v>38</v>
      </c>
      <c r="X2469" t="str">
        <f>IF(Table1[[#This Row],[Freight_Cost]]&gt;50000,"High","Low")</f>
        <v>Low</v>
      </c>
      <c r="Y2469" s="5" t="str">
        <f>IF(Table1[[#This Row],[Profit]]&gt;10000,"Good","Average")</f>
        <v>Average</v>
      </c>
      <c r="Z2469" s="5" t="str" cm="1">
        <f t="array" ref="Z2469">_xlfn.IFS(K2469&lt;=5,"Excellent",K2469&lt;=10,"Good",TRUE,"Delayed")</f>
        <v>Excellent</v>
      </c>
      <c r="AA2469" s="5" t="str">
        <f>_xlfn.XLOOKUP(Table1[[#This Row],[Shipment_ID]],A:A,E:E)</f>
        <v>Evergreen</v>
      </c>
      <c r="AB2469" s="5">
        <f t="shared" si="38"/>
        <v>6651.12</v>
      </c>
    </row>
    <row r="2470" spans="1:28">
      <c r="A2470" t="s">
        <v>2664</v>
      </c>
      <c r="B2470" s="1">
        <v>46023</v>
      </c>
      <c r="C2470" t="s">
        <v>40</v>
      </c>
      <c r="D2470" t="s">
        <v>82</v>
      </c>
      <c r="E2470" t="s">
        <v>42</v>
      </c>
      <c r="F2470" t="s">
        <v>58</v>
      </c>
      <c r="G2470" t="s">
        <v>59</v>
      </c>
      <c r="H2470">
        <v>19.670000000000002</v>
      </c>
      <c r="I2470">
        <v>929</v>
      </c>
      <c r="J2470">
        <v>91.39</v>
      </c>
      <c r="K2470">
        <v>4</v>
      </c>
      <c r="L2470" t="s">
        <v>68</v>
      </c>
      <c r="M2470" t="s">
        <v>60</v>
      </c>
      <c r="N2470">
        <v>54317.8</v>
      </c>
      <c r="O2470" t="s">
        <v>254</v>
      </c>
      <c r="P2470" t="s">
        <v>78</v>
      </c>
      <c r="Q2470">
        <v>81.599999999999994</v>
      </c>
      <c r="R2470">
        <v>2644.8</v>
      </c>
      <c r="S2470">
        <v>4555.41</v>
      </c>
      <c r="T2470">
        <v>7915.36</v>
      </c>
      <c r="U2470" t="str">
        <f>TEXT(Table1[[#This Row],[Booking_Date]],"mmm")</f>
        <v>Jan</v>
      </c>
      <c r="V2470">
        <f>YEAR(Table1[[#This Row],[Booking_Date]])</f>
        <v>2026</v>
      </c>
      <c r="W2470" t="s">
        <v>38</v>
      </c>
      <c r="X2470" t="str">
        <f>IF(Table1[[#This Row],[Freight_Cost]]&gt;50000,"High","Low")</f>
        <v>High</v>
      </c>
      <c r="Y2470" s="5" t="str">
        <f>IF(Table1[[#This Row],[Profit]]&gt;10000,"Good","Average")</f>
        <v>Average</v>
      </c>
      <c r="Z2470" s="5" t="str" cm="1">
        <f t="array" ref="Z2470">_xlfn.IFS(K2470&lt;=5,"Excellent",K2470&lt;=10,"Good",TRUE,"Delayed")</f>
        <v>Excellent</v>
      </c>
      <c r="AA2470" s="5" t="str">
        <f>_xlfn.XLOOKUP(Table1[[#This Row],[Shipment_ID]],A:A,E:E)</f>
        <v>CMA CGM</v>
      </c>
      <c r="AB2470" s="5">
        <f t="shared" si="38"/>
        <v>7915.36</v>
      </c>
    </row>
    <row r="2471" spans="1:28">
      <c r="A2471" t="s">
        <v>2665</v>
      </c>
      <c r="B2471" s="1">
        <v>45577</v>
      </c>
      <c r="C2471" t="s">
        <v>50</v>
      </c>
      <c r="D2471" t="s">
        <v>30</v>
      </c>
      <c r="E2471" t="s">
        <v>31</v>
      </c>
      <c r="F2471" t="s">
        <v>58</v>
      </c>
      <c r="G2471" t="s">
        <v>84</v>
      </c>
      <c r="H2471">
        <v>12.45</v>
      </c>
      <c r="I2471">
        <v>2562</v>
      </c>
      <c r="J2471">
        <v>103.76</v>
      </c>
      <c r="K2471">
        <v>8</v>
      </c>
      <c r="L2471" t="s">
        <v>44</v>
      </c>
      <c r="M2471" t="s">
        <v>60</v>
      </c>
      <c r="N2471">
        <v>66400.2</v>
      </c>
      <c r="O2471" t="s">
        <v>61</v>
      </c>
      <c r="P2471" t="s">
        <v>62</v>
      </c>
      <c r="Q2471">
        <v>84.2</v>
      </c>
      <c r="R2471">
        <v>5622</v>
      </c>
      <c r="S2471">
        <v>2978.36</v>
      </c>
      <c r="T2471">
        <v>6670.59</v>
      </c>
      <c r="U2471" t="str">
        <f>TEXT(Table1[[#This Row],[Booking_Date]],"mmm")</f>
        <v>Oct</v>
      </c>
      <c r="V2471">
        <f>YEAR(Table1[[#This Row],[Booking_Date]])</f>
        <v>2024</v>
      </c>
      <c r="W2471" t="s">
        <v>104</v>
      </c>
      <c r="X2471" t="str">
        <f>IF(Table1[[#This Row],[Freight_Cost]]&gt;50000,"High","Low")</f>
        <v>High</v>
      </c>
      <c r="Y2471" s="5" t="str">
        <f>IF(Table1[[#This Row],[Profit]]&gt;10000,"Good","Average")</f>
        <v>Average</v>
      </c>
      <c r="Z2471" s="5" t="str" cm="1">
        <f t="array" ref="Z2471">_xlfn.IFS(K2471&lt;=5,"Excellent",K2471&lt;=10,"Good",TRUE,"Delayed")</f>
        <v>Good</v>
      </c>
      <c r="AA2471" s="5" t="str">
        <f>_xlfn.XLOOKUP(Table1[[#This Row],[Shipment_ID]],A:A,E:E)</f>
        <v>Hapag-Lloyd</v>
      </c>
      <c r="AB2471" s="5">
        <f t="shared" si="38"/>
        <v>6670.59</v>
      </c>
    </row>
    <row r="2472" spans="1:28">
      <c r="A2472" t="s">
        <v>2666</v>
      </c>
      <c r="B2472" s="1">
        <v>46017</v>
      </c>
      <c r="C2472" t="s">
        <v>121</v>
      </c>
      <c r="D2472" t="s">
        <v>41</v>
      </c>
      <c r="E2472" t="s">
        <v>31</v>
      </c>
      <c r="F2472" t="s">
        <v>32</v>
      </c>
      <c r="G2472" t="s">
        <v>43</v>
      </c>
      <c r="H2472">
        <v>11.92</v>
      </c>
      <c r="I2472">
        <v>868</v>
      </c>
      <c r="J2472">
        <v>88.24</v>
      </c>
      <c r="K2472">
        <v>4</v>
      </c>
      <c r="L2472" t="s">
        <v>68</v>
      </c>
      <c r="M2472" t="s">
        <v>45</v>
      </c>
      <c r="N2472">
        <v>35732.800000000003</v>
      </c>
      <c r="O2472" t="s">
        <v>245</v>
      </c>
      <c r="P2472" t="s">
        <v>47</v>
      </c>
      <c r="Q2472">
        <v>81.14</v>
      </c>
      <c r="R2472">
        <v>2212.8000000000002</v>
      </c>
      <c r="S2472">
        <v>4772.4799999999996</v>
      </c>
      <c r="T2472">
        <v>6326.1</v>
      </c>
      <c r="U2472" t="str">
        <f>TEXT(Table1[[#This Row],[Booking_Date]],"mmm")</f>
        <v>Dec</v>
      </c>
      <c r="V2472">
        <f>YEAR(Table1[[#This Row],[Booking_Date]])</f>
        <v>2025</v>
      </c>
      <c r="W2472" t="s">
        <v>104</v>
      </c>
      <c r="X2472" t="str">
        <f>IF(Table1[[#This Row],[Freight_Cost]]&gt;50000,"High","Low")</f>
        <v>Low</v>
      </c>
      <c r="Y2472" s="5" t="str">
        <f>IF(Table1[[#This Row],[Profit]]&gt;10000,"Good","Average")</f>
        <v>Average</v>
      </c>
      <c r="Z2472" s="5" t="str" cm="1">
        <f t="array" ref="Z2472">_xlfn.IFS(K2472&lt;=5,"Excellent",K2472&lt;=10,"Good",TRUE,"Delayed")</f>
        <v>Excellent</v>
      </c>
      <c r="AA2472" s="5" t="str">
        <f>_xlfn.XLOOKUP(Table1[[#This Row],[Shipment_ID]],A:A,E:E)</f>
        <v>Hapag-Lloyd</v>
      </c>
      <c r="AB2472" s="5">
        <f t="shared" si="38"/>
        <v>6326.1</v>
      </c>
    </row>
    <row r="2473" spans="1:28">
      <c r="A2473" t="s">
        <v>2667</v>
      </c>
      <c r="B2473" s="1">
        <v>46127</v>
      </c>
      <c r="C2473" t="s">
        <v>40</v>
      </c>
      <c r="D2473" t="s">
        <v>41</v>
      </c>
      <c r="E2473" t="s">
        <v>42</v>
      </c>
      <c r="F2473" t="s">
        <v>58</v>
      </c>
      <c r="G2473" t="s">
        <v>67</v>
      </c>
      <c r="H2473">
        <v>11.11</v>
      </c>
      <c r="I2473">
        <v>2263</v>
      </c>
      <c r="J2473">
        <v>101.22</v>
      </c>
      <c r="K2473">
        <v>6</v>
      </c>
      <c r="L2473" t="s">
        <v>68</v>
      </c>
      <c r="M2473" t="s">
        <v>35</v>
      </c>
      <c r="N2473">
        <v>67801.399999999994</v>
      </c>
      <c r="O2473" t="s">
        <v>360</v>
      </c>
      <c r="P2473" t="s">
        <v>37</v>
      </c>
      <c r="Q2473">
        <v>85.55</v>
      </c>
      <c r="R2473">
        <v>4970.3999999999996</v>
      </c>
      <c r="S2473">
        <v>4843.88</v>
      </c>
      <c r="T2473">
        <v>7399.42</v>
      </c>
      <c r="U2473" t="str">
        <f>TEXT(Table1[[#This Row],[Booking_Date]],"mmm")</f>
        <v>Apr</v>
      </c>
      <c r="V2473">
        <f>YEAR(Table1[[#This Row],[Booking_Date]])</f>
        <v>2026</v>
      </c>
      <c r="W2473" t="s">
        <v>75</v>
      </c>
      <c r="X2473" t="str">
        <f>IF(Table1[[#This Row],[Freight_Cost]]&gt;50000,"High","Low")</f>
        <v>High</v>
      </c>
      <c r="Y2473" s="5" t="str">
        <f>IF(Table1[[#This Row],[Profit]]&gt;10000,"Good","Average")</f>
        <v>Average</v>
      </c>
      <c r="Z2473" s="5" t="str" cm="1">
        <f t="array" ref="Z2473">_xlfn.IFS(K2473&lt;=5,"Excellent",K2473&lt;=10,"Good",TRUE,"Delayed")</f>
        <v>Good</v>
      </c>
      <c r="AA2473" s="5" t="str">
        <f>_xlfn.XLOOKUP(Table1[[#This Row],[Shipment_ID]],A:A,E:E)</f>
        <v>CMA CGM</v>
      </c>
      <c r="AB2473" s="5">
        <f t="shared" si="38"/>
        <v>7399.42</v>
      </c>
    </row>
    <row r="2474" spans="1:28">
      <c r="A2474" t="s">
        <v>2668</v>
      </c>
      <c r="B2474" s="1">
        <v>45536</v>
      </c>
      <c r="C2474" t="s">
        <v>29</v>
      </c>
      <c r="D2474" t="s">
        <v>82</v>
      </c>
      <c r="E2474" t="s">
        <v>31</v>
      </c>
      <c r="F2474" t="s">
        <v>32</v>
      </c>
      <c r="G2474" t="s">
        <v>33</v>
      </c>
      <c r="H2474">
        <v>24.4</v>
      </c>
      <c r="I2474">
        <v>1944</v>
      </c>
      <c r="J2474">
        <v>95.78</v>
      </c>
      <c r="K2474">
        <v>4</v>
      </c>
      <c r="L2474" t="s">
        <v>68</v>
      </c>
      <c r="M2474" t="s">
        <v>45</v>
      </c>
      <c r="N2474">
        <v>60781.599999999999</v>
      </c>
      <c r="O2474" t="s">
        <v>262</v>
      </c>
      <c r="P2474" t="s">
        <v>47</v>
      </c>
      <c r="Q2474">
        <v>82.43</v>
      </c>
      <c r="R2474">
        <v>4864</v>
      </c>
      <c r="S2474">
        <v>3132.64</v>
      </c>
      <c r="T2474">
        <v>7896.1</v>
      </c>
      <c r="U2474" t="str">
        <f>TEXT(Table1[[#This Row],[Booking_Date]],"mmm")</f>
        <v>Sep</v>
      </c>
      <c r="V2474">
        <f>YEAR(Table1[[#This Row],[Booking_Date]])</f>
        <v>2024</v>
      </c>
      <c r="W2474" t="s">
        <v>48</v>
      </c>
      <c r="X2474" t="str">
        <f>IF(Table1[[#This Row],[Freight_Cost]]&gt;50000,"High","Low")</f>
        <v>High</v>
      </c>
      <c r="Y2474" s="5" t="str">
        <f>IF(Table1[[#This Row],[Profit]]&gt;10000,"Good","Average")</f>
        <v>Average</v>
      </c>
      <c r="Z2474" s="5" t="str" cm="1">
        <f t="array" ref="Z2474">_xlfn.IFS(K2474&lt;=5,"Excellent",K2474&lt;=10,"Good",TRUE,"Delayed")</f>
        <v>Excellent</v>
      </c>
      <c r="AA2474" s="5" t="str">
        <f>_xlfn.XLOOKUP(Table1[[#This Row],[Shipment_ID]],A:A,E:E)</f>
        <v>Hapag-Lloyd</v>
      </c>
      <c r="AB2474" s="5">
        <f t="shared" si="38"/>
        <v>7896.1</v>
      </c>
    </row>
    <row r="2475" spans="1:28">
      <c r="A2475" t="s">
        <v>2669</v>
      </c>
      <c r="B2475" s="1">
        <v>45934</v>
      </c>
      <c r="C2475" t="s">
        <v>40</v>
      </c>
      <c r="D2475" t="s">
        <v>108</v>
      </c>
      <c r="E2475" t="s">
        <v>83</v>
      </c>
      <c r="F2475" t="s">
        <v>58</v>
      </c>
      <c r="G2475" t="s">
        <v>59</v>
      </c>
      <c r="H2475">
        <v>11.18</v>
      </c>
      <c r="I2475">
        <v>1109</v>
      </c>
      <c r="J2475">
        <v>86.84</v>
      </c>
      <c r="K2475">
        <v>4</v>
      </c>
      <c r="L2475" t="s">
        <v>68</v>
      </c>
      <c r="M2475" t="s">
        <v>45</v>
      </c>
      <c r="N2475">
        <v>49790.8</v>
      </c>
      <c r="O2475" t="s">
        <v>268</v>
      </c>
      <c r="P2475" t="s">
        <v>47</v>
      </c>
      <c r="Q2475">
        <v>81.06</v>
      </c>
      <c r="R2475">
        <v>2665.2</v>
      </c>
      <c r="S2475">
        <v>3561.24</v>
      </c>
      <c r="T2475">
        <v>6563.52</v>
      </c>
      <c r="U2475" t="str">
        <f>TEXT(Table1[[#This Row],[Booking_Date]],"mmm")</f>
        <v>Oct</v>
      </c>
      <c r="V2475">
        <f>YEAR(Table1[[#This Row],[Booking_Date]])</f>
        <v>2025</v>
      </c>
      <c r="W2475" t="s">
        <v>104</v>
      </c>
      <c r="X2475" t="str">
        <f>IF(Table1[[#This Row],[Freight_Cost]]&gt;50000,"High","Low")</f>
        <v>Low</v>
      </c>
      <c r="Y2475" s="5" t="str">
        <f>IF(Table1[[#This Row],[Profit]]&gt;10000,"Good","Average")</f>
        <v>Average</v>
      </c>
      <c r="Z2475" s="5" t="str" cm="1">
        <f t="array" ref="Z2475">_xlfn.IFS(K2475&lt;=5,"Excellent",K2475&lt;=10,"Good",TRUE,"Delayed")</f>
        <v>Excellent</v>
      </c>
      <c r="AA2475" s="5" t="str">
        <f>_xlfn.XLOOKUP(Table1[[#This Row],[Shipment_ID]],A:A,E:E)</f>
        <v>MSC</v>
      </c>
      <c r="AB2475" s="5">
        <f t="shared" si="38"/>
        <v>6563.52</v>
      </c>
    </row>
    <row r="2476" spans="1:28">
      <c r="A2476" t="s">
        <v>2670</v>
      </c>
      <c r="B2476" s="1">
        <v>45504</v>
      </c>
      <c r="C2476" t="s">
        <v>50</v>
      </c>
      <c r="D2476" t="s">
        <v>72</v>
      </c>
      <c r="E2476" t="s">
        <v>66</v>
      </c>
      <c r="F2476" t="s">
        <v>32</v>
      </c>
      <c r="G2476" t="s">
        <v>90</v>
      </c>
      <c r="H2476">
        <v>11.7</v>
      </c>
      <c r="I2476">
        <v>2192</v>
      </c>
      <c r="J2476">
        <v>99.58</v>
      </c>
      <c r="K2476">
        <v>5</v>
      </c>
      <c r="L2476" t="s">
        <v>34</v>
      </c>
      <c r="M2476" t="s">
        <v>35</v>
      </c>
      <c r="N2476">
        <v>57783.6</v>
      </c>
      <c r="O2476" t="s">
        <v>124</v>
      </c>
      <c r="P2476" t="s">
        <v>47</v>
      </c>
      <c r="Q2476">
        <v>85.68</v>
      </c>
      <c r="R2476">
        <v>4852</v>
      </c>
      <c r="S2476">
        <v>4473.95</v>
      </c>
      <c r="T2476">
        <v>7406.78</v>
      </c>
      <c r="U2476" t="str">
        <f>TEXT(Table1[[#This Row],[Booking_Date]],"mmm")</f>
        <v>Jul</v>
      </c>
      <c r="V2476">
        <f>YEAR(Table1[[#This Row],[Booking_Date]])</f>
        <v>2024</v>
      </c>
      <c r="W2476" t="s">
        <v>48</v>
      </c>
      <c r="X2476" t="str">
        <f>IF(Table1[[#This Row],[Freight_Cost]]&gt;50000,"High","Low")</f>
        <v>High</v>
      </c>
      <c r="Y2476" s="5" t="str">
        <f>IF(Table1[[#This Row],[Profit]]&gt;10000,"Good","Average")</f>
        <v>Average</v>
      </c>
      <c r="Z2476" s="5" t="str" cm="1">
        <f t="array" ref="Z2476">_xlfn.IFS(K2476&lt;=5,"Excellent",K2476&lt;=10,"Good",TRUE,"Delayed")</f>
        <v>Excellent</v>
      </c>
      <c r="AA2476" s="5" t="str">
        <f>_xlfn.XLOOKUP(Table1[[#This Row],[Shipment_ID]],A:A,E:E)</f>
        <v>COSCO</v>
      </c>
      <c r="AB2476" s="5">
        <f t="shared" si="38"/>
        <v>7406.78</v>
      </c>
    </row>
    <row r="2477" spans="1:28">
      <c r="A2477" t="s">
        <v>2671</v>
      </c>
      <c r="B2477" s="1">
        <v>45788</v>
      </c>
      <c r="C2477" t="s">
        <v>40</v>
      </c>
      <c r="D2477" t="s">
        <v>30</v>
      </c>
      <c r="E2477" t="s">
        <v>102</v>
      </c>
      <c r="F2477" t="s">
        <v>58</v>
      </c>
      <c r="G2477" t="s">
        <v>90</v>
      </c>
      <c r="H2477">
        <v>27.41</v>
      </c>
      <c r="I2477">
        <v>1708</v>
      </c>
      <c r="J2477">
        <v>92.47</v>
      </c>
      <c r="K2477">
        <v>6</v>
      </c>
      <c r="L2477" t="s">
        <v>44</v>
      </c>
      <c r="M2477" t="s">
        <v>45</v>
      </c>
      <c r="N2477">
        <v>69761.399999999994</v>
      </c>
      <c r="O2477" t="s">
        <v>97</v>
      </c>
      <c r="P2477" t="s">
        <v>54</v>
      </c>
      <c r="Q2477">
        <v>86.09</v>
      </c>
      <c r="R2477">
        <v>4512.3999999999996</v>
      </c>
      <c r="S2477">
        <v>2897.28</v>
      </c>
      <c r="T2477">
        <v>6987.5</v>
      </c>
      <c r="U2477" t="str">
        <f>TEXT(Table1[[#This Row],[Booking_Date]],"mmm")</f>
        <v>May</v>
      </c>
      <c r="V2477">
        <f>YEAR(Table1[[#This Row],[Booking_Date]])</f>
        <v>2025</v>
      </c>
      <c r="W2477" t="s">
        <v>75</v>
      </c>
      <c r="X2477" t="str">
        <f>IF(Table1[[#This Row],[Freight_Cost]]&gt;50000,"High","Low")</f>
        <v>High</v>
      </c>
      <c r="Y2477" s="5" t="str">
        <f>IF(Table1[[#This Row],[Profit]]&gt;10000,"Good","Average")</f>
        <v>Average</v>
      </c>
      <c r="Z2477" s="5" t="str" cm="1">
        <f t="array" ref="Z2477">_xlfn.IFS(K2477&lt;=5,"Excellent",K2477&lt;=10,"Good",TRUE,"Delayed")</f>
        <v>Good</v>
      </c>
      <c r="AA2477" s="5" t="str">
        <f>_xlfn.XLOOKUP(Table1[[#This Row],[Shipment_ID]],A:A,E:E)</f>
        <v>Maersk</v>
      </c>
      <c r="AB2477" s="5">
        <f t="shared" si="38"/>
        <v>6987.5</v>
      </c>
    </row>
    <row r="2478" spans="1:28">
      <c r="A2478" t="s">
        <v>2672</v>
      </c>
      <c r="B2478" s="1">
        <v>46136</v>
      </c>
      <c r="C2478" t="s">
        <v>121</v>
      </c>
      <c r="D2478" t="s">
        <v>56</v>
      </c>
      <c r="E2478" t="s">
        <v>57</v>
      </c>
      <c r="F2478" t="s">
        <v>58</v>
      </c>
      <c r="G2478" t="s">
        <v>90</v>
      </c>
      <c r="H2478">
        <v>20.11</v>
      </c>
      <c r="I2478">
        <v>871</v>
      </c>
      <c r="J2478">
        <v>88.76</v>
      </c>
      <c r="K2478">
        <v>3</v>
      </c>
      <c r="L2478" t="s">
        <v>44</v>
      </c>
      <c r="M2478" t="s">
        <v>45</v>
      </c>
      <c r="N2478">
        <v>52702.2</v>
      </c>
      <c r="O2478" t="s">
        <v>358</v>
      </c>
      <c r="P2478" t="s">
        <v>78</v>
      </c>
      <c r="Q2478">
        <v>88.88</v>
      </c>
      <c r="R2478">
        <v>2546.4</v>
      </c>
      <c r="S2478">
        <v>2954.71</v>
      </c>
      <c r="T2478">
        <v>8037.33</v>
      </c>
      <c r="U2478" t="str">
        <f>TEXT(Table1[[#This Row],[Booking_Date]],"mmm")</f>
        <v>Apr</v>
      </c>
      <c r="V2478">
        <f>YEAR(Table1[[#This Row],[Booking_Date]])</f>
        <v>2026</v>
      </c>
      <c r="W2478" t="s">
        <v>75</v>
      </c>
      <c r="X2478" t="str">
        <f>IF(Table1[[#This Row],[Freight_Cost]]&gt;50000,"High","Low")</f>
        <v>High</v>
      </c>
      <c r="Y2478" s="5" t="str">
        <f>IF(Table1[[#This Row],[Profit]]&gt;10000,"Good","Average")</f>
        <v>Average</v>
      </c>
      <c r="Z2478" s="5" t="str" cm="1">
        <f t="array" ref="Z2478">_xlfn.IFS(K2478&lt;=5,"Excellent",K2478&lt;=10,"Good",TRUE,"Delayed")</f>
        <v>Excellent</v>
      </c>
      <c r="AA2478" s="5" t="str">
        <f>_xlfn.XLOOKUP(Table1[[#This Row],[Shipment_ID]],A:A,E:E)</f>
        <v>Evergreen</v>
      </c>
      <c r="AB2478" s="5">
        <f t="shared" si="38"/>
        <v>8037.33</v>
      </c>
    </row>
    <row r="2479" spans="1:28">
      <c r="A2479" t="s">
        <v>2673</v>
      </c>
      <c r="B2479" s="1">
        <v>46089</v>
      </c>
      <c r="C2479" t="s">
        <v>89</v>
      </c>
      <c r="D2479" t="s">
        <v>72</v>
      </c>
      <c r="E2479" t="s">
        <v>99</v>
      </c>
      <c r="F2479" t="s">
        <v>32</v>
      </c>
      <c r="G2479" t="s">
        <v>67</v>
      </c>
      <c r="H2479">
        <v>11.11</v>
      </c>
      <c r="I2479">
        <v>1991</v>
      </c>
      <c r="J2479">
        <v>103.14</v>
      </c>
      <c r="K2479">
        <v>4</v>
      </c>
      <c r="L2479" t="s">
        <v>34</v>
      </c>
      <c r="M2479" t="s">
        <v>60</v>
      </c>
      <c r="N2479">
        <v>51267.8</v>
      </c>
      <c r="O2479" t="s">
        <v>479</v>
      </c>
      <c r="P2479" t="s">
        <v>78</v>
      </c>
      <c r="Q2479">
        <v>84.03</v>
      </c>
      <c r="R2479">
        <v>4426.3999999999996</v>
      </c>
      <c r="S2479">
        <v>2757.23</v>
      </c>
      <c r="T2479">
        <v>4122.9799999999996</v>
      </c>
      <c r="U2479" t="str">
        <f>TEXT(Table1[[#This Row],[Booking_Date]],"mmm")</f>
        <v>Mar</v>
      </c>
      <c r="V2479">
        <f>YEAR(Table1[[#This Row],[Booking_Date]])</f>
        <v>2026</v>
      </c>
      <c r="W2479" t="s">
        <v>38</v>
      </c>
      <c r="X2479" t="str">
        <f>IF(Table1[[#This Row],[Freight_Cost]]&gt;50000,"High","Low")</f>
        <v>High</v>
      </c>
      <c r="Y2479" s="5" t="str">
        <f>IF(Table1[[#This Row],[Profit]]&gt;10000,"Good","Average")</f>
        <v>Average</v>
      </c>
      <c r="Z2479" s="5" t="str" cm="1">
        <f t="array" ref="Z2479">_xlfn.IFS(K2479&lt;=5,"Excellent",K2479&lt;=10,"Good",TRUE,"Delayed")</f>
        <v>Excellent</v>
      </c>
      <c r="AA2479" s="5" t="str">
        <f>_xlfn.XLOOKUP(Table1[[#This Row],[Shipment_ID]],A:A,E:E)</f>
        <v>ONE</v>
      </c>
      <c r="AB2479" s="5">
        <f t="shared" si="38"/>
        <v>4122.9799999999996</v>
      </c>
    </row>
    <row r="2480" spans="1:28">
      <c r="A2480" t="s">
        <v>2674</v>
      </c>
      <c r="B2480" s="1">
        <v>45680</v>
      </c>
      <c r="C2480" t="s">
        <v>64</v>
      </c>
      <c r="D2480" t="s">
        <v>56</v>
      </c>
      <c r="E2480" t="s">
        <v>31</v>
      </c>
      <c r="F2480" t="s">
        <v>32</v>
      </c>
      <c r="G2480" t="s">
        <v>90</v>
      </c>
      <c r="H2480">
        <v>19.13</v>
      </c>
      <c r="I2480">
        <v>476</v>
      </c>
      <c r="J2480">
        <v>96.13</v>
      </c>
      <c r="K2480">
        <v>2</v>
      </c>
      <c r="L2480" t="s">
        <v>68</v>
      </c>
      <c r="M2480" t="s">
        <v>45</v>
      </c>
      <c r="N2480">
        <v>38464.6</v>
      </c>
      <c r="O2480" t="s">
        <v>368</v>
      </c>
      <c r="P2480" t="s">
        <v>47</v>
      </c>
      <c r="Q2480">
        <v>82.15</v>
      </c>
      <c r="R2480">
        <v>1717.2</v>
      </c>
      <c r="S2480">
        <v>3024.36</v>
      </c>
      <c r="T2480">
        <v>6778.95</v>
      </c>
      <c r="U2480" t="str">
        <f>TEXT(Table1[[#This Row],[Booking_Date]],"mmm")</f>
        <v>Jan</v>
      </c>
      <c r="V2480">
        <f>YEAR(Table1[[#This Row],[Booking_Date]])</f>
        <v>2025</v>
      </c>
      <c r="W2480" t="s">
        <v>38</v>
      </c>
      <c r="X2480" t="str">
        <f>IF(Table1[[#This Row],[Freight_Cost]]&gt;50000,"High","Low")</f>
        <v>Low</v>
      </c>
      <c r="Y2480" s="5" t="str">
        <f>IF(Table1[[#This Row],[Profit]]&gt;10000,"Good","Average")</f>
        <v>Average</v>
      </c>
      <c r="Z2480" s="5" t="str" cm="1">
        <f t="array" ref="Z2480">_xlfn.IFS(K2480&lt;=5,"Excellent",K2480&lt;=10,"Good",TRUE,"Delayed")</f>
        <v>Excellent</v>
      </c>
      <c r="AA2480" s="5" t="str">
        <f>_xlfn.XLOOKUP(Table1[[#This Row],[Shipment_ID]],A:A,E:E)</f>
        <v>Hapag-Lloyd</v>
      </c>
      <c r="AB2480" s="5">
        <f t="shared" si="38"/>
        <v>6778.95</v>
      </c>
    </row>
    <row r="2481" spans="1:28">
      <c r="A2481" t="s">
        <v>2675</v>
      </c>
      <c r="B2481" s="1">
        <v>45492</v>
      </c>
      <c r="C2481" t="s">
        <v>121</v>
      </c>
      <c r="D2481" t="s">
        <v>82</v>
      </c>
      <c r="E2481" t="s">
        <v>66</v>
      </c>
      <c r="F2481" t="s">
        <v>32</v>
      </c>
      <c r="G2481" t="s">
        <v>43</v>
      </c>
      <c r="H2481">
        <v>14.71</v>
      </c>
      <c r="I2481">
        <v>1843</v>
      </c>
      <c r="J2481">
        <v>87.83</v>
      </c>
      <c r="K2481">
        <v>5</v>
      </c>
      <c r="L2481" t="s">
        <v>44</v>
      </c>
      <c r="M2481" t="s">
        <v>60</v>
      </c>
      <c r="N2481">
        <v>45894.6</v>
      </c>
      <c r="O2481" t="s">
        <v>133</v>
      </c>
      <c r="P2481" t="s">
        <v>70</v>
      </c>
      <c r="Q2481">
        <v>84.18</v>
      </c>
      <c r="R2481">
        <v>4274.3999999999996</v>
      </c>
      <c r="S2481">
        <v>3222.77</v>
      </c>
      <c r="T2481">
        <v>5168</v>
      </c>
      <c r="U2481" t="str">
        <f>TEXT(Table1[[#This Row],[Booking_Date]],"mmm")</f>
        <v>Jul</v>
      </c>
      <c r="V2481">
        <f>YEAR(Table1[[#This Row],[Booking_Date]])</f>
        <v>2024</v>
      </c>
      <c r="W2481" t="s">
        <v>48</v>
      </c>
      <c r="X2481" t="str">
        <f>IF(Table1[[#This Row],[Freight_Cost]]&gt;50000,"High","Low")</f>
        <v>Low</v>
      </c>
      <c r="Y2481" s="5" t="str">
        <f>IF(Table1[[#This Row],[Profit]]&gt;10000,"Good","Average")</f>
        <v>Average</v>
      </c>
      <c r="Z2481" s="5" t="str" cm="1">
        <f t="array" ref="Z2481">_xlfn.IFS(K2481&lt;=5,"Excellent",K2481&lt;=10,"Good",TRUE,"Delayed")</f>
        <v>Excellent</v>
      </c>
      <c r="AA2481" s="5" t="str">
        <f>_xlfn.XLOOKUP(Table1[[#This Row],[Shipment_ID]],A:A,E:E)</f>
        <v>COSCO</v>
      </c>
      <c r="AB2481" s="5">
        <f t="shared" si="38"/>
        <v>5168</v>
      </c>
    </row>
    <row r="2482" spans="1:28">
      <c r="A2482" t="s">
        <v>2676</v>
      </c>
      <c r="B2482" s="1">
        <v>45306</v>
      </c>
      <c r="C2482" t="s">
        <v>50</v>
      </c>
      <c r="D2482" t="s">
        <v>56</v>
      </c>
      <c r="E2482" t="s">
        <v>66</v>
      </c>
      <c r="F2482" t="s">
        <v>32</v>
      </c>
      <c r="G2482" t="s">
        <v>67</v>
      </c>
      <c r="H2482">
        <v>27.33</v>
      </c>
      <c r="I2482">
        <v>484</v>
      </c>
      <c r="J2482">
        <v>99.79</v>
      </c>
      <c r="K2482">
        <v>2</v>
      </c>
      <c r="L2482" t="s">
        <v>44</v>
      </c>
      <c r="M2482" t="s">
        <v>45</v>
      </c>
      <c r="N2482">
        <v>43879.8</v>
      </c>
      <c r="O2482" t="s">
        <v>148</v>
      </c>
      <c r="P2482" t="s">
        <v>54</v>
      </c>
      <c r="Q2482">
        <v>81.540000000000006</v>
      </c>
      <c r="R2482">
        <v>2061.1999999999998</v>
      </c>
      <c r="S2482">
        <v>2705.26</v>
      </c>
      <c r="T2482">
        <v>4517.0200000000004</v>
      </c>
      <c r="U2482" t="str">
        <f>TEXT(Table1[[#This Row],[Booking_Date]],"mmm")</f>
        <v>Jan</v>
      </c>
      <c r="V2482">
        <f>YEAR(Table1[[#This Row],[Booking_Date]])</f>
        <v>2024</v>
      </c>
      <c r="W2482" t="s">
        <v>38</v>
      </c>
      <c r="X2482" t="str">
        <f>IF(Table1[[#This Row],[Freight_Cost]]&gt;50000,"High","Low")</f>
        <v>Low</v>
      </c>
      <c r="Y2482" s="5" t="str">
        <f>IF(Table1[[#This Row],[Profit]]&gt;10000,"Good","Average")</f>
        <v>Average</v>
      </c>
      <c r="Z2482" s="5" t="str" cm="1">
        <f t="array" ref="Z2482">_xlfn.IFS(K2482&lt;=5,"Excellent",K2482&lt;=10,"Good",TRUE,"Delayed")</f>
        <v>Excellent</v>
      </c>
      <c r="AA2482" s="5" t="str">
        <f>_xlfn.XLOOKUP(Table1[[#This Row],[Shipment_ID]],A:A,E:E)</f>
        <v>COSCO</v>
      </c>
      <c r="AB2482" s="5">
        <f t="shared" si="38"/>
        <v>4517.0200000000004</v>
      </c>
    </row>
    <row r="2483" spans="1:28">
      <c r="A2483" t="s">
        <v>2677</v>
      </c>
      <c r="B2483" s="1">
        <v>45774</v>
      </c>
      <c r="C2483" t="s">
        <v>64</v>
      </c>
      <c r="D2483" t="s">
        <v>72</v>
      </c>
      <c r="E2483" t="s">
        <v>57</v>
      </c>
      <c r="F2483" t="s">
        <v>32</v>
      </c>
      <c r="G2483" t="s">
        <v>59</v>
      </c>
      <c r="H2483">
        <v>19.690000000000001</v>
      </c>
      <c r="I2483">
        <v>512</v>
      </c>
      <c r="J2483">
        <v>87.79</v>
      </c>
      <c r="K2483">
        <v>2</v>
      </c>
      <c r="L2483" t="s">
        <v>68</v>
      </c>
      <c r="M2483" t="s">
        <v>60</v>
      </c>
      <c r="N2483">
        <v>36899.800000000003</v>
      </c>
      <c r="O2483" t="s">
        <v>103</v>
      </c>
      <c r="P2483" t="s">
        <v>78</v>
      </c>
      <c r="Q2483">
        <v>81.23</v>
      </c>
      <c r="R2483">
        <v>1811.6</v>
      </c>
      <c r="S2483">
        <v>3407.47</v>
      </c>
      <c r="T2483">
        <v>6541.48</v>
      </c>
      <c r="U2483" t="str">
        <f>TEXT(Table1[[#This Row],[Booking_Date]],"mmm")</f>
        <v>Apr</v>
      </c>
      <c r="V2483">
        <f>YEAR(Table1[[#This Row],[Booking_Date]])</f>
        <v>2025</v>
      </c>
      <c r="W2483" t="s">
        <v>75</v>
      </c>
      <c r="X2483" t="str">
        <f>IF(Table1[[#This Row],[Freight_Cost]]&gt;50000,"High","Low")</f>
        <v>Low</v>
      </c>
      <c r="Y2483" s="5" t="str">
        <f>IF(Table1[[#This Row],[Profit]]&gt;10000,"Good","Average")</f>
        <v>Average</v>
      </c>
      <c r="Z2483" s="5" t="str" cm="1">
        <f t="array" ref="Z2483">_xlfn.IFS(K2483&lt;=5,"Excellent",K2483&lt;=10,"Good",TRUE,"Delayed")</f>
        <v>Excellent</v>
      </c>
      <c r="AA2483" s="5" t="str">
        <f>_xlfn.XLOOKUP(Table1[[#This Row],[Shipment_ID]],A:A,E:E)</f>
        <v>Evergreen</v>
      </c>
      <c r="AB2483" s="5">
        <f t="shared" si="38"/>
        <v>6541.48</v>
      </c>
    </row>
    <row r="2484" spans="1:28">
      <c r="A2484" t="s">
        <v>2678</v>
      </c>
      <c r="B2484" s="1">
        <v>45428</v>
      </c>
      <c r="C2484" t="s">
        <v>64</v>
      </c>
      <c r="D2484" t="s">
        <v>72</v>
      </c>
      <c r="E2484" t="s">
        <v>31</v>
      </c>
      <c r="F2484" t="s">
        <v>32</v>
      </c>
      <c r="G2484" t="s">
        <v>84</v>
      </c>
      <c r="H2484">
        <v>24.92</v>
      </c>
      <c r="I2484">
        <v>2658</v>
      </c>
      <c r="J2484">
        <v>95.39</v>
      </c>
      <c r="K2484">
        <v>6</v>
      </c>
      <c r="L2484" t="s">
        <v>34</v>
      </c>
      <c r="M2484" t="s">
        <v>60</v>
      </c>
      <c r="N2484">
        <v>70770.8</v>
      </c>
      <c r="O2484" t="s">
        <v>87</v>
      </c>
      <c r="P2484" t="s">
        <v>62</v>
      </c>
      <c r="Q2484">
        <v>82.97</v>
      </c>
      <c r="R2484">
        <v>6312.8</v>
      </c>
      <c r="S2484">
        <v>3094.62</v>
      </c>
      <c r="T2484">
        <v>9092.1200000000008</v>
      </c>
      <c r="U2484" t="str">
        <f>TEXT(Table1[[#This Row],[Booking_Date]],"mmm")</f>
        <v>May</v>
      </c>
      <c r="V2484">
        <f>YEAR(Table1[[#This Row],[Booking_Date]])</f>
        <v>2024</v>
      </c>
      <c r="W2484" t="s">
        <v>75</v>
      </c>
      <c r="X2484" t="str">
        <f>IF(Table1[[#This Row],[Freight_Cost]]&gt;50000,"High","Low")</f>
        <v>High</v>
      </c>
      <c r="Y2484" s="5" t="str">
        <f>IF(Table1[[#This Row],[Profit]]&gt;10000,"Good","Average")</f>
        <v>Average</v>
      </c>
      <c r="Z2484" s="5" t="str" cm="1">
        <f t="array" ref="Z2484">_xlfn.IFS(K2484&lt;=5,"Excellent",K2484&lt;=10,"Good",TRUE,"Delayed")</f>
        <v>Good</v>
      </c>
      <c r="AA2484" s="5" t="str">
        <f>_xlfn.XLOOKUP(Table1[[#This Row],[Shipment_ID]],A:A,E:E)</f>
        <v>Hapag-Lloyd</v>
      </c>
      <c r="AB2484" s="5">
        <f t="shared" si="38"/>
        <v>9092.1200000000008</v>
      </c>
    </row>
    <row r="2485" spans="1:28">
      <c r="A2485" t="s">
        <v>2679</v>
      </c>
      <c r="B2485" s="1">
        <v>45651</v>
      </c>
      <c r="C2485" t="s">
        <v>29</v>
      </c>
      <c r="D2485" t="s">
        <v>51</v>
      </c>
      <c r="E2485" t="s">
        <v>102</v>
      </c>
      <c r="F2485" t="s">
        <v>32</v>
      </c>
      <c r="G2485" t="s">
        <v>90</v>
      </c>
      <c r="H2485">
        <v>17.3</v>
      </c>
      <c r="I2485">
        <v>2532</v>
      </c>
      <c r="J2485">
        <v>86.7</v>
      </c>
      <c r="K2485">
        <v>7</v>
      </c>
      <c r="L2485" t="s">
        <v>34</v>
      </c>
      <c r="M2485" t="s">
        <v>60</v>
      </c>
      <c r="N2485">
        <v>61358</v>
      </c>
      <c r="O2485" t="s">
        <v>360</v>
      </c>
      <c r="P2485" t="s">
        <v>74</v>
      </c>
      <c r="Q2485">
        <v>88.7</v>
      </c>
      <c r="R2485">
        <v>5756</v>
      </c>
      <c r="S2485">
        <v>2275.02</v>
      </c>
      <c r="T2485">
        <v>10783.72</v>
      </c>
      <c r="U2485" t="str">
        <f>TEXT(Table1[[#This Row],[Booking_Date]],"mmm")</f>
        <v>Dec</v>
      </c>
      <c r="V2485">
        <f>YEAR(Table1[[#This Row],[Booking_Date]])</f>
        <v>2024</v>
      </c>
      <c r="W2485" t="s">
        <v>104</v>
      </c>
      <c r="X2485" t="str">
        <f>IF(Table1[[#This Row],[Freight_Cost]]&gt;50000,"High","Low")</f>
        <v>High</v>
      </c>
      <c r="Y2485" s="5" t="str">
        <f>IF(Table1[[#This Row],[Profit]]&gt;10000,"Good","Average")</f>
        <v>Good</v>
      </c>
      <c r="Z2485" s="5" t="str" cm="1">
        <f t="array" ref="Z2485">_xlfn.IFS(K2485&lt;=5,"Excellent",K2485&lt;=10,"Good",TRUE,"Delayed")</f>
        <v>Good</v>
      </c>
      <c r="AA2485" s="5" t="str">
        <f>_xlfn.XLOOKUP(Table1[[#This Row],[Shipment_ID]],A:A,E:E)</f>
        <v>Maersk</v>
      </c>
      <c r="AB2485" s="5">
        <f t="shared" si="38"/>
        <v>10783.72</v>
      </c>
    </row>
    <row r="2486" spans="1:28">
      <c r="A2486" t="s">
        <v>2680</v>
      </c>
      <c r="B2486" s="1">
        <v>46115</v>
      </c>
      <c r="C2486" t="s">
        <v>50</v>
      </c>
      <c r="D2486" t="s">
        <v>56</v>
      </c>
      <c r="E2486" t="s">
        <v>31</v>
      </c>
      <c r="F2486" t="s">
        <v>58</v>
      </c>
      <c r="G2486" t="s">
        <v>67</v>
      </c>
      <c r="H2486">
        <v>10.33</v>
      </c>
      <c r="I2486">
        <v>2411</v>
      </c>
      <c r="J2486">
        <v>93.61</v>
      </c>
      <c r="K2486">
        <v>7</v>
      </c>
      <c r="L2486" t="s">
        <v>68</v>
      </c>
      <c r="M2486" t="s">
        <v>45</v>
      </c>
      <c r="N2486">
        <v>65462.2</v>
      </c>
      <c r="O2486" t="s">
        <v>564</v>
      </c>
      <c r="P2486" t="s">
        <v>37</v>
      </c>
      <c r="Q2486">
        <v>83.75</v>
      </c>
      <c r="R2486">
        <v>5235.2</v>
      </c>
      <c r="S2486">
        <v>2048.98</v>
      </c>
      <c r="T2486">
        <v>6623.11</v>
      </c>
      <c r="U2486" t="str">
        <f>TEXT(Table1[[#This Row],[Booking_Date]],"mmm")</f>
        <v>Apr</v>
      </c>
      <c r="V2486">
        <f>YEAR(Table1[[#This Row],[Booking_Date]])</f>
        <v>2026</v>
      </c>
      <c r="W2486" t="s">
        <v>75</v>
      </c>
      <c r="X2486" t="str">
        <f>IF(Table1[[#This Row],[Freight_Cost]]&gt;50000,"High","Low")</f>
        <v>High</v>
      </c>
      <c r="Y2486" s="5" t="str">
        <f>IF(Table1[[#This Row],[Profit]]&gt;10000,"Good","Average")</f>
        <v>Average</v>
      </c>
      <c r="Z2486" s="5" t="str" cm="1">
        <f t="array" ref="Z2486">_xlfn.IFS(K2486&lt;=5,"Excellent",K2486&lt;=10,"Good",TRUE,"Delayed")</f>
        <v>Good</v>
      </c>
      <c r="AA2486" s="5" t="str">
        <f>_xlfn.XLOOKUP(Table1[[#This Row],[Shipment_ID]],A:A,E:E)</f>
        <v>Hapag-Lloyd</v>
      </c>
      <c r="AB2486" s="5">
        <f t="shared" si="38"/>
        <v>6623.11</v>
      </c>
    </row>
    <row r="2487" spans="1:28">
      <c r="A2487" t="s">
        <v>2681</v>
      </c>
      <c r="B2487" s="1">
        <v>45832</v>
      </c>
      <c r="C2487" t="s">
        <v>50</v>
      </c>
      <c r="D2487" t="s">
        <v>56</v>
      </c>
      <c r="E2487" t="s">
        <v>31</v>
      </c>
      <c r="F2487" t="s">
        <v>32</v>
      </c>
      <c r="G2487" t="s">
        <v>67</v>
      </c>
      <c r="H2487">
        <v>11.07</v>
      </c>
      <c r="I2487">
        <v>610</v>
      </c>
      <c r="J2487">
        <v>99.76</v>
      </c>
      <c r="K2487">
        <v>3</v>
      </c>
      <c r="L2487" t="s">
        <v>68</v>
      </c>
      <c r="M2487" t="s">
        <v>60</v>
      </c>
      <c r="N2487">
        <v>31754.2</v>
      </c>
      <c r="O2487" t="s">
        <v>989</v>
      </c>
      <c r="P2487" t="s">
        <v>78</v>
      </c>
      <c r="Q2487">
        <v>84.43</v>
      </c>
      <c r="R2487">
        <v>1662.8</v>
      </c>
      <c r="S2487">
        <v>2564.48</v>
      </c>
      <c r="T2487">
        <v>4514.26</v>
      </c>
      <c r="U2487" t="str">
        <f>TEXT(Table1[[#This Row],[Booking_Date]],"mmm")</f>
        <v>Jun</v>
      </c>
      <c r="V2487">
        <f>YEAR(Table1[[#This Row],[Booking_Date]])</f>
        <v>2025</v>
      </c>
      <c r="W2487" t="s">
        <v>75</v>
      </c>
      <c r="X2487" t="str">
        <f>IF(Table1[[#This Row],[Freight_Cost]]&gt;50000,"High","Low")</f>
        <v>Low</v>
      </c>
      <c r="Y2487" s="5" t="str">
        <f>IF(Table1[[#This Row],[Profit]]&gt;10000,"Good","Average")</f>
        <v>Average</v>
      </c>
      <c r="Z2487" s="5" t="str" cm="1">
        <f t="array" ref="Z2487">_xlfn.IFS(K2487&lt;=5,"Excellent",K2487&lt;=10,"Good",TRUE,"Delayed")</f>
        <v>Excellent</v>
      </c>
      <c r="AA2487" s="5" t="str">
        <f>_xlfn.XLOOKUP(Table1[[#This Row],[Shipment_ID]],A:A,E:E)</f>
        <v>Hapag-Lloyd</v>
      </c>
      <c r="AB2487" s="5">
        <f t="shared" si="38"/>
        <v>4514.26</v>
      </c>
    </row>
    <row r="2488" spans="1:28">
      <c r="A2488" t="s">
        <v>2682</v>
      </c>
      <c r="B2488" s="1">
        <v>45326</v>
      </c>
      <c r="C2488" t="s">
        <v>121</v>
      </c>
      <c r="D2488" t="s">
        <v>108</v>
      </c>
      <c r="E2488" t="s">
        <v>57</v>
      </c>
      <c r="F2488" t="s">
        <v>32</v>
      </c>
      <c r="G2488" t="s">
        <v>67</v>
      </c>
      <c r="H2488">
        <v>10.82</v>
      </c>
      <c r="I2488">
        <v>1384</v>
      </c>
      <c r="J2488">
        <v>90.75</v>
      </c>
      <c r="K2488">
        <v>3</v>
      </c>
      <c r="L2488" t="s">
        <v>68</v>
      </c>
      <c r="M2488" t="s">
        <v>60</v>
      </c>
      <c r="N2488">
        <v>39736</v>
      </c>
      <c r="O2488" t="s">
        <v>111</v>
      </c>
      <c r="P2488" t="s">
        <v>78</v>
      </c>
      <c r="Q2488">
        <v>82.97</v>
      </c>
      <c r="R2488">
        <v>3200.8</v>
      </c>
      <c r="S2488">
        <v>4575.68</v>
      </c>
      <c r="T2488">
        <v>3869.79</v>
      </c>
      <c r="U2488" t="str">
        <f>TEXT(Table1[[#This Row],[Booking_Date]],"mmm")</f>
        <v>Feb</v>
      </c>
      <c r="V2488">
        <f>YEAR(Table1[[#This Row],[Booking_Date]])</f>
        <v>2024</v>
      </c>
      <c r="W2488" t="s">
        <v>38</v>
      </c>
      <c r="X2488" t="str">
        <f>IF(Table1[[#This Row],[Freight_Cost]]&gt;50000,"High","Low")</f>
        <v>Low</v>
      </c>
      <c r="Y2488" s="5" t="str">
        <f>IF(Table1[[#This Row],[Profit]]&gt;10000,"Good","Average")</f>
        <v>Average</v>
      </c>
      <c r="Z2488" s="5" t="str" cm="1">
        <f t="array" ref="Z2488">_xlfn.IFS(K2488&lt;=5,"Excellent",K2488&lt;=10,"Good",TRUE,"Delayed")</f>
        <v>Excellent</v>
      </c>
      <c r="AA2488" s="5" t="str">
        <f>_xlfn.XLOOKUP(Table1[[#This Row],[Shipment_ID]],A:A,E:E)</f>
        <v>Evergreen</v>
      </c>
      <c r="AB2488" s="5">
        <f t="shared" si="38"/>
        <v>3869.79</v>
      </c>
    </row>
    <row r="2489" spans="1:28">
      <c r="A2489" t="s">
        <v>2683</v>
      </c>
      <c r="B2489" s="1">
        <v>46191</v>
      </c>
      <c r="C2489" t="s">
        <v>40</v>
      </c>
      <c r="D2489" t="s">
        <v>30</v>
      </c>
      <c r="E2489" t="s">
        <v>102</v>
      </c>
      <c r="F2489" t="s">
        <v>32</v>
      </c>
      <c r="G2489" t="s">
        <v>84</v>
      </c>
      <c r="H2489">
        <v>19.850000000000001</v>
      </c>
      <c r="I2489">
        <v>1327</v>
      </c>
      <c r="J2489">
        <v>99.69</v>
      </c>
      <c r="K2489">
        <v>5</v>
      </c>
      <c r="L2489" t="s">
        <v>44</v>
      </c>
      <c r="M2489" t="s">
        <v>35</v>
      </c>
      <c r="N2489">
        <v>49751.8</v>
      </c>
      <c r="O2489" t="s">
        <v>402</v>
      </c>
      <c r="P2489" t="s">
        <v>74</v>
      </c>
      <c r="Q2489">
        <v>83.31</v>
      </c>
      <c r="R2489">
        <v>3448</v>
      </c>
      <c r="S2489">
        <v>3885.43</v>
      </c>
      <c r="T2489">
        <v>8556.2800000000007</v>
      </c>
      <c r="U2489" t="str">
        <f>TEXT(Table1[[#This Row],[Booking_Date]],"mmm")</f>
        <v>Jun</v>
      </c>
      <c r="V2489">
        <f>YEAR(Table1[[#This Row],[Booking_Date]])</f>
        <v>2026</v>
      </c>
      <c r="W2489" t="s">
        <v>75</v>
      </c>
      <c r="X2489" t="str">
        <f>IF(Table1[[#This Row],[Freight_Cost]]&gt;50000,"High","Low")</f>
        <v>Low</v>
      </c>
      <c r="Y2489" s="5" t="str">
        <f>IF(Table1[[#This Row],[Profit]]&gt;10000,"Good","Average")</f>
        <v>Average</v>
      </c>
      <c r="Z2489" s="5" t="str" cm="1">
        <f t="array" ref="Z2489">_xlfn.IFS(K2489&lt;=5,"Excellent",K2489&lt;=10,"Good",TRUE,"Delayed")</f>
        <v>Excellent</v>
      </c>
      <c r="AA2489" s="5" t="str">
        <f>_xlfn.XLOOKUP(Table1[[#This Row],[Shipment_ID]],A:A,E:E)</f>
        <v>Maersk</v>
      </c>
      <c r="AB2489" s="5">
        <f t="shared" si="38"/>
        <v>8556.2800000000007</v>
      </c>
    </row>
    <row r="2490" spans="1:28">
      <c r="A2490" t="s">
        <v>2684</v>
      </c>
      <c r="B2490" s="1">
        <v>45622</v>
      </c>
      <c r="C2490" t="s">
        <v>29</v>
      </c>
      <c r="D2490" t="s">
        <v>72</v>
      </c>
      <c r="E2490" t="s">
        <v>66</v>
      </c>
      <c r="F2490" t="s">
        <v>32</v>
      </c>
      <c r="G2490" t="s">
        <v>67</v>
      </c>
      <c r="H2490">
        <v>26.57</v>
      </c>
      <c r="I2490">
        <v>431</v>
      </c>
      <c r="J2490">
        <v>95.81</v>
      </c>
      <c r="K2490">
        <v>2</v>
      </c>
      <c r="L2490" t="s">
        <v>34</v>
      </c>
      <c r="M2490" t="s">
        <v>35</v>
      </c>
      <c r="N2490">
        <v>49582.2</v>
      </c>
      <c r="O2490" t="s">
        <v>358</v>
      </c>
      <c r="P2490" t="s">
        <v>37</v>
      </c>
      <c r="Q2490">
        <v>82.3</v>
      </c>
      <c r="R2490">
        <v>1924.8</v>
      </c>
      <c r="S2490">
        <v>4090.18</v>
      </c>
      <c r="T2490">
        <v>8624.36</v>
      </c>
      <c r="U2490" t="str">
        <f>TEXT(Table1[[#This Row],[Booking_Date]],"mmm")</f>
        <v>Nov</v>
      </c>
      <c r="V2490">
        <f>YEAR(Table1[[#This Row],[Booking_Date]])</f>
        <v>2024</v>
      </c>
      <c r="W2490" t="s">
        <v>104</v>
      </c>
      <c r="X2490" t="str">
        <f>IF(Table1[[#This Row],[Freight_Cost]]&gt;50000,"High","Low")</f>
        <v>Low</v>
      </c>
      <c r="Y2490" s="5" t="str">
        <f>IF(Table1[[#This Row],[Profit]]&gt;10000,"Good","Average")</f>
        <v>Average</v>
      </c>
      <c r="Z2490" s="5" t="str" cm="1">
        <f t="array" ref="Z2490">_xlfn.IFS(K2490&lt;=5,"Excellent",K2490&lt;=10,"Good",TRUE,"Delayed")</f>
        <v>Excellent</v>
      </c>
      <c r="AA2490" s="5" t="str">
        <f>_xlfn.XLOOKUP(Table1[[#This Row],[Shipment_ID]],A:A,E:E)</f>
        <v>COSCO</v>
      </c>
      <c r="AB2490" s="5">
        <f t="shared" si="38"/>
        <v>8624.36</v>
      </c>
    </row>
    <row r="2491" spans="1:28">
      <c r="A2491" t="s">
        <v>2685</v>
      </c>
      <c r="B2491" s="1">
        <v>45648</v>
      </c>
      <c r="C2491" t="s">
        <v>50</v>
      </c>
      <c r="D2491" t="s">
        <v>56</v>
      </c>
      <c r="E2491" t="s">
        <v>31</v>
      </c>
      <c r="F2491" t="s">
        <v>32</v>
      </c>
      <c r="G2491" t="s">
        <v>90</v>
      </c>
      <c r="H2491">
        <v>24.7</v>
      </c>
      <c r="I2491">
        <v>2227</v>
      </c>
      <c r="J2491">
        <v>99.49</v>
      </c>
      <c r="K2491">
        <v>5</v>
      </c>
      <c r="L2491" t="s">
        <v>34</v>
      </c>
      <c r="M2491" t="s">
        <v>60</v>
      </c>
      <c r="N2491">
        <v>65892.800000000003</v>
      </c>
      <c r="O2491" t="s">
        <v>130</v>
      </c>
      <c r="P2491" t="s">
        <v>54</v>
      </c>
      <c r="Q2491">
        <v>86.4</v>
      </c>
      <c r="R2491">
        <v>5442</v>
      </c>
      <c r="S2491">
        <v>4503.53</v>
      </c>
      <c r="T2491">
        <v>10811.17</v>
      </c>
      <c r="U2491" t="str">
        <f>TEXT(Table1[[#This Row],[Booking_Date]],"mmm")</f>
        <v>Dec</v>
      </c>
      <c r="V2491">
        <f>YEAR(Table1[[#This Row],[Booking_Date]])</f>
        <v>2024</v>
      </c>
      <c r="W2491" t="s">
        <v>104</v>
      </c>
      <c r="X2491" t="str">
        <f>IF(Table1[[#This Row],[Freight_Cost]]&gt;50000,"High","Low")</f>
        <v>High</v>
      </c>
      <c r="Y2491" s="5" t="str">
        <f>IF(Table1[[#This Row],[Profit]]&gt;10000,"Good","Average")</f>
        <v>Good</v>
      </c>
      <c r="Z2491" s="5" t="str" cm="1">
        <f t="array" ref="Z2491">_xlfn.IFS(K2491&lt;=5,"Excellent",K2491&lt;=10,"Good",TRUE,"Delayed")</f>
        <v>Excellent</v>
      </c>
      <c r="AA2491" s="5" t="str">
        <f>_xlfn.XLOOKUP(Table1[[#This Row],[Shipment_ID]],A:A,E:E)</f>
        <v>Hapag-Lloyd</v>
      </c>
      <c r="AB2491" s="5">
        <f t="shared" si="38"/>
        <v>10811.17</v>
      </c>
    </row>
    <row r="2492" spans="1:28">
      <c r="A2492" t="s">
        <v>2686</v>
      </c>
      <c r="B2492" s="1">
        <v>45628</v>
      </c>
      <c r="C2492" t="s">
        <v>29</v>
      </c>
      <c r="D2492" t="s">
        <v>56</v>
      </c>
      <c r="E2492" t="s">
        <v>99</v>
      </c>
      <c r="F2492" t="s">
        <v>32</v>
      </c>
      <c r="G2492" t="s">
        <v>43</v>
      </c>
      <c r="H2492">
        <v>13.11</v>
      </c>
      <c r="I2492">
        <v>370</v>
      </c>
      <c r="J2492">
        <v>91.66</v>
      </c>
      <c r="K2492">
        <v>2</v>
      </c>
      <c r="L2492" t="s">
        <v>34</v>
      </c>
      <c r="M2492" t="s">
        <v>60</v>
      </c>
      <c r="N2492">
        <v>32238.2</v>
      </c>
      <c r="O2492" t="s">
        <v>268</v>
      </c>
      <c r="P2492" t="s">
        <v>74</v>
      </c>
      <c r="Q2492">
        <v>86.93</v>
      </c>
      <c r="R2492">
        <v>1264.4000000000001</v>
      </c>
      <c r="S2492">
        <v>4905.3999999999996</v>
      </c>
      <c r="T2492">
        <v>4104.2700000000004</v>
      </c>
      <c r="U2492" t="str">
        <f>TEXT(Table1[[#This Row],[Booking_Date]],"mmm")</f>
        <v>Dec</v>
      </c>
      <c r="V2492">
        <f>YEAR(Table1[[#This Row],[Booking_Date]])</f>
        <v>2024</v>
      </c>
      <c r="W2492" t="s">
        <v>104</v>
      </c>
      <c r="X2492" t="str">
        <f>IF(Table1[[#This Row],[Freight_Cost]]&gt;50000,"High","Low")</f>
        <v>Low</v>
      </c>
      <c r="Y2492" s="5" t="str">
        <f>IF(Table1[[#This Row],[Profit]]&gt;10000,"Good","Average")</f>
        <v>Average</v>
      </c>
      <c r="Z2492" s="5" t="str" cm="1">
        <f t="array" ref="Z2492">_xlfn.IFS(K2492&lt;=5,"Excellent",K2492&lt;=10,"Good",TRUE,"Delayed")</f>
        <v>Excellent</v>
      </c>
      <c r="AA2492" s="5" t="str">
        <f>_xlfn.XLOOKUP(Table1[[#This Row],[Shipment_ID]],A:A,E:E)</f>
        <v>ONE</v>
      </c>
      <c r="AB2492" s="5">
        <f t="shared" si="38"/>
        <v>4104.2700000000004</v>
      </c>
    </row>
    <row r="2493" spans="1:28">
      <c r="A2493" t="s">
        <v>2687</v>
      </c>
      <c r="B2493" s="1">
        <v>45777</v>
      </c>
      <c r="C2493" t="s">
        <v>64</v>
      </c>
      <c r="D2493" t="s">
        <v>72</v>
      </c>
      <c r="E2493" t="s">
        <v>57</v>
      </c>
      <c r="F2493" t="s">
        <v>58</v>
      </c>
      <c r="G2493" t="s">
        <v>90</v>
      </c>
      <c r="H2493">
        <v>21.77</v>
      </c>
      <c r="I2493">
        <v>1235</v>
      </c>
      <c r="J2493">
        <v>90.36</v>
      </c>
      <c r="K2493">
        <v>3</v>
      </c>
      <c r="L2493" t="s">
        <v>44</v>
      </c>
      <c r="M2493" t="s">
        <v>45</v>
      </c>
      <c r="N2493">
        <v>58756.2</v>
      </c>
      <c r="O2493" t="s">
        <v>283</v>
      </c>
      <c r="P2493" t="s">
        <v>54</v>
      </c>
      <c r="Q2493">
        <v>84.16</v>
      </c>
      <c r="R2493">
        <v>3340.8</v>
      </c>
      <c r="S2493">
        <v>2936.26</v>
      </c>
      <c r="T2493">
        <v>9863.77</v>
      </c>
      <c r="U2493" t="str">
        <f>TEXT(Table1[[#This Row],[Booking_Date]],"mmm")</f>
        <v>Apr</v>
      </c>
      <c r="V2493">
        <f>YEAR(Table1[[#This Row],[Booking_Date]])</f>
        <v>2025</v>
      </c>
      <c r="W2493" t="s">
        <v>75</v>
      </c>
      <c r="X2493" t="str">
        <f>IF(Table1[[#This Row],[Freight_Cost]]&gt;50000,"High","Low")</f>
        <v>High</v>
      </c>
      <c r="Y2493" s="5" t="str">
        <f>IF(Table1[[#This Row],[Profit]]&gt;10000,"Good","Average")</f>
        <v>Average</v>
      </c>
      <c r="Z2493" s="5" t="str" cm="1">
        <f t="array" ref="Z2493">_xlfn.IFS(K2493&lt;=5,"Excellent",K2493&lt;=10,"Good",TRUE,"Delayed")</f>
        <v>Excellent</v>
      </c>
      <c r="AA2493" s="5" t="str">
        <f>_xlfn.XLOOKUP(Table1[[#This Row],[Shipment_ID]],A:A,E:E)</f>
        <v>Evergreen</v>
      </c>
      <c r="AB2493" s="5">
        <f t="shared" si="38"/>
        <v>9863.77</v>
      </c>
    </row>
    <row r="2494" spans="1:28">
      <c r="A2494" t="s">
        <v>2688</v>
      </c>
      <c r="B2494" s="1">
        <v>45325</v>
      </c>
      <c r="C2494" t="s">
        <v>89</v>
      </c>
      <c r="D2494" t="s">
        <v>65</v>
      </c>
      <c r="E2494" t="s">
        <v>83</v>
      </c>
      <c r="F2494" t="s">
        <v>58</v>
      </c>
      <c r="G2494" t="s">
        <v>90</v>
      </c>
      <c r="H2494">
        <v>22.92</v>
      </c>
      <c r="I2494">
        <v>2502</v>
      </c>
      <c r="J2494">
        <v>95.18</v>
      </c>
      <c r="K2494">
        <v>6</v>
      </c>
      <c r="L2494" t="s">
        <v>34</v>
      </c>
      <c r="M2494" t="s">
        <v>45</v>
      </c>
      <c r="N2494">
        <v>80573.600000000006</v>
      </c>
      <c r="O2494" t="s">
        <v>128</v>
      </c>
      <c r="P2494" t="s">
        <v>54</v>
      </c>
      <c r="Q2494">
        <v>88.64</v>
      </c>
      <c r="R2494">
        <v>5920.8</v>
      </c>
      <c r="S2494">
        <v>3254.91</v>
      </c>
      <c r="T2494">
        <v>12671.32</v>
      </c>
      <c r="U2494" t="str">
        <f>TEXT(Table1[[#This Row],[Booking_Date]],"mmm")</f>
        <v>Feb</v>
      </c>
      <c r="V2494">
        <f>YEAR(Table1[[#This Row],[Booking_Date]])</f>
        <v>2024</v>
      </c>
      <c r="W2494" t="s">
        <v>38</v>
      </c>
      <c r="X2494" t="str">
        <f>IF(Table1[[#This Row],[Freight_Cost]]&gt;50000,"High","Low")</f>
        <v>High</v>
      </c>
      <c r="Y2494" s="5" t="str">
        <f>IF(Table1[[#This Row],[Profit]]&gt;10000,"Good","Average")</f>
        <v>Good</v>
      </c>
      <c r="Z2494" s="5" t="str" cm="1">
        <f t="array" ref="Z2494">_xlfn.IFS(K2494&lt;=5,"Excellent",K2494&lt;=10,"Good",TRUE,"Delayed")</f>
        <v>Good</v>
      </c>
      <c r="AA2494" s="5" t="str">
        <f>_xlfn.XLOOKUP(Table1[[#This Row],[Shipment_ID]],A:A,E:E)</f>
        <v>MSC</v>
      </c>
      <c r="AB2494" s="5">
        <f t="shared" si="38"/>
        <v>12671.32</v>
      </c>
    </row>
    <row r="2495" spans="1:28">
      <c r="A2495" t="s">
        <v>2689</v>
      </c>
      <c r="B2495" s="1">
        <v>45707</v>
      </c>
      <c r="C2495" t="s">
        <v>121</v>
      </c>
      <c r="D2495" t="s">
        <v>51</v>
      </c>
      <c r="E2495" t="s">
        <v>57</v>
      </c>
      <c r="F2495" t="s">
        <v>58</v>
      </c>
      <c r="G2495" t="s">
        <v>43</v>
      </c>
      <c r="H2495">
        <v>26.28</v>
      </c>
      <c r="I2495">
        <v>942</v>
      </c>
      <c r="J2495">
        <v>104.63</v>
      </c>
      <c r="K2495">
        <v>2</v>
      </c>
      <c r="L2495" t="s">
        <v>34</v>
      </c>
      <c r="M2495" t="s">
        <v>45</v>
      </c>
      <c r="N2495">
        <v>66011.600000000006</v>
      </c>
      <c r="O2495" t="s">
        <v>95</v>
      </c>
      <c r="P2495" t="s">
        <v>47</v>
      </c>
      <c r="Q2495">
        <v>82.54</v>
      </c>
      <c r="R2495">
        <v>2935.2</v>
      </c>
      <c r="S2495">
        <v>3803.48</v>
      </c>
      <c r="T2495">
        <v>10067.93</v>
      </c>
      <c r="U2495" t="str">
        <f>TEXT(Table1[[#This Row],[Booking_Date]],"mmm")</f>
        <v>Feb</v>
      </c>
      <c r="V2495">
        <f>YEAR(Table1[[#This Row],[Booking_Date]])</f>
        <v>2025</v>
      </c>
      <c r="W2495" t="s">
        <v>38</v>
      </c>
      <c r="X2495" t="str">
        <f>IF(Table1[[#This Row],[Freight_Cost]]&gt;50000,"High","Low")</f>
        <v>High</v>
      </c>
      <c r="Y2495" s="5" t="str">
        <f>IF(Table1[[#This Row],[Profit]]&gt;10000,"Good","Average")</f>
        <v>Good</v>
      </c>
      <c r="Z2495" s="5" t="str" cm="1">
        <f t="array" ref="Z2495">_xlfn.IFS(K2495&lt;=5,"Excellent",K2495&lt;=10,"Good",TRUE,"Delayed")</f>
        <v>Excellent</v>
      </c>
      <c r="AA2495" s="5" t="str">
        <f>_xlfn.XLOOKUP(Table1[[#This Row],[Shipment_ID]],A:A,E:E)</f>
        <v>Evergreen</v>
      </c>
      <c r="AB2495" s="5">
        <f t="shared" si="38"/>
        <v>10067.93</v>
      </c>
    </row>
    <row r="2496" spans="1:28">
      <c r="A2496" t="s">
        <v>2690</v>
      </c>
      <c r="B2496" s="1">
        <v>45757</v>
      </c>
      <c r="C2496" t="s">
        <v>121</v>
      </c>
      <c r="D2496" t="s">
        <v>72</v>
      </c>
      <c r="E2496" t="s">
        <v>99</v>
      </c>
      <c r="F2496" t="s">
        <v>58</v>
      </c>
      <c r="G2496" t="s">
        <v>33</v>
      </c>
      <c r="H2496">
        <v>14.8</v>
      </c>
      <c r="I2496">
        <v>1261</v>
      </c>
      <c r="J2496">
        <v>98.21</v>
      </c>
      <c r="K2496">
        <v>3</v>
      </c>
      <c r="L2496" t="s">
        <v>34</v>
      </c>
      <c r="M2496" t="s">
        <v>45</v>
      </c>
      <c r="N2496">
        <v>58737.2</v>
      </c>
      <c r="O2496" t="s">
        <v>133</v>
      </c>
      <c r="P2496" t="s">
        <v>54</v>
      </c>
      <c r="Q2496">
        <v>81.459999999999994</v>
      </c>
      <c r="R2496">
        <v>3114</v>
      </c>
      <c r="S2496">
        <v>4519.17</v>
      </c>
      <c r="T2496">
        <v>6248.06</v>
      </c>
      <c r="U2496" t="str">
        <f>TEXT(Table1[[#This Row],[Booking_Date]],"mmm")</f>
        <v>Apr</v>
      </c>
      <c r="V2496">
        <f>YEAR(Table1[[#This Row],[Booking_Date]])</f>
        <v>2025</v>
      </c>
      <c r="W2496" t="s">
        <v>75</v>
      </c>
      <c r="X2496" t="str">
        <f>IF(Table1[[#This Row],[Freight_Cost]]&gt;50000,"High","Low")</f>
        <v>High</v>
      </c>
      <c r="Y2496" s="5" t="str">
        <f>IF(Table1[[#This Row],[Profit]]&gt;10000,"Good","Average")</f>
        <v>Average</v>
      </c>
      <c r="Z2496" s="5" t="str" cm="1">
        <f t="array" ref="Z2496">_xlfn.IFS(K2496&lt;=5,"Excellent",K2496&lt;=10,"Good",TRUE,"Delayed")</f>
        <v>Excellent</v>
      </c>
      <c r="AA2496" s="5" t="str">
        <f>_xlfn.XLOOKUP(Table1[[#This Row],[Shipment_ID]],A:A,E:E)</f>
        <v>ONE</v>
      </c>
      <c r="AB2496" s="5">
        <f t="shared" si="38"/>
        <v>6248.06</v>
      </c>
    </row>
    <row r="2497" spans="1:28">
      <c r="A2497" t="s">
        <v>2691</v>
      </c>
      <c r="B2497" s="1">
        <v>45684</v>
      </c>
      <c r="C2497" t="s">
        <v>40</v>
      </c>
      <c r="D2497" t="s">
        <v>56</v>
      </c>
      <c r="E2497" t="s">
        <v>31</v>
      </c>
      <c r="F2497" t="s">
        <v>32</v>
      </c>
      <c r="G2497" t="s">
        <v>43</v>
      </c>
      <c r="H2497">
        <v>26.51</v>
      </c>
      <c r="I2497">
        <v>1985</v>
      </c>
      <c r="J2497">
        <v>85.93</v>
      </c>
      <c r="K2497">
        <v>6</v>
      </c>
      <c r="L2497" t="s">
        <v>68</v>
      </c>
      <c r="M2497" t="s">
        <v>35</v>
      </c>
      <c r="N2497">
        <v>64490.6</v>
      </c>
      <c r="O2497" t="s">
        <v>168</v>
      </c>
      <c r="P2497" t="s">
        <v>54</v>
      </c>
      <c r="Q2497">
        <v>84.53</v>
      </c>
      <c r="R2497">
        <v>5030.3999999999996</v>
      </c>
      <c r="S2497">
        <v>4691.54</v>
      </c>
      <c r="T2497">
        <v>8833.49</v>
      </c>
      <c r="U2497" t="str">
        <f>TEXT(Table1[[#This Row],[Booking_Date]],"mmm")</f>
        <v>Jan</v>
      </c>
      <c r="V2497">
        <f>YEAR(Table1[[#This Row],[Booking_Date]])</f>
        <v>2025</v>
      </c>
      <c r="W2497" t="s">
        <v>38</v>
      </c>
      <c r="X2497" t="str">
        <f>IF(Table1[[#This Row],[Freight_Cost]]&gt;50000,"High","Low")</f>
        <v>High</v>
      </c>
      <c r="Y2497" s="5" t="str">
        <f>IF(Table1[[#This Row],[Profit]]&gt;10000,"Good","Average")</f>
        <v>Average</v>
      </c>
      <c r="Z2497" s="5" t="str" cm="1">
        <f t="array" ref="Z2497">_xlfn.IFS(K2497&lt;=5,"Excellent",K2497&lt;=10,"Good",TRUE,"Delayed")</f>
        <v>Good</v>
      </c>
      <c r="AA2497" s="5" t="str">
        <f>_xlfn.XLOOKUP(Table1[[#This Row],[Shipment_ID]],A:A,E:E)</f>
        <v>Hapag-Lloyd</v>
      </c>
      <c r="AB2497" s="5">
        <f t="shared" si="38"/>
        <v>8833.49</v>
      </c>
    </row>
    <row r="2498" spans="1:28">
      <c r="A2498" t="s">
        <v>2692</v>
      </c>
      <c r="B2498" s="1">
        <v>45470</v>
      </c>
      <c r="C2498" t="s">
        <v>50</v>
      </c>
      <c r="D2498" t="s">
        <v>82</v>
      </c>
      <c r="E2498" t="s">
        <v>102</v>
      </c>
      <c r="F2498" t="s">
        <v>32</v>
      </c>
      <c r="G2498" t="s">
        <v>52</v>
      </c>
      <c r="H2498">
        <v>10.01</v>
      </c>
      <c r="I2498">
        <v>2326</v>
      </c>
      <c r="J2498">
        <v>93.29</v>
      </c>
      <c r="K2498">
        <v>6</v>
      </c>
      <c r="L2498" t="s">
        <v>34</v>
      </c>
      <c r="M2498" t="s">
        <v>60</v>
      </c>
      <c r="N2498">
        <v>53115.8</v>
      </c>
      <c r="O2498" t="s">
        <v>292</v>
      </c>
      <c r="P2498" t="s">
        <v>54</v>
      </c>
      <c r="Q2498">
        <v>81.709999999999994</v>
      </c>
      <c r="R2498">
        <v>5052.3999999999996</v>
      </c>
      <c r="S2498">
        <v>3127.22</v>
      </c>
      <c r="T2498">
        <v>8244.2199999999993</v>
      </c>
      <c r="U2498" t="str">
        <f>TEXT(Table1[[#This Row],[Booking_Date]],"mmm")</f>
        <v>Jun</v>
      </c>
      <c r="V2498">
        <f>YEAR(Table1[[#This Row],[Booking_Date]])</f>
        <v>2024</v>
      </c>
      <c r="W2498" t="s">
        <v>75</v>
      </c>
      <c r="X2498" t="str">
        <f>IF(Table1[[#This Row],[Freight_Cost]]&gt;50000,"High","Low")</f>
        <v>High</v>
      </c>
      <c r="Y2498" s="5" t="str">
        <f>IF(Table1[[#This Row],[Profit]]&gt;10000,"Good","Average")</f>
        <v>Average</v>
      </c>
      <c r="Z2498" s="5" t="str" cm="1">
        <f t="array" ref="Z2498">_xlfn.IFS(K2498&lt;=5,"Excellent",K2498&lt;=10,"Good",TRUE,"Delayed")</f>
        <v>Good</v>
      </c>
      <c r="AA2498" s="5" t="str">
        <f>_xlfn.XLOOKUP(Table1[[#This Row],[Shipment_ID]],A:A,E:E)</f>
        <v>Maersk</v>
      </c>
      <c r="AB2498" s="5">
        <f t="shared" ref="AB2498:AB2561" si="39">INDEX(T:T,MATCH(A2498,A:A,0))</f>
        <v>8244.2199999999993</v>
      </c>
    </row>
    <row r="2499" spans="1:28">
      <c r="A2499" t="s">
        <v>2693</v>
      </c>
      <c r="B2499" s="1">
        <v>46105</v>
      </c>
      <c r="C2499" t="s">
        <v>89</v>
      </c>
      <c r="D2499" t="s">
        <v>108</v>
      </c>
      <c r="E2499" t="s">
        <v>57</v>
      </c>
      <c r="F2499" t="s">
        <v>32</v>
      </c>
      <c r="G2499" t="s">
        <v>43</v>
      </c>
      <c r="H2499">
        <v>19.54</v>
      </c>
      <c r="I2499">
        <v>1079</v>
      </c>
      <c r="J2499">
        <v>96.92</v>
      </c>
      <c r="K2499">
        <v>2</v>
      </c>
      <c r="L2499" t="s">
        <v>34</v>
      </c>
      <c r="M2499" t="s">
        <v>60</v>
      </c>
      <c r="N2499">
        <v>47164.4</v>
      </c>
      <c r="O2499" t="s">
        <v>213</v>
      </c>
      <c r="P2499" t="s">
        <v>62</v>
      </c>
      <c r="Q2499">
        <v>82.72</v>
      </c>
      <c r="R2499">
        <v>2939.6</v>
      </c>
      <c r="S2499">
        <v>3480.13</v>
      </c>
      <c r="T2499">
        <v>7962.29</v>
      </c>
      <c r="U2499" t="str">
        <f>TEXT(Table1[[#This Row],[Booking_Date]],"mmm")</f>
        <v>Mar</v>
      </c>
      <c r="V2499">
        <f>YEAR(Table1[[#This Row],[Booking_Date]])</f>
        <v>2026</v>
      </c>
      <c r="W2499" t="s">
        <v>38</v>
      </c>
      <c r="X2499" t="str">
        <f>IF(Table1[[#This Row],[Freight_Cost]]&gt;50000,"High","Low")</f>
        <v>Low</v>
      </c>
      <c r="Y2499" s="5" t="str">
        <f>IF(Table1[[#This Row],[Profit]]&gt;10000,"Good","Average")</f>
        <v>Average</v>
      </c>
      <c r="Z2499" s="5" t="str" cm="1">
        <f t="array" ref="Z2499">_xlfn.IFS(K2499&lt;=5,"Excellent",K2499&lt;=10,"Good",TRUE,"Delayed")</f>
        <v>Excellent</v>
      </c>
      <c r="AA2499" s="5" t="str">
        <f>_xlfn.XLOOKUP(Table1[[#This Row],[Shipment_ID]],A:A,E:E)</f>
        <v>Evergreen</v>
      </c>
      <c r="AB2499" s="5">
        <f t="shared" si="39"/>
        <v>7962.29</v>
      </c>
    </row>
    <row r="2500" spans="1:28">
      <c r="A2500" t="s">
        <v>2694</v>
      </c>
      <c r="B2500" s="1">
        <v>45988</v>
      </c>
      <c r="C2500" t="s">
        <v>40</v>
      </c>
      <c r="D2500" t="s">
        <v>56</v>
      </c>
      <c r="E2500" t="s">
        <v>42</v>
      </c>
      <c r="F2500" t="s">
        <v>32</v>
      </c>
      <c r="G2500" t="s">
        <v>67</v>
      </c>
      <c r="H2500">
        <v>18.34</v>
      </c>
      <c r="I2500">
        <v>614</v>
      </c>
      <c r="J2500">
        <v>96.09</v>
      </c>
      <c r="K2500">
        <v>3</v>
      </c>
      <c r="L2500" t="s">
        <v>44</v>
      </c>
      <c r="M2500" t="s">
        <v>45</v>
      </c>
      <c r="N2500">
        <v>36904.800000000003</v>
      </c>
      <c r="O2500" t="s">
        <v>224</v>
      </c>
      <c r="P2500" t="s">
        <v>62</v>
      </c>
      <c r="Q2500">
        <v>85.22</v>
      </c>
      <c r="R2500">
        <v>1961.6</v>
      </c>
      <c r="S2500">
        <v>4683.46</v>
      </c>
      <c r="T2500">
        <v>6504.97</v>
      </c>
      <c r="U2500" t="str">
        <f>TEXT(Table1[[#This Row],[Booking_Date]],"mmm")</f>
        <v>Nov</v>
      </c>
      <c r="V2500">
        <f>YEAR(Table1[[#This Row],[Booking_Date]])</f>
        <v>2025</v>
      </c>
      <c r="W2500" t="s">
        <v>104</v>
      </c>
      <c r="X2500" t="str">
        <f>IF(Table1[[#This Row],[Freight_Cost]]&gt;50000,"High","Low")</f>
        <v>Low</v>
      </c>
      <c r="Y2500" s="5" t="str">
        <f>IF(Table1[[#This Row],[Profit]]&gt;10000,"Good","Average")</f>
        <v>Average</v>
      </c>
      <c r="Z2500" s="5" t="str" cm="1">
        <f t="array" ref="Z2500">_xlfn.IFS(K2500&lt;=5,"Excellent",K2500&lt;=10,"Good",TRUE,"Delayed")</f>
        <v>Excellent</v>
      </c>
      <c r="AA2500" s="5" t="str">
        <f>_xlfn.XLOOKUP(Table1[[#This Row],[Shipment_ID]],A:A,E:E)</f>
        <v>CMA CGM</v>
      </c>
      <c r="AB2500" s="5">
        <f t="shared" si="39"/>
        <v>6504.97</v>
      </c>
    </row>
    <row r="2501" spans="1:28">
      <c r="A2501" t="s">
        <v>2695</v>
      </c>
      <c r="B2501" s="1">
        <v>46101</v>
      </c>
      <c r="C2501" t="s">
        <v>64</v>
      </c>
      <c r="D2501" t="s">
        <v>82</v>
      </c>
      <c r="E2501" t="s">
        <v>66</v>
      </c>
      <c r="F2501" t="s">
        <v>32</v>
      </c>
      <c r="G2501" t="s">
        <v>67</v>
      </c>
      <c r="H2501">
        <v>22.86</v>
      </c>
      <c r="I2501">
        <v>2179</v>
      </c>
      <c r="J2501">
        <v>97.12</v>
      </c>
      <c r="K2501">
        <v>6</v>
      </c>
      <c r="L2501" t="s">
        <v>34</v>
      </c>
      <c r="M2501" t="s">
        <v>45</v>
      </c>
      <c r="N2501">
        <v>64876.4</v>
      </c>
      <c r="O2501" t="s">
        <v>61</v>
      </c>
      <c r="P2501" t="s">
        <v>54</v>
      </c>
      <c r="Q2501">
        <v>87.34</v>
      </c>
      <c r="R2501">
        <v>5272.4</v>
      </c>
      <c r="S2501">
        <v>4973.0200000000004</v>
      </c>
      <c r="T2501">
        <v>5503.02</v>
      </c>
      <c r="U2501" t="str">
        <f>TEXT(Table1[[#This Row],[Booking_Date]],"mmm")</f>
        <v>Mar</v>
      </c>
      <c r="V2501">
        <f>YEAR(Table1[[#This Row],[Booking_Date]])</f>
        <v>2026</v>
      </c>
      <c r="W2501" t="s">
        <v>38</v>
      </c>
      <c r="X2501" t="str">
        <f>IF(Table1[[#This Row],[Freight_Cost]]&gt;50000,"High","Low")</f>
        <v>High</v>
      </c>
      <c r="Y2501" s="5" t="str">
        <f>IF(Table1[[#This Row],[Profit]]&gt;10000,"Good","Average")</f>
        <v>Average</v>
      </c>
      <c r="Z2501" s="5" t="str" cm="1">
        <f t="array" ref="Z2501">_xlfn.IFS(K2501&lt;=5,"Excellent",K2501&lt;=10,"Good",TRUE,"Delayed")</f>
        <v>Good</v>
      </c>
      <c r="AA2501" s="5" t="str">
        <f>_xlfn.XLOOKUP(Table1[[#This Row],[Shipment_ID]],A:A,E:E)</f>
        <v>COSCO</v>
      </c>
      <c r="AB2501" s="5">
        <f t="shared" si="39"/>
        <v>5503.02</v>
      </c>
    </row>
    <row r="2502" spans="1:28">
      <c r="A2502" t="s">
        <v>2696</v>
      </c>
      <c r="B2502" s="1">
        <v>45880</v>
      </c>
      <c r="C2502" t="s">
        <v>121</v>
      </c>
      <c r="D2502" t="s">
        <v>82</v>
      </c>
      <c r="E2502" t="s">
        <v>102</v>
      </c>
      <c r="F2502" t="s">
        <v>32</v>
      </c>
      <c r="G2502" t="s">
        <v>84</v>
      </c>
      <c r="H2502">
        <v>14.01</v>
      </c>
      <c r="I2502">
        <v>1983</v>
      </c>
      <c r="J2502">
        <v>93.76</v>
      </c>
      <c r="K2502">
        <v>6</v>
      </c>
      <c r="L2502" t="s">
        <v>68</v>
      </c>
      <c r="M2502" t="s">
        <v>35</v>
      </c>
      <c r="N2502">
        <v>54156.2</v>
      </c>
      <c r="O2502" t="s">
        <v>156</v>
      </c>
      <c r="P2502" t="s">
        <v>74</v>
      </c>
      <c r="Q2502">
        <v>82.5</v>
      </c>
      <c r="R2502">
        <v>4526.3999999999996</v>
      </c>
      <c r="S2502">
        <v>1548.61</v>
      </c>
      <c r="T2502">
        <v>9278.19</v>
      </c>
      <c r="U2502" t="str">
        <f>TEXT(Table1[[#This Row],[Booking_Date]],"mmm")</f>
        <v>Aug</v>
      </c>
      <c r="V2502">
        <f>YEAR(Table1[[#This Row],[Booking_Date]])</f>
        <v>2025</v>
      </c>
      <c r="W2502" t="s">
        <v>48</v>
      </c>
      <c r="X2502" t="str">
        <f>IF(Table1[[#This Row],[Freight_Cost]]&gt;50000,"High","Low")</f>
        <v>High</v>
      </c>
      <c r="Y2502" s="5" t="str">
        <f>IF(Table1[[#This Row],[Profit]]&gt;10000,"Good","Average")</f>
        <v>Average</v>
      </c>
      <c r="Z2502" s="5" t="str" cm="1">
        <f t="array" ref="Z2502">_xlfn.IFS(K2502&lt;=5,"Excellent",K2502&lt;=10,"Good",TRUE,"Delayed")</f>
        <v>Good</v>
      </c>
      <c r="AA2502" s="5" t="str">
        <f>_xlfn.XLOOKUP(Table1[[#This Row],[Shipment_ID]],A:A,E:E)</f>
        <v>Maersk</v>
      </c>
      <c r="AB2502" s="5">
        <f t="shared" si="39"/>
        <v>9278.19</v>
      </c>
    </row>
    <row r="2503" spans="1:28">
      <c r="A2503" t="s">
        <v>2697</v>
      </c>
      <c r="B2503" s="1">
        <v>45584</v>
      </c>
      <c r="C2503" t="s">
        <v>29</v>
      </c>
      <c r="D2503" t="s">
        <v>82</v>
      </c>
      <c r="E2503" t="s">
        <v>31</v>
      </c>
      <c r="F2503" t="s">
        <v>32</v>
      </c>
      <c r="G2503" t="s">
        <v>33</v>
      </c>
      <c r="H2503">
        <v>27.03</v>
      </c>
      <c r="I2503">
        <v>2479</v>
      </c>
      <c r="J2503">
        <v>101.29</v>
      </c>
      <c r="K2503">
        <v>6</v>
      </c>
      <c r="L2503" t="s">
        <v>68</v>
      </c>
      <c r="M2503" t="s">
        <v>60</v>
      </c>
      <c r="N2503">
        <v>68729.8</v>
      </c>
      <c r="O2503" t="s">
        <v>366</v>
      </c>
      <c r="P2503" t="s">
        <v>54</v>
      </c>
      <c r="Q2503">
        <v>86.94</v>
      </c>
      <c r="R2503">
        <v>6039.2</v>
      </c>
      <c r="S2503">
        <v>3503.08</v>
      </c>
      <c r="T2503">
        <v>7216.56</v>
      </c>
      <c r="U2503" t="str">
        <f>TEXT(Table1[[#This Row],[Booking_Date]],"mmm")</f>
        <v>Oct</v>
      </c>
      <c r="V2503">
        <f>YEAR(Table1[[#This Row],[Booking_Date]])</f>
        <v>2024</v>
      </c>
      <c r="W2503" t="s">
        <v>104</v>
      </c>
      <c r="X2503" t="str">
        <f>IF(Table1[[#This Row],[Freight_Cost]]&gt;50000,"High","Low")</f>
        <v>High</v>
      </c>
      <c r="Y2503" s="5" t="str">
        <f>IF(Table1[[#This Row],[Profit]]&gt;10000,"Good","Average")</f>
        <v>Average</v>
      </c>
      <c r="Z2503" s="5" t="str" cm="1">
        <f t="array" ref="Z2503">_xlfn.IFS(K2503&lt;=5,"Excellent",K2503&lt;=10,"Good",TRUE,"Delayed")</f>
        <v>Good</v>
      </c>
      <c r="AA2503" s="5" t="str">
        <f>_xlfn.XLOOKUP(Table1[[#This Row],[Shipment_ID]],A:A,E:E)</f>
        <v>Hapag-Lloyd</v>
      </c>
      <c r="AB2503" s="5">
        <f t="shared" si="39"/>
        <v>7216.56</v>
      </c>
    </row>
    <row r="2504" spans="1:28">
      <c r="A2504" t="s">
        <v>2698</v>
      </c>
      <c r="B2504" s="1">
        <v>45712</v>
      </c>
      <c r="C2504" t="s">
        <v>115</v>
      </c>
      <c r="D2504" t="s">
        <v>30</v>
      </c>
      <c r="E2504" t="s">
        <v>57</v>
      </c>
      <c r="F2504" t="s">
        <v>32</v>
      </c>
      <c r="G2504" t="s">
        <v>43</v>
      </c>
      <c r="H2504">
        <v>20.87</v>
      </c>
      <c r="I2504">
        <v>371</v>
      </c>
      <c r="J2504">
        <v>101.08</v>
      </c>
      <c r="K2504">
        <v>2</v>
      </c>
      <c r="L2504" t="s">
        <v>44</v>
      </c>
      <c r="M2504" t="s">
        <v>60</v>
      </c>
      <c r="N2504">
        <v>35364.6</v>
      </c>
      <c r="O2504" t="s">
        <v>87</v>
      </c>
      <c r="P2504" t="s">
        <v>74</v>
      </c>
      <c r="Q2504">
        <v>85.26</v>
      </c>
      <c r="R2504">
        <v>1576.8</v>
      </c>
      <c r="S2504">
        <v>2929.83</v>
      </c>
      <c r="T2504">
        <v>5594.58</v>
      </c>
      <c r="U2504" t="str">
        <f>TEXT(Table1[[#This Row],[Booking_Date]],"mmm")</f>
        <v>Feb</v>
      </c>
      <c r="V2504">
        <f>YEAR(Table1[[#This Row],[Booking_Date]])</f>
        <v>2025</v>
      </c>
      <c r="W2504" t="s">
        <v>38</v>
      </c>
      <c r="X2504" t="str">
        <f>IF(Table1[[#This Row],[Freight_Cost]]&gt;50000,"High","Low")</f>
        <v>Low</v>
      </c>
      <c r="Y2504" s="5" t="str">
        <f>IF(Table1[[#This Row],[Profit]]&gt;10000,"Good","Average")</f>
        <v>Average</v>
      </c>
      <c r="Z2504" s="5" t="str" cm="1">
        <f t="array" ref="Z2504">_xlfn.IFS(K2504&lt;=5,"Excellent",K2504&lt;=10,"Good",TRUE,"Delayed")</f>
        <v>Excellent</v>
      </c>
      <c r="AA2504" s="5" t="str">
        <f>_xlfn.XLOOKUP(Table1[[#This Row],[Shipment_ID]],A:A,E:E)</f>
        <v>Evergreen</v>
      </c>
      <c r="AB2504" s="5">
        <f t="shared" si="39"/>
        <v>5594.58</v>
      </c>
    </row>
    <row r="2505" spans="1:28">
      <c r="A2505" t="s">
        <v>2699</v>
      </c>
      <c r="B2505" s="1">
        <v>45784</v>
      </c>
      <c r="C2505" t="s">
        <v>50</v>
      </c>
      <c r="D2505" t="s">
        <v>51</v>
      </c>
      <c r="E2505" t="s">
        <v>66</v>
      </c>
      <c r="F2505" t="s">
        <v>58</v>
      </c>
      <c r="G2505" t="s">
        <v>59</v>
      </c>
      <c r="H2505">
        <v>25.13</v>
      </c>
      <c r="I2505">
        <v>1317</v>
      </c>
      <c r="J2505">
        <v>87.01</v>
      </c>
      <c r="K2505">
        <v>5</v>
      </c>
      <c r="L2505" t="s">
        <v>34</v>
      </c>
      <c r="M2505" t="s">
        <v>45</v>
      </c>
      <c r="N2505">
        <v>67362.2</v>
      </c>
      <c r="O2505" t="s">
        <v>287</v>
      </c>
      <c r="P2505" t="s">
        <v>62</v>
      </c>
      <c r="Q2505">
        <v>88.82</v>
      </c>
      <c r="R2505">
        <v>3639.2</v>
      </c>
      <c r="S2505">
        <v>2248.0700000000002</v>
      </c>
      <c r="T2505">
        <v>7767.95</v>
      </c>
      <c r="U2505" t="str">
        <f>TEXT(Table1[[#This Row],[Booking_Date]],"mmm")</f>
        <v>May</v>
      </c>
      <c r="V2505">
        <f>YEAR(Table1[[#This Row],[Booking_Date]])</f>
        <v>2025</v>
      </c>
      <c r="W2505" t="s">
        <v>75</v>
      </c>
      <c r="X2505" t="str">
        <f>IF(Table1[[#This Row],[Freight_Cost]]&gt;50000,"High","Low")</f>
        <v>High</v>
      </c>
      <c r="Y2505" s="5" t="str">
        <f>IF(Table1[[#This Row],[Profit]]&gt;10000,"Good","Average")</f>
        <v>Average</v>
      </c>
      <c r="Z2505" s="5" t="str" cm="1">
        <f t="array" ref="Z2505">_xlfn.IFS(K2505&lt;=5,"Excellent",K2505&lt;=10,"Good",TRUE,"Delayed")</f>
        <v>Excellent</v>
      </c>
      <c r="AA2505" s="5" t="str">
        <f>_xlfn.XLOOKUP(Table1[[#This Row],[Shipment_ID]],A:A,E:E)</f>
        <v>COSCO</v>
      </c>
      <c r="AB2505" s="5">
        <f t="shared" si="39"/>
        <v>7767.95</v>
      </c>
    </row>
    <row r="2506" spans="1:28">
      <c r="A2506" t="s">
        <v>2700</v>
      </c>
      <c r="B2506" s="1">
        <v>45969</v>
      </c>
      <c r="C2506" t="s">
        <v>121</v>
      </c>
      <c r="D2506" t="s">
        <v>82</v>
      </c>
      <c r="E2506" t="s">
        <v>102</v>
      </c>
      <c r="F2506" t="s">
        <v>32</v>
      </c>
      <c r="G2506" t="s">
        <v>84</v>
      </c>
      <c r="H2506">
        <v>15.25</v>
      </c>
      <c r="I2506">
        <v>1923</v>
      </c>
      <c r="J2506">
        <v>88.17</v>
      </c>
      <c r="K2506">
        <v>4</v>
      </c>
      <c r="L2506" t="s">
        <v>44</v>
      </c>
      <c r="M2506" t="s">
        <v>60</v>
      </c>
      <c r="N2506">
        <v>47381.4</v>
      </c>
      <c r="O2506" t="s">
        <v>189</v>
      </c>
      <c r="P2506" t="s">
        <v>74</v>
      </c>
      <c r="Q2506">
        <v>83.58</v>
      </c>
      <c r="R2506">
        <v>4456</v>
      </c>
      <c r="S2506">
        <v>2192.71</v>
      </c>
      <c r="T2506">
        <v>4800.8</v>
      </c>
      <c r="U2506" t="str">
        <f>TEXT(Table1[[#This Row],[Booking_Date]],"mmm")</f>
        <v>Nov</v>
      </c>
      <c r="V2506">
        <f>YEAR(Table1[[#This Row],[Booking_Date]])</f>
        <v>2025</v>
      </c>
      <c r="W2506" t="s">
        <v>104</v>
      </c>
      <c r="X2506" t="str">
        <f>IF(Table1[[#This Row],[Freight_Cost]]&gt;50000,"High","Low")</f>
        <v>Low</v>
      </c>
      <c r="Y2506" s="5" t="str">
        <f>IF(Table1[[#This Row],[Profit]]&gt;10000,"Good","Average")</f>
        <v>Average</v>
      </c>
      <c r="Z2506" s="5" t="str" cm="1">
        <f t="array" ref="Z2506">_xlfn.IFS(K2506&lt;=5,"Excellent",K2506&lt;=10,"Good",TRUE,"Delayed")</f>
        <v>Excellent</v>
      </c>
      <c r="AA2506" s="5" t="str">
        <f>_xlfn.XLOOKUP(Table1[[#This Row],[Shipment_ID]],A:A,E:E)</f>
        <v>Maersk</v>
      </c>
      <c r="AB2506" s="5">
        <f t="shared" si="39"/>
        <v>4800.8</v>
      </c>
    </row>
    <row r="2507" spans="1:28">
      <c r="A2507" t="s">
        <v>2701</v>
      </c>
      <c r="B2507" s="1">
        <v>45867</v>
      </c>
      <c r="C2507" t="s">
        <v>40</v>
      </c>
      <c r="D2507" t="s">
        <v>108</v>
      </c>
      <c r="E2507" t="s">
        <v>42</v>
      </c>
      <c r="F2507" t="s">
        <v>58</v>
      </c>
      <c r="G2507" t="s">
        <v>52</v>
      </c>
      <c r="H2507">
        <v>20.52</v>
      </c>
      <c r="I2507">
        <v>2287</v>
      </c>
      <c r="J2507">
        <v>98.47</v>
      </c>
      <c r="K2507">
        <v>6</v>
      </c>
      <c r="L2507" t="s">
        <v>34</v>
      </c>
      <c r="M2507" t="s">
        <v>45</v>
      </c>
      <c r="N2507">
        <v>76228.399999999994</v>
      </c>
      <c r="O2507" t="s">
        <v>207</v>
      </c>
      <c r="P2507" t="s">
        <v>47</v>
      </c>
      <c r="Q2507">
        <v>87.02</v>
      </c>
      <c r="R2507">
        <v>5394.8</v>
      </c>
      <c r="S2507">
        <v>3827.06</v>
      </c>
      <c r="T2507">
        <v>7614.12</v>
      </c>
      <c r="U2507" t="str">
        <f>TEXT(Table1[[#This Row],[Booking_Date]],"mmm")</f>
        <v>Jul</v>
      </c>
      <c r="V2507">
        <f>YEAR(Table1[[#This Row],[Booking_Date]])</f>
        <v>2025</v>
      </c>
      <c r="W2507" t="s">
        <v>48</v>
      </c>
      <c r="X2507" t="str">
        <f>IF(Table1[[#This Row],[Freight_Cost]]&gt;50000,"High","Low")</f>
        <v>High</v>
      </c>
      <c r="Y2507" s="5" t="str">
        <f>IF(Table1[[#This Row],[Profit]]&gt;10000,"Good","Average")</f>
        <v>Average</v>
      </c>
      <c r="Z2507" s="5" t="str" cm="1">
        <f t="array" ref="Z2507">_xlfn.IFS(K2507&lt;=5,"Excellent",K2507&lt;=10,"Good",TRUE,"Delayed")</f>
        <v>Good</v>
      </c>
      <c r="AA2507" s="5" t="str">
        <f>_xlfn.XLOOKUP(Table1[[#This Row],[Shipment_ID]],A:A,E:E)</f>
        <v>CMA CGM</v>
      </c>
      <c r="AB2507" s="5">
        <f t="shared" si="39"/>
        <v>7614.12</v>
      </c>
    </row>
    <row r="2508" spans="1:28">
      <c r="A2508" t="s">
        <v>2702</v>
      </c>
      <c r="B2508" s="1">
        <v>45850</v>
      </c>
      <c r="C2508" t="s">
        <v>29</v>
      </c>
      <c r="D2508" t="s">
        <v>108</v>
      </c>
      <c r="E2508" t="s">
        <v>42</v>
      </c>
      <c r="F2508" t="s">
        <v>32</v>
      </c>
      <c r="G2508" t="s">
        <v>59</v>
      </c>
      <c r="H2508">
        <v>17.260000000000002</v>
      </c>
      <c r="I2508">
        <v>1305</v>
      </c>
      <c r="J2508">
        <v>101.38</v>
      </c>
      <c r="K2508">
        <v>5</v>
      </c>
      <c r="L2508" t="s">
        <v>68</v>
      </c>
      <c r="M2508" t="s">
        <v>35</v>
      </c>
      <c r="N2508">
        <v>49859.6</v>
      </c>
      <c r="O2508" t="s">
        <v>93</v>
      </c>
      <c r="P2508" t="s">
        <v>54</v>
      </c>
      <c r="Q2508">
        <v>85.6</v>
      </c>
      <c r="R2508">
        <v>3300.4</v>
      </c>
      <c r="S2508">
        <v>3010.97</v>
      </c>
      <c r="T2508">
        <v>4224.75</v>
      </c>
      <c r="U2508" t="str">
        <f>TEXT(Table1[[#This Row],[Booking_Date]],"mmm")</f>
        <v>Jul</v>
      </c>
      <c r="V2508">
        <f>YEAR(Table1[[#This Row],[Booking_Date]])</f>
        <v>2025</v>
      </c>
      <c r="W2508" t="s">
        <v>48</v>
      </c>
      <c r="X2508" t="str">
        <f>IF(Table1[[#This Row],[Freight_Cost]]&gt;50000,"High","Low")</f>
        <v>Low</v>
      </c>
      <c r="Y2508" s="5" t="str">
        <f>IF(Table1[[#This Row],[Profit]]&gt;10000,"Good","Average")</f>
        <v>Average</v>
      </c>
      <c r="Z2508" s="5" t="str" cm="1">
        <f t="array" ref="Z2508">_xlfn.IFS(K2508&lt;=5,"Excellent",K2508&lt;=10,"Good",TRUE,"Delayed")</f>
        <v>Excellent</v>
      </c>
      <c r="AA2508" s="5" t="str">
        <f>_xlfn.XLOOKUP(Table1[[#This Row],[Shipment_ID]],A:A,E:E)</f>
        <v>CMA CGM</v>
      </c>
      <c r="AB2508" s="5">
        <f t="shared" si="39"/>
        <v>4224.75</v>
      </c>
    </row>
    <row r="2509" spans="1:28">
      <c r="A2509" t="s">
        <v>2703</v>
      </c>
      <c r="B2509" s="1">
        <v>45373</v>
      </c>
      <c r="C2509" t="s">
        <v>40</v>
      </c>
      <c r="D2509" t="s">
        <v>65</v>
      </c>
      <c r="E2509" t="s">
        <v>83</v>
      </c>
      <c r="F2509" t="s">
        <v>58</v>
      </c>
      <c r="G2509" t="s">
        <v>84</v>
      </c>
      <c r="H2509">
        <v>10.34</v>
      </c>
      <c r="I2509">
        <v>1433</v>
      </c>
      <c r="J2509">
        <v>92.4</v>
      </c>
      <c r="K2509">
        <v>4</v>
      </c>
      <c r="L2509" t="s">
        <v>68</v>
      </c>
      <c r="M2509" t="s">
        <v>35</v>
      </c>
      <c r="N2509">
        <v>56090</v>
      </c>
      <c r="O2509" t="s">
        <v>116</v>
      </c>
      <c r="P2509" t="s">
        <v>70</v>
      </c>
      <c r="Q2509">
        <v>86.58</v>
      </c>
      <c r="R2509">
        <v>3279.6</v>
      </c>
      <c r="S2509">
        <v>2707.93</v>
      </c>
      <c r="T2509">
        <v>5673.63</v>
      </c>
      <c r="U2509" t="str">
        <f>TEXT(Table1[[#This Row],[Booking_Date]],"mmm")</f>
        <v>Mar</v>
      </c>
      <c r="V2509">
        <f>YEAR(Table1[[#This Row],[Booking_Date]])</f>
        <v>2024</v>
      </c>
      <c r="W2509" t="s">
        <v>38</v>
      </c>
      <c r="X2509" t="str">
        <f>IF(Table1[[#This Row],[Freight_Cost]]&gt;50000,"High","Low")</f>
        <v>High</v>
      </c>
      <c r="Y2509" s="5" t="str">
        <f>IF(Table1[[#This Row],[Profit]]&gt;10000,"Good","Average")</f>
        <v>Average</v>
      </c>
      <c r="Z2509" s="5" t="str" cm="1">
        <f t="array" ref="Z2509">_xlfn.IFS(K2509&lt;=5,"Excellent",K2509&lt;=10,"Good",TRUE,"Delayed")</f>
        <v>Excellent</v>
      </c>
      <c r="AA2509" s="5" t="str">
        <f>_xlfn.XLOOKUP(Table1[[#This Row],[Shipment_ID]],A:A,E:E)</f>
        <v>MSC</v>
      </c>
      <c r="AB2509" s="5">
        <f t="shared" si="39"/>
        <v>5673.63</v>
      </c>
    </row>
    <row r="2510" spans="1:28">
      <c r="A2510" t="s">
        <v>2704</v>
      </c>
      <c r="B2510" s="1">
        <v>46144</v>
      </c>
      <c r="C2510" t="s">
        <v>50</v>
      </c>
      <c r="D2510" t="s">
        <v>51</v>
      </c>
      <c r="E2510" t="s">
        <v>57</v>
      </c>
      <c r="F2510" t="s">
        <v>58</v>
      </c>
      <c r="G2510" t="s">
        <v>33</v>
      </c>
      <c r="H2510">
        <v>15.19</v>
      </c>
      <c r="I2510">
        <v>709</v>
      </c>
      <c r="J2510">
        <v>89.63</v>
      </c>
      <c r="K2510">
        <v>2</v>
      </c>
      <c r="L2510" t="s">
        <v>44</v>
      </c>
      <c r="M2510" t="s">
        <v>60</v>
      </c>
      <c r="N2510">
        <v>44934.6</v>
      </c>
      <c r="O2510" t="s">
        <v>91</v>
      </c>
      <c r="P2510" t="s">
        <v>74</v>
      </c>
      <c r="Q2510">
        <v>81</v>
      </c>
      <c r="R2510">
        <v>2025.6</v>
      </c>
      <c r="S2510">
        <v>3336.39</v>
      </c>
      <c r="T2510">
        <v>4891.1099999999997</v>
      </c>
      <c r="U2510" t="str">
        <f>TEXT(Table1[[#This Row],[Booking_Date]],"mmm")</f>
        <v>May</v>
      </c>
      <c r="V2510">
        <f>YEAR(Table1[[#This Row],[Booking_Date]])</f>
        <v>2026</v>
      </c>
      <c r="W2510" t="s">
        <v>75</v>
      </c>
      <c r="X2510" t="str">
        <f>IF(Table1[[#This Row],[Freight_Cost]]&gt;50000,"High","Low")</f>
        <v>Low</v>
      </c>
      <c r="Y2510" s="5" t="str">
        <f>IF(Table1[[#This Row],[Profit]]&gt;10000,"Good","Average")</f>
        <v>Average</v>
      </c>
      <c r="Z2510" s="5" t="str" cm="1">
        <f t="array" ref="Z2510">_xlfn.IFS(K2510&lt;=5,"Excellent",K2510&lt;=10,"Good",TRUE,"Delayed")</f>
        <v>Excellent</v>
      </c>
      <c r="AA2510" s="5" t="str">
        <f>_xlfn.XLOOKUP(Table1[[#This Row],[Shipment_ID]],A:A,E:E)</f>
        <v>Evergreen</v>
      </c>
      <c r="AB2510" s="5">
        <f t="shared" si="39"/>
        <v>4891.1099999999997</v>
      </c>
    </row>
    <row r="2511" spans="1:28">
      <c r="A2511" t="s">
        <v>2705</v>
      </c>
      <c r="B2511" s="1">
        <v>45477</v>
      </c>
      <c r="C2511" t="s">
        <v>50</v>
      </c>
      <c r="D2511" t="s">
        <v>65</v>
      </c>
      <c r="E2511" t="s">
        <v>31</v>
      </c>
      <c r="F2511" t="s">
        <v>32</v>
      </c>
      <c r="G2511" t="s">
        <v>84</v>
      </c>
      <c r="H2511">
        <v>26.74</v>
      </c>
      <c r="I2511">
        <v>963</v>
      </c>
      <c r="J2511">
        <v>101.17</v>
      </c>
      <c r="K2511">
        <v>4</v>
      </c>
      <c r="L2511" t="s">
        <v>34</v>
      </c>
      <c r="M2511" t="s">
        <v>60</v>
      </c>
      <c r="N2511">
        <v>52762.400000000001</v>
      </c>
      <c r="O2511" t="s">
        <v>109</v>
      </c>
      <c r="P2511" t="s">
        <v>47</v>
      </c>
      <c r="Q2511">
        <v>84.17</v>
      </c>
      <c r="R2511">
        <v>2995.6</v>
      </c>
      <c r="S2511">
        <v>4442.8599999999997</v>
      </c>
      <c r="T2511">
        <v>8630.86</v>
      </c>
      <c r="U2511" t="str">
        <f>TEXT(Table1[[#This Row],[Booking_Date]],"mmm")</f>
        <v>Jul</v>
      </c>
      <c r="V2511">
        <f>YEAR(Table1[[#This Row],[Booking_Date]])</f>
        <v>2024</v>
      </c>
      <c r="W2511" t="s">
        <v>48</v>
      </c>
      <c r="X2511" t="str">
        <f>IF(Table1[[#This Row],[Freight_Cost]]&gt;50000,"High","Low")</f>
        <v>High</v>
      </c>
      <c r="Y2511" s="5" t="str">
        <f>IF(Table1[[#This Row],[Profit]]&gt;10000,"Good","Average")</f>
        <v>Average</v>
      </c>
      <c r="Z2511" s="5" t="str" cm="1">
        <f t="array" ref="Z2511">_xlfn.IFS(K2511&lt;=5,"Excellent",K2511&lt;=10,"Good",TRUE,"Delayed")</f>
        <v>Excellent</v>
      </c>
      <c r="AA2511" s="5" t="str">
        <f>_xlfn.XLOOKUP(Table1[[#This Row],[Shipment_ID]],A:A,E:E)</f>
        <v>Hapag-Lloyd</v>
      </c>
      <c r="AB2511" s="5">
        <f t="shared" si="39"/>
        <v>8630.86</v>
      </c>
    </row>
    <row r="2512" spans="1:28">
      <c r="A2512" t="s">
        <v>2706</v>
      </c>
      <c r="B2512" s="1">
        <v>45563</v>
      </c>
      <c r="C2512" t="s">
        <v>115</v>
      </c>
      <c r="D2512" t="s">
        <v>108</v>
      </c>
      <c r="E2512" t="s">
        <v>66</v>
      </c>
      <c r="F2512" t="s">
        <v>32</v>
      </c>
      <c r="G2512" t="s">
        <v>43</v>
      </c>
      <c r="H2512">
        <v>12.97</v>
      </c>
      <c r="I2512">
        <v>507</v>
      </c>
      <c r="J2512">
        <v>104.64</v>
      </c>
      <c r="K2512">
        <v>2</v>
      </c>
      <c r="L2512" t="s">
        <v>34</v>
      </c>
      <c r="M2512" t="s">
        <v>35</v>
      </c>
      <c r="N2512">
        <v>39313.800000000003</v>
      </c>
      <c r="O2512" t="s">
        <v>207</v>
      </c>
      <c r="P2512" t="s">
        <v>62</v>
      </c>
      <c r="Q2512">
        <v>87.79</v>
      </c>
      <c r="R2512">
        <v>1532.8</v>
      </c>
      <c r="S2512">
        <v>4269.26</v>
      </c>
      <c r="T2512">
        <v>4030.57</v>
      </c>
      <c r="U2512" t="str">
        <f>TEXT(Table1[[#This Row],[Booking_Date]],"mmm")</f>
        <v>Sep</v>
      </c>
      <c r="V2512">
        <f>YEAR(Table1[[#This Row],[Booking_Date]])</f>
        <v>2024</v>
      </c>
      <c r="W2512" t="s">
        <v>48</v>
      </c>
      <c r="X2512" t="str">
        <f>IF(Table1[[#This Row],[Freight_Cost]]&gt;50000,"High","Low")</f>
        <v>Low</v>
      </c>
      <c r="Y2512" s="5" t="str">
        <f>IF(Table1[[#This Row],[Profit]]&gt;10000,"Good","Average")</f>
        <v>Average</v>
      </c>
      <c r="Z2512" s="5" t="str" cm="1">
        <f t="array" ref="Z2512">_xlfn.IFS(K2512&lt;=5,"Excellent",K2512&lt;=10,"Good",TRUE,"Delayed")</f>
        <v>Excellent</v>
      </c>
      <c r="AA2512" s="5" t="str">
        <f>_xlfn.XLOOKUP(Table1[[#This Row],[Shipment_ID]],A:A,E:E)</f>
        <v>COSCO</v>
      </c>
      <c r="AB2512" s="5">
        <f t="shared" si="39"/>
        <v>4030.57</v>
      </c>
    </row>
    <row r="2513" spans="1:28">
      <c r="A2513" t="s">
        <v>2707</v>
      </c>
      <c r="B2513" s="1">
        <v>45912</v>
      </c>
      <c r="C2513" t="s">
        <v>50</v>
      </c>
      <c r="D2513" t="s">
        <v>51</v>
      </c>
      <c r="E2513" t="s">
        <v>57</v>
      </c>
      <c r="F2513" t="s">
        <v>58</v>
      </c>
      <c r="G2513" t="s">
        <v>52</v>
      </c>
      <c r="H2513">
        <v>20.02</v>
      </c>
      <c r="I2513">
        <v>1863</v>
      </c>
      <c r="J2513">
        <v>94.59</v>
      </c>
      <c r="K2513">
        <v>5</v>
      </c>
      <c r="L2513" t="s">
        <v>34</v>
      </c>
      <c r="M2513" t="s">
        <v>45</v>
      </c>
      <c r="N2513">
        <v>70224.800000000003</v>
      </c>
      <c r="O2513" t="s">
        <v>341</v>
      </c>
      <c r="P2513" t="s">
        <v>70</v>
      </c>
      <c r="Q2513">
        <v>87.78</v>
      </c>
      <c r="R2513">
        <v>4526.8</v>
      </c>
      <c r="S2513">
        <v>4526.3999999999996</v>
      </c>
      <c r="T2513">
        <v>6319.77</v>
      </c>
      <c r="U2513" t="str">
        <f>TEXT(Table1[[#This Row],[Booking_Date]],"mmm")</f>
        <v>Sep</v>
      </c>
      <c r="V2513">
        <f>YEAR(Table1[[#This Row],[Booking_Date]])</f>
        <v>2025</v>
      </c>
      <c r="W2513" t="s">
        <v>48</v>
      </c>
      <c r="X2513" t="str">
        <f>IF(Table1[[#This Row],[Freight_Cost]]&gt;50000,"High","Low")</f>
        <v>High</v>
      </c>
      <c r="Y2513" s="5" t="str">
        <f>IF(Table1[[#This Row],[Profit]]&gt;10000,"Good","Average")</f>
        <v>Average</v>
      </c>
      <c r="Z2513" s="5" t="str" cm="1">
        <f t="array" ref="Z2513">_xlfn.IFS(K2513&lt;=5,"Excellent",K2513&lt;=10,"Good",TRUE,"Delayed")</f>
        <v>Excellent</v>
      </c>
      <c r="AA2513" s="5" t="str">
        <f>_xlfn.XLOOKUP(Table1[[#This Row],[Shipment_ID]],A:A,E:E)</f>
        <v>Evergreen</v>
      </c>
      <c r="AB2513" s="5">
        <f t="shared" si="39"/>
        <v>6319.77</v>
      </c>
    </row>
    <row r="2514" spans="1:28">
      <c r="A2514" t="s">
        <v>2708</v>
      </c>
      <c r="B2514" s="1">
        <v>45920</v>
      </c>
      <c r="C2514" t="s">
        <v>89</v>
      </c>
      <c r="D2514" t="s">
        <v>82</v>
      </c>
      <c r="E2514" t="s">
        <v>99</v>
      </c>
      <c r="F2514" t="s">
        <v>32</v>
      </c>
      <c r="G2514" t="s">
        <v>90</v>
      </c>
      <c r="H2514">
        <v>25.82</v>
      </c>
      <c r="I2514">
        <v>850</v>
      </c>
      <c r="J2514">
        <v>100.04</v>
      </c>
      <c r="K2514">
        <v>4</v>
      </c>
      <c r="L2514" t="s">
        <v>34</v>
      </c>
      <c r="M2514" t="s">
        <v>60</v>
      </c>
      <c r="N2514">
        <v>50442.8</v>
      </c>
      <c r="O2514" t="s">
        <v>410</v>
      </c>
      <c r="P2514" t="s">
        <v>70</v>
      </c>
      <c r="Q2514">
        <v>81.040000000000006</v>
      </c>
      <c r="R2514">
        <v>2732.8</v>
      </c>
      <c r="S2514">
        <v>2126.3000000000002</v>
      </c>
      <c r="T2514">
        <v>4543.3599999999997</v>
      </c>
      <c r="U2514" t="str">
        <f>TEXT(Table1[[#This Row],[Booking_Date]],"mmm")</f>
        <v>Sep</v>
      </c>
      <c r="V2514">
        <f>YEAR(Table1[[#This Row],[Booking_Date]])</f>
        <v>2025</v>
      </c>
      <c r="W2514" t="s">
        <v>48</v>
      </c>
      <c r="X2514" t="str">
        <f>IF(Table1[[#This Row],[Freight_Cost]]&gt;50000,"High","Low")</f>
        <v>High</v>
      </c>
      <c r="Y2514" s="5" t="str">
        <f>IF(Table1[[#This Row],[Profit]]&gt;10000,"Good","Average")</f>
        <v>Average</v>
      </c>
      <c r="Z2514" s="5" t="str" cm="1">
        <f t="array" ref="Z2514">_xlfn.IFS(K2514&lt;=5,"Excellent",K2514&lt;=10,"Good",TRUE,"Delayed")</f>
        <v>Excellent</v>
      </c>
      <c r="AA2514" s="5" t="str">
        <f>_xlfn.XLOOKUP(Table1[[#This Row],[Shipment_ID]],A:A,E:E)</f>
        <v>ONE</v>
      </c>
      <c r="AB2514" s="5">
        <f t="shared" si="39"/>
        <v>4543.3599999999997</v>
      </c>
    </row>
    <row r="2515" spans="1:28">
      <c r="A2515" t="s">
        <v>2709</v>
      </c>
      <c r="B2515" s="1">
        <v>46049</v>
      </c>
      <c r="C2515" t="s">
        <v>89</v>
      </c>
      <c r="D2515" t="s">
        <v>108</v>
      </c>
      <c r="E2515" t="s">
        <v>42</v>
      </c>
      <c r="F2515" t="s">
        <v>32</v>
      </c>
      <c r="G2515" t="s">
        <v>84</v>
      </c>
      <c r="H2515">
        <v>11.63</v>
      </c>
      <c r="I2515">
        <v>1920</v>
      </c>
      <c r="J2515">
        <v>98.5</v>
      </c>
      <c r="K2515">
        <v>6</v>
      </c>
      <c r="L2515" t="s">
        <v>68</v>
      </c>
      <c r="M2515" t="s">
        <v>45</v>
      </c>
      <c r="N2515">
        <v>49327</v>
      </c>
      <c r="O2515" t="s">
        <v>73</v>
      </c>
      <c r="P2515" t="s">
        <v>54</v>
      </c>
      <c r="Q2515">
        <v>81.8</v>
      </c>
      <c r="R2515">
        <v>4305.2</v>
      </c>
      <c r="S2515">
        <v>1936.24</v>
      </c>
      <c r="T2515">
        <v>8667.59</v>
      </c>
      <c r="U2515" t="str">
        <f>TEXT(Table1[[#This Row],[Booking_Date]],"mmm")</f>
        <v>Jan</v>
      </c>
      <c r="V2515">
        <f>YEAR(Table1[[#This Row],[Booking_Date]])</f>
        <v>2026</v>
      </c>
      <c r="W2515" t="s">
        <v>38</v>
      </c>
      <c r="X2515" t="str">
        <f>IF(Table1[[#This Row],[Freight_Cost]]&gt;50000,"High","Low")</f>
        <v>Low</v>
      </c>
      <c r="Y2515" s="5" t="str">
        <f>IF(Table1[[#This Row],[Profit]]&gt;10000,"Good","Average")</f>
        <v>Average</v>
      </c>
      <c r="Z2515" s="5" t="str" cm="1">
        <f t="array" ref="Z2515">_xlfn.IFS(K2515&lt;=5,"Excellent",K2515&lt;=10,"Good",TRUE,"Delayed")</f>
        <v>Good</v>
      </c>
      <c r="AA2515" s="5" t="str">
        <f>_xlfn.XLOOKUP(Table1[[#This Row],[Shipment_ID]],A:A,E:E)</f>
        <v>CMA CGM</v>
      </c>
      <c r="AB2515" s="5">
        <f t="shared" si="39"/>
        <v>8667.59</v>
      </c>
    </row>
    <row r="2516" spans="1:28">
      <c r="A2516" t="s">
        <v>2710</v>
      </c>
      <c r="B2516" s="1">
        <v>45534</v>
      </c>
      <c r="C2516" t="s">
        <v>64</v>
      </c>
      <c r="D2516" t="s">
        <v>72</v>
      </c>
      <c r="E2516" t="s">
        <v>57</v>
      </c>
      <c r="F2516" t="s">
        <v>32</v>
      </c>
      <c r="G2516" t="s">
        <v>84</v>
      </c>
      <c r="H2516">
        <v>23.31</v>
      </c>
      <c r="I2516">
        <v>2068</v>
      </c>
      <c r="J2516">
        <v>92.71</v>
      </c>
      <c r="K2516">
        <v>5</v>
      </c>
      <c r="L2516" t="s">
        <v>68</v>
      </c>
      <c r="M2516" t="s">
        <v>35</v>
      </c>
      <c r="N2516">
        <v>63420.2</v>
      </c>
      <c r="O2516" t="s">
        <v>307</v>
      </c>
      <c r="P2516" t="s">
        <v>70</v>
      </c>
      <c r="Q2516">
        <v>82.03</v>
      </c>
      <c r="R2516">
        <v>5068.3999999999996</v>
      </c>
      <c r="S2516">
        <v>4190.2299999999996</v>
      </c>
      <c r="T2516">
        <v>10086.23</v>
      </c>
      <c r="U2516" t="str">
        <f>TEXT(Table1[[#This Row],[Booking_Date]],"mmm")</f>
        <v>Aug</v>
      </c>
      <c r="V2516">
        <f>YEAR(Table1[[#This Row],[Booking_Date]])</f>
        <v>2024</v>
      </c>
      <c r="W2516" t="s">
        <v>48</v>
      </c>
      <c r="X2516" t="str">
        <f>IF(Table1[[#This Row],[Freight_Cost]]&gt;50000,"High","Low")</f>
        <v>High</v>
      </c>
      <c r="Y2516" s="5" t="str">
        <f>IF(Table1[[#This Row],[Profit]]&gt;10000,"Good","Average")</f>
        <v>Good</v>
      </c>
      <c r="Z2516" s="5" t="str" cm="1">
        <f t="array" ref="Z2516">_xlfn.IFS(K2516&lt;=5,"Excellent",K2516&lt;=10,"Good",TRUE,"Delayed")</f>
        <v>Excellent</v>
      </c>
      <c r="AA2516" s="5" t="str">
        <f>_xlfn.XLOOKUP(Table1[[#This Row],[Shipment_ID]],A:A,E:E)</f>
        <v>Evergreen</v>
      </c>
      <c r="AB2516" s="5">
        <f t="shared" si="39"/>
        <v>10086.23</v>
      </c>
    </row>
    <row r="2517" spans="1:28">
      <c r="A2517" t="s">
        <v>2711</v>
      </c>
      <c r="B2517" s="1">
        <v>46110</v>
      </c>
      <c r="C2517" t="s">
        <v>115</v>
      </c>
      <c r="D2517" t="s">
        <v>30</v>
      </c>
      <c r="E2517" t="s">
        <v>99</v>
      </c>
      <c r="F2517" t="s">
        <v>32</v>
      </c>
      <c r="G2517" t="s">
        <v>33</v>
      </c>
      <c r="H2517">
        <v>20.56</v>
      </c>
      <c r="I2517">
        <v>2025</v>
      </c>
      <c r="J2517">
        <v>94.97</v>
      </c>
      <c r="K2517">
        <v>7</v>
      </c>
      <c r="L2517" t="s">
        <v>68</v>
      </c>
      <c r="M2517" t="s">
        <v>45</v>
      </c>
      <c r="N2517">
        <v>58200.4</v>
      </c>
      <c r="O2517" t="s">
        <v>175</v>
      </c>
      <c r="P2517" t="s">
        <v>37</v>
      </c>
      <c r="Q2517">
        <v>85.07</v>
      </c>
      <c r="R2517">
        <v>4872.3999999999996</v>
      </c>
      <c r="S2517">
        <v>2648.56</v>
      </c>
      <c r="T2517">
        <v>6445.23</v>
      </c>
      <c r="U2517" t="str">
        <f>TEXT(Table1[[#This Row],[Booking_Date]],"mmm")</f>
        <v>Mar</v>
      </c>
      <c r="V2517">
        <f>YEAR(Table1[[#This Row],[Booking_Date]])</f>
        <v>2026</v>
      </c>
      <c r="W2517" t="s">
        <v>38</v>
      </c>
      <c r="X2517" t="str">
        <f>IF(Table1[[#This Row],[Freight_Cost]]&gt;50000,"High","Low")</f>
        <v>High</v>
      </c>
      <c r="Y2517" s="5" t="str">
        <f>IF(Table1[[#This Row],[Profit]]&gt;10000,"Good","Average")</f>
        <v>Average</v>
      </c>
      <c r="Z2517" s="5" t="str" cm="1">
        <f t="array" ref="Z2517">_xlfn.IFS(K2517&lt;=5,"Excellent",K2517&lt;=10,"Good",TRUE,"Delayed")</f>
        <v>Good</v>
      </c>
      <c r="AA2517" s="5" t="str">
        <f>_xlfn.XLOOKUP(Table1[[#This Row],[Shipment_ID]],A:A,E:E)</f>
        <v>ONE</v>
      </c>
      <c r="AB2517" s="5">
        <f t="shared" si="39"/>
        <v>6445.23</v>
      </c>
    </row>
    <row r="2518" spans="1:28">
      <c r="A2518" t="s">
        <v>2712</v>
      </c>
      <c r="B2518" s="1">
        <v>45696</v>
      </c>
      <c r="C2518" t="s">
        <v>121</v>
      </c>
      <c r="D2518" t="s">
        <v>51</v>
      </c>
      <c r="E2518" t="s">
        <v>83</v>
      </c>
      <c r="F2518" t="s">
        <v>32</v>
      </c>
      <c r="G2518" t="s">
        <v>33</v>
      </c>
      <c r="H2518">
        <v>10.62</v>
      </c>
      <c r="I2518">
        <v>952</v>
      </c>
      <c r="J2518">
        <v>92.61</v>
      </c>
      <c r="K2518">
        <v>3</v>
      </c>
      <c r="L2518" t="s">
        <v>68</v>
      </c>
      <c r="M2518" t="s">
        <v>35</v>
      </c>
      <c r="N2518">
        <v>38595.199999999997</v>
      </c>
      <c r="O2518" t="s">
        <v>354</v>
      </c>
      <c r="P2518" t="s">
        <v>74</v>
      </c>
      <c r="Q2518">
        <v>85.55</v>
      </c>
      <c r="R2518">
        <v>2328.8000000000002</v>
      </c>
      <c r="S2518">
        <v>2984.87</v>
      </c>
      <c r="T2518">
        <v>5530.63</v>
      </c>
      <c r="U2518" t="str">
        <f>TEXT(Table1[[#This Row],[Booking_Date]],"mmm")</f>
        <v>Feb</v>
      </c>
      <c r="V2518">
        <f>YEAR(Table1[[#This Row],[Booking_Date]])</f>
        <v>2025</v>
      </c>
      <c r="W2518" t="s">
        <v>38</v>
      </c>
      <c r="X2518" t="str">
        <f>IF(Table1[[#This Row],[Freight_Cost]]&gt;50000,"High","Low")</f>
        <v>Low</v>
      </c>
      <c r="Y2518" s="5" t="str">
        <f>IF(Table1[[#This Row],[Profit]]&gt;10000,"Good","Average")</f>
        <v>Average</v>
      </c>
      <c r="Z2518" s="5" t="str" cm="1">
        <f t="array" ref="Z2518">_xlfn.IFS(K2518&lt;=5,"Excellent",K2518&lt;=10,"Good",TRUE,"Delayed")</f>
        <v>Excellent</v>
      </c>
      <c r="AA2518" s="5" t="str">
        <f>_xlfn.XLOOKUP(Table1[[#This Row],[Shipment_ID]],A:A,E:E)</f>
        <v>MSC</v>
      </c>
      <c r="AB2518" s="5">
        <f t="shared" si="39"/>
        <v>5530.63</v>
      </c>
    </row>
    <row r="2519" spans="1:28">
      <c r="A2519" t="s">
        <v>2713</v>
      </c>
      <c r="B2519" s="1">
        <v>46154</v>
      </c>
      <c r="C2519" t="s">
        <v>50</v>
      </c>
      <c r="D2519" t="s">
        <v>51</v>
      </c>
      <c r="E2519" t="s">
        <v>102</v>
      </c>
      <c r="F2519" t="s">
        <v>58</v>
      </c>
      <c r="G2519" t="s">
        <v>90</v>
      </c>
      <c r="H2519">
        <v>17.91</v>
      </c>
      <c r="I2519">
        <v>1419</v>
      </c>
      <c r="J2519">
        <v>88.66</v>
      </c>
      <c r="K2519">
        <v>4</v>
      </c>
      <c r="L2519" t="s">
        <v>34</v>
      </c>
      <c r="M2519" t="s">
        <v>60</v>
      </c>
      <c r="N2519">
        <v>60786.2</v>
      </c>
      <c r="O2519" t="s">
        <v>240</v>
      </c>
      <c r="P2519" t="s">
        <v>54</v>
      </c>
      <c r="Q2519">
        <v>81.069999999999993</v>
      </c>
      <c r="R2519">
        <v>3554.4</v>
      </c>
      <c r="S2519">
        <v>4016.24</v>
      </c>
      <c r="T2519">
        <v>7211.99</v>
      </c>
      <c r="U2519" t="str">
        <f>TEXT(Table1[[#This Row],[Booking_Date]],"mmm")</f>
        <v>May</v>
      </c>
      <c r="V2519">
        <f>YEAR(Table1[[#This Row],[Booking_Date]])</f>
        <v>2026</v>
      </c>
      <c r="W2519" t="s">
        <v>75</v>
      </c>
      <c r="X2519" t="str">
        <f>IF(Table1[[#This Row],[Freight_Cost]]&gt;50000,"High","Low")</f>
        <v>High</v>
      </c>
      <c r="Y2519" s="5" t="str">
        <f>IF(Table1[[#This Row],[Profit]]&gt;10000,"Good","Average")</f>
        <v>Average</v>
      </c>
      <c r="Z2519" s="5" t="str" cm="1">
        <f t="array" ref="Z2519">_xlfn.IFS(K2519&lt;=5,"Excellent",K2519&lt;=10,"Good",TRUE,"Delayed")</f>
        <v>Excellent</v>
      </c>
      <c r="AA2519" s="5" t="str">
        <f>_xlfn.XLOOKUP(Table1[[#This Row],[Shipment_ID]],A:A,E:E)</f>
        <v>Maersk</v>
      </c>
      <c r="AB2519" s="5">
        <f t="shared" si="39"/>
        <v>7211.99</v>
      </c>
    </row>
    <row r="2520" spans="1:28">
      <c r="A2520" t="s">
        <v>2714</v>
      </c>
      <c r="B2520" s="1">
        <v>45457</v>
      </c>
      <c r="C2520" t="s">
        <v>121</v>
      </c>
      <c r="D2520" t="s">
        <v>65</v>
      </c>
      <c r="E2520" t="s">
        <v>57</v>
      </c>
      <c r="F2520" t="s">
        <v>58</v>
      </c>
      <c r="G2520" t="s">
        <v>59</v>
      </c>
      <c r="H2520">
        <v>16.11</v>
      </c>
      <c r="I2520">
        <v>2335</v>
      </c>
      <c r="J2520">
        <v>100.14</v>
      </c>
      <c r="K2520">
        <v>5</v>
      </c>
      <c r="L2520" t="s">
        <v>68</v>
      </c>
      <c r="M2520" t="s">
        <v>60</v>
      </c>
      <c r="N2520">
        <v>69035.8</v>
      </c>
      <c r="O2520" t="s">
        <v>236</v>
      </c>
      <c r="P2520" t="s">
        <v>74</v>
      </c>
      <c r="Q2520">
        <v>82.58</v>
      </c>
      <c r="R2520">
        <v>5314.4</v>
      </c>
      <c r="S2520">
        <v>2725.8</v>
      </c>
      <c r="T2520">
        <v>12307.67</v>
      </c>
      <c r="U2520" t="str">
        <f>TEXT(Table1[[#This Row],[Booking_Date]],"mmm")</f>
        <v>Jun</v>
      </c>
      <c r="V2520">
        <f>YEAR(Table1[[#This Row],[Booking_Date]])</f>
        <v>2024</v>
      </c>
      <c r="W2520" t="s">
        <v>75</v>
      </c>
      <c r="X2520" t="str">
        <f>IF(Table1[[#This Row],[Freight_Cost]]&gt;50000,"High","Low")</f>
        <v>High</v>
      </c>
      <c r="Y2520" s="5" t="str">
        <f>IF(Table1[[#This Row],[Profit]]&gt;10000,"Good","Average")</f>
        <v>Good</v>
      </c>
      <c r="Z2520" s="5" t="str" cm="1">
        <f t="array" ref="Z2520">_xlfn.IFS(K2520&lt;=5,"Excellent",K2520&lt;=10,"Good",TRUE,"Delayed")</f>
        <v>Excellent</v>
      </c>
      <c r="AA2520" s="5" t="str">
        <f>_xlfn.XLOOKUP(Table1[[#This Row],[Shipment_ID]],A:A,E:E)</f>
        <v>Evergreen</v>
      </c>
      <c r="AB2520" s="5">
        <f t="shared" si="39"/>
        <v>12307.67</v>
      </c>
    </row>
    <row r="2521" spans="1:28">
      <c r="A2521" t="s">
        <v>2715</v>
      </c>
      <c r="B2521" s="1">
        <v>45339</v>
      </c>
      <c r="C2521" t="s">
        <v>89</v>
      </c>
      <c r="D2521" t="s">
        <v>51</v>
      </c>
      <c r="E2521" t="s">
        <v>42</v>
      </c>
      <c r="F2521" t="s">
        <v>58</v>
      </c>
      <c r="G2521" t="s">
        <v>90</v>
      </c>
      <c r="H2521">
        <v>15.33</v>
      </c>
      <c r="I2521">
        <v>1797</v>
      </c>
      <c r="J2521">
        <v>93.65</v>
      </c>
      <c r="K2521">
        <v>6</v>
      </c>
      <c r="L2521" t="s">
        <v>68</v>
      </c>
      <c r="M2521" t="s">
        <v>60</v>
      </c>
      <c r="N2521">
        <v>61099</v>
      </c>
      <c r="O2521" t="s">
        <v>338</v>
      </c>
      <c r="P2521" t="s">
        <v>74</v>
      </c>
      <c r="Q2521">
        <v>83.74</v>
      </c>
      <c r="R2521">
        <v>4207.2</v>
      </c>
      <c r="S2521">
        <v>1633.24</v>
      </c>
      <c r="T2521">
        <v>10786.48</v>
      </c>
      <c r="U2521" t="str">
        <f>TEXT(Table1[[#This Row],[Booking_Date]],"mmm")</f>
        <v>Feb</v>
      </c>
      <c r="V2521">
        <f>YEAR(Table1[[#This Row],[Booking_Date]])</f>
        <v>2024</v>
      </c>
      <c r="W2521" t="s">
        <v>38</v>
      </c>
      <c r="X2521" t="str">
        <f>IF(Table1[[#This Row],[Freight_Cost]]&gt;50000,"High","Low")</f>
        <v>High</v>
      </c>
      <c r="Y2521" s="5" t="str">
        <f>IF(Table1[[#This Row],[Profit]]&gt;10000,"Good","Average")</f>
        <v>Good</v>
      </c>
      <c r="Z2521" s="5" t="str" cm="1">
        <f t="array" ref="Z2521">_xlfn.IFS(K2521&lt;=5,"Excellent",K2521&lt;=10,"Good",TRUE,"Delayed")</f>
        <v>Good</v>
      </c>
      <c r="AA2521" s="5" t="str">
        <f>_xlfn.XLOOKUP(Table1[[#This Row],[Shipment_ID]],A:A,E:E)</f>
        <v>CMA CGM</v>
      </c>
      <c r="AB2521" s="5">
        <f t="shared" si="39"/>
        <v>10786.48</v>
      </c>
    </row>
    <row r="2522" spans="1:28">
      <c r="A2522" t="s">
        <v>2716</v>
      </c>
      <c r="B2522" s="1">
        <v>46095</v>
      </c>
      <c r="C2522" t="s">
        <v>64</v>
      </c>
      <c r="D2522" t="s">
        <v>65</v>
      </c>
      <c r="E2522" t="s">
        <v>99</v>
      </c>
      <c r="F2522" t="s">
        <v>58</v>
      </c>
      <c r="G2522" t="s">
        <v>59</v>
      </c>
      <c r="H2522">
        <v>27.62</v>
      </c>
      <c r="I2522">
        <v>2237</v>
      </c>
      <c r="J2522">
        <v>90.19</v>
      </c>
      <c r="K2522">
        <v>5</v>
      </c>
      <c r="L2522" t="s">
        <v>44</v>
      </c>
      <c r="M2522" t="s">
        <v>60</v>
      </c>
      <c r="N2522">
        <v>74524.800000000003</v>
      </c>
      <c r="O2522" t="s">
        <v>111</v>
      </c>
      <c r="P2522" t="s">
        <v>37</v>
      </c>
      <c r="Q2522">
        <v>83.82</v>
      </c>
      <c r="R2522">
        <v>5578.8</v>
      </c>
      <c r="S2522">
        <v>4606.67</v>
      </c>
      <c r="T2522">
        <v>9380.5300000000007</v>
      </c>
      <c r="U2522" t="str">
        <f>TEXT(Table1[[#This Row],[Booking_Date]],"mmm")</f>
        <v>Mar</v>
      </c>
      <c r="V2522">
        <f>YEAR(Table1[[#This Row],[Booking_Date]])</f>
        <v>2026</v>
      </c>
      <c r="W2522" t="s">
        <v>38</v>
      </c>
      <c r="X2522" t="str">
        <f>IF(Table1[[#This Row],[Freight_Cost]]&gt;50000,"High","Low")</f>
        <v>High</v>
      </c>
      <c r="Y2522" s="5" t="str">
        <f>IF(Table1[[#This Row],[Profit]]&gt;10000,"Good","Average")</f>
        <v>Average</v>
      </c>
      <c r="Z2522" s="5" t="str" cm="1">
        <f t="array" ref="Z2522">_xlfn.IFS(K2522&lt;=5,"Excellent",K2522&lt;=10,"Good",TRUE,"Delayed")</f>
        <v>Excellent</v>
      </c>
      <c r="AA2522" s="5" t="str">
        <f>_xlfn.XLOOKUP(Table1[[#This Row],[Shipment_ID]],A:A,E:E)</f>
        <v>ONE</v>
      </c>
      <c r="AB2522" s="5">
        <f t="shared" si="39"/>
        <v>9380.5300000000007</v>
      </c>
    </row>
    <row r="2523" spans="1:28">
      <c r="A2523" t="s">
        <v>2717</v>
      </c>
      <c r="B2523" s="1">
        <v>45449</v>
      </c>
      <c r="C2523" t="s">
        <v>50</v>
      </c>
      <c r="D2523" t="s">
        <v>65</v>
      </c>
      <c r="E2523" t="s">
        <v>102</v>
      </c>
      <c r="F2523" t="s">
        <v>58</v>
      </c>
      <c r="G2523" t="s">
        <v>43</v>
      </c>
      <c r="H2523">
        <v>15.53</v>
      </c>
      <c r="I2523">
        <v>2421</v>
      </c>
      <c r="J2523">
        <v>87.56</v>
      </c>
      <c r="K2523">
        <v>8</v>
      </c>
      <c r="L2523" t="s">
        <v>34</v>
      </c>
      <c r="M2523" t="s">
        <v>45</v>
      </c>
      <c r="N2523">
        <v>72036.2</v>
      </c>
      <c r="O2523" t="s">
        <v>170</v>
      </c>
      <c r="P2523" t="s">
        <v>74</v>
      </c>
      <c r="Q2523">
        <v>86.08</v>
      </c>
      <c r="R2523">
        <v>5463.2</v>
      </c>
      <c r="S2523">
        <v>4051.15</v>
      </c>
      <c r="T2523">
        <v>8349.32</v>
      </c>
      <c r="U2523" t="str">
        <f>TEXT(Table1[[#This Row],[Booking_Date]],"mmm")</f>
        <v>Jun</v>
      </c>
      <c r="V2523">
        <f>YEAR(Table1[[#This Row],[Booking_Date]])</f>
        <v>2024</v>
      </c>
      <c r="W2523" t="s">
        <v>75</v>
      </c>
      <c r="X2523" t="str">
        <f>IF(Table1[[#This Row],[Freight_Cost]]&gt;50000,"High","Low")</f>
        <v>High</v>
      </c>
      <c r="Y2523" s="5" t="str">
        <f>IF(Table1[[#This Row],[Profit]]&gt;10000,"Good","Average")</f>
        <v>Average</v>
      </c>
      <c r="Z2523" s="5" t="str" cm="1">
        <f t="array" ref="Z2523">_xlfn.IFS(K2523&lt;=5,"Excellent",K2523&lt;=10,"Good",TRUE,"Delayed")</f>
        <v>Good</v>
      </c>
      <c r="AA2523" s="5" t="str">
        <f>_xlfn.XLOOKUP(Table1[[#This Row],[Shipment_ID]],A:A,E:E)</f>
        <v>Maersk</v>
      </c>
      <c r="AB2523" s="5">
        <f t="shared" si="39"/>
        <v>8349.32</v>
      </c>
    </row>
    <row r="2524" spans="1:28">
      <c r="A2524" t="s">
        <v>2718</v>
      </c>
      <c r="B2524" s="1">
        <v>45521</v>
      </c>
      <c r="C2524" t="s">
        <v>89</v>
      </c>
      <c r="D2524" t="s">
        <v>72</v>
      </c>
      <c r="E2524" t="s">
        <v>83</v>
      </c>
      <c r="F2524" t="s">
        <v>32</v>
      </c>
      <c r="G2524" t="s">
        <v>43</v>
      </c>
      <c r="H2524">
        <v>16.23</v>
      </c>
      <c r="I2524">
        <v>1790</v>
      </c>
      <c r="J2524">
        <v>104.9</v>
      </c>
      <c r="K2524">
        <v>4</v>
      </c>
      <c r="L2524" t="s">
        <v>34</v>
      </c>
      <c r="M2524" t="s">
        <v>45</v>
      </c>
      <c r="N2524">
        <v>55175</v>
      </c>
      <c r="O2524" t="s">
        <v>126</v>
      </c>
      <c r="P2524" t="s">
        <v>70</v>
      </c>
      <c r="Q2524">
        <v>82.18</v>
      </c>
      <c r="R2524">
        <v>4229.2</v>
      </c>
      <c r="S2524">
        <v>2214.33</v>
      </c>
      <c r="T2524">
        <v>7123.72</v>
      </c>
      <c r="U2524" t="str">
        <f>TEXT(Table1[[#This Row],[Booking_Date]],"mmm")</f>
        <v>Aug</v>
      </c>
      <c r="V2524">
        <f>YEAR(Table1[[#This Row],[Booking_Date]])</f>
        <v>2024</v>
      </c>
      <c r="W2524" t="s">
        <v>48</v>
      </c>
      <c r="X2524" t="str">
        <f>IF(Table1[[#This Row],[Freight_Cost]]&gt;50000,"High","Low")</f>
        <v>High</v>
      </c>
      <c r="Y2524" s="5" t="str">
        <f>IF(Table1[[#This Row],[Profit]]&gt;10000,"Good","Average")</f>
        <v>Average</v>
      </c>
      <c r="Z2524" s="5" t="str" cm="1">
        <f t="array" ref="Z2524">_xlfn.IFS(K2524&lt;=5,"Excellent",K2524&lt;=10,"Good",TRUE,"Delayed")</f>
        <v>Excellent</v>
      </c>
      <c r="AA2524" s="5" t="str">
        <f>_xlfn.XLOOKUP(Table1[[#This Row],[Shipment_ID]],A:A,E:E)</f>
        <v>MSC</v>
      </c>
      <c r="AB2524" s="5">
        <f t="shared" si="39"/>
        <v>7123.72</v>
      </c>
    </row>
    <row r="2525" spans="1:28">
      <c r="A2525" t="s">
        <v>2719</v>
      </c>
      <c r="B2525" s="1">
        <v>45320</v>
      </c>
      <c r="C2525" t="s">
        <v>40</v>
      </c>
      <c r="D2525" t="s">
        <v>51</v>
      </c>
      <c r="E2525" t="s">
        <v>99</v>
      </c>
      <c r="F2525" t="s">
        <v>32</v>
      </c>
      <c r="G2525" t="s">
        <v>67</v>
      </c>
      <c r="H2525">
        <v>10.97</v>
      </c>
      <c r="I2525">
        <v>1959</v>
      </c>
      <c r="J2525">
        <v>88.08</v>
      </c>
      <c r="K2525">
        <v>4</v>
      </c>
      <c r="L2525" t="s">
        <v>44</v>
      </c>
      <c r="M2525" t="s">
        <v>60</v>
      </c>
      <c r="N2525">
        <v>43950.6</v>
      </c>
      <c r="O2525" t="s">
        <v>531</v>
      </c>
      <c r="P2525" t="s">
        <v>54</v>
      </c>
      <c r="Q2525">
        <v>87.07</v>
      </c>
      <c r="R2525">
        <v>4356.8</v>
      </c>
      <c r="S2525">
        <v>4157.66</v>
      </c>
      <c r="T2525">
        <v>5827.72</v>
      </c>
      <c r="U2525" t="str">
        <f>TEXT(Table1[[#This Row],[Booking_Date]],"mmm")</f>
        <v>Jan</v>
      </c>
      <c r="V2525">
        <f>YEAR(Table1[[#This Row],[Booking_Date]])</f>
        <v>2024</v>
      </c>
      <c r="W2525" t="s">
        <v>38</v>
      </c>
      <c r="X2525" t="str">
        <f>IF(Table1[[#This Row],[Freight_Cost]]&gt;50000,"High","Low")</f>
        <v>Low</v>
      </c>
      <c r="Y2525" s="5" t="str">
        <f>IF(Table1[[#This Row],[Profit]]&gt;10000,"Good","Average")</f>
        <v>Average</v>
      </c>
      <c r="Z2525" s="5" t="str" cm="1">
        <f t="array" ref="Z2525">_xlfn.IFS(K2525&lt;=5,"Excellent",K2525&lt;=10,"Good",TRUE,"Delayed")</f>
        <v>Excellent</v>
      </c>
      <c r="AA2525" s="5" t="str">
        <f>_xlfn.XLOOKUP(Table1[[#This Row],[Shipment_ID]],A:A,E:E)</f>
        <v>ONE</v>
      </c>
      <c r="AB2525" s="5">
        <f t="shared" si="39"/>
        <v>5827.72</v>
      </c>
    </row>
    <row r="2526" spans="1:28">
      <c r="A2526" t="s">
        <v>2720</v>
      </c>
      <c r="B2526" s="1">
        <v>45469</v>
      </c>
      <c r="C2526" t="s">
        <v>64</v>
      </c>
      <c r="D2526" t="s">
        <v>51</v>
      </c>
      <c r="E2526" t="s">
        <v>102</v>
      </c>
      <c r="F2526" t="s">
        <v>58</v>
      </c>
      <c r="G2526" t="s">
        <v>67</v>
      </c>
      <c r="H2526">
        <v>23.75</v>
      </c>
      <c r="I2526">
        <v>1705</v>
      </c>
      <c r="J2526">
        <v>93.45</v>
      </c>
      <c r="K2526">
        <v>4</v>
      </c>
      <c r="L2526" t="s">
        <v>68</v>
      </c>
      <c r="M2526" t="s">
        <v>45</v>
      </c>
      <c r="N2526">
        <v>69049</v>
      </c>
      <c r="O2526" t="s">
        <v>228</v>
      </c>
      <c r="P2526" t="s">
        <v>37</v>
      </c>
      <c r="Q2526">
        <v>87.24</v>
      </c>
      <c r="R2526">
        <v>4360</v>
      </c>
      <c r="S2526">
        <v>2731.93</v>
      </c>
      <c r="T2526">
        <v>8789.5499999999993</v>
      </c>
      <c r="U2526" t="str">
        <f>TEXT(Table1[[#This Row],[Booking_Date]],"mmm")</f>
        <v>Jun</v>
      </c>
      <c r="V2526">
        <f>YEAR(Table1[[#This Row],[Booking_Date]])</f>
        <v>2024</v>
      </c>
      <c r="W2526" t="s">
        <v>75</v>
      </c>
      <c r="X2526" t="str">
        <f>IF(Table1[[#This Row],[Freight_Cost]]&gt;50000,"High","Low")</f>
        <v>High</v>
      </c>
      <c r="Y2526" s="5" t="str">
        <f>IF(Table1[[#This Row],[Profit]]&gt;10000,"Good","Average")</f>
        <v>Average</v>
      </c>
      <c r="Z2526" s="5" t="str" cm="1">
        <f t="array" ref="Z2526">_xlfn.IFS(K2526&lt;=5,"Excellent",K2526&lt;=10,"Good",TRUE,"Delayed")</f>
        <v>Excellent</v>
      </c>
      <c r="AA2526" s="5" t="str">
        <f>_xlfn.XLOOKUP(Table1[[#This Row],[Shipment_ID]],A:A,E:E)</f>
        <v>Maersk</v>
      </c>
      <c r="AB2526" s="5">
        <f t="shared" si="39"/>
        <v>8789.5499999999993</v>
      </c>
    </row>
    <row r="2527" spans="1:28">
      <c r="A2527" t="s">
        <v>2721</v>
      </c>
      <c r="B2527" s="1">
        <v>45855</v>
      </c>
      <c r="C2527" t="s">
        <v>89</v>
      </c>
      <c r="D2527" t="s">
        <v>51</v>
      </c>
      <c r="E2527" t="s">
        <v>42</v>
      </c>
      <c r="F2527" t="s">
        <v>32</v>
      </c>
      <c r="G2527" t="s">
        <v>90</v>
      </c>
      <c r="H2527">
        <v>26.45</v>
      </c>
      <c r="I2527">
        <v>1977</v>
      </c>
      <c r="J2527">
        <v>103.56</v>
      </c>
      <c r="K2527">
        <v>5</v>
      </c>
      <c r="L2527" t="s">
        <v>44</v>
      </c>
      <c r="M2527" t="s">
        <v>60</v>
      </c>
      <c r="N2527">
        <v>59956.2</v>
      </c>
      <c r="O2527" t="s">
        <v>85</v>
      </c>
      <c r="P2527" t="s">
        <v>54</v>
      </c>
      <c r="Q2527">
        <v>84.55</v>
      </c>
      <c r="R2527">
        <v>5012</v>
      </c>
      <c r="S2527">
        <v>1987.01</v>
      </c>
      <c r="T2527">
        <v>10532.41</v>
      </c>
      <c r="U2527" t="str">
        <f>TEXT(Table1[[#This Row],[Booking_Date]],"mmm")</f>
        <v>Jul</v>
      </c>
      <c r="V2527">
        <f>YEAR(Table1[[#This Row],[Booking_Date]])</f>
        <v>2025</v>
      </c>
      <c r="W2527" t="s">
        <v>48</v>
      </c>
      <c r="X2527" t="str">
        <f>IF(Table1[[#This Row],[Freight_Cost]]&gt;50000,"High","Low")</f>
        <v>High</v>
      </c>
      <c r="Y2527" s="5" t="str">
        <f>IF(Table1[[#This Row],[Profit]]&gt;10000,"Good","Average")</f>
        <v>Good</v>
      </c>
      <c r="Z2527" s="5" t="str" cm="1">
        <f t="array" ref="Z2527">_xlfn.IFS(K2527&lt;=5,"Excellent",K2527&lt;=10,"Good",TRUE,"Delayed")</f>
        <v>Excellent</v>
      </c>
      <c r="AA2527" s="5" t="str">
        <f>_xlfn.XLOOKUP(Table1[[#This Row],[Shipment_ID]],A:A,E:E)</f>
        <v>CMA CGM</v>
      </c>
      <c r="AB2527" s="5">
        <f t="shared" si="39"/>
        <v>10532.41</v>
      </c>
    </row>
    <row r="2528" spans="1:28">
      <c r="A2528" t="s">
        <v>2722</v>
      </c>
      <c r="B2528" s="1">
        <v>45404</v>
      </c>
      <c r="C2528" t="s">
        <v>40</v>
      </c>
      <c r="D2528" t="s">
        <v>51</v>
      </c>
      <c r="E2528" t="s">
        <v>57</v>
      </c>
      <c r="F2528" t="s">
        <v>32</v>
      </c>
      <c r="G2528" t="s">
        <v>43</v>
      </c>
      <c r="H2528">
        <v>11.6</v>
      </c>
      <c r="I2528">
        <v>2741</v>
      </c>
      <c r="J2528">
        <v>97.89</v>
      </c>
      <c r="K2528">
        <v>7</v>
      </c>
      <c r="L2528" t="s">
        <v>68</v>
      </c>
      <c r="M2528" t="s">
        <v>35</v>
      </c>
      <c r="N2528">
        <v>61578.8</v>
      </c>
      <c r="O2528" t="s">
        <v>163</v>
      </c>
      <c r="P2528" t="s">
        <v>47</v>
      </c>
      <c r="Q2528">
        <v>84.13</v>
      </c>
      <c r="R2528">
        <v>5946</v>
      </c>
      <c r="S2528">
        <v>4822.07</v>
      </c>
      <c r="T2528">
        <v>9478.0499999999993</v>
      </c>
      <c r="U2528" t="str">
        <f>TEXT(Table1[[#This Row],[Booking_Date]],"mmm")</f>
        <v>Apr</v>
      </c>
      <c r="V2528">
        <f>YEAR(Table1[[#This Row],[Booking_Date]])</f>
        <v>2024</v>
      </c>
      <c r="W2528" t="s">
        <v>75</v>
      </c>
      <c r="X2528" t="str">
        <f>IF(Table1[[#This Row],[Freight_Cost]]&gt;50000,"High","Low")</f>
        <v>High</v>
      </c>
      <c r="Y2528" s="5" t="str">
        <f>IF(Table1[[#This Row],[Profit]]&gt;10000,"Good","Average")</f>
        <v>Average</v>
      </c>
      <c r="Z2528" s="5" t="str" cm="1">
        <f t="array" ref="Z2528">_xlfn.IFS(K2528&lt;=5,"Excellent",K2528&lt;=10,"Good",TRUE,"Delayed")</f>
        <v>Good</v>
      </c>
      <c r="AA2528" s="5" t="str">
        <f>_xlfn.XLOOKUP(Table1[[#This Row],[Shipment_ID]],A:A,E:E)</f>
        <v>Evergreen</v>
      </c>
      <c r="AB2528" s="5">
        <f t="shared" si="39"/>
        <v>9478.0499999999993</v>
      </c>
    </row>
    <row r="2529" spans="1:28">
      <c r="A2529" t="s">
        <v>2723</v>
      </c>
      <c r="B2529" s="1">
        <v>45931</v>
      </c>
      <c r="C2529" t="s">
        <v>115</v>
      </c>
      <c r="D2529" t="s">
        <v>65</v>
      </c>
      <c r="E2529" t="s">
        <v>66</v>
      </c>
      <c r="F2529" t="s">
        <v>58</v>
      </c>
      <c r="G2529" t="s">
        <v>52</v>
      </c>
      <c r="H2529">
        <v>11</v>
      </c>
      <c r="I2529">
        <v>2743</v>
      </c>
      <c r="J2529">
        <v>88.72</v>
      </c>
      <c r="K2529">
        <v>7</v>
      </c>
      <c r="L2529" t="s">
        <v>68</v>
      </c>
      <c r="M2529" t="s">
        <v>35</v>
      </c>
      <c r="N2529">
        <v>71962.399999999994</v>
      </c>
      <c r="O2529" t="s">
        <v>410</v>
      </c>
      <c r="P2529" t="s">
        <v>47</v>
      </c>
      <c r="Q2529">
        <v>88.8</v>
      </c>
      <c r="R2529">
        <v>5926</v>
      </c>
      <c r="S2529">
        <v>1577.25</v>
      </c>
      <c r="T2529">
        <v>10731.4</v>
      </c>
      <c r="U2529" t="str">
        <f>TEXT(Table1[[#This Row],[Booking_Date]],"mmm")</f>
        <v>Oct</v>
      </c>
      <c r="V2529">
        <f>YEAR(Table1[[#This Row],[Booking_Date]])</f>
        <v>2025</v>
      </c>
      <c r="W2529" t="s">
        <v>104</v>
      </c>
      <c r="X2529" t="str">
        <f>IF(Table1[[#This Row],[Freight_Cost]]&gt;50000,"High","Low")</f>
        <v>High</v>
      </c>
      <c r="Y2529" s="5" t="str">
        <f>IF(Table1[[#This Row],[Profit]]&gt;10000,"Good","Average")</f>
        <v>Good</v>
      </c>
      <c r="Z2529" s="5" t="str" cm="1">
        <f t="array" ref="Z2529">_xlfn.IFS(K2529&lt;=5,"Excellent",K2529&lt;=10,"Good",TRUE,"Delayed")</f>
        <v>Good</v>
      </c>
      <c r="AA2529" s="5" t="str">
        <f>_xlfn.XLOOKUP(Table1[[#This Row],[Shipment_ID]],A:A,E:E)</f>
        <v>COSCO</v>
      </c>
      <c r="AB2529" s="5">
        <f t="shared" si="39"/>
        <v>10731.4</v>
      </c>
    </row>
    <row r="2530" spans="1:28">
      <c r="A2530" t="s">
        <v>2724</v>
      </c>
      <c r="B2530" s="1">
        <v>45461</v>
      </c>
      <c r="C2530" t="s">
        <v>40</v>
      </c>
      <c r="D2530" t="s">
        <v>72</v>
      </c>
      <c r="E2530" t="s">
        <v>66</v>
      </c>
      <c r="F2530" t="s">
        <v>58</v>
      </c>
      <c r="G2530" t="s">
        <v>43</v>
      </c>
      <c r="H2530">
        <v>10.16</v>
      </c>
      <c r="I2530">
        <v>2446</v>
      </c>
      <c r="J2530">
        <v>88.14</v>
      </c>
      <c r="K2530">
        <v>6</v>
      </c>
      <c r="L2530" t="s">
        <v>68</v>
      </c>
      <c r="M2530" t="s">
        <v>45</v>
      </c>
      <c r="N2530">
        <v>65072.800000000003</v>
      </c>
      <c r="O2530" t="s">
        <v>118</v>
      </c>
      <c r="P2530" t="s">
        <v>47</v>
      </c>
      <c r="Q2530">
        <v>81.95</v>
      </c>
      <c r="R2530">
        <v>5298.4</v>
      </c>
      <c r="S2530">
        <v>1566.21</v>
      </c>
      <c r="T2530">
        <v>10228.799999999999</v>
      </c>
      <c r="U2530" t="str">
        <f>TEXT(Table1[[#This Row],[Booking_Date]],"mmm")</f>
        <v>Jun</v>
      </c>
      <c r="V2530">
        <f>YEAR(Table1[[#This Row],[Booking_Date]])</f>
        <v>2024</v>
      </c>
      <c r="W2530" t="s">
        <v>75</v>
      </c>
      <c r="X2530" t="str">
        <f>IF(Table1[[#This Row],[Freight_Cost]]&gt;50000,"High","Low")</f>
        <v>High</v>
      </c>
      <c r="Y2530" s="5" t="str">
        <f>IF(Table1[[#This Row],[Profit]]&gt;10000,"Good","Average")</f>
        <v>Good</v>
      </c>
      <c r="Z2530" s="5" t="str" cm="1">
        <f t="array" ref="Z2530">_xlfn.IFS(K2530&lt;=5,"Excellent",K2530&lt;=10,"Good",TRUE,"Delayed")</f>
        <v>Good</v>
      </c>
      <c r="AA2530" s="5" t="str">
        <f>_xlfn.XLOOKUP(Table1[[#This Row],[Shipment_ID]],A:A,E:E)</f>
        <v>COSCO</v>
      </c>
      <c r="AB2530" s="5">
        <f t="shared" si="39"/>
        <v>10228.799999999999</v>
      </c>
    </row>
    <row r="2531" spans="1:28">
      <c r="A2531" t="s">
        <v>2725</v>
      </c>
      <c r="B2531" s="1">
        <v>45871</v>
      </c>
      <c r="C2531" t="s">
        <v>121</v>
      </c>
      <c r="D2531" t="s">
        <v>51</v>
      </c>
      <c r="E2531" t="s">
        <v>99</v>
      </c>
      <c r="F2531" t="s">
        <v>32</v>
      </c>
      <c r="G2531" t="s">
        <v>43</v>
      </c>
      <c r="H2531">
        <v>24.63</v>
      </c>
      <c r="I2531">
        <v>1723</v>
      </c>
      <c r="J2531">
        <v>99.76</v>
      </c>
      <c r="K2531">
        <v>4</v>
      </c>
      <c r="L2531" t="s">
        <v>34</v>
      </c>
      <c r="M2531" t="s">
        <v>60</v>
      </c>
      <c r="N2531">
        <v>59814.2</v>
      </c>
      <c r="O2531" t="s">
        <v>354</v>
      </c>
      <c r="P2531" t="s">
        <v>70</v>
      </c>
      <c r="Q2531">
        <v>88.55</v>
      </c>
      <c r="R2531">
        <v>4431.2</v>
      </c>
      <c r="S2531">
        <v>3138.51</v>
      </c>
      <c r="T2531">
        <v>9043.08</v>
      </c>
      <c r="U2531" t="str">
        <f>TEXT(Table1[[#This Row],[Booking_Date]],"mmm")</f>
        <v>Aug</v>
      </c>
      <c r="V2531">
        <f>YEAR(Table1[[#This Row],[Booking_Date]])</f>
        <v>2025</v>
      </c>
      <c r="W2531" t="s">
        <v>48</v>
      </c>
      <c r="X2531" t="str">
        <f>IF(Table1[[#This Row],[Freight_Cost]]&gt;50000,"High","Low")</f>
        <v>High</v>
      </c>
      <c r="Y2531" s="5" t="str">
        <f>IF(Table1[[#This Row],[Profit]]&gt;10000,"Good","Average")</f>
        <v>Average</v>
      </c>
      <c r="Z2531" s="5" t="str" cm="1">
        <f t="array" ref="Z2531">_xlfn.IFS(K2531&lt;=5,"Excellent",K2531&lt;=10,"Good",TRUE,"Delayed")</f>
        <v>Excellent</v>
      </c>
      <c r="AA2531" s="5" t="str">
        <f>_xlfn.XLOOKUP(Table1[[#This Row],[Shipment_ID]],A:A,E:E)</f>
        <v>ONE</v>
      </c>
      <c r="AB2531" s="5">
        <f t="shared" si="39"/>
        <v>9043.08</v>
      </c>
    </row>
    <row r="2532" spans="1:28">
      <c r="A2532" t="s">
        <v>2726</v>
      </c>
      <c r="B2532" s="1">
        <v>45409</v>
      </c>
      <c r="C2532" t="s">
        <v>40</v>
      </c>
      <c r="D2532" t="s">
        <v>72</v>
      </c>
      <c r="E2532" t="s">
        <v>99</v>
      </c>
      <c r="F2532" t="s">
        <v>58</v>
      </c>
      <c r="G2532" t="s">
        <v>33</v>
      </c>
      <c r="H2532">
        <v>26.6</v>
      </c>
      <c r="I2532">
        <v>778</v>
      </c>
      <c r="J2532">
        <v>99.51</v>
      </c>
      <c r="K2532">
        <v>2</v>
      </c>
      <c r="L2532" t="s">
        <v>34</v>
      </c>
      <c r="M2532" t="s">
        <v>35</v>
      </c>
      <c r="N2532">
        <v>66217.2</v>
      </c>
      <c r="O2532" t="s">
        <v>245</v>
      </c>
      <c r="P2532" t="s">
        <v>37</v>
      </c>
      <c r="Q2532">
        <v>82.85</v>
      </c>
      <c r="R2532">
        <v>2620</v>
      </c>
      <c r="S2532">
        <v>4959.16</v>
      </c>
      <c r="T2532">
        <v>10658.83</v>
      </c>
      <c r="U2532" t="str">
        <f>TEXT(Table1[[#This Row],[Booking_Date]],"mmm")</f>
        <v>Apr</v>
      </c>
      <c r="V2532">
        <f>YEAR(Table1[[#This Row],[Booking_Date]])</f>
        <v>2024</v>
      </c>
      <c r="W2532" t="s">
        <v>75</v>
      </c>
      <c r="X2532" t="str">
        <f>IF(Table1[[#This Row],[Freight_Cost]]&gt;50000,"High","Low")</f>
        <v>High</v>
      </c>
      <c r="Y2532" s="5" t="str">
        <f>IF(Table1[[#This Row],[Profit]]&gt;10000,"Good","Average")</f>
        <v>Good</v>
      </c>
      <c r="Z2532" s="5" t="str" cm="1">
        <f t="array" ref="Z2532">_xlfn.IFS(K2532&lt;=5,"Excellent",K2532&lt;=10,"Good",TRUE,"Delayed")</f>
        <v>Excellent</v>
      </c>
      <c r="AA2532" s="5" t="str">
        <f>_xlfn.XLOOKUP(Table1[[#This Row],[Shipment_ID]],A:A,E:E)</f>
        <v>ONE</v>
      </c>
      <c r="AB2532" s="5">
        <f t="shared" si="39"/>
        <v>10658.83</v>
      </c>
    </row>
    <row r="2533" spans="1:28">
      <c r="A2533" t="s">
        <v>2727</v>
      </c>
      <c r="B2533" s="1">
        <v>45898</v>
      </c>
      <c r="C2533" t="s">
        <v>50</v>
      </c>
      <c r="D2533" t="s">
        <v>108</v>
      </c>
      <c r="E2533" t="s">
        <v>83</v>
      </c>
      <c r="F2533" t="s">
        <v>32</v>
      </c>
      <c r="G2533" t="s">
        <v>43</v>
      </c>
      <c r="H2533">
        <v>13.85</v>
      </c>
      <c r="I2533">
        <v>1173</v>
      </c>
      <c r="J2533">
        <v>93.2</v>
      </c>
      <c r="K2533">
        <v>4</v>
      </c>
      <c r="L2533" t="s">
        <v>34</v>
      </c>
      <c r="M2533" t="s">
        <v>35</v>
      </c>
      <c r="N2533">
        <v>46725</v>
      </c>
      <c r="O2533" t="s">
        <v>184</v>
      </c>
      <c r="P2533" t="s">
        <v>62</v>
      </c>
      <c r="Q2533">
        <v>81.400000000000006</v>
      </c>
      <c r="R2533">
        <v>2900</v>
      </c>
      <c r="S2533">
        <v>3512.62</v>
      </c>
      <c r="T2533">
        <v>8221.1</v>
      </c>
      <c r="U2533" t="str">
        <f>TEXT(Table1[[#This Row],[Booking_Date]],"mmm")</f>
        <v>Aug</v>
      </c>
      <c r="V2533">
        <f>YEAR(Table1[[#This Row],[Booking_Date]])</f>
        <v>2025</v>
      </c>
      <c r="W2533" t="s">
        <v>48</v>
      </c>
      <c r="X2533" t="str">
        <f>IF(Table1[[#This Row],[Freight_Cost]]&gt;50000,"High","Low")</f>
        <v>Low</v>
      </c>
      <c r="Y2533" s="5" t="str">
        <f>IF(Table1[[#This Row],[Profit]]&gt;10000,"Good","Average")</f>
        <v>Average</v>
      </c>
      <c r="Z2533" s="5" t="str" cm="1">
        <f t="array" ref="Z2533">_xlfn.IFS(K2533&lt;=5,"Excellent",K2533&lt;=10,"Good",TRUE,"Delayed")</f>
        <v>Excellent</v>
      </c>
      <c r="AA2533" s="5" t="str">
        <f>_xlfn.XLOOKUP(Table1[[#This Row],[Shipment_ID]],A:A,E:E)</f>
        <v>MSC</v>
      </c>
      <c r="AB2533" s="5">
        <f t="shared" si="39"/>
        <v>8221.1</v>
      </c>
    </row>
    <row r="2534" spans="1:28">
      <c r="A2534" t="s">
        <v>2728</v>
      </c>
      <c r="B2534" s="1">
        <v>45611</v>
      </c>
      <c r="C2534" t="s">
        <v>89</v>
      </c>
      <c r="D2534" t="s">
        <v>30</v>
      </c>
      <c r="E2534" t="s">
        <v>31</v>
      </c>
      <c r="F2534" t="s">
        <v>32</v>
      </c>
      <c r="G2534" t="s">
        <v>84</v>
      </c>
      <c r="H2534">
        <v>14.33</v>
      </c>
      <c r="I2534">
        <v>2606</v>
      </c>
      <c r="J2534">
        <v>89.98</v>
      </c>
      <c r="K2534">
        <v>6</v>
      </c>
      <c r="L2534" t="s">
        <v>34</v>
      </c>
      <c r="M2534" t="s">
        <v>60</v>
      </c>
      <c r="N2534">
        <v>59966.6</v>
      </c>
      <c r="O2534" t="s">
        <v>168</v>
      </c>
      <c r="P2534" t="s">
        <v>37</v>
      </c>
      <c r="Q2534">
        <v>81.23</v>
      </c>
      <c r="R2534">
        <v>5785.2</v>
      </c>
      <c r="S2534">
        <v>3390.44</v>
      </c>
      <c r="T2534">
        <v>5307.3</v>
      </c>
      <c r="U2534" t="str">
        <f>TEXT(Table1[[#This Row],[Booking_Date]],"mmm")</f>
        <v>Nov</v>
      </c>
      <c r="V2534">
        <f>YEAR(Table1[[#This Row],[Booking_Date]])</f>
        <v>2024</v>
      </c>
      <c r="W2534" t="s">
        <v>104</v>
      </c>
      <c r="X2534" t="str">
        <f>IF(Table1[[#This Row],[Freight_Cost]]&gt;50000,"High","Low")</f>
        <v>High</v>
      </c>
      <c r="Y2534" s="5" t="str">
        <f>IF(Table1[[#This Row],[Profit]]&gt;10000,"Good","Average")</f>
        <v>Average</v>
      </c>
      <c r="Z2534" s="5" t="str" cm="1">
        <f t="array" ref="Z2534">_xlfn.IFS(K2534&lt;=5,"Excellent",K2534&lt;=10,"Good",TRUE,"Delayed")</f>
        <v>Good</v>
      </c>
      <c r="AA2534" s="5" t="str">
        <f>_xlfn.XLOOKUP(Table1[[#This Row],[Shipment_ID]],A:A,E:E)</f>
        <v>Hapag-Lloyd</v>
      </c>
      <c r="AB2534" s="5">
        <f t="shared" si="39"/>
        <v>5307.3</v>
      </c>
    </row>
    <row r="2535" spans="1:28">
      <c r="A2535" t="s">
        <v>2729</v>
      </c>
      <c r="B2535" s="1">
        <v>46005</v>
      </c>
      <c r="C2535" t="s">
        <v>40</v>
      </c>
      <c r="D2535" t="s">
        <v>51</v>
      </c>
      <c r="E2535" t="s">
        <v>66</v>
      </c>
      <c r="F2535" t="s">
        <v>32</v>
      </c>
      <c r="G2535" t="s">
        <v>52</v>
      </c>
      <c r="H2535">
        <v>19.09</v>
      </c>
      <c r="I2535">
        <v>2423</v>
      </c>
      <c r="J2535">
        <v>102.71</v>
      </c>
      <c r="K2535">
        <v>8</v>
      </c>
      <c r="L2535" t="s">
        <v>68</v>
      </c>
      <c r="M2535" t="s">
        <v>45</v>
      </c>
      <c r="N2535">
        <v>62582.2</v>
      </c>
      <c r="O2535" t="s">
        <v>213</v>
      </c>
      <c r="P2535" t="s">
        <v>74</v>
      </c>
      <c r="Q2535">
        <v>87.84</v>
      </c>
      <c r="R2535">
        <v>5609.6</v>
      </c>
      <c r="S2535">
        <v>3615.92</v>
      </c>
      <c r="T2535">
        <v>7360.67</v>
      </c>
      <c r="U2535" t="str">
        <f>TEXT(Table1[[#This Row],[Booking_Date]],"mmm")</f>
        <v>Dec</v>
      </c>
      <c r="V2535">
        <f>YEAR(Table1[[#This Row],[Booking_Date]])</f>
        <v>2025</v>
      </c>
      <c r="W2535" t="s">
        <v>104</v>
      </c>
      <c r="X2535" t="str">
        <f>IF(Table1[[#This Row],[Freight_Cost]]&gt;50000,"High","Low")</f>
        <v>High</v>
      </c>
      <c r="Y2535" s="5" t="str">
        <f>IF(Table1[[#This Row],[Profit]]&gt;10000,"Good","Average")</f>
        <v>Average</v>
      </c>
      <c r="Z2535" s="5" t="str" cm="1">
        <f t="array" ref="Z2535">_xlfn.IFS(K2535&lt;=5,"Excellent",K2535&lt;=10,"Good",TRUE,"Delayed")</f>
        <v>Good</v>
      </c>
      <c r="AA2535" s="5" t="str">
        <f>_xlfn.XLOOKUP(Table1[[#This Row],[Shipment_ID]],A:A,E:E)</f>
        <v>COSCO</v>
      </c>
      <c r="AB2535" s="5">
        <f t="shared" si="39"/>
        <v>7360.67</v>
      </c>
    </row>
    <row r="2536" spans="1:28">
      <c r="A2536" t="s">
        <v>2730</v>
      </c>
      <c r="B2536" s="1">
        <v>45588</v>
      </c>
      <c r="C2536" t="s">
        <v>121</v>
      </c>
      <c r="D2536" t="s">
        <v>65</v>
      </c>
      <c r="E2536" t="s">
        <v>83</v>
      </c>
      <c r="F2536" t="s">
        <v>32</v>
      </c>
      <c r="G2536" t="s">
        <v>59</v>
      </c>
      <c r="H2536">
        <v>22.17</v>
      </c>
      <c r="I2536">
        <v>1266</v>
      </c>
      <c r="J2536">
        <v>88.47</v>
      </c>
      <c r="K2536">
        <v>5</v>
      </c>
      <c r="L2536" t="s">
        <v>68</v>
      </c>
      <c r="M2536" t="s">
        <v>35</v>
      </c>
      <c r="N2536">
        <v>52261.4</v>
      </c>
      <c r="O2536" t="s">
        <v>97</v>
      </c>
      <c r="P2536" t="s">
        <v>37</v>
      </c>
      <c r="Q2536">
        <v>86.77</v>
      </c>
      <c r="R2536">
        <v>3418.8</v>
      </c>
      <c r="S2536">
        <v>2463.4699999999998</v>
      </c>
      <c r="T2536">
        <v>9105.93</v>
      </c>
      <c r="U2536" t="str">
        <f>TEXT(Table1[[#This Row],[Booking_Date]],"mmm")</f>
        <v>Oct</v>
      </c>
      <c r="V2536">
        <f>YEAR(Table1[[#This Row],[Booking_Date]])</f>
        <v>2024</v>
      </c>
      <c r="W2536" t="s">
        <v>104</v>
      </c>
      <c r="X2536" t="str">
        <f>IF(Table1[[#This Row],[Freight_Cost]]&gt;50000,"High","Low")</f>
        <v>High</v>
      </c>
      <c r="Y2536" s="5" t="str">
        <f>IF(Table1[[#This Row],[Profit]]&gt;10000,"Good","Average")</f>
        <v>Average</v>
      </c>
      <c r="Z2536" s="5" t="str" cm="1">
        <f t="array" ref="Z2536">_xlfn.IFS(K2536&lt;=5,"Excellent",K2536&lt;=10,"Good",TRUE,"Delayed")</f>
        <v>Excellent</v>
      </c>
      <c r="AA2536" s="5" t="str">
        <f>_xlfn.XLOOKUP(Table1[[#This Row],[Shipment_ID]],A:A,E:E)</f>
        <v>MSC</v>
      </c>
      <c r="AB2536" s="5">
        <f t="shared" si="39"/>
        <v>9105.93</v>
      </c>
    </row>
    <row r="2537" spans="1:28">
      <c r="A2537" t="s">
        <v>2731</v>
      </c>
      <c r="B2537" s="1">
        <v>46019</v>
      </c>
      <c r="C2537" t="s">
        <v>121</v>
      </c>
      <c r="D2537" t="s">
        <v>51</v>
      </c>
      <c r="E2537" t="s">
        <v>99</v>
      </c>
      <c r="F2537" t="s">
        <v>58</v>
      </c>
      <c r="G2537" t="s">
        <v>67</v>
      </c>
      <c r="H2537">
        <v>19.27</v>
      </c>
      <c r="I2537">
        <v>1620</v>
      </c>
      <c r="J2537">
        <v>94.33</v>
      </c>
      <c r="K2537">
        <v>4</v>
      </c>
      <c r="L2537" t="s">
        <v>34</v>
      </c>
      <c r="M2537" t="s">
        <v>35</v>
      </c>
      <c r="N2537">
        <v>69102.600000000006</v>
      </c>
      <c r="O2537" t="s">
        <v>564</v>
      </c>
      <c r="P2537" t="s">
        <v>37</v>
      </c>
      <c r="Q2537">
        <v>82.65</v>
      </c>
      <c r="R2537">
        <v>4010.8</v>
      </c>
      <c r="S2537">
        <v>4899.5</v>
      </c>
      <c r="T2537">
        <v>9218.73</v>
      </c>
      <c r="U2537" t="str">
        <f>TEXT(Table1[[#This Row],[Booking_Date]],"mmm")</f>
        <v>Dec</v>
      </c>
      <c r="V2537">
        <f>YEAR(Table1[[#This Row],[Booking_Date]])</f>
        <v>2025</v>
      </c>
      <c r="W2537" t="s">
        <v>104</v>
      </c>
      <c r="X2537" t="str">
        <f>IF(Table1[[#This Row],[Freight_Cost]]&gt;50000,"High","Low")</f>
        <v>High</v>
      </c>
      <c r="Y2537" s="5" t="str">
        <f>IF(Table1[[#This Row],[Profit]]&gt;10000,"Good","Average")</f>
        <v>Average</v>
      </c>
      <c r="Z2537" s="5" t="str" cm="1">
        <f t="array" ref="Z2537">_xlfn.IFS(K2537&lt;=5,"Excellent",K2537&lt;=10,"Good",TRUE,"Delayed")</f>
        <v>Excellent</v>
      </c>
      <c r="AA2537" s="5" t="str">
        <f>_xlfn.XLOOKUP(Table1[[#This Row],[Shipment_ID]],A:A,E:E)</f>
        <v>ONE</v>
      </c>
      <c r="AB2537" s="5">
        <f t="shared" si="39"/>
        <v>9218.73</v>
      </c>
    </row>
    <row r="2538" spans="1:28">
      <c r="A2538" t="s">
        <v>2732</v>
      </c>
      <c r="B2538" s="1">
        <v>46130</v>
      </c>
      <c r="C2538" t="s">
        <v>40</v>
      </c>
      <c r="D2538" t="s">
        <v>65</v>
      </c>
      <c r="E2538" t="s">
        <v>42</v>
      </c>
      <c r="F2538" t="s">
        <v>32</v>
      </c>
      <c r="G2538" t="s">
        <v>90</v>
      </c>
      <c r="H2538">
        <v>14.32</v>
      </c>
      <c r="I2538">
        <v>2538</v>
      </c>
      <c r="J2538">
        <v>86.46</v>
      </c>
      <c r="K2538">
        <v>8</v>
      </c>
      <c r="L2538" t="s">
        <v>68</v>
      </c>
      <c r="M2538" t="s">
        <v>45</v>
      </c>
      <c r="N2538">
        <v>57719.199999999997</v>
      </c>
      <c r="O2538" t="s">
        <v>124</v>
      </c>
      <c r="P2538" t="s">
        <v>70</v>
      </c>
      <c r="Q2538">
        <v>85.15</v>
      </c>
      <c r="R2538">
        <v>5648.8</v>
      </c>
      <c r="S2538">
        <v>3617.91</v>
      </c>
      <c r="T2538">
        <v>10020.02</v>
      </c>
      <c r="U2538" t="str">
        <f>TEXT(Table1[[#This Row],[Booking_Date]],"mmm")</f>
        <v>Apr</v>
      </c>
      <c r="V2538">
        <f>YEAR(Table1[[#This Row],[Booking_Date]])</f>
        <v>2026</v>
      </c>
      <c r="W2538" t="s">
        <v>75</v>
      </c>
      <c r="X2538" t="str">
        <f>IF(Table1[[#This Row],[Freight_Cost]]&gt;50000,"High","Low")</f>
        <v>High</v>
      </c>
      <c r="Y2538" s="5" t="str">
        <f>IF(Table1[[#This Row],[Profit]]&gt;10000,"Good","Average")</f>
        <v>Good</v>
      </c>
      <c r="Z2538" s="5" t="str" cm="1">
        <f t="array" ref="Z2538">_xlfn.IFS(K2538&lt;=5,"Excellent",K2538&lt;=10,"Good",TRUE,"Delayed")</f>
        <v>Good</v>
      </c>
      <c r="AA2538" s="5" t="str">
        <f>_xlfn.XLOOKUP(Table1[[#This Row],[Shipment_ID]],A:A,E:E)</f>
        <v>CMA CGM</v>
      </c>
      <c r="AB2538" s="5">
        <f t="shared" si="39"/>
        <v>10020.02</v>
      </c>
    </row>
    <row r="2539" spans="1:28">
      <c r="A2539" t="s">
        <v>2733</v>
      </c>
      <c r="B2539" s="1">
        <v>46035</v>
      </c>
      <c r="C2539" t="s">
        <v>89</v>
      </c>
      <c r="D2539" t="s">
        <v>51</v>
      </c>
      <c r="E2539" t="s">
        <v>57</v>
      </c>
      <c r="F2539" t="s">
        <v>32</v>
      </c>
      <c r="G2539" t="s">
        <v>33</v>
      </c>
      <c r="H2539">
        <v>19.579999999999998</v>
      </c>
      <c r="I2539">
        <v>1213</v>
      </c>
      <c r="J2539">
        <v>104.44</v>
      </c>
      <c r="K2539">
        <v>5</v>
      </c>
      <c r="L2539" t="s">
        <v>68</v>
      </c>
      <c r="M2539" t="s">
        <v>60</v>
      </c>
      <c r="N2539">
        <v>47210.8</v>
      </c>
      <c r="O2539" t="s">
        <v>148</v>
      </c>
      <c r="P2539" t="s">
        <v>37</v>
      </c>
      <c r="Q2539">
        <v>85.54</v>
      </c>
      <c r="R2539">
        <v>3209.2</v>
      </c>
      <c r="S2539">
        <v>2047.19</v>
      </c>
      <c r="T2539">
        <v>7262.34</v>
      </c>
      <c r="U2539" t="str">
        <f>TEXT(Table1[[#This Row],[Booking_Date]],"mmm")</f>
        <v>Jan</v>
      </c>
      <c r="V2539">
        <f>YEAR(Table1[[#This Row],[Booking_Date]])</f>
        <v>2026</v>
      </c>
      <c r="W2539" t="s">
        <v>38</v>
      </c>
      <c r="X2539" t="str">
        <f>IF(Table1[[#This Row],[Freight_Cost]]&gt;50000,"High","Low")</f>
        <v>Low</v>
      </c>
      <c r="Y2539" s="5" t="str">
        <f>IF(Table1[[#This Row],[Profit]]&gt;10000,"Good","Average")</f>
        <v>Average</v>
      </c>
      <c r="Z2539" s="5" t="str" cm="1">
        <f t="array" ref="Z2539">_xlfn.IFS(K2539&lt;=5,"Excellent",K2539&lt;=10,"Good",TRUE,"Delayed")</f>
        <v>Excellent</v>
      </c>
      <c r="AA2539" s="5" t="str">
        <f>_xlfn.XLOOKUP(Table1[[#This Row],[Shipment_ID]],A:A,E:E)</f>
        <v>Evergreen</v>
      </c>
      <c r="AB2539" s="5">
        <f t="shared" si="39"/>
        <v>7262.34</v>
      </c>
    </row>
    <row r="2540" spans="1:28">
      <c r="A2540" t="s">
        <v>2734</v>
      </c>
      <c r="B2540" s="1">
        <v>45447</v>
      </c>
      <c r="C2540" t="s">
        <v>29</v>
      </c>
      <c r="D2540" t="s">
        <v>72</v>
      </c>
      <c r="E2540" t="s">
        <v>42</v>
      </c>
      <c r="F2540" t="s">
        <v>58</v>
      </c>
      <c r="G2540" t="s">
        <v>52</v>
      </c>
      <c r="H2540">
        <v>25.29</v>
      </c>
      <c r="I2540">
        <v>2728</v>
      </c>
      <c r="J2540">
        <v>98.34</v>
      </c>
      <c r="K2540">
        <v>8</v>
      </c>
      <c r="L2540" t="s">
        <v>34</v>
      </c>
      <c r="M2540" t="s">
        <v>60</v>
      </c>
      <c r="N2540">
        <v>84297.8</v>
      </c>
      <c r="O2540" t="s">
        <v>170</v>
      </c>
      <c r="P2540" t="s">
        <v>74</v>
      </c>
      <c r="Q2540">
        <v>82</v>
      </c>
      <c r="R2540">
        <v>6467.6</v>
      </c>
      <c r="S2540">
        <v>4920.4399999999996</v>
      </c>
      <c r="T2540">
        <v>8278.32</v>
      </c>
      <c r="U2540" t="str">
        <f>TEXT(Table1[[#This Row],[Booking_Date]],"mmm")</f>
        <v>Jun</v>
      </c>
      <c r="V2540">
        <f>YEAR(Table1[[#This Row],[Booking_Date]])</f>
        <v>2024</v>
      </c>
      <c r="W2540" t="s">
        <v>75</v>
      </c>
      <c r="X2540" t="str">
        <f>IF(Table1[[#This Row],[Freight_Cost]]&gt;50000,"High","Low")</f>
        <v>High</v>
      </c>
      <c r="Y2540" s="5" t="str">
        <f>IF(Table1[[#This Row],[Profit]]&gt;10000,"Good","Average")</f>
        <v>Average</v>
      </c>
      <c r="Z2540" s="5" t="str" cm="1">
        <f t="array" ref="Z2540">_xlfn.IFS(K2540&lt;=5,"Excellent",K2540&lt;=10,"Good",TRUE,"Delayed")</f>
        <v>Good</v>
      </c>
      <c r="AA2540" s="5" t="str">
        <f>_xlfn.XLOOKUP(Table1[[#This Row],[Shipment_ID]],A:A,E:E)</f>
        <v>CMA CGM</v>
      </c>
      <c r="AB2540" s="5">
        <f t="shared" si="39"/>
        <v>8278.32</v>
      </c>
    </row>
    <row r="2541" spans="1:28">
      <c r="A2541" t="s">
        <v>2735</v>
      </c>
      <c r="B2541" s="1">
        <v>45424</v>
      </c>
      <c r="C2541" t="s">
        <v>50</v>
      </c>
      <c r="D2541" t="s">
        <v>56</v>
      </c>
      <c r="E2541" t="s">
        <v>31</v>
      </c>
      <c r="F2541" t="s">
        <v>32</v>
      </c>
      <c r="G2541" t="s">
        <v>84</v>
      </c>
      <c r="H2541">
        <v>10.210000000000001</v>
      </c>
      <c r="I2541">
        <v>2488</v>
      </c>
      <c r="J2541">
        <v>88.4</v>
      </c>
      <c r="K2541">
        <v>8</v>
      </c>
      <c r="L2541" t="s">
        <v>44</v>
      </c>
      <c r="M2541" t="s">
        <v>45</v>
      </c>
      <c r="N2541">
        <v>51153</v>
      </c>
      <c r="O2541" t="s">
        <v>259</v>
      </c>
      <c r="P2541" t="s">
        <v>54</v>
      </c>
      <c r="Q2541">
        <v>87.9</v>
      </c>
      <c r="R2541">
        <v>5384.4</v>
      </c>
      <c r="S2541">
        <v>3033.32</v>
      </c>
      <c r="T2541">
        <v>4587.5</v>
      </c>
      <c r="U2541" t="str">
        <f>TEXT(Table1[[#This Row],[Booking_Date]],"mmm")</f>
        <v>May</v>
      </c>
      <c r="V2541">
        <f>YEAR(Table1[[#This Row],[Booking_Date]])</f>
        <v>2024</v>
      </c>
      <c r="W2541" t="s">
        <v>75</v>
      </c>
      <c r="X2541" t="str">
        <f>IF(Table1[[#This Row],[Freight_Cost]]&gt;50000,"High","Low")</f>
        <v>High</v>
      </c>
      <c r="Y2541" s="5" t="str">
        <f>IF(Table1[[#This Row],[Profit]]&gt;10000,"Good","Average")</f>
        <v>Average</v>
      </c>
      <c r="Z2541" s="5" t="str" cm="1">
        <f t="array" ref="Z2541">_xlfn.IFS(K2541&lt;=5,"Excellent",K2541&lt;=10,"Good",TRUE,"Delayed")</f>
        <v>Good</v>
      </c>
      <c r="AA2541" s="5" t="str">
        <f>_xlfn.XLOOKUP(Table1[[#This Row],[Shipment_ID]],A:A,E:E)</f>
        <v>Hapag-Lloyd</v>
      </c>
      <c r="AB2541" s="5">
        <f t="shared" si="39"/>
        <v>4587.5</v>
      </c>
    </row>
    <row r="2542" spans="1:28">
      <c r="A2542" t="s">
        <v>2736</v>
      </c>
      <c r="B2542" s="1">
        <v>45384</v>
      </c>
      <c r="C2542" t="s">
        <v>121</v>
      </c>
      <c r="D2542" t="s">
        <v>108</v>
      </c>
      <c r="E2542" t="s">
        <v>102</v>
      </c>
      <c r="F2542" t="s">
        <v>58</v>
      </c>
      <c r="G2542" t="s">
        <v>43</v>
      </c>
      <c r="H2542">
        <v>12.71</v>
      </c>
      <c r="I2542">
        <v>2127</v>
      </c>
      <c r="J2542">
        <v>94.37</v>
      </c>
      <c r="K2542">
        <v>6</v>
      </c>
      <c r="L2542" t="s">
        <v>34</v>
      </c>
      <c r="M2542" t="s">
        <v>60</v>
      </c>
      <c r="N2542">
        <v>65287.4</v>
      </c>
      <c r="O2542" t="s">
        <v>248</v>
      </c>
      <c r="P2542" t="s">
        <v>62</v>
      </c>
      <c r="Q2542">
        <v>84.78</v>
      </c>
      <c r="R2542">
        <v>4762.3999999999996</v>
      </c>
      <c r="S2542">
        <v>3978.17</v>
      </c>
      <c r="T2542">
        <v>11525.43</v>
      </c>
      <c r="U2542" t="str">
        <f>TEXT(Table1[[#This Row],[Booking_Date]],"mmm")</f>
        <v>Apr</v>
      </c>
      <c r="V2542">
        <f>YEAR(Table1[[#This Row],[Booking_Date]])</f>
        <v>2024</v>
      </c>
      <c r="W2542" t="s">
        <v>75</v>
      </c>
      <c r="X2542" t="str">
        <f>IF(Table1[[#This Row],[Freight_Cost]]&gt;50000,"High","Low")</f>
        <v>High</v>
      </c>
      <c r="Y2542" s="5" t="str">
        <f>IF(Table1[[#This Row],[Profit]]&gt;10000,"Good","Average")</f>
        <v>Good</v>
      </c>
      <c r="Z2542" s="5" t="str" cm="1">
        <f t="array" ref="Z2542">_xlfn.IFS(K2542&lt;=5,"Excellent",K2542&lt;=10,"Good",TRUE,"Delayed")</f>
        <v>Good</v>
      </c>
      <c r="AA2542" s="5" t="str">
        <f>_xlfn.XLOOKUP(Table1[[#This Row],[Shipment_ID]],A:A,E:E)</f>
        <v>Maersk</v>
      </c>
      <c r="AB2542" s="5">
        <f t="shared" si="39"/>
        <v>11525.43</v>
      </c>
    </row>
    <row r="2543" spans="1:28">
      <c r="A2543" t="s">
        <v>2737</v>
      </c>
      <c r="B2543" s="1">
        <v>45325</v>
      </c>
      <c r="C2543" t="s">
        <v>89</v>
      </c>
      <c r="D2543" t="s">
        <v>72</v>
      </c>
      <c r="E2543" t="s">
        <v>102</v>
      </c>
      <c r="F2543" t="s">
        <v>32</v>
      </c>
      <c r="G2543" t="s">
        <v>90</v>
      </c>
      <c r="H2543">
        <v>22.47</v>
      </c>
      <c r="I2543">
        <v>592</v>
      </c>
      <c r="J2543">
        <v>97.55</v>
      </c>
      <c r="K2543">
        <v>2</v>
      </c>
      <c r="L2543" t="s">
        <v>68</v>
      </c>
      <c r="M2543" t="s">
        <v>45</v>
      </c>
      <c r="N2543">
        <v>43033</v>
      </c>
      <c r="O2543" t="s">
        <v>146</v>
      </c>
      <c r="P2543" t="s">
        <v>47</v>
      </c>
      <c r="Q2543">
        <v>88.94</v>
      </c>
      <c r="R2543">
        <v>2082.8000000000002</v>
      </c>
      <c r="S2543">
        <v>2898.29</v>
      </c>
      <c r="T2543">
        <v>4466.22</v>
      </c>
      <c r="U2543" t="str">
        <f>TEXT(Table1[[#This Row],[Booking_Date]],"mmm")</f>
        <v>Feb</v>
      </c>
      <c r="V2543">
        <f>YEAR(Table1[[#This Row],[Booking_Date]])</f>
        <v>2024</v>
      </c>
      <c r="W2543" t="s">
        <v>38</v>
      </c>
      <c r="X2543" t="str">
        <f>IF(Table1[[#This Row],[Freight_Cost]]&gt;50000,"High","Low")</f>
        <v>Low</v>
      </c>
      <c r="Y2543" s="5" t="str">
        <f>IF(Table1[[#This Row],[Profit]]&gt;10000,"Good","Average")</f>
        <v>Average</v>
      </c>
      <c r="Z2543" s="5" t="str" cm="1">
        <f t="array" ref="Z2543">_xlfn.IFS(K2543&lt;=5,"Excellent",K2543&lt;=10,"Good",TRUE,"Delayed")</f>
        <v>Excellent</v>
      </c>
      <c r="AA2543" s="5" t="str">
        <f>_xlfn.XLOOKUP(Table1[[#This Row],[Shipment_ID]],A:A,E:E)</f>
        <v>Maersk</v>
      </c>
      <c r="AB2543" s="5">
        <f t="shared" si="39"/>
        <v>4466.22</v>
      </c>
    </row>
    <row r="2544" spans="1:28">
      <c r="A2544" t="s">
        <v>2738</v>
      </c>
      <c r="B2544" s="1">
        <v>46001</v>
      </c>
      <c r="C2544" t="s">
        <v>29</v>
      </c>
      <c r="D2544" t="s">
        <v>56</v>
      </c>
      <c r="E2544" t="s">
        <v>42</v>
      </c>
      <c r="F2544" t="s">
        <v>58</v>
      </c>
      <c r="G2544" t="s">
        <v>33</v>
      </c>
      <c r="H2544">
        <v>10.06</v>
      </c>
      <c r="I2544">
        <v>1212</v>
      </c>
      <c r="J2544">
        <v>90.52</v>
      </c>
      <c r="K2544">
        <v>5</v>
      </c>
      <c r="L2544" t="s">
        <v>68</v>
      </c>
      <c r="M2544" t="s">
        <v>35</v>
      </c>
      <c r="N2544">
        <v>52960.4</v>
      </c>
      <c r="O2544" t="s">
        <v>236</v>
      </c>
      <c r="P2544" t="s">
        <v>37</v>
      </c>
      <c r="Q2544">
        <v>82.71</v>
      </c>
      <c r="R2544">
        <v>2826.4</v>
      </c>
      <c r="S2544">
        <v>3322.84</v>
      </c>
      <c r="T2544">
        <v>8283.75</v>
      </c>
      <c r="U2544" t="str">
        <f>TEXT(Table1[[#This Row],[Booking_Date]],"mmm")</f>
        <v>Dec</v>
      </c>
      <c r="V2544">
        <f>YEAR(Table1[[#This Row],[Booking_Date]])</f>
        <v>2025</v>
      </c>
      <c r="W2544" t="s">
        <v>104</v>
      </c>
      <c r="X2544" t="str">
        <f>IF(Table1[[#This Row],[Freight_Cost]]&gt;50000,"High","Low")</f>
        <v>High</v>
      </c>
      <c r="Y2544" s="5" t="str">
        <f>IF(Table1[[#This Row],[Profit]]&gt;10000,"Good","Average")</f>
        <v>Average</v>
      </c>
      <c r="Z2544" s="5" t="str" cm="1">
        <f t="array" ref="Z2544">_xlfn.IFS(K2544&lt;=5,"Excellent",K2544&lt;=10,"Good",TRUE,"Delayed")</f>
        <v>Excellent</v>
      </c>
      <c r="AA2544" s="5" t="str">
        <f>_xlfn.XLOOKUP(Table1[[#This Row],[Shipment_ID]],A:A,E:E)</f>
        <v>CMA CGM</v>
      </c>
      <c r="AB2544" s="5">
        <f t="shared" si="39"/>
        <v>8283.75</v>
      </c>
    </row>
    <row r="2545" spans="1:28">
      <c r="A2545" t="s">
        <v>2739</v>
      </c>
      <c r="B2545" s="1">
        <v>45686</v>
      </c>
      <c r="C2545" t="s">
        <v>121</v>
      </c>
      <c r="D2545" t="s">
        <v>51</v>
      </c>
      <c r="E2545" t="s">
        <v>57</v>
      </c>
      <c r="F2545" t="s">
        <v>32</v>
      </c>
      <c r="G2545" t="s">
        <v>43</v>
      </c>
      <c r="H2545">
        <v>27.42</v>
      </c>
      <c r="I2545">
        <v>474</v>
      </c>
      <c r="J2545">
        <v>85.43</v>
      </c>
      <c r="K2545">
        <v>3</v>
      </c>
      <c r="L2545" t="s">
        <v>44</v>
      </c>
      <c r="M2545" t="s">
        <v>60</v>
      </c>
      <c r="N2545">
        <v>40617.599999999999</v>
      </c>
      <c r="O2545" t="s">
        <v>133</v>
      </c>
      <c r="P2545" t="s">
        <v>62</v>
      </c>
      <c r="Q2545">
        <v>86.57</v>
      </c>
      <c r="R2545">
        <v>2044.8</v>
      </c>
      <c r="S2545">
        <v>2548.65</v>
      </c>
      <c r="T2545">
        <v>5080.53</v>
      </c>
      <c r="U2545" t="str">
        <f>TEXT(Table1[[#This Row],[Booking_Date]],"mmm")</f>
        <v>Jan</v>
      </c>
      <c r="V2545">
        <f>YEAR(Table1[[#This Row],[Booking_Date]])</f>
        <v>2025</v>
      </c>
      <c r="W2545" t="s">
        <v>38</v>
      </c>
      <c r="X2545" t="str">
        <f>IF(Table1[[#This Row],[Freight_Cost]]&gt;50000,"High","Low")</f>
        <v>Low</v>
      </c>
      <c r="Y2545" s="5" t="str">
        <f>IF(Table1[[#This Row],[Profit]]&gt;10000,"Good","Average")</f>
        <v>Average</v>
      </c>
      <c r="Z2545" s="5" t="str" cm="1">
        <f t="array" ref="Z2545">_xlfn.IFS(K2545&lt;=5,"Excellent",K2545&lt;=10,"Good",TRUE,"Delayed")</f>
        <v>Excellent</v>
      </c>
      <c r="AA2545" s="5" t="str">
        <f>_xlfn.XLOOKUP(Table1[[#This Row],[Shipment_ID]],A:A,E:E)</f>
        <v>Evergreen</v>
      </c>
      <c r="AB2545" s="5">
        <f t="shared" si="39"/>
        <v>5080.53</v>
      </c>
    </row>
    <row r="2546" spans="1:28">
      <c r="A2546" t="s">
        <v>2740</v>
      </c>
      <c r="B2546" s="1">
        <v>45954</v>
      </c>
      <c r="C2546" t="s">
        <v>50</v>
      </c>
      <c r="D2546" t="s">
        <v>108</v>
      </c>
      <c r="E2546" t="s">
        <v>42</v>
      </c>
      <c r="F2546" t="s">
        <v>32</v>
      </c>
      <c r="G2546" t="s">
        <v>33</v>
      </c>
      <c r="H2546">
        <v>12.83</v>
      </c>
      <c r="I2546">
        <v>1710</v>
      </c>
      <c r="J2546">
        <v>99.18</v>
      </c>
      <c r="K2546">
        <v>4</v>
      </c>
      <c r="L2546" t="s">
        <v>44</v>
      </c>
      <c r="M2546" t="s">
        <v>45</v>
      </c>
      <c r="N2546">
        <v>45468.6</v>
      </c>
      <c r="O2546" t="s">
        <v>272</v>
      </c>
      <c r="P2546" t="s">
        <v>70</v>
      </c>
      <c r="Q2546">
        <v>86.2</v>
      </c>
      <c r="R2546">
        <v>3933.2</v>
      </c>
      <c r="S2546">
        <v>1696.73</v>
      </c>
      <c r="T2546">
        <v>7897.72</v>
      </c>
      <c r="U2546" t="str">
        <f>TEXT(Table1[[#This Row],[Booking_Date]],"mmm")</f>
        <v>Oct</v>
      </c>
      <c r="V2546">
        <f>YEAR(Table1[[#This Row],[Booking_Date]])</f>
        <v>2025</v>
      </c>
      <c r="W2546" t="s">
        <v>104</v>
      </c>
      <c r="X2546" t="str">
        <f>IF(Table1[[#This Row],[Freight_Cost]]&gt;50000,"High","Low")</f>
        <v>Low</v>
      </c>
      <c r="Y2546" s="5" t="str">
        <f>IF(Table1[[#This Row],[Profit]]&gt;10000,"Good","Average")</f>
        <v>Average</v>
      </c>
      <c r="Z2546" s="5" t="str" cm="1">
        <f t="array" ref="Z2546">_xlfn.IFS(K2546&lt;=5,"Excellent",K2546&lt;=10,"Good",TRUE,"Delayed")</f>
        <v>Excellent</v>
      </c>
      <c r="AA2546" s="5" t="str">
        <f>_xlfn.XLOOKUP(Table1[[#This Row],[Shipment_ID]],A:A,E:E)</f>
        <v>CMA CGM</v>
      </c>
      <c r="AB2546" s="5">
        <f t="shared" si="39"/>
        <v>7897.72</v>
      </c>
    </row>
    <row r="2547" spans="1:28">
      <c r="A2547" t="s">
        <v>2741</v>
      </c>
      <c r="B2547" s="1">
        <v>45851</v>
      </c>
      <c r="C2547" t="s">
        <v>89</v>
      </c>
      <c r="D2547" t="s">
        <v>56</v>
      </c>
      <c r="E2547" t="s">
        <v>42</v>
      </c>
      <c r="F2547" t="s">
        <v>32</v>
      </c>
      <c r="G2547" t="s">
        <v>84</v>
      </c>
      <c r="H2547">
        <v>14.09</v>
      </c>
      <c r="I2547">
        <v>458</v>
      </c>
      <c r="J2547">
        <v>89.46</v>
      </c>
      <c r="K2547">
        <v>2</v>
      </c>
      <c r="L2547" t="s">
        <v>34</v>
      </c>
      <c r="M2547" t="s">
        <v>45</v>
      </c>
      <c r="N2547">
        <v>35412.199999999997</v>
      </c>
      <c r="O2547" t="s">
        <v>268</v>
      </c>
      <c r="P2547" t="s">
        <v>47</v>
      </c>
      <c r="Q2547">
        <v>81.3</v>
      </c>
      <c r="R2547">
        <v>1479.6</v>
      </c>
      <c r="S2547">
        <v>2239.0300000000002</v>
      </c>
      <c r="T2547">
        <v>3657.24</v>
      </c>
      <c r="U2547" t="str">
        <f>TEXT(Table1[[#This Row],[Booking_Date]],"mmm")</f>
        <v>Jul</v>
      </c>
      <c r="V2547">
        <f>YEAR(Table1[[#This Row],[Booking_Date]])</f>
        <v>2025</v>
      </c>
      <c r="W2547" t="s">
        <v>48</v>
      </c>
      <c r="X2547" t="str">
        <f>IF(Table1[[#This Row],[Freight_Cost]]&gt;50000,"High","Low")</f>
        <v>Low</v>
      </c>
      <c r="Y2547" s="5" t="str">
        <f>IF(Table1[[#This Row],[Profit]]&gt;10000,"Good","Average")</f>
        <v>Average</v>
      </c>
      <c r="Z2547" s="5" t="str" cm="1">
        <f t="array" ref="Z2547">_xlfn.IFS(K2547&lt;=5,"Excellent",K2547&lt;=10,"Good",TRUE,"Delayed")</f>
        <v>Excellent</v>
      </c>
      <c r="AA2547" s="5" t="str">
        <f>_xlfn.XLOOKUP(Table1[[#This Row],[Shipment_ID]],A:A,E:E)</f>
        <v>CMA CGM</v>
      </c>
      <c r="AB2547" s="5">
        <f t="shared" si="39"/>
        <v>3657.24</v>
      </c>
    </row>
    <row r="2548" spans="1:28">
      <c r="A2548" t="s">
        <v>2742</v>
      </c>
      <c r="B2548" s="1">
        <v>45999</v>
      </c>
      <c r="C2548" t="s">
        <v>40</v>
      </c>
      <c r="D2548" t="s">
        <v>41</v>
      </c>
      <c r="E2548" t="s">
        <v>66</v>
      </c>
      <c r="F2548" t="s">
        <v>58</v>
      </c>
      <c r="G2548" t="s">
        <v>67</v>
      </c>
      <c r="H2548">
        <v>19.989999999999998</v>
      </c>
      <c r="I2548">
        <v>1513</v>
      </c>
      <c r="J2548">
        <v>89.79</v>
      </c>
      <c r="K2548">
        <v>4</v>
      </c>
      <c r="L2548" t="s">
        <v>68</v>
      </c>
      <c r="M2548" t="s">
        <v>45</v>
      </c>
      <c r="N2548">
        <v>62921.8</v>
      </c>
      <c r="O2548" t="s">
        <v>450</v>
      </c>
      <c r="P2548" t="s">
        <v>62</v>
      </c>
      <c r="Q2548">
        <v>88.19</v>
      </c>
      <c r="R2548">
        <v>3825.6</v>
      </c>
      <c r="S2548">
        <v>2871.05</v>
      </c>
      <c r="T2548">
        <v>5881.44</v>
      </c>
      <c r="U2548" t="str">
        <f>TEXT(Table1[[#This Row],[Booking_Date]],"mmm")</f>
        <v>Dec</v>
      </c>
      <c r="V2548">
        <f>YEAR(Table1[[#This Row],[Booking_Date]])</f>
        <v>2025</v>
      </c>
      <c r="W2548" t="s">
        <v>104</v>
      </c>
      <c r="X2548" t="str">
        <f>IF(Table1[[#This Row],[Freight_Cost]]&gt;50000,"High","Low")</f>
        <v>High</v>
      </c>
      <c r="Y2548" s="5" t="str">
        <f>IF(Table1[[#This Row],[Profit]]&gt;10000,"Good","Average")</f>
        <v>Average</v>
      </c>
      <c r="Z2548" s="5" t="str" cm="1">
        <f t="array" ref="Z2548">_xlfn.IFS(K2548&lt;=5,"Excellent",K2548&lt;=10,"Good",TRUE,"Delayed")</f>
        <v>Excellent</v>
      </c>
      <c r="AA2548" s="5" t="str">
        <f>_xlfn.XLOOKUP(Table1[[#This Row],[Shipment_ID]],A:A,E:E)</f>
        <v>COSCO</v>
      </c>
      <c r="AB2548" s="5">
        <f t="shared" si="39"/>
        <v>5881.44</v>
      </c>
    </row>
    <row r="2549" spans="1:28">
      <c r="A2549" t="s">
        <v>2743</v>
      </c>
      <c r="B2549" s="1">
        <v>45963</v>
      </c>
      <c r="C2549" t="s">
        <v>115</v>
      </c>
      <c r="D2549" t="s">
        <v>51</v>
      </c>
      <c r="E2549" t="s">
        <v>83</v>
      </c>
      <c r="F2549" t="s">
        <v>32</v>
      </c>
      <c r="G2549" t="s">
        <v>67</v>
      </c>
      <c r="H2549">
        <v>22.6</v>
      </c>
      <c r="I2549">
        <v>1287</v>
      </c>
      <c r="J2549">
        <v>89.81</v>
      </c>
      <c r="K2549">
        <v>3</v>
      </c>
      <c r="L2549" t="s">
        <v>44</v>
      </c>
      <c r="M2549" t="s">
        <v>45</v>
      </c>
      <c r="N2549">
        <v>48061.2</v>
      </c>
      <c r="O2549" t="s">
        <v>189</v>
      </c>
      <c r="P2549" t="s">
        <v>70</v>
      </c>
      <c r="Q2549">
        <v>86.64</v>
      </c>
      <c r="R2549">
        <v>3478</v>
      </c>
      <c r="S2549">
        <v>2734.69</v>
      </c>
      <c r="T2549">
        <v>5407.92</v>
      </c>
      <c r="U2549" t="str">
        <f>TEXT(Table1[[#This Row],[Booking_Date]],"mmm")</f>
        <v>Nov</v>
      </c>
      <c r="V2549">
        <f>YEAR(Table1[[#This Row],[Booking_Date]])</f>
        <v>2025</v>
      </c>
      <c r="W2549" t="s">
        <v>104</v>
      </c>
      <c r="X2549" t="str">
        <f>IF(Table1[[#This Row],[Freight_Cost]]&gt;50000,"High","Low")</f>
        <v>Low</v>
      </c>
      <c r="Y2549" s="5" t="str">
        <f>IF(Table1[[#This Row],[Profit]]&gt;10000,"Good","Average")</f>
        <v>Average</v>
      </c>
      <c r="Z2549" s="5" t="str" cm="1">
        <f t="array" ref="Z2549">_xlfn.IFS(K2549&lt;=5,"Excellent",K2549&lt;=10,"Good",TRUE,"Delayed")</f>
        <v>Excellent</v>
      </c>
      <c r="AA2549" s="5" t="str">
        <f>_xlfn.XLOOKUP(Table1[[#This Row],[Shipment_ID]],A:A,E:E)</f>
        <v>MSC</v>
      </c>
      <c r="AB2549" s="5">
        <f t="shared" si="39"/>
        <v>5407.92</v>
      </c>
    </row>
    <row r="2550" spans="1:28">
      <c r="A2550" t="s">
        <v>2744</v>
      </c>
      <c r="B2550" s="1">
        <v>46046</v>
      </c>
      <c r="C2550" t="s">
        <v>29</v>
      </c>
      <c r="D2550" t="s">
        <v>108</v>
      </c>
      <c r="E2550" t="s">
        <v>66</v>
      </c>
      <c r="F2550" t="s">
        <v>58</v>
      </c>
      <c r="G2550" t="s">
        <v>90</v>
      </c>
      <c r="H2550">
        <v>13.96</v>
      </c>
      <c r="I2550">
        <v>710</v>
      </c>
      <c r="J2550">
        <v>102.42</v>
      </c>
      <c r="K2550">
        <v>2</v>
      </c>
      <c r="L2550" t="s">
        <v>34</v>
      </c>
      <c r="M2550" t="s">
        <v>60</v>
      </c>
      <c r="N2550">
        <v>50374.400000000001</v>
      </c>
      <c r="O2550" t="s">
        <v>73</v>
      </c>
      <c r="P2550" t="s">
        <v>78</v>
      </c>
      <c r="Q2550">
        <v>82.33</v>
      </c>
      <c r="R2550">
        <v>1978.4</v>
      </c>
      <c r="S2550">
        <v>3503.92</v>
      </c>
      <c r="T2550">
        <v>6885</v>
      </c>
      <c r="U2550" t="str">
        <f>TEXT(Table1[[#This Row],[Booking_Date]],"mmm")</f>
        <v>Jan</v>
      </c>
      <c r="V2550">
        <f>YEAR(Table1[[#This Row],[Booking_Date]])</f>
        <v>2026</v>
      </c>
      <c r="W2550" t="s">
        <v>38</v>
      </c>
      <c r="X2550" t="str">
        <f>IF(Table1[[#This Row],[Freight_Cost]]&gt;50000,"High","Low")</f>
        <v>High</v>
      </c>
      <c r="Y2550" s="5" t="str">
        <f>IF(Table1[[#This Row],[Profit]]&gt;10000,"Good","Average")</f>
        <v>Average</v>
      </c>
      <c r="Z2550" s="5" t="str" cm="1">
        <f t="array" ref="Z2550">_xlfn.IFS(K2550&lt;=5,"Excellent",K2550&lt;=10,"Good",TRUE,"Delayed")</f>
        <v>Excellent</v>
      </c>
      <c r="AA2550" s="5" t="str">
        <f>_xlfn.XLOOKUP(Table1[[#This Row],[Shipment_ID]],A:A,E:E)</f>
        <v>COSCO</v>
      </c>
      <c r="AB2550" s="5">
        <f t="shared" si="39"/>
        <v>6885</v>
      </c>
    </row>
    <row r="2551" spans="1:28">
      <c r="A2551" t="s">
        <v>2745</v>
      </c>
      <c r="B2551" s="1">
        <v>45637</v>
      </c>
      <c r="C2551" t="s">
        <v>115</v>
      </c>
      <c r="D2551" t="s">
        <v>82</v>
      </c>
      <c r="E2551" t="s">
        <v>42</v>
      </c>
      <c r="F2551" t="s">
        <v>58</v>
      </c>
      <c r="G2551" t="s">
        <v>84</v>
      </c>
      <c r="H2551">
        <v>11.63</v>
      </c>
      <c r="I2551">
        <v>2749</v>
      </c>
      <c r="J2551">
        <v>100.57</v>
      </c>
      <c r="K2551">
        <v>7</v>
      </c>
      <c r="L2551" t="s">
        <v>44</v>
      </c>
      <c r="M2551" t="s">
        <v>60</v>
      </c>
      <c r="N2551">
        <v>67523.399999999994</v>
      </c>
      <c r="O2551" t="s">
        <v>122</v>
      </c>
      <c r="P2551" t="s">
        <v>54</v>
      </c>
      <c r="Q2551">
        <v>87.05</v>
      </c>
      <c r="R2551">
        <v>5963.2</v>
      </c>
      <c r="S2551">
        <v>3365.75</v>
      </c>
      <c r="T2551">
        <v>7848.77</v>
      </c>
      <c r="U2551" t="str">
        <f>TEXT(Table1[[#This Row],[Booking_Date]],"mmm")</f>
        <v>Dec</v>
      </c>
      <c r="V2551">
        <f>YEAR(Table1[[#This Row],[Booking_Date]])</f>
        <v>2024</v>
      </c>
      <c r="W2551" t="s">
        <v>104</v>
      </c>
      <c r="X2551" t="str">
        <f>IF(Table1[[#This Row],[Freight_Cost]]&gt;50000,"High","Low")</f>
        <v>High</v>
      </c>
      <c r="Y2551" s="5" t="str">
        <f>IF(Table1[[#This Row],[Profit]]&gt;10000,"Good","Average")</f>
        <v>Average</v>
      </c>
      <c r="Z2551" s="5" t="str" cm="1">
        <f t="array" ref="Z2551">_xlfn.IFS(K2551&lt;=5,"Excellent",K2551&lt;=10,"Good",TRUE,"Delayed")</f>
        <v>Good</v>
      </c>
      <c r="AA2551" s="5" t="str">
        <f>_xlfn.XLOOKUP(Table1[[#This Row],[Shipment_ID]],A:A,E:E)</f>
        <v>CMA CGM</v>
      </c>
      <c r="AB2551" s="5">
        <f t="shared" si="39"/>
        <v>7848.77</v>
      </c>
    </row>
    <row r="2552" spans="1:28">
      <c r="A2552" t="s">
        <v>2746</v>
      </c>
      <c r="B2552" s="1">
        <v>45632</v>
      </c>
      <c r="C2552" t="s">
        <v>115</v>
      </c>
      <c r="D2552" t="s">
        <v>51</v>
      </c>
      <c r="E2552" t="s">
        <v>57</v>
      </c>
      <c r="F2552" t="s">
        <v>32</v>
      </c>
      <c r="G2552" t="s">
        <v>67</v>
      </c>
      <c r="H2552">
        <v>13.64</v>
      </c>
      <c r="I2552">
        <v>1223</v>
      </c>
      <c r="J2552">
        <v>89.46</v>
      </c>
      <c r="K2552">
        <v>4</v>
      </c>
      <c r="L2552" t="s">
        <v>68</v>
      </c>
      <c r="M2552" t="s">
        <v>35</v>
      </c>
      <c r="N2552">
        <v>44187.199999999997</v>
      </c>
      <c r="O2552" t="s">
        <v>256</v>
      </c>
      <c r="P2552" t="s">
        <v>54</v>
      </c>
      <c r="Q2552">
        <v>85.41</v>
      </c>
      <c r="R2552">
        <v>2991.6</v>
      </c>
      <c r="S2552">
        <v>3672.57</v>
      </c>
      <c r="T2552">
        <v>7539.71</v>
      </c>
      <c r="U2552" t="str">
        <f>TEXT(Table1[[#This Row],[Booking_Date]],"mmm")</f>
        <v>Dec</v>
      </c>
      <c r="V2552">
        <f>YEAR(Table1[[#This Row],[Booking_Date]])</f>
        <v>2024</v>
      </c>
      <c r="W2552" t="s">
        <v>104</v>
      </c>
      <c r="X2552" t="str">
        <f>IF(Table1[[#This Row],[Freight_Cost]]&gt;50000,"High","Low")</f>
        <v>Low</v>
      </c>
      <c r="Y2552" s="5" t="str">
        <f>IF(Table1[[#This Row],[Profit]]&gt;10000,"Good","Average")</f>
        <v>Average</v>
      </c>
      <c r="Z2552" s="5" t="str" cm="1">
        <f t="array" ref="Z2552">_xlfn.IFS(K2552&lt;=5,"Excellent",K2552&lt;=10,"Good",TRUE,"Delayed")</f>
        <v>Excellent</v>
      </c>
      <c r="AA2552" s="5" t="str">
        <f>_xlfn.XLOOKUP(Table1[[#This Row],[Shipment_ID]],A:A,E:E)</f>
        <v>Evergreen</v>
      </c>
      <c r="AB2552" s="5">
        <f t="shared" si="39"/>
        <v>7539.71</v>
      </c>
    </row>
    <row r="2553" spans="1:28">
      <c r="A2553" t="s">
        <v>2747</v>
      </c>
      <c r="B2553" s="1">
        <v>45495</v>
      </c>
      <c r="C2553" t="s">
        <v>115</v>
      </c>
      <c r="D2553" t="s">
        <v>72</v>
      </c>
      <c r="E2553" t="s">
        <v>42</v>
      </c>
      <c r="F2553" t="s">
        <v>32</v>
      </c>
      <c r="G2553" t="s">
        <v>67</v>
      </c>
      <c r="H2553">
        <v>15.24</v>
      </c>
      <c r="I2553">
        <v>368</v>
      </c>
      <c r="J2553">
        <v>94.74</v>
      </c>
      <c r="K2553">
        <v>2</v>
      </c>
      <c r="L2553" t="s">
        <v>68</v>
      </c>
      <c r="M2553" t="s">
        <v>35</v>
      </c>
      <c r="N2553">
        <v>36000.800000000003</v>
      </c>
      <c r="O2553" t="s">
        <v>395</v>
      </c>
      <c r="P2553" t="s">
        <v>47</v>
      </c>
      <c r="Q2553">
        <v>86.26</v>
      </c>
      <c r="R2553">
        <v>1345.6</v>
      </c>
      <c r="S2553">
        <v>4870.45</v>
      </c>
      <c r="T2553">
        <v>2940.94</v>
      </c>
      <c r="U2553" t="str">
        <f>TEXT(Table1[[#This Row],[Booking_Date]],"mmm")</f>
        <v>Jul</v>
      </c>
      <c r="V2553">
        <f>YEAR(Table1[[#This Row],[Booking_Date]])</f>
        <v>2024</v>
      </c>
      <c r="W2553" t="s">
        <v>48</v>
      </c>
      <c r="X2553" t="str">
        <f>IF(Table1[[#This Row],[Freight_Cost]]&gt;50000,"High","Low")</f>
        <v>Low</v>
      </c>
      <c r="Y2553" s="5" t="str">
        <f>IF(Table1[[#This Row],[Profit]]&gt;10000,"Good","Average")</f>
        <v>Average</v>
      </c>
      <c r="Z2553" s="5" t="str" cm="1">
        <f t="array" ref="Z2553">_xlfn.IFS(K2553&lt;=5,"Excellent",K2553&lt;=10,"Good",TRUE,"Delayed")</f>
        <v>Excellent</v>
      </c>
      <c r="AA2553" s="5" t="str">
        <f>_xlfn.XLOOKUP(Table1[[#This Row],[Shipment_ID]],A:A,E:E)</f>
        <v>CMA CGM</v>
      </c>
      <c r="AB2553" s="5">
        <f t="shared" si="39"/>
        <v>2940.94</v>
      </c>
    </row>
    <row r="2554" spans="1:28">
      <c r="A2554" t="s">
        <v>2748</v>
      </c>
      <c r="B2554" s="1">
        <v>45667</v>
      </c>
      <c r="C2554" t="s">
        <v>89</v>
      </c>
      <c r="D2554" t="s">
        <v>65</v>
      </c>
      <c r="E2554" t="s">
        <v>31</v>
      </c>
      <c r="F2554" t="s">
        <v>58</v>
      </c>
      <c r="G2554" t="s">
        <v>90</v>
      </c>
      <c r="H2554">
        <v>12.42</v>
      </c>
      <c r="I2554">
        <v>457</v>
      </c>
      <c r="J2554">
        <v>103.4</v>
      </c>
      <c r="K2554">
        <v>2</v>
      </c>
      <c r="L2554" t="s">
        <v>34</v>
      </c>
      <c r="M2554" t="s">
        <v>60</v>
      </c>
      <c r="N2554">
        <v>46070</v>
      </c>
      <c r="O2554" t="s">
        <v>395</v>
      </c>
      <c r="P2554" t="s">
        <v>62</v>
      </c>
      <c r="Q2554">
        <v>82.64</v>
      </c>
      <c r="R2554">
        <v>1410.8</v>
      </c>
      <c r="S2554">
        <v>3580.88</v>
      </c>
      <c r="T2554">
        <v>4965.21</v>
      </c>
      <c r="U2554" t="str">
        <f>TEXT(Table1[[#This Row],[Booking_Date]],"mmm")</f>
        <v>Jan</v>
      </c>
      <c r="V2554">
        <f>YEAR(Table1[[#This Row],[Booking_Date]])</f>
        <v>2025</v>
      </c>
      <c r="W2554" t="s">
        <v>38</v>
      </c>
      <c r="X2554" t="str">
        <f>IF(Table1[[#This Row],[Freight_Cost]]&gt;50000,"High","Low")</f>
        <v>Low</v>
      </c>
      <c r="Y2554" s="5" t="str">
        <f>IF(Table1[[#This Row],[Profit]]&gt;10000,"Good","Average")</f>
        <v>Average</v>
      </c>
      <c r="Z2554" s="5" t="str" cm="1">
        <f t="array" ref="Z2554">_xlfn.IFS(K2554&lt;=5,"Excellent",K2554&lt;=10,"Good",TRUE,"Delayed")</f>
        <v>Excellent</v>
      </c>
      <c r="AA2554" s="5" t="str">
        <f>_xlfn.XLOOKUP(Table1[[#This Row],[Shipment_ID]],A:A,E:E)</f>
        <v>Hapag-Lloyd</v>
      </c>
      <c r="AB2554" s="5">
        <f t="shared" si="39"/>
        <v>4965.21</v>
      </c>
    </row>
    <row r="2555" spans="1:28">
      <c r="A2555" t="s">
        <v>2749</v>
      </c>
      <c r="B2555" s="1">
        <v>46033</v>
      </c>
      <c r="C2555" t="s">
        <v>29</v>
      </c>
      <c r="D2555" t="s">
        <v>56</v>
      </c>
      <c r="E2555" t="s">
        <v>31</v>
      </c>
      <c r="F2555" t="s">
        <v>58</v>
      </c>
      <c r="G2555" t="s">
        <v>59</v>
      </c>
      <c r="H2555">
        <v>19.73</v>
      </c>
      <c r="I2555">
        <v>2002</v>
      </c>
      <c r="J2555">
        <v>94.66</v>
      </c>
      <c r="K2555">
        <v>6</v>
      </c>
      <c r="L2555" t="s">
        <v>34</v>
      </c>
      <c r="M2555" t="s">
        <v>35</v>
      </c>
      <c r="N2555">
        <v>74140.2</v>
      </c>
      <c r="O2555" t="s">
        <v>292</v>
      </c>
      <c r="P2555" t="s">
        <v>47</v>
      </c>
      <c r="Q2555">
        <v>88.37</v>
      </c>
      <c r="R2555">
        <v>4793.2</v>
      </c>
      <c r="S2555">
        <v>4191.6899999999996</v>
      </c>
      <c r="T2555">
        <v>5957.08</v>
      </c>
      <c r="U2555" t="str">
        <f>TEXT(Table1[[#This Row],[Booking_Date]],"mmm")</f>
        <v>Jan</v>
      </c>
      <c r="V2555">
        <f>YEAR(Table1[[#This Row],[Booking_Date]])</f>
        <v>2026</v>
      </c>
      <c r="W2555" t="s">
        <v>38</v>
      </c>
      <c r="X2555" t="str">
        <f>IF(Table1[[#This Row],[Freight_Cost]]&gt;50000,"High","Low")</f>
        <v>High</v>
      </c>
      <c r="Y2555" s="5" t="str">
        <f>IF(Table1[[#This Row],[Profit]]&gt;10000,"Good","Average")</f>
        <v>Average</v>
      </c>
      <c r="Z2555" s="5" t="str" cm="1">
        <f t="array" ref="Z2555">_xlfn.IFS(K2555&lt;=5,"Excellent",K2555&lt;=10,"Good",TRUE,"Delayed")</f>
        <v>Good</v>
      </c>
      <c r="AA2555" s="5" t="str">
        <f>_xlfn.XLOOKUP(Table1[[#This Row],[Shipment_ID]],A:A,E:E)</f>
        <v>Hapag-Lloyd</v>
      </c>
      <c r="AB2555" s="5">
        <f t="shared" si="39"/>
        <v>5957.08</v>
      </c>
    </row>
    <row r="2556" spans="1:28">
      <c r="A2556" t="s">
        <v>2750</v>
      </c>
      <c r="B2556" s="1">
        <v>45747</v>
      </c>
      <c r="C2556" t="s">
        <v>29</v>
      </c>
      <c r="D2556" t="s">
        <v>72</v>
      </c>
      <c r="E2556" t="s">
        <v>83</v>
      </c>
      <c r="F2556" t="s">
        <v>32</v>
      </c>
      <c r="G2556" t="s">
        <v>33</v>
      </c>
      <c r="H2556">
        <v>11.21</v>
      </c>
      <c r="I2556">
        <v>2257</v>
      </c>
      <c r="J2556">
        <v>101.6</v>
      </c>
      <c r="K2556">
        <v>6</v>
      </c>
      <c r="L2556" t="s">
        <v>44</v>
      </c>
      <c r="M2556" t="s">
        <v>60</v>
      </c>
      <c r="N2556">
        <v>49365</v>
      </c>
      <c r="O2556" t="s">
        <v>256</v>
      </c>
      <c r="P2556" t="s">
        <v>74</v>
      </c>
      <c r="Q2556">
        <v>85.32</v>
      </c>
      <c r="R2556">
        <v>4962.3999999999996</v>
      </c>
      <c r="S2556">
        <v>1610.95</v>
      </c>
      <c r="T2556">
        <v>5434.75</v>
      </c>
      <c r="U2556" t="str">
        <f>TEXT(Table1[[#This Row],[Booking_Date]],"mmm")</f>
        <v>Mar</v>
      </c>
      <c r="V2556">
        <f>YEAR(Table1[[#This Row],[Booking_Date]])</f>
        <v>2025</v>
      </c>
      <c r="W2556" t="s">
        <v>38</v>
      </c>
      <c r="X2556" t="str">
        <f>IF(Table1[[#This Row],[Freight_Cost]]&gt;50000,"High","Low")</f>
        <v>Low</v>
      </c>
      <c r="Y2556" s="5" t="str">
        <f>IF(Table1[[#This Row],[Profit]]&gt;10000,"Good","Average")</f>
        <v>Average</v>
      </c>
      <c r="Z2556" s="5" t="str" cm="1">
        <f t="array" ref="Z2556">_xlfn.IFS(K2556&lt;=5,"Excellent",K2556&lt;=10,"Good",TRUE,"Delayed")</f>
        <v>Good</v>
      </c>
      <c r="AA2556" s="5" t="str">
        <f>_xlfn.XLOOKUP(Table1[[#This Row],[Shipment_ID]],A:A,E:E)</f>
        <v>MSC</v>
      </c>
      <c r="AB2556" s="5">
        <f t="shared" si="39"/>
        <v>5434.75</v>
      </c>
    </row>
    <row r="2557" spans="1:28">
      <c r="A2557" t="s">
        <v>2751</v>
      </c>
      <c r="B2557" s="1">
        <v>45845</v>
      </c>
      <c r="C2557" t="s">
        <v>115</v>
      </c>
      <c r="D2557" t="s">
        <v>72</v>
      </c>
      <c r="E2557" t="s">
        <v>102</v>
      </c>
      <c r="F2557" t="s">
        <v>58</v>
      </c>
      <c r="G2557" t="s">
        <v>67</v>
      </c>
      <c r="H2557">
        <v>20.12</v>
      </c>
      <c r="I2557">
        <v>1721</v>
      </c>
      <c r="J2557">
        <v>99.62</v>
      </c>
      <c r="K2557">
        <v>4</v>
      </c>
      <c r="L2557" t="s">
        <v>44</v>
      </c>
      <c r="M2557" t="s">
        <v>35</v>
      </c>
      <c r="N2557">
        <v>66714.399999999994</v>
      </c>
      <c r="O2557" t="s">
        <v>259</v>
      </c>
      <c r="P2557" t="s">
        <v>70</v>
      </c>
      <c r="Q2557">
        <v>83.59</v>
      </c>
      <c r="R2557">
        <v>4246.8</v>
      </c>
      <c r="S2557">
        <v>3653.81</v>
      </c>
      <c r="T2557">
        <v>9865.7800000000007</v>
      </c>
      <c r="U2557" t="str">
        <f>TEXT(Table1[[#This Row],[Booking_Date]],"mmm")</f>
        <v>Jul</v>
      </c>
      <c r="V2557">
        <f>YEAR(Table1[[#This Row],[Booking_Date]])</f>
        <v>2025</v>
      </c>
      <c r="W2557" t="s">
        <v>48</v>
      </c>
      <c r="X2557" t="str">
        <f>IF(Table1[[#This Row],[Freight_Cost]]&gt;50000,"High","Low")</f>
        <v>High</v>
      </c>
      <c r="Y2557" s="5" t="str">
        <f>IF(Table1[[#This Row],[Profit]]&gt;10000,"Good","Average")</f>
        <v>Average</v>
      </c>
      <c r="Z2557" s="5" t="str" cm="1">
        <f t="array" ref="Z2557">_xlfn.IFS(K2557&lt;=5,"Excellent",K2557&lt;=10,"Good",TRUE,"Delayed")</f>
        <v>Excellent</v>
      </c>
      <c r="AA2557" s="5" t="str">
        <f>_xlfn.XLOOKUP(Table1[[#This Row],[Shipment_ID]],A:A,E:E)</f>
        <v>Maersk</v>
      </c>
      <c r="AB2557" s="5">
        <f t="shared" si="39"/>
        <v>9865.7800000000007</v>
      </c>
    </row>
    <row r="2558" spans="1:28">
      <c r="A2558" t="s">
        <v>2752</v>
      </c>
      <c r="B2558" s="1">
        <v>45327</v>
      </c>
      <c r="C2558" t="s">
        <v>121</v>
      </c>
      <c r="D2558" t="s">
        <v>51</v>
      </c>
      <c r="E2558" t="s">
        <v>42</v>
      </c>
      <c r="F2558" t="s">
        <v>32</v>
      </c>
      <c r="G2558" t="s">
        <v>59</v>
      </c>
      <c r="H2558">
        <v>19.11</v>
      </c>
      <c r="I2558">
        <v>2425</v>
      </c>
      <c r="J2558">
        <v>104.48</v>
      </c>
      <c r="K2558">
        <v>6</v>
      </c>
      <c r="L2558" t="s">
        <v>34</v>
      </c>
      <c r="M2558" t="s">
        <v>45</v>
      </c>
      <c r="N2558">
        <v>65336.6</v>
      </c>
      <c r="O2558" t="s">
        <v>135</v>
      </c>
      <c r="P2558" t="s">
        <v>37</v>
      </c>
      <c r="Q2558">
        <v>87.05</v>
      </c>
      <c r="R2558">
        <v>5614.4</v>
      </c>
      <c r="S2558">
        <v>2157.86</v>
      </c>
      <c r="T2558">
        <v>6742.56</v>
      </c>
      <c r="U2558" t="str">
        <f>TEXT(Table1[[#This Row],[Booking_Date]],"mmm")</f>
        <v>Feb</v>
      </c>
      <c r="V2558">
        <f>YEAR(Table1[[#This Row],[Booking_Date]])</f>
        <v>2024</v>
      </c>
      <c r="W2558" t="s">
        <v>38</v>
      </c>
      <c r="X2558" t="str">
        <f>IF(Table1[[#This Row],[Freight_Cost]]&gt;50000,"High","Low")</f>
        <v>High</v>
      </c>
      <c r="Y2558" s="5" t="str">
        <f>IF(Table1[[#This Row],[Profit]]&gt;10000,"Good","Average")</f>
        <v>Average</v>
      </c>
      <c r="Z2558" s="5" t="str" cm="1">
        <f t="array" ref="Z2558">_xlfn.IFS(K2558&lt;=5,"Excellent",K2558&lt;=10,"Good",TRUE,"Delayed")</f>
        <v>Good</v>
      </c>
      <c r="AA2558" s="5" t="str">
        <f>_xlfn.XLOOKUP(Table1[[#This Row],[Shipment_ID]],A:A,E:E)</f>
        <v>CMA CGM</v>
      </c>
      <c r="AB2558" s="5">
        <f t="shared" si="39"/>
        <v>6742.56</v>
      </c>
    </row>
    <row r="2559" spans="1:28">
      <c r="A2559" t="s">
        <v>2753</v>
      </c>
      <c r="B2559" s="1">
        <v>45452</v>
      </c>
      <c r="C2559" t="s">
        <v>50</v>
      </c>
      <c r="D2559" t="s">
        <v>82</v>
      </c>
      <c r="E2559" t="s">
        <v>57</v>
      </c>
      <c r="F2559" t="s">
        <v>58</v>
      </c>
      <c r="G2559" t="s">
        <v>59</v>
      </c>
      <c r="H2559">
        <v>15.01</v>
      </c>
      <c r="I2559">
        <v>1124</v>
      </c>
      <c r="J2559">
        <v>85.43</v>
      </c>
      <c r="K2559">
        <v>3</v>
      </c>
      <c r="L2559" t="s">
        <v>34</v>
      </c>
      <c r="M2559" t="s">
        <v>35</v>
      </c>
      <c r="N2559">
        <v>58248.6</v>
      </c>
      <c r="O2559" t="s">
        <v>97</v>
      </c>
      <c r="P2559" t="s">
        <v>47</v>
      </c>
      <c r="Q2559">
        <v>86.12</v>
      </c>
      <c r="R2559">
        <v>2848.4</v>
      </c>
      <c r="S2559">
        <v>4557.91</v>
      </c>
      <c r="T2559">
        <v>6266.31</v>
      </c>
      <c r="U2559" t="str">
        <f>TEXT(Table1[[#This Row],[Booking_Date]],"mmm")</f>
        <v>Jun</v>
      </c>
      <c r="V2559">
        <f>YEAR(Table1[[#This Row],[Booking_Date]])</f>
        <v>2024</v>
      </c>
      <c r="W2559" t="s">
        <v>75</v>
      </c>
      <c r="X2559" t="str">
        <f>IF(Table1[[#This Row],[Freight_Cost]]&gt;50000,"High","Low")</f>
        <v>High</v>
      </c>
      <c r="Y2559" s="5" t="str">
        <f>IF(Table1[[#This Row],[Profit]]&gt;10000,"Good","Average")</f>
        <v>Average</v>
      </c>
      <c r="Z2559" s="5" t="str" cm="1">
        <f t="array" ref="Z2559">_xlfn.IFS(K2559&lt;=5,"Excellent",K2559&lt;=10,"Good",TRUE,"Delayed")</f>
        <v>Excellent</v>
      </c>
      <c r="AA2559" s="5" t="str">
        <f>_xlfn.XLOOKUP(Table1[[#This Row],[Shipment_ID]],A:A,E:E)</f>
        <v>Evergreen</v>
      </c>
      <c r="AB2559" s="5">
        <f t="shared" si="39"/>
        <v>6266.31</v>
      </c>
    </row>
    <row r="2560" spans="1:28">
      <c r="A2560" t="s">
        <v>2754</v>
      </c>
      <c r="B2560" s="1">
        <v>45893</v>
      </c>
      <c r="C2560" t="s">
        <v>121</v>
      </c>
      <c r="D2560" t="s">
        <v>41</v>
      </c>
      <c r="E2560" t="s">
        <v>99</v>
      </c>
      <c r="F2560" t="s">
        <v>58</v>
      </c>
      <c r="G2560" t="s">
        <v>33</v>
      </c>
      <c r="H2560">
        <v>21.1</v>
      </c>
      <c r="I2560">
        <v>1831</v>
      </c>
      <c r="J2560">
        <v>94.8</v>
      </c>
      <c r="K2560">
        <v>6</v>
      </c>
      <c r="L2560" t="s">
        <v>44</v>
      </c>
      <c r="M2560" t="s">
        <v>60</v>
      </c>
      <c r="N2560">
        <v>64338</v>
      </c>
      <c r="O2560" t="s">
        <v>259</v>
      </c>
      <c r="P2560" t="s">
        <v>62</v>
      </c>
      <c r="Q2560">
        <v>85.63</v>
      </c>
      <c r="R2560">
        <v>4506</v>
      </c>
      <c r="S2560">
        <v>4859.13</v>
      </c>
      <c r="T2560">
        <v>9545.0300000000007</v>
      </c>
      <c r="U2560" t="str">
        <f>TEXT(Table1[[#This Row],[Booking_Date]],"mmm")</f>
        <v>Aug</v>
      </c>
      <c r="V2560">
        <f>YEAR(Table1[[#This Row],[Booking_Date]])</f>
        <v>2025</v>
      </c>
      <c r="W2560" t="s">
        <v>48</v>
      </c>
      <c r="X2560" t="str">
        <f>IF(Table1[[#This Row],[Freight_Cost]]&gt;50000,"High","Low")</f>
        <v>High</v>
      </c>
      <c r="Y2560" s="5" t="str">
        <f>IF(Table1[[#This Row],[Profit]]&gt;10000,"Good","Average")</f>
        <v>Average</v>
      </c>
      <c r="Z2560" s="5" t="str" cm="1">
        <f t="array" ref="Z2560">_xlfn.IFS(K2560&lt;=5,"Excellent",K2560&lt;=10,"Good",TRUE,"Delayed")</f>
        <v>Good</v>
      </c>
      <c r="AA2560" s="5" t="str">
        <f>_xlfn.XLOOKUP(Table1[[#This Row],[Shipment_ID]],A:A,E:E)</f>
        <v>ONE</v>
      </c>
      <c r="AB2560" s="5">
        <f t="shared" si="39"/>
        <v>9545.0300000000007</v>
      </c>
    </row>
    <row r="2561" spans="1:28">
      <c r="A2561" t="s">
        <v>2755</v>
      </c>
      <c r="B2561" s="1">
        <v>45763</v>
      </c>
      <c r="C2561" t="s">
        <v>50</v>
      </c>
      <c r="D2561" t="s">
        <v>41</v>
      </c>
      <c r="E2561" t="s">
        <v>31</v>
      </c>
      <c r="F2561" t="s">
        <v>32</v>
      </c>
      <c r="G2561" t="s">
        <v>59</v>
      </c>
      <c r="H2561">
        <v>17.37</v>
      </c>
      <c r="I2561">
        <v>597</v>
      </c>
      <c r="J2561">
        <v>100.43</v>
      </c>
      <c r="K2561">
        <v>2</v>
      </c>
      <c r="L2561" t="s">
        <v>68</v>
      </c>
      <c r="M2561" t="s">
        <v>60</v>
      </c>
      <c r="N2561">
        <v>37348.6</v>
      </c>
      <c r="O2561" t="s">
        <v>152</v>
      </c>
      <c r="P2561" t="s">
        <v>37</v>
      </c>
      <c r="Q2561">
        <v>88.42</v>
      </c>
      <c r="R2561">
        <v>1888.8</v>
      </c>
      <c r="S2561">
        <v>3198.06</v>
      </c>
      <c r="T2561">
        <v>3201.5</v>
      </c>
      <c r="U2561" t="str">
        <f>TEXT(Table1[[#This Row],[Booking_Date]],"mmm")</f>
        <v>Apr</v>
      </c>
      <c r="V2561">
        <f>YEAR(Table1[[#This Row],[Booking_Date]])</f>
        <v>2025</v>
      </c>
      <c r="W2561" t="s">
        <v>75</v>
      </c>
      <c r="X2561" t="str">
        <f>IF(Table1[[#This Row],[Freight_Cost]]&gt;50000,"High","Low")</f>
        <v>Low</v>
      </c>
      <c r="Y2561" s="5" t="str">
        <f>IF(Table1[[#This Row],[Profit]]&gt;10000,"Good","Average")</f>
        <v>Average</v>
      </c>
      <c r="Z2561" s="5" t="str" cm="1">
        <f t="array" ref="Z2561">_xlfn.IFS(K2561&lt;=5,"Excellent",K2561&lt;=10,"Good",TRUE,"Delayed")</f>
        <v>Excellent</v>
      </c>
      <c r="AA2561" s="5" t="str">
        <f>_xlfn.XLOOKUP(Table1[[#This Row],[Shipment_ID]],A:A,E:E)</f>
        <v>Hapag-Lloyd</v>
      </c>
      <c r="AB2561" s="5">
        <f t="shared" si="39"/>
        <v>3201.5</v>
      </c>
    </row>
    <row r="2562" spans="1:28">
      <c r="A2562" t="s">
        <v>2756</v>
      </c>
      <c r="B2562" s="1">
        <v>45408</v>
      </c>
      <c r="C2562" t="s">
        <v>40</v>
      </c>
      <c r="D2562" t="s">
        <v>41</v>
      </c>
      <c r="E2562" t="s">
        <v>66</v>
      </c>
      <c r="F2562" t="s">
        <v>32</v>
      </c>
      <c r="G2562" t="s">
        <v>52</v>
      </c>
      <c r="H2562">
        <v>17.2</v>
      </c>
      <c r="I2562">
        <v>477</v>
      </c>
      <c r="J2562">
        <v>102.62</v>
      </c>
      <c r="K2562">
        <v>2</v>
      </c>
      <c r="L2562" t="s">
        <v>34</v>
      </c>
      <c r="M2562" t="s">
        <v>35</v>
      </c>
      <c r="N2562">
        <v>42518.400000000001</v>
      </c>
      <c r="O2562" t="s">
        <v>360</v>
      </c>
      <c r="P2562" t="s">
        <v>74</v>
      </c>
      <c r="Q2562">
        <v>84.46</v>
      </c>
      <c r="R2562">
        <v>1642</v>
      </c>
      <c r="S2562">
        <v>4750.82</v>
      </c>
      <c r="T2562">
        <v>5586.51</v>
      </c>
      <c r="U2562" t="str">
        <f>TEXT(Table1[[#This Row],[Booking_Date]],"mmm")</f>
        <v>Apr</v>
      </c>
      <c r="V2562">
        <f>YEAR(Table1[[#This Row],[Booking_Date]])</f>
        <v>2024</v>
      </c>
      <c r="W2562" t="s">
        <v>75</v>
      </c>
      <c r="X2562" t="str">
        <f>IF(Table1[[#This Row],[Freight_Cost]]&gt;50000,"High","Low")</f>
        <v>Low</v>
      </c>
      <c r="Y2562" s="5" t="str">
        <f>IF(Table1[[#This Row],[Profit]]&gt;10000,"Good","Average")</f>
        <v>Average</v>
      </c>
      <c r="Z2562" s="5" t="str" cm="1">
        <f t="array" ref="Z2562">_xlfn.IFS(K2562&lt;=5,"Excellent",K2562&lt;=10,"Good",TRUE,"Delayed")</f>
        <v>Excellent</v>
      </c>
      <c r="AA2562" s="5" t="str">
        <f>_xlfn.XLOOKUP(Table1[[#This Row],[Shipment_ID]],A:A,E:E)</f>
        <v>COSCO</v>
      </c>
      <c r="AB2562" s="5">
        <f t="shared" ref="AB2562:AB2625" si="40">INDEX(T:T,MATCH(A2562,A:A,0))</f>
        <v>5586.51</v>
      </c>
    </row>
    <row r="2563" spans="1:28">
      <c r="A2563" t="s">
        <v>2757</v>
      </c>
      <c r="B2563" s="1">
        <v>46110</v>
      </c>
      <c r="C2563" t="s">
        <v>29</v>
      </c>
      <c r="D2563" t="s">
        <v>51</v>
      </c>
      <c r="E2563" t="s">
        <v>99</v>
      </c>
      <c r="F2563" t="s">
        <v>58</v>
      </c>
      <c r="G2563" t="s">
        <v>84</v>
      </c>
      <c r="H2563">
        <v>11.87</v>
      </c>
      <c r="I2563">
        <v>370</v>
      </c>
      <c r="J2563">
        <v>88.2</v>
      </c>
      <c r="K2563">
        <v>2</v>
      </c>
      <c r="L2563" t="s">
        <v>34</v>
      </c>
      <c r="M2563" t="s">
        <v>35</v>
      </c>
      <c r="N2563">
        <v>46707</v>
      </c>
      <c r="O2563" t="s">
        <v>454</v>
      </c>
      <c r="P2563" t="s">
        <v>47</v>
      </c>
      <c r="Q2563">
        <v>81.81</v>
      </c>
      <c r="R2563">
        <v>1214.8</v>
      </c>
      <c r="S2563">
        <v>4158.03</v>
      </c>
      <c r="T2563">
        <v>6892.64</v>
      </c>
      <c r="U2563" t="str">
        <f>TEXT(Table1[[#This Row],[Booking_Date]],"mmm")</f>
        <v>Mar</v>
      </c>
      <c r="V2563">
        <f>YEAR(Table1[[#This Row],[Booking_Date]])</f>
        <v>2026</v>
      </c>
      <c r="W2563" t="s">
        <v>38</v>
      </c>
      <c r="X2563" t="str">
        <f>IF(Table1[[#This Row],[Freight_Cost]]&gt;50000,"High","Low")</f>
        <v>Low</v>
      </c>
      <c r="Y2563" s="5" t="str">
        <f>IF(Table1[[#This Row],[Profit]]&gt;10000,"Good","Average")</f>
        <v>Average</v>
      </c>
      <c r="Z2563" s="5" t="str" cm="1">
        <f t="array" ref="Z2563">_xlfn.IFS(K2563&lt;=5,"Excellent",K2563&lt;=10,"Good",TRUE,"Delayed")</f>
        <v>Excellent</v>
      </c>
      <c r="AA2563" s="5" t="str">
        <f>_xlfn.XLOOKUP(Table1[[#This Row],[Shipment_ID]],A:A,E:E)</f>
        <v>ONE</v>
      </c>
      <c r="AB2563" s="5">
        <f t="shared" si="40"/>
        <v>6892.64</v>
      </c>
    </row>
    <row r="2564" spans="1:28">
      <c r="A2564" t="s">
        <v>2758</v>
      </c>
      <c r="B2564" s="1">
        <v>46046</v>
      </c>
      <c r="C2564" t="s">
        <v>115</v>
      </c>
      <c r="D2564" t="s">
        <v>72</v>
      </c>
      <c r="E2564" t="s">
        <v>66</v>
      </c>
      <c r="F2564" t="s">
        <v>32</v>
      </c>
      <c r="G2564" t="s">
        <v>90</v>
      </c>
      <c r="H2564">
        <v>18.88</v>
      </c>
      <c r="I2564">
        <v>2646</v>
      </c>
      <c r="J2564">
        <v>94.96</v>
      </c>
      <c r="K2564">
        <v>7</v>
      </c>
      <c r="L2564" t="s">
        <v>34</v>
      </c>
      <c r="M2564" t="s">
        <v>60</v>
      </c>
      <c r="N2564">
        <v>65139.199999999997</v>
      </c>
      <c r="O2564" t="s">
        <v>93</v>
      </c>
      <c r="P2564" t="s">
        <v>47</v>
      </c>
      <c r="Q2564">
        <v>81.19</v>
      </c>
      <c r="R2564">
        <v>6047.2</v>
      </c>
      <c r="S2564">
        <v>4978.24</v>
      </c>
      <c r="T2564">
        <v>6892.32</v>
      </c>
      <c r="U2564" t="str">
        <f>TEXT(Table1[[#This Row],[Booking_Date]],"mmm")</f>
        <v>Jan</v>
      </c>
      <c r="V2564">
        <f>YEAR(Table1[[#This Row],[Booking_Date]])</f>
        <v>2026</v>
      </c>
      <c r="W2564" t="s">
        <v>38</v>
      </c>
      <c r="X2564" t="str">
        <f>IF(Table1[[#This Row],[Freight_Cost]]&gt;50000,"High","Low")</f>
        <v>High</v>
      </c>
      <c r="Y2564" s="5" t="str">
        <f>IF(Table1[[#This Row],[Profit]]&gt;10000,"Good","Average")</f>
        <v>Average</v>
      </c>
      <c r="Z2564" s="5" t="str" cm="1">
        <f t="array" ref="Z2564">_xlfn.IFS(K2564&lt;=5,"Excellent",K2564&lt;=10,"Good",TRUE,"Delayed")</f>
        <v>Good</v>
      </c>
      <c r="AA2564" s="5" t="str">
        <f>_xlfn.XLOOKUP(Table1[[#This Row],[Shipment_ID]],A:A,E:E)</f>
        <v>COSCO</v>
      </c>
      <c r="AB2564" s="5">
        <f t="shared" si="40"/>
        <v>6892.32</v>
      </c>
    </row>
    <row r="2565" spans="1:28">
      <c r="A2565" t="s">
        <v>2759</v>
      </c>
      <c r="B2565" s="1">
        <v>45826</v>
      </c>
      <c r="C2565" t="s">
        <v>50</v>
      </c>
      <c r="D2565" t="s">
        <v>51</v>
      </c>
      <c r="E2565" t="s">
        <v>31</v>
      </c>
      <c r="F2565" t="s">
        <v>58</v>
      </c>
      <c r="G2565" t="s">
        <v>52</v>
      </c>
      <c r="H2565">
        <v>19.62</v>
      </c>
      <c r="I2565">
        <v>1052</v>
      </c>
      <c r="J2565">
        <v>92.73</v>
      </c>
      <c r="K2565">
        <v>3</v>
      </c>
      <c r="L2565" t="s">
        <v>34</v>
      </c>
      <c r="M2565" t="s">
        <v>35</v>
      </c>
      <c r="N2565">
        <v>62409.599999999999</v>
      </c>
      <c r="O2565" t="s">
        <v>168</v>
      </c>
      <c r="P2565" t="s">
        <v>78</v>
      </c>
      <c r="Q2565">
        <v>85.02</v>
      </c>
      <c r="R2565">
        <v>2888.8</v>
      </c>
      <c r="S2565">
        <v>1615.66</v>
      </c>
      <c r="T2565">
        <v>9028.56</v>
      </c>
      <c r="U2565" t="str">
        <f>TEXT(Table1[[#This Row],[Booking_Date]],"mmm")</f>
        <v>Jun</v>
      </c>
      <c r="V2565">
        <f>YEAR(Table1[[#This Row],[Booking_Date]])</f>
        <v>2025</v>
      </c>
      <c r="W2565" t="s">
        <v>75</v>
      </c>
      <c r="X2565" t="str">
        <f>IF(Table1[[#This Row],[Freight_Cost]]&gt;50000,"High","Low")</f>
        <v>High</v>
      </c>
      <c r="Y2565" s="5" t="str">
        <f>IF(Table1[[#This Row],[Profit]]&gt;10000,"Good","Average")</f>
        <v>Average</v>
      </c>
      <c r="Z2565" s="5" t="str" cm="1">
        <f t="array" ref="Z2565">_xlfn.IFS(K2565&lt;=5,"Excellent",K2565&lt;=10,"Good",TRUE,"Delayed")</f>
        <v>Excellent</v>
      </c>
      <c r="AA2565" s="5" t="str">
        <f>_xlfn.XLOOKUP(Table1[[#This Row],[Shipment_ID]],A:A,E:E)</f>
        <v>Hapag-Lloyd</v>
      </c>
      <c r="AB2565" s="5">
        <f t="shared" si="40"/>
        <v>9028.56</v>
      </c>
    </row>
    <row r="2566" spans="1:28">
      <c r="A2566" t="s">
        <v>2760</v>
      </c>
      <c r="B2566" s="1">
        <v>45863</v>
      </c>
      <c r="C2566" t="s">
        <v>29</v>
      </c>
      <c r="D2566" t="s">
        <v>41</v>
      </c>
      <c r="E2566" t="s">
        <v>83</v>
      </c>
      <c r="F2566" t="s">
        <v>32</v>
      </c>
      <c r="G2566" t="s">
        <v>43</v>
      </c>
      <c r="H2566">
        <v>21.78</v>
      </c>
      <c r="I2566">
        <v>2018</v>
      </c>
      <c r="J2566">
        <v>87.78</v>
      </c>
      <c r="K2566">
        <v>6</v>
      </c>
      <c r="L2566" t="s">
        <v>34</v>
      </c>
      <c r="M2566" t="s">
        <v>35</v>
      </c>
      <c r="N2566">
        <v>63351.6</v>
      </c>
      <c r="O2566" t="s">
        <v>182</v>
      </c>
      <c r="P2566" t="s">
        <v>47</v>
      </c>
      <c r="Q2566">
        <v>87.18</v>
      </c>
      <c r="R2566">
        <v>4907.2</v>
      </c>
      <c r="S2566">
        <v>4935.26</v>
      </c>
      <c r="T2566">
        <v>6946.81</v>
      </c>
      <c r="U2566" t="str">
        <f>TEXT(Table1[[#This Row],[Booking_Date]],"mmm")</f>
        <v>Jul</v>
      </c>
      <c r="V2566">
        <f>YEAR(Table1[[#This Row],[Booking_Date]])</f>
        <v>2025</v>
      </c>
      <c r="W2566" t="s">
        <v>48</v>
      </c>
      <c r="X2566" t="str">
        <f>IF(Table1[[#This Row],[Freight_Cost]]&gt;50000,"High","Low")</f>
        <v>High</v>
      </c>
      <c r="Y2566" s="5" t="str">
        <f>IF(Table1[[#This Row],[Profit]]&gt;10000,"Good","Average")</f>
        <v>Average</v>
      </c>
      <c r="Z2566" s="5" t="str" cm="1">
        <f t="array" ref="Z2566">_xlfn.IFS(K2566&lt;=5,"Excellent",K2566&lt;=10,"Good",TRUE,"Delayed")</f>
        <v>Good</v>
      </c>
      <c r="AA2566" s="5" t="str">
        <f>_xlfn.XLOOKUP(Table1[[#This Row],[Shipment_ID]],A:A,E:E)</f>
        <v>MSC</v>
      </c>
      <c r="AB2566" s="5">
        <f t="shared" si="40"/>
        <v>6946.81</v>
      </c>
    </row>
    <row r="2567" spans="1:28">
      <c r="A2567" t="s">
        <v>2761</v>
      </c>
      <c r="B2567" s="1">
        <v>45940</v>
      </c>
      <c r="C2567" t="s">
        <v>50</v>
      </c>
      <c r="D2567" t="s">
        <v>56</v>
      </c>
      <c r="E2567" t="s">
        <v>102</v>
      </c>
      <c r="F2567" t="s">
        <v>32</v>
      </c>
      <c r="G2567" t="s">
        <v>59</v>
      </c>
      <c r="H2567">
        <v>27.96</v>
      </c>
      <c r="I2567">
        <v>1469</v>
      </c>
      <c r="J2567">
        <v>88.58</v>
      </c>
      <c r="K2567">
        <v>5</v>
      </c>
      <c r="L2567" t="s">
        <v>34</v>
      </c>
      <c r="M2567" t="s">
        <v>35</v>
      </c>
      <c r="N2567">
        <v>62421.599999999999</v>
      </c>
      <c r="O2567" t="s">
        <v>436</v>
      </c>
      <c r="P2567" t="s">
        <v>47</v>
      </c>
      <c r="Q2567">
        <v>83.74</v>
      </c>
      <c r="R2567">
        <v>4056.4</v>
      </c>
      <c r="S2567">
        <v>4695.68</v>
      </c>
      <c r="T2567">
        <v>10824.98</v>
      </c>
      <c r="U2567" t="str">
        <f>TEXT(Table1[[#This Row],[Booking_Date]],"mmm")</f>
        <v>Oct</v>
      </c>
      <c r="V2567">
        <f>YEAR(Table1[[#This Row],[Booking_Date]])</f>
        <v>2025</v>
      </c>
      <c r="W2567" t="s">
        <v>104</v>
      </c>
      <c r="X2567" t="str">
        <f>IF(Table1[[#This Row],[Freight_Cost]]&gt;50000,"High","Low")</f>
        <v>High</v>
      </c>
      <c r="Y2567" s="5" t="str">
        <f>IF(Table1[[#This Row],[Profit]]&gt;10000,"Good","Average")</f>
        <v>Good</v>
      </c>
      <c r="Z2567" s="5" t="str" cm="1">
        <f t="array" ref="Z2567">_xlfn.IFS(K2567&lt;=5,"Excellent",K2567&lt;=10,"Good",TRUE,"Delayed")</f>
        <v>Excellent</v>
      </c>
      <c r="AA2567" s="5" t="str">
        <f>_xlfn.XLOOKUP(Table1[[#This Row],[Shipment_ID]],A:A,E:E)</f>
        <v>Maersk</v>
      </c>
      <c r="AB2567" s="5">
        <f t="shared" si="40"/>
        <v>10824.98</v>
      </c>
    </row>
    <row r="2568" spans="1:28">
      <c r="A2568" t="s">
        <v>2762</v>
      </c>
      <c r="B2568" s="1">
        <v>46020</v>
      </c>
      <c r="C2568" t="s">
        <v>121</v>
      </c>
      <c r="D2568" t="s">
        <v>108</v>
      </c>
      <c r="E2568" t="s">
        <v>31</v>
      </c>
      <c r="F2568" t="s">
        <v>58</v>
      </c>
      <c r="G2568" t="s">
        <v>52</v>
      </c>
      <c r="H2568">
        <v>11.8</v>
      </c>
      <c r="I2568">
        <v>2305</v>
      </c>
      <c r="J2568">
        <v>103.26</v>
      </c>
      <c r="K2568">
        <v>6</v>
      </c>
      <c r="L2568" t="s">
        <v>44</v>
      </c>
      <c r="M2568" t="s">
        <v>45</v>
      </c>
      <c r="N2568">
        <v>64171.199999999997</v>
      </c>
      <c r="O2568" t="s">
        <v>450</v>
      </c>
      <c r="P2568" t="s">
        <v>70</v>
      </c>
      <c r="Q2568">
        <v>83.17</v>
      </c>
      <c r="R2568">
        <v>5082</v>
      </c>
      <c r="S2568">
        <v>3410.58</v>
      </c>
      <c r="T2568">
        <v>8512.49</v>
      </c>
      <c r="U2568" t="str">
        <f>TEXT(Table1[[#This Row],[Booking_Date]],"mmm")</f>
        <v>Dec</v>
      </c>
      <c r="V2568">
        <f>YEAR(Table1[[#This Row],[Booking_Date]])</f>
        <v>2025</v>
      </c>
      <c r="W2568" t="s">
        <v>104</v>
      </c>
      <c r="X2568" t="str">
        <f>IF(Table1[[#This Row],[Freight_Cost]]&gt;50000,"High","Low")</f>
        <v>High</v>
      </c>
      <c r="Y2568" s="5" t="str">
        <f>IF(Table1[[#This Row],[Profit]]&gt;10000,"Good","Average")</f>
        <v>Average</v>
      </c>
      <c r="Z2568" s="5" t="str" cm="1">
        <f t="array" ref="Z2568">_xlfn.IFS(K2568&lt;=5,"Excellent",K2568&lt;=10,"Good",TRUE,"Delayed")</f>
        <v>Good</v>
      </c>
      <c r="AA2568" s="5" t="str">
        <f>_xlfn.XLOOKUP(Table1[[#This Row],[Shipment_ID]],A:A,E:E)</f>
        <v>Hapag-Lloyd</v>
      </c>
      <c r="AB2568" s="5">
        <f t="shared" si="40"/>
        <v>8512.49</v>
      </c>
    </row>
    <row r="2569" spans="1:28">
      <c r="A2569" t="s">
        <v>2763</v>
      </c>
      <c r="B2569" s="1">
        <v>45304</v>
      </c>
      <c r="C2569" t="s">
        <v>64</v>
      </c>
      <c r="D2569" t="s">
        <v>65</v>
      </c>
      <c r="E2569" t="s">
        <v>102</v>
      </c>
      <c r="F2569" t="s">
        <v>58</v>
      </c>
      <c r="G2569" t="s">
        <v>67</v>
      </c>
      <c r="H2569">
        <v>14.28</v>
      </c>
      <c r="I2569">
        <v>2374</v>
      </c>
      <c r="J2569">
        <v>88.75</v>
      </c>
      <c r="K2569">
        <v>7</v>
      </c>
      <c r="L2569" t="s">
        <v>68</v>
      </c>
      <c r="M2569" t="s">
        <v>60</v>
      </c>
      <c r="N2569">
        <v>66490</v>
      </c>
      <c r="O2569" t="s">
        <v>245</v>
      </c>
      <c r="P2569" t="s">
        <v>74</v>
      </c>
      <c r="Q2569">
        <v>86.38</v>
      </c>
      <c r="R2569">
        <v>5319.2</v>
      </c>
      <c r="S2569">
        <v>3025.16</v>
      </c>
      <c r="T2569">
        <v>9655.06</v>
      </c>
      <c r="U2569" t="str">
        <f>TEXT(Table1[[#This Row],[Booking_Date]],"mmm")</f>
        <v>Jan</v>
      </c>
      <c r="V2569">
        <f>YEAR(Table1[[#This Row],[Booking_Date]])</f>
        <v>2024</v>
      </c>
      <c r="W2569" t="s">
        <v>38</v>
      </c>
      <c r="X2569" t="str">
        <f>IF(Table1[[#This Row],[Freight_Cost]]&gt;50000,"High","Low")</f>
        <v>High</v>
      </c>
      <c r="Y2569" s="5" t="str">
        <f>IF(Table1[[#This Row],[Profit]]&gt;10000,"Good","Average")</f>
        <v>Average</v>
      </c>
      <c r="Z2569" s="5" t="str" cm="1">
        <f t="array" ref="Z2569">_xlfn.IFS(K2569&lt;=5,"Excellent",K2569&lt;=10,"Good",TRUE,"Delayed")</f>
        <v>Good</v>
      </c>
      <c r="AA2569" s="5" t="str">
        <f>_xlfn.XLOOKUP(Table1[[#This Row],[Shipment_ID]],A:A,E:E)</f>
        <v>Maersk</v>
      </c>
      <c r="AB2569" s="5">
        <f t="shared" si="40"/>
        <v>9655.06</v>
      </c>
    </row>
    <row r="2570" spans="1:28">
      <c r="A2570" t="s">
        <v>2764</v>
      </c>
      <c r="B2570" s="1">
        <v>45755</v>
      </c>
      <c r="C2570" t="s">
        <v>29</v>
      </c>
      <c r="D2570" t="s">
        <v>41</v>
      </c>
      <c r="E2570" t="s">
        <v>83</v>
      </c>
      <c r="F2570" t="s">
        <v>32</v>
      </c>
      <c r="G2570" t="s">
        <v>67</v>
      </c>
      <c r="H2570">
        <v>24</v>
      </c>
      <c r="I2570">
        <v>1504</v>
      </c>
      <c r="J2570">
        <v>99.43</v>
      </c>
      <c r="K2570">
        <v>5</v>
      </c>
      <c r="L2570" t="s">
        <v>44</v>
      </c>
      <c r="M2570" t="s">
        <v>45</v>
      </c>
      <c r="N2570">
        <v>53079.6</v>
      </c>
      <c r="O2570" t="s">
        <v>172</v>
      </c>
      <c r="P2570" t="s">
        <v>78</v>
      </c>
      <c r="Q2570">
        <v>81.7</v>
      </c>
      <c r="R2570">
        <v>3968</v>
      </c>
      <c r="S2570">
        <v>3869.89</v>
      </c>
      <c r="T2570">
        <v>7847.81</v>
      </c>
      <c r="U2570" t="str">
        <f>TEXT(Table1[[#This Row],[Booking_Date]],"mmm")</f>
        <v>Apr</v>
      </c>
      <c r="V2570">
        <f>YEAR(Table1[[#This Row],[Booking_Date]])</f>
        <v>2025</v>
      </c>
      <c r="W2570" t="s">
        <v>75</v>
      </c>
      <c r="X2570" t="str">
        <f>IF(Table1[[#This Row],[Freight_Cost]]&gt;50000,"High","Low")</f>
        <v>High</v>
      </c>
      <c r="Y2570" s="5" t="str">
        <f>IF(Table1[[#This Row],[Profit]]&gt;10000,"Good","Average")</f>
        <v>Average</v>
      </c>
      <c r="Z2570" s="5" t="str" cm="1">
        <f t="array" ref="Z2570">_xlfn.IFS(K2570&lt;=5,"Excellent",K2570&lt;=10,"Good",TRUE,"Delayed")</f>
        <v>Excellent</v>
      </c>
      <c r="AA2570" s="5" t="str">
        <f>_xlfn.XLOOKUP(Table1[[#This Row],[Shipment_ID]],A:A,E:E)</f>
        <v>MSC</v>
      </c>
      <c r="AB2570" s="5">
        <f t="shared" si="40"/>
        <v>7847.81</v>
      </c>
    </row>
    <row r="2571" spans="1:28">
      <c r="A2571" t="s">
        <v>2765</v>
      </c>
      <c r="B2571" s="1">
        <v>46051</v>
      </c>
      <c r="C2571" t="s">
        <v>121</v>
      </c>
      <c r="D2571" t="s">
        <v>30</v>
      </c>
      <c r="E2571" t="s">
        <v>42</v>
      </c>
      <c r="F2571" t="s">
        <v>58</v>
      </c>
      <c r="G2571" t="s">
        <v>84</v>
      </c>
      <c r="H2571">
        <v>17.260000000000002</v>
      </c>
      <c r="I2571">
        <v>2008</v>
      </c>
      <c r="J2571">
        <v>97.3</v>
      </c>
      <c r="K2571">
        <v>5</v>
      </c>
      <c r="L2571" t="s">
        <v>34</v>
      </c>
      <c r="M2571" t="s">
        <v>45</v>
      </c>
      <c r="N2571">
        <v>69806</v>
      </c>
      <c r="O2571" t="s">
        <v>113</v>
      </c>
      <c r="P2571" t="s">
        <v>78</v>
      </c>
      <c r="Q2571">
        <v>85.58</v>
      </c>
      <c r="R2571">
        <v>4706.3999999999996</v>
      </c>
      <c r="S2571">
        <v>3169.78</v>
      </c>
      <c r="T2571">
        <v>9272.81</v>
      </c>
      <c r="U2571" t="str">
        <f>TEXT(Table1[[#This Row],[Booking_Date]],"mmm")</f>
        <v>Jan</v>
      </c>
      <c r="V2571">
        <f>YEAR(Table1[[#This Row],[Booking_Date]])</f>
        <v>2026</v>
      </c>
      <c r="W2571" t="s">
        <v>38</v>
      </c>
      <c r="X2571" t="str">
        <f>IF(Table1[[#This Row],[Freight_Cost]]&gt;50000,"High","Low")</f>
        <v>High</v>
      </c>
      <c r="Y2571" s="5" t="str">
        <f>IF(Table1[[#This Row],[Profit]]&gt;10000,"Good","Average")</f>
        <v>Average</v>
      </c>
      <c r="Z2571" s="5" t="str" cm="1">
        <f t="array" ref="Z2571">_xlfn.IFS(K2571&lt;=5,"Excellent",K2571&lt;=10,"Good",TRUE,"Delayed")</f>
        <v>Excellent</v>
      </c>
      <c r="AA2571" s="5" t="str">
        <f>_xlfn.XLOOKUP(Table1[[#This Row],[Shipment_ID]],A:A,E:E)</f>
        <v>CMA CGM</v>
      </c>
      <c r="AB2571" s="5">
        <f t="shared" si="40"/>
        <v>9272.81</v>
      </c>
    </row>
    <row r="2572" spans="1:28">
      <c r="A2572" t="s">
        <v>2766</v>
      </c>
      <c r="B2572" s="1">
        <v>46180</v>
      </c>
      <c r="C2572" t="s">
        <v>115</v>
      </c>
      <c r="D2572" t="s">
        <v>108</v>
      </c>
      <c r="E2572" t="s">
        <v>99</v>
      </c>
      <c r="F2572" t="s">
        <v>58</v>
      </c>
      <c r="G2572" t="s">
        <v>84</v>
      </c>
      <c r="H2572">
        <v>18.559999999999999</v>
      </c>
      <c r="I2572">
        <v>2655</v>
      </c>
      <c r="J2572">
        <v>100.37</v>
      </c>
      <c r="K2572">
        <v>7</v>
      </c>
      <c r="L2572" t="s">
        <v>34</v>
      </c>
      <c r="M2572" t="s">
        <v>60</v>
      </c>
      <c r="N2572">
        <v>77608.399999999994</v>
      </c>
      <c r="O2572" t="s">
        <v>593</v>
      </c>
      <c r="P2572" t="s">
        <v>70</v>
      </c>
      <c r="Q2572">
        <v>85.08</v>
      </c>
      <c r="R2572">
        <v>6052.4</v>
      </c>
      <c r="S2572">
        <v>4184.87</v>
      </c>
      <c r="T2572">
        <v>8086.64</v>
      </c>
      <c r="U2572" t="str">
        <f>TEXT(Table1[[#This Row],[Booking_Date]],"mmm")</f>
        <v>Jun</v>
      </c>
      <c r="V2572">
        <f>YEAR(Table1[[#This Row],[Booking_Date]])</f>
        <v>2026</v>
      </c>
      <c r="W2572" t="s">
        <v>75</v>
      </c>
      <c r="X2572" t="str">
        <f>IF(Table1[[#This Row],[Freight_Cost]]&gt;50000,"High","Low")</f>
        <v>High</v>
      </c>
      <c r="Y2572" s="5" t="str">
        <f>IF(Table1[[#This Row],[Profit]]&gt;10000,"Good","Average")</f>
        <v>Average</v>
      </c>
      <c r="Z2572" s="5" t="str" cm="1">
        <f t="array" ref="Z2572">_xlfn.IFS(K2572&lt;=5,"Excellent",K2572&lt;=10,"Good",TRUE,"Delayed")</f>
        <v>Good</v>
      </c>
      <c r="AA2572" s="5" t="str">
        <f>_xlfn.XLOOKUP(Table1[[#This Row],[Shipment_ID]],A:A,E:E)</f>
        <v>ONE</v>
      </c>
      <c r="AB2572" s="5">
        <f t="shared" si="40"/>
        <v>8086.64</v>
      </c>
    </row>
    <row r="2573" spans="1:28">
      <c r="A2573" t="s">
        <v>2767</v>
      </c>
      <c r="B2573" s="1">
        <v>45454</v>
      </c>
      <c r="C2573" t="s">
        <v>64</v>
      </c>
      <c r="D2573" t="s">
        <v>30</v>
      </c>
      <c r="E2573" t="s">
        <v>31</v>
      </c>
      <c r="F2573" t="s">
        <v>32</v>
      </c>
      <c r="G2573" t="s">
        <v>59</v>
      </c>
      <c r="H2573">
        <v>12.34</v>
      </c>
      <c r="I2573">
        <v>1085</v>
      </c>
      <c r="J2573">
        <v>92.24</v>
      </c>
      <c r="K2573">
        <v>4</v>
      </c>
      <c r="L2573" t="s">
        <v>68</v>
      </c>
      <c r="M2573" t="s">
        <v>35</v>
      </c>
      <c r="N2573">
        <v>41694.800000000003</v>
      </c>
      <c r="O2573" t="s">
        <v>178</v>
      </c>
      <c r="P2573" t="s">
        <v>70</v>
      </c>
      <c r="Q2573">
        <v>85.1</v>
      </c>
      <c r="R2573">
        <v>2663.6</v>
      </c>
      <c r="S2573">
        <v>4794.47</v>
      </c>
      <c r="T2573">
        <v>4395.4399999999996</v>
      </c>
      <c r="U2573" t="str">
        <f>TEXT(Table1[[#This Row],[Booking_Date]],"mmm")</f>
        <v>Jun</v>
      </c>
      <c r="V2573">
        <f>YEAR(Table1[[#This Row],[Booking_Date]])</f>
        <v>2024</v>
      </c>
      <c r="W2573" t="s">
        <v>75</v>
      </c>
      <c r="X2573" t="str">
        <f>IF(Table1[[#This Row],[Freight_Cost]]&gt;50000,"High","Low")</f>
        <v>Low</v>
      </c>
      <c r="Y2573" s="5" t="str">
        <f>IF(Table1[[#This Row],[Profit]]&gt;10000,"Good","Average")</f>
        <v>Average</v>
      </c>
      <c r="Z2573" s="5" t="str" cm="1">
        <f t="array" ref="Z2573">_xlfn.IFS(K2573&lt;=5,"Excellent",K2573&lt;=10,"Good",TRUE,"Delayed")</f>
        <v>Excellent</v>
      </c>
      <c r="AA2573" s="5" t="str">
        <f>_xlfn.XLOOKUP(Table1[[#This Row],[Shipment_ID]],A:A,E:E)</f>
        <v>Hapag-Lloyd</v>
      </c>
      <c r="AB2573" s="5">
        <f t="shared" si="40"/>
        <v>4395.4399999999996</v>
      </c>
    </row>
    <row r="2574" spans="1:28">
      <c r="A2574" t="s">
        <v>2768</v>
      </c>
      <c r="B2574" s="1">
        <v>45817</v>
      </c>
      <c r="C2574" t="s">
        <v>121</v>
      </c>
      <c r="D2574" t="s">
        <v>41</v>
      </c>
      <c r="E2574" t="s">
        <v>31</v>
      </c>
      <c r="F2574" t="s">
        <v>58</v>
      </c>
      <c r="G2574" t="s">
        <v>67</v>
      </c>
      <c r="H2574">
        <v>11.17</v>
      </c>
      <c r="I2574">
        <v>1441</v>
      </c>
      <c r="J2574">
        <v>85.71</v>
      </c>
      <c r="K2574">
        <v>4</v>
      </c>
      <c r="L2574" t="s">
        <v>68</v>
      </c>
      <c r="M2574" t="s">
        <v>60</v>
      </c>
      <c r="N2574">
        <v>52130.2</v>
      </c>
      <c r="O2574" t="s">
        <v>137</v>
      </c>
      <c r="P2574" t="s">
        <v>62</v>
      </c>
      <c r="Q2574">
        <v>85.03</v>
      </c>
      <c r="R2574">
        <v>3328.8</v>
      </c>
      <c r="S2574">
        <v>1980.95</v>
      </c>
      <c r="T2574">
        <v>8936.31</v>
      </c>
      <c r="U2574" t="str">
        <f>TEXT(Table1[[#This Row],[Booking_Date]],"mmm")</f>
        <v>Jun</v>
      </c>
      <c r="V2574">
        <f>YEAR(Table1[[#This Row],[Booking_Date]])</f>
        <v>2025</v>
      </c>
      <c r="W2574" t="s">
        <v>75</v>
      </c>
      <c r="X2574" t="str">
        <f>IF(Table1[[#This Row],[Freight_Cost]]&gt;50000,"High","Low")</f>
        <v>High</v>
      </c>
      <c r="Y2574" s="5" t="str">
        <f>IF(Table1[[#This Row],[Profit]]&gt;10000,"Good","Average")</f>
        <v>Average</v>
      </c>
      <c r="Z2574" s="5" t="str" cm="1">
        <f t="array" ref="Z2574">_xlfn.IFS(K2574&lt;=5,"Excellent",K2574&lt;=10,"Good",TRUE,"Delayed")</f>
        <v>Excellent</v>
      </c>
      <c r="AA2574" s="5" t="str">
        <f>_xlfn.XLOOKUP(Table1[[#This Row],[Shipment_ID]],A:A,E:E)</f>
        <v>Hapag-Lloyd</v>
      </c>
      <c r="AB2574" s="5">
        <f t="shared" si="40"/>
        <v>8936.31</v>
      </c>
    </row>
    <row r="2575" spans="1:28">
      <c r="A2575" t="s">
        <v>2769</v>
      </c>
      <c r="B2575" s="1">
        <v>45705</v>
      </c>
      <c r="C2575" t="s">
        <v>50</v>
      </c>
      <c r="D2575" t="s">
        <v>51</v>
      </c>
      <c r="E2575" t="s">
        <v>42</v>
      </c>
      <c r="F2575" t="s">
        <v>32</v>
      </c>
      <c r="G2575" t="s">
        <v>33</v>
      </c>
      <c r="H2575">
        <v>21.2</v>
      </c>
      <c r="I2575">
        <v>1902</v>
      </c>
      <c r="J2575">
        <v>103.21</v>
      </c>
      <c r="K2575">
        <v>6</v>
      </c>
      <c r="L2575" t="s">
        <v>44</v>
      </c>
      <c r="M2575" t="s">
        <v>35</v>
      </c>
      <c r="N2575">
        <v>58289.2</v>
      </c>
      <c r="O2575" t="s">
        <v>139</v>
      </c>
      <c r="P2575" t="s">
        <v>47</v>
      </c>
      <c r="Q2575">
        <v>88.14</v>
      </c>
      <c r="R2575">
        <v>4652</v>
      </c>
      <c r="S2575">
        <v>3035.47</v>
      </c>
      <c r="T2575">
        <v>10470.530000000001</v>
      </c>
      <c r="U2575" t="str">
        <f>TEXT(Table1[[#This Row],[Booking_Date]],"mmm")</f>
        <v>Feb</v>
      </c>
      <c r="V2575">
        <f>YEAR(Table1[[#This Row],[Booking_Date]])</f>
        <v>2025</v>
      </c>
      <c r="W2575" t="s">
        <v>38</v>
      </c>
      <c r="X2575" t="str">
        <f>IF(Table1[[#This Row],[Freight_Cost]]&gt;50000,"High","Low")</f>
        <v>High</v>
      </c>
      <c r="Y2575" s="5" t="str">
        <f>IF(Table1[[#This Row],[Profit]]&gt;10000,"Good","Average")</f>
        <v>Good</v>
      </c>
      <c r="Z2575" s="5" t="str" cm="1">
        <f t="array" ref="Z2575">_xlfn.IFS(K2575&lt;=5,"Excellent",K2575&lt;=10,"Good",TRUE,"Delayed")</f>
        <v>Good</v>
      </c>
      <c r="AA2575" s="5" t="str">
        <f>_xlfn.XLOOKUP(Table1[[#This Row],[Shipment_ID]],A:A,E:E)</f>
        <v>CMA CGM</v>
      </c>
      <c r="AB2575" s="5">
        <f t="shared" si="40"/>
        <v>10470.530000000001</v>
      </c>
    </row>
    <row r="2576" spans="1:28">
      <c r="A2576" t="s">
        <v>2770</v>
      </c>
      <c r="B2576" s="1">
        <v>45759</v>
      </c>
      <c r="C2576" t="s">
        <v>29</v>
      </c>
      <c r="D2576" t="s">
        <v>108</v>
      </c>
      <c r="E2576" t="s">
        <v>42</v>
      </c>
      <c r="F2576" t="s">
        <v>58</v>
      </c>
      <c r="G2576" t="s">
        <v>59</v>
      </c>
      <c r="H2576">
        <v>12.74</v>
      </c>
      <c r="I2576">
        <v>531</v>
      </c>
      <c r="J2576">
        <v>92.97</v>
      </c>
      <c r="K2576">
        <v>2</v>
      </c>
      <c r="L2576" t="s">
        <v>34</v>
      </c>
      <c r="M2576" t="s">
        <v>45</v>
      </c>
      <c r="N2576">
        <v>47494.400000000001</v>
      </c>
      <c r="O2576" t="s">
        <v>432</v>
      </c>
      <c r="P2576" t="s">
        <v>47</v>
      </c>
      <c r="Q2576">
        <v>81.400000000000006</v>
      </c>
      <c r="R2576">
        <v>1571.6</v>
      </c>
      <c r="S2576">
        <v>3369.76</v>
      </c>
      <c r="T2576">
        <v>6724.33</v>
      </c>
      <c r="U2576" t="str">
        <f>TEXT(Table1[[#This Row],[Booking_Date]],"mmm")</f>
        <v>Apr</v>
      </c>
      <c r="V2576">
        <f>YEAR(Table1[[#This Row],[Booking_Date]])</f>
        <v>2025</v>
      </c>
      <c r="W2576" t="s">
        <v>75</v>
      </c>
      <c r="X2576" t="str">
        <f>IF(Table1[[#This Row],[Freight_Cost]]&gt;50000,"High","Low")</f>
        <v>Low</v>
      </c>
      <c r="Y2576" s="5" t="str">
        <f>IF(Table1[[#This Row],[Profit]]&gt;10000,"Good","Average")</f>
        <v>Average</v>
      </c>
      <c r="Z2576" s="5" t="str" cm="1">
        <f t="array" ref="Z2576">_xlfn.IFS(K2576&lt;=5,"Excellent",K2576&lt;=10,"Good",TRUE,"Delayed")</f>
        <v>Excellent</v>
      </c>
      <c r="AA2576" s="5" t="str">
        <f>_xlfn.XLOOKUP(Table1[[#This Row],[Shipment_ID]],A:A,E:E)</f>
        <v>CMA CGM</v>
      </c>
      <c r="AB2576" s="5">
        <f t="shared" si="40"/>
        <v>6724.33</v>
      </c>
    </row>
    <row r="2577" spans="1:28">
      <c r="A2577" t="s">
        <v>2771</v>
      </c>
      <c r="B2577" s="1">
        <v>45855</v>
      </c>
      <c r="C2577" t="s">
        <v>64</v>
      </c>
      <c r="D2577" t="s">
        <v>108</v>
      </c>
      <c r="E2577" t="s">
        <v>57</v>
      </c>
      <c r="F2577" t="s">
        <v>32</v>
      </c>
      <c r="G2577" t="s">
        <v>90</v>
      </c>
      <c r="H2577">
        <v>10.79</v>
      </c>
      <c r="I2577">
        <v>910</v>
      </c>
      <c r="J2577">
        <v>85.22</v>
      </c>
      <c r="K2577">
        <v>4</v>
      </c>
      <c r="L2577" t="s">
        <v>68</v>
      </c>
      <c r="M2577" t="s">
        <v>35</v>
      </c>
      <c r="N2577">
        <v>37357.4</v>
      </c>
      <c r="O2577" t="s">
        <v>191</v>
      </c>
      <c r="P2577" t="s">
        <v>47</v>
      </c>
      <c r="Q2577">
        <v>85.05</v>
      </c>
      <c r="R2577">
        <v>2251.6</v>
      </c>
      <c r="S2577">
        <v>1917.53</v>
      </c>
      <c r="T2577">
        <v>4566.4399999999996</v>
      </c>
      <c r="U2577" t="str">
        <f>TEXT(Table1[[#This Row],[Booking_Date]],"mmm")</f>
        <v>Jul</v>
      </c>
      <c r="V2577">
        <f>YEAR(Table1[[#This Row],[Booking_Date]])</f>
        <v>2025</v>
      </c>
      <c r="W2577" t="s">
        <v>48</v>
      </c>
      <c r="X2577" t="str">
        <f>IF(Table1[[#This Row],[Freight_Cost]]&gt;50000,"High","Low")</f>
        <v>Low</v>
      </c>
      <c r="Y2577" s="5" t="str">
        <f>IF(Table1[[#This Row],[Profit]]&gt;10000,"Good","Average")</f>
        <v>Average</v>
      </c>
      <c r="Z2577" s="5" t="str" cm="1">
        <f t="array" ref="Z2577">_xlfn.IFS(K2577&lt;=5,"Excellent",K2577&lt;=10,"Good",TRUE,"Delayed")</f>
        <v>Excellent</v>
      </c>
      <c r="AA2577" s="5" t="str">
        <f>_xlfn.XLOOKUP(Table1[[#This Row],[Shipment_ID]],A:A,E:E)</f>
        <v>Evergreen</v>
      </c>
      <c r="AB2577" s="5">
        <f t="shared" si="40"/>
        <v>4566.4399999999996</v>
      </c>
    </row>
    <row r="2578" spans="1:28">
      <c r="A2578" t="s">
        <v>2772</v>
      </c>
      <c r="B2578" s="1">
        <v>46020</v>
      </c>
      <c r="C2578" t="s">
        <v>121</v>
      </c>
      <c r="D2578" t="s">
        <v>51</v>
      </c>
      <c r="E2578" t="s">
        <v>57</v>
      </c>
      <c r="F2578" t="s">
        <v>58</v>
      </c>
      <c r="G2578" t="s">
        <v>43</v>
      </c>
      <c r="H2578">
        <v>14.48</v>
      </c>
      <c r="I2578">
        <v>607</v>
      </c>
      <c r="J2578">
        <v>89.74</v>
      </c>
      <c r="K2578">
        <v>3</v>
      </c>
      <c r="L2578" t="s">
        <v>68</v>
      </c>
      <c r="M2578" t="s">
        <v>60</v>
      </c>
      <c r="N2578">
        <v>45584.800000000003</v>
      </c>
      <c r="O2578" t="s">
        <v>175</v>
      </c>
      <c r="P2578" t="s">
        <v>74</v>
      </c>
      <c r="Q2578">
        <v>87.7</v>
      </c>
      <c r="R2578">
        <v>1793.2</v>
      </c>
      <c r="S2578">
        <v>2124.4299999999998</v>
      </c>
      <c r="T2578">
        <v>7905.32</v>
      </c>
      <c r="U2578" t="str">
        <f>TEXT(Table1[[#This Row],[Booking_Date]],"mmm")</f>
        <v>Dec</v>
      </c>
      <c r="V2578">
        <f>YEAR(Table1[[#This Row],[Booking_Date]])</f>
        <v>2025</v>
      </c>
      <c r="W2578" t="s">
        <v>104</v>
      </c>
      <c r="X2578" t="str">
        <f>IF(Table1[[#This Row],[Freight_Cost]]&gt;50000,"High","Low")</f>
        <v>Low</v>
      </c>
      <c r="Y2578" s="5" t="str">
        <f>IF(Table1[[#This Row],[Profit]]&gt;10000,"Good","Average")</f>
        <v>Average</v>
      </c>
      <c r="Z2578" s="5" t="str" cm="1">
        <f t="array" ref="Z2578">_xlfn.IFS(K2578&lt;=5,"Excellent",K2578&lt;=10,"Good",TRUE,"Delayed")</f>
        <v>Excellent</v>
      </c>
      <c r="AA2578" s="5" t="str">
        <f>_xlfn.XLOOKUP(Table1[[#This Row],[Shipment_ID]],A:A,E:E)</f>
        <v>Evergreen</v>
      </c>
      <c r="AB2578" s="5">
        <f t="shared" si="40"/>
        <v>7905.32</v>
      </c>
    </row>
    <row r="2579" spans="1:28">
      <c r="A2579" t="s">
        <v>2773</v>
      </c>
      <c r="B2579" s="1">
        <v>46056</v>
      </c>
      <c r="C2579" t="s">
        <v>40</v>
      </c>
      <c r="D2579" t="s">
        <v>56</v>
      </c>
      <c r="E2579" t="s">
        <v>66</v>
      </c>
      <c r="F2579" t="s">
        <v>32</v>
      </c>
      <c r="G2579" t="s">
        <v>59</v>
      </c>
      <c r="H2579">
        <v>23.74</v>
      </c>
      <c r="I2579">
        <v>1313</v>
      </c>
      <c r="J2579">
        <v>91.73</v>
      </c>
      <c r="K2579">
        <v>5</v>
      </c>
      <c r="L2579" t="s">
        <v>44</v>
      </c>
      <c r="M2579" t="s">
        <v>60</v>
      </c>
      <c r="N2579">
        <v>48129.599999999999</v>
      </c>
      <c r="O2579" t="s">
        <v>336</v>
      </c>
      <c r="P2579" t="s">
        <v>62</v>
      </c>
      <c r="Q2579">
        <v>87.4</v>
      </c>
      <c r="R2579">
        <v>3575.6</v>
      </c>
      <c r="S2579">
        <v>1851.82</v>
      </c>
      <c r="T2579">
        <v>4299.3599999999997</v>
      </c>
      <c r="U2579" t="str">
        <f>TEXT(Table1[[#This Row],[Booking_Date]],"mmm")</f>
        <v>Feb</v>
      </c>
      <c r="V2579">
        <f>YEAR(Table1[[#This Row],[Booking_Date]])</f>
        <v>2026</v>
      </c>
      <c r="W2579" t="s">
        <v>38</v>
      </c>
      <c r="X2579" t="str">
        <f>IF(Table1[[#This Row],[Freight_Cost]]&gt;50000,"High","Low")</f>
        <v>Low</v>
      </c>
      <c r="Y2579" s="5" t="str">
        <f>IF(Table1[[#This Row],[Profit]]&gt;10000,"Good","Average")</f>
        <v>Average</v>
      </c>
      <c r="Z2579" s="5" t="str" cm="1">
        <f t="array" ref="Z2579">_xlfn.IFS(K2579&lt;=5,"Excellent",K2579&lt;=10,"Good",TRUE,"Delayed")</f>
        <v>Excellent</v>
      </c>
      <c r="AA2579" s="5" t="str">
        <f>_xlfn.XLOOKUP(Table1[[#This Row],[Shipment_ID]],A:A,E:E)</f>
        <v>COSCO</v>
      </c>
      <c r="AB2579" s="5">
        <f t="shared" si="40"/>
        <v>4299.3599999999997</v>
      </c>
    </row>
    <row r="2580" spans="1:28">
      <c r="A2580" t="s">
        <v>2774</v>
      </c>
      <c r="B2580" s="1">
        <v>45421</v>
      </c>
      <c r="C2580" t="s">
        <v>64</v>
      </c>
      <c r="D2580" t="s">
        <v>51</v>
      </c>
      <c r="E2580" t="s">
        <v>99</v>
      </c>
      <c r="F2580" t="s">
        <v>58</v>
      </c>
      <c r="G2580" t="s">
        <v>90</v>
      </c>
      <c r="H2580">
        <v>22.56</v>
      </c>
      <c r="I2580">
        <v>2105</v>
      </c>
      <c r="J2580">
        <v>95.6</v>
      </c>
      <c r="K2580">
        <v>5</v>
      </c>
      <c r="L2580" t="s">
        <v>68</v>
      </c>
      <c r="M2580" t="s">
        <v>35</v>
      </c>
      <c r="N2580">
        <v>75536</v>
      </c>
      <c r="O2580" t="s">
        <v>240</v>
      </c>
      <c r="P2580" t="s">
        <v>74</v>
      </c>
      <c r="Q2580">
        <v>84.08</v>
      </c>
      <c r="R2580">
        <v>5112.3999999999996</v>
      </c>
      <c r="S2580">
        <v>1797.91</v>
      </c>
      <c r="T2580">
        <v>13214.22</v>
      </c>
      <c r="U2580" t="str">
        <f>TEXT(Table1[[#This Row],[Booking_Date]],"mmm")</f>
        <v>May</v>
      </c>
      <c r="V2580">
        <f>YEAR(Table1[[#This Row],[Booking_Date]])</f>
        <v>2024</v>
      </c>
      <c r="W2580" t="s">
        <v>75</v>
      </c>
      <c r="X2580" t="str">
        <f>IF(Table1[[#This Row],[Freight_Cost]]&gt;50000,"High","Low")</f>
        <v>High</v>
      </c>
      <c r="Y2580" s="5" t="str">
        <f>IF(Table1[[#This Row],[Profit]]&gt;10000,"Good","Average")</f>
        <v>Good</v>
      </c>
      <c r="Z2580" s="5" t="str" cm="1">
        <f t="array" ref="Z2580">_xlfn.IFS(K2580&lt;=5,"Excellent",K2580&lt;=10,"Good",TRUE,"Delayed")</f>
        <v>Excellent</v>
      </c>
      <c r="AA2580" s="5" t="str">
        <f>_xlfn.XLOOKUP(Table1[[#This Row],[Shipment_ID]],A:A,E:E)</f>
        <v>ONE</v>
      </c>
      <c r="AB2580" s="5">
        <f t="shared" si="40"/>
        <v>13214.22</v>
      </c>
    </row>
    <row r="2581" spans="1:28">
      <c r="A2581" t="s">
        <v>2775</v>
      </c>
      <c r="B2581" s="1">
        <v>46187</v>
      </c>
      <c r="C2581" t="s">
        <v>50</v>
      </c>
      <c r="D2581" t="s">
        <v>82</v>
      </c>
      <c r="E2581" t="s">
        <v>42</v>
      </c>
      <c r="F2581" t="s">
        <v>32</v>
      </c>
      <c r="G2581" t="s">
        <v>67</v>
      </c>
      <c r="H2581">
        <v>10.4</v>
      </c>
      <c r="I2581">
        <v>2490</v>
      </c>
      <c r="J2581">
        <v>91.44</v>
      </c>
      <c r="K2581">
        <v>7</v>
      </c>
      <c r="L2581" t="s">
        <v>34</v>
      </c>
      <c r="M2581" t="s">
        <v>35</v>
      </c>
      <c r="N2581">
        <v>59212.800000000003</v>
      </c>
      <c r="O2581" t="s">
        <v>283</v>
      </c>
      <c r="P2581" t="s">
        <v>62</v>
      </c>
      <c r="Q2581">
        <v>83.88</v>
      </c>
      <c r="R2581">
        <v>5396</v>
      </c>
      <c r="S2581">
        <v>2823.94</v>
      </c>
      <c r="T2581">
        <v>4866.24</v>
      </c>
      <c r="U2581" t="str">
        <f>TEXT(Table1[[#This Row],[Booking_Date]],"mmm")</f>
        <v>Jun</v>
      </c>
      <c r="V2581">
        <f>YEAR(Table1[[#This Row],[Booking_Date]])</f>
        <v>2026</v>
      </c>
      <c r="W2581" t="s">
        <v>75</v>
      </c>
      <c r="X2581" t="str">
        <f>IF(Table1[[#This Row],[Freight_Cost]]&gt;50000,"High","Low")</f>
        <v>High</v>
      </c>
      <c r="Y2581" s="5" t="str">
        <f>IF(Table1[[#This Row],[Profit]]&gt;10000,"Good","Average")</f>
        <v>Average</v>
      </c>
      <c r="Z2581" s="5" t="str" cm="1">
        <f t="array" ref="Z2581">_xlfn.IFS(K2581&lt;=5,"Excellent",K2581&lt;=10,"Good",TRUE,"Delayed")</f>
        <v>Good</v>
      </c>
      <c r="AA2581" s="5" t="str">
        <f>_xlfn.XLOOKUP(Table1[[#This Row],[Shipment_ID]],A:A,E:E)</f>
        <v>CMA CGM</v>
      </c>
      <c r="AB2581" s="5">
        <f t="shared" si="40"/>
        <v>4866.24</v>
      </c>
    </row>
    <row r="2582" spans="1:28">
      <c r="A2582" t="s">
        <v>2776</v>
      </c>
      <c r="B2582" s="1">
        <v>45799</v>
      </c>
      <c r="C2582" t="s">
        <v>64</v>
      </c>
      <c r="D2582" t="s">
        <v>41</v>
      </c>
      <c r="E2582" t="s">
        <v>83</v>
      </c>
      <c r="F2582" t="s">
        <v>58</v>
      </c>
      <c r="G2582" t="s">
        <v>52</v>
      </c>
      <c r="H2582">
        <v>16.05</v>
      </c>
      <c r="I2582">
        <v>1459</v>
      </c>
      <c r="J2582">
        <v>86.23</v>
      </c>
      <c r="K2582">
        <v>3</v>
      </c>
      <c r="L2582" t="s">
        <v>44</v>
      </c>
      <c r="M2582" t="s">
        <v>45</v>
      </c>
      <c r="N2582">
        <v>55800.6</v>
      </c>
      <c r="O2582" t="s">
        <v>395</v>
      </c>
      <c r="P2582" t="s">
        <v>70</v>
      </c>
      <c r="Q2582">
        <v>88.99</v>
      </c>
      <c r="R2582">
        <v>3560</v>
      </c>
      <c r="S2582">
        <v>3186.25</v>
      </c>
      <c r="T2582">
        <v>6052.53</v>
      </c>
      <c r="U2582" t="str">
        <f>TEXT(Table1[[#This Row],[Booking_Date]],"mmm")</f>
        <v>May</v>
      </c>
      <c r="V2582">
        <f>YEAR(Table1[[#This Row],[Booking_Date]])</f>
        <v>2025</v>
      </c>
      <c r="W2582" t="s">
        <v>75</v>
      </c>
      <c r="X2582" t="str">
        <f>IF(Table1[[#This Row],[Freight_Cost]]&gt;50000,"High","Low")</f>
        <v>High</v>
      </c>
      <c r="Y2582" s="5" t="str">
        <f>IF(Table1[[#This Row],[Profit]]&gt;10000,"Good","Average")</f>
        <v>Average</v>
      </c>
      <c r="Z2582" s="5" t="str" cm="1">
        <f t="array" ref="Z2582">_xlfn.IFS(K2582&lt;=5,"Excellent",K2582&lt;=10,"Good",TRUE,"Delayed")</f>
        <v>Excellent</v>
      </c>
      <c r="AA2582" s="5" t="str">
        <f>_xlfn.XLOOKUP(Table1[[#This Row],[Shipment_ID]],A:A,E:E)</f>
        <v>MSC</v>
      </c>
      <c r="AB2582" s="5">
        <f t="shared" si="40"/>
        <v>6052.53</v>
      </c>
    </row>
    <row r="2583" spans="1:28">
      <c r="A2583" t="s">
        <v>2777</v>
      </c>
      <c r="B2583" s="1">
        <v>45433</v>
      </c>
      <c r="C2583" t="s">
        <v>121</v>
      </c>
      <c r="D2583" t="s">
        <v>72</v>
      </c>
      <c r="E2583" t="s">
        <v>99</v>
      </c>
      <c r="F2583" t="s">
        <v>32</v>
      </c>
      <c r="G2583" t="s">
        <v>33</v>
      </c>
      <c r="H2583">
        <v>27.13</v>
      </c>
      <c r="I2583">
        <v>1080</v>
      </c>
      <c r="J2583">
        <v>95.52</v>
      </c>
      <c r="K2583">
        <v>2</v>
      </c>
      <c r="L2583" t="s">
        <v>44</v>
      </c>
      <c r="M2583" t="s">
        <v>45</v>
      </c>
      <c r="N2583">
        <v>50339.4</v>
      </c>
      <c r="O2583" t="s">
        <v>156</v>
      </c>
      <c r="P2583" t="s">
        <v>47</v>
      </c>
      <c r="Q2583">
        <v>83.47</v>
      </c>
      <c r="R2583">
        <v>3245.2</v>
      </c>
      <c r="S2583">
        <v>2563</v>
      </c>
      <c r="T2583">
        <v>4969.1499999999996</v>
      </c>
      <c r="U2583" t="str">
        <f>TEXT(Table1[[#This Row],[Booking_Date]],"mmm")</f>
        <v>May</v>
      </c>
      <c r="V2583">
        <f>YEAR(Table1[[#This Row],[Booking_Date]])</f>
        <v>2024</v>
      </c>
      <c r="W2583" t="s">
        <v>75</v>
      </c>
      <c r="X2583" t="str">
        <f>IF(Table1[[#This Row],[Freight_Cost]]&gt;50000,"High","Low")</f>
        <v>High</v>
      </c>
      <c r="Y2583" s="5" t="str">
        <f>IF(Table1[[#This Row],[Profit]]&gt;10000,"Good","Average")</f>
        <v>Average</v>
      </c>
      <c r="Z2583" s="5" t="str" cm="1">
        <f t="array" ref="Z2583">_xlfn.IFS(K2583&lt;=5,"Excellent",K2583&lt;=10,"Good",TRUE,"Delayed")</f>
        <v>Excellent</v>
      </c>
      <c r="AA2583" s="5" t="str">
        <f>_xlfn.XLOOKUP(Table1[[#This Row],[Shipment_ID]],A:A,E:E)</f>
        <v>ONE</v>
      </c>
      <c r="AB2583" s="5">
        <f t="shared" si="40"/>
        <v>4969.1499999999996</v>
      </c>
    </row>
    <row r="2584" spans="1:28">
      <c r="A2584" t="s">
        <v>2778</v>
      </c>
      <c r="B2584" s="1">
        <v>45596</v>
      </c>
      <c r="C2584" t="s">
        <v>115</v>
      </c>
      <c r="D2584" t="s">
        <v>41</v>
      </c>
      <c r="E2584" t="s">
        <v>66</v>
      </c>
      <c r="F2584" t="s">
        <v>58</v>
      </c>
      <c r="G2584" t="s">
        <v>59</v>
      </c>
      <c r="H2584">
        <v>12.57</v>
      </c>
      <c r="I2584">
        <v>1727</v>
      </c>
      <c r="J2584">
        <v>90.17</v>
      </c>
      <c r="K2584">
        <v>4</v>
      </c>
      <c r="L2584" t="s">
        <v>44</v>
      </c>
      <c r="M2584" t="s">
        <v>45</v>
      </c>
      <c r="N2584">
        <v>56357.4</v>
      </c>
      <c r="O2584" t="s">
        <v>518</v>
      </c>
      <c r="P2584" t="s">
        <v>62</v>
      </c>
      <c r="Q2584">
        <v>86.97</v>
      </c>
      <c r="R2584">
        <v>3956.8</v>
      </c>
      <c r="S2584">
        <v>2398.83</v>
      </c>
      <c r="T2584">
        <v>6437.45</v>
      </c>
      <c r="U2584" t="str">
        <f>TEXT(Table1[[#This Row],[Booking_Date]],"mmm")</f>
        <v>Oct</v>
      </c>
      <c r="V2584">
        <f>YEAR(Table1[[#This Row],[Booking_Date]])</f>
        <v>2024</v>
      </c>
      <c r="W2584" t="s">
        <v>104</v>
      </c>
      <c r="X2584" t="str">
        <f>IF(Table1[[#This Row],[Freight_Cost]]&gt;50000,"High","Low")</f>
        <v>High</v>
      </c>
      <c r="Y2584" s="5" t="str">
        <f>IF(Table1[[#This Row],[Profit]]&gt;10000,"Good","Average")</f>
        <v>Average</v>
      </c>
      <c r="Z2584" s="5" t="str" cm="1">
        <f t="array" ref="Z2584">_xlfn.IFS(K2584&lt;=5,"Excellent",K2584&lt;=10,"Good",TRUE,"Delayed")</f>
        <v>Excellent</v>
      </c>
      <c r="AA2584" s="5" t="str">
        <f>_xlfn.XLOOKUP(Table1[[#This Row],[Shipment_ID]],A:A,E:E)</f>
        <v>COSCO</v>
      </c>
      <c r="AB2584" s="5">
        <f t="shared" si="40"/>
        <v>6437.45</v>
      </c>
    </row>
    <row r="2585" spans="1:28">
      <c r="A2585" t="s">
        <v>2779</v>
      </c>
      <c r="B2585" s="1">
        <v>45479</v>
      </c>
      <c r="C2585" t="s">
        <v>89</v>
      </c>
      <c r="D2585" t="s">
        <v>51</v>
      </c>
      <c r="E2585" t="s">
        <v>99</v>
      </c>
      <c r="F2585" t="s">
        <v>58</v>
      </c>
      <c r="G2585" t="s">
        <v>43</v>
      </c>
      <c r="H2585">
        <v>18.739999999999998</v>
      </c>
      <c r="I2585">
        <v>2288</v>
      </c>
      <c r="J2585">
        <v>103.25</v>
      </c>
      <c r="K2585">
        <v>6</v>
      </c>
      <c r="L2585" t="s">
        <v>68</v>
      </c>
      <c r="M2585" t="s">
        <v>35</v>
      </c>
      <c r="N2585">
        <v>75212</v>
      </c>
      <c r="O2585" t="s">
        <v>461</v>
      </c>
      <c r="P2585" t="s">
        <v>54</v>
      </c>
      <c r="Q2585">
        <v>87.67</v>
      </c>
      <c r="R2585">
        <v>5325.6</v>
      </c>
      <c r="S2585">
        <v>3202.32</v>
      </c>
      <c r="T2585">
        <v>6568.55</v>
      </c>
      <c r="U2585" t="str">
        <f>TEXT(Table1[[#This Row],[Booking_Date]],"mmm")</f>
        <v>Jul</v>
      </c>
      <c r="V2585">
        <f>YEAR(Table1[[#This Row],[Booking_Date]])</f>
        <v>2024</v>
      </c>
      <c r="W2585" t="s">
        <v>48</v>
      </c>
      <c r="X2585" t="str">
        <f>IF(Table1[[#This Row],[Freight_Cost]]&gt;50000,"High","Low")</f>
        <v>High</v>
      </c>
      <c r="Y2585" s="5" t="str">
        <f>IF(Table1[[#This Row],[Profit]]&gt;10000,"Good","Average")</f>
        <v>Average</v>
      </c>
      <c r="Z2585" s="5" t="str" cm="1">
        <f t="array" ref="Z2585">_xlfn.IFS(K2585&lt;=5,"Excellent",K2585&lt;=10,"Good",TRUE,"Delayed")</f>
        <v>Good</v>
      </c>
      <c r="AA2585" s="5" t="str">
        <f>_xlfn.XLOOKUP(Table1[[#This Row],[Shipment_ID]],A:A,E:E)</f>
        <v>ONE</v>
      </c>
      <c r="AB2585" s="5">
        <f t="shared" si="40"/>
        <v>6568.55</v>
      </c>
    </row>
    <row r="2586" spans="1:28">
      <c r="A2586" t="s">
        <v>2780</v>
      </c>
      <c r="B2586" s="1">
        <v>45625</v>
      </c>
      <c r="C2586" t="s">
        <v>40</v>
      </c>
      <c r="D2586" t="s">
        <v>41</v>
      </c>
      <c r="E2586" t="s">
        <v>99</v>
      </c>
      <c r="F2586" t="s">
        <v>58</v>
      </c>
      <c r="G2586" t="s">
        <v>67</v>
      </c>
      <c r="H2586">
        <v>14.48</v>
      </c>
      <c r="I2586">
        <v>319</v>
      </c>
      <c r="J2586">
        <v>101.47</v>
      </c>
      <c r="K2586">
        <v>2</v>
      </c>
      <c r="L2586" t="s">
        <v>34</v>
      </c>
      <c r="M2586" t="s">
        <v>60</v>
      </c>
      <c r="N2586">
        <v>46036.4</v>
      </c>
      <c r="O2586" t="s">
        <v>395</v>
      </c>
      <c r="P2586" t="s">
        <v>37</v>
      </c>
      <c r="Q2586">
        <v>86.45</v>
      </c>
      <c r="R2586">
        <v>1217.2</v>
      </c>
      <c r="S2586">
        <v>4710.25</v>
      </c>
      <c r="T2586">
        <v>7364.88</v>
      </c>
      <c r="U2586" t="str">
        <f>TEXT(Table1[[#This Row],[Booking_Date]],"mmm")</f>
        <v>Nov</v>
      </c>
      <c r="V2586">
        <f>YEAR(Table1[[#This Row],[Booking_Date]])</f>
        <v>2024</v>
      </c>
      <c r="W2586" t="s">
        <v>104</v>
      </c>
      <c r="X2586" t="str">
        <f>IF(Table1[[#This Row],[Freight_Cost]]&gt;50000,"High","Low")</f>
        <v>Low</v>
      </c>
      <c r="Y2586" s="5" t="str">
        <f>IF(Table1[[#This Row],[Profit]]&gt;10000,"Good","Average")</f>
        <v>Average</v>
      </c>
      <c r="Z2586" s="5" t="str" cm="1">
        <f t="array" ref="Z2586">_xlfn.IFS(K2586&lt;=5,"Excellent",K2586&lt;=10,"Good",TRUE,"Delayed")</f>
        <v>Excellent</v>
      </c>
      <c r="AA2586" s="5" t="str">
        <f>_xlfn.XLOOKUP(Table1[[#This Row],[Shipment_ID]],A:A,E:E)</f>
        <v>ONE</v>
      </c>
      <c r="AB2586" s="5">
        <f t="shared" si="40"/>
        <v>7364.88</v>
      </c>
    </row>
    <row r="2587" spans="1:28">
      <c r="A2587" t="s">
        <v>2781</v>
      </c>
      <c r="B2587" s="1">
        <v>45944</v>
      </c>
      <c r="C2587" t="s">
        <v>121</v>
      </c>
      <c r="D2587" t="s">
        <v>30</v>
      </c>
      <c r="E2587" t="s">
        <v>31</v>
      </c>
      <c r="F2587" t="s">
        <v>32</v>
      </c>
      <c r="G2587" t="s">
        <v>59</v>
      </c>
      <c r="H2587">
        <v>14.49</v>
      </c>
      <c r="I2587">
        <v>880</v>
      </c>
      <c r="J2587">
        <v>93.11</v>
      </c>
      <c r="K2587">
        <v>4</v>
      </c>
      <c r="L2587" t="s">
        <v>44</v>
      </c>
      <c r="M2587" t="s">
        <v>60</v>
      </c>
      <c r="N2587">
        <v>34774.199999999997</v>
      </c>
      <c r="O2587" t="s">
        <v>354</v>
      </c>
      <c r="P2587" t="s">
        <v>62</v>
      </c>
      <c r="Q2587">
        <v>86.05</v>
      </c>
      <c r="R2587">
        <v>2339.6</v>
      </c>
      <c r="S2587">
        <v>2310.36</v>
      </c>
      <c r="T2587">
        <v>4555.8599999999997</v>
      </c>
      <c r="U2587" t="str">
        <f>TEXT(Table1[[#This Row],[Booking_Date]],"mmm")</f>
        <v>Oct</v>
      </c>
      <c r="V2587">
        <f>YEAR(Table1[[#This Row],[Booking_Date]])</f>
        <v>2025</v>
      </c>
      <c r="W2587" t="s">
        <v>104</v>
      </c>
      <c r="X2587" t="str">
        <f>IF(Table1[[#This Row],[Freight_Cost]]&gt;50000,"High","Low")</f>
        <v>Low</v>
      </c>
      <c r="Y2587" s="5" t="str">
        <f>IF(Table1[[#This Row],[Profit]]&gt;10000,"Good","Average")</f>
        <v>Average</v>
      </c>
      <c r="Z2587" s="5" t="str" cm="1">
        <f t="array" ref="Z2587">_xlfn.IFS(K2587&lt;=5,"Excellent",K2587&lt;=10,"Good",TRUE,"Delayed")</f>
        <v>Excellent</v>
      </c>
      <c r="AA2587" s="5" t="str">
        <f>_xlfn.XLOOKUP(Table1[[#This Row],[Shipment_ID]],A:A,E:E)</f>
        <v>Hapag-Lloyd</v>
      </c>
      <c r="AB2587" s="5">
        <f t="shared" si="40"/>
        <v>4555.8599999999997</v>
      </c>
    </row>
    <row r="2588" spans="1:28">
      <c r="A2588" t="s">
        <v>2782</v>
      </c>
      <c r="B2588" s="1">
        <v>45334</v>
      </c>
      <c r="C2588" t="s">
        <v>89</v>
      </c>
      <c r="D2588" t="s">
        <v>30</v>
      </c>
      <c r="E2588" t="s">
        <v>102</v>
      </c>
      <c r="F2588" t="s">
        <v>32</v>
      </c>
      <c r="G2588" t="s">
        <v>52</v>
      </c>
      <c r="H2588">
        <v>11.1</v>
      </c>
      <c r="I2588">
        <v>1234</v>
      </c>
      <c r="J2588">
        <v>104.41</v>
      </c>
      <c r="K2588">
        <v>3</v>
      </c>
      <c r="L2588" t="s">
        <v>68</v>
      </c>
      <c r="M2588" t="s">
        <v>35</v>
      </c>
      <c r="N2588">
        <v>43827.199999999997</v>
      </c>
      <c r="O2588" t="s">
        <v>343</v>
      </c>
      <c r="P2588" t="s">
        <v>37</v>
      </c>
      <c r="Q2588">
        <v>86.79</v>
      </c>
      <c r="R2588">
        <v>2912</v>
      </c>
      <c r="S2588">
        <v>1589.79</v>
      </c>
      <c r="T2588">
        <v>5228.46</v>
      </c>
      <c r="U2588" t="str">
        <f>TEXT(Table1[[#This Row],[Booking_Date]],"mmm")</f>
        <v>Feb</v>
      </c>
      <c r="V2588">
        <f>YEAR(Table1[[#This Row],[Booking_Date]])</f>
        <v>2024</v>
      </c>
      <c r="W2588" t="s">
        <v>38</v>
      </c>
      <c r="X2588" t="str">
        <f>IF(Table1[[#This Row],[Freight_Cost]]&gt;50000,"High","Low")</f>
        <v>Low</v>
      </c>
      <c r="Y2588" s="5" t="str">
        <f>IF(Table1[[#This Row],[Profit]]&gt;10000,"Good","Average")</f>
        <v>Average</v>
      </c>
      <c r="Z2588" s="5" t="str" cm="1">
        <f t="array" ref="Z2588">_xlfn.IFS(K2588&lt;=5,"Excellent",K2588&lt;=10,"Good",TRUE,"Delayed")</f>
        <v>Excellent</v>
      </c>
      <c r="AA2588" s="5" t="str">
        <f>_xlfn.XLOOKUP(Table1[[#This Row],[Shipment_ID]],A:A,E:E)</f>
        <v>Maersk</v>
      </c>
      <c r="AB2588" s="5">
        <f t="shared" si="40"/>
        <v>5228.46</v>
      </c>
    </row>
    <row r="2589" spans="1:28">
      <c r="A2589" t="s">
        <v>2783</v>
      </c>
      <c r="B2589" s="1">
        <v>45695</v>
      </c>
      <c r="C2589" t="s">
        <v>50</v>
      </c>
      <c r="D2589" t="s">
        <v>51</v>
      </c>
      <c r="E2589" t="s">
        <v>31</v>
      </c>
      <c r="F2589" t="s">
        <v>58</v>
      </c>
      <c r="G2589" t="s">
        <v>67</v>
      </c>
      <c r="H2589">
        <v>19.100000000000001</v>
      </c>
      <c r="I2589">
        <v>915</v>
      </c>
      <c r="J2589">
        <v>86.32</v>
      </c>
      <c r="K2589">
        <v>4</v>
      </c>
      <c r="L2589" t="s">
        <v>34</v>
      </c>
      <c r="M2589" t="s">
        <v>35</v>
      </c>
      <c r="N2589">
        <v>59528.4</v>
      </c>
      <c r="O2589" t="s">
        <v>97</v>
      </c>
      <c r="P2589" t="s">
        <v>37</v>
      </c>
      <c r="Q2589">
        <v>83.4</v>
      </c>
      <c r="R2589">
        <v>2594</v>
      </c>
      <c r="S2589">
        <v>2903.12</v>
      </c>
      <c r="T2589">
        <v>6269.58</v>
      </c>
      <c r="U2589" t="str">
        <f>TEXT(Table1[[#This Row],[Booking_Date]],"mmm")</f>
        <v>Feb</v>
      </c>
      <c r="V2589">
        <f>YEAR(Table1[[#This Row],[Booking_Date]])</f>
        <v>2025</v>
      </c>
      <c r="W2589" t="s">
        <v>38</v>
      </c>
      <c r="X2589" t="str">
        <f>IF(Table1[[#This Row],[Freight_Cost]]&gt;50000,"High","Low")</f>
        <v>High</v>
      </c>
      <c r="Y2589" s="5" t="str">
        <f>IF(Table1[[#This Row],[Profit]]&gt;10000,"Good","Average")</f>
        <v>Average</v>
      </c>
      <c r="Z2589" s="5" t="str" cm="1">
        <f t="array" ref="Z2589">_xlfn.IFS(K2589&lt;=5,"Excellent",K2589&lt;=10,"Good",TRUE,"Delayed")</f>
        <v>Excellent</v>
      </c>
      <c r="AA2589" s="5" t="str">
        <f>_xlfn.XLOOKUP(Table1[[#This Row],[Shipment_ID]],A:A,E:E)</f>
        <v>Hapag-Lloyd</v>
      </c>
      <c r="AB2589" s="5">
        <f t="shared" si="40"/>
        <v>6269.58</v>
      </c>
    </row>
    <row r="2590" spans="1:28">
      <c r="A2590" t="s">
        <v>2784</v>
      </c>
      <c r="B2590" s="1">
        <v>45930</v>
      </c>
      <c r="C2590" t="s">
        <v>40</v>
      </c>
      <c r="D2590" t="s">
        <v>51</v>
      </c>
      <c r="E2590" t="s">
        <v>31</v>
      </c>
      <c r="F2590" t="s">
        <v>58</v>
      </c>
      <c r="G2590" t="s">
        <v>90</v>
      </c>
      <c r="H2590">
        <v>26.43</v>
      </c>
      <c r="I2590">
        <v>1473</v>
      </c>
      <c r="J2590">
        <v>92.03</v>
      </c>
      <c r="K2590">
        <v>5</v>
      </c>
      <c r="L2590" t="s">
        <v>44</v>
      </c>
      <c r="M2590" t="s">
        <v>60</v>
      </c>
      <c r="N2590">
        <v>64506.6</v>
      </c>
      <c r="O2590" t="s">
        <v>182</v>
      </c>
      <c r="P2590" t="s">
        <v>62</v>
      </c>
      <c r="Q2590">
        <v>88.07</v>
      </c>
      <c r="R2590">
        <v>4003.2</v>
      </c>
      <c r="S2590">
        <v>3265.89</v>
      </c>
      <c r="T2590">
        <v>6427.5</v>
      </c>
      <c r="U2590" t="str">
        <f>TEXT(Table1[[#This Row],[Booking_Date]],"mmm")</f>
        <v>Sep</v>
      </c>
      <c r="V2590">
        <f>YEAR(Table1[[#This Row],[Booking_Date]])</f>
        <v>2025</v>
      </c>
      <c r="W2590" t="s">
        <v>48</v>
      </c>
      <c r="X2590" t="str">
        <f>IF(Table1[[#This Row],[Freight_Cost]]&gt;50000,"High","Low")</f>
        <v>High</v>
      </c>
      <c r="Y2590" s="5" t="str">
        <f>IF(Table1[[#This Row],[Profit]]&gt;10000,"Good","Average")</f>
        <v>Average</v>
      </c>
      <c r="Z2590" s="5" t="str" cm="1">
        <f t="array" ref="Z2590">_xlfn.IFS(K2590&lt;=5,"Excellent",K2590&lt;=10,"Good",TRUE,"Delayed")</f>
        <v>Excellent</v>
      </c>
      <c r="AA2590" s="5" t="str">
        <f>_xlfn.XLOOKUP(Table1[[#This Row],[Shipment_ID]],A:A,E:E)</f>
        <v>Hapag-Lloyd</v>
      </c>
      <c r="AB2590" s="5">
        <f t="shared" si="40"/>
        <v>6427.5</v>
      </c>
    </row>
    <row r="2591" spans="1:28">
      <c r="A2591" t="s">
        <v>2785</v>
      </c>
      <c r="B2591" s="1">
        <v>45517</v>
      </c>
      <c r="C2591" t="s">
        <v>64</v>
      </c>
      <c r="D2591" t="s">
        <v>56</v>
      </c>
      <c r="E2591" t="s">
        <v>42</v>
      </c>
      <c r="F2591" t="s">
        <v>32</v>
      </c>
      <c r="G2591" t="s">
        <v>90</v>
      </c>
      <c r="H2591">
        <v>10.029999999999999</v>
      </c>
      <c r="I2591">
        <v>2557</v>
      </c>
      <c r="J2591">
        <v>100.1</v>
      </c>
      <c r="K2591">
        <v>8</v>
      </c>
      <c r="L2591" t="s">
        <v>44</v>
      </c>
      <c r="M2591" t="s">
        <v>45</v>
      </c>
      <c r="N2591">
        <v>53223</v>
      </c>
      <c r="O2591" t="s">
        <v>73</v>
      </c>
      <c r="P2591" t="s">
        <v>70</v>
      </c>
      <c r="Q2591">
        <v>88.15</v>
      </c>
      <c r="R2591">
        <v>5515.2</v>
      </c>
      <c r="S2591">
        <v>1951.61</v>
      </c>
      <c r="T2591">
        <v>5382.38</v>
      </c>
      <c r="U2591" t="str">
        <f>TEXT(Table1[[#This Row],[Booking_Date]],"mmm")</f>
        <v>Aug</v>
      </c>
      <c r="V2591">
        <f>YEAR(Table1[[#This Row],[Booking_Date]])</f>
        <v>2024</v>
      </c>
      <c r="W2591" t="s">
        <v>48</v>
      </c>
      <c r="X2591" t="str">
        <f>IF(Table1[[#This Row],[Freight_Cost]]&gt;50000,"High","Low")</f>
        <v>High</v>
      </c>
      <c r="Y2591" s="5" t="str">
        <f>IF(Table1[[#This Row],[Profit]]&gt;10000,"Good","Average")</f>
        <v>Average</v>
      </c>
      <c r="Z2591" s="5" t="str" cm="1">
        <f t="array" ref="Z2591">_xlfn.IFS(K2591&lt;=5,"Excellent",K2591&lt;=10,"Good",TRUE,"Delayed")</f>
        <v>Good</v>
      </c>
      <c r="AA2591" s="5" t="str">
        <f>_xlfn.XLOOKUP(Table1[[#This Row],[Shipment_ID]],A:A,E:E)</f>
        <v>CMA CGM</v>
      </c>
      <c r="AB2591" s="5">
        <f t="shared" si="40"/>
        <v>5382.38</v>
      </c>
    </row>
    <row r="2592" spans="1:28">
      <c r="A2592" t="s">
        <v>2786</v>
      </c>
      <c r="B2592" s="1">
        <v>45533</v>
      </c>
      <c r="C2592" t="s">
        <v>64</v>
      </c>
      <c r="D2592" t="s">
        <v>51</v>
      </c>
      <c r="E2592" t="s">
        <v>99</v>
      </c>
      <c r="F2592" t="s">
        <v>32</v>
      </c>
      <c r="G2592" t="s">
        <v>90</v>
      </c>
      <c r="H2592">
        <v>17.22</v>
      </c>
      <c r="I2592">
        <v>862</v>
      </c>
      <c r="J2592">
        <v>89.82</v>
      </c>
      <c r="K2592">
        <v>4</v>
      </c>
      <c r="L2592" t="s">
        <v>68</v>
      </c>
      <c r="M2592" t="s">
        <v>60</v>
      </c>
      <c r="N2592">
        <v>39120.400000000001</v>
      </c>
      <c r="O2592" t="s">
        <v>178</v>
      </c>
      <c r="P2592" t="s">
        <v>70</v>
      </c>
      <c r="Q2592">
        <v>86.66</v>
      </c>
      <c r="R2592">
        <v>2412.8000000000002</v>
      </c>
      <c r="S2592">
        <v>1684.01</v>
      </c>
      <c r="T2592">
        <v>6687.87</v>
      </c>
      <c r="U2592" t="str">
        <f>TEXT(Table1[[#This Row],[Booking_Date]],"mmm")</f>
        <v>Aug</v>
      </c>
      <c r="V2592">
        <f>YEAR(Table1[[#This Row],[Booking_Date]])</f>
        <v>2024</v>
      </c>
      <c r="W2592" t="s">
        <v>48</v>
      </c>
      <c r="X2592" t="str">
        <f>IF(Table1[[#This Row],[Freight_Cost]]&gt;50000,"High","Low")</f>
        <v>Low</v>
      </c>
      <c r="Y2592" s="5" t="str">
        <f>IF(Table1[[#This Row],[Profit]]&gt;10000,"Good","Average")</f>
        <v>Average</v>
      </c>
      <c r="Z2592" s="5" t="str" cm="1">
        <f t="array" ref="Z2592">_xlfn.IFS(K2592&lt;=5,"Excellent",K2592&lt;=10,"Good",TRUE,"Delayed")</f>
        <v>Excellent</v>
      </c>
      <c r="AA2592" s="5" t="str">
        <f>_xlfn.XLOOKUP(Table1[[#This Row],[Shipment_ID]],A:A,E:E)</f>
        <v>ONE</v>
      </c>
      <c r="AB2592" s="5">
        <f t="shared" si="40"/>
        <v>6687.87</v>
      </c>
    </row>
    <row r="2593" spans="1:28">
      <c r="A2593" t="s">
        <v>2787</v>
      </c>
      <c r="B2593" s="1">
        <v>45478</v>
      </c>
      <c r="C2593" t="s">
        <v>64</v>
      </c>
      <c r="D2593" t="s">
        <v>65</v>
      </c>
      <c r="E2593" t="s">
        <v>102</v>
      </c>
      <c r="F2593" t="s">
        <v>58</v>
      </c>
      <c r="G2593" t="s">
        <v>33</v>
      </c>
      <c r="H2593">
        <v>10.9</v>
      </c>
      <c r="I2593">
        <v>1522</v>
      </c>
      <c r="J2593">
        <v>93.05</v>
      </c>
      <c r="K2593">
        <v>4</v>
      </c>
      <c r="L2593" t="s">
        <v>68</v>
      </c>
      <c r="M2593" t="s">
        <v>45</v>
      </c>
      <c r="N2593">
        <v>55240</v>
      </c>
      <c r="O2593" t="s">
        <v>432</v>
      </c>
      <c r="P2593" t="s">
        <v>70</v>
      </c>
      <c r="Q2593">
        <v>87.54</v>
      </c>
      <c r="R2593">
        <v>3480</v>
      </c>
      <c r="S2593">
        <v>2260.44</v>
      </c>
      <c r="T2593">
        <v>6531.18</v>
      </c>
      <c r="U2593" t="str">
        <f>TEXT(Table1[[#This Row],[Booking_Date]],"mmm")</f>
        <v>Jul</v>
      </c>
      <c r="V2593">
        <f>YEAR(Table1[[#This Row],[Booking_Date]])</f>
        <v>2024</v>
      </c>
      <c r="W2593" t="s">
        <v>48</v>
      </c>
      <c r="X2593" t="str">
        <f>IF(Table1[[#This Row],[Freight_Cost]]&gt;50000,"High","Low")</f>
        <v>High</v>
      </c>
      <c r="Y2593" s="5" t="str">
        <f>IF(Table1[[#This Row],[Profit]]&gt;10000,"Good","Average")</f>
        <v>Average</v>
      </c>
      <c r="Z2593" s="5" t="str" cm="1">
        <f t="array" ref="Z2593">_xlfn.IFS(K2593&lt;=5,"Excellent",K2593&lt;=10,"Good",TRUE,"Delayed")</f>
        <v>Excellent</v>
      </c>
      <c r="AA2593" s="5" t="str">
        <f>_xlfn.XLOOKUP(Table1[[#This Row],[Shipment_ID]],A:A,E:E)</f>
        <v>Maersk</v>
      </c>
      <c r="AB2593" s="5">
        <f t="shared" si="40"/>
        <v>6531.18</v>
      </c>
    </row>
    <row r="2594" spans="1:28">
      <c r="A2594" t="s">
        <v>2788</v>
      </c>
      <c r="B2594" s="1">
        <v>45303</v>
      </c>
      <c r="C2594" t="s">
        <v>89</v>
      </c>
      <c r="D2594" t="s">
        <v>56</v>
      </c>
      <c r="E2594" t="s">
        <v>42</v>
      </c>
      <c r="F2594" t="s">
        <v>32</v>
      </c>
      <c r="G2594" t="s">
        <v>59</v>
      </c>
      <c r="H2594">
        <v>10.55</v>
      </c>
      <c r="I2594">
        <v>1272</v>
      </c>
      <c r="J2594">
        <v>102.21</v>
      </c>
      <c r="K2594">
        <v>3</v>
      </c>
      <c r="L2594" t="s">
        <v>68</v>
      </c>
      <c r="M2594" t="s">
        <v>35</v>
      </c>
      <c r="N2594">
        <v>43524.2</v>
      </c>
      <c r="O2594" t="s">
        <v>283</v>
      </c>
      <c r="P2594" t="s">
        <v>54</v>
      </c>
      <c r="Q2594">
        <v>84.44</v>
      </c>
      <c r="R2594">
        <v>2966</v>
      </c>
      <c r="S2594">
        <v>4757.6899999999996</v>
      </c>
      <c r="T2594">
        <v>4427.3900000000003</v>
      </c>
      <c r="U2594" t="str">
        <f>TEXT(Table1[[#This Row],[Booking_Date]],"mmm")</f>
        <v>Jan</v>
      </c>
      <c r="V2594">
        <f>YEAR(Table1[[#This Row],[Booking_Date]])</f>
        <v>2024</v>
      </c>
      <c r="W2594" t="s">
        <v>38</v>
      </c>
      <c r="X2594" t="str">
        <f>IF(Table1[[#This Row],[Freight_Cost]]&gt;50000,"High","Low")</f>
        <v>Low</v>
      </c>
      <c r="Y2594" s="5" t="str">
        <f>IF(Table1[[#This Row],[Profit]]&gt;10000,"Good","Average")</f>
        <v>Average</v>
      </c>
      <c r="Z2594" s="5" t="str" cm="1">
        <f t="array" ref="Z2594">_xlfn.IFS(K2594&lt;=5,"Excellent",K2594&lt;=10,"Good",TRUE,"Delayed")</f>
        <v>Excellent</v>
      </c>
      <c r="AA2594" s="5" t="str">
        <f>_xlfn.XLOOKUP(Table1[[#This Row],[Shipment_ID]],A:A,E:E)</f>
        <v>CMA CGM</v>
      </c>
      <c r="AB2594" s="5">
        <f t="shared" si="40"/>
        <v>4427.3900000000003</v>
      </c>
    </row>
    <row r="2595" spans="1:28">
      <c r="A2595" t="s">
        <v>2789</v>
      </c>
      <c r="B2595" s="1">
        <v>46178</v>
      </c>
      <c r="C2595" t="s">
        <v>121</v>
      </c>
      <c r="D2595" t="s">
        <v>56</v>
      </c>
      <c r="E2595" t="s">
        <v>42</v>
      </c>
      <c r="F2595" t="s">
        <v>58</v>
      </c>
      <c r="G2595" t="s">
        <v>67</v>
      </c>
      <c r="H2595">
        <v>11.45</v>
      </c>
      <c r="I2595">
        <v>746</v>
      </c>
      <c r="J2595">
        <v>93.98</v>
      </c>
      <c r="K2595">
        <v>3</v>
      </c>
      <c r="L2595" t="s">
        <v>34</v>
      </c>
      <c r="M2595" t="s">
        <v>60</v>
      </c>
      <c r="N2595">
        <v>47534.6</v>
      </c>
      <c r="O2595" t="s">
        <v>254</v>
      </c>
      <c r="P2595" t="s">
        <v>47</v>
      </c>
      <c r="Q2595">
        <v>85.21</v>
      </c>
      <c r="R2595">
        <v>1950</v>
      </c>
      <c r="S2595">
        <v>2058.48</v>
      </c>
      <c r="T2595">
        <v>7138.31</v>
      </c>
      <c r="U2595" t="str">
        <f>TEXT(Table1[[#This Row],[Booking_Date]],"mmm")</f>
        <v>Jun</v>
      </c>
      <c r="V2595">
        <f>YEAR(Table1[[#This Row],[Booking_Date]])</f>
        <v>2026</v>
      </c>
      <c r="W2595" t="s">
        <v>75</v>
      </c>
      <c r="X2595" t="str">
        <f>IF(Table1[[#This Row],[Freight_Cost]]&gt;50000,"High","Low")</f>
        <v>Low</v>
      </c>
      <c r="Y2595" s="5" t="str">
        <f>IF(Table1[[#This Row],[Profit]]&gt;10000,"Good","Average")</f>
        <v>Average</v>
      </c>
      <c r="Z2595" s="5" t="str" cm="1">
        <f t="array" ref="Z2595">_xlfn.IFS(K2595&lt;=5,"Excellent",K2595&lt;=10,"Good",TRUE,"Delayed")</f>
        <v>Excellent</v>
      </c>
      <c r="AA2595" s="5" t="str">
        <f>_xlfn.XLOOKUP(Table1[[#This Row],[Shipment_ID]],A:A,E:E)</f>
        <v>CMA CGM</v>
      </c>
      <c r="AB2595" s="5">
        <f t="shared" si="40"/>
        <v>7138.31</v>
      </c>
    </row>
    <row r="2596" spans="1:28">
      <c r="A2596" t="s">
        <v>2790</v>
      </c>
      <c r="B2596" s="1">
        <v>45465</v>
      </c>
      <c r="C2596" t="s">
        <v>89</v>
      </c>
      <c r="D2596" t="s">
        <v>41</v>
      </c>
      <c r="E2596" t="s">
        <v>31</v>
      </c>
      <c r="F2596" t="s">
        <v>58</v>
      </c>
      <c r="G2596" t="s">
        <v>67</v>
      </c>
      <c r="H2596">
        <v>10.39</v>
      </c>
      <c r="I2596">
        <v>1503</v>
      </c>
      <c r="J2596">
        <v>88.52</v>
      </c>
      <c r="K2596">
        <v>4</v>
      </c>
      <c r="L2596" t="s">
        <v>68</v>
      </c>
      <c r="M2596" t="s">
        <v>45</v>
      </c>
      <c r="N2596">
        <v>54009.4</v>
      </c>
      <c r="O2596" t="s">
        <v>184</v>
      </c>
      <c r="P2596" t="s">
        <v>74</v>
      </c>
      <c r="Q2596">
        <v>81.44</v>
      </c>
      <c r="R2596">
        <v>3421.6</v>
      </c>
      <c r="S2596">
        <v>2298.9899999999998</v>
      </c>
      <c r="T2596">
        <v>7306.56</v>
      </c>
      <c r="U2596" t="str">
        <f>TEXT(Table1[[#This Row],[Booking_Date]],"mmm")</f>
        <v>Jun</v>
      </c>
      <c r="V2596">
        <f>YEAR(Table1[[#This Row],[Booking_Date]])</f>
        <v>2024</v>
      </c>
      <c r="W2596" t="s">
        <v>75</v>
      </c>
      <c r="X2596" t="str">
        <f>IF(Table1[[#This Row],[Freight_Cost]]&gt;50000,"High","Low")</f>
        <v>High</v>
      </c>
      <c r="Y2596" s="5" t="str">
        <f>IF(Table1[[#This Row],[Profit]]&gt;10000,"Good","Average")</f>
        <v>Average</v>
      </c>
      <c r="Z2596" s="5" t="str" cm="1">
        <f t="array" ref="Z2596">_xlfn.IFS(K2596&lt;=5,"Excellent",K2596&lt;=10,"Good",TRUE,"Delayed")</f>
        <v>Excellent</v>
      </c>
      <c r="AA2596" s="5" t="str">
        <f>_xlfn.XLOOKUP(Table1[[#This Row],[Shipment_ID]],A:A,E:E)</f>
        <v>Hapag-Lloyd</v>
      </c>
      <c r="AB2596" s="5">
        <f t="shared" si="40"/>
        <v>7306.56</v>
      </c>
    </row>
    <row r="2597" spans="1:28">
      <c r="A2597" t="s">
        <v>2791</v>
      </c>
      <c r="B2597" s="1">
        <v>45566</v>
      </c>
      <c r="C2597" t="s">
        <v>121</v>
      </c>
      <c r="D2597" t="s">
        <v>56</v>
      </c>
      <c r="E2597" t="s">
        <v>83</v>
      </c>
      <c r="F2597" t="s">
        <v>58</v>
      </c>
      <c r="G2597" t="s">
        <v>67</v>
      </c>
      <c r="H2597">
        <v>24.8</v>
      </c>
      <c r="I2597">
        <v>2458</v>
      </c>
      <c r="J2597">
        <v>87.36</v>
      </c>
      <c r="K2597">
        <v>8</v>
      </c>
      <c r="L2597" t="s">
        <v>68</v>
      </c>
      <c r="M2597" t="s">
        <v>35</v>
      </c>
      <c r="N2597">
        <v>80799.199999999997</v>
      </c>
      <c r="O2597" t="s">
        <v>87</v>
      </c>
      <c r="P2597" t="s">
        <v>62</v>
      </c>
      <c r="Q2597">
        <v>83.09</v>
      </c>
      <c r="R2597">
        <v>5908</v>
      </c>
      <c r="S2597">
        <v>4926.42</v>
      </c>
      <c r="T2597">
        <v>13921.65</v>
      </c>
      <c r="U2597" t="str">
        <f>TEXT(Table1[[#This Row],[Booking_Date]],"mmm")</f>
        <v>Oct</v>
      </c>
      <c r="V2597">
        <f>YEAR(Table1[[#This Row],[Booking_Date]])</f>
        <v>2024</v>
      </c>
      <c r="W2597" t="s">
        <v>104</v>
      </c>
      <c r="X2597" t="str">
        <f>IF(Table1[[#This Row],[Freight_Cost]]&gt;50000,"High","Low")</f>
        <v>High</v>
      </c>
      <c r="Y2597" s="5" t="str">
        <f>IF(Table1[[#This Row],[Profit]]&gt;10000,"Good","Average")</f>
        <v>Good</v>
      </c>
      <c r="Z2597" s="5" t="str" cm="1">
        <f t="array" ref="Z2597">_xlfn.IFS(K2597&lt;=5,"Excellent",K2597&lt;=10,"Good",TRUE,"Delayed")</f>
        <v>Good</v>
      </c>
      <c r="AA2597" s="5" t="str">
        <f>_xlfn.XLOOKUP(Table1[[#This Row],[Shipment_ID]],A:A,E:E)</f>
        <v>MSC</v>
      </c>
      <c r="AB2597" s="5">
        <f t="shared" si="40"/>
        <v>13921.65</v>
      </c>
    </row>
    <row r="2598" spans="1:28">
      <c r="A2598" t="s">
        <v>2792</v>
      </c>
      <c r="B2598" s="1">
        <v>45807</v>
      </c>
      <c r="C2598" t="s">
        <v>64</v>
      </c>
      <c r="D2598" t="s">
        <v>30</v>
      </c>
      <c r="E2598" t="s">
        <v>83</v>
      </c>
      <c r="F2598" t="s">
        <v>32</v>
      </c>
      <c r="G2598" t="s">
        <v>84</v>
      </c>
      <c r="H2598">
        <v>10.039999999999999</v>
      </c>
      <c r="I2598">
        <v>1653</v>
      </c>
      <c r="J2598">
        <v>103.04</v>
      </c>
      <c r="K2598">
        <v>4</v>
      </c>
      <c r="L2598" t="s">
        <v>34</v>
      </c>
      <c r="M2598" t="s">
        <v>60</v>
      </c>
      <c r="N2598">
        <v>46236.800000000003</v>
      </c>
      <c r="O2598" t="s">
        <v>507</v>
      </c>
      <c r="P2598" t="s">
        <v>54</v>
      </c>
      <c r="Q2598">
        <v>86.47</v>
      </c>
      <c r="R2598">
        <v>3707.6</v>
      </c>
      <c r="S2598">
        <v>4745.53</v>
      </c>
      <c r="T2598">
        <v>7971.35</v>
      </c>
      <c r="U2598" t="str">
        <f>TEXT(Table1[[#This Row],[Booking_Date]],"mmm")</f>
        <v>May</v>
      </c>
      <c r="V2598">
        <f>YEAR(Table1[[#This Row],[Booking_Date]])</f>
        <v>2025</v>
      </c>
      <c r="W2598" t="s">
        <v>75</v>
      </c>
      <c r="X2598" t="str">
        <f>IF(Table1[[#This Row],[Freight_Cost]]&gt;50000,"High","Low")</f>
        <v>Low</v>
      </c>
      <c r="Y2598" s="5" t="str">
        <f>IF(Table1[[#This Row],[Profit]]&gt;10000,"Good","Average")</f>
        <v>Average</v>
      </c>
      <c r="Z2598" s="5" t="str" cm="1">
        <f t="array" ref="Z2598">_xlfn.IFS(K2598&lt;=5,"Excellent",K2598&lt;=10,"Good",TRUE,"Delayed")</f>
        <v>Excellent</v>
      </c>
      <c r="AA2598" s="5" t="str">
        <f>_xlfn.XLOOKUP(Table1[[#This Row],[Shipment_ID]],A:A,E:E)</f>
        <v>MSC</v>
      </c>
      <c r="AB2598" s="5">
        <f t="shared" si="40"/>
        <v>7971.35</v>
      </c>
    </row>
    <row r="2599" spans="1:28">
      <c r="A2599" t="s">
        <v>2793</v>
      </c>
      <c r="B2599" s="1">
        <v>45598</v>
      </c>
      <c r="C2599" t="s">
        <v>89</v>
      </c>
      <c r="D2599" t="s">
        <v>82</v>
      </c>
      <c r="E2599" t="s">
        <v>57</v>
      </c>
      <c r="F2599" t="s">
        <v>32</v>
      </c>
      <c r="G2599" t="s">
        <v>43</v>
      </c>
      <c r="H2599">
        <v>12.99</v>
      </c>
      <c r="I2599">
        <v>1995</v>
      </c>
      <c r="J2599">
        <v>90.32</v>
      </c>
      <c r="K2599">
        <v>4</v>
      </c>
      <c r="L2599" t="s">
        <v>34</v>
      </c>
      <c r="M2599" t="s">
        <v>35</v>
      </c>
      <c r="N2599">
        <v>55469.4</v>
      </c>
      <c r="O2599" t="s">
        <v>464</v>
      </c>
      <c r="P2599" t="s">
        <v>47</v>
      </c>
      <c r="Q2599">
        <v>85.45</v>
      </c>
      <c r="R2599">
        <v>4509.6000000000004</v>
      </c>
      <c r="S2599">
        <v>4465.76</v>
      </c>
      <c r="T2599">
        <v>9713.84</v>
      </c>
      <c r="U2599" t="str">
        <f>TEXT(Table1[[#This Row],[Booking_Date]],"mmm")</f>
        <v>Nov</v>
      </c>
      <c r="V2599">
        <f>YEAR(Table1[[#This Row],[Booking_Date]])</f>
        <v>2024</v>
      </c>
      <c r="W2599" t="s">
        <v>104</v>
      </c>
      <c r="X2599" t="str">
        <f>IF(Table1[[#This Row],[Freight_Cost]]&gt;50000,"High","Low")</f>
        <v>High</v>
      </c>
      <c r="Y2599" s="5" t="str">
        <f>IF(Table1[[#This Row],[Profit]]&gt;10000,"Good","Average")</f>
        <v>Average</v>
      </c>
      <c r="Z2599" s="5" t="str" cm="1">
        <f t="array" ref="Z2599">_xlfn.IFS(K2599&lt;=5,"Excellent",K2599&lt;=10,"Good",TRUE,"Delayed")</f>
        <v>Excellent</v>
      </c>
      <c r="AA2599" s="5" t="str">
        <f>_xlfn.XLOOKUP(Table1[[#This Row],[Shipment_ID]],A:A,E:E)</f>
        <v>Evergreen</v>
      </c>
      <c r="AB2599" s="5">
        <f t="shared" si="40"/>
        <v>9713.84</v>
      </c>
    </row>
    <row r="2600" spans="1:28">
      <c r="A2600" t="s">
        <v>2794</v>
      </c>
      <c r="B2600" s="1">
        <v>45722</v>
      </c>
      <c r="C2600" t="s">
        <v>64</v>
      </c>
      <c r="D2600" t="s">
        <v>65</v>
      </c>
      <c r="E2600" t="s">
        <v>99</v>
      </c>
      <c r="F2600" t="s">
        <v>58</v>
      </c>
      <c r="G2600" t="s">
        <v>52</v>
      </c>
      <c r="H2600">
        <v>23.3</v>
      </c>
      <c r="I2600">
        <v>2040</v>
      </c>
      <c r="J2600">
        <v>102.54</v>
      </c>
      <c r="K2600">
        <v>5</v>
      </c>
      <c r="L2600" t="s">
        <v>34</v>
      </c>
      <c r="M2600" t="s">
        <v>45</v>
      </c>
      <c r="N2600">
        <v>76254.8</v>
      </c>
      <c r="O2600" t="s">
        <v>172</v>
      </c>
      <c r="P2600" t="s">
        <v>54</v>
      </c>
      <c r="Q2600">
        <v>88.98</v>
      </c>
      <c r="R2600">
        <v>5012</v>
      </c>
      <c r="S2600">
        <v>2829.8</v>
      </c>
      <c r="T2600">
        <v>12129.74</v>
      </c>
      <c r="U2600" t="str">
        <f>TEXT(Table1[[#This Row],[Booking_Date]],"mmm")</f>
        <v>Mar</v>
      </c>
      <c r="V2600">
        <f>YEAR(Table1[[#This Row],[Booking_Date]])</f>
        <v>2025</v>
      </c>
      <c r="W2600" t="s">
        <v>38</v>
      </c>
      <c r="X2600" t="str">
        <f>IF(Table1[[#This Row],[Freight_Cost]]&gt;50000,"High","Low")</f>
        <v>High</v>
      </c>
      <c r="Y2600" s="5" t="str">
        <f>IF(Table1[[#This Row],[Profit]]&gt;10000,"Good","Average")</f>
        <v>Good</v>
      </c>
      <c r="Z2600" s="5" t="str" cm="1">
        <f t="array" ref="Z2600">_xlfn.IFS(K2600&lt;=5,"Excellent",K2600&lt;=10,"Good",TRUE,"Delayed")</f>
        <v>Excellent</v>
      </c>
      <c r="AA2600" s="5" t="str">
        <f>_xlfn.XLOOKUP(Table1[[#This Row],[Shipment_ID]],A:A,E:E)</f>
        <v>ONE</v>
      </c>
      <c r="AB2600" s="5">
        <f t="shared" si="40"/>
        <v>12129.74</v>
      </c>
    </row>
    <row r="2601" spans="1:28">
      <c r="A2601" t="s">
        <v>2795</v>
      </c>
      <c r="B2601" s="1">
        <v>46178</v>
      </c>
      <c r="C2601" t="s">
        <v>40</v>
      </c>
      <c r="D2601" t="s">
        <v>41</v>
      </c>
      <c r="E2601" t="s">
        <v>102</v>
      </c>
      <c r="F2601" t="s">
        <v>58</v>
      </c>
      <c r="G2601" t="s">
        <v>59</v>
      </c>
      <c r="H2601">
        <v>15.09</v>
      </c>
      <c r="I2601">
        <v>1113</v>
      </c>
      <c r="J2601">
        <v>93.09</v>
      </c>
      <c r="K2601">
        <v>2</v>
      </c>
      <c r="L2601" t="s">
        <v>68</v>
      </c>
      <c r="M2601" t="s">
        <v>60</v>
      </c>
      <c r="N2601">
        <v>52607.8</v>
      </c>
      <c r="O2601" t="s">
        <v>292</v>
      </c>
      <c r="P2601" t="s">
        <v>78</v>
      </c>
      <c r="Q2601">
        <v>83.51</v>
      </c>
      <c r="R2601">
        <v>2829.6</v>
      </c>
      <c r="S2601">
        <v>1892.74</v>
      </c>
      <c r="T2601">
        <v>5904.34</v>
      </c>
      <c r="U2601" t="str">
        <f>TEXT(Table1[[#This Row],[Booking_Date]],"mmm")</f>
        <v>Jun</v>
      </c>
      <c r="V2601">
        <f>YEAR(Table1[[#This Row],[Booking_Date]])</f>
        <v>2026</v>
      </c>
      <c r="W2601" t="s">
        <v>75</v>
      </c>
      <c r="X2601" t="str">
        <f>IF(Table1[[#This Row],[Freight_Cost]]&gt;50000,"High","Low")</f>
        <v>High</v>
      </c>
      <c r="Y2601" s="5" t="str">
        <f>IF(Table1[[#This Row],[Profit]]&gt;10000,"Good","Average")</f>
        <v>Average</v>
      </c>
      <c r="Z2601" s="5" t="str" cm="1">
        <f t="array" ref="Z2601">_xlfn.IFS(K2601&lt;=5,"Excellent",K2601&lt;=10,"Good",TRUE,"Delayed")</f>
        <v>Excellent</v>
      </c>
      <c r="AA2601" s="5" t="str">
        <f>_xlfn.XLOOKUP(Table1[[#This Row],[Shipment_ID]],A:A,E:E)</f>
        <v>Maersk</v>
      </c>
      <c r="AB2601" s="5">
        <f t="shared" si="40"/>
        <v>5904.34</v>
      </c>
    </row>
    <row r="2602" spans="1:28">
      <c r="A2602" t="s">
        <v>2796</v>
      </c>
      <c r="B2602" s="1">
        <v>45784</v>
      </c>
      <c r="C2602" t="s">
        <v>121</v>
      </c>
      <c r="D2602" t="s">
        <v>56</v>
      </c>
      <c r="E2602" t="s">
        <v>83</v>
      </c>
      <c r="F2602" t="s">
        <v>58</v>
      </c>
      <c r="G2602" t="s">
        <v>90</v>
      </c>
      <c r="H2602">
        <v>12.01</v>
      </c>
      <c r="I2602">
        <v>2112</v>
      </c>
      <c r="J2602">
        <v>90.15</v>
      </c>
      <c r="K2602">
        <v>5</v>
      </c>
      <c r="L2602" t="s">
        <v>34</v>
      </c>
      <c r="M2602" t="s">
        <v>60</v>
      </c>
      <c r="N2602">
        <v>63971</v>
      </c>
      <c r="O2602" t="s">
        <v>146</v>
      </c>
      <c r="P2602" t="s">
        <v>74</v>
      </c>
      <c r="Q2602">
        <v>88.59</v>
      </c>
      <c r="R2602">
        <v>4704.3999999999996</v>
      </c>
      <c r="S2602">
        <v>4739.71</v>
      </c>
      <c r="T2602">
        <v>8233.98</v>
      </c>
      <c r="U2602" t="str">
        <f>TEXT(Table1[[#This Row],[Booking_Date]],"mmm")</f>
        <v>May</v>
      </c>
      <c r="V2602">
        <f>YEAR(Table1[[#This Row],[Booking_Date]])</f>
        <v>2025</v>
      </c>
      <c r="W2602" t="s">
        <v>75</v>
      </c>
      <c r="X2602" t="str">
        <f>IF(Table1[[#This Row],[Freight_Cost]]&gt;50000,"High","Low")</f>
        <v>High</v>
      </c>
      <c r="Y2602" s="5" t="str">
        <f>IF(Table1[[#This Row],[Profit]]&gt;10000,"Good","Average")</f>
        <v>Average</v>
      </c>
      <c r="Z2602" s="5" t="str" cm="1">
        <f t="array" ref="Z2602">_xlfn.IFS(K2602&lt;=5,"Excellent",K2602&lt;=10,"Good",TRUE,"Delayed")</f>
        <v>Excellent</v>
      </c>
      <c r="AA2602" s="5" t="str">
        <f>_xlfn.XLOOKUP(Table1[[#This Row],[Shipment_ID]],A:A,E:E)</f>
        <v>MSC</v>
      </c>
      <c r="AB2602" s="5">
        <f t="shared" si="40"/>
        <v>8233.98</v>
      </c>
    </row>
    <row r="2603" spans="1:28">
      <c r="A2603" t="s">
        <v>2797</v>
      </c>
      <c r="B2603" s="1">
        <v>45736</v>
      </c>
      <c r="C2603" t="s">
        <v>50</v>
      </c>
      <c r="D2603" t="s">
        <v>65</v>
      </c>
      <c r="E2603" t="s">
        <v>66</v>
      </c>
      <c r="F2603" t="s">
        <v>58</v>
      </c>
      <c r="G2603" t="s">
        <v>43</v>
      </c>
      <c r="H2603">
        <v>14.07</v>
      </c>
      <c r="I2603">
        <v>2143</v>
      </c>
      <c r="J2603">
        <v>86.91</v>
      </c>
      <c r="K2603">
        <v>5</v>
      </c>
      <c r="L2603" t="s">
        <v>44</v>
      </c>
      <c r="M2603" t="s">
        <v>45</v>
      </c>
      <c r="N2603">
        <v>62308.2</v>
      </c>
      <c r="O2603" t="s">
        <v>518</v>
      </c>
      <c r="P2603" t="s">
        <v>78</v>
      </c>
      <c r="Q2603">
        <v>85.32</v>
      </c>
      <c r="R2603">
        <v>4848.8</v>
      </c>
      <c r="S2603">
        <v>2215.63</v>
      </c>
      <c r="T2603">
        <v>6674.94</v>
      </c>
      <c r="U2603" t="str">
        <f>TEXT(Table1[[#This Row],[Booking_Date]],"mmm")</f>
        <v>Mar</v>
      </c>
      <c r="V2603">
        <f>YEAR(Table1[[#This Row],[Booking_Date]])</f>
        <v>2025</v>
      </c>
      <c r="W2603" t="s">
        <v>38</v>
      </c>
      <c r="X2603" t="str">
        <f>IF(Table1[[#This Row],[Freight_Cost]]&gt;50000,"High","Low")</f>
        <v>High</v>
      </c>
      <c r="Y2603" s="5" t="str">
        <f>IF(Table1[[#This Row],[Profit]]&gt;10000,"Good","Average")</f>
        <v>Average</v>
      </c>
      <c r="Z2603" s="5" t="str" cm="1">
        <f t="array" ref="Z2603">_xlfn.IFS(K2603&lt;=5,"Excellent",K2603&lt;=10,"Good",TRUE,"Delayed")</f>
        <v>Excellent</v>
      </c>
      <c r="AA2603" s="5" t="str">
        <f>_xlfn.XLOOKUP(Table1[[#This Row],[Shipment_ID]],A:A,E:E)</f>
        <v>COSCO</v>
      </c>
      <c r="AB2603" s="5">
        <f t="shared" si="40"/>
        <v>6674.94</v>
      </c>
    </row>
    <row r="2604" spans="1:28">
      <c r="A2604" t="s">
        <v>2798</v>
      </c>
      <c r="B2604" s="1">
        <v>45823</v>
      </c>
      <c r="C2604" t="s">
        <v>121</v>
      </c>
      <c r="D2604" t="s">
        <v>82</v>
      </c>
      <c r="E2604" t="s">
        <v>99</v>
      </c>
      <c r="F2604" t="s">
        <v>32</v>
      </c>
      <c r="G2604" t="s">
        <v>52</v>
      </c>
      <c r="H2604">
        <v>19.89</v>
      </c>
      <c r="I2604">
        <v>2583</v>
      </c>
      <c r="J2604">
        <v>96.4</v>
      </c>
      <c r="K2604">
        <v>6</v>
      </c>
      <c r="L2604" t="s">
        <v>44</v>
      </c>
      <c r="M2604" t="s">
        <v>35</v>
      </c>
      <c r="N2604">
        <v>64465</v>
      </c>
      <c r="O2604" t="s">
        <v>219</v>
      </c>
      <c r="P2604" t="s">
        <v>37</v>
      </c>
      <c r="Q2604">
        <v>88.5</v>
      </c>
      <c r="R2604">
        <v>5961.6</v>
      </c>
      <c r="S2604">
        <v>3340.36</v>
      </c>
      <c r="T2604">
        <v>10231.790000000001</v>
      </c>
      <c r="U2604" t="str">
        <f>TEXT(Table1[[#This Row],[Booking_Date]],"mmm")</f>
        <v>Jun</v>
      </c>
      <c r="V2604">
        <f>YEAR(Table1[[#This Row],[Booking_Date]])</f>
        <v>2025</v>
      </c>
      <c r="W2604" t="s">
        <v>75</v>
      </c>
      <c r="X2604" t="str">
        <f>IF(Table1[[#This Row],[Freight_Cost]]&gt;50000,"High","Low")</f>
        <v>High</v>
      </c>
      <c r="Y2604" s="5" t="str">
        <f>IF(Table1[[#This Row],[Profit]]&gt;10000,"Good","Average")</f>
        <v>Good</v>
      </c>
      <c r="Z2604" s="5" t="str" cm="1">
        <f t="array" ref="Z2604">_xlfn.IFS(K2604&lt;=5,"Excellent",K2604&lt;=10,"Good",TRUE,"Delayed")</f>
        <v>Good</v>
      </c>
      <c r="AA2604" s="5" t="str">
        <f>_xlfn.XLOOKUP(Table1[[#This Row],[Shipment_ID]],A:A,E:E)</f>
        <v>ONE</v>
      </c>
      <c r="AB2604" s="5">
        <f t="shared" si="40"/>
        <v>10231.790000000001</v>
      </c>
    </row>
    <row r="2605" spans="1:28">
      <c r="A2605" t="s">
        <v>2799</v>
      </c>
      <c r="B2605" s="1">
        <v>45385</v>
      </c>
      <c r="C2605" t="s">
        <v>64</v>
      </c>
      <c r="D2605" t="s">
        <v>108</v>
      </c>
      <c r="E2605" t="s">
        <v>83</v>
      </c>
      <c r="F2605" t="s">
        <v>58</v>
      </c>
      <c r="G2605" t="s">
        <v>90</v>
      </c>
      <c r="H2605">
        <v>15.84</v>
      </c>
      <c r="I2605">
        <v>2372</v>
      </c>
      <c r="J2605">
        <v>103.17</v>
      </c>
      <c r="K2605">
        <v>7</v>
      </c>
      <c r="L2605" t="s">
        <v>44</v>
      </c>
      <c r="M2605" t="s">
        <v>35</v>
      </c>
      <c r="N2605">
        <v>71100.399999999994</v>
      </c>
      <c r="O2605" t="s">
        <v>122</v>
      </c>
      <c r="P2605" t="s">
        <v>70</v>
      </c>
      <c r="Q2605">
        <v>86.09</v>
      </c>
      <c r="R2605">
        <v>5377.6</v>
      </c>
      <c r="S2605">
        <v>2879.89</v>
      </c>
      <c r="T2605">
        <v>12492.6</v>
      </c>
      <c r="U2605" t="str">
        <f>TEXT(Table1[[#This Row],[Booking_Date]],"mmm")</f>
        <v>Apr</v>
      </c>
      <c r="V2605">
        <f>YEAR(Table1[[#This Row],[Booking_Date]])</f>
        <v>2024</v>
      </c>
      <c r="W2605" t="s">
        <v>75</v>
      </c>
      <c r="X2605" t="str">
        <f>IF(Table1[[#This Row],[Freight_Cost]]&gt;50000,"High","Low")</f>
        <v>High</v>
      </c>
      <c r="Y2605" s="5" t="str">
        <f>IF(Table1[[#This Row],[Profit]]&gt;10000,"Good","Average")</f>
        <v>Good</v>
      </c>
      <c r="Z2605" s="5" t="str" cm="1">
        <f t="array" ref="Z2605">_xlfn.IFS(K2605&lt;=5,"Excellent",K2605&lt;=10,"Good",TRUE,"Delayed")</f>
        <v>Good</v>
      </c>
      <c r="AA2605" s="5" t="str">
        <f>_xlfn.XLOOKUP(Table1[[#This Row],[Shipment_ID]],A:A,E:E)</f>
        <v>MSC</v>
      </c>
      <c r="AB2605" s="5">
        <f t="shared" si="40"/>
        <v>12492.6</v>
      </c>
    </row>
    <row r="2606" spans="1:28">
      <c r="A2606" t="s">
        <v>2800</v>
      </c>
      <c r="B2606" s="1">
        <v>45422</v>
      </c>
      <c r="C2606" t="s">
        <v>50</v>
      </c>
      <c r="D2606" t="s">
        <v>56</v>
      </c>
      <c r="E2606" t="s">
        <v>57</v>
      </c>
      <c r="F2606" t="s">
        <v>58</v>
      </c>
      <c r="G2606" t="s">
        <v>52</v>
      </c>
      <c r="H2606">
        <v>25.51</v>
      </c>
      <c r="I2606">
        <v>1914</v>
      </c>
      <c r="J2606">
        <v>90.61</v>
      </c>
      <c r="K2606">
        <v>5</v>
      </c>
      <c r="L2606" t="s">
        <v>34</v>
      </c>
      <c r="M2606" t="s">
        <v>35</v>
      </c>
      <c r="N2606">
        <v>77800.2</v>
      </c>
      <c r="O2606" t="s">
        <v>91</v>
      </c>
      <c r="P2606" t="s">
        <v>54</v>
      </c>
      <c r="Q2606">
        <v>88.94</v>
      </c>
      <c r="R2606">
        <v>4848.3999999999996</v>
      </c>
      <c r="S2606">
        <v>3927.86</v>
      </c>
      <c r="T2606">
        <v>6994.72</v>
      </c>
      <c r="U2606" t="str">
        <f>TEXT(Table1[[#This Row],[Booking_Date]],"mmm")</f>
        <v>May</v>
      </c>
      <c r="V2606">
        <f>YEAR(Table1[[#This Row],[Booking_Date]])</f>
        <v>2024</v>
      </c>
      <c r="W2606" t="s">
        <v>75</v>
      </c>
      <c r="X2606" t="str">
        <f>IF(Table1[[#This Row],[Freight_Cost]]&gt;50000,"High","Low")</f>
        <v>High</v>
      </c>
      <c r="Y2606" s="5" t="str">
        <f>IF(Table1[[#This Row],[Profit]]&gt;10000,"Good","Average")</f>
        <v>Average</v>
      </c>
      <c r="Z2606" s="5" t="str" cm="1">
        <f t="array" ref="Z2606">_xlfn.IFS(K2606&lt;=5,"Excellent",K2606&lt;=10,"Good",TRUE,"Delayed")</f>
        <v>Excellent</v>
      </c>
      <c r="AA2606" s="5" t="str">
        <f>_xlfn.XLOOKUP(Table1[[#This Row],[Shipment_ID]],A:A,E:E)</f>
        <v>Evergreen</v>
      </c>
      <c r="AB2606" s="5">
        <f t="shared" si="40"/>
        <v>6994.72</v>
      </c>
    </row>
    <row r="2607" spans="1:28">
      <c r="A2607" t="s">
        <v>2801</v>
      </c>
      <c r="B2607" s="1">
        <v>46028</v>
      </c>
      <c r="C2607" t="s">
        <v>89</v>
      </c>
      <c r="D2607" t="s">
        <v>51</v>
      </c>
      <c r="E2607" t="s">
        <v>99</v>
      </c>
      <c r="F2607" t="s">
        <v>32</v>
      </c>
      <c r="G2607" t="s">
        <v>59</v>
      </c>
      <c r="H2607">
        <v>16.43</v>
      </c>
      <c r="I2607">
        <v>362</v>
      </c>
      <c r="J2607">
        <v>95.52</v>
      </c>
      <c r="K2607">
        <v>2</v>
      </c>
      <c r="L2607" t="s">
        <v>34</v>
      </c>
      <c r="M2607" t="s">
        <v>35</v>
      </c>
      <c r="N2607">
        <v>39593.4</v>
      </c>
      <c r="O2607" t="s">
        <v>402</v>
      </c>
      <c r="P2607" t="s">
        <v>70</v>
      </c>
      <c r="Q2607">
        <v>82.23</v>
      </c>
      <c r="R2607">
        <v>1381.2</v>
      </c>
      <c r="S2607">
        <v>4246</v>
      </c>
      <c r="T2607">
        <v>6771.92</v>
      </c>
      <c r="U2607" t="str">
        <f>TEXT(Table1[[#This Row],[Booking_Date]],"mmm")</f>
        <v>Jan</v>
      </c>
      <c r="V2607">
        <f>YEAR(Table1[[#This Row],[Booking_Date]])</f>
        <v>2026</v>
      </c>
      <c r="W2607" t="s">
        <v>38</v>
      </c>
      <c r="X2607" t="str">
        <f>IF(Table1[[#This Row],[Freight_Cost]]&gt;50000,"High","Low")</f>
        <v>Low</v>
      </c>
      <c r="Y2607" s="5" t="str">
        <f>IF(Table1[[#This Row],[Profit]]&gt;10000,"Good","Average")</f>
        <v>Average</v>
      </c>
      <c r="Z2607" s="5" t="str" cm="1">
        <f t="array" ref="Z2607">_xlfn.IFS(K2607&lt;=5,"Excellent",K2607&lt;=10,"Good",TRUE,"Delayed")</f>
        <v>Excellent</v>
      </c>
      <c r="AA2607" s="5" t="str">
        <f>_xlfn.XLOOKUP(Table1[[#This Row],[Shipment_ID]],A:A,E:E)</f>
        <v>ONE</v>
      </c>
      <c r="AB2607" s="5">
        <f t="shared" si="40"/>
        <v>6771.92</v>
      </c>
    </row>
    <row r="2608" spans="1:28">
      <c r="A2608" t="s">
        <v>2802</v>
      </c>
      <c r="B2608" s="1">
        <v>45740</v>
      </c>
      <c r="C2608" t="s">
        <v>121</v>
      </c>
      <c r="D2608" t="s">
        <v>56</v>
      </c>
      <c r="E2608" t="s">
        <v>83</v>
      </c>
      <c r="F2608" t="s">
        <v>32</v>
      </c>
      <c r="G2608" t="s">
        <v>33</v>
      </c>
      <c r="H2608">
        <v>20.65</v>
      </c>
      <c r="I2608">
        <v>1056</v>
      </c>
      <c r="J2608">
        <v>101.88</v>
      </c>
      <c r="K2608">
        <v>3</v>
      </c>
      <c r="L2608" t="s">
        <v>44</v>
      </c>
      <c r="M2608" t="s">
        <v>45</v>
      </c>
      <c r="N2608">
        <v>44982.6</v>
      </c>
      <c r="O2608" t="s">
        <v>479</v>
      </c>
      <c r="P2608" t="s">
        <v>74</v>
      </c>
      <c r="Q2608">
        <v>84.36</v>
      </c>
      <c r="R2608">
        <v>2938</v>
      </c>
      <c r="S2608">
        <v>4666.05</v>
      </c>
      <c r="T2608">
        <v>7321.73</v>
      </c>
      <c r="U2608" t="str">
        <f>TEXT(Table1[[#This Row],[Booking_Date]],"mmm")</f>
        <v>Mar</v>
      </c>
      <c r="V2608">
        <f>YEAR(Table1[[#This Row],[Booking_Date]])</f>
        <v>2025</v>
      </c>
      <c r="W2608" t="s">
        <v>38</v>
      </c>
      <c r="X2608" t="str">
        <f>IF(Table1[[#This Row],[Freight_Cost]]&gt;50000,"High","Low")</f>
        <v>Low</v>
      </c>
      <c r="Y2608" s="5" t="str">
        <f>IF(Table1[[#This Row],[Profit]]&gt;10000,"Good","Average")</f>
        <v>Average</v>
      </c>
      <c r="Z2608" s="5" t="str" cm="1">
        <f t="array" ref="Z2608">_xlfn.IFS(K2608&lt;=5,"Excellent",K2608&lt;=10,"Good",TRUE,"Delayed")</f>
        <v>Excellent</v>
      </c>
      <c r="AA2608" s="5" t="str">
        <f>_xlfn.XLOOKUP(Table1[[#This Row],[Shipment_ID]],A:A,E:E)</f>
        <v>MSC</v>
      </c>
      <c r="AB2608" s="5">
        <f t="shared" si="40"/>
        <v>7321.73</v>
      </c>
    </row>
    <row r="2609" spans="1:28">
      <c r="A2609" t="s">
        <v>2803</v>
      </c>
      <c r="B2609" s="1">
        <v>45825</v>
      </c>
      <c r="C2609" t="s">
        <v>50</v>
      </c>
      <c r="D2609" t="s">
        <v>72</v>
      </c>
      <c r="E2609" t="s">
        <v>83</v>
      </c>
      <c r="F2609" t="s">
        <v>32</v>
      </c>
      <c r="G2609" t="s">
        <v>67</v>
      </c>
      <c r="H2609">
        <v>16.55</v>
      </c>
      <c r="I2609">
        <v>2335</v>
      </c>
      <c r="J2609">
        <v>100.87</v>
      </c>
      <c r="K2609">
        <v>7</v>
      </c>
      <c r="L2609" t="s">
        <v>68</v>
      </c>
      <c r="M2609" t="s">
        <v>60</v>
      </c>
      <c r="N2609">
        <v>57519.4</v>
      </c>
      <c r="O2609" t="s">
        <v>113</v>
      </c>
      <c r="P2609" t="s">
        <v>74</v>
      </c>
      <c r="Q2609">
        <v>86.26</v>
      </c>
      <c r="R2609">
        <v>5332</v>
      </c>
      <c r="S2609">
        <v>2481.6</v>
      </c>
      <c r="T2609">
        <v>5499.37</v>
      </c>
      <c r="U2609" t="str">
        <f>TEXT(Table1[[#This Row],[Booking_Date]],"mmm")</f>
        <v>Jun</v>
      </c>
      <c r="V2609">
        <f>YEAR(Table1[[#This Row],[Booking_Date]])</f>
        <v>2025</v>
      </c>
      <c r="W2609" t="s">
        <v>75</v>
      </c>
      <c r="X2609" t="str">
        <f>IF(Table1[[#This Row],[Freight_Cost]]&gt;50000,"High","Low")</f>
        <v>High</v>
      </c>
      <c r="Y2609" s="5" t="str">
        <f>IF(Table1[[#This Row],[Profit]]&gt;10000,"Good","Average")</f>
        <v>Average</v>
      </c>
      <c r="Z2609" s="5" t="str" cm="1">
        <f t="array" ref="Z2609">_xlfn.IFS(K2609&lt;=5,"Excellent",K2609&lt;=10,"Good",TRUE,"Delayed")</f>
        <v>Good</v>
      </c>
      <c r="AA2609" s="5" t="str">
        <f>_xlfn.XLOOKUP(Table1[[#This Row],[Shipment_ID]],A:A,E:E)</f>
        <v>MSC</v>
      </c>
      <c r="AB2609" s="5">
        <f t="shared" si="40"/>
        <v>5499.37</v>
      </c>
    </row>
    <row r="2610" spans="1:28">
      <c r="A2610" t="s">
        <v>2804</v>
      </c>
      <c r="B2610" s="1">
        <v>45367</v>
      </c>
      <c r="C2610" t="s">
        <v>64</v>
      </c>
      <c r="D2610" t="s">
        <v>72</v>
      </c>
      <c r="E2610" t="s">
        <v>66</v>
      </c>
      <c r="F2610" t="s">
        <v>58</v>
      </c>
      <c r="G2610" t="s">
        <v>67</v>
      </c>
      <c r="H2610">
        <v>19.52</v>
      </c>
      <c r="I2610">
        <v>818</v>
      </c>
      <c r="J2610">
        <v>92.16</v>
      </c>
      <c r="K2610">
        <v>3</v>
      </c>
      <c r="L2610" t="s">
        <v>34</v>
      </c>
      <c r="M2610" t="s">
        <v>60</v>
      </c>
      <c r="N2610">
        <v>55443.199999999997</v>
      </c>
      <c r="O2610" t="s">
        <v>338</v>
      </c>
      <c r="P2610" t="s">
        <v>78</v>
      </c>
      <c r="Q2610">
        <v>86.11</v>
      </c>
      <c r="R2610">
        <v>2416.8000000000002</v>
      </c>
      <c r="S2610">
        <v>3616.8</v>
      </c>
      <c r="T2610">
        <v>7107.73</v>
      </c>
      <c r="U2610" t="str">
        <f>TEXT(Table1[[#This Row],[Booking_Date]],"mmm")</f>
        <v>Mar</v>
      </c>
      <c r="V2610">
        <f>YEAR(Table1[[#This Row],[Booking_Date]])</f>
        <v>2024</v>
      </c>
      <c r="W2610" t="s">
        <v>38</v>
      </c>
      <c r="X2610" t="str">
        <f>IF(Table1[[#This Row],[Freight_Cost]]&gt;50000,"High","Low")</f>
        <v>High</v>
      </c>
      <c r="Y2610" s="5" t="str">
        <f>IF(Table1[[#This Row],[Profit]]&gt;10000,"Good","Average")</f>
        <v>Average</v>
      </c>
      <c r="Z2610" s="5" t="str" cm="1">
        <f t="array" ref="Z2610">_xlfn.IFS(K2610&lt;=5,"Excellent",K2610&lt;=10,"Good",TRUE,"Delayed")</f>
        <v>Excellent</v>
      </c>
      <c r="AA2610" s="5" t="str">
        <f>_xlfn.XLOOKUP(Table1[[#This Row],[Shipment_ID]],A:A,E:E)</f>
        <v>COSCO</v>
      </c>
      <c r="AB2610" s="5">
        <f t="shared" si="40"/>
        <v>7107.73</v>
      </c>
    </row>
    <row r="2611" spans="1:28">
      <c r="A2611" t="s">
        <v>2805</v>
      </c>
      <c r="B2611" s="1">
        <v>46015</v>
      </c>
      <c r="C2611" t="s">
        <v>40</v>
      </c>
      <c r="D2611" t="s">
        <v>41</v>
      </c>
      <c r="E2611" t="s">
        <v>66</v>
      </c>
      <c r="F2611" t="s">
        <v>58</v>
      </c>
      <c r="G2611" t="s">
        <v>59</v>
      </c>
      <c r="H2611">
        <v>22.58</v>
      </c>
      <c r="I2611">
        <v>1378</v>
      </c>
      <c r="J2611">
        <v>97.93</v>
      </c>
      <c r="K2611">
        <v>5</v>
      </c>
      <c r="L2611" t="s">
        <v>68</v>
      </c>
      <c r="M2611" t="s">
        <v>45</v>
      </c>
      <c r="N2611">
        <v>64609.599999999999</v>
      </c>
      <c r="O2611" t="s">
        <v>103</v>
      </c>
      <c r="P2611" t="s">
        <v>74</v>
      </c>
      <c r="Q2611">
        <v>85.29</v>
      </c>
      <c r="R2611">
        <v>3659.2</v>
      </c>
      <c r="S2611">
        <v>4963.6000000000004</v>
      </c>
      <c r="T2611">
        <v>5450.12</v>
      </c>
      <c r="U2611" t="str">
        <f>TEXT(Table1[[#This Row],[Booking_Date]],"mmm")</f>
        <v>Dec</v>
      </c>
      <c r="V2611">
        <f>YEAR(Table1[[#This Row],[Booking_Date]])</f>
        <v>2025</v>
      </c>
      <c r="W2611" t="s">
        <v>104</v>
      </c>
      <c r="X2611" t="str">
        <f>IF(Table1[[#This Row],[Freight_Cost]]&gt;50000,"High","Low")</f>
        <v>High</v>
      </c>
      <c r="Y2611" s="5" t="str">
        <f>IF(Table1[[#This Row],[Profit]]&gt;10000,"Good","Average")</f>
        <v>Average</v>
      </c>
      <c r="Z2611" s="5" t="str" cm="1">
        <f t="array" ref="Z2611">_xlfn.IFS(K2611&lt;=5,"Excellent",K2611&lt;=10,"Good",TRUE,"Delayed")</f>
        <v>Excellent</v>
      </c>
      <c r="AA2611" s="5" t="str">
        <f>_xlfn.XLOOKUP(Table1[[#This Row],[Shipment_ID]],A:A,E:E)</f>
        <v>COSCO</v>
      </c>
      <c r="AB2611" s="5">
        <f t="shared" si="40"/>
        <v>5450.12</v>
      </c>
    </row>
    <row r="2612" spans="1:28">
      <c r="A2612" t="s">
        <v>2806</v>
      </c>
      <c r="B2612" s="1">
        <v>45363</v>
      </c>
      <c r="C2612" t="s">
        <v>89</v>
      </c>
      <c r="D2612" t="s">
        <v>72</v>
      </c>
      <c r="E2612" t="s">
        <v>99</v>
      </c>
      <c r="F2612" t="s">
        <v>32</v>
      </c>
      <c r="G2612" t="s">
        <v>33</v>
      </c>
      <c r="H2612">
        <v>19.73</v>
      </c>
      <c r="I2612">
        <v>979</v>
      </c>
      <c r="J2612">
        <v>87.87</v>
      </c>
      <c r="K2612">
        <v>2</v>
      </c>
      <c r="L2612" t="s">
        <v>68</v>
      </c>
      <c r="M2612" t="s">
        <v>45</v>
      </c>
      <c r="N2612">
        <v>44049.4</v>
      </c>
      <c r="O2612" t="s">
        <v>454</v>
      </c>
      <c r="P2612" t="s">
        <v>54</v>
      </c>
      <c r="Q2612">
        <v>81.23</v>
      </c>
      <c r="R2612">
        <v>2747.2</v>
      </c>
      <c r="S2612">
        <v>3785.68</v>
      </c>
      <c r="T2612">
        <v>6619.42</v>
      </c>
      <c r="U2612" t="str">
        <f>TEXT(Table1[[#This Row],[Booking_Date]],"mmm")</f>
        <v>Mar</v>
      </c>
      <c r="V2612">
        <f>YEAR(Table1[[#This Row],[Booking_Date]])</f>
        <v>2024</v>
      </c>
      <c r="W2612" t="s">
        <v>38</v>
      </c>
      <c r="X2612" t="str">
        <f>IF(Table1[[#This Row],[Freight_Cost]]&gt;50000,"High","Low")</f>
        <v>Low</v>
      </c>
      <c r="Y2612" s="5" t="str">
        <f>IF(Table1[[#This Row],[Profit]]&gt;10000,"Good","Average")</f>
        <v>Average</v>
      </c>
      <c r="Z2612" s="5" t="str" cm="1">
        <f t="array" ref="Z2612">_xlfn.IFS(K2612&lt;=5,"Excellent",K2612&lt;=10,"Good",TRUE,"Delayed")</f>
        <v>Excellent</v>
      </c>
      <c r="AA2612" s="5" t="str">
        <f>_xlfn.XLOOKUP(Table1[[#This Row],[Shipment_ID]],A:A,E:E)</f>
        <v>ONE</v>
      </c>
      <c r="AB2612" s="5">
        <f t="shared" si="40"/>
        <v>6619.42</v>
      </c>
    </row>
    <row r="2613" spans="1:28">
      <c r="A2613" t="s">
        <v>2807</v>
      </c>
      <c r="B2613" s="1">
        <v>45729</v>
      </c>
      <c r="C2613" t="s">
        <v>29</v>
      </c>
      <c r="D2613" t="s">
        <v>41</v>
      </c>
      <c r="E2613" t="s">
        <v>102</v>
      </c>
      <c r="F2613" t="s">
        <v>58</v>
      </c>
      <c r="G2613" t="s">
        <v>52</v>
      </c>
      <c r="H2613">
        <v>24.61</v>
      </c>
      <c r="I2613">
        <v>1959</v>
      </c>
      <c r="J2613">
        <v>100.54</v>
      </c>
      <c r="K2613">
        <v>5</v>
      </c>
      <c r="L2613" t="s">
        <v>44</v>
      </c>
      <c r="M2613" t="s">
        <v>45</v>
      </c>
      <c r="N2613">
        <v>71221.8</v>
      </c>
      <c r="O2613" t="s">
        <v>341</v>
      </c>
      <c r="P2613" t="s">
        <v>78</v>
      </c>
      <c r="Q2613">
        <v>87.02</v>
      </c>
      <c r="R2613">
        <v>4902.3999999999996</v>
      </c>
      <c r="S2613">
        <v>1768.84</v>
      </c>
      <c r="T2613">
        <v>6767.66</v>
      </c>
      <c r="U2613" t="str">
        <f>TEXT(Table1[[#This Row],[Booking_Date]],"mmm")</f>
        <v>Mar</v>
      </c>
      <c r="V2613">
        <f>YEAR(Table1[[#This Row],[Booking_Date]])</f>
        <v>2025</v>
      </c>
      <c r="W2613" t="s">
        <v>38</v>
      </c>
      <c r="X2613" t="str">
        <f>IF(Table1[[#This Row],[Freight_Cost]]&gt;50000,"High","Low")</f>
        <v>High</v>
      </c>
      <c r="Y2613" s="5" t="str">
        <f>IF(Table1[[#This Row],[Profit]]&gt;10000,"Good","Average")</f>
        <v>Average</v>
      </c>
      <c r="Z2613" s="5" t="str" cm="1">
        <f t="array" ref="Z2613">_xlfn.IFS(K2613&lt;=5,"Excellent",K2613&lt;=10,"Good",TRUE,"Delayed")</f>
        <v>Excellent</v>
      </c>
      <c r="AA2613" s="5" t="str">
        <f>_xlfn.XLOOKUP(Table1[[#This Row],[Shipment_ID]],A:A,E:E)</f>
        <v>Maersk</v>
      </c>
      <c r="AB2613" s="5">
        <f t="shared" si="40"/>
        <v>6767.66</v>
      </c>
    </row>
    <row r="2614" spans="1:28">
      <c r="A2614" t="s">
        <v>2808</v>
      </c>
      <c r="B2614" s="1">
        <v>45610</v>
      </c>
      <c r="C2614" t="s">
        <v>50</v>
      </c>
      <c r="D2614" t="s">
        <v>30</v>
      </c>
      <c r="E2614" t="s">
        <v>99</v>
      </c>
      <c r="F2614" t="s">
        <v>32</v>
      </c>
      <c r="G2614" t="s">
        <v>33</v>
      </c>
      <c r="H2614">
        <v>19.47</v>
      </c>
      <c r="I2614">
        <v>1792</v>
      </c>
      <c r="J2614">
        <v>91.84</v>
      </c>
      <c r="K2614">
        <v>4</v>
      </c>
      <c r="L2614" t="s">
        <v>34</v>
      </c>
      <c r="M2614" t="s">
        <v>60</v>
      </c>
      <c r="N2614">
        <v>55047.8</v>
      </c>
      <c r="O2614" t="s">
        <v>73</v>
      </c>
      <c r="P2614" t="s">
        <v>70</v>
      </c>
      <c r="Q2614">
        <v>88.94</v>
      </c>
      <c r="R2614">
        <v>4362.8</v>
      </c>
      <c r="S2614">
        <v>2071.4299999999998</v>
      </c>
      <c r="T2614">
        <v>8836.07</v>
      </c>
      <c r="U2614" t="str">
        <f>TEXT(Table1[[#This Row],[Booking_Date]],"mmm")</f>
        <v>Nov</v>
      </c>
      <c r="V2614">
        <f>YEAR(Table1[[#This Row],[Booking_Date]])</f>
        <v>2024</v>
      </c>
      <c r="W2614" t="s">
        <v>104</v>
      </c>
      <c r="X2614" t="str">
        <f>IF(Table1[[#This Row],[Freight_Cost]]&gt;50000,"High","Low")</f>
        <v>High</v>
      </c>
      <c r="Y2614" s="5" t="str">
        <f>IF(Table1[[#This Row],[Profit]]&gt;10000,"Good","Average")</f>
        <v>Average</v>
      </c>
      <c r="Z2614" s="5" t="str" cm="1">
        <f t="array" ref="Z2614">_xlfn.IFS(K2614&lt;=5,"Excellent",K2614&lt;=10,"Good",TRUE,"Delayed")</f>
        <v>Excellent</v>
      </c>
      <c r="AA2614" s="5" t="str">
        <f>_xlfn.XLOOKUP(Table1[[#This Row],[Shipment_ID]],A:A,E:E)</f>
        <v>ONE</v>
      </c>
      <c r="AB2614" s="5">
        <f t="shared" si="40"/>
        <v>8836.07</v>
      </c>
    </row>
    <row r="2615" spans="1:28">
      <c r="A2615" t="s">
        <v>2809</v>
      </c>
      <c r="B2615" s="1">
        <v>46110</v>
      </c>
      <c r="C2615" t="s">
        <v>64</v>
      </c>
      <c r="D2615" t="s">
        <v>41</v>
      </c>
      <c r="E2615" t="s">
        <v>31</v>
      </c>
      <c r="F2615" t="s">
        <v>58</v>
      </c>
      <c r="G2615" t="s">
        <v>52</v>
      </c>
      <c r="H2615">
        <v>15.11</v>
      </c>
      <c r="I2615">
        <v>1485</v>
      </c>
      <c r="J2615">
        <v>100.56</v>
      </c>
      <c r="K2615">
        <v>4</v>
      </c>
      <c r="L2615" t="s">
        <v>44</v>
      </c>
      <c r="M2615" t="s">
        <v>35</v>
      </c>
      <c r="N2615">
        <v>59486.2</v>
      </c>
      <c r="O2615" t="s">
        <v>180</v>
      </c>
      <c r="P2615" t="s">
        <v>70</v>
      </c>
      <c r="Q2615">
        <v>84.39</v>
      </c>
      <c r="R2615">
        <v>3574.4</v>
      </c>
      <c r="S2615">
        <v>3172.3</v>
      </c>
      <c r="T2615">
        <v>5857.5</v>
      </c>
      <c r="U2615" t="str">
        <f>TEXT(Table1[[#This Row],[Booking_Date]],"mmm")</f>
        <v>Mar</v>
      </c>
      <c r="V2615">
        <f>YEAR(Table1[[#This Row],[Booking_Date]])</f>
        <v>2026</v>
      </c>
      <c r="W2615" t="s">
        <v>38</v>
      </c>
      <c r="X2615" t="str">
        <f>IF(Table1[[#This Row],[Freight_Cost]]&gt;50000,"High","Low")</f>
        <v>High</v>
      </c>
      <c r="Y2615" s="5" t="str">
        <f>IF(Table1[[#This Row],[Profit]]&gt;10000,"Good","Average")</f>
        <v>Average</v>
      </c>
      <c r="Z2615" s="5" t="str" cm="1">
        <f t="array" ref="Z2615">_xlfn.IFS(K2615&lt;=5,"Excellent",K2615&lt;=10,"Good",TRUE,"Delayed")</f>
        <v>Excellent</v>
      </c>
      <c r="AA2615" s="5" t="str">
        <f>_xlfn.XLOOKUP(Table1[[#This Row],[Shipment_ID]],A:A,E:E)</f>
        <v>Hapag-Lloyd</v>
      </c>
      <c r="AB2615" s="5">
        <f t="shared" si="40"/>
        <v>5857.5</v>
      </c>
    </row>
    <row r="2616" spans="1:28">
      <c r="A2616" t="s">
        <v>2810</v>
      </c>
      <c r="B2616" s="1">
        <v>45889</v>
      </c>
      <c r="C2616" t="s">
        <v>89</v>
      </c>
      <c r="D2616" t="s">
        <v>82</v>
      </c>
      <c r="E2616" t="s">
        <v>66</v>
      </c>
      <c r="F2616" t="s">
        <v>58</v>
      </c>
      <c r="G2616" t="s">
        <v>59</v>
      </c>
      <c r="H2616">
        <v>22.05</v>
      </c>
      <c r="I2616">
        <v>1880</v>
      </c>
      <c r="J2616">
        <v>101.65</v>
      </c>
      <c r="K2616">
        <v>5</v>
      </c>
      <c r="L2616" t="s">
        <v>68</v>
      </c>
      <c r="M2616" t="s">
        <v>60</v>
      </c>
      <c r="N2616">
        <v>69103</v>
      </c>
      <c r="O2616" t="s">
        <v>224</v>
      </c>
      <c r="P2616" t="s">
        <v>70</v>
      </c>
      <c r="Q2616">
        <v>87.4</v>
      </c>
      <c r="R2616">
        <v>4642</v>
      </c>
      <c r="S2616">
        <v>3264.35</v>
      </c>
      <c r="T2616">
        <v>6226.96</v>
      </c>
      <c r="U2616" t="str">
        <f>TEXT(Table1[[#This Row],[Booking_Date]],"mmm")</f>
        <v>Aug</v>
      </c>
      <c r="V2616">
        <f>YEAR(Table1[[#This Row],[Booking_Date]])</f>
        <v>2025</v>
      </c>
      <c r="W2616" t="s">
        <v>48</v>
      </c>
      <c r="X2616" t="str">
        <f>IF(Table1[[#This Row],[Freight_Cost]]&gt;50000,"High","Low")</f>
        <v>High</v>
      </c>
      <c r="Y2616" s="5" t="str">
        <f>IF(Table1[[#This Row],[Profit]]&gt;10000,"Good","Average")</f>
        <v>Average</v>
      </c>
      <c r="Z2616" s="5" t="str" cm="1">
        <f t="array" ref="Z2616">_xlfn.IFS(K2616&lt;=5,"Excellent",K2616&lt;=10,"Good",TRUE,"Delayed")</f>
        <v>Excellent</v>
      </c>
      <c r="AA2616" s="5" t="str">
        <f>_xlfn.XLOOKUP(Table1[[#This Row],[Shipment_ID]],A:A,E:E)</f>
        <v>COSCO</v>
      </c>
      <c r="AB2616" s="5">
        <f t="shared" si="40"/>
        <v>6226.96</v>
      </c>
    </row>
    <row r="2617" spans="1:28">
      <c r="A2617" t="s">
        <v>2811</v>
      </c>
      <c r="B2617" s="1">
        <v>46036</v>
      </c>
      <c r="C2617" t="s">
        <v>121</v>
      </c>
      <c r="D2617" t="s">
        <v>41</v>
      </c>
      <c r="E2617" t="s">
        <v>83</v>
      </c>
      <c r="F2617" t="s">
        <v>32</v>
      </c>
      <c r="G2617" t="s">
        <v>90</v>
      </c>
      <c r="H2617">
        <v>18.28</v>
      </c>
      <c r="I2617">
        <v>675</v>
      </c>
      <c r="J2617">
        <v>97.83</v>
      </c>
      <c r="K2617">
        <v>3</v>
      </c>
      <c r="L2617" t="s">
        <v>44</v>
      </c>
      <c r="M2617" t="s">
        <v>35</v>
      </c>
      <c r="N2617">
        <v>40291.599999999999</v>
      </c>
      <c r="O2617" t="s">
        <v>338</v>
      </c>
      <c r="P2617" t="s">
        <v>70</v>
      </c>
      <c r="Q2617">
        <v>83.09</v>
      </c>
      <c r="R2617">
        <v>2081.1999999999998</v>
      </c>
      <c r="S2617">
        <v>2304.6799999999998</v>
      </c>
      <c r="T2617">
        <v>3434.18</v>
      </c>
      <c r="U2617" t="str">
        <f>TEXT(Table1[[#This Row],[Booking_Date]],"mmm")</f>
        <v>Jan</v>
      </c>
      <c r="V2617">
        <f>YEAR(Table1[[#This Row],[Booking_Date]])</f>
        <v>2026</v>
      </c>
      <c r="W2617" t="s">
        <v>38</v>
      </c>
      <c r="X2617" t="str">
        <f>IF(Table1[[#This Row],[Freight_Cost]]&gt;50000,"High","Low")</f>
        <v>Low</v>
      </c>
      <c r="Y2617" s="5" t="str">
        <f>IF(Table1[[#This Row],[Profit]]&gt;10000,"Good","Average")</f>
        <v>Average</v>
      </c>
      <c r="Z2617" s="5" t="str" cm="1">
        <f t="array" ref="Z2617">_xlfn.IFS(K2617&lt;=5,"Excellent",K2617&lt;=10,"Good",TRUE,"Delayed")</f>
        <v>Excellent</v>
      </c>
      <c r="AA2617" s="5" t="str">
        <f>_xlfn.XLOOKUP(Table1[[#This Row],[Shipment_ID]],A:A,E:E)</f>
        <v>MSC</v>
      </c>
      <c r="AB2617" s="5">
        <f t="shared" si="40"/>
        <v>3434.18</v>
      </c>
    </row>
    <row r="2618" spans="1:28">
      <c r="A2618" t="s">
        <v>2812</v>
      </c>
      <c r="B2618" s="1">
        <v>46135</v>
      </c>
      <c r="C2618" t="s">
        <v>50</v>
      </c>
      <c r="D2618" t="s">
        <v>72</v>
      </c>
      <c r="E2618" t="s">
        <v>99</v>
      </c>
      <c r="F2618" t="s">
        <v>58</v>
      </c>
      <c r="G2618" t="s">
        <v>90</v>
      </c>
      <c r="H2618">
        <v>11.72</v>
      </c>
      <c r="I2618">
        <v>302</v>
      </c>
      <c r="J2618">
        <v>101.26</v>
      </c>
      <c r="K2618">
        <v>2</v>
      </c>
      <c r="L2618" t="s">
        <v>34</v>
      </c>
      <c r="M2618" t="s">
        <v>60</v>
      </c>
      <c r="N2618">
        <v>43323.199999999997</v>
      </c>
      <c r="O2618" t="s">
        <v>137</v>
      </c>
      <c r="P2618" t="s">
        <v>74</v>
      </c>
      <c r="Q2618">
        <v>88.1</v>
      </c>
      <c r="R2618">
        <v>1072.8</v>
      </c>
      <c r="S2618">
        <v>4967.32</v>
      </c>
      <c r="T2618">
        <v>4053.03</v>
      </c>
      <c r="U2618" t="str">
        <f>TEXT(Table1[[#This Row],[Booking_Date]],"mmm")</f>
        <v>Apr</v>
      </c>
      <c r="V2618">
        <f>YEAR(Table1[[#This Row],[Booking_Date]])</f>
        <v>2026</v>
      </c>
      <c r="W2618" t="s">
        <v>75</v>
      </c>
      <c r="X2618" t="str">
        <f>IF(Table1[[#This Row],[Freight_Cost]]&gt;50000,"High","Low")</f>
        <v>Low</v>
      </c>
      <c r="Y2618" s="5" t="str">
        <f>IF(Table1[[#This Row],[Profit]]&gt;10000,"Good","Average")</f>
        <v>Average</v>
      </c>
      <c r="Z2618" s="5" t="str" cm="1">
        <f t="array" ref="Z2618">_xlfn.IFS(K2618&lt;=5,"Excellent",K2618&lt;=10,"Good",TRUE,"Delayed")</f>
        <v>Excellent</v>
      </c>
      <c r="AA2618" s="5" t="str">
        <f>_xlfn.XLOOKUP(Table1[[#This Row],[Shipment_ID]],A:A,E:E)</f>
        <v>ONE</v>
      </c>
      <c r="AB2618" s="5">
        <f t="shared" si="40"/>
        <v>4053.03</v>
      </c>
    </row>
    <row r="2619" spans="1:28">
      <c r="A2619" t="s">
        <v>2813</v>
      </c>
      <c r="B2619" s="1">
        <v>45378</v>
      </c>
      <c r="C2619" t="s">
        <v>64</v>
      </c>
      <c r="D2619" t="s">
        <v>72</v>
      </c>
      <c r="E2619" t="s">
        <v>57</v>
      </c>
      <c r="F2619" t="s">
        <v>32</v>
      </c>
      <c r="G2619" t="s">
        <v>52</v>
      </c>
      <c r="H2619">
        <v>26.01</v>
      </c>
      <c r="I2619">
        <v>384</v>
      </c>
      <c r="J2619">
        <v>92.59</v>
      </c>
      <c r="K2619">
        <v>2</v>
      </c>
      <c r="L2619" t="s">
        <v>44</v>
      </c>
      <c r="M2619" t="s">
        <v>35</v>
      </c>
      <c r="N2619">
        <v>43127.8</v>
      </c>
      <c r="O2619" t="s">
        <v>103</v>
      </c>
      <c r="P2619" t="s">
        <v>47</v>
      </c>
      <c r="Q2619">
        <v>86.01</v>
      </c>
      <c r="R2619">
        <v>1808.4</v>
      </c>
      <c r="S2619">
        <v>3262.77</v>
      </c>
      <c r="T2619">
        <v>6219.88</v>
      </c>
      <c r="U2619" t="str">
        <f>TEXT(Table1[[#This Row],[Booking_Date]],"mmm")</f>
        <v>Mar</v>
      </c>
      <c r="V2619">
        <f>YEAR(Table1[[#This Row],[Booking_Date]])</f>
        <v>2024</v>
      </c>
      <c r="W2619" t="s">
        <v>38</v>
      </c>
      <c r="X2619" t="str">
        <f>IF(Table1[[#This Row],[Freight_Cost]]&gt;50000,"High","Low")</f>
        <v>Low</v>
      </c>
      <c r="Y2619" s="5" t="str">
        <f>IF(Table1[[#This Row],[Profit]]&gt;10000,"Good","Average")</f>
        <v>Average</v>
      </c>
      <c r="Z2619" s="5" t="str" cm="1">
        <f t="array" ref="Z2619">_xlfn.IFS(K2619&lt;=5,"Excellent",K2619&lt;=10,"Good",TRUE,"Delayed")</f>
        <v>Excellent</v>
      </c>
      <c r="AA2619" s="5" t="str">
        <f>_xlfn.XLOOKUP(Table1[[#This Row],[Shipment_ID]],A:A,E:E)</f>
        <v>Evergreen</v>
      </c>
      <c r="AB2619" s="5">
        <f t="shared" si="40"/>
        <v>6219.88</v>
      </c>
    </row>
    <row r="2620" spans="1:28">
      <c r="A2620" t="s">
        <v>2814</v>
      </c>
      <c r="B2620" s="1">
        <v>45965</v>
      </c>
      <c r="C2620" t="s">
        <v>40</v>
      </c>
      <c r="D2620" t="s">
        <v>41</v>
      </c>
      <c r="E2620" t="s">
        <v>99</v>
      </c>
      <c r="F2620" t="s">
        <v>58</v>
      </c>
      <c r="G2620" t="s">
        <v>67</v>
      </c>
      <c r="H2620">
        <v>26.46</v>
      </c>
      <c r="I2620">
        <v>2378</v>
      </c>
      <c r="J2620">
        <v>100.5</v>
      </c>
      <c r="K2620">
        <v>6</v>
      </c>
      <c r="L2620" t="s">
        <v>34</v>
      </c>
      <c r="M2620" t="s">
        <v>35</v>
      </c>
      <c r="N2620">
        <v>85410</v>
      </c>
      <c r="O2620" t="s">
        <v>283</v>
      </c>
      <c r="P2620" t="s">
        <v>62</v>
      </c>
      <c r="Q2620">
        <v>82.11</v>
      </c>
      <c r="R2620">
        <v>5814.4</v>
      </c>
      <c r="S2620">
        <v>1737.79</v>
      </c>
      <c r="T2620">
        <v>11005.59</v>
      </c>
      <c r="U2620" t="str">
        <f>TEXT(Table1[[#This Row],[Booking_Date]],"mmm")</f>
        <v>Nov</v>
      </c>
      <c r="V2620">
        <f>YEAR(Table1[[#This Row],[Booking_Date]])</f>
        <v>2025</v>
      </c>
      <c r="W2620" t="s">
        <v>104</v>
      </c>
      <c r="X2620" t="str">
        <f>IF(Table1[[#This Row],[Freight_Cost]]&gt;50000,"High","Low")</f>
        <v>High</v>
      </c>
      <c r="Y2620" s="5" t="str">
        <f>IF(Table1[[#This Row],[Profit]]&gt;10000,"Good","Average")</f>
        <v>Good</v>
      </c>
      <c r="Z2620" s="5" t="str" cm="1">
        <f t="array" ref="Z2620">_xlfn.IFS(K2620&lt;=5,"Excellent",K2620&lt;=10,"Good",TRUE,"Delayed")</f>
        <v>Good</v>
      </c>
      <c r="AA2620" s="5" t="str">
        <f>_xlfn.XLOOKUP(Table1[[#This Row],[Shipment_ID]],A:A,E:E)</f>
        <v>ONE</v>
      </c>
      <c r="AB2620" s="5">
        <f t="shared" si="40"/>
        <v>11005.59</v>
      </c>
    </row>
    <row r="2621" spans="1:28">
      <c r="A2621" t="s">
        <v>2815</v>
      </c>
      <c r="B2621" s="1">
        <v>45629</v>
      </c>
      <c r="C2621" t="s">
        <v>29</v>
      </c>
      <c r="D2621" t="s">
        <v>108</v>
      </c>
      <c r="E2621" t="s">
        <v>42</v>
      </c>
      <c r="F2621" t="s">
        <v>58</v>
      </c>
      <c r="G2621" t="s">
        <v>33</v>
      </c>
      <c r="H2621">
        <v>25.35</v>
      </c>
      <c r="I2621">
        <v>1900</v>
      </c>
      <c r="J2621">
        <v>90.09</v>
      </c>
      <c r="K2621">
        <v>5</v>
      </c>
      <c r="L2621" t="s">
        <v>44</v>
      </c>
      <c r="M2621" t="s">
        <v>60</v>
      </c>
      <c r="N2621">
        <v>68425.8</v>
      </c>
      <c r="O2621" t="s">
        <v>204</v>
      </c>
      <c r="P2621" t="s">
        <v>78</v>
      </c>
      <c r="Q2621">
        <v>86.17</v>
      </c>
      <c r="R2621">
        <v>4814</v>
      </c>
      <c r="S2621">
        <v>2476.19</v>
      </c>
      <c r="T2621">
        <v>10802.2</v>
      </c>
      <c r="U2621" t="str">
        <f>TEXT(Table1[[#This Row],[Booking_Date]],"mmm")</f>
        <v>Dec</v>
      </c>
      <c r="V2621">
        <f>YEAR(Table1[[#This Row],[Booking_Date]])</f>
        <v>2024</v>
      </c>
      <c r="W2621" t="s">
        <v>104</v>
      </c>
      <c r="X2621" t="str">
        <f>IF(Table1[[#This Row],[Freight_Cost]]&gt;50000,"High","Low")</f>
        <v>High</v>
      </c>
      <c r="Y2621" s="5" t="str">
        <f>IF(Table1[[#This Row],[Profit]]&gt;10000,"Good","Average")</f>
        <v>Good</v>
      </c>
      <c r="Z2621" s="5" t="str" cm="1">
        <f t="array" ref="Z2621">_xlfn.IFS(K2621&lt;=5,"Excellent",K2621&lt;=10,"Good",TRUE,"Delayed")</f>
        <v>Excellent</v>
      </c>
      <c r="AA2621" s="5" t="str">
        <f>_xlfn.XLOOKUP(Table1[[#This Row],[Shipment_ID]],A:A,E:E)</f>
        <v>CMA CGM</v>
      </c>
      <c r="AB2621" s="5">
        <f t="shared" si="40"/>
        <v>10802.2</v>
      </c>
    </row>
    <row r="2622" spans="1:28">
      <c r="A2622" t="s">
        <v>2816</v>
      </c>
      <c r="B2622" s="1">
        <v>45923</v>
      </c>
      <c r="C2622" t="s">
        <v>50</v>
      </c>
      <c r="D2622" t="s">
        <v>56</v>
      </c>
      <c r="E2622" t="s">
        <v>31</v>
      </c>
      <c r="F2622" t="s">
        <v>58</v>
      </c>
      <c r="G2622" t="s">
        <v>67</v>
      </c>
      <c r="H2622">
        <v>17.440000000000001</v>
      </c>
      <c r="I2622">
        <v>2606</v>
      </c>
      <c r="J2622">
        <v>89.54</v>
      </c>
      <c r="K2622">
        <v>7</v>
      </c>
      <c r="L2622" t="s">
        <v>68</v>
      </c>
      <c r="M2622" t="s">
        <v>60</v>
      </c>
      <c r="N2622">
        <v>72212.800000000003</v>
      </c>
      <c r="O2622" t="s">
        <v>53</v>
      </c>
      <c r="P2622" t="s">
        <v>54</v>
      </c>
      <c r="Q2622">
        <v>86.92</v>
      </c>
      <c r="R2622">
        <v>5909.6</v>
      </c>
      <c r="S2622">
        <v>2173.15</v>
      </c>
      <c r="T2622">
        <v>11023.58</v>
      </c>
      <c r="U2622" t="str">
        <f>TEXT(Table1[[#This Row],[Booking_Date]],"mmm")</f>
        <v>Sep</v>
      </c>
      <c r="V2622">
        <f>YEAR(Table1[[#This Row],[Booking_Date]])</f>
        <v>2025</v>
      </c>
      <c r="W2622" t="s">
        <v>48</v>
      </c>
      <c r="X2622" t="str">
        <f>IF(Table1[[#This Row],[Freight_Cost]]&gt;50000,"High","Low")</f>
        <v>High</v>
      </c>
      <c r="Y2622" s="5" t="str">
        <f>IF(Table1[[#This Row],[Profit]]&gt;10000,"Good","Average")</f>
        <v>Good</v>
      </c>
      <c r="Z2622" s="5" t="str" cm="1">
        <f t="array" ref="Z2622">_xlfn.IFS(K2622&lt;=5,"Excellent",K2622&lt;=10,"Good",TRUE,"Delayed")</f>
        <v>Good</v>
      </c>
      <c r="AA2622" s="5" t="str">
        <f>_xlfn.XLOOKUP(Table1[[#This Row],[Shipment_ID]],A:A,E:E)</f>
        <v>Hapag-Lloyd</v>
      </c>
      <c r="AB2622" s="5">
        <f t="shared" si="40"/>
        <v>11023.58</v>
      </c>
    </row>
    <row r="2623" spans="1:28">
      <c r="A2623" t="s">
        <v>2817</v>
      </c>
      <c r="B2623" s="1">
        <v>45900</v>
      </c>
      <c r="C2623" t="s">
        <v>89</v>
      </c>
      <c r="D2623" t="s">
        <v>56</v>
      </c>
      <c r="E2623" t="s">
        <v>83</v>
      </c>
      <c r="F2623" t="s">
        <v>32</v>
      </c>
      <c r="G2623" t="s">
        <v>67</v>
      </c>
      <c r="H2623">
        <v>20.76</v>
      </c>
      <c r="I2623">
        <v>788</v>
      </c>
      <c r="J2623">
        <v>96.83</v>
      </c>
      <c r="K2623">
        <v>2</v>
      </c>
      <c r="L2623" t="s">
        <v>34</v>
      </c>
      <c r="M2623" t="s">
        <v>60</v>
      </c>
      <c r="N2623">
        <v>44759.6</v>
      </c>
      <c r="O2623" t="s">
        <v>593</v>
      </c>
      <c r="P2623" t="s">
        <v>47</v>
      </c>
      <c r="Q2623">
        <v>86.57</v>
      </c>
      <c r="R2623">
        <v>2406.4</v>
      </c>
      <c r="S2623">
        <v>3098.33</v>
      </c>
      <c r="T2623">
        <v>5519.53</v>
      </c>
      <c r="U2623" t="str">
        <f>TEXT(Table1[[#This Row],[Booking_Date]],"mmm")</f>
        <v>Aug</v>
      </c>
      <c r="V2623">
        <f>YEAR(Table1[[#This Row],[Booking_Date]])</f>
        <v>2025</v>
      </c>
      <c r="W2623" t="s">
        <v>48</v>
      </c>
      <c r="X2623" t="str">
        <f>IF(Table1[[#This Row],[Freight_Cost]]&gt;50000,"High","Low")</f>
        <v>Low</v>
      </c>
      <c r="Y2623" s="5" t="str">
        <f>IF(Table1[[#This Row],[Profit]]&gt;10000,"Good","Average")</f>
        <v>Average</v>
      </c>
      <c r="Z2623" s="5" t="str" cm="1">
        <f t="array" ref="Z2623">_xlfn.IFS(K2623&lt;=5,"Excellent",K2623&lt;=10,"Good",TRUE,"Delayed")</f>
        <v>Excellent</v>
      </c>
      <c r="AA2623" s="5" t="str">
        <f>_xlfn.XLOOKUP(Table1[[#This Row],[Shipment_ID]],A:A,E:E)</f>
        <v>MSC</v>
      </c>
      <c r="AB2623" s="5">
        <f t="shared" si="40"/>
        <v>5519.53</v>
      </c>
    </row>
    <row r="2624" spans="1:28">
      <c r="A2624" t="s">
        <v>2818</v>
      </c>
      <c r="B2624" s="1">
        <v>46120</v>
      </c>
      <c r="C2624" t="s">
        <v>29</v>
      </c>
      <c r="D2624" t="s">
        <v>72</v>
      </c>
      <c r="E2624" t="s">
        <v>102</v>
      </c>
      <c r="F2624" t="s">
        <v>32</v>
      </c>
      <c r="G2624" t="s">
        <v>33</v>
      </c>
      <c r="H2624">
        <v>14.78</v>
      </c>
      <c r="I2624">
        <v>340</v>
      </c>
      <c r="J2624">
        <v>101.03</v>
      </c>
      <c r="K2624">
        <v>2</v>
      </c>
      <c r="L2624" t="s">
        <v>44</v>
      </c>
      <c r="M2624" t="s">
        <v>60</v>
      </c>
      <c r="N2624">
        <v>29505.599999999999</v>
      </c>
      <c r="O2624" t="s">
        <v>146</v>
      </c>
      <c r="P2624" t="s">
        <v>70</v>
      </c>
      <c r="Q2624">
        <v>82.91</v>
      </c>
      <c r="R2624">
        <v>1271.2</v>
      </c>
      <c r="S2624">
        <v>2347.73</v>
      </c>
      <c r="T2624">
        <v>4639.3599999999997</v>
      </c>
      <c r="U2624" t="str">
        <f>TEXT(Table1[[#This Row],[Booking_Date]],"mmm")</f>
        <v>Apr</v>
      </c>
      <c r="V2624">
        <f>YEAR(Table1[[#This Row],[Booking_Date]])</f>
        <v>2026</v>
      </c>
      <c r="W2624" t="s">
        <v>75</v>
      </c>
      <c r="X2624" t="str">
        <f>IF(Table1[[#This Row],[Freight_Cost]]&gt;50000,"High","Low")</f>
        <v>Low</v>
      </c>
      <c r="Y2624" s="5" t="str">
        <f>IF(Table1[[#This Row],[Profit]]&gt;10000,"Good","Average")</f>
        <v>Average</v>
      </c>
      <c r="Z2624" s="5" t="str" cm="1">
        <f t="array" ref="Z2624">_xlfn.IFS(K2624&lt;=5,"Excellent",K2624&lt;=10,"Good",TRUE,"Delayed")</f>
        <v>Excellent</v>
      </c>
      <c r="AA2624" s="5" t="str">
        <f>_xlfn.XLOOKUP(Table1[[#This Row],[Shipment_ID]],A:A,E:E)</f>
        <v>Maersk</v>
      </c>
      <c r="AB2624" s="5">
        <f t="shared" si="40"/>
        <v>4639.3599999999997</v>
      </c>
    </row>
    <row r="2625" spans="1:28">
      <c r="A2625" t="s">
        <v>2819</v>
      </c>
      <c r="B2625" s="1">
        <v>45672</v>
      </c>
      <c r="C2625" t="s">
        <v>29</v>
      </c>
      <c r="D2625" t="s">
        <v>30</v>
      </c>
      <c r="E2625" t="s">
        <v>102</v>
      </c>
      <c r="F2625" t="s">
        <v>32</v>
      </c>
      <c r="G2625" t="s">
        <v>84</v>
      </c>
      <c r="H2625">
        <v>14.42</v>
      </c>
      <c r="I2625">
        <v>1980</v>
      </c>
      <c r="J2625">
        <v>99.98</v>
      </c>
      <c r="K2625">
        <v>5</v>
      </c>
      <c r="L2625" t="s">
        <v>34</v>
      </c>
      <c r="M2625" t="s">
        <v>35</v>
      </c>
      <c r="N2625">
        <v>57735.6</v>
      </c>
      <c r="O2625" t="s">
        <v>93</v>
      </c>
      <c r="P2625" t="s">
        <v>62</v>
      </c>
      <c r="Q2625">
        <v>84.44</v>
      </c>
      <c r="R2625">
        <v>4536.8</v>
      </c>
      <c r="S2625">
        <v>4835.51</v>
      </c>
      <c r="T2625">
        <v>7216.23</v>
      </c>
      <c r="U2625" t="str">
        <f>TEXT(Table1[[#This Row],[Booking_Date]],"mmm")</f>
        <v>Jan</v>
      </c>
      <c r="V2625">
        <f>YEAR(Table1[[#This Row],[Booking_Date]])</f>
        <v>2025</v>
      </c>
      <c r="W2625" t="s">
        <v>38</v>
      </c>
      <c r="X2625" t="str">
        <f>IF(Table1[[#This Row],[Freight_Cost]]&gt;50000,"High","Low")</f>
        <v>High</v>
      </c>
      <c r="Y2625" s="5" t="str">
        <f>IF(Table1[[#This Row],[Profit]]&gt;10000,"Good","Average")</f>
        <v>Average</v>
      </c>
      <c r="Z2625" s="5" t="str" cm="1">
        <f t="array" ref="Z2625">_xlfn.IFS(K2625&lt;=5,"Excellent",K2625&lt;=10,"Good",TRUE,"Delayed")</f>
        <v>Excellent</v>
      </c>
      <c r="AA2625" s="5" t="str">
        <f>_xlfn.XLOOKUP(Table1[[#This Row],[Shipment_ID]],A:A,E:E)</f>
        <v>Maersk</v>
      </c>
      <c r="AB2625" s="5">
        <f t="shared" si="40"/>
        <v>7216.23</v>
      </c>
    </row>
    <row r="2626" spans="1:28">
      <c r="A2626" t="s">
        <v>2820</v>
      </c>
      <c r="B2626" s="1">
        <v>45666</v>
      </c>
      <c r="C2626" t="s">
        <v>29</v>
      </c>
      <c r="D2626" t="s">
        <v>51</v>
      </c>
      <c r="E2626" t="s">
        <v>57</v>
      </c>
      <c r="F2626" t="s">
        <v>58</v>
      </c>
      <c r="G2626" t="s">
        <v>59</v>
      </c>
      <c r="H2626">
        <v>14.2</v>
      </c>
      <c r="I2626">
        <v>349</v>
      </c>
      <c r="J2626">
        <v>99.65</v>
      </c>
      <c r="K2626">
        <v>2</v>
      </c>
      <c r="L2626" t="s">
        <v>68</v>
      </c>
      <c r="M2626" t="s">
        <v>45</v>
      </c>
      <c r="N2626">
        <v>44926</v>
      </c>
      <c r="O2626" t="s">
        <v>116</v>
      </c>
      <c r="P2626" t="s">
        <v>37</v>
      </c>
      <c r="Q2626">
        <v>83.9</v>
      </c>
      <c r="R2626">
        <v>1266</v>
      </c>
      <c r="S2626">
        <v>3363.35</v>
      </c>
      <c r="T2626">
        <v>4944.54</v>
      </c>
      <c r="U2626" t="str">
        <f>TEXT(Table1[[#This Row],[Booking_Date]],"mmm")</f>
        <v>Jan</v>
      </c>
      <c r="V2626">
        <f>YEAR(Table1[[#This Row],[Booking_Date]])</f>
        <v>2025</v>
      </c>
      <c r="W2626" t="s">
        <v>38</v>
      </c>
      <c r="X2626" t="str">
        <f>IF(Table1[[#This Row],[Freight_Cost]]&gt;50000,"High","Low")</f>
        <v>Low</v>
      </c>
      <c r="Y2626" s="5" t="str">
        <f>IF(Table1[[#This Row],[Profit]]&gt;10000,"Good","Average")</f>
        <v>Average</v>
      </c>
      <c r="Z2626" s="5" t="str" cm="1">
        <f t="array" ref="Z2626">_xlfn.IFS(K2626&lt;=5,"Excellent",K2626&lt;=10,"Good",TRUE,"Delayed")</f>
        <v>Excellent</v>
      </c>
      <c r="AA2626" s="5" t="str">
        <f>_xlfn.XLOOKUP(Table1[[#This Row],[Shipment_ID]],A:A,E:E)</f>
        <v>Evergreen</v>
      </c>
      <c r="AB2626" s="5">
        <f t="shared" ref="AB2626:AB2689" si="41">INDEX(T:T,MATCH(A2626,A:A,0))</f>
        <v>4944.54</v>
      </c>
    </row>
    <row r="2627" spans="1:28">
      <c r="A2627" t="s">
        <v>2821</v>
      </c>
      <c r="B2627" s="1">
        <v>45964</v>
      </c>
      <c r="C2627" t="s">
        <v>64</v>
      </c>
      <c r="D2627" t="s">
        <v>82</v>
      </c>
      <c r="E2627" t="s">
        <v>102</v>
      </c>
      <c r="F2627" t="s">
        <v>32</v>
      </c>
      <c r="G2627" t="s">
        <v>43</v>
      </c>
      <c r="H2627">
        <v>21.21</v>
      </c>
      <c r="I2627">
        <v>1817</v>
      </c>
      <c r="J2627">
        <v>99.99</v>
      </c>
      <c r="K2627">
        <v>4</v>
      </c>
      <c r="L2627" t="s">
        <v>68</v>
      </c>
      <c r="M2627" t="s">
        <v>60</v>
      </c>
      <c r="N2627">
        <v>55391.8</v>
      </c>
      <c r="O2627" t="s">
        <v>130</v>
      </c>
      <c r="P2627" t="s">
        <v>37</v>
      </c>
      <c r="Q2627">
        <v>85.5</v>
      </c>
      <c r="R2627">
        <v>4482.3999999999996</v>
      </c>
      <c r="S2627">
        <v>2330.06</v>
      </c>
      <c r="T2627">
        <v>4504.68</v>
      </c>
      <c r="U2627" t="str">
        <f>TEXT(Table1[[#This Row],[Booking_Date]],"mmm")</f>
        <v>Nov</v>
      </c>
      <c r="V2627">
        <f>YEAR(Table1[[#This Row],[Booking_Date]])</f>
        <v>2025</v>
      </c>
      <c r="W2627" t="s">
        <v>104</v>
      </c>
      <c r="X2627" t="str">
        <f>IF(Table1[[#This Row],[Freight_Cost]]&gt;50000,"High","Low")</f>
        <v>High</v>
      </c>
      <c r="Y2627" s="5" t="str">
        <f>IF(Table1[[#This Row],[Profit]]&gt;10000,"Good","Average")</f>
        <v>Average</v>
      </c>
      <c r="Z2627" s="5" t="str" cm="1">
        <f t="array" ref="Z2627">_xlfn.IFS(K2627&lt;=5,"Excellent",K2627&lt;=10,"Good",TRUE,"Delayed")</f>
        <v>Excellent</v>
      </c>
      <c r="AA2627" s="5" t="str">
        <f>_xlfn.XLOOKUP(Table1[[#This Row],[Shipment_ID]],A:A,E:E)</f>
        <v>Maersk</v>
      </c>
      <c r="AB2627" s="5">
        <f t="shared" si="41"/>
        <v>4504.68</v>
      </c>
    </row>
    <row r="2628" spans="1:28">
      <c r="A2628" t="s">
        <v>2822</v>
      </c>
      <c r="B2628" s="1">
        <v>45557</v>
      </c>
      <c r="C2628" t="s">
        <v>29</v>
      </c>
      <c r="D2628" t="s">
        <v>65</v>
      </c>
      <c r="E2628" t="s">
        <v>102</v>
      </c>
      <c r="F2628" t="s">
        <v>32</v>
      </c>
      <c r="G2628" t="s">
        <v>84</v>
      </c>
      <c r="H2628">
        <v>20.420000000000002</v>
      </c>
      <c r="I2628">
        <v>652</v>
      </c>
      <c r="J2628">
        <v>93.2</v>
      </c>
      <c r="K2628">
        <v>3</v>
      </c>
      <c r="L2628" t="s">
        <v>68</v>
      </c>
      <c r="M2628" t="s">
        <v>60</v>
      </c>
      <c r="N2628">
        <v>39886</v>
      </c>
      <c r="O2628" t="s">
        <v>180</v>
      </c>
      <c r="P2628" t="s">
        <v>74</v>
      </c>
      <c r="Q2628">
        <v>83.06</v>
      </c>
      <c r="R2628">
        <v>2120.8000000000002</v>
      </c>
      <c r="S2628">
        <v>3985.73</v>
      </c>
      <c r="T2628">
        <v>4661.1099999999997</v>
      </c>
      <c r="U2628" t="str">
        <f>TEXT(Table1[[#This Row],[Booking_Date]],"mmm")</f>
        <v>Sep</v>
      </c>
      <c r="V2628">
        <f>YEAR(Table1[[#This Row],[Booking_Date]])</f>
        <v>2024</v>
      </c>
      <c r="W2628" t="s">
        <v>48</v>
      </c>
      <c r="X2628" t="str">
        <f>IF(Table1[[#This Row],[Freight_Cost]]&gt;50000,"High","Low")</f>
        <v>Low</v>
      </c>
      <c r="Y2628" s="5" t="str">
        <f>IF(Table1[[#This Row],[Profit]]&gt;10000,"Good","Average")</f>
        <v>Average</v>
      </c>
      <c r="Z2628" s="5" t="str" cm="1">
        <f t="array" ref="Z2628">_xlfn.IFS(K2628&lt;=5,"Excellent",K2628&lt;=10,"Good",TRUE,"Delayed")</f>
        <v>Excellent</v>
      </c>
      <c r="AA2628" s="5" t="str">
        <f>_xlfn.XLOOKUP(Table1[[#This Row],[Shipment_ID]],A:A,E:E)</f>
        <v>Maersk</v>
      </c>
      <c r="AB2628" s="5">
        <f t="shared" si="41"/>
        <v>4661.1099999999997</v>
      </c>
    </row>
    <row r="2629" spans="1:28">
      <c r="A2629" t="s">
        <v>2823</v>
      </c>
      <c r="B2629" s="1">
        <v>45922</v>
      </c>
      <c r="C2629" t="s">
        <v>29</v>
      </c>
      <c r="D2629" t="s">
        <v>65</v>
      </c>
      <c r="E2629" t="s">
        <v>102</v>
      </c>
      <c r="F2629" t="s">
        <v>58</v>
      </c>
      <c r="G2629" t="s">
        <v>67</v>
      </c>
      <c r="H2629">
        <v>21.81</v>
      </c>
      <c r="I2629">
        <v>885</v>
      </c>
      <c r="J2629">
        <v>98.71</v>
      </c>
      <c r="K2629">
        <v>3</v>
      </c>
      <c r="L2629" t="s">
        <v>44</v>
      </c>
      <c r="M2629" t="s">
        <v>45</v>
      </c>
      <c r="N2629">
        <v>55594.2</v>
      </c>
      <c r="O2629" t="s">
        <v>268</v>
      </c>
      <c r="P2629" t="s">
        <v>78</v>
      </c>
      <c r="Q2629">
        <v>82.47</v>
      </c>
      <c r="R2629">
        <v>2642.4</v>
      </c>
      <c r="S2629">
        <v>2736.75</v>
      </c>
      <c r="T2629">
        <v>8841.9699999999993</v>
      </c>
      <c r="U2629" t="str">
        <f>TEXT(Table1[[#This Row],[Booking_Date]],"mmm")</f>
        <v>Sep</v>
      </c>
      <c r="V2629">
        <f>YEAR(Table1[[#This Row],[Booking_Date]])</f>
        <v>2025</v>
      </c>
      <c r="W2629" t="s">
        <v>48</v>
      </c>
      <c r="X2629" t="str">
        <f>IF(Table1[[#This Row],[Freight_Cost]]&gt;50000,"High","Low")</f>
        <v>High</v>
      </c>
      <c r="Y2629" s="5" t="str">
        <f>IF(Table1[[#This Row],[Profit]]&gt;10000,"Good","Average")</f>
        <v>Average</v>
      </c>
      <c r="Z2629" s="5" t="str" cm="1">
        <f t="array" ref="Z2629">_xlfn.IFS(K2629&lt;=5,"Excellent",K2629&lt;=10,"Good",TRUE,"Delayed")</f>
        <v>Excellent</v>
      </c>
      <c r="AA2629" s="5" t="str">
        <f>_xlfn.XLOOKUP(Table1[[#This Row],[Shipment_ID]],A:A,E:E)</f>
        <v>Maersk</v>
      </c>
      <c r="AB2629" s="5">
        <f t="shared" si="41"/>
        <v>8841.9699999999993</v>
      </c>
    </row>
    <row r="2630" spans="1:28">
      <c r="A2630" t="s">
        <v>2824</v>
      </c>
      <c r="B2630" s="1">
        <v>45757</v>
      </c>
      <c r="C2630" t="s">
        <v>29</v>
      </c>
      <c r="D2630" t="s">
        <v>108</v>
      </c>
      <c r="E2630" t="s">
        <v>99</v>
      </c>
      <c r="F2630" t="s">
        <v>32</v>
      </c>
      <c r="G2630" t="s">
        <v>52</v>
      </c>
      <c r="H2630">
        <v>13.55</v>
      </c>
      <c r="I2630">
        <v>821</v>
      </c>
      <c r="J2630">
        <v>85.16</v>
      </c>
      <c r="K2630">
        <v>4</v>
      </c>
      <c r="L2630" t="s">
        <v>34</v>
      </c>
      <c r="M2630" t="s">
        <v>45</v>
      </c>
      <c r="N2630">
        <v>38766.199999999997</v>
      </c>
      <c r="O2630" t="s">
        <v>483</v>
      </c>
      <c r="P2630" t="s">
        <v>70</v>
      </c>
      <c r="Q2630">
        <v>86.68</v>
      </c>
      <c r="R2630">
        <v>2184</v>
      </c>
      <c r="S2630">
        <v>4769.38</v>
      </c>
      <c r="T2630">
        <v>3630.45</v>
      </c>
      <c r="U2630" t="str">
        <f>TEXT(Table1[[#This Row],[Booking_Date]],"mmm")</f>
        <v>Apr</v>
      </c>
      <c r="V2630">
        <f>YEAR(Table1[[#This Row],[Booking_Date]])</f>
        <v>2025</v>
      </c>
      <c r="W2630" t="s">
        <v>75</v>
      </c>
      <c r="X2630" t="str">
        <f>IF(Table1[[#This Row],[Freight_Cost]]&gt;50000,"High","Low")</f>
        <v>Low</v>
      </c>
      <c r="Y2630" s="5" t="str">
        <f>IF(Table1[[#This Row],[Profit]]&gt;10000,"Good","Average")</f>
        <v>Average</v>
      </c>
      <c r="Z2630" s="5" t="str" cm="1">
        <f t="array" ref="Z2630">_xlfn.IFS(K2630&lt;=5,"Excellent",K2630&lt;=10,"Good",TRUE,"Delayed")</f>
        <v>Excellent</v>
      </c>
      <c r="AA2630" s="5" t="str">
        <f>_xlfn.XLOOKUP(Table1[[#This Row],[Shipment_ID]],A:A,E:E)</f>
        <v>ONE</v>
      </c>
      <c r="AB2630" s="5">
        <f t="shared" si="41"/>
        <v>3630.45</v>
      </c>
    </row>
    <row r="2631" spans="1:28">
      <c r="A2631" t="s">
        <v>2825</v>
      </c>
      <c r="B2631" s="1">
        <v>45722</v>
      </c>
      <c r="C2631" t="s">
        <v>121</v>
      </c>
      <c r="D2631" t="s">
        <v>41</v>
      </c>
      <c r="E2631" t="s">
        <v>102</v>
      </c>
      <c r="F2631" t="s">
        <v>32</v>
      </c>
      <c r="G2631" t="s">
        <v>67</v>
      </c>
      <c r="H2631">
        <v>20.68</v>
      </c>
      <c r="I2631">
        <v>352</v>
      </c>
      <c r="J2631">
        <v>98.34</v>
      </c>
      <c r="K2631">
        <v>2</v>
      </c>
      <c r="L2631" t="s">
        <v>44</v>
      </c>
      <c r="M2631" t="s">
        <v>45</v>
      </c>
      <c r="N2631">
        <v>36136.800000000003</v>
      </c>
      <c r="O2631" t="s">
        <v>69</v>
      </c>
      <c r="P2631" t="s">
        <v>54</v>
      </c>
      <c r="Q2631">
        <v>84.4</v>
      </c>
      <c r="R2631">
        <v>1531.2</v>
      </c>
      <c r="S2631">
        <v>1671.39</v>
      </c>
      <c r="T2631">
        <v>3362.72</v>
      </c>
      <c r="U2631" t="str">
        <f>TEXT(Table1[[#This Row],[Booking_Date]],"mmm")</f>
        <v>Mar</v>
      </c>
      <c r="V2631">
        <f>YEAR(Table1[[#This Row],[Booking_Date]])</f>
        <v>2025</v>
      </c>
      <c r="W2631" t="s">
        <v>38</v>
      </c>
      <c r="X2631" t="str">
        <f>IF(Table1[[#This Row],[Freight_Cost]]&gt;50000,"High","Low")</f>
        <v>Low</v>
      </c>
      <c r="Y2631" s="5" t="str">
        <f>IF(Table1[[#This Row],[Profit]]&gt;10000,"Good","Average")</f>
        <v>Average</v>
      </c>
      <c r="Z2631" s="5" t="str" cm="1">
        <f t="array" ref="Z2631">_xlfn.IFS(K2631&lt;=5,"Excellent",K2631&lt;=10,"Good",TRUE,"Delayed")</f>
        <v>Excellent</v>
      </c>
      <c r="AA2631" s="5" t="str">
        <f>_xlfn.XLOOKUP(Table1[[#This Row],[Shipment_ID]],A:A,E:E)</f>
        <v>Maersk</v>
      </c>
      <c r="AB2631" s="5">
        <f t="shared" si="41"/>
        <v>3362.72</v>
      </c>
    </row>
    <row r="2632" spans="1:28">
      <c r="A2632" t="s">
        <v>2826</v>
      </c>
      <c r="B2632" s="1">
        <v>45575</v>
      </c>
      <c r="C2632" t="s">
        <v>121</v>
      </c>
      <c r="D2632" t="s">
        <v>41</v>
      </c>
      <c r="E2632" t="s">
        <v>102</v>
      </c>
      <c r="F2632" t="s">
        <v>32</v>
      </c>
      <c r="G2632" t="s">
        <v>43</v>
      </c>
      <c r="H2632">
        <v>16.61</v>
      </c>
      <c r="I2632">
        <v>2575</v>
      </c>
      <c r="J2632">
        <v>97.21</v>
      </c>
      <c r="K2632">
        <v>8</v>
      </c>
      <c r="L2632" t="s">
        <v>44</v>
      </c>
      <c r="M2632" t="s">
        <v>45</v>
      </c>
      <c r="N2632">
        <v>59014.2</v>
      </c>
      <c r="O2632" t="s">
        <v>507</v>
      </c>
      <c r="P2632" t="s">
        <v>74</v>
      </c>
      <c r="Q2632">
        <v>81.7</v>
      </c>
      <c r="R2632">
        <v>5814.4</v>
      </c>
      <c r="S2632">
        <v>1604.14</v>
      </c>
      <c r="T2632">
        <v>5424.37</v>
      </c>
      <c r="U2632" t="str">
        <f>TEXT(Table1[[#This Row],[Booking_Date]],"mmm")</f>
        <v>Oct</v>
      </c>
      <c r="V2632">
        <f>YEAR(Table1[[#This Row],[Booking_Date]])</f>
        <v>2024</v>
      </c>
      <c r="W2632" t="s">
        <v>104</v>
      </c>
      <c r="X2632" t="str">
        <f>IF(Table1[[#This Row],[Freight_Cost]]&gt;50000,"High","Low")</f>
        <v>High</v>
      </c>
      <c r="Y2632" s="5" t="str">
        <f>IF(Table1[[#This Row],[Profit]]&gt;10000,"Good","Average")</f>
        <v>Average</v>
      </c>
      <c r="Z2632" s="5" t="str" cm="1">
        <f t="array" ref="Z2632">_xlfn.IFS(K2632&lt;=5,"Excellent",K2632&lt;=10,"Good",TRUE,"Delayed")</f>
        <v>Good</v>
      </c>
      <c r="AA2632" s="5" t="str">
        <f>_xlfn.XLOOKUP(Table1[[#This Row],[Shipment_ID]],A:A,E:E)</f>
        <v>Maersk</v>
      </c>
      <c r="AB2632" s="5">
        <f t="shared" si="41"/>
        <v>5424.37</v>
      </c>
    </row>
    <row r="2633" spans="1:28">
      <c r="A2633" t="s">
        <v>2827</v>
      </c>
      <c r="B2633" s="1">
        <v>45939</v>
      </c>
      <c r="C2633" t="s">
        <v>89</v>
      </c>
      <c r="D2633" t="s">
        <v>65</v>
      </c>
      <c r="E2633" t="s">
        <v>83</v>
      </c>
      <c r="F2633" t="s">
        <v>32</v>
      </c>
      <c r="G2633" t="s">
        <v>67</v>
      </c>
      <c r="H2633">
        <v>15.12</v>
      </c>
      <c r="I2633">
        <v>1127</v>
      </c>
      <c r="J2633">
        <v>100.41</v>
      </c>
      <c r="K2633">
        <v>2</v>
      </c>
      <c r="L2633" t="s">
        <v>68</v>
      </c>
      <c r="M2633" t="s">
        <v>60</v>
      </c>
      <c r="N2633">
        <v>41681.199999999997</v>
      </c>
      <c r="O2633" t="s">
        <v>172</v>
      </c>
      <c r="P2633" t="s">
        <v>62</v>
      </c>
      <c r="Q2633">
        <v>82.24</v>
      </c>
      <c r="R2633">
        <v>2858.8</v>
      </c>
      <c r="S2633">
        <v>2082.92</v>
      </c>
      <c r="T2633">
        <v>5108.01</v>
      </c>
      <c r="U2633" t="str">
        <f>TEXT(Table1[[#This Row],[Booking_Date]],"mmm")</f>
        <v>Oct</v>
      </c>
      <c r="V2633">
        <f>YEAR(Table1[[#This Row],[Booking_Date]])</f>
        <v>2025</v>
      </c>
      <c r="W2633" t="s">
        <v>104</v>
      </c>
      <c r="X2633" t="str">
        <f>IF(Table1[[#This Row],[Freight_Cost]]&gt;50000,"High","Low")</f>
        <v>Low</v>
      </c>
      <c r="Y2633" s="5" t="str">
        <f>IF(Table1[[#This Row],[Profit]]&gt;10000,"Good","Average")</f>
        <v>Average</v>
      </c>
      <c r="Z2633" s="5" t="str" cm="1">
        <f t="array" ref="Z2633">_xlfn.IFS(K2633&lt;=5,"Excellent",K2633&lt;=10,"Good",TRUE,"Delayed")</f>
        <v>Excellent</v>
      </c>
      <c r="AA2633" s="5" t="str">
        <f>_xlfn.XLOOKUP(Table1[[#This Row],[Shipment_ID]],A:A,E:E)</f>
        <v>MSC</v>
      </c>
      <c r="AB2633" s="5">
        <f t="shared" si="41"/>
        <v>5108.01</v>
      </c>
    </row>
    <row r="2634" spans="1:28">
      <c r="A2634" t="s">
        <v>2828</v>
      </c>
      <c r="B2634" s="1">
        <v>45978</v>
      </c>
      <c r="C2634" t="s">
        <v>115</v>
      </c>
      <c r="D2634" t="s">
        <v>51</v>
      </c>
      <c r="E2634" t="s">
        <v>99</v>
      </c>
      <c r="F2634" t="s">
        <v>58</v>
      </c>
      <c r="G2634" t="s">
        <v>59</v>
      </c>
      <c r="H2634">
        <v>11.94</v>
      </c>
      <c r="I2634">
        <v>1894</v>
      </c>
      <c r="J2634">
        <v>101.56</v>
      </c>
      <c r="K2634">
        <v>4</v>
      </c>
      <c r="L2634" t="s">
        <v>34</v>
      </c>
      <c r="M2634" t="s">
        <v>45</v>
      </c>
      <c r="N2634">
        <v>64161.2</v>
      </c>
      <c r="O2634" t="s">
        <v>259</v>
      </c>
      <c r="P2634" t="s">
        <v>70</v>
      </c>
      <c r="Q2634">
        <v>84.64</v>
      </c>
      <c r="R2634">
        <v>4265.6000000000004</v>
      </c>
      <c r="S2634">
        <v>4072.75</v>
      </c>
      <c r="T2634">
        <v>11387.75</v>
      </c>
      <c r="U2634" t="str">
        <f>TEXT(Table1[[#This Row],[Booking_Date]],"mmm")</f>
        <v>Nov</v>
      </c>
      <c r="V2634">
        <f>YEAR(Table1[[#This Row],[Booking_Date]])</f>
        <v>2025</v>
      </c>
      <c r="W2634" t="s">
        <v>104</v>
      </c>
      <c r="X2634" t="str">
        <f>IF(Table1[[#This Row],[Freight_Cost]]&gt;50000,"High","Low")</f>
        <v>High</v>
      </c>
      <c r="Y2634" s="5" t="str">
        <f>IF(Table1[[#This Row],[Profit]]&gt;10000,"Good","Average")</f>
        <v>Good</v>
      </c>
      <c r="Z2634" s="5" t="str" cm="1">
        <f t="array" ref="Z2634">_xlfn.IFS(K2634&lt;=5,"Excellent",K2634&lt;=10,"Good",TRUE,"Delayed")</f>
        <v>Excellent</v>
      </c>
      <c r="AA2634" s="5" t="str">
        <f>_xlfn.XLOOKUP(Table1[[#This Row],[Shipment_ID]],A:A,E:E)</f>
        <v>ONE</v>
      </c>
      <c r="AB2634" s="5">
        <f t="shared" si="41"/>
        <v>11387.75</v>
      </c>
    </row>
    <row r="2635" spans="1:28">
      <c r="A2635" t="s">
        <v>2829</v>
      </c>
      <c r="B2635" s="1">
        <v>45876</v>
      </c>
      <c r="C2635" t="s">
        <v>64</v>
      </c>
      <c r="D2635" t="s">
        <v>41</v>
      </c>
      <c r="E2635" t="s">
        <v>42</v>
      </c>
      <c r="F2635" t="s">
        <v>32</v>
      </c>
      <c r="G2635" t="s">
        <v>43</v>
      </c>
      <c r="H2635">
        <v>15.21</v>
      </c>
      <c r="I2635">
        <v>1559</v>
      </c>
      <c r="J2635">
        <v>93.73</v>
      </c>
      <c r="K2635">
        <v>3</v>
      </c>
      <c r="L2635" t="s">
        <v>44</v>
      </c>
      <c r="M2635" t="s">
        <v>35</v>
      </c>
      <c r="N2635">
        <v>47644.6</v>
      </c>
      <c r="O2635" t="s">
        <v>283</v>
      </c>
      <c r="P2635" t="s">
        <v>74</v>
      </c>
      <c r="Q2635">
        <v>82.9</v>
      </c>
      <c r="R2635">
        <v>3726.4</v>
      </c>
      <c r="S2635">
        <v>2173.84</v>
      </c>
      <c r="T2635">
        <v>4140.37</v>
      </c>
      <c r="U2635" t="str">
        <f>TEXT(Table1[[#This Row],[Booking_Date]],"mmm")</f>
        <v>Aug</v>
      </c>
      <c r="V2635">
        <f>YEAR(Table1[[#This Row],[Booking_Date]])</f>
        <v>2025</v>
      </c>
      <c r="W2635" t="s">
        <v>48</v>
      </c>
      <c r="X2635" t="str">
        <f>IF(Table1[[#This Row],[Freight_Cost]]&gt;50000,"High","Low")</f>
        <v>Low</v>
      </c>
      <c r="Y2635" s="5" t="str">
        <f>IF(Table1[[#This Row],[Profit]]&gt;10000,"Good","Average")</f>
        <v>Average</v>
      </c>
      <c r="Z2635" s="5" t="str" cm="1">
        <f t="array" ref="Z2635">_xlfn.IFS(K2635&lt;=5,"Excellent",K2635&lt;=10,"Good",TRUE,"Delayed")</f>
        <v>Excellent</v>
      </c>
      <c r="AA2635" s="5" t="str">
        <f>_xlfn.XLOOKUP(Table1[[#This Row],[Shipment_ID]],A:A,E:E)</f>
        <v>CMA CGM</v>
      </c>
      <c r="AB2635" s="5">
        <f t="shared" si="41"/>
        <v>4140.37</v>
      </c>
    </row>
    <row r="2636" spans="1:28">
      <c r="A2636" t="s">
        <v>2830</v>
      </c>
      <c r="B2636" s="1">
        <v>45573</v>
      </c>
      <c r="C2636" t="s">
        <v>121</v>
      </c>
      <c r="D2636" t="s">
        <v>82</v>
      </c>
      <c r="E2636" t="s">
        <v>57</v>
      </c>
      <c r="F2636" t="s">
        <v>32</v>
      </c>
      <c r="G2636" t="s">
        <v>84</v>
      </c>
      <c r="H2636">
        <v>18.23</v>
      </c>
      <c r="I2636">
        <v>2053</v>
      </c>
      <c r="J2636">
        <v>85.36</v>
      </c>
      <c r="K2636">
        <v>6</v>
      </c>
      <c r="L2636" t="s">
        <v>44</v>
      </c>
      <c r="M2636" t="s">
        <v>35</v>
      </c>
      <c r="N2636">
        <v>55286.2</v>
      </c>
      <c r="O2636" t="s">
        <v>304</v>
      </c>
      <c r="P2636" t="s">
        <v>47</v>
      </c>
      <c r="Q2636">
        <v>87.36</v>
      </c>
      <c r="R2636">
        <v>4835.2</v>
      </c>
      <c r="S2636">
        <v>3745.24</v>
      </c>
      <c r="T2636">
        <v>5792.26</v>
      </c>
      <c r="U2636" t="str">
        <f>TEXT(Table1[[#This Row],[Booking_Date]],"mmm")</f>
        <v>Oct</v>
      </c>
      <c r="V2636">
        <f>YEAR(Table1[[#This Row],[Booking_Date]])</f>
        <v>2024</v>
      </c>
      <c r="W2636" t="s">
        <v>104</v>
      </c>
      <c r="X2636" t="str">
        <f>IF(Table1[[#This Row],[Freight_Cost]]&gt;50000,"High","Low")</f>
        <v>High</v>
      </c>
      <c r="Y2636" s="5" t="str">
        <f>IF(Table1[[#This Row],[Profit]]&gt;10000,"Good","Average")</f>
        <v>Average</v>
      </c>
      <c r="Z2636" s="5" t="str" cm="1">
        <f t="array" ref="Z2636">_xlfn.IFS(K2636&lt;=5,"Excellent",K2636&lt;=10,"Good",TRUE,"Delayed")</f>
        <v>Good</v>
      </c>
      <c r="AA2636" s="5" t="str">
        <f>_xlfn.XLOOKUP(Table1[[#This Row],[Shipment_ID]],A:A,E:E)</f>
        <v>Evergreen</v>
      </c>
      <c r="AB2636" s="5">
        <f t="shared" si="41"/>
        <v>5792.26</v>
      </c>
    </row>
    <row r="2637" spans="1:28">
      <c r="A2637" t="s">
        <v>2831</v>
      </c>
      <c r="B2637" s="1">
        <v>45634</v>
      </c>
      <c r="C2637" t="s">
        <v>40</v>
      </c>
      <c r="D2637" t="s">
        <v>72</v>
      </c>
      <c r="E2637" t="s">
        <v>31</v>
      </c>
      <c r="F2637" t="s">
        <v>58</v>
      </c>
      <c r="G2637" t="s">
        <v>67</v>
      </c>
      <c r="H2637">
        <v>25.54</v>
      </c>
      <c r="I2637">
        <v>565</v>
      </c>
      <c r="J2637">
        <v>104.39</v>
      </c>
      <c r="K2637">
        <v>2</v>
      </c>
      <c r="L2637" t="s">
        <v>34</v>
      </c>
      <c r="M2637" t="s">
        <v>35</v>
      </c>
      <c r="N2637">
        <v>63292.800000000003</v>
      </c>
      <c r="O2637" t="s">
        <v>143</v>
      </c>
      <c r="P2637" t="s">
        <v>74</v>
      </c>
      <c r="Q2637">
        <v>82.97</v>
      </c>
      <c r="R2637">
        <v>2151.6</v>
      </c>
      <c r="S2637">
        <v>2493.7600000000002</v>
      </c>
      <c r="T2637">
        <v>9444.84</v>
      </c>
      <c r="U2637" t="str">
        <f>TEXT(Table1[[#This Row],[Booking_Date]],"mmm")</f>
        <v>Dec</v>
      </c>
      <c r="V2637">
        <f>YEAR(Table1[[#This Row],[Booking_Date]])</f>
        <v>2024</v>
      </c>
      <c r="W2637" t="s">
        <v>104</v>
      </c>
      <c r="X2637" t="str">
        <f>IF(Table1[[#This Row],[Freight_Cost]]&gt;50000,"High","Low")</f>
        <v>High</v>
      </c>
      <c r="Y2637" s="5" t="str">
        <f>IF(Table1[[#This Row],[Profit]]&gt;10000,"Good","Average")</f>
        <v>Average</v>
      </c>
      <c r="Z2637" s="5" t="str" cm="1">
        <f t="array" ref="Z2637">_xlfn.IFS(K2637&lt;=5,"Excellent",K2637&lt;=10,"Good",TRUE,"Delayed")</f>
        <v>Excellent</v>
      </c>
      <c r="AA2637" s="5" t="str">
        <f>_xlfn.XLOOKUP(Table1[[#This Row],[Shipment_ID]],A:A,E:E)</f>
        <v>Hapag-Lloyd</v>
      </c>
      <c r="AB2637" s="5">
        <f t="shared" si="41"/>
        <v>9444.84</v>
      </c>
    </row>
    <row r="2638" spans="1:28">
      <c r="A2638" t="s">
        <v>2832</v>
      </c>
      <c r="B2638" s="1">
        <v>46175</v>
      </c>
      <c r="C2638" t="s">
        <v>29</v>
      </c>
      <c r="D2638" t="s">
        <v>56</v>
      </c>
      <c r="E2638" t="s">
        <v>83</v>
      </c>
      <c r="F2638" t="s">
        <v>32</v>
      </c>
      <c r="G2638" t="s">
        <v>84</v>
      </c>
      <c r="H2638">
        <v>12.93</v>
      </c>
      <c r="I2638">
        <v>605</v>
      </c>
      <c r="J2638">
        <v>100.42</v>
      </c>
      <c r="K2638">
        <v>2</v>
      </c>
      <c r="L2638" t="s">
        <v>44</v>
      </c>
      <c r="M2638" t="s">
        <v>35</v>
      </c>
      <c r="N2638">
        <v>34947.4</v>
      </c>
      <c r="O2638" t="s">
        <v>122</v>
      </c>
      <c r="P2638" t="s">
        <v>54</v>
      </c>
      <c r="Q2638">
        <v>87.3</v>
      </c>
      <c r="R2638">
        <v>1727.2</v>
      </c>
      <c r="S2638">
        <v>1973.98</v>
      </c>
      <c r="T2638">
        <v>4918.8500000000004</v>
      </c>
      <c r="U2638" t="str">
        <f>TEXT(Table1[[#This Row],[Booking_Date]],"mmm")</f>
        <v>Jun</v>
      </c>
      <c r="V2638">
        <f>YEAR(Table1[[#This Row],[Booking_Date]])</f>
        <v>2026</v>
      </c>
      <c r="W2638" t="s">
        <v>75</v>
      </c>
      <c r="X2638" t="str">
        <f>IF(Table1[[#This Row],[Freight_Cost]]&gt;50000,"High","Low")</f>
        <v>Low</v>
      </c>
      <c r="Y2638" s="5" t="str">
        <f>IF(Table1[[#This Row],[Profit]]&gt;10000,"Good","Average")</f>
        <v>Average</v>
      </c>
      <c r="Z2638" s="5" t="str" cm="1">
        <f t="array" ref="Z2638">_xlfn.IFS(K2638&lt;=5,"Excellent",K2638&lt;=10,"Good",TRUE,"Delayed")</f>
        <v>Excellent</v>
      </c>
      <c r="AA2638" s="5" t="str">
        <f>_xlfn.XLOOKUP(Table1[[#This Row],[Shipment_ID]],A:A,E:E)</f>
        <v>MSC</v>
      </c>
      <c r="AB2638" s="5">
        <f t="shared" si="41"/>
        <v>4918.8500000000004</v>
      </c>
    </row>
    <row r="2639" spans="1:28">
      <c r="A2639" t="s">
        <v>2833</v>
      </c>
      <c r="B2639" s="1">
        <v>46060</v>
      </c>
      <c r="C2639" t="s">
        <v>29</v>
      </c>
      <c r="D2639" t="s">
        <v>56</v>
      </c>
      <c r="E2639" t="s">
        <v>83</v>
      </c>
      <c r="F2639" t="s">
        <v>58</v>
      </c>
      <c r="G2639" t="s">
        <v>43</v>
      </c>
      <c r="H2639">
        <v>26.77</v>
      </c>
      <c r="I2639">
        <v>528</v>
      </c>
      <c r="J2639">
        <v>98.09</v>
      </c>
      <c r="K2639">
        <v>2</v>
      </c>
      <c r="L2639" t="s">
        <v>34</v>
      </c>
      <c r="M2639" t="s">
        <v>60</v>
      </c>
      <c r="N2639">
        <v>59199.8</v>
      </c>
      <c r="O2639" t="s">
        <v>262</v>
      </c>
      <c r="P2639" t="s">
        <v>54</v>
      </c>
      <c r="Q2639">
        <v>81.44</v>
      </c>
      <c r="R2639">
        <v>2126.8000000000002</v>
      </c>
      <c r="S2639">
        <v>4078.62</v>
      </c>
      <c r="T2639">
        <v>6639.82</v>
      </c>
      <c r="U2639" t="str">
        <f>TEXT(Table1[[#This Row],[Booking_Date]],"mmm")</f>
        <v>Feb</v>
      </c>
      <c r="V2639">
        <f>YEAR(Table1[[#This Row],[Booking_Date]])</f>
        <v>2026</v>
      </c>
      <c r="W2639" t="s">
        <v>38</v>
      </c>
      <c r="X2639" t="str">
        <f>IF(Table1[[#This Row],[Freight_Cost]]&gt;50000,"High","Low")</f>
        <v>High</v>
      </c>
      <c r="Y2639" s="5" t="str">
        <f>IF(Table1[[#This Row],[Profit]]&gt;10000,"Good","Average")</f>
        <v>Average</v>
      </c>
      <c r="Z2639" s="5" t="str" cm="1">
        <f t="array" ref="Z2639">_xlfn.IFS(K2639&lt;=5,"Excellent",K2639&lt;=10,"Good",TRUE,"Delayed")</f>
        <v>Excellent</v>
      </c>
      <c r="AA2639" s="5" t="str">
        <f>_xlfn.XLOOKUP(Table1[[#This Row],[Shipment_ID]],A:A,E:E)</f>
        <v>MSC</v>
      </c>
      <c r="AB2639" s="5">
        <f t="shared" si="41"/>
        <v>6639.82</v>
      </c>
    </row>
    <row r="2640" spans="1:28">
      <c r="A2640" t="s">
        <v>2834</v>
      </c>
      <c r="B2640" s="1">
        <v>45390</v>
      </c>
      <c r="C2640" t="s">
        <v>89</v>
      </c>
      <c r="D2640" t="s">
        <v>30</v>
      </c>
      <c r="E2640" t="s">
        <v>42</v>
      </c>
      <c r="F2640" t="s">
        <v>58</v>
      </c>
      <c r="G2640" t="s">
        <v>59</v>
      </c>
      <c r="H2640">
        <v>25.82</v>
      </c>
      <c r="I2640">
        <v>980</v>
      </c>
      <c r="J2640">
        <v>100.8</v>
      </c>
      <c r="K2640">
        <v>2</v>
      </c>
      <c r="L2640" t="s">
        <v>44</v>
      </c>
      <c r="M2640" t="s">
        <v>60</v>
      </c>
      <c r="N2640">
        <v>59094</v>
      </c>
      <c r="O2640" t="s">
        <v>368</v>
      </c>
      <c r="P2640" t="s">
        <v>37</v>
      </c>
      <c r="Q2640">
        <v>86.91</v>
      </c>
      <c r="R2640">
        <v>2992.8</v>
      </c>
      <c r="S2640">
        <v>3495.16</v>
      </c>
      <c r="T2640">
        <v>8682.64</v>
      </c>
      <c r="U2640" t="str">
        <f>TEXT(Table1[[#This Row],[Booking_Date]],"mmm")</f>
        <v>Apr</v>
      </c>
      <c r="V2640">
        <f>YEAR(Table1[[#This Row],[Booking_Date]])</f>
        <v>2024</v>
      </c>
      <c r="W2640" t="s">
        <v>75</v>
      </c>
      <c r="X2640" t="str">
        <f>IF(Table1[[#This Row],[Freight_Cost]]&gt;50000,"High","Low")</f>
        <v>High</v>
      </c>
      <c r="Y2640" s="5" t="str">
        <f>IF(Table1[[#This Row],[Profit]]&gt;10000,"Good","Average")</f>
        <v>Average</v>
      </c>
      <c r="Z2640" s="5" t="str" cm="1">
        <f t="array" ref="Z2640">_xlfn.IFS(K2640&lt;=5,"Excellent",K2640&lt;=10,"Good",TRUE,"Delayed")</f>
        <v>Excellent</v>
      </c>
      <c r="AA2640" s="5" t="str">
        <f>_xlfn.XLOOKUP(Table1[[#This Row],[Shipment_ID]],A:A,E:E)</f>
        <v>CMA CGM</v>
      </c>
      <c r="AB2640" s="5">
        <f t="shared" si="41"/>
        <v>8682.64</v>
      </c>
    </row>
    <row r="2641" spans="1:28">
      <c r="A2641" t="s">
        <v>2835</v>
      </c>
      <c r="B2641" s="1">
        <v>46068</v>
      </c>
      <c r="C2641" t="s">
        <v>29</v>
      </c>
      <c r="D2641" t="s">
        <v>41</v>
      </c>
      <c r="E2641" t="s">
        <v>83</v>
      </c>
      <c r="F2641" t="s">
        <v>32</v>
      </c>
      <c r="G2641" t="s">
        <v>59</v>
      </c>
      <c r="H2641">
        <v>25.72</v>
      </c>
      <c r="I2641">
        <v>2018</v>
      </c>
      <c r="J2641">
        <v>95.86</v>
      </c>
      <c r="K2641">
        <v>5</v>
      </c>
      <c r="L2641" t="s">
        <v>44</v>
      </c>
      <c r="M2641" t="s">
        <v>60</v>
      </c>
      <c r="N2641">
        <v>58867.199999999997</v>
      </c>
      <c r="O2641" t="s">
        <v>124</v>
      </c>
      <c r="P2641" t="s">
        <v>54</v>
      </c>
      <c r="Q2641">
        <v>87.07</v>
      </c>
      <c r="R2641">
        <v>5064.8</v>
      </c>
      <c r="S2641">
        <v>3760.38</v>
      </c>
      <c r="T2641">
        <v>7291.1</v>
      </c>
      <c r="U2641" t="str">
        <f>TEXT(Table1[[#This Row],[Booking_Date]],"mmm")</f>
        <v>Feb</v>
      </c>
      <c r="V2641">
        <f>YEAR(Table1[[#This Row],[Booking_Date]])</f>
        <v>2026</v>
      </c>
      <c r="W2641" t="s">
        <v>38</v>
      </c>
      <c r="X2641" t="str">
        <f>IF(Table1[[#This Row],[Freight_Cost]]&gt;50000,"High","Low")</f>
        <v>High</v>
      </c>
      <c r="Y2641" s="5" t="str">
        <f>IF(Table1[[#This Row],[Profit]]&gt;10000,"Good","Average")</f>
        <v>Average</v>
      </c>
      <c r="Z2641" s="5" t="str" cm="1">
        <f t="array" ref="Z2641">_xlfn.IFS(K2641&lt;=5,"Excellent",K2641&lt;=10,"Good",TRUE,"Delayed")</f>
        <v>Excellent</v>
      </c>
      <c r="AA2641" s="5" t="str">
        <f>_xlfn.XLOOKUP(Table1[[#This Row],[Shipment_ID]],A:A,E:E)</f>
        <v>MSC</v>
      </c>
      <c r="AB2641" s="5">
        <f t="shared" si="41"/>
        <v>7291.1</v>
      </c>
    </row>
    <row r="2642" spans="1:28">
      <c r="A2642" t="s">
        <v>2836</v>
      </c>
      <c r="B2642" s="1">
        <v>45493</v>
      </c>
      <c r="C2642" t="s">
        <v>50</v>
      </c>
      <c r="D2642" t="s">
        <v>56</v>
      </c>
      <c r="E2642" t="s">
        <v>102</v>
      </c>
      <c r="F2642" t="s">
        <v>32</v>
      </c>
      <c r="G2642" t="s">
        <v>33</v>
      </c>
      <c r="H2642">
        <v>25.28</v>
      </c>
      <c r="I2642">
        <v>2022</v>
      </c>
      <c r="J2642">
        <v>89.34</v>
      </c>
      <c r="K2642">
        <v>6</v>
      </c>
      <c r="L2642" t="s">
        <v>68</v>
      </c>
      <c r="M2642" t="s">
        <v>45</v>
      </c>
      <c r="N2642">
        <v>61736.800000000003</v>
      </c>
      <c r="O2642" t="s">
        <v>139</v>
      </c>
      <c r="P2642" t="s">
        <v>70</v>
      </c>
      <c r="Q2642">
        <v>87.81</v>
      </c>
      <c r="R2642">
        <v>5055.2</v>
      </c>
      <c r="S2642">
        <v>4907.6000000000004</v>
      </c>
      <c r="T2642">
        <v>10219.36</v>
      </c>
      <c r="U2642" t="str">
        <f>TEXT(Table1[[#This Row],[Booking_Date]],"mmm")</f>
        <v>Jul</v>
      </c>
      <c r="V2642">
        <f>YEAR(Table1[[#This Row],[Booking_Date]])</f>
        <v>2024</v>
      </c>
      <c r="W2642" t="s">
        <v>48</v>
      </c>
      <c r="X2642" t="str">
        <f>IF(Table1[[#This Row],[Freight_Cost]]&gt;50000,"High","Low")</f>
        <v>High</v>
      </c>
      <c r="Y2642" s="5" t="str">
        <f>IF(Table1[[#This Row],[Profit]]&gt;10000,"Good","Average")</f>
        <v>Good</v>
      </c>
      <c r="Z2642" s="5" t="str" cm="1">
        <f t="array" ref="Z2642">_xlfn.IFS(K2642&lt;=5,"Excellent",K2642&lt;=10,"Good",TRUE,"Delayed")</f>
        <v>Good</v>
      </c>
      <c r="AA2642" s="5" t="str">
        <f>_xlfn.XLOOKUP(Table1[[#This Row],[Shipment_ID]],A:A,E:E)</f>
        <v>Maersk</v>
      </c>
      <c r="AB2642" s="5">
        <f t="shared" si="41"/>
        <v>10219.36</v>
      </c>
    </row>
    <row r="2643" spans="1:28">
      <c r="A2643" t="s">
        <v>2837</v>
      </c>
      <c r="B2643" s="1">
        <v>45888</v>
      </c>
      <c r="C2643" t="s">
        <v>40</v>
      </c>
      <c r="D2643" t="s">
        <v>82</v>
      </c>
      <c r="E2643" t="s">
        <v>66</v>
      </c>
      <c r="F2643" t="s">
        <v>58</v>
      </c>
      <c r="G2643" t="s">
        <v>59</v>
      </c>
      <c r="H2643">
        <v>16.27</v>
      </c>
      <c r="I2643">
        <v>1560</v>
      </c>
      <c r="J2643">
        <v>90.99</v>
      </c>
      <c r="K2643">
        <v>5</v>
      </c>
      <c r="L2643" t="s">
        <v>68</v>
      </c>
      <c r="M2643" t="s">
        <v>60</v>
      </c>
      <c r="N2643">
        <v>58781.8</v>
      </c>
      <c r="O2643" t="s">
        <v>141</v>
      </c>
      <c r="P2643" t="s">
        <v>74</v>
      </c>
      <c r="Q2643">
        <v>84.56</v>
      </c>
      <c r="R2643">
        <v>3770.8</v>
      </c>
      <c r="S2643">
        <v>4472.41</v>
      </c>
      <c r="T2643">
        <v>5332.05</v>
      </c>
      <c r="U2643" t="str">
        <f>TEXT(Table1[[#This Row],[Booking_Date]],"mmm")</f>
        <v>Aug</v>
      </c>
      <c r="V2643">
        <f>YEAR(Table1[[#This Row],[Booking_Date]])</f>
        <v>2025</v>
      </c>
      <c r="W2643" t="s">
        <v>48</v>
      </c>
      <c r="X2643" t="str">
        <f>IF(Table1[[#This Row],[Freight_Cost]]&gt;50000,"High","Low")</f>
        <v>High</v>
      </c>
      <c r="Y2643" s="5" t="str">
        <f>IF(Table1[[#This Row],[Profit]]&gt;10000,"Good","Average")</f>
        <v>Average</v>
      </c>
      <c r="Z2643" s="5" t="str" cm="1">
        <f t="array" ref="Z2643">_xlfn.IFS(K2643&lt;=5,"Excellent",K2643&lt;=10,"Good",TRUE,"Delayed")</f>
        <v>Excellent</v>
      </c>
      <c r="AA2643" s="5" t="str">
        <f>_xlfn.XLOOKUP(Table1[[#This Row],[Shipment_ID]],A:A,E:E)</f>
        <v>COSCO</v>
      </c>
      <c r="AB2643" s="5">
        <f t="shared" si="41"/>
        <v>5332.05</v>
      </c>
    </row>
    <row r="2644" spans="1:28">
      <c r="A2644" t="s">
        <v>2838</v>
      </c>
      <c r="B2644" s="1">
        <v>45824</v>
      </c>
      <c r="C2644" t="s">
        <v>29</v>
      </c>
      <c r="D2644" t="s">
        <v>72</v>
      </c>
      <c r="E2644" t="s">
        <v>42</v>
      </c>
      <c r="F2644" t="s">
        <v>32</v>
      </c>
      <c r="G2644" t="s">
        <v>90</v>
      </c>
      <c r="H2644">
        <v>18.64</v>
      </c>
      <c r="I2644">
        <v>612</v>
      </c>
      <c r="J2644">
        <v>101.42</v>
      </c>
      <c r="K2644">
        <v>3</v>
      </c>
      <c r="L2644" t="s">
        <v>44</v>
      </c>
      <c r="M2644" t="s">
        <v>45</v>
      </c>
      <c r="N2644">
        <v>37790.400000000001</v>
      </c>
      <c r="O2644" t="s">
        <v>479</v>
      </c>
      <c r="P2644" t="s">
        <v>47</v>
      </c>
      <c r="Q2644">
        <v>83.01</v>
      </c>
      <c r="R2644">
        <v>1969.6</v>
      </c>
      <c r="S2644">
        <v>4850.46</v>
      </c>
      <c r="T2644">
        <v>6052.96</v>
      </c>
      <c r="U2644" t="str">
        <f>TEXT(Table1[[#This Row],[Booking_Date]],"mmm")</f>
        <v>Jun</v>
      </c>
      <c r="V2644">
        <f>YEAR(Table1[[#This Row],[Booking_Date]])</f>
        <v>2025</v>
      </c>
      <c r="W2644" t="s">
        <v>75</v>
      </c>
      <c r="X2644" t="str">
        <f>IF(Table1[[#This Row],[Freight_Cost]]&gt;50000,"High","Low")</f>
        <v>Low</v>
      </c>
      <c r="Y2644" s="5" t="str">
        <f>IF(Table1[[#This Row],[Profit]]&gt;10000,"Good","Average")</f>
        <v>Average</v>
      </c>
      <c r="Z2644" s="5" t="str" cm="1">
        <f t="array" ref="Z2644">_xlfn.IFS(K2644&lt;=5,"Excellent",K2644&lt;=10,"Good",TRUE,"Delayed")</f>
        <v>Excellent</v>
      </c>
      <c r="AA2644" s="5" t="str">
        <f>_xlfn.XLOOKUP(Table1[[#This Row],[Shipment_ID]],A:A,E:E)</f>
        <v>CMA CGM</v>
      </c>
      <c r="AB2644" s="5">
        <f t="shared" si="41"/>
        <v>6052.96</v>
      </c>
    </row>
    <row r="2645" spans="1:28">
      <c r="A2645" t="s">
        <v>2839</v>
      </c>
      <c r="B2645" s="1">
        <v>45375</v>
      </c>
      <c r="C2645" t="s">
        <v>50</v>
      </c>
      <c r="D2645" t="s">
        <v>56</v>
      </c>
      <c r="E2645" t="s">
        <v>83</v>
      </c>
      <c r="F2645" t="s">
        <v>58</v>
      </c>
      <c r="G2645" t="s">
        <v>33</v>
      </c>
      <c r="H2645">
        <v>26.02</v>
      </c>
      <c r="I2645">
        <v>547</v>
      </c>
      <c r="J2645">
        <v>96.48</v>
      </c>
      <c r="K2645">
        <v>3</v>
      </c>
      <c r="L2645" t="s">
        <v>34</v>
      </c>
      <c r="M2645" t="s">
        <v>60</v>
      </c>
      <c r="N2645">
        <v>58559.6</v>
      </c>
      <c r="O2645" t="s">
        <v>211</v>
      </c>
      <c r="P2645" t="s">
        <v>70</v>
      </c>
      <c r="Q2645">
        <v>81.400000000000006</v>
      </c>
      <c r="R2645">
        <v>2134.8000000000002</v>
      </c>
      <c r="S2645">
        <v>3649.29</v>
      </c>
      <c r="T2645">
        <v>8875.41</v>
      </c>
      <c r="U2645" t="str">
        <f>TEXT(Table1[[#This Row],[Booking_Date]],"mmm")</f>
        <v>Mar</v>
      </c>
      <c r="V2645">
        <f>YEAR(Table1[[#This Row],[Booking_Date]])</f>
        <v>2024</v>
      </c>
      <c r="W2645" t="s">
        <v>38</v>
      </c>
      <c r="X2645" t="str">
        <f>IF(Table1[[#This Row],[Freight_Cost]]&gt;50000,"High","Low")</f>
        <v>High</v>
      </c>
      <c r="Y2645" s="5" t="str">
        <f>IF(Table1[[#This Row],[Profit]]&gt;10000,"Good","Average")</f>
        <v>Average</v>
      </c>
      <c r="Z2645" s="5" t="str" cm="1">
        <f t="array" ref="Z2645">_xlfn.IFS(K2645&lt;=5,"Excellent",K2645&lt;=10,"Good",TRUE,"Delayed")</f>
        <v>Excellent</v>
      </c>
      <c r="AA2645" s="5" t="str">
        <f>_xlfn.XLOOKUP(Table1[[#This Row],[Shipment_ID]],A:A,E:E)</f>
        <v>MSC</v>
      </c>
      <c r="AB2645" s="5">
        <f t="shared" si="41"/>
        <v>8875.41</v>
      </c>
    </row>
    <row r="2646" spans="1:28">
      <c r="A2646" t="s">
        <v>2840</v>
      </c>
      <c r="B2646" s="1">
        <v>45644</v>
      </c>
      <c r="C2646" t="s">
        <v>50</v>
      </c>
      <c r="D2646" t="s">
        <v>56</v>
      </c>
      <c r="E2646" t="s">
        <v>99</v>
      </c>
      <c r="F2646" t="s">
        <v>32</v>
      </c>
      <c r="G2646" t="s">
        <v>43</v>
      </c>
      <c r="H2646">
        <v>24.74</v>
      </c>
      <c r="I2646">
        <v>385</v>
      </c>
      <c r="J2646">
        <v>103.58</v>
      </c>
      <c r="K2646">
        <v>2</v>
      </c>
      <c r="L2646" t="s">
        <v>44</v>
      </c>
      <c r="M2646" t="s">
        <v>35</v>
      </c>
      <c r="N2646">
        <v>43315.6</v>
      </c>
      <c r="O2646" t="s">
        <v>228</v>
      </c>
      <c r="P2646" t="s">
        <v>62</v>
      </c>
      <c r="Q2646">
        <v>84.8</v>
      </c>
      <c r="R2646">
        <v>1759.6</v>
      </c>
      <c r="S2646">
        <v>4774.3</v>
      </c>
      <c r="T2646">
        <v>7369.67</v>
      </c>
      <c r="U2646" t="str">
        <f>TEXT(Table1[[#This Row],[Booking_Date]],"mmm")</f>
        <v>Dec</v>
      </c>
      <c r="V2646">
        <f>YEAR(Table1[[#This Row],[Booking_Date]])</f>
        <v>2024</v>
      </c>
      <c r="W2646" t="s">
        <v>104</v>
      </c>
      <c r="X2646" t="str">
        <f>IF(Table1[[#This Row],[Freight_Cost]]&gt;50000,"High","Low")</f>
        <v>Low</v>
      </c>
      <c r="Y2646" s="5" t="str">
        <f>IF(Table1[[#This Row],[Profit]]&gt;10000,"Good","Average")</f>
        <v>Average</v>
      </c>
      <c r="Z2646" s="5" t="str" cm="1">
        <f t="array" ref="Z2646">_xlfn.IFS(K2646&lt;=5,"Excellent",K2646&lt;=10,"Good",TRUE,"Delayed")</f>
        <v>Excellent</v>
      </c>
      <c r="AA2646" s="5" t="str">
        <f>_xlfn.XLOOKUP(Table1[[#This Row],[Shipment_ID]],A:A,E:E)</f>
        <v>ONE</v>
      </c>
      <c r="AB2646" s="5">
        <f t="shared" si="41"/>
        <v>7369.67</v>
      </c>
    </row>
    <row r="2647" spans="1:28">
      <c r="A2647" t="s">
        <v>2841</v>
      </c>
      <c r="B2647" s="1">
        <v>45867</v>
      </c>
      <c r="C2647" t="s">
        <v>115</v>
      </c>
      <c r="D2647" t="s">
        <v>41</v>
      </c>
      <c r="E2647" t="s">
        <v>57</v>
      </c>
      <c r="F2647" t="s">
        <v>58</v>
      </c>
      <c r="G2647" t="s">
        <v>67</v>
      </c>
      <c r="H2647">
        <v>17.61</v>
      </c>
      <c r="I2647">
        <v>843</v>
      </c>
      <c r="J2647">
        <v>92.07</v>
      </c>
      <c r="K2647">
        <v>4</v>
      </c>
      <c r="L2647" t="s">
        <v>34</v>
      </c>
      <c r="M2647" t="s">
        <v>45</v>
      </c>
      <c r="N2647">
        <v>55513.4</v>
      </c>
      <c r="O2647" t="s">
        <v>113</v>
      </c>
      <c r="P2647" t="s">
        <v>78</v>
      </c>
      <c r="Q2647">
        <v>82.27</v>
      </c>
      <c r="R2647">
        <v>2390.4</v>
      </c>
      <c r="S2647">
        <v>1716.2</v>
      </c>
      <c r="T2647">
        <v>6441.33</v>
      </c>
      <c r="U2647" t="str">
        <f>TEXT(Table1[[#This Row],[Booking_Date]],"mmm")</f>
        <v>Jul</v>
      </c>
      <c r="V2647">
        <f>YEAR(Table1[[#This Row],[Booking_Date]])</f>
        <v>2025</v>
      </c>
      <c r="W2647" t="s">
        <v>48</v>
      </c>
      <c r="X2647" t="str">
        <f>IF(Table1[[#This Row],[Freight_Cost]]&gt;50000,"High","Low")</f>
        <v>High</v>
      </c>
      <c r="Y2647" s="5" t="str">
        <f>IF(Table1[[#This Row],[Profit]]&gt;10000,"Good","Average")</f>
        <v>Average</v>
      </c>
      <c r="Z2647" s="5" t="str" cm="1">
        <f t="array" ref="Z2647">_xlfn.IFS(K2647&lt;=5,"Excellent",K2647&lt;=10,"Good",TRUE,"Delayed")</f>
        <v>Excellent</v>
      </c>
      <c r="AA2647" s="5" t="str">
        <f>_xlfn.XLOOKUP(Table1[[#This Row],[Shipment_ID]],A:A,E:E)</f>
        <v>Evergreen</v>
      </c>
      <c r="AB2647" s="5">
        <f t="shared" si="41"/>
        <v>6441.33</v>
      </c>
    </row>
    <row r="2648" spans="1:28">
      <c r="A2648" t="s">
        <v>2842</v>
      </c>
      <c r="B2648" s="1">
        <v>45393</v>
      </c>
      <c r="C2648" t="s">
        <v>115</v>
      </c>
      <c r="D2648" t="s">
        <v>56</v>
      </c>
      <c r="E2648" t="s">
        <v>31</v>
      </c>
      <c r="F2648" t="s">
        <v>58</v>
      </c>
      <c r="G2648" t="s">
        <v>33</v>
      </c>
      <c r="H2648">
        <v>22.29</v>
      </c>
      <c r="I2648">
        <v>1426</v>
      </c>
      <c r="J2648">
        <v>104.84</v>
      </c>
      <c r="K2648">
        <v>4</v>
      </c>
      <c r="L2648" t="s">
        <v>34</v>
      </c>
      <c r="M2648" t="s">
        <v>45</v>
      </c>
      <c r="N2648">
        <v>68253.8</v>
      </c>
      <c r="O2648" t="s">
        <v>130</v>
      </c>
      <c r="P2648" t="s">
        <v>74</v>
      </c>
      <c r="Q2648">
        <v>88.86</v>
      </c>
      <c r="R2648">
        <v>3743.6</v>
      </c>
      <c r="S2648">
        <v>4082.88</v>
      </c>
      <c r="T2648">
        <v>11323.85</v>
      </c>
      <c r="U2648" t="str">
        <f>TEXT(Table1[[#This Row],[Booking_Date]],"mmm")</f>
        <v>Apr</v>
      </c>
      <c r="V2648">
        <f>YEAR(Table1[[#This Row],[Booking_Date]])</f>
        <v>2024</v>
      </c>
      <c r="W2648" t="s">
        <v>75</v>
      </c>
      <c r="X2648" t="str">
        <f>IF(Table1[[#This Row],[Freight_Cost]]&gt;50000,"High","Low")</f>
        <v>High</v>
      </c>
      <c r="Y2648" s="5" t="str">
        <f>IF(Table1[[#This Row],[Profit]]&gt;10000,"Good","Average")</f>
        <v>Good</v>
      </c>
      <c r="Z2648" s="5" t="str" cm="1">
        <f t="array" ref="Z2648">_xlfn.IFS(K2648&lt;=5,"Excellent",K2648&lt;=10,"Good",TRUE,"Delayed")</f>
        <v>Excellent</v>
      </c>
      <c r="AA2648" s="5" t="str">
        <f>_xlfn.XLOOKUP(Table1[[#This Row],[Shipment_ID]],A:A,E:E)</f>
        <v>Hapag-Lloyd</v>
      </c>
      <c r="AB2648" s="5">
        <f t="shared" si="41"/>
        <v>11323.85</v>
      </c>
    </row>
    <row r="2649" spans="1:28">
      <c r="A2649" t="s">
        <v>2843</v>
      </c>
      <c r="B2649" s="1">
        <v>46118</v>
      </c>
      <c r="C2649" t="s">
        <v>50</v>
      </c>
      <c r="D2649" t="s">
        <v>65</v>
      </c>
      <c r="E2649" t="s">
        <v>57</v>
      </c>
      <c r="F2649" t="s">
        <v>58</v>
      </c>
      <c r="G2649" t="s">
        <v>33</v>
      </c>
      <c r="H2649">
        <v>19.649999999999999</v>
      </c>
      <c r="I2649">
        <v>2019</v>
      </c>
      <c r="J2649">
        <v>100.01</v>
      </c>
      <c r="K2649">
        <v>6</v>
      </c>
      <c r="L2649" t="s">
        <v>44</v>
      </c>
      <c r="M2649" t="s">
        <v>45</v>
      </c>
      <c r="N2649">
        <v>67414.2</v>
      </c>
      <c r="O2649" t="s">
        <v>228</v>
      </c>
      <c r="P2649" t="s">
        <v>47</v>
      </c>
      <c r="Q2649">
        <v>86.9</v>
      </c>
      <c r="R2649">
        <v>4824</v>
      </c>
      <c r="S2649">
        <v>1810.58</v>
      </c>
      <c r="T2649">
        <v>9959.42</v>
      </c>
      <c r="U2649" t="str">
        <f>TEXT(Table1[[#This Row],[Booking_Date]],"mmm")</f>
        <v>Apr</v>
      </c>
      <c r="V2649">
        <f>YEAR(Table1[[#This Row],[Booking_Date]])</f>
        <v>2026</v>
      </c>
      <c r="W2649" t="s">
        <v>75</v>
      </c>
      <c r="X2649" t="str">
        <f>IF(Table1[[#This Row],[Freight_Cost]]&gt;50000,"High","Low")</f>
        <v>High</v>
      </c>
      <c r="Y2649" s="5" t="str">
        <f>IF(Table1[[#This Row],[Profit]]&gt;10000,"Good","Average")</f>
        <v>Average</v>
      </c>
      <c r="Z2649" s="5" t="str" cm="1">
        <f t="array" ref="Z2649">_xlfn.IFS(K2649&lt;=5,"Excellent",K2649&lt;=10,"Good",TRUE,"Delayed")</f>
        <v>Good</v>
      </c>
      <c r="AA2649" s="5" t="str">
        <f>_xlfn.XLOOKUP(Table1[[#This Row],[Shipment_ID]],A:A,E:E)</f>
        <v>Evergreen</v>
      </c>
      <c r="AB2649" s="5">
        <f t="shared" si="41"/>
        <v>9959.42</v>
      </c>
    </row>
    <row r="2650" spans="1:28">
      <c r="A2650" t="s">
        <v>2844</v>
      </c>
      <c r="B2650" s="1">
        <v>45415</v>
      </c>
      <c r="C2650" t="s">
        <v>64</v>
      </c>
      <c r="D2650" t="s">
        <v>65</v>
      </c>
      <c r="E2650" t="s">
        <v>57</v>
      </c>
      <c r="F2650" t="s">
        <v>58</v>
      </c>
      <c r="G2650" t="s">
        <v>33</v>
      </c>
      <c r="H2650">
        <v>20.66</v>
      </c>
      <c r="I2650">
        <v>1416</v>
      </c>
      <c r="J2650">
        <v>94.12</v>
      </c>
      <c r="K2650">
        <v>4</v>
      </c>
      <c r="L2650" t="s">
        <v>44</v>
      </c>
      <c r="M2650" t="s">
        <v>45</v>
      </c>
      <c r="N2650">
        <v>60380.4</v>
      </c>
      <c r="O2650" t="s">
        <v>338</v>
      </c>
      <c r="P2650" t="s">
        <v>62</v>
      </c>
      <c r="Q2650">
        <v>87.21</v>
      </c>
      <c r="R2650">
        <v>3658.4</v>
      </c>
      <c r="S2650">
        <v>3129.54</v>
      </c>
      <c r="T2650">
        <v>5340.52</v>
      </c>
      <c r="U2650" t="str">
        <f>TEXT(Table1[[#This Row],[Booking_Date]],"mmm")</f>
        <v>May</v>
      </c>
      <c r="V2650">
        <f>YEAR(Table1[[#This Row],[Booking_Date]])</f>
        <v>2024</v>
      </c>
      <c r="W2650" t="s">
        <v>75</v>
      </c>
      <c r="X2650" t="str">
        <f>IF(Table1[[#This Row],[Freight_Cost]]&gt;50000,"High","Low")</f>
        <v>High</v>
      </c>
      <c r="Y2650" s="5" t="str">
        <f>IF(Table1[[#This Row],[Profit]]&gt;10000,"Good","Average")</f>
        <v>Average</v>
      </c>
      <c r="Z2650" s="5" t="str" cm="1">
        <f t="array" ref="Z2650">_xlfn.IFS(K2650&lt;=5,"Excellent",K2650&lt;=10,"Good",TRUE,"Delayed")</f>
        <v>Excellent</v>
      </c>
      <c r="AA2650" s="5" t="str">
        <f>_xlfn.XLOOKUP(Table1[[#This Row],[Shipment_ID]],A:A,E:E)</f>
        <v>Evergreen</v>
      </c>
      <c r="AB2650" s="5">
        <f t="shared" si="41"/>
        <v>5340.52</v>
      </c>
    </row>
    <row r="2651" spans="1:28">
      <c r="A2651" t="s">
        <v>2845</v>
      </c>
      <c r="B2651" s="1">
        <v>46038</v>
      </c>
      <c r="C2651" t="s">
        <v>121</v>
      </c>
      <c r="D2651" t="s">
        <v>41</v>
      </c>
      <c r="E2651" t="s">
        <v>66</v>
      </c>
      <c r="F2651" t="s">
        <v>32</v>
      </c>
      <c r="G2651" t="s">
        <v>43</v>
      </c>
      <c r="H2651">
        <v>11.82</v>
      </c>
      <c r="I2651">
        <v>786</v>
      </c>
      <c r="J2651">
        <v>97.19</v>
      </c>
      <c r="K2651">
        <v>2</v>
      </c>
      <c r="L2651" t="s">
        <v>44</v>
      </c>
      <c r="M2651" t="s">
        <v>45</v>
      </c>
      <c r="N2651">
        <v>33232.800000000003</v>
      </c>
      <c r="O2651" t="s">
        <v>304</v>
      </c>
      <c r="P2651" t="s">
        <v>70</v>
      </c>
      <c r="Q2651">
        <v>86.11</v>
      </c>
      <c r="R2651">
        <v>2044.8</v>
      </c>
      <c r="S2651">
        <v>3335.91</v>
      </c>
      <c r="T2651">
        <v>5837.98</v>
      </c>
      <c r="U2651" t="str">
        <f>TEXT(Table1[[#This Row],[Booking_Date]],"mmm")</f>
        <v>Jan</v>
      </c>
      <c r="V2651">
        <f>YEAR(Table1[[#This Row],[Booking_Date]])</f>
        <v>2026</v>
      </c>
      <c r="W2651" t="s">
        <v>38</v>
      </c>
      <c r="X2651" t="str">
        <f>IF(Table1[[#This Row],[Freight_Cost]]&gt;50000,"High","Low")</f>
        <v>Low</v>
      </c>
      <c r="Y2651" s="5" t="str">
        <f>IF(Table1[[#This Row],[Profit]]&gt;10000,"Good","Average")</f>
        <v>Average</v>
      </c>
      <c r="Z2651" s="5" t="str" cm="1">
        <f t="array" ref="Z2651">_xlfn.IFS(K2651&lt;=5,"Excellent",K2651&lt;=10,"Good",TRUE,"Delayed")</f>
        <v>Excellent</v>
      </c>
      <c r="AA2651" s="5" t="str">
        <f>_xlfn.XLOOKUP(Table1[[#This Row],[Shipment_ID]],A:A,E:E)</f>
        <v>COSCO</v>
      </c>
      <c r="AB2651" s="5">
        <f t="shared" si="41"/>
        <v>5837.98</v>
      </c>
    </row>
    <row r="2652" spans="1:28">
      <c r="A2652" t="s">
        <v>2846</v>
      </c>
      <c r="B2652" s="1">
        <v>45827</v>
      </c>
      <c r="C2652" t="s">
        <v>121</v>
      </c>
      <c r="D2652" t="s">
        <v>82</v>
      </c>
      <c r="E2652" t="s">
        <v>102</v>
      </c>
      <c r="F2652" t="s">
        <v>32</v>
      </c>
      <c r="G2652" t="s">
        <v>67</v>
      </c>
      <c r="H2652">
        <v>27.19</v>
      </c>
      <c r="I2652">
        <v>1203</v>
      </c>
      <c r="J2652">
        <v>85.72</v>
      </c>
      <c r="K2652">
        <v>4</v>
      </c>
      <c r="L2652" t="s">
        <v>44</v>
      </c>
      <c r="M2652" t="s">
        <v>45</v>
      </c>
      <c r="N2652">
        <v>50693.4</v>
      </c>
      <c r="O2652" t="s">
        <v>139</v>
      </c>
      <c r="P2652" t="s">
        <v>74</v>
      </c>
      <c r="Q2652">
        <v>86.67</v>
      </c>
      <c r="R2652">
        <v>3493.6</v>
      </c>
      <c r="S2652">
        <v>4976.12</v>
      </c>
      <c r="T2652">
        <v>7559.26</v>
      </c>
      <c r="U2652" t="str">
        <f>TEXT(Table1[[#This Row],[Booking_Date]],"mmm")</f>
        <v>Jun</v>
      </c>
      <c r="V2652">
        <f>YEAR(Table1[[#This Row],[Booking_Date]])</f>
        <v>2025</v>
      </c>
      <c r="W2652" t="s">
        <v>75</v>
      </c>
      <c r="X2652" t="str">
        <f>IF(Table1[[#This Row],[Freight_Cost]]&gt;50000,"High","Low")</f>
        <v>High</v>
      </c>
      <c r="Y2652" s="5" t="str">
        <f>IF(Table1[[#This Row],[Profit]]&gt;10000,"Good","Average")</f>
        <v>Average</v>
      </c>
      <c r="Z2652" s="5" t="str" cm="1">
        <f t="array" ref="Z2652">_xlfn.IFS(K2652&lt;=5,"Excellent",K2652&lt;=10,"Good",TRUE,"Delayed")</f>
        <v>Excellent</v>
      </c>
      <c r="AA2652" s="5" t="str">
        <f>_xlfn.XLOOKUP(Table1[[#This Row],[Shipment_ID]],A:A,E:E)</f>
        <v>Maersk</v>
      </c>
      <c r="AB2652" s="5">
        <f t="shared" si="41"/>
        <v>7559.26</v>
      </c>
    </row>
    <row r="2653" spans="1:28">
      <c r="A2653" t="s">
        <v>2847</v>
      </c>
      <c r="B2653" s="1">
        <v>45837</v>
      </c>
      <c r="C2653" t="s">
        <v>50</v>
      </c>
      <c r="D2653" t="s">
        <v>65</v>
      </c>
      <c r="E2653" t="s">
        <v>66</v>
      </c>
      <c r="F2653" t="s">
        <v>32</v>
      </c>
      <c r="G2653" t="s">
        <v>84</v>
      </c>
      <c r="H2653">
        <v>21.97</v>
      </c>
      <c r="I2653">
        <v>309</v>
      </c>
      <c r="J2653">
        <v>96.63</v>
      </c>
      <c r="K2653">
        <v>2</v>
      </c>
      <c r="L2653" t="s">
        <v>44</v>
      </c>
      <c r="M2653" t="s">
        <v>35</v>
      </c>
      <c r="N2653">
        <v>39076.6</v>
      </c>
      <c r="O2653" t="s">
        <v>189</v>
      </c>
      <c r="P2653" t="s">
        <v>74</v>
      </c>
      <c r="Q2653">
        <v>84.44</v>
      </c>
      <c r="R2653">
        <v>1496.8</v>
      </c>
      <c r="S2653">
        <v>1603.34</v>
      </c>
      <c r="T2653">
        <v>6461.44</v>
      </c>
      <c r="U2653" t="str">
        <f>TEXT(Table1[[#This Row],[Booking_Date]],"mmm")</f>
        <v>Jun</v>
      </c>
      <c r="V2653">
        <f>YEAR(Table1[[#This Row],[Booking_Date]])</f>
        <v>2025</v>
      </c>
      <c r="W2653" t="s">
        <v>75</v>
      </c>
      <c r="X2653" t="str">
        <f>IF(Table1[[#This Row],[Freight_Cost]]&gt;50000,"High","Low")</f>
        <v>Low</v>
      </c>
      <c r="Y2653" s="5" t="str">
        <f>IF(Table1[[#This Row],[Profit]]&gt;10000,"Good","Average")</f>
        <v>Average</v>
      </c>
      <c r="Z2653" s="5" t="str" cm="1">
        <f t="array" ref="Z2653">_xlfn.IFS(K2653&lt;=5,"Excellent",K2653&lt;=10,"Good",TRUE,"Delayed")</f>
        <v>Excellent</v>
      </c>
      <c r="AA2653" s="5" t="str">
        <f>_xlfn.XLOOKUP(Table1[[#This Row],[Shipment_ID]],A:A,E:E)</f>
        <v>COSCO</v>
      </c>
      <c r="AB2653" s="5">
        <f t="shared" si="41"/>
        <v>6461.44</v>
      </c>
    </row>
    <row r="2654" spans="1:28">
      <c r="A2654" t="s">
        <v>2848</v>
      </c>
      <c r="B2654" s="1">
        <v>45453</v>
      </c>
      <c r="C2654" t="s">
        <v>115</v>
      </c>
      <c r="D2654" t="s">
        <v>56</v>
      </c>
      <c r="E2654" t="s">
        <v>83</v>
      </c>
      <c r="F2654" t="s">
        <v>58</v>
      </c>
      <c r="G2654" t="s">
        <v>43</v>
      </c>
      <c r="H2654">
        <v>25.81</v>
      </c>
      <c r="I2654">
        <v>947</v>
      </c>
      <c r="J2654">
        <v>87.1</v>
      </c>
      <c r="K2654">
        <v>3</v>
      </c>
      <c r="L2654" t="s">
        <v>68</v>
      </c>
      <c r="M2654" t="s">
        <v>60</v>
      </c>
      <c r="N2654">
        <v>59545</v>
      </c>
      <c r="O2654" t="s">
        <v>479</v>
      </c>
      <c r="P2654" t="s">
        <v>47</v>
      </c>
      <c r="Q2654">
        <v>83.89</v>
      </c>
      <c r="R2654">
        <v>2926.4</v>
      </c>
      <c r="S2654">
        <v>4739.3599999999997</v>
      </c>
      <c r="T2654">
        <v>9385.8799999999992</v>
      </c>
      <c r="U2654" t="str">
        <f>TEXT(Table1[[#This Row],[Booking_Date]],"mmm")</f>
        <v>Jun</v>
      </c>
      <c r="V2654">
        <f>YEAR(Table1[[#This Row],[Booking_Date]])</f>
        <v>2024</v>
      </c>
      <c r="W2654" t="s">
        <v>75</v>
      </c>
      <c r="X2654" t="str">
        <f>IF(Table1[[#This Row],[Freight_Cost]]&gt;50000,"High","Low")</f>
        <v>High</v>
      </c>
      <c r="Y2654" s="5" t="str">
        <f>IF(Table1[[#This Row],[Profit]]&gt;10000,"Good","Average")</f>
        <v>Average</v>
      </c>
      <c r="Z2654" s="5" t="str" cm="1">
        <f t="array" ref="Z2654">_xlfn.IFS(K2654&lt;=5,"Excellent",K2654&lt;=10,"Good",TRUE,"Delayed")</f>
        <v>Excellent</v>
      </c>
      <c r="AA2654" s="5" t="str">
        <f>_xlfn.XLOOKUP(Table1[[#This Row],[Shipment_ID]],A:A,E:E)</f>
        <v>MSC</v>
      </c>
      <c r="AB2654" s="5">
        <f t="shared" si="41"/>
        <v>9385.8799999999992</v>
      </c>
    </row>
    <row r="2655" spans="1:28">
      <c r="A2655" t="s">
        <v>2849</v>
      </c>
      <c r="B2655" s="1">
        <v>45433</v>
      </c>
      <c r="C2655" t="s">
        <v>115</v>
      </c>
      <c r="D2655" t="s">
        <v>82</v>
      </c>
      <c r="E2655" t="s">
        <v>102</v>
      </c>
      <c r="F2655" t="s">
        <v>58</v>
      </c>
      <c r="G2655" t="s">
        <v>67</v>
      </c>
      <c r="H2655">
        <v>18.440000000000001</v>
      </c>
      <c r="I2655">
        <v>992</v>
      </c>
      <c r="J2655">
        <v>101.68</v>
      </c>
      <c r="K2655">
        <v>3</v>
      </c>
      <c r="L2655" t="s">
        <v>44</v>
      </c>
      <c r="M2655" t="s">
        <v>45</v>
      </c>
      <c r="N2655">
        <v>54201.599999999999</v>
      </c>
      <c r="O2655" t="s">
        <v>137</v>
      </c>
      <c r="P2655" t="s">
        <v>78</v>
      </c>
      <c r="Q2655">
        <v>84.37</v>
      </c>
      <c r="R2655">
        <v>2721.6</v>
      </c>
      <c r="S2655">
        <v>2121.4499999999998</v>
      </c>
      <c r="T2655">
        <v>7997.66</v>
      </c>
      <c r="U2655" t="str">
        <f>TEXT(Table1[[#This Row],[Booking_Date]],"mmm")</f>
        <v>May</v>
      </c>
      <c r="V2655">
        <f>YEAR(Table1[[#This Row],[Booking_Date]])</f>
        <v>2024</v>
      </c>
      <c r="W2655" t="s">
        <v>75</v>
      </c>
      <c r="X2655" t="str">
        <f>IF(Table1[[#This Row],[Freight_Cost]]&gt;50000,"High","Low")</f>
        <v>High</v>
      </c>
      <c r="Y2655" s="5" t="str">
        <f>IF(Table1[[#This Row],[Profit]]&gt;10000,"Good","Average")</f>
        <v>Average</v>
      </c>
      <c r="Z2655" s="5" t="str" cm="1">
        <f t="array" ref="Z2655">_xlfn.IFS(K2655&lt;=5,"Excellent",K2655&lt;=10,"Good",TRUE,"Delayed")</f>
        <v>Excellent</v>
      </c>
      <c r="AA2655" s="5" t="str">
        <f>_xlfn.XLOOKUP(Table1[[#This Row],[Shipment_ID]],A:A,E:E)</f>
        <v>Maersk</v>
      </c>
      <c r="AB2655" s="5">
        <f t="shared" si="41"/>
        <v>7997.66</v>
      </c>
    </row>
    <row r="2656" spans="1:28">
      <c r="A2656" t="s">
        <v>2850</v>
      </c>
      <c r="B2656" s="1">
        <v>45927</v>
      </c>
      <c r="C2656" t="s">
        <v>121</v>
      </c>
      <c r="D2656" t="s">
        <v>41</v>
      </c>
      <c r="E2656" t="s">
        <v>102</v>
      </c>
      <c r="F2656" t="s">
        <v>58</v>
      </c>
      <c r="G2656" t="s">
        <v>52</v>
      </c>
      <c r="H2656">
        <v>24.94</v>
      </c>
      <c r="I2656">
        <v>1125</v>
      </c>
      <c r="J2656">
        <v>92.34</v>
      </c>
      <c r="K2656">
        <v>4</v>
      </c>
      <c r="L2656" t="s">
        <v>68</v>
      </c>
      <c r="M2656" t="s">
        <v>60</v>
      </c>
      <c r="N2656">
        <v>61526.8</v>
      </c>
      <c r="O2656" t="s">
        <v>368</v>
      </c>
      <c r="P2656" t="s">
        <v>37</v>
      </c>
      <c r="Q2656">
        <v>84.48</v>
      </c>
      <c r="R2656">
        <v>3247.6</v>
      </c>
      <c r="S2656">
        <v>4887.62</v>
      </c>
      <c r="T2656">
        <v>8198.49</v>
      </c>
      <c r="U2656" t="str">
        <f>TEXT(Table1[[#This Row],[Booking_Date]],"mmm")</f>
        <v>Sep</v>
      </c>
      <c r="V2656">
        <f>YEAR(Table1[[#This Row],[Booking_Date]])</f>
        <v>2025</v>
      </c>
      <c r="W2656" t="s">
        <v>48</v>
      </c>
      <c r="X2656" t="str">
        <f>IF(Table1[[#This Row],[Freight_Cost]]&gt;50000,"High","Low")</f>
        <v>High</v>
      </c>
      <c r="Y2656" s="5" t="str">
        <f>IF(Table1[[#This Row],[Profit]]&gt;10000,"Good","Average")</f>
        <v>Average</v>
      </c>
      <c r="Z2656" s="5" t="str" cm="1">
        <f t="array" ref="Z2656">_xlfn.IFS(K2656&lt;=5,"Excellent",K2656&lt;=10,"Good",TRUE,"Delayed")</f>
        <v>Excellent</v>
      </c>
      <c r="AA2656" s="5" t="str">
        <f>_xlfn.XLOOKUP(Table1[[#This Row],[Shipment_ID]],A:A,E:E)</f>
        <v>Maersk</v>
      </c>
      <c r="AB2656" s="5">
        <f t="shared" si="41"/>
        <v>8198.49</v>
      </c>
    </row>
    <row r="2657" spans="1:28">
      <c r="A2657" t="s">
        <v>2851</v>
      </c>
      <c r="B2657" s="1">
        <v>45915</v>
      </c>
      <c r="C2657" t="s">
        <v>64</v>
      </c>
      <c r="D2657" t="s">
        <v>82</v>
      </c>
      <c r="E2657" t="s">
        <v>31</v>
      </c>
      <c r="F2657" t="s">
        <v>32</v>
      </c>
      <c r="G2657" t="s">
        <v>33</v>
      </c>
      <c r="H2657">
        <v>21.38</v>
      </c>
      <c r="I2657">
        <v>1839</v>
      </c>
      <c r="J2657">
        <v>101.71</v>
      </c>
      <c r="K2657">
        <v>5</v>
      </c>
      <c r="L2657" t="s">
        <v>44</v>
      </c>
      <c r="M2657" t="s">
        <v>60</v>
      </c>
      <c r="N2657">
        <v>53515.199999999997</v>
      </c>
      <c r="O2657" t="s">
        <v>248</v>
      </c>
      <c r="P2657" t="s">
        <v>74</v>
      </c>
      <c r="Q2657">
        <v>87.29</v>
      </c>
      <c r="R2657">
        <v>4533.2</v>
      </c>
      <c r="S2657">
        <v>1737.17</v>
      </c>
      <c r="T2657">
        <v>8842.15</v>
      </c>
      <c r="U2657" t="str">
        <f>TEXT(Table1[[#This Row],[Booking_Date]],"mmm")</f>
        <v>Sep</v>
      </c>
      <c r="V2657">
        <f>YEAR(Table1[[#This Row],[Booking_Date]])</f>
        <v>2025</v>
      </c>
      <c r="W2657" t="s">
        <v>48</v>
      </c>
      <c r="X2657" t="str">
        <f>IF(Table1[[#This Row],[Freight_Cost]]&gt;50000,"High","Low")</f>
        <v>High</v>
      </c>
      <c r="Y2657" s="5" t="str">
        <f>IF(Table1[[#This Row],[Profit]]&gt;10000,"Good","Average")</f>
        <v>Average</v>
      </c>
      <c r="Z2657" s="5" t="str" cm="1">
        <f t="array" ref="Z2657">_xlfn.IFS(K2657&lt;=5,"Excellent",K2657&lt;=10,"Good",TRUE,"Delayed")</f>
        <v>Excellent</v>
      </c>
      <c r="AA2657" s="5" t="str">
        <f>_xlfn.XLOOKUP(Table1[[#This Row],[Shipment_ID]],A:A,E:E)</f>
        <v>Hapag-Lloyd</v>
      </c>
      <c r="AB2657" s="5">
        <f t="shared" si="41"/>
        <v>8842.15</v>
      </c>
    </row>
    <row r="2658" spans="1:28">
      <c r="A2658" t="s">
        <v>2852</v>
      </c>
      <c r="B2658" s="1">
        <v>45665</v>
      </c>
      <c r="C2658" t="s">
        <v>89</v>
      </c>
      <c r="D2658" t="s">
        <v>56</v>
      </c>
      <c r="E2658" t="s">
        <v>42</v>
      </c>
      <c r="F2658" t="s">
        <v>58</v>
      </c>
      <c r="G2658" t="s">
        <v>59</v>
      </c>
      <c r="H2658">
        <v>13.36</v>
      </c>
      <c r="I2658">
        <v>338</v>
      </c>
      <c r="J2658">
        <v>86.33</v>
      </c>
      <c r="K2658">
        <v>2</v>
      </c>
      <c r="L2658" t="s">
        <v>44</v>
      </c>
      <c r="M2658" t="s">
        <v>60</v>
      </c>
      <c r="N2658">
        <v>38439.599999999999</v>
      </c>
      <c r="O2658" t="s">
        <v>328</v>
      </c>
      <c r="P2658" t="s">
        <v>54</v>
      </c>
      <c r="Q2658">
        <v>81.17</v>
      </c>
      <c r="R2658">
        <v>1210.4000000000001</v>
      </c>
      <c r="S2658">
        <v>2085.5100000000002</v>
      </c>
      <c r="T2658">
        <v>5367.18</v>
      </c>
      <c r="U2658" t="str">
        <f>TEXT(Table1[[#This Row],[Booking_Date]],"mmm")</f>
        <v>Jan</v>
      </c>
      <c r="V2658">
        <f>YEAR(Table1[[#This Row],[Booking_Date]])</f>
        <v>2025</v>
      </c>
      <c r="W2658" t="s">
        <v>38</v>
      </c>
      <c r="X2658" t="str">
        <f>IF(Table1[[#This Row],[Freight_Cost]]&gt;50000,"High","Low")</f>
        <v>Low</v>
      </c>
      <c r="Y2658" s="5" t="str">
        <f>IF(Table1[[#This Row],[Profit]]&gt;10000,"Good","Average")</f>
        <v>Average</v>
      </c>
      <c r="Z2658" s="5" t="str" cm="1">
        <f t="array" ref="Z2658">_xlfn.IFS(K2658&lt;=5,"Excellent",K2658&lt;=10,"Good",TRUE,"Delayed")</f>
        <v>Excellent</v>
      </c>
      <c r="AA2658" s="5" t="str">
        <f>_xlfn.XLOOKUP(Table1[[#This Row],[Shipment_ID]],A:A,E:E)</f>
        <v>CMA CGM</v>
      </c>
      <c r="AB2658" s="5">
        <f t="shared" si="41"/>
        <v>5367.18</v>
      </c>
    </row>
    <row r="2659" spans="1:28">
      <c r="A2659" t="s">
        <v>2853</v>
      </c>
      <c r="B2659" s="1">
        <v>45498</v>
      </c>
      <c r="C2659" t="s">
        <v>115</v>
      </c>
      <c r="D2659" t="s">
        <v>51</v>
      </c>
      <c r="E2659" t="s">
        <v>31</v>
      </c>
      <c r="F2659" t="s">
        <v>58</v>
      </c>
      <c r="G2659" t="s">
        <v>90</v>
      </c>
      <c r="H2659">
        <v>13.04</v>
      </c>
      <c r="I2659">
        <v>735</v>
      </c>
      <c r="J2659">
        <v>95.32</v>
      </c>
      <c r="K2659">
        <v>2</v>
      </c>
      <c r="L2659" t="s">
        <v>34</v>
      </c>
      <c r="M2659" t="s">
        <v>35</v>
      </c>
      <c r="N2659">
        <v>52994.400000000001</v>
      </c>
      <c r="O2659" t="s">
        <v>135</v>
      </c>
      <c r="P2659" t="s">
        <v>37</v>
      </c>
      <c r="Q2659">
        <v>88.41</v>
      </c>
      <c r="R2659">
        <v>1991.6</v>
      </c>
      <c r="S2659">
        <v>2487.77</v>
      </c>
      <c r="T2659">
        <v>5570.83</v>
      </c>
      <c r="U2659" t="str">
        <f>TEXT(Table1[[#This Row],[Booking_Date]],"mmm")</f>
        <v>Jul</v>
      </c>
      <c r="V2659">
        <f>YEAR(Table1[[#This Row],[Booking_Date]])</f>
        <v>2024</v>
      </c>
      <c r="W2659" t="s">
        <v>48</v>
      </c>
      <c r="X2659" t="str">
        <f>IF(Table1[[#This Row],[Freight_Cost]]&gt;50000,"High","Low")</f>
        <v>High</v>
      </c>
      <c r="Y2659" s="5" t="str">
        <f>IF(Table1[[#This Row],[Profit]]&gt;10000,"Good","Average")</f>
        <v>Average</v>
      </c>
      <c r="Z2659" s="5" t="str" cm="1">
        <f t="array" ref="Z2659">_xlfn.IFS(K2659&lt;=5,"Excellent",K2659&lt;=10,"Good",TRUE,"Delayed")</f>
        <v>Excellent</v>
      </c>
      <c r="AA2659" s="5" t="str">
        <f>_xlfn.XLOOKUP(Table1[[#This Row],[Shipment_ID]],A:A,E:E)</f>
        <v>Hapag-Lloyd</v>
      </c>
      <c r="AB2659" s="5">
        <f t="shared" si="41"/>
        <v>5570.83</v>
      </c>
    </row>
    <row r="2660" spans="1:28">
      <c r="A2660" t="s">
        <v>2854</v>
      </c>
      <c r="B2660" s="1">
        <v>46105</v>
      </c>
      <c r="C2660" t="s">
        <v>115</v>
      </c>
      <c r="D2660" t="s">
        <v>65</v>
      </c>
      <c r="E2660" t="s">
        <v>83</v>
      </c>
      <c r="F2660" t="s">
        <v>32</v>
      </c>
      <c r="G2660" t="s">
        <v>59</v>
      </c>
      <c r="H2660">
        <v>15.51</v>
      </c>
      <c r="I2660">
        <v>817</v>
      </c>
      <c r="J2660">
        <v>91.31</v>
      </c>
      <c r="K2660">
        <v>4</v>
      </c>
      <c r="L2660" t="s">
        <v>68</v>
      </c>
      <c r="M2660" t="s">
        <v>45</v>
      </c>
      <c r="N2660">
        <v>38720.199999999997</v>
      </c>
      <c r="O2660" t="s">
        <v>137</v>
      </c>
      <c r="P2660" t="s">
        <v>54</v>
      </c>
      <c r="Q2660">
        <v>84.04</v>
      </c>
      <c r="R2660">
        <v>2254.4</v>
      </c>
      <c r="S2660">
        <v>4286.78</v>
      </c>
      <c r="T2660">
        <v>5423.57</v>
      </c>
      <c r="U2660" t="str">
        <f>TEXT(Table1[[#This Row],[Booking_Date]],"mmm")</f>
        <v>Mar</v>
      </c>
      <c r="V2660">
        <f>YEAR(Table1[[#This Row],[Booking_Date]])</f>
        <v>2026</v>
      </c>
      <c r="W2660" t="s">
        <v>38</v>
      </c>
      <c r="X2660" t="str">
        <f>IF(Table1[[#This Row],[Freight_Cost]]&gt;50000,"High","Low")</f>
        <v>Low</v>
      </c>
      <c r="Y2660" s="5" t="str">
        <f>IF(Table1[[#This Row],[Profit]]&gt;10000,"Good","Average")</f>
        <v>Average</v>
      </c>
      <c r="Z2660" s="5" t="str" cm="1">
        <f t="array" ref="Z2660">_xlfn.IFS(K2660&lt;=5,"Excellent",K2660&lt;=10,"Good",TRUE,"Delayed")</f>
        <v>Excellent</v>
      </c>
      <c r="AA2660" s="5" t="str">
        <f>_xlfn.XLOOKUP(Table1[[#This Row],[Shipment_ID]],A:A,E:E)</f>
        <v>MSC</v>
      </c>
      <c r="AB2660" s="5">
        <f t="shared" si="41"/>
        <v>5423.57</v>
      </c>
    </row>
    <row r="2661" spans="1:28">
      <c r="A2661" t="s">
        <v>2855</v>
      </c>
      <c r="B2661" s="1">
        <v>45900</v>
      </c>
      <c r="C2661" t="s">
        <v>40</v>
      </c>
      <c r="D2661" t="s">
        <v>30</v>
      </c>
      <c r="E2661" t="s">
        <v>42</v>
      </c>
      <c r="F2661" t="s">
        <v>32</v>
      </c>
      <c r="G2661" t="s">
        <v>33</v>
      </c>
      <c r="H2661">
        <v>26.35</v>
      </c>
      <c r="I2661">
        <v>2595</v>
      </c>
      <c r="J2661">
        <v>92.02</v>
      </c>
      <c r="K2661">
        <v>6</v>
      </c>
      <c r="L2661" t="s">
        <v>68</v>
      </c>
      <c r="M2661" t="s">
        <v>45</v>
      </c>
      <c r="N2661">
        <v>69897.399999999994</v>
      </c>
      <c r="O2661" t="s">
        <v>118</v>
      </c>
      <c r="P2661" t="s">
        <v>70</v>
      </c>
      <c r="Q2661">
        <v>88.83</v>
      </c>
      <c r="R2661">
        <v>6244</v>
      </c>
      <c r="S2661">
        <v>3513.75</v>
      </c>
      <c r="T2661">
        <v>12213.1</v>
      </c>
      <c r="U2661" t="str">
        <f>TEXT(Table1[[#This Row],[Booking_Date]],"mmm")</f>
        <v>Aug</v>
      </c>
      <c r="V2661">
        <f>YEAR(Table1[[#This Row],[Booking_Date]])</f>
        <v>2025</v>
      </c>
      <c r="W2661" t="s">
        <v>48</v>
      </c>
      <c r="X2661" t="str">
        <f>IF(Table1[[#This Row],[Freight_Cost]]&gt;50000,"High","Low")</f>
        <v>High</v>
      </c>
      <c r="Y2661" s="5" t="str">
        <f>IF(Table1[[#This Row],[Profit]]&gt;10000,"Good","Average")</f>
        <v>Good</v>
      </c>
      <c r="Z2661" s="5" t="str" cm="1">
        <f t="array" ref="Z2661">_xlfn.IFS(K2661&lt;=5,"Excellent",K2661&lt;=10,"Good",TRUE,"Delayed")</f>
        <v>Good</v>
      </c>
      <c r="AA2661" s="5" t="str">
        <f>_xlfn.XLOOKUP(Table1[[#This Row],[Shipment_ID]],A:A,E:E)</f>
        <v>CMA CGM</v>
      </c>
      <c r="AB2661" s="5">
        <f t="shared" si="41"/>
        <v>12213.1</v>
      </c>
    </row>
    <row r="2662" spans="1:28">
      <c r="A2662" t="s">
        <v>2856</v>
      </c>
      <c r="B2662" s="1">
        <v>46132</v>
      </c>
      <c r="C2662" t="s">
        <v>115</v>
      </c>
      <c r="D2662" t="s">
        <v>108</v>
      </c>
      <c r="E2662" t="s">
        <v>83</v>
      </c>
      <c r="F2662" t="s">
        <v>32</v>
      </c>
      <c r="G2662" t="s">
        <v>59</v>
      </c>
      <c r="H2662">
        <v>20.78</v>
      </c>
      <c r="I2662">
        <v>1917</v>
      </c>
      <c r="J2662">
        <v>94.37</v>
      </c>
      <c r="K2662">
        <v>5</v>
      </c>
      <c r="L2662" t="s">
        <v>44</v>
      </c>
      <c r="M2662" t="s">
        <v>45</v>
      </c>
      <c r="N2662">
        <v>54530.400000000001</v>
      </c>
      <c r="O2662" t="s">
        <v>191</v>
      </c>
      <c r="P2662" t="s">
        <v>70</v>
      </c>
      <c r="Q2662">
        <v>84.56</v>
      </c>
      <c r="R2662">
        <v>4665.2</v>
      </c>
      <c r="S2662">
        <v>2357.7600000000002</v>
      </c>
      <c r="T2662">
        <v>7960.51</v>
      </c>
      <c r="U2662" t="str">
        <f>TEXT(Table1[[#This Row],[Booking_Date]],"mmm")</f>
        <v>Apr</v>
      </c>
      <c r="V2662">
        <f>YEAR(Table1[[#This Row],[Booking_Date]])</f>
        <v>2026</v>
      </c>
      <c r="W2662" t="s">
        <v>75</v>
      </c>
      <c r="X2662" t="str">
        <f>IF(Table1[[#This Row],[Freight_Cost]]&gt;50000,"High","Low")</f>
        <v>High</v>
      </c>
      <c r="Y2662" s="5" t="str">
        <f>IF(Table1[[#This Row],[Profit]]&gt;10000,"Good","Average")</f>
        <v>Average</v>
      </c>
      <c r="Z2662" s="5" t="str" cm="1">
        <f t="array" ref="Z2662">_xlfn.IFS(K2662&lt;=5,"Excellent",K2662&lt;=10,"Good",TRUE,"Delayed")</f>
        <v>Excellent</v>
      </c>
      <c r="AA2662" s="5" t="str">
        <f>_xlfn.XLOOKUP(Table1[[#This Row],[Shipment_ID]],A:A,E:E)</f>
        <v>MSC</v>
      </c>
      <c r="AB2662" s="5">
        <f t="shared" si="41"/>
        <v>7960.51</v>
      </c>
    </row>
    <row r="2663" spans="1:28">
      <c r="A2663" t="s">
        <v>2857</v>
      </c>
      <c r="B2663" s="1">
        <v>45547</v>
      </c>
      <c r="C2663" t="s">
        <v>89</v>
      </c>
      <c r="D2663" t="s">
        <v>30</v>
      </c>
      <c r="E2663" t="s">
        <v>99</v>
      </c>
      <c r="F2663" t="s">
        <v>32</v>
      </c>
      <c r="G2663" t="s">
        <v>90</v>
      </c>
      <c r="H2663">
        <v>10.119999999999999</v>
      </c>
      <c r="I2663">
        <v>506</v>
      </c>
      <c r="J2663">
        <v>93.09</v>
      </c>
      <c r="K2663">
        <v>2</v>
      </c>
      <c r="L2663" t="s">
        <v>44</v>
      </c>
      <c r="M2663" t="s">
        <v>45</v>
      </c>
      <c r="N2663">
        <v>27850.799999999999</v>
      </c>
      <c r="O2663" t="s">
        <v>416</v>
      </c>
      <c r="P2663" t="s">
        <v>54</v>
      </c>
      <c r="Q2663">
        <v>83.88</v>
      </c>
      <c r="R2663">
        <v>1416.8</v>
      </c>
      <c r="S2663">
        <v>4428.28</v>
      </c>
      <c r="T2663">
        <v>4205.6400000000003</v>
      </c>
      <c r="U2663" t="str">
        <f>TEXT(Table1[[#This Row],[Booking_Date]],"mmm")</f>
        <v>Sep</v>
      </c>
      <c r="V2663">
        <f>YEAR(Table1[[#This Row],[Booking_Date]])</f>
        <v>2024</v>
      </c>
      <c r="W2663" t="s">
        <v>48</v>
      </c>
      <c r="X2663" t="str">
        <f>IF(Table1[[#This Row],[Freight_Cost]]&gt;50000,"High","Low")</f>
        <v>Low</v>
      </c>
      <c r="Y2663" s="5" t="str">
        <f>IF(Table1[[#This Row],[Profit]]&gt;10000,"Good","Average")</f>
        <v>Average</v>
      </c>
      <c r="Z2663" s="5" t="str" cm="1">
        <f t="array" ref="Z2663">_xlfn.IFS(K2663&lt;=5,"Excellent",K2663&lt;=10,"Good",TRUE,"Delayed")</f>
        <v>Excellent</v>
      </c>
      <c r="AA2663" s="5" t="str">
        <f>_xlfn.XLOOKUP(Table1[[#This Row],[Shipment_ID]],A:A,E:E)</f>
        <v>ONE</v>
      </c>
      <c r="AB2663" s="5">
        <f t="shared" si="41"/>
        <v>4205.6400000000003</v>
      </c>
    </row>
    <row r="2664" spans="1:28">
      <c r="A2664" t="s">
        <v>2858</v>
      </c>
      <c r="B2664" s="1">
        <v>45766</v>
      </c>
      <c r="C2664" t="s">
        <v>89</v>
      </c>
      <c r="D2664" t="s">
        <v>108</v>
      </c>
      <c r="E2664" t="s">
        <v>102</v>
      </c>
      <c r="F2664" t="s">
        <v>32</v>
      </c>
      <c r="G2664" t="s">
        <v>90</v>
      </c>
      <c r="H2664">
        <v>19.149999999999999</v>
      </c>
      <c r="I2664">
        <v>1264</v>
      </c>
      <c r="J2664">
        <v>86.18</v>
      </c>
      <c r="K2664">
        <v>4</v>
      </c>
      <c r="L2664" t="s">
        <v>44</v>
      </c>
      <c r="M2664" t="s">
        <v>35</v>
      </c>
      <c r="N2664">
        <v>46744.6</v>
      </c>
      <c r="O2664" t="s">
        <v>350</v>
      </c>
      <c r="P2664" t="s">
        <v>54</v>
      </c>
      <c r="Q2664">
        <v>84.63</v>
      </c>
      <c r="R2664">
        <v>3294</v>
      </c>
      <c r="S2664">
        <v>3951.99</v>
      </c>
      <c r="T2664">
        <v>5011.62</v>
      </c>
      <c r="U2664" t="str">
        <f>TEXT(Table1[[#This Row],[Booking_Date]],"mmm")</f>
        <v>Apr</v>
      </c>
      <c r="V2664">
        <f>YEAR(Table1[[#This Row],[Booking_Date]])</f>
        <v>2025</v>
      </c>
      <c r="W2664" t="s">
        <v>75</v>
      </c>
      <c r="X2664" t="str">
        <f>IF(Table1[[#This Row],[Freight_Cost]]&gt;50000,"High","Low")</f>
        <v>Low</v>
      </c>
      <c r="Y2664" s="5" t="str">
        <f>IF(Table1[[#This Row],[Profit]]&gt;10000,"Good","Average")</f>
        <v>Average</v>
      </c>
      <c r="Z2664" s="5" t="str" cm="1">
        <f t="array" ref="Z2664">_xlfn.IFS(K2664&lt;=5,"Excellent",K2664&lt;=10,"Good",TRUE,"Delayed")</f>
        <v>Excellent</v>
      </c>
      <c r="AA2664" s="5" t="str">
        <f>_xlfn.XLOOKUP(Table1[[#This Row],[Shipment_ID]],A:A,E:E)</f>
        <v>Maersk</v>
      </c>
      <c r="AB2664" s="5">
        <f t="shared" si="41"/>
        <v>5011.62</v>
      </c>
    </row>
    <row r="2665" spans="1:28">
      <c r="A2665" t="s">
        <v>2859</v>
      </c>
      <c r="B2665" s="1">
        <v>45859</v>
      </c>
      <c r="C2665" t="s">
        <v>40</v>
      </c>
      <c r="D2665" t="s">
        <v>82</v>
      </c>
      <c r="E2665" t="s">
        <v>57</v>
      </c>
      <c r="F2665" t="s">
        <v>58</v>
      </c>
      <c r="G2665" t="s">
        <v>43</v>
      </c>
      <c r="H2665">
        <v>24.31</v>
      </c>
      <c r="I2665">
        <v>886</v>
      </c>
      <c r="J2665">
        <v>97.96</v>
      </c>
      <c r="K2665">
        <v>2</v>
      </c>
      <c r="L2665" t="s">
        <v>44</v>
      </c>
      <c r="M2665" t="s">
        <v>35</v>
      </c>
      <c r="N2665">
        <v>60266.2</v>
      </c>
      <c r="O2665" t="s">
        <v>395</v>
      </c>
      <c r="P2665" t="s">
        <v>74</v>
      </c>
      <c r="Q2665">
        <v>82.58</v>
      </c>
      <c r="R2665">
        <v>2744.4</v>
      </c>
      <c r="S2665">
        <v>2490.1</v>
      </c>
      <c r="T2665">
        <v>9744.49</v>
      </c>
      <c r="U2665" t="str">
        <f>TEXT(Table1[[#This Row],[Booking_Date]],"mmm")</f>
        <v>Jul</v>
      </c>
      <c r="V2665">
        <f>YEAR(Table1[[#This Row],[Booking_Date]])</f>
        <v>2025</v>
      </c>
      <c r="W2665" t="s">
        <v>48</v>
      </c>
      <c r="X2665" t="str">
        <f>IF(Table1[[#This Row],[Freight_Cost]]&gt;50000,"High","Low")</f>
        <v>High</v>
      </c>
      <c r="Y2665" s="5" t="str">
        <f>IF(Table1[[#This Row],[Profit]]&gt;10000,"Good","Average")</f>
        <v>Average</v>
      </c>
      <c r="Z2665" s="5" t="str" cm="1">
        <f t="array" ref="Z2665">_xlfn.IFS(K2665&lt;=5,"Excellent",K2665&lt;=10,"Good",TRUE,"Delayed")</f>
        <v>Excellent</v>
      </c>
      <c r="AA2665" s="5" t="str">
        <f>_xlfn.XLOOKUP(Table1[[#This Row],[Shipment_ID]],A:A,E:E)</f>
        <v>Evergreen</v>
      </c>
      <c r="AB2665" s="5">
        <f t="shared" si="41"/>
        <v>9744.49</v>
      </c>
    </row>
    <row r="2666" spans="1:28">
      <c r="A2666" t="s">
        <v>2860</v>
      </c>
      <c r="B2666" s="1">
        <v>45738</v>
      </c>
      <c r="C2666" t="s">
        <v>115</v>
      </c>
      <c r="D2666" t="s">
        <v>65</v>
      </c>
      <c r="E2666" t="s">
        <v>66</v>
      </c>
      <c r="F2666" t="s">
        <v>58</v>
      </c>
      <c r="G2666" t="s">
        <v>33</v>
      </c>
      <c r="H2666">
        <v>13.37</v>
      </c>
      <c r="I2666">
        <v>1783</v>
      </c>
      <c r="J2666">
        <v>87.39</v>
      </c>
      <c r="K2666">
        <v>6</v>
      </c>
      <c r="L2666" t="s">
        <v>68</v>
      </c>
      <c r="M2666" t="s">
        <v>60</v>
      </c>
      <c r="N2666">
        <v>58415.8</v>
      </c>
      <c r="O2666" t="s">
        <v>97</v>
      </c>
      <c r="P2666" t="s">
        <v>78</v>
      </c>
      <c r="Q2666">
        <v>83.94</v>
      </c>
      <c r="R2666">
        <v>4100.8</v>
      </c>
      <c r="S2666">
        <v>4805.45</v>
      </c>
      <c r="T2666">
        <v>5127.63</v>
      </c>
      <c r="U2666" t="str">
        <f>TEXT(Table1[[#This Row],[Booking_Date]],"mmm")</f>
        <v>Mar</v>
      </c>
      <c r="V2666">
        <f>YEAR(Table1[[#This Row],[Booking_Date]])</f>
        <v>2025</v>
      </c>
      <c r="W2666" t="s">
        <v>38</v>
      </c>
      <c r="X2666" t="str">
        <f>IF(Table1[[#This Row],[Freight_Cost]]&gt;50000,"High","Low")</f>
        <v>High</v>
      </c>
      <c r="Y2666" s="5" t="str">
        <f>IF(Table1[[#This Row],[Profit]]&gt;10000,"Good","Average")</f>
        <v>Average</v>
      </c>
      <c r="Z2666" s="5" t="str" cm="1">
        <f t="array" ref="Z2666">_xlfn.IFS(K2666&lt;=5,"Excellent",K2666&lt;=10,"Good",TRUE,"Delayed")</f>
        <v>Good</v>
      </c>
      <c r="AA2666" s="5" t="str">
        <f>_xlfn.XLOOKUP(Table1[[#This Row],[Shipment_ID]],A:A,E:E)</f>
        <v>COSCO</v>
      </c>
      <c r="AB2666" s="5">
        <f t="shared" si="41"/>
        <v>5127.63</v>
      </c>
    </row>
    <row r="2667" spans="1:28">
      <c r="A2667" t="s">
        <v>2861</v>
      </c>
      <c r="B2667" s="1">
        <v>45993</v>
      </c>
      <c r="C2667" t="s">
        <v>64</v>
      </c>
      <c r="D2667" t="s">
        <v>108</v>
      </c>
      <c r="E2667" t="s">
        <v>99</v>
      </c>
      <c r="F2667" t="s">
        <v>58</v>
      </c>
      <c r="G2667" t="s">
        <v>33</v>
      </c>
      <c r="H2667">
        <v>16.98</v>
      </c>
      <c r="I2667">
        <v>2706</v>
      </c>
      <c r="J2667">
        <v>102.77</v>
      </c>
      <c r="K2667">
        <v>8</v>
      </c>
      <c r="L2667" t="s">
        <v>68</v>
      </c>
      <c r="M2667" t="s">
        <v>35</v>
      </c>
      <c r="N2667">
        <v>78586.399999999994</v>
      </c>
      <c r="O2667" t="s">
        <v>53</v>
      </c>
      <c r="P2667" t="s">
        <v>74</v>
      </c>
      <c r="Q2667">
        <v>86.93</v>
      </c>
      <c r="R2667">
        <v>6091.2</v>
      </c>
      <c r="S2667">
        <v>3253.33</v>
      </c>
      <c r="T2667">
        <v>12186.43</v>
      </c>
      <c r="U2667" t="str">
        <f>TEXT(Table1[[#This Row],[Booking_Date]],"mmm")</f>
        <v>Dec</v>
      </c>
      <c r="V2667">
        <f>YEAR(Table1[[#This Row],[Booking_Date]])</f>
        <v>2025</v>
      </c>
      <c r="W2667" t="s">
        <v>104</v>
      </c>
      <c r="X2667" t="str">
        <f>IF(Table1[[#This Row],[Freight_Cost]]&gt;50000,"High","Low")</f>
        <v>High</v>
      </c>
      <c r="Y2667" s="5" t="str">
        <f>IF(Table1[[#This Row],[Profit]]&gt;10000,"Good","Average")</f>
        <v>Good</v>
      </c>
      <c r="Z2667" s="5" t="str" cm="1">
        <f t="array" ref="Z2667">_xlfn.IFS(K2667&lt;=5,"Excellent",K2667&lt;=10,"Good",TRUE,"Delayed")</f>
        <v>Good</v>
      </c>
      <c r="AA2667" s="5" t="str">
        <f>_xlfn.XLOOKUP(Table1[[#This Row],[Shipment_ID]],A:A,E:E)</f>
        <v>ONE</v>
      </c>
      <c r="AB2667" s="5">
        <f t="shared" si="41"/>
        <v>12186.43</v>
      </c>
    </row>
    <row r="2668" spans="1:28">
      <c r="A2668" t="s">
        <v>2862</v>
      </c>
      <c r="B2668" s="1">
        <v>45988</v>
      </c>
      <c r="C2668" t="s">
        <v>40</v>
      </c>
      <c r="D2668" t="s">
        <v>72</v>
      </c>
      <c r="E2668" t="s">
        <v>57</v>
      </c>
      <c r="F2668" t="s">
        <v>32</v>
      </c>
      <c r="G2668" t="s">
        <v>33</v>
      </c>
      <c r="H2668">
        <v>11.17</v>
      </c>
      <c r="I2668">
        <v>543</v>
      </c>
      <c r="J2668">
        <v>89.81</v>
      </c>
      <c r="K2668">
        <v>2</v>
      </c>
      <c r="L2668" t="s">
        <v>34</v>
      </c>
      <c r="M2668" t="s">
        <v>45</v>
      </c>
      <c r="N2668">
        <v>33846.199999999997</v>
      </c>
      <c r="O2668" t="s">
        <v>170</v>
      </c>
      <c r="P2668" t="s">
        <v>62</v>
      </c>
      <c r="Q2668">
        <v>81.900000000000006</v>
      </c>
      <c r="R2668">
        <v>1532.8</v>
      </c>
      <c r="S2668">
        <v>4832.34</v>
      </c>
      <c r="T2668">
        <v>3117.22</v>
      </c>
      <c r="U2668" t="str">
        <f>TEXT(Table1[[#This Row],[Booking_Date]],"mmm")</f>
        <v>Nov</v>
      </c>
      <c r="V2668">
        <f>YEAR(Table1[[#This Row],[Booking_Date]])</f>
        <v>2025</v>
      </c>
      <c r="W2668" t="s">
        <v>104</v>
      </c>
      <c r="X2668" t="str">
        <f>IF(Table1[[#This Row],[Freight_Cost]]&gt;50000,"High","Low")</f>
        <v>Low</v>
      </c>
      <c r="Y2668" s="5" t="str">
        <f>IF(Table1[[#This Row],[Profit]]&gt;10000,"Good","Average")</f>
        <v>Average</v>
      </c>
      <c r="Z2668" s="5" t="str" cm="1">
        <f t="array" ref="Z2668">_xlfn.IFS(K2668&lt;=5,"Excellent",K2668&lt;=10,"Good",TRUE,"Delayed")</f>
        <v>Excellent</v>
      </c>
      <c r="AA2668" s="5" t="str">
        <f>_xlfn.XLOOKUP(Table1[[#This Row],[Shipment_ID]],A:A,E:E)</f>
        <v>Evergreen</v>
      </c>
      <c r="AB2668" s="5">
        <f t="shared" si="41"/>
        <v>3117.22</v>
      </c>
    </row>
    <row r="2669" spans="1:28">
      <c r="A2669" t="s">
        <v>2863</v>
      </c>
      <c r="B2669" s="1">
        <v>45382</v>
      </c>
      <c r="C2669" t="s">
        <v>40</v>
      </c>
      <c r="D2669" t="s">
        <v>51</v>
      </c>
      <c r="E2669" t="s">
        <v>31</v>
      </c>
      <c r="F2669" t="s">
        <v>58</v>
      </c>
      <c r="G2669" t="s">
        <v>84</v>
      </c>
      <c r="H2669">
        <v>11.64</v>
      </c>
      <c r="I2669">
        <v>2647</v>
      </c>
      <c r="J2669">
        <v>102.57</v>
      </c>
      <c r="K2669">
        <v>6</v>
      </c>
      <c r="L2669" t="s">
        <v>44</v>
      </c>
      <c r="M2669" t="s">
        <v>35</v>
      </c>
      <c r="N2669">
        <v>70548.399999999994</v>
      </c>
      <c r="O2669" t="s">
        <v>358</v>
      </c>
      <c r="P2669" t="s">
        <v>37</v>
      </c>
      <c r="Q2669">
        <v>86.32</v>
      </c>
      <c r="R2669">
        <v>5759.6</v>
      </c>
      <c r="S2669">
        <v>2073.7600000000002</v>
      </c>
      <c r="T2669">
        <v>7317.57</v>
      </c>
      <c r="U2669" t="str">
        <f>TEXT(Table1[[#This Row],[Booking_Date]],"mmm")</f>
        <v>Mar</v>
      </c>
      <c r="V2669">
        <f>YEAR(Table1[[#This Row],[Booking_Date]])</f>
        <v>2024</v>
      </c>
      <c r="W2669" t="s">
        <v>38</v>
      </c>
      <c r="X2669" t="str">
        <f>IF(Table1[[#This Row],[Freight_Cost]]&gt;50000,"High","Low")</f>
        <v>High</v>
      </c>
      <c r="Y2669" s="5" t="str">
        <f>IF(Table1[[#This Row],[Profit]]&gt;10000,"Good","Average")</f>
        <v>Average</v>
      </c>
      <c r="Z2669" s="5" t="str" cm="1">
        <f t="array" ref="Z2669">_xlfn.IFS(K2669&lt;=5,"Excellent",K2669&lt;=10,"Good",TRUE,"Delayed")</f>
        <v>Good</v>
      </c>
      <c r="AA2669" s="5" t="str">
        <f>_xlfn.XLOOKUP(Table1[[#This Row],[Shipment_ID]],A:A,E:E)</f>
        <v>Hapag-Lloyd</v>
      </c>
      <c r="AB2669" s="5">
        <f t="shared" si="41"/>
        <v>7317.57</v>
      </c>
    </row>
    <row r="2670" spans="1:28">
      <c r="A2670" t="s">
        <v>2864</v>
      </c>
      <c r="B2670" s="1">
        <v>45468</v>
      </c>
      <c r="C2670" t="s">
        <v>29</v>
      </c>
      <c r="D2670" t="s">
        <v>82</v>
      </c>
      <c r="E2670" t="s">
        <v>102</v>
      </c>
      <c r="F2670" t="s">
        <v>32</v>
      </c>
      <c r="G2670" t="s">
        <v>52</v>
      </c>
      <c r="H2670">
        <v>24.34</v>
      </c>
      <c r="I2670">
        <v>1588</v>
      </c>
      <c r="J2670">
        <v>89.17</v>
      </c>
      <c r="K2670">
        <v>4</v>
      </c>
      <c r="L2670" t="s">
        <v>34</v>
      </c>
      <c r="M2670" t="s">
        <v>45</v>
      </c>
      <c r="N2670">
        <v>58162.400000000001</v>
      </c>
      <c r="O2670" t="s">
        <v>77</v>
      </c>
      <c r="P2670" t="s">
        <v>70</v>
      </c>
      <c r="Q2670">
        <v>87</v>
      </c>
      <c r="R2670">
        <v>4149.6000000000004</v>
      </c>
      <c r="S2670">
        <v>2961.87</v>
      </c>
      <c r="T2670">
        <v>9758.85</v>
      </c>
      <c r="U2670" t="str">
        <f>TEXT(Table1[[#This Row],[Booking_Date]],"mmm")</f>
        <v>Jun</v>
      </c>
      <c r="V2670">
        <f>YEAR(Table1[[#This Row],[Booking_Date]])</f>
        <v>2024</v>
      </c>
      <c r="W2670" t="s">
        <v>75</v>
      </c>
      <c r="X2670" t="str">
        <f>IF(Table1[[#This Row],[Freight_Cost]]&gt;50000,"High","Low")</f>
        <v>High</v>
      </c>
      <c r="Y2670" s="5" t="str">
        <f>IF(Table1[[#This Row],[Profit]]&gt;10000,"Good","Average")</f>
        <v>Average</v>
      </c>
      <c r="Z2670" s="5" t="str" cm="1">
        <f t="array" ref="Z2670">_xlfn.IFS(K2670&lt;=5,"Excellent",K2670&lt;=10,"Good",TRUE,"Delayed")</f>
        <v>Excellent</v>
      </c>
      <c r="AA2670" s="5" t="str">
        <f>_xlfn.XLOOKUP(Table1[[#This Row],[Shipment_ID]],A:A,E:E)</f>
        <v>Maersk</v>
      </c>
      <c r="AB2670" s="5">
        <f t="shared" si="41"/>
        <v>9758.85</v>
      </c>
    </row>
    <row r="2671" spans="1:28">
      <c r="A2671" t="s">
        <v>2865</v>
      </c>
      <c r="B2671" s="1">
        <v>45422</v>
      </c>
      <c r="C2671" t="s">
        <v>50</v>
      </c>
      <c r="D2671" t="s">
        <v>30</v>
      </c>
      <c r="E2671" t="s">
        <v>83</v>
      </c>
      <c r="F2671" t="s">
        <v>32</v>
      </c>
      <c r="G2671" t="s">
        <v>67</v>
      </c>
      <c r="H2671">
        <v>13.9</v>
      </c>
      <c r="I2671">
        <v>2149</v>
      </c>
      <c r="J2671">
        <v>99.31</v>
      </c>
      <c r="K2671">
        <v>5</v>
      </c>
      <c r="L2671" t="s">
        <v>44</v>
      </c>
      <c r="M2671" t="s">
        <v>60</v>
      </c>
      <c r="N2671">
        <v>50215.199999999997</v>
      </c>
      <c r="O2671" t="s">
        <v>116</v>
      </c>
      <c r="P2671" t="s">
        <v>78</v>
      </c>
      <c r="Q2671">
        <v>82.87</v>
      </c>
      <c r="R2671">
        <v>4854</v>
      </c>
      <c r="S2671">
        <v>3767.38</v>
      </c>
      <c r="T2671">
        <v>5693.34</v>
      </c>
      <c r="U2671" t="str">
        <f>TEXT(Table1[[#This Row],[Booking_Date]],"mmm")</f>
        <v>May</v>
      </c>
      <c r="V2671">
        <f>YEAR(Table1[[#This Row],[Booking_Date]])</f>
        <v>2024</v>
      </c>
      <c r="W2671" t="s">
        <v>75</v>
      </c>
      <c r="X2671" t="str">
        <f>IF(Table1[[#This Row],[Freight_Cost]]&gt;50000,"High","Low")</f>
        <v>High</v>
      </c>
      <c r="Y2671" s="5" t="str">
        <f>IF(Table1[[#This Row],[Profit]]&gt;10000,"Good","Average")</f>
        <v>Average</v>
      </c>
      <c r="Z2671" s="5" t="str" cm="1">
        <f t="array" ref="Z2671">_xlfn.IFS(K2671&lt;=5,"Excellent",K2671&lt;=10,"Good",TRUE,"Delayed")</f>
        <v>Excellent</v>
      </c>
      <c r="AA2671" s="5" t="str">
        <f>_xlfn.XLOOKUP(Table1[[#This Row],[Shipment_ID]],A:A,E:E)</f>
        <v>MSC</v>
      </c>
      <c r="AB2671" s="5">
        <f t="shared" si="41"/>
        <v>5693.34</v>
      </c>
    </row>
    <row r="2672" spans="1:28">
      <c r="A2672" t="s">
        <v>2866</v>
      </c>
      <c r="B2672" s="1">
        <v>45344</v>
      </c>
      <c r="C2672" t="s">
        <v>89</v>
      </c>
      <c r="D2672" t="s">
        <v>108</v>
      </c>
      <c r="E2672" t="s">
        <v>99</v>
      </c>
      <c r="F2672" t="s">
        <v>32</v>
      </c>
      <c r="G2672" t="s">
        <v>52</v>
      </c>
      <c r="H2672">
        <v>11.85</v>
      </c>
      <c r="I2672">
        <v>1947</v>
      </c>
      <c r="J2672">
        <v>96.12</v>
      </c>
      <c r="K2672">
        <v>4</v>
      </c>
      <c r="L2672" t="s">
        <v>68</v>
      </c>
      <c r="M2672" t="s">
        <v>45</v>
      </c>
      <c r="N2672">
        <v>49563.4</v>
      </c>
      <c r="O2672" t="s">
        <v>106</v>
      </c>
      <c r="P2672" t="s">
        <v>62</v>
      </c>
      <c r="Q2672">
        <v>87.61</v>
      </c>
      <c r="R2672">
        <v>4368</v>
      </c>
      <c r="S2672">
        <v>4409.38</v>
      </c>
      <c r="T2672">
        <v>8189.11</v>
      </c>
      <c r="U2672" t="str">
        <f>TEXT(Table1[[#This Row],[Booking_Date]],"mmm")</f>
        <v>Feb</v>
      </c>
      <c r="V2672">
        <f>YEAR(Table1[[#This Row],[Booking_Date]])</f>
        <v>2024</v>
      </c>
      <c r="W2672" t="s">
        <v>38</v>
      </c>
      <c r="X2672" t="str">
        <f>IF(Table1[[#This Row],[Freight_Cost]]&gt;50000,"High","Low")</f>
        <v>Low</v>
      </c>
      <c r="Y2672" s="5" t="str">
        <f>IF(Table1[[#This Row],[Profit]]&gt;10000,"Good","Average")</f>
        <v>Average</v>
      </c>
      <c r="Z2672" s="5" t="str" cm="1">
        <f t="array" ref="Z2672">_xlfn.IFS(K2672&lt;=5,"Excellent",K2672&lt;=10,"Good",TRUE,"Delayed")</f>
        <v>Excellent</v>
      </c>
      <c r="AA2672" s="5" t="str">
        <f>_xlfn.XLOOKUP(Table1[[#This Row],[Shipment_ID]],A:A,E:E)</f>
        <v>ONE</v>
      </c>
      <c r="AB2672" s="5">
        <f t="shared" si="41"/>
        <v>8189.11</v>
      </c>
    </row>
    <row r="2673" spans="1:28">
      <c r="A2673" t="s">
        <v>2867</v>
      </c>
      <c r="B2673" s="1">
        <v>46032</v>
      </c>
      <c r="C2673" t="s">
        <v>40</v>
      </c>
      <c r="D2673" t="s">
        <v>108</v>
      </c>
      <c r="E2673" t="s">
        <v>57</v>
      </c>
      <c r="F2673" t="s">
        <v>58</v>
      </c>
      <c r="G2673" t="s">
        <v>84</v>
      </c>
      <c r="H2673">
        <v>16.170000000000002</v>
      </c>
      <c r="I2673">
        <v>2754</v>
      </c>
      <c r="J2673">
        <v>97.75</v>
      </c>
      <c r="K2673">
        <v>6</v>
      </c>
      <c r="L2673" t="s">
        <v>68</v>
      </c>
      <c r="M2673" t="s">
        <v>35</v>
      </c>
      <c r="N2673">
        <v>77831</v>
      </c>
      <c r="O2673" t="s">
        <v>232</v>
      </c>
      <c r="P2673" t="s">
        <v>70</v>
      </c>
      <c r="Q2673">
        <v>83.93</v>
      </c>
      <c r="R2673">
        <v>6154.8</v>
      </c>
      <c r="S2673">
        <v>2710.52</v>
      </c>
      <c r="T2673">
        <v>10804.35</v>
      </c>
      <c r="U2673" t="str">
        <f>TEXT(Table1[[#This Row],[Booking_Date]],"mmm")</f>
        <v>Jan</v>
      </c>
      <c r="V2673">
        <f>YEAR(Table1[[#This Row],[Booking_Date]])</f>
        <v>2026</v>
      </c>
      <c r="W2673" t="s">
        <v>38</v>
      </c>
      <c r="X2673" t="str">
        <f>IF(Table1[[#This Row],[Freight_Cost]]&gt;50000,"High","Low")</f>
        <v>High</v>
      </c>
      <c r="Y2673" s="5" t="str">
        <f>IF(Table1[[#This Row],[Profit]]&gt;10000,"Good","Average")</f>
        <v>Good</v>
      </c>
      <c r="Z2673" s="5" t="str" cm="1">
        <f t="array" ref="Z2673">_xlfn.IFS(K2673&lt;=5,"Excellent",K2673&lt;=10,"Good",TRUE,"Delayed")</f>
        <v>Good</v>
      </c>
      <c r="AA2673" s="5" t="str">
        <f>_xlfn.XLOOKUP(Table1[[#This Row],[Shipment_ID]],A:A,E:E)</f>
        <v>Evergreen</v>
      </c>
      <c r="AB2673" s="5">
        <f t="shared" si="41"/>
        <v>10804.35</v>
      </c>
    </row>
    <row r="2674" spans="1:28">
      <c r="A2674" t="s">
        <v>2868</v>
      </c>
      <c r="B2674" s="1">
        <v>45674</v>
      </c>
      <c r="C2674" t="s">
        <v>64</v>
      </c>
      <c r="D2674" t="s">
        <v>41</v>
      </c>
      <c r="E2674" t="s">
        <v>31</v>
      </c>
      <c r="F2674" t="s">
        <v>58</v>
      </c>
      <c r="G2674" t="s">
        <v>59</v>
      </c>
      <c r="H2674">
        <v>22.63</v>
      </c>
      <c r="I2674">
        <v>1120</v>
      </c>
      <c r="J2674">
        <v>96.71</v>
      </c>
      <c r="K2674">
        <v>2</v>
      </c>
      <c r="L2674" t="s">
        <v>34</v>
      </c>
      <c r="M2674" t="s">
        <v>35</v>
      </c>
      <c r="N2674">
        <v>66412.2</v>
      </c>
      <c r="O2674" t="s">
        <v>133</v>
      </c>
      <c r="P2674" t="s">
        <v>47</v>
      </c>
      <c r="Q2674">
        <v>81.97</v>
      </c>
      <c r="R2674">
        <v>3145.2</v>
      </c>
      <c r="S2674">
        <v>1767.85</v>
      </c>
      <c r="T2674">
        <v>9631.14</v>
      </c>
      <c r="U2674" t="str">
        <f>TEXT(Table1[[#This Row],[Booking_Date]],"mmm")</f>
        <v>Jan</v>
      </c>
      <c r="V2674">
        <f>YEAR(Table1[[#This Row],[Booking_Date]])</f>
        <v>2025</v>
      </c>
      <c r="W2674" t="s">
        <v>38</v>
      </c>
      <c r="X2674" t="str">
        <f>IF(Table1[[#This Row],[Freight_Cost]]&gt;50000,"High","Low")</f>
        <v>High</v>
      </c>
      <c r="Y2674" s="5" t="str">
        <f>IF(Table1[[#This Row],[Profit]]&gt;10000,"Good","Average")</f>
        <v>Average</v>
      </c>
      <c r="Z2674" s="5" t="str" cm="1">
        <f t="array" ref="Z2674">_xlfn.IFS(K2674&lt;=5,"Excellent",K2674&lt;=10,"Good",TRUE,"Delayed")</f>
        <v>Excellent</v>
      </c>
      <c r="AA2674" s="5" t="str">
        <f>_xlfn.XLOOKUP(Table1[[#This Row],[Shipment_ID]],A:A,E:E)</f>
        <v>Hapag-Lloyd</v>
      </c>
      <c r="AB2674" s="5">
        <f t="shared" si="41"/>
        <v>9631.14</v>
      </c>
    </row>
    <row r="2675" spans="1:28">
      <c r="A2675" t="s">
        <v>2869</v>
      </c>
      <c r="B2675" s="1">
        <v>45513</v>
      </c>
      <c r="C2675" t="s">
        <v>115</v>
      </c>
      <c r="D2675" t="s">
        <v>108</v>
      </c>
      <c r="E2675" t="s">
        <v>102</v>
      </c>
      <c r="F2675" t="s">
        <v>58</v>
      </c>
      <c r="G2675" t="s">
        <v>43</v>
      </c>
      <c r="H2675">
        <v>19.16</v>
      </c>
      <c r="I2675">
        <v>779</v>
      </c>
      <c r="J2675">
        <v>100.71</v>
      </c>
      <c r="K2675">
        <v>3</v>
      </c>
      <c r="L2675" t="s">
        <v>34</v>
      </c>
      <c r="M2675" t="s">
        <v>45</v>
      </c>
      <c r="N2675">
        <v>57177.2</v>
      </c>
      <c r="O2675" t="s">
        <v>126</v>
      </c>
      <c r="P2675" t="s">
        <v>37</v>
      </c>
      <c r="Q2675">
        <v>82.01</v>
      </c>
      <c r="R2675">
        <v>2324.4</v>
      </c>
      <c r="S2675">
        <v>3368.73</v>
      </c>
      <c r="T2675">
        <v>8434.66</v>
      </c>
      <c r="U2675" t="str">
        <f>TEXT(Table1[[#This Row],[Booking_Date]],"mmm")</f>
        <v>Aug</v>
      </c>
      <c r="V2675">
        <f>YEAR(Table1[[#This Row],[Booking_Date]])</f>
        <v>2024</v>
      </c>
      <c r="W2675" t="s">
        <v>48</v>
      </c>
      <c r="X2675" t="str">
        <f>IF(Table1[[#This Row],[Freight_Cost]]&gt;50000,"High","Low")</f>
        <v>High</v>
      </c>
      <c r="Y2675" s="5" t="str">
        <f>IF(Table1[[#This Row],[Profit]]&gt;10000,"Good","Average")</f>
        <v>Average</v>
      </c>
      <c r="Z2675" s="5" t="str" cm="1">
        <f t="array" ref="Z2675">_xlfn.IFS(K2675&lt;=5,"Excellent",K2675&lt;=10,"Good",TRUE,"Delayed")</f>
        <v>Excellent</v>
      </c>
      <c r="AA2675" s="5" t="str">
        <f>_xlfn.XLOOKUP(Table1[[#This Row],[Shipment_ID]],A:A,E:E)</f>
        <v>Maersk</v>
      </c>
      <c r="AB2675" s="5">
        <f t="shared" si="41"/>
        <v>8434.66</v>
      </c>
    </row>
    <row r="2676" spans="1:28">
      <c r="A2676" t="s">
        <v>2870</v>
      </c>
      <c r="B2676" s="1">
        <v>45989</v>
      </c>
      <c r="C2676" t="s">
        <v>50</v>
      </c>
      <c r="D2676" t="s">
        <v>56</v>
      </c>
      <c r="E2676" t="s">
        <v>99</v>
      </c>
      <c r="F2676" t="s">
        <v>58</v>
      </c>
      <c r="G2676" t="s">
        <v>67</v>
      </c>
      <c r="H2676">
        <v>23.2</v>
      </c>
      <c r="I2676">
        <v>1384</v>
      </c>
      <c r="J2676">
        <v>102.66</v>
      </c>
      <c r="K2676">
        <v>4</v>
      </c>
      <c r="L2676" t="s">
        <v>68</v>
      </c>
      <c r="M2676" t="s">
        <v>45</v>
      </c>
      <c r="N2676">
        <v>65807.199999999997</v>
      </c>
      <c r="O2676" t="s">
        <v>328</v>
      </c>
      <c r="P2676" t="s">
        <v>47</v>
      </c>
      <c r="Q2676">
        <v>83.62</v>
      </c>
      <c r="R2676">
        <v>3696</v>
      </c>
      <c r="S2676">
        <v>3945.42</v>
      </c>
      <c r="T2676">
        <v>9386.4</v>
      </c>
      <c r="U2676" t="str">
        <f>TEXT(Table1[[#This Row],[Booking_Date]],"mmm")</f>
        <v>Nov</v>
      </c>
      <c r="V2676">
        <f>YEAR(Table1[[#This Row],[Booking_Date]])</f>
        <v>2025</v>
      </c>
      <c r="W2676" t="s">
        <v>104</v>
      </c>
      <c r="X2676" t="str">
        <f>IF(Table1[[#This Row],[Freight_Cost]]&gt;50000,"High","Low")</f>
        <v>High</v>
      </c>
      <c r="Y2676" s="5" t="str">
        <f>IF(Table1[[#This Row],[Profit]]&gt;10000,"Good","Average")</f>
        <v>Average</v>
      </c>
      <c r="Z2676" s="5" t="str" cm="1">
        <f t="array" ref="Z2676">_xlfn.IFS(K2676&lt;=5,"Excellent",K2676&lt;=10,"Good",TRUE,"Delayed")</f>
        <v>Excellent</v>
      </c>
      <c r="AA2676" s="5" t="str">
        <f>_xlfn.XLOOKUP(Table1[[#This Row],[Shipment_ID]],A:A,E:E)</f>
        <v>ONE</v>
      </c>
      <c r="AB2676" s="5">
        <f t="shared" si="41"/>
        <v>9386.4</v>
      </c>
    </row>
    <row r="2677" spans="1:28">
      <c r="A2677" t="s">
        <v>2871</v>
      </c>
      <c r="B2677" s="1">
        <v>45496</v>
      </c>
      <c r="C2677" t="s">
        <v>121</v>
      </c>
      <c r="D2677" t="s">
        <v>41</v>
      </c>
      <c r="E2677" t="s">
        <v>42</v>
      </c>
      <c r="F2677" t="s">
        <v>58</v>
      </c>
      <c r="G2677" t="s">
        <v>84</v>
      </c>
      <c r="H2677">
        <v>19.149999999999999</v>
      </c>
      <c r="I2677">
        <v>2653</v>
      </c>
      <c r="J2677">
        <v>94.31</v>
      </c>
      <c r="K2677">
        <v>6</v>
      </c>
      <c r="L2677" t="s">
        <v>34</v>
      </c>
      <c r="M2677" t="s">
        <v>45</v>
      </c>
      <c r="N2677">
        <v>78888.2</v>
      </c>
      <c r="O2677" t="s">
        <v>593</v>
      </c>
      <c r="P2677" t="s">
        <v>74</v>
      </c>
      <c r="Q2677">
        <v>81.599999999999994</v>
      </c>
      <c r="R2677">
        <v>6072</v>
      </c>
      <c r="S2677">
        <v>4470.63</v>
      </c>
      <c r="T2677">
        <v>11371.11</v>
      </c>
      <c r="U2677" t="str">
        <f>TEXT(Table1[[#This Row],[Booking_Date]],"mmm")</f>
        <v>Jul</v>
      </c>
      <c r="V2677">
        <f>YEAR(Table1[[#This Row],[Booking_Date]])</f>
        <v>2024</v>
      </c>
      <c r="W2677" t="s">
        <v>48</v>
      </c>
      <c r="X2677" t="str">
        <f>IF(Table1[[#This Row],[Freight_Cost]]&gt;50000,"High","Low")</f>
        <v>High</v>
      </c>
      <c r="Y2677" s="5" t="str">
        <f>IF(Table1[[#This Row],[Profit]]&gt;10000,"Good","Average")</f>
        <v>Good</v>
      </c>
      <c r="Z2677" s="5" t="str" cm="1">
        <f t="array" ref="Z2677">_xlfn.IFS(K2677&lt;=5,"Excellent",K2677&lt;=10,"Good",TRUE,"Delayed")</f>
        <v>Good</v>
      </c>
      <c r="AA2677" s="5" t="str">
        <f>_xlfn.XLOOKUP(Table1[[#This Row],[Shipment_ID]],A:A,E:E)</f>
        <v>CMA CGM</v>
      </c>
      <c r="AB2677" s="5">
        <f t="shared" si="41"/>
        <v>11371.11</v>
      </c>
    </row>
    <row r="2678" spans="1:28">
      <c r="A2678" t="s">
        <v>2872</v>
      </c>
      <c r="B2678" s="1">
        <v>45571</v>
      </c>
      <c r="C2678" t="s">
        <v>29</v>
      </c>
      <c r="D2678" t="s">
        <v>72</v>
      </c>
      <c r="E2678" t="s">
        <v>57</v>
      </c>
      <c r="F2678" t="s">
        <v>32</v>
      </c>
      <c r="G2678" t="s">
        <v>90</v>
      </c>
      <c r="H2678">
        <v>14.79</v>
      </c>
      <c r="I2678">
        <v>2155</v>
      </c>
      <c r="J2678">
        <v>101.78</v>
      </c>
      <c r="K2678">
        <v>5</v>
      </c>
      <c r="L2678" t="s">
        <v>44</v>
      </c>
      <c r="M2678" t="s">
        <v>35</v>
      </c>
      <c r="N2678">
        <v>55384.6</v>
      </c>
      <c r="O2678" t="s">
        <v>189</v>
      </c>
      <c r="P2678" t="s">
        <v>78</v>
      </c>
      <c r="Q2678">
        <v>87.12</v>
      </c>
      <c r="R2678">
        <v>4901.6000000000004</v>
      </c>
      <c r="S2678">
        <v>4113.6400000000003</v>
      </c>
      <c r="T2678">
        <v>7786.83</v>
      </c>
      <c r="U2678" t="str">
        <f>TEXT(Table1[[#This Row],[Booking_Date]],"mmm")</f>
        <v>Oct</v>
      </c>
      <c r="V2678">
        <f>YEAR(Table1[[#This Row],[Booking_Date]])</f>
        <v>2024</v>
      </c>
      <c r="W2678" t="s">
        <v>104</v>
      </c>
      <c r="X2678" t="str">
        <f>IF(Table1[[#This Row],[Freight_Cost]]&gt;50000,"High","Low")</f>
        <v>High</v>
      </c>
      <c r="Y2678" s="5" t="str">
        <f>IF(Table1[[#This Row],[Profit]]&gt;10000,"Good","Average")</f>
        <v>Average</v>
      </c>
      <c r="Z2678" s="5" t="str" cm="1">
        <f t="array" ref="Z2678">_xlfn.IFS(K2678&lt;=5,"Excellent",K2678&lt;=10,"Good",TRUE,"Delayed")</f>
        <v>Excellent</v>
      </c>
      <c r="AA2678" s="5" t="str">
        <f>_xlfn.XLOOKUP(Table1[[#This Row],[Shipment_ID]],A:A,E:E)</f>
        <v>Evergreen</v>
      </c>
      <c r="AB2678" s="5">
        <f t="shared" si="41"/>
        <v>7786.83</v>
      </c>
    </row>
    <row r="2679" spans="1:28">
      <c r="A2679" t="s">
        <v>2873</v>
      </c>
      <c r="B2679" s="1">
        <v>45876</v>
      </c>
      <c r="C2679" t="s">
        <v>89</v>
      </c>
      <c r="D2679" t="s">
        <v>41</v>
      </c>
      <c r="E2679" t="s">
        <v>31</v>
      </c>
      <c r="F2679" t="s">
        <v>32</v>
      </c>
      <c r="G2679" t="s">
        <v>67</v>
      </c>
      <c r="H2679">
        <v>12.86</v>
      </c>
      <c r="I2679">
        <v>1077</v>
      </c>
      <c r="J2679">
        <v>86.9</v>
      </c>
      <c r="K2679">
        <v>3</v>
      </c>
      <c r="L2679" t="s">
        <v>34</v>
      </c>
      <c r="M2679" t="s">
        <v>60</v>
      </c>
      <c r="N2679">
        <v>39926</v>
      </c>
      <c r="O2679" t="s">
        <v>80</v>
      </c>
      <c r="P2679" t="s">
        <v>54</v>
      </c>
      <c r="Q2679">
        <v>86.66</v>
      </c>
      <c r="R2679">
        <v>2668.4</v>
      </c>
      <c r="S2679">
        <v>4164.8599999999997</v>
      </c>
      <c r="T2679">
        <v>3815.08</v>
      </c>
      <c r="U2679" t="str">
        <f>TEXT(Table1[[#This Row],[Booking_Date]],"mmm")</f>
        <v>Aug</v>
      </c>
      <c r="V2679">
        <f>YEAR(Table1[[#This Row],[Booking_Date]])</f>
        <v>2025</v>
      </c>
      <c r="W2679" t="s">
        <v>48</v>
      </c>
      <c r="X2679" t="str">
        <f>IF(Table1[[#This Row],[Freight_Cost]]&gt;50000,"High","Low")</f>
        <v>Low</v>
      </c>
      <c r="Y2679" s="5" t="str">
        <f>IF(Table1[[#This Row],[Profit]]&gt;10000,"Good","Average")</f>
        <v>Average</v>
      </c>
      <c r="Z2679" s="5" t="str" cm="1">
        <f t="array" ref="Z2679">_xlfn.IFS(K2679&lt;=5,"Excellent",K2679&lt;=10,"Good",TRUE,"Delayed")</f>
        <v>Excellent</v>
      </c>
      <c r="AA2679" s="5" t="str">
        <f>_xlfn.XLOOKUP(Table1[[#This Row],[Shipment_ID]],A:A,E:E)</f>
        <v>Hapag-Lloyd</v>
      </c>
      <c r="AB2679" s="5">
        <f t="shared" si="41"/>
        <v>3815.08</v>
      </c>
    </row>
    <row r="2680" spans="1:28">
      <c r="A2680" t="s">
        <v>2874</v>
      </c>
      <c r="B2680" s="1">
        <v>45911</v>
      </c>
      <c r="C2680" t="s">
        <v>40</v>
      </c>
      <c r="D2680" t="s">
        <v>72</v>
      </c>
      <c r="E2680" t="s">
        <v>57</v>
      </c>
      <c r="F2680" t="s">
        <v>32</v>
      </c>
      <c r="G2680" t="s">
        <v>84</v>
      </c>
      <c r="H2680">
        <v>24.57</v>
      </c>
      <c r="I2680">
        <v>340</v>
      </c>
      <c r="J2680">
        <v>99.17</v>
      </c>
      <c r="K2680">
        <v>2</v>
      </c>
      <c r="L2680" t="s">
        <v>34</v>
      </c>
      <c r="M2680" t="s">
        <v>35</v>
      </c>
      <c r="N2680">
        <v>47093.4</v>
      </c>
      <c r="O2680" t="s">
        <v>228</v>
      </c>
      <c r="P2680" t="s">
        <v>47</v>
      </c>
      <c r="Q2680">
        <v>84.77</v>
      </c>
      <c r="R2680">
        <v>1662.8</v>
      </c>
      <c r="S2680">
        <v>3810.28</v>
      </c>
      <c r="T2680">
        <v>8417.9699999999993</v>
      </c>
      <c r="U2680" t="str">
        <f>TEXT(Table1[[#This Row],[Booking_Date]],"mmm")</f>
        <v>Sep</v>
      </c>
      <c r="V2680">
        <f>YEAR(Table1[[#This Row],[Booking_Date]])</f>
        <v>2025</v>
      </c>
      <c r="W2680" t="s">
        <v>48</v>
      </c>
      <c r="X2680" t="str">
        <f>IF(Table1[[#This Row],[Freight_Cost]]&gt;50000,"High","Low")</f>
        <v>Low</v>
      </c>
      <c r="Y2680" s="5" t="str">
        <f>IF(Table1[[#This Row],[Profit]]&gt;10000,"Good","Average")</f>
        <v>Average</v>
      </c>
      <c r="Z2680" s="5" t="str" cm="1">
        <f t="array" ref="Z2680">_xlfn.IFS(K2680&lt;=5,"Excellent",K2680&lt;=10,"Good",TRUE,"Delayed")</f>
        <v>Excellent</v>
      </c>
      <c r="AA2680" s="5" t="str">
        <f>_xlfn.XLOOKUP(Table1[[#This Row],[Shipment_ID]],A:A,E:E)</f>
        <v>Evergreen</v>
      </c>
      <c r="AB2680" s="5">
        <f t="shared" si="41"/>
        <v>8417.9699999999993</v>
      </c>
    </row>
    <row r="2681" spans="1:28">
      <c r="A2681" t="s">
        <v>2875</v>
      </c>
      <c r="B2681" s="1">
        <v>45977</v>
      </c>
      <c r="C2681" t="s">
        <v>89</v>
      </c>
      <c r="D2681" t="s">
        <v>108</v>
      </c>
      <c r="E2681" t="s">
        <v>83</v>
      </c>
      <c r="F2681" t="s">
        <v>58</v>
      </c>
      <c r="G2681" t="s">
        <v>43</v>
      </c>
      <c r="H2681">
        <v>16.02</v>
      </c>
      <c r="I2681">
        <v>448</v>
      </c>
      <c r="J2681">
        <v>100.98</v>
      </c>
      <c r="K2681">
        <v>2</v>
      </c>
      <c r="L2681" t="s">
        <v>44</v>
      </c>
      <c r="M2681" t="s">
        <v>35</v>
      </c>
      <c r="N2681">
        <v>47911.6</v>
      </c>
      <c r="O2681" t="s">
        <v>507</v>
      </c>
      <c r="P2681" t="s">
        <v>54</v>
      </c>
      <c r="Q2681">
        <v>85.63</v>
      </c>
      <c r="R2681">
        <v>1536.8</v>
      </c>
      <c r="S2681">
        <v>3671.95</v>
      </c>
      <c r="T2681">
        <v>5303.23</v>
      </c>
      <c r="U2681" t="str">
        <f>TEXT(Table1[[#This Row],[Booking_Date]],"mmm")</f>
        <v>Nov</v>
      </c>
      <c r="V2681">
        <f>YEAR(Table1[[#This Row],[Booking_Date]])</f>
        <v>2025</v>
      </c>
      <c r="W2681" t="s">
        <v>104</v>
      </c>
      <c r="X2681" t="str">
        <f>IF(Table1[[#This Row],[Freight_Cost]]&gt;50000,"High","Low")</f>
        <v>Low</v>
      </c>
      <c r="Y2681" s="5" t="str">
        <f>IF(Table1[[#This Row],[Profit]]&gt;10000,"Good","Average")</f>
        <v>Average</v>
      </c>
      <c r="Z2681" s="5" t="str" cm="1">
        <f t="array" ref="Z2681">_xlfn.IFS(K2681&lt;=5,"Excellent",K2681&lt;=10,"Good",TRUE,"Delayed")</f>
        <v>Excellent</v>
      </c>
      <c r="AA2681" s="5" t="str">
        <f>_xlfn.XLOOKUP(Table1[[#This Row],[Shipment_ID]],A:A,E:E)</f>
        <v>MSC</v>
      </c>
      <c r="AB2681" s="5">
        <f t="shared" si="41"/>
        <v>5303.23</v>
      </c>
    </row>
    <row r="2682" spans="1:28">
      <c r="A2682" t="s">
        <v>2876</v>
      </c>
      <c r="B2682" s="1">
        <v>46046</v>
      </c>
      <c r="C2682" t="s">
        <v>50</v>
      </c>
      <c r="D2682" t="s">
        <v>56</v>
      </c>
      <c r="E2682" t="s">
        <v>57</v>
      </c>
      <c r="F2682" t="s">
        <v>32</v>
      </c>
      <c r="G2682" t="s">
        <v>59</v>
      </c>
      <c r="H2682">
        <v>21.36</v>
      </c>
      <c r="I2682">
        <v>1913</v>
      </c>
      <c r="J2682">
        <v>97.09</v>
      </c>
      <c r="K2682">
        <v>5</v>
      </c>
      <c r="L2682" t="s">
        <v>68</v>
      </c>
      <c r="M2682" t="s">
        <v>45</v>
      </c>
      <c r="N2682">
        <v>57830.8</v>
      </c>
      <c r="O2682" t="s">
        <v>73</v>
      </c>
      <c r="P2682" t="s">
        <v>54</v>
      </c>
      <c r="Q2682">
        <v>85.85</v>
      </c>
      <c r="R2682">
        <v>4680.3999999999996</v>
      </c>
      <c r="S2682">
        <v>3882.72</v>
      </c>
      <c r="T2682">
        <v>7221.4</v>
      </c>
      <c r="U2682" t="str">
        <f>TEXT(Table1[[#This Row],[Booking_Date]],"mmm")</f>
        <v>Jan</v>
      </c>
      <c r="V2682">
        <f>YEAR(Table1[[#This Row],[Booking_Date]])</f>
        <v>2026</v>
      </c>
      <c r="W2682" t="s">
        <v>38</v>
      </c>
      <c r="X2682" t="str">
        <f>IF(Table1[[#This Row],[Freight_Cost]]&gt;50000,"High","Low")</f>
        <v>High</v>
      </c>
      <c r="Y2682" s="5" t="str">
        <f>IF(Table1[[#This Row],[Profit]]&gt;10000,"Good","Average")</f>
        <v>Average</v>
      </c>
      <c r="Z2682" s="5" t="str" cm="1">
        <f t="array" ref="Z2682">_xlfn.IFS(K2682&lt;=5,"Excellent",K2682&lt;=10,"Good",TRUE,"Delayed")</f>
        <v>Excellent</v>
      </c>
      <c r="AA2682" s="5" t="str">
        <f>_xlfn.XLOOKUP(Table1[[#This Row],[Shipment_ID]],A:A,E:E)</f>
        <v>Evergreen</v>
      </c>
      <c r="AB2682" s="5">
        <f t="shared" si="41"/>
        <v>7221.4</v>
      </c>
    </row>
    <row r="2683" spans="1:28">
      <c r="A2683" t="s">
        <v>2877</v>
      </c>
      <c r="B2683" s="1">
        <v>45418</v>
      </c>
      <c r="C2683" t="s">
        <v>115</v>
      </c>
      <c r="D2683" t="s">
        <v>65</v>
      </c>
      <c r="E2683" t="s">
        <v>31</v>
      </c>
      <c r="F2683" t="s">
        <v>32</v>
      </c>
      <c r="G2683" t="s">
        <v>84</v>
      </c>
      <c r="H2683">
        <v>22.28</v>
      </c>
      <c r="I2683">
        <v>1425</v>
      </c>
      <c r="J2683">
        <v>103.13</v>
      </c>
      <c r="K2683">
        <v>3</v>
      </c>
      <c r="L2683" t="s">
        <v>34</v>
      </c>
      <c r="M2683" t="s">
        <v>35</v>
      </c>
      <c r="N2683">
        <v>58527.6</v>
      </c>
      <c r="O2683" t="s">
        <v>262</v>
      </c>
      <c r="P2683" t="s">
        <v>47</v>
      </c>
      <c r="Q2683">
        <v>85.56</v>
      </c>
      <c r="R2683">
        <v>3741.2</v>
      </c>
      <c r="S2683">
        <v>3200.95</v>
      </c>
      <c r="T2683">
        <v>7514.83</v>
      </c>
      <c r="U2683" t="str">
        <f>TEXT(Table1[[#This Row],[Booking_Date]],"mmm")</f>
        <v>May</v>
      </c>
      <c r="V2683">
        <f>YEAR(Table1[[#This Row],[Booking_Date]])</f>
        <v>2024</v>
      </c>
      <c r="W2683" t="s">
        <v>75</v>
      </c>
      <c r="X2683" t="str">
        <f>IF(Table1[[#This Row],[Freight_Cost]]&gt;50000,"High","Low")</f>
        <v>High</v>
      </c>
      <c r="Y2683" s="5" t="str">
        <f>IF(Table1[[#This Row],[Profit]]&gt;10000,"Good","Average")</f>
        <v>Average</v>
      </c>
      <c r="Z2683" s="5" t="str" cm="1">
        <f t="array" ref="Z2683">_xlfn.IFS(K2683&lt;=5,"Excellent",K2683&lt;=10,"Good",TRUE,"Delayed")</f>
        <v>Excellent</v>
      </c>
      <c r="AA2683" s="5" t="str">
        <f>_xlfn.XLOOKUP(Table1[[#This Row],[Shipment_ID]],A:A,E:E)</f>
        <v>Hapag-Lloyd</v>
      </c>
      <c r="AB2683" s="5">
        <f t="shared" si="41"/>
        <v>7514.83</v>
      </c>
    </row>
    <row r="2684" spans="1:28">
      <c r="A2684" t="s">
        <v>2878</v>
      </c>
      <c r="B2684" s="1">
        <v>45997</v>
      </c>
      <c r="C2684" t="s">
        <v>89</v>
      </c>
      <c r="D2684" t="s">
        <v>65</v>
      </c>
      <c r="E2684" t="s">
        <v>99</v>
      </c>
      <c r="F2684" t="s">
        <v>32</v>
      </c>
      <c r="G2684" t="s">
        <v>90</v>
      </c>
      <c r="H2684">
        <v>23.45</v>
      </c>
      <c r="I2684">
        <v>2707</v>
      </c>
      <c r="J2684">
        <v>103.92</v>
      </c>
      <c r="K2684">
        <v>8</v>
      </c>
      <c r="L2684" t="s">
        <v>34</v>
      </c>
      <c r="M2684" t="s">
        <v>45</v>
      </c>
      <c r="N2684">
        <v>72559.399999999994</v>
      </c>
      <c r="O2684" t="s">
        <v>175</v>
      </c>
      <c r="P2684" t="s">
        <v>47</v>
      </c>
      <c r="Q2684">
        <v>84.12</v>
      </c>
      <c r="R2684">
        <v>6352</v>
      </c>
      <c r="S2684">
        <v>3834.14</v>
      </c>
      <c r="T2684">
        <v>8018.99</v>
      </c>
      <c r="U2684" t="str">
        <f>TEXT(Table1[[#This Row],[Booking_Date]],"mmm")</f>
        <v>Dec</v>
      </c>
      <c r="V2684">
        <f>YEAR(Table1[[#This Row],[Booking_Date]])</f>
        <v>2025</v>
      </c>
      <c r="W2684" t="s">
        <v>104</v>
      </c>
      <c r="X2684" t="str">
        <f>IF(Table1[[#This Row],[Freight_Cost]]&gt;50000,"High","Low")</f>
        <v>High</v>
      </c>
      <c r="Y2684" s="5" t="str">
        <f>IF(Table1[[#This Row],[Profit]]&gt;10000,"Good","Average")</f>
        <v>Average</v>
      </c>
      <c r="Z2684" s="5" t="str" cm="1">
        <f t="array" ref="Z2684">_xlfn.IFS(K2684&lt;=5,"Excellent",K2684&lt;=10,"Good",TRUE,"Delayed")</f>
        <v>Good</v>
      </c>
      <c r="AA2684" s="5" t="str">
        <f>_xlfn.XLOOKUP(Table1[[#This Row],[Shipment_ID]],A:A,E:E)</f>
        <v>ONE</v>
      </c>
      <c r="AB2684" s="5">
        <f t="shared" si="41"/>
        <v>8018.99</v>
      </c>
    </row>
    <row r="2685" spans="1:28">
      <c r="A2685" t="s">
        <v>2879</v>
      </c>
      <c r="B2685" s="1">
        <v>45550</v>
      </c>
      <c r="C2685" t="s">
        <v>50</v>
      </c>
      <c r="D2685" t="s">
        <v>51</v>
      </c>
      <c r="E2685" t="s">
        <v>42</v>
      </c>
      <c r="F2685" t="s">
        <v>58</v>
      </c>
      <c r="G2685" t="s">
        <v>67</v>
      </c>
      <c r="H2685">
        <v>18.190000000000001</v>
      </c>
      <c r="I2685">
        <v>743</v>
      </c>
      <c r="J2685">
        <v>88.47</v>
      </c>
      <c r="K2685">
        <v>3</v>
      </c>
      <c r="L2685" t="s">
        <v>68</v>
      </c>
      <c r="M2685" t="s">
        <v>35</v>
      </c>
      <c r="N2685">
        <v>54403.4</v>
      </c>
      <c r="O2685" t="s">
        <v>219</v>
      </c>
      <c r="P2685" t="s">
        <v>78</v>
      </c>
      <c r="Q2685">
        <v>87.38</v>
      </c>
      <c r="R2685">
        <v>2213.6</v>
      </c>
      <c r="S2685">
        <v>2806.78</v>
      </c>
      <c r="T2685">
        <v>9295.7999999999993</v>
      </c>
      <c r="U2685" t="str">
        <f>TEXT(Table1[[#This Row],[Booking_Date]],"mmm")</f>
        <v>Sep</v>
      </c>
      <c r="V2685">
        <f>YEAR(Table1[[#This Row],[Booking_Date]])</f>
        <v>2024</v>
      </c>
      <c r="W2685" t="s">
        <v>48</v>
      </c>
      <c r="X2685" t="str">
        <f>IF(Table1[[#This Row],[Freight_Cost]]&gt;50000,"High","Low")</f>
        <v>High</v>
      </c>
      <c r="Y2685" s="5" t="str">
        <f>IF(Table1[[#This Row],[Profit]]&gt;10000,"Good","Average")</f>
        <v>Average</v>
      </c>
      <c r="Z2685" s="5" t="str" cm="1">
        <f t="array" ref="Z2685">_xlfn.IFS(K2685&lt;=5,"Excellent",K2685&lt;=10,"Good",TRUE,"Delayed")</f>
        <v>Excellent</v>
      </c>
      <c r="AA2685" s="5" t="str">
        <f>_xlfn.XLOOKUP(Table1[[#This Row],[Shipment_ID]],A:A,E:E)</f>
        <v>CMA CGM</v>
      </c>
      <c r="AB2685" s="5">
        <f t="shared" si="41"/>
        <v>9295.7999999999993</v>
      </c>
    </row>
    <row r="2686" spans="1:28">
      <c r="A2686" t="s">
        <v>2880</v>
      </c>
      <c r="B2686" s="1">
        <v>45720</v>
      </c>
      <c r="C2686" t="s">
        <v>64</v>
      </c>
      <c r="D2686" t="s">
        <v>56</v>
      </c>
      <c r="E2686" t="s">
        <v>99</v>
      </c>
      <c r="F2686" t="s">
        <v>32</v>
      </c>
      <c r="G2686" t="s">
        <v>90</v>
      </c>
      <c r="H2686">
        <v>12.11</v>
      </c>
      <c r="I2686">
        <v>1539</v>
      </c>
      <c r="J2686">
        <v>91.69</v>
      </c>
      <c r="K2686">
        <v>5</v>
      </c>
      <c r="L2686" t="s">
        <v>68</v>
      </c>
      <c r="M2686" t="s">
        <v>45</v>
      </c>
      <c r="N2686">
        <v>44369.8</v>
      </c>
      <c r="O2686" t="s">
        <v>180</v>
      </c>
      <c r="P2686" t="s">
        <v>54</v>
      </c>
      <c r="Q2686">
        <v>84.19</v>
      </c>
      <c r="R2686">
        <v>3562.4</v>
      </c>
      <c r="S2686">
        <v>2917.83</v>
      </c>
      <c r="T2686">
        <v>5172.1400000000003</v>
      </c>
      <c r="U2686" t="str">
        <f>TEXT(Table1[[#This Row],[Booking_Date]],"mmm")</f>
        <v>Mar</v>
      </c>
      <c r="V2686">
        <f>YEAR(Table1[[#This Row],[Booking_Date]])</f>
        <v>2025</v>
      </c>
      <c r="W2686" t="s">
        <v>38</v>
      </c>
      <c r="X2686" t="str">
        <f>IF(Table1[[#This Row],[Freight_Cost]]&gt;50000,"High","Low")</f>
        <v>Low</v>
      </c>
      <c r="Y2686" s="5" t="str">
        <f>IF(Table1[[#This Row],[Profit]]&gt;10000,"Good","Average")</f>
        <v>Average</v>
      </c>
      <c r="Z2686" s="5" t="str" cm="1">
        <f t="array" ref="Z2686">_xlfn.IFS(K2686&lt;=5,"Excellent",K2686&lt;=10,"Good",TRUE,"Delayed")</f>
        <v>Excellent</v>
      </c>
      <c r="AA2686" s="5" t="str">
        <f>_xlfn.XLOOKUP(Table1[[#This Row],[Shipment_ID]],A:A,E:E)</f>
        <v>ONE</v>
      </c>
      <c r="AB2686" s="5">
        <f t="shared" si="41"/>
        <v>5172.1400000000003</v>
      </c>
    </row>
    <row r="2687" spans="1:28">
      <c r="A2687" t="s">
        <v>2881</v>
      </c>
      <c r="B2687" s="1">
        <v>45483</v>
      </c>
      <c r="C2687" t="s">
        <v>64</v>
      </c>
      <c r="D2687" t="s">
        <v>56</v>
      </c>
      <c r="E2687" t="s">
        <v>99</v>
      </c>
      <c r="F2687" t="s">
        <v>58</v>
      </c>
      <c r="G2687" t="s">
        <v>52</v>
      </c>
      <c r="H2687">
        <v>12.19</v>
      </c>
      <c r="I2687">
        <v>2645</v>
      </c>
      <c r="J2687">
        <v>98.62</v>
      </c>
      <c r="K2687">
        <v>6</v>
      </c>
      <c r="L2687" t="s">
        <v>68</v>
      </c>
      <c r="M2687" t="s">
        <v>60</v>
      </c>
      <c r="N2687">
        <v>69045.399999999994</v>
      </c>
      <c r="O2687" t="s">
        <v>180</v>
      </c>
      <c r="P2687" t="s">
        <v>47</v>
      </c>
      <c r="Q2687">
        <v>86.56</v>
      </c>
      <c r="R2687">
        <v>5777.6</v>
      </c>
      <c r="S2687">
        <v>3307.53</v>
      </c>
      <c r="T2687">
        <v>6360.62</v>
      </c>
      <c r="U2687" t="str">
        <f>TEXT(Table1[[#This Row],[Booking_Date]],"mmm")</f>
        <v>Jul</v>
      </c>
      <c r="V2687">
        <f>YEAR(Table1[[#This Row],[Booking_Date]])</f>
        <v>2024</v>
      </c>
      <c r="W2687" t="s">
        <v>48</v>
      </c>
      <c r="X2687" t="str">
        <f>IF(Table1[[#This Row],[Freight_Cost]]&gt;50000,"High","Low")</f>
        <v>High</v>
      </c>
      <c r="Y2687" s="5" t="str">
        <f>IF(Table1[[#This Row],[Profit]]&gt;10000,"Good","Average")</f>
        <v>Average</v>
      </c>
      <c r="Z2687" s="5" t="str" cm="1">
        <f t="array" ref="Z2687">_xlfn.IFS(K2687&lt;=5,"Excellent",K2687&lt;=10,"Good",TRUE,"Delayed")</f>
        <v>Good</v>
      </c>
      <c r="AA2687" s="5" t="str">
        <f>_xlfn.XLOOKUP(Table1[[#This Row],[Shipment_ID]],A:A,E:E)</f>
        <v>ONE</v>
      </c>
      <c r="AB2687" s="5">
        <f t="shared" si="41"/>
        <v>6360.62</v>
      </c>
    </row>
    <row r="2688" spans="1:28">
      <c r="A2688" t="s">
        <v>2882</v>
      </c>
      <c r="B2688" s="1">
        <v>45623</v>
      </c>
      <c r="C2688" t="s">
        <v>121</v>
      </c>
      <c r="D2688" t="s">
        <v>82</v>
      </c>
      <c r="E2688" t="s">
        <v>99</v>
      </c>
      <c r="F2688" t="s">
        <v>58</v>
      </c>
      <c r="G2688" t="s">
        <v>59</v>
      </c>
      <c r="H2688">
        <v>14.14</v>
      </c>
      <c r="I2688">
        <v>2717</v>
      </c>
      <c r="J2688">
        <v>95.46</v>
      </c>
      <c r="K2688">
        <v>6</v>
      </c>
      <c r="L2688" t="s">
        <v>34</v>
      </c>
      <c r="M2688" t="s">
        <v>60</v>
      </c>
      <c r="N2688">
        <v>73785.2</v>
      </c>
      <c r="O2688" t="s">
        <v>143</v>
      </c>
      <c r="P2688" t="s">
        <v>54</v>
      </c>
      <c r="Q2688">
        <v>88.1</v>
      </c>
      <c r="R2688">
        <v>5999.6</v>
      </c>
      <c r="S2688">
        <v>3851.9</v>
      </c>
      <c r="T2688">
        <v>9234.41</v>
      </c>
      <c r="U2688" t="str">
        <f>TEXT(Table1[[#This Row],[Booking_Date]],"mmm")</f>
        <v>Nov</v>
      </c>
      <c r="V2688">
        <f>YEAR(Table1[[#This Row],[Booking_Date]])</f>
        <v>2024</v>
      </c>
      <c r="W2688" t="s">
        <v>104</v>
      </c>
      <c r="X2688" t="str">
        <f>IF(Table1[[#This Row],[Freight_Cost]]&gt;50000,"High","Low")</f>
        <v>High</v>
      </c>
      <c r="Y2688" s="5" t="str">
        <f>IF(Table1[[#This Row],[Profit]]&gt;10000,"Good","Average")</f>
        <v>Average</v>
      </c>
      <c r="Z2688" s="5" t="str" cm="1">
        <f t="array" ref="Z2688">_xlfn.IFS(K2688&lt;=5,"Excellent",K2688&lt;=10,"Good",TRUE,"Delayed")</f>
        <v>Good</v>
      </c>
      <c r="AA2688" s="5" t="str">
        <f>_xlfn.XLOOKUP(Table1[[#This Row],[Shipment_ID]],A:A,E:E)</f>
        <v>ONE</v>
      </c>
      <c r="AB2688" s="5">
        <f t="shared" si="41"/>
        <v>9234.41</v>
      </c>
    </row>
    <row r="2689" spans="1:28">
      <c r="A2689" t="s">
        <v>2883</v>
      </c>
      <c r="B2689" s="1">
        <v>45995</v>
      </c>
      <c r="C2689" t="s">
        <v>50</v>
      </c>
      <c r="D2689" t="s">
        <v>82</v>
      </c>
      <c r="E2689" t="s">
        <v>57</v>
      </c>
      <c r="F2689" t="s">
        <v>58</v>
      </c>
      <c r="G2689" t="s">
        <v>43</v>
      </c>
      <c r="H2689">
        <v>26.69</v>
      </c>
      <c r="I2689">
        <v>1646</v>
      </c>
      <c r="J2689">
        <v>103.43</v>
      </c>
      <c r="K2689">
        <v>6</v>
      </c>
      <c r="L2689" t="s">
        <v>68</v>
      </c>
      <c r="M2689" t="s">
        <v>35</v>
      </c>
      <c r="N2689">
        <v>74684.600000000006</v>
      </c>
      <c r="O2689" t="s">
        <v>514</v>
      </c>
      <c r="P2689" t="s">
        <v>54</v>
      </c>
      <c r="Q2689">
        <v>81.37</v>
      </c>
      <c r="R2689">
        <v>4359.6000000000004</v>
      </c>
      <c r="S2689">
        <v>4501.21</v>
      </c>
      <c r="T2689">
        <v>8554.39</v>
      </c>
      <c r="U2689" t="str">
        <f>TEXT(Table1[[#This Row],[Booking_Date]],"mmm")</f>
        <v>Dec</v>
      </c>
      <c r="V2689">
        <f>YEAR(Table1[[#This Row],[Booking_Date]])</f>
        <v>2025</v>
      </c>
      <c r="W2689" t="s">
        <v>104</v>
      </c>
      <c r="X2689" t="str">
        <f>IF(Table1[[#This Row],[Freight_Cost]]&gt;50000,"High","Low")</f>
        <v>High</v>
      </c>
      <c r="Y2689" s="5" t="str">
        <f>IF(Table1[[#This Row],[Profit]]&gt;10000,"Good","Average")</f>
        <v>Average</v>
      </c>
      <c r="Z2689" s="5" t="str" cm="1">
        <f t="array" ref="Z2689">_xlfn.IFS(K2689&lt;=5,"Excellent",K2689&lt;=10,"Good",TRUE,"Delayed")</f>
        <v>Good</v>
      </c>
      <c r="AA2689" s="5" t="str">
        <f>_xlfn.XLOOKUP(Table1[[#This Row],[Shipment_ID]],A:A,E:E)</f>
        <v>Evergreen</v>
      </c>
      <c r="AB2689" s="5">
        <f t="shared" si="41"/>
        <v>8554.39</v>
      </c>
    </row>
    <row r="2690" spans="1:28">
      <c r="A2690" t="s">
        <v>2884</v>
      </c>
      <c r="B2690" s="1">
        <v>45833</v>
      </c>
      <c r="C2690" t="s">
        <v>64</v>
      </c>
      <c r="D2690" t="s">
        <v>56</v>
      </c>
      <c r="E2690" t="s">
        <v>99</v>
      </c>
      <c r="F2690" t="s">
        <v>32</v>
      </c>
      <c r="G2690" t="s">
        <v>90</v>
      </c>
      <c r="H2690">
        <v>11.32</v>
      </c>
      <c r="I2690">
        <v>2482</v>
      </c>
      <c r="J2690">
        <v>104.92</v>
      </c>
      <c r="K2690">
        <v>8</v>
      </c>
      <c r="L2690" t="s">
        <v>34</v>
      </c>
      <c r="M2690" t="s">
        <v>60</v>
      </c>
      <c r="N2690">
        <v>57562.400000000001</v>
      </c>
      <c r="O2690" t="s">
        <v>122</v>
      </c>
      <c r="P2690" t="s">
        <v>37</v>
      </c>
      <c r="Q2690">
        <v>87.01</v>
      </c>
      <c r="R2690">
        <v>5416.8</v>
      </c>
      <c r="S2690">
        <v>2735.97</v>
      </c>
      <c r="T2690">
        <v>8669.02</v>
      </c>
      <c r="U2690" t="str">
        <f>TEXT(Table1[[#This Row],[Booking_Date]],"mmm")</f>
        <v>Jun</v>
      </c>
      <c r="V2690">
        <f>YEAR(Table1[[#This Row],[Booking_Date]])</f>
        <v>2025</v>
      </c>
      <c r="W2690" t="s">
        <v>75</v>
      </c>
      <c r="X2690" t="str">
        <f>IF(Table1[[#This Row],[Freight_Cost]]&gt;50000,"High","Low")</f>
        <v>High</v>
      </c>
      <c r="Y2690" s="5" t="str">
        <f>IF(Table1[[#This Row],[Profit]]&gt;10000,"Good","Average")</f>
        <v>Average</v>
      </c>
      <c r="Z2690" s="5" t="str" cm="1">
        <f t="array" ref="Z2690">_xlfn.IFS(K2690&lt;=5,"Excellent",K2690&lt;=10,"Good",TRUE,"Delayed")</f>
        <v>Good</v>
      </c>
      <c r="AA2690" s="5" t="str">
        <f>_xlfn.XLOOKUP(Table1[[#This Row],[Shipment_ID]],A:A,E:E)</f>
        <v>ONE</v>
      </c>
      <c r="AB2690" s="5">
        <f t="shared" ref="AB2690:AB2753" si="42">INDEX(T:T,MATCH(A2690,A:A,0))</f>
        <v>8669.02</v>
      </c>
    </row>
    <row r="2691" spans="1:28">
      <c r="A2691" t="s">
        <v>2885</v>
      </c>
      <c r="B2691" s="1">
        <v>45678</v>
      </c>
      <c r="C2691" t="s">
        <v>40</v>
      </c>
      <c r="D2691" t="s">
        <v>82</v>
      </c>
      <c r="E2691" t="s">
        <v>31</v>
      </c>
      <c r="F2691" t="s">
        <v>58</v>
      </c>
      <c r="G2691" t="s">
        <v>33</v>
      </c>
      <c r="H2691">
        <v>20.74</v>
      </c>
      <c r="I2691">
        <v>1982</v>
      </c>
      <c r="J2691">
        <v>102.1</v>
      </c>
      <c r="K2691">
        <v>6</v>
      </c>
      <c r="L2691" t="s">
        <v>34</v>
      </c>
      <c r="M2691" t="s">
        <v>35</v>
      </c>
      <c r="N2691">
        <v>75702</v>
      </c>
      <c r="O2691" t="s">
        <v>507</v>
      </c>
      <c r="P2691" t="s">
        <v>74</v>
      </c>
      <c r="Q2691">
        <v>85.23</v>
      </c>
      <c r="R2691">
        <v>4793.6000000000004</v>
      </c>
      <c r="S2691">
        <v>3638.88</v>
      </c>
      <c r="T2691">
        <v>10420.84</v>
      </c>
      <c r="U2691" t="str">
        <f>TEXT(Table1[[#This Row],[Booking_Date]],"mmm")</f>
        <v>Jan</v>
      </c>
      <c r="V2691">
        <f>YEAR(Table1[[#This Row],[Booking_Date]])</f>
        <v>2025</v>
      </c>
      <c r="W2691" t="s">
        <v>38</v>
      </c>
      <c r="X2691" t="str">
        <f>IF(Table1[[#This Row],[Freight_Cost]]&gt;50000,"High","Low")</f>
        <v>High</v>
      </c>
      <c r="Y2691" s="5" t="str">
        <f>IF(Table1[[#This Row],[Profit]]&gt;10000,"Good","Average")</f>
        <v>Good</v>
      </c>
      <c r="Z2691" s="5" t="str" cm="1">
        <f t="array" ref="Z2691">_xlfn.IFS(K2691&lt;=5,"Excellent",K2691&lt;=10,"Good",TRUE,"Delayed")</f>
        <v>Good</v>
      </c>
      <c r="AA2691" s="5" t="str">
        <f>_xlfn.XLOOKUP(Table1[[#This Row],[Shipment_ID]],A:A,E:E)</f>
        <v>Hapag-Lloyd</v>
      </c>
      <c r="AB2691" s="5">
        <f t="shared" si="42"/>
        <v>10420.84</v>
      </c>
    </row>
    <row r="2692" spans="1:28">
      <c r="A2692" t="s">
        <v>2886</v>
      </c>
      <c r="B2692" s="1">
        <v>45295</v>
      </c>
      <c r="C2692" t="s">
        <v>115</v>
      </c>
      <c r="D2692" t="s">
        <v>82</v>
      </c>
      <c r="E2692" t="s">
        <v>66</v>
      </c>
      <c r="F2692" t="s">
        <v>58</v>
      </c>
      <c r="G2692" t="s">
        <v>52</v>
      </c>
      <c r="H2692">
        <v>16.75</v>
      </c>
      <c r="I2692">
        <v>394</v>
      </c>
      <c r="J2692">
        <v>95.17</v>
      </c>
      <c r="K2692">
        <v>2</v>
      </c>
      <c r="L2692" t="s">
        <v>44</v>
      </c>
      <c r="M2692" t="s">
        <v>35</v>
      </c>
      <c r="N2692">
        <v>47223.4</v>
      </c>
      <c r="O2692" t="s">
        <v>80</v>
      </c>
      <c r="P2692" t="s">
        <v>47</v>
      </c>
      <c r="Q2692">
        <v>86.71</v>
      </c>
      <c r="R2692">
        <v>1458</v>
      </c>
      <c r="S2692">
        <v>4742.74</v>
      </c>
      <c r="T2692">
        <v>6399.9</v>
      </c>
      <c r="U2692" t="str">
        <f>TEXT(Table1[[#This Row],[Booking_Date]],"mmm")</f>
        <v>Jan</v>
      </c>
      <c r="V2692">
        <f>YEAR(Table1[[#This Row],[Booking_Date]])</f>
        <v>2024</v>
      </c>
      <c r="W2692" t="s">
        <v>38</v>
      </c>
      <c r="X2692" t="str">
        <f>IF(Table1[[#This Row],[Freight_Cost]]&gt;50000,"High","Low")</f>
        <v>Low</v>
      </c>
      <c r="Y2692" s="5" t="str">
        <f>IF(Table1[[#This Row],[Profit]]&gt;10000,"Good","Average")</f>
        <v>Average</v>
      </c>
      <c r="Z2692" s="5" t="str" cm="1">
        <f t="array" ref="Z2692">_xlfn.IFS(K2692&lt;=5,"Excellent",K2692&lt;=10,"Good",TRUE,"Delayed")</f>
        <v>Excellent</v>
      </c>
      <c r="AA2692" s="5" t="str">
        <f>_xlfn.XLOOKUP(Table1[[#This Row],[Shipment_ID]],A:A,E:E)</f>
        <v>COSCO</v>
      </c>
      <c r="AB2692" s="5">
        <f t="shared" si="42"/>
        <v>6399.9</v>
      </c>
    </row>
    <row r="2693" spans="1:28">
      <c r="A2693" t="s">
        <v>2887</v>
      </c>
      <c r="B2693" s="1">
        <v>46115</v>
      </c>
      <c r="C2693" t="s">
        <v>50</v>
      </c>
      <c r="D2693" t="s">
        <v>30</v>
      </c>
      <c r="E2693" t="s">
        <v>102</v>
      </c>
      <c r="F2693" t="s">
        <v>32</v>
      </c>
      <c r="G2693" t="s">
        <v>52</v>
      </c>
      <c r="H2693">
        <v>18.37</v>
      </c>
      <c r="I2693">
        <v>600</v>
      </c>
      <c r="J2693">
        <v>89.44</v>
      </c>
      <c r="K2693">
        <v>3</v>
      </c>
      <c r="L2693" t="s">
        <v>34</v>
      </c>
      <c r="M2693" t="s">
        <v>60</v>
      </c>
      <c r="N2693">
        <v>39465.800000000003</v>
      </c>
      <c r="O2693" t="s">
        <v>527</v>
      </c>
      <c r="P2693" t="s">
        <v>78</v>
      </c>
      <c r="Q2693">
        <v>84.73</v>
      </c>
      <c r="R2693">
        <v>1934.8</v>
      </c>
      <c r="S2693">
        <v>3994.27</v>
      </c>
      <c r="T2693">
        <v>3411.08</v>
      </c>
      <c r="U2693" t="str">
        <f>TEXT(Table1[[#This Row],[Booking_Date]],"mmm")</f>
        <v>Apr</v>
      </c>
      <c r="V2693">
        <f>YEAR(Table1[[#This Row],[Booking_Date]])</f>
        <v>2026</v>
      </c>
      <c r="W2693" t="s">
        <v>75</v>
      </c>
      <c r="X2693" t="str">
        <f>IF(Table1[[#This Row],[Freight_Cost]]&gt;50000,"High","Low")</f>
        <v>Low</v>
      </c>
      <c r="Y2693" s="5" t="str">
        <f>IF(Table1[[#This Row],[Profit]]&gt;10000,"Good","Average")</f>
        <v>Average</v>
      </c>
      <c r="Z2693" s="5" t="str" cm="1">
        <f t="array" ref="Z2693">_xlfn.IFS(K2693&lt;=5,"Excellent",K2693&lt;=10,"Good",TRUE,"Delayed")</f>
        <v>Excellent</v>
      </c>
      <c r="AA2693" s="5" t="str">
        <f>_xlfn.XLOOKUP(Table1[[#This Row],[Shipment_ID]],A:A,E:E)</f>
        <v>Maersk</v>
      </c>
      <c r="AB2693" s="5">
        <f t="shared" si="42"/>
        <v>3411.08</v>
      </c>
    </row>
    <row r="2694" spans="1:28">
      <c r="A2694" t="s">
        <v>2888</v>
      </c>
      <c r="B2694" s="1">
        <v>45762</v>
      </c>
      <c r="C2694" t="s">
        <v>115</v>
      </c>
      <c r="D2694" t="s">
        <v>65</v>
      </c>
      <c r="E2694" t="s">
        <v>83</v>
      </c>
      <c r="F2694" t="s">
        <v>32</v>
      </c>
      <c r="G2694" t="s">
        <v>67</v>
      </c>
      <c r="H2694">
        <v>22.1</v>
      </c>
      <c r="I2694">
        <v>2503</v>
      </c>
      <c r="J2694">
        <v>96.17</v>
      </c>
      <c r="K2694">
        <v>6</v>
      </c>
      <c r="L2694" t="s">
        <v>34</v>
      </c>
      <c r="M2694" t="s">
        <v>35</v>
      </c>
      <c r="N2694">
        <v>70466.399999999994</v>
      </c>
      <c r="O2694" t="s">
        <v>402</v>
      </c>
      <c r="P2694" t="s">
        <v>74</v>
      </c>
      <c r="Q2694">
        <v>81.77</v>
      </c>
      <c r="R2694">
        <v>5890</v>
      </c>
      <c r="S2694">
        <v>2813.16</v>
      </c>
      <c r="T2694">
        <v>10280.41</v>
      </c>
      <c r="U2694" t="str">
        <f>TEXT(Table1[[#This Row],[Booking_Date]],"mmm")</f>
        <v>Apr</v>
      </c>
      <c r="V2694">
        <f>YEAR(Table1[[#This Row],[Booking_Date]])</f>
        <v>2025</v>
      </c>
      <c r="W2694" t="s">
        <v>75</v>
      </c>
      <c r="X2694" t="str">
        <f>IF(Table1[[#This Row],[Freight_Cost]]&gt;50000,"High","Low")</f>
        <v>High</v>
      </c>
      <c r="Y2694" s="5" t="str">
        <f>IF(Table1[[#This Row],[Profit]]&gt;10000,"Good","Average")</f>
        <v>Good</v>
      </c>
      <c r="Z2694" s="5" t="str" cm="1">
        <f t="array" ref="Z2694">_xlfn.IFS(K2694&lt;=5,"Excellent",K2694&lt;=10,"Good",TRUE,"Delayed")</f>
        <v>Good</v>
      </c>
      <c r="AA2694" s="5" t="str">
        <f>_xlfn.XLOOKUP(Table1[[#This Row],[Shipment_ID]],A:A,E:E)</f>
        <v>MSC</v>
      </c>
      <c r="AB2694" s="5">
        <f t="shared" si="42"/>
        <v>10280.41</v>
      </c>
    </row>
    <row r="2695" spans="1:28">
      <c r="A2695" t="s">
        <v>2889</v>
      </c>
      <c r="B2695" s="1">
        <v>45594</v>
      </c>
      <c r="C2695" t="s">
        <v>115</v>
      </c>
      <c r="D2695" t="s">
        <v>72</v>
      </c>
      <c r="E2695" t="s">
        <v>66</v>
      </c>
      <c r="F2695" t="s">
        <v>58</v>
      </c>
      <c r="G2695" t="s">
        <v>52</v>
      </c>
      <c r="H2695">
        <v>12.47</v>
      </c>
      <c r="I2695">
        <v>1923</v>
      </c>
      <c r="J2695">
        <v>93.03</v>
      </c>
      <c r="K2695">
        <v>4</v>
      </c>
      <c r="L2695" t="s">
        <v>68</v>
      </c>
      <c r="M2695" t="s">
        <v>35</v>
      </c>
      <c r="N2695">
        <v>63962.6</v>
      </c>
      <c r="O2695" t="s">
        <v>368</v>
      </c>
      <c r="P2695" t="s">
        <v>37</v>
      </c>
      <c r="Q2695">
        <v>88.4</v>
      </c>
      <c r="R2695">
        <v>4344.8</v>
      </c>
      <c r="S2695">
        <v>2010.14</v>
      </c>
      <c r="T2695">
        <v>8878.25</v>
      </c>
      <c r="U2695" t="str">
        <f>TEXT(Table1[[#This Row],[Booking_Date]],"mmm")</f>
        <v>Oct</v>
      </c>
      <c r="V2695">
        <f>YEAR(Table1[[#This Row],[Booking_Date]])</f>
        <v>2024</v>
      </c>
      <c r="W2695" t="s">
        <v>104</v>
      </c>
      <c r="X2695" t="str">
        <f>IF(Table1[[#This Row],[Freight_Cost]]&gt;50000,"High","Low")</f>
        <v>High</v>
      </c>
      <c r="Y2695" s="5" t="str">
        <f>IF(Table1[[#This Row],[Profit]]&gt;10000,"Good","Average")</f>
        <v>Average</v>
      </c>
      <c r="Z2695" s="5" t="str" cm="1">
        <f t="array" ref="Z2695">_xlfn.IFS(K2695&lt;=5,"Excellent",K2695&lt;=10,"Good",TRUE,"Delayed")</f>
        <v>Excellent</v>
      </c>
      <c r="AA2695" s="5" t="str">
        <f>_xlfn.XLOOKUP(Table1[[#This Row],[Shipment_ID]],A:A,E:E)</f>
        <v>COSCO</v>
      </c>
      <c r="AB2695" s="5">
        <f t="shared" si="42"/>
        <v>8878.25</v>
      </c>
    </row>
    <row r="2696" spans="1:28">
      <c r="A2696" t="s">
        <v>2890</v>
      </c>
      <c r="B2696" s="1">
        <v>45952</v>
      </c>
      <c r="C2696" t="s">
        <v>115</v>
      </c>
      <c r="D2696" t="s">
        <v>72</v>
      </c>
      <c r="E2696" t="s">
        <v>102</v>
      </c>
      <c r="F2696" t="s">
        <v>58</v>
      </c>
      <c r="G2696" t="s">
        <v>59</v>
      </c>
      <c r="H2696">
        <v>15.65</v>
      </c>
      <c r="I2696">
        <v>1215</v>
      </c>
      <c r="J2696">
        <v>86.29</v>
      </c>
      <c r="K2696">
        <v>5</v>
      </c>
      <c r="L2696" t="s">
        <v>68</v>
      </c>
      <c r="M2696" t="s">
        <v>45</v>
      </c>
      <c r="N2696">
        <v>55019.8</v>
      </c>
      <c r="O2696" t="s">
        <v>232</v>
      </c>
      <c r="P2696" t="s">
        <v>78</v>
      </c>
      <c r="Q2696">
        <v>84.38</v>
      </c>
      <c r="R2696">
        <v>3056</v>
      </c>
      <c r="S2696">
        <v>2261.34</v>
      </c>
      <c r="T2696">
        <v>8487.23</v>
      </c>
      <c r="U2696" t="str">
        <f>TEXT(Table1[[#This Row],[Booking_Date]],"mmm")</f>
        <v>Oct</v>
      </c>
      <c r="V2696">
        <f>YEAR(Table1[[#This Row],[Booking_Date]])</f>
        <v>2025</v>
      </c>
      <c r="W2696" t="s">
        <v>104</v>
      </c>
      <c r="X2696" t="str">
        <f>IF(Table1[[#This Row],[Freight_Cost]]&gt;50000,"High","Low")</f>
        <v>High</v>
      </c>
      <c r="Y2696" s="5" t="str">
        <f>IF(Table1[[#This Row],[Profit]]&gt;10000,"Good","Average")</f>
        <v>Average</v>
      </c>
      <c r="Z2696" s="5" t="str" cm="1">
        <f t="array" ref="Z2696">_xlfn.IFS(K2696&lt;=5,"Excellent",K2696&lt;=10,"Good",TRUE,"Delayed")</f>
        <v>Excellent</v>
      </c>
      <c r="AA2696" s="5" t="str">
        <f>_xlfn.XLOOKUP(Table1[[#This Row],[Shipment_ID]],A:A,E:E)</f>
        <v>Maersk</v>
      </c>
      <c r="AB2696" s="5">
        <f t="shared" si="42"/>
        <v>8487.23</v>
      </c>
    </row>
    <row r="2697" spans="1:28">
      <c r="A2697" t="s">
        <v>2891</v>
      </c>
      <c r="B2697" s="1">
        <v>46012</v>
      </c>
      <c r="C2697" t="s">
        <v>89</v>
      </c>
      <c r="D2697" t="s">
        <v>72</v>
      </c>
      <c r="E2697" t="s">
        <v>57</v>
      </c>
      <c r="F2697" t="s">
        <v>32</v>
      </c>
      <c r="G2697" t="s">
        <v>59</v>
      </c>
      <c r="H2697">
        <v>15.04</v>
      </c>
      <c r="I2697">
        <v>607</v>
      </c>
      <c r="J2697">
        <v>102.94</v>
      </c>
      <c r="K2697">
        <v>2</v>
      </c>
      <c r="L2697" t="s">
        <v>34</v>
      </c>
      <c r="M2697" t="s">
        <v>60</v>
      </c>
      <c r="N2697">
        <v>38172.800000000003</v>
      </c>
      <c r="O2697" t="s">
        <v>175</v>
      </c>
      <c r="P2697" t="s">
        <v>62</v>
      </c>
      <c r="Q2697">
        <v>84.68</v>
      </c>
      <c r="R2697">
        <v>1815.6</v>
      </c>
      <c r="S2697">
        <v>4369.63</v>
      </c>
      <c r="T2697">
        <v>4934.7700000000004</v>
      </c>
      <c r="U2697" t="str">
        <f>TEXT(Table1[[#This Row],[Booking_Date]],"mmm")</f>
        <v>Dec</v>
      </c>
      <c r="V2697">
        <f>YEAR(Table1[[#This Row],[Booking_Date]])</f>
        <v>2025</v>
      </c>
      <c r="W2697" t="s">
        <v>104</v>
      </c>
      <c r="X2697" t="str">
        <f>IF(Table1[[#This Row],[Freight_Cost]]&gt;50000,"High","Low")</f>
        <v>Low</v>
      </c>
      <c r="Y2697" s="5" t="str">
        <f>IF(Table1[[#This Row],[Profit]]&gt;10000,"Good","Average")</f>
        <v>Average</v>
      </c>
      <c r="Z2697" s="5" t="str" cm="1">
        <f t="array" ref="Z2697">_xlfn.IFS(K2697&lt;=5,"Excellent",K2697&lt;=10,"Good",TRUE,"Delayed")</f>
        <v>Excellent</v>
      </c>
      <c r="AA2697" s="5" t="str">
        <f>_xlfn.XLOOKUP(Table1[[#This Row],[Shipment_ID]],A:A,E:E)</f>
        <v>Evergreen</v>
      </c>
      <c r="AB2697" s="5">
        <f t="shared" si="42"/>
        <v>4934.7700000000004</v>
      </c>
    </row>
    <row r="2698" spans="1:28">
      <c r="A2698" t="s">
        <v>2892</v>
      </c>
      <c r="B2698" s="1">
        <v>45721</v>
      </c>
      <c r="C2698" t="s">
        <v>64</v>
      </c>
      <c r="D2698" t="s">
        <v>82</v>
      </c>
      <c r="E2698" t="s">
        <v>83</v>
      </c>
      <c r="F2698" t="s">
        <v>32</v>
      </c>
      <c r="G2698" t="s">
        <v>43</v>
      </c>
      <c r="H2698">
        <v>13.68</v>
      </c>
      <c r="I2698">
        <v>797</v>
      </c>
      <c r="J2698">
        <v>90.31</v>
      </c>
      <c r="K2698">
        <v>2</v>
      </c>
      <c r="L2698" t="s">
        <v>44</v>
      </c>
      <c r="M2698" t="s">
        <v>60</v>
      </c>
      <c r="N2698">
        <v>32713.200000000001</v>
      </c>
      <c r="O2698" t="s">
        <v>240</v>
      </c>
      <c r="P2698" t="s">
        <v>54</v>
      </c>
      <c r="Q2698">
        <v>87.01</v>
      </c>
      <c r="R2698">
        <v>2141.1999999999998</v>
      </c>
      <c r="S2698">
        <v>4562</v>
      </c>
      <c r="T2698">
        <v>5056.99</v>
      </c>
      <c r="U2698" t="str">
        <f>TEXT(Table1[[#This Row],[Booking_Date]],"mmm")</f>
        <v>Mar</v>
      </c>
      <c r="V2698">
        <f>YEAR(Table1[[#This Row],[Booking_Date]])</f>
        <v>2025</v>
      </c>
      <c r="W2698" t="s">
        <v>38</v>
      </c>
      <c r="X2698" t="str">
        <f>IF(Table1[[#This Row],[Freight_Cost]]&gt;50000,"High","Low")</f>
        <v>Low</v>
      </c>
      <c r="Y2698" s="5" t="str">
        <f>IF(Table1[[#This Row],[Profit]]&gt;10000,"Good","Average")</f>
        <v>Average</v>
      </c>
      <c r="Z2698" s="5" t="str" cm="1">
        <f t="array" ref="Z2698">_xlfn.IFS(K2698&lt;=5,"Excellent",K2698&lt;=10,"Good",TRUE,"Delayed")</f>
        <v>Excellent</v>
      </c>
      <c r="AA2698" s="5" t="str">
        <f>_xlfn.XLOOKUP(Table1[[#This Row],[Shipment_ID]],A:A,E:E)</f>
        <v>MSC</v>
      </c>
      <c r="AB2698" s="5">
        <f t="shared" si="42"/>
        <v>5056.99</v>
      </c>
    </row>
    <row r="2699" spans="1:28">
      <c r="A2699" t="s">
        <v>2893</v>
      </c>
      <c r="B2699" s="1">
        <v>45455</v>
      </c>
      <c r="C2699" t="s">
        <v>115</v>
      </c>
      <c r="D2699" t="s">
        <v>30</v>
      </c>
      <c r="E2699" t="s">
        <v>99</v>
      </c>
      <c r="F2699" t="s">
        <v>58</v>
      </c>
      <c r="G2699" t="s">
        <v>33</v>
      </c>
      <c r="H2699">
        <v>12.99</v>
      </c>
      <c r="I2699">
        <v>1258</v>
      </c>
      <c r="J2699">
        <v>100.7</v>
      </c>
      <c r="K2699">
        <v>3</v>
      </c>
      <c r="L2699" t="s">
        <v>34</v>
      </c>
      <c r="M2699" t="s">
        <v>45</v>
      </c>
      <c r="N2699">
        <v>57371</v>
      </c>
      <c r="O2699" t="s">
        <v>307</v>
      </c>
      <c r="P2699" t="s">
        <v>37</v>
      </c>
      <c r="Q2699">
        <v>88.49</v>
      </c>
      <c r="R2699">
        <v>3035.6</v>
      </c>
      <c r="S2699">
        <v>2422.4699999999998</v>
      </c>
      <c r="T2699">
        <v>7409.69</v>
      </c>
      <c r="U2699" t="str">
        <f>TEXT(Table1[[#This Row],[Booking_Date]],"mmm")</f>
        <v>Jun</v>
      </c>
      <c r="V2699">
        <f>YEAR(Table1[[#This Row],[Booking_Date]])</f>
        <v>2024</v>
      </c>
      <c r="W2699" t="s">
        <v>75</v>
      </c>
      <c r="X2699" t="str">
        <f>IF(Table1[[#This Row],[Freight_Cost]]&gt;50000,"High","Low")</f>
        <v>High</v>
      </c>
      <c r="Y2699" s="5" t="str">
        <f>IF(Table1[[#This Row],[Profit]]&gt;10000,"Good","Average")</f>
        <v>Average</v>
      </c>
      <c r="Z2699" s="5" t="str" cm="1">
        <f t="array" ref="Z2699">_xlfn.IFS(K2699&lt;=5,"Excellent",K2699&lt;=10,"Good",TRUE,"Delayed")</f>
        <v>Excellent</v>
      </c>
      <c r="AA2699" s="5" t="str">
        <f>_xlfn.XLOOKUP(Table1[[#This Row],[Shipment_ID]],A:A,E:E)</f>
        <v>ONE</v>
      </c>
      <c r="AB2699" s="5">
        <f t="shared" si="42"/>
        <v>7409.69</v>
      </c>
    </row>
    <row r="2700" spans="1:28">
      <c r="A2700" t="s">
        <v>2894</v>
      </c>
      <c r="B2700" s="1">
        <v>45578</v>
      </c>
      <c r="C2700" t="s">
        <v>40</v>
      </c>
      <c r="D2700" t="s">
        <v>41</v>
      </c>
      <c r="E2700" t="s">
        <v>42</v>
      </c>
      <c r="F2700" t="s">
        <v>32</v>
      </c>
      <c r="G2700" t="s">
        <v>67</v>
      </c>
      <c r="H2700">
        <v>27.48</v>
      </c>
      <c r="I2700">
        <v>832</v>
      </c>
      <c r="J2700">
        <v>99.37</v>
      </c>
      <c r="K2700">
        <v>4</v>
      </c>
      <c r="L2700" t="s">
        <v>68</v>
      </c>
      <c r="M2700" t="s">
        <v>35</v>
      </c>
      <c r="N2700">
        <v>53140.4</v>
      </c>
      <c r="O2700" t="s">
        <v>328</v>
      </c>
      <c r="P2700" t="s">
        <v>37</v>
      </c>
      <c r="Q2700">
        <v>81.87</v>
      </c>
      <c r="R2700">
        <v>2763.2</v>
      </c>
      <c r="S2700">
        <v>2062.5500000000002</v>
      </c>
      <c r="T2700">
        <v>5516.06</v>
      </c>
      <c r="U2700" t="str">
        <f>TEXT(Table1[[#This Row],[Booking_Date]],"mmm")</f>
        <v>Oct</v>
      </c>
      <c r="V2700">
        <f>YEAR(Table1[[#This Row],[Booking_Date]])</f>
        <v>2024</v>
      </c>
      <c r="W2700" t="s">
        <v>104</v>
      </c>
      <c r="X2700" t="str">
        <f>IF(Table1[[#This Row],[Freight_Cost]]&gt;50000,"High","Low")</f>
        <v>High</v>
      </c>
      <c r="Y2700" s="5" t="str">
        <f>IF(Table1[[#This Row],[Profit]]&gt;10000,"Good","Average")</f>
        <v>Average</v>
      </c>
      <c r="Z2700" s="5" t="str" cm="1">
        <f t="array" ref="Z2700">_xlfn.IFS(K2700&lt;=5,"Excellent",K2700&lt;=10,"Good",TRUE,"Delayed")</f>
        <v>Excellent</v>
      </c>
      <c r="AA2700" s="5" t="str">
        <f>_xlfn.XLOOKUP(Table1[[#This Row],[Shipment_ID]],A:A,E:E)</f>
        <v>CMA CGM</v>
      </c>
      <c r="AB2700" s="5">
        <f t="shared" si="42"/>
        <v>5516.06</v>
      </c>
    </row>
    <row r="2701" spans="1:28">
      <c r="A2701" t="s">
        <v>2895</v>
      </c>
      <c r="B2701" s="1">
        <v>45688</v>
      </c>
      <c r="C2701" t="s">
        <v>89</v>
      </c>
      <c r="D2701" t="s">
        <v>30</v>
      </c>
      <c r="E2701" t="s">
        <v>57</v>
      </c>
      <c r="F2701" t="s">
        <v>58</v>
      </c>
      <c r="G2701" t="s">
        <v>52</v>
      </c>
      <c r="H2701">
        <v>13.17</v>
      </c>
      <c r="I2701">
        <v>2172</v>
      </c>
      <c r="J2701">
        <v>97.35</v>
      </c>
      <c r="K2701">
        <v>5</v>
      </c>
      <c r="L2701" t="s">
        <v>68</v>
      </c>
      <c r="M2701" t="s">
        <v>60</v>
      </c>
      <c r="N2701">
        <v>64099</v>
      </c>
      <c r="O2701" t="s">
        <v>792</v>
      </c>
      <c r="P2701" t="s">
        <v>70</v>
      </c>
      <c r="Q2701">
        <v>83.63</v>
      </c>
      <c r="R2701">
        <v>4870.8</v>
      </c>
      <c r="S2701">
        <v>3898.28</v>
      </c>
      <c r="T2701">
        <v>6636.06</v>
      </c>
      <c r="U2701" t="str">
        <f>TEXT(Table1[[#This Row],[Booking_Date]],"mmm")</f>
        <v>Jan</v>
      </c>
      <c r="V2701">
        <f>YEAR(Table1[[#This Row],[Booking_Date]])</f>
        <v>2025</v>
      </c>
      <c r="W2701" t="s">
        <v>38</v>
      </c>
      <c r="X2701" t="str">
        <f>IF(Table1[[#This Row],[Freight_Cost]]&gt;50000,"High","Low")</f>
        <v>High</v>
      </c>
      <c r="Y2701" s="5" t="str">
        <f>IF(Table1[[#This Row],[Profit]]&gt;10000,"Good","Average")</f>
        <v>Average</v>
      </c>
      <c r="Z2701" s="5" t="str" cm="1">
        <f t="array" ref="Z2701">_xlfn.IFS(K2701&lt;=5,"Excellent",K2701&lt;=10,"Good",TRUE,"Delayed")</f>
        <v>Excellent</v>
      </c>
      <c r="AA2701" s="5" t="str">
        <f>_xlfn.XLOOKUP(Table1[[#This Row],[Shipment_ID]],A:A,E:E)</f>
        <v>Evergreen</v>
      </c>
      <c r="AB2701" s="5">
        <f t="shared" si="42"/>
        <v>6636.06</v>
      </c>
    </row>
    <row r="2702" spans="1:28">
      <c r="A2702" t="s">
        <v>2896</v>
      </c>
      <c r="B2702" s="1">
        <v>45640</v>
      </c>
      <c r="C2702" t="s">
        <v>121</v>
      </c>
      <c r="D2702" t="s">
        <v>56</v>
      </c>
      <c r="E2702" t="s">
        <v>83</v>
      </c>
      <c r="F2702" t="s">
        <v>58</v>
      </c>
      <c r="G2702" t="s">
        <v>52</v>
      </c>
      <c r="H2702">
        <v>20.05</v>
      </c>
      <c r="I2702">
        <v>413</v>
      </c>
      <c r="J2702">
        <v>91.6</v>
      </c>
      <c r="K2702">
        <v>3</v>
      </c>
      <c r="L2702" t="s">
        <v>34</v>
      </c>
      <c r="M2702" t="s">
        <v>60</v>
      </c>
      <c r="N2702">
        <v>50993</v>
      </c>
      <c r="O2702" t="s">
        <v>256</v>
      </c>
      <c r="P2702" t="s">
        <v>54</v>
      </c>
      <c r="Q2702">
        <v>84.26</v>
      </c>
      <c r="R2702">
        <v>1628</v>
      </c>
      <c r="S2702">
        <v>3031.98</v>
      </c>
      <c r="T2702">
        <v>7300.65</v>
      </c>
      <c r="U2702" t="str">
        <f>TEXT(Table1[[#This Row],[Booking_Date]],"mmm")</f>
        <v>Dec</v>
      </c>
      <c r="V2702">
        <f>YEAR(Table1[[#This Row],[Booking_Date]])</f>
        <v>2024</v>
      </c>
      <c r="W2702" t="s">
        <v>104</v>
      </c>
      <c r="X2702" t="str">
        <f>IF(Table1[[#This Row],[Freight_Cost]]&gt;50000,"High","Low")</f>
        <v>High</v>
      </c>
      <c r="Y2702" s="5" t="str">
        <f>IF(Table1[[#This Row],[Profit]]&gt;10000,"Good","Average")</f>
        <v>Average</v>
      </c>
      <c r="Z2702" s="5" t="str" cm="1">
        <f t="array" ref="Z2702">_xlfn.IFS(K2702&lt;=5,"Excellent",K2702&lt;=10,"Good",TRUE,"Delayed")</f>
        <v>Excellent</v>
      </c>
      <c r="AA2702" s="5" t="str">
        <f>_xlfn.XLOOKUP(Table1[[#This Row],[Shipment_ID]],A:A,E:E)</f>
        <v>MSC</v>
      </c>
      <c r="AB2702" s="5">
        <f t="shared" si="42"/>
        <v>7300.65</v>
      </c>
    </row>
    <row r="2703" spans="1:28">
      <c r="A2703" t="s">
        <v>2897</v>
      </c>
      <c r="B2703" s="1">
        <v>46009</v>
      </c>
      <c r="C2703" t="s">
        <v>29</v>
      </c>
      <c r="D2703" t="s">
        <v>51</v>
      </c>
      <c r="E2703" t="s">
        <v>99</v>
      </c>
      <c r="F2703" t="s">
        <v>58</v>
      </c>
      <c r="G2703" t="s">
        <v>67</v>
      </c>
      <c r="H2703">
        <v>15.44</v>
      </c>
      <c r="I2703">
        <v>681</v>
      </c>
      <c r="J2703">
        <v>89.93</v>
      </c>
      <c r="K2703">
        <v>2</v>
      </c>
      <c r="L2703" t="s">
        <v>34</v>
      </c>
      <c r="M2703" t="s">
        <v>45</v>
      </c>
      <c r="N2703">
        <v>51359.6</v>
      </c>
      <c r="O2703" t="s">
        <v>368</v>
      </c>
      <c r="P2703" t="s">
        <v>37</v>
      </c>
      <c r="Q2703">
        <v>84.67</v>
      </c>
      <c r="R2703">
        <v>1979.6</v>
      </c>
      <c r="S2703">
        <v>4011.3</v>
      </c>
      <c r="T2703">
        <v>6225.7</v>
      </c>
      <c r="U2703" t="str">
        <f>TEXT(Table1[[#This Row],[Booking_Date]],"mmm")</f>
        <v>Dec</v>
      </c>
      <c r="V2703">
        <f>YEAR(Table1[[#This Row],[Booking_Date]])</f>
        <v>2025</v>
      </c>
      <c r="W2703" t="s">
        <v>104</v>
      </c>
      <c r="X2703" t="str">
        <f>IF(Table1[[#This Row],[Freight_Cost]]&gt;50000,"High","Low")</f>
        <v>High</v>
      </c>
      <c r="Y2703" s="5" t="str">
        <f>IF(Table1[[#This Row],[Profit]]&gt;10000,"Good","Average")</f>
        <v>Average</v>
      </c>
      <c r="Z2703" s="5" t="str" cm="1">
        <f t="array" ref="Z2703">_xlfn.IFS(K2703&lt;=5,"Excellent",K2703&lt;=10,"Good",TRUE,"Delayed")</f>
        <v>Excellent</v>
      </c>
      <c r="AA2703" s="5" t="str">
        <f>_xlfn.XLOOKUP(Table1[[#This Row],[Shipment_ID]],A:A,E:E)</f>
        <v>ONE</v>
      </c>
      <c r="AB2703" s="5">
        <f t="shared" si="42"/>
        <v>6225.7</v>
      </c>
    </row>
    <row r="2704" spans="1:28">
      <c r="A2704" t="s">
        <v>2898</v>
      </c>
      <c r="B2704" s="1">
        <v>45365</v>
      </c>
      <c r="C2704" t="s">
        <v>50</v>
      </c>
      <c r="D2704" t="s">
        <v>72</v>
      </c>
      <c r="E2704" t="s">
        <v>57</v>
      </c>
      <c r="F2704" t="s">
        <v>32</v>
      </c>
      <c r="G2704" t="s">
        <v>59</v>
      </c>
      <c r="H2704">
        <v>16.82</v>
      </c>
      <c r="I2704">
        <v>1401</v>
      </c>
      <c r="J2704">
        <v>100.17</v>
      </c>
      <c r="K2704">
        <v>3</v>
      </c>
      <c r="L2704" t="s">
        <v>68</v>
      </c>
      <c r="M2704" t="s">
        <v>45</v>
      </c>
      <c r="N2704">
        <v>47970.400000000001</v>
      </c>
      <c r="O2704" t="s">
        <v>204</v>
      </c>
      <c r="P2704" t="s">
        <v>70</v>
      </c>
      <c r="Q2704">
        <v>88.41</v>
      </c>
      <c r="R2704">
        <v>3474.8</v>
      </c>
      <c r="S2704">
        <v>3713.2</v>
      </c>
      <c r="T2704">
        <v>4919.12</v>
      </c>
      <c r="U2704" t="str">
        <f>TEXT(Table1[[#This Row],[Booking_Date]],"mmm")</f>
        <v>Mar</v>
      </c>
      <c r="V2704">
        <f>YEAR(Table1[[#This Row],[Booking_Date]])</f>
        <v>2024</v>
      </c>
      <c r="W2704" t="s">
        <v>38</v>
      </c>
      <c r="X2704" t="str">
        <f>IF(Table1[[#This Row],[Freight_Cost]]&gt;50000,"High","Low")</f>
        <v>Low</v>
      </c>
      <c r="Y2704" s="5" t="str">
        <f>IF(Table1[[#This Row],[Profit]]&gt;10000,"Good","Average")</f>
        <v>Average</v>
      </c>
      <c r="Z2704" s="5" t="str" cm="1">
        <f t="array" ref="Z2704">_xlfn.IFS(K2704&lt;=5,"Excellent",K2704&lt;=10,"Good",TRUE,"Delayed")</f>
        <v>Excellent</v>
      </c>
      <c r="AA2704" s="5" t="str">
        <f>_xlfn.XLOOKUP(Table1[[#This Row],[Shipment_ID]],A:A,E:E)</f>
        <v>Evergreen</v>
      </c>
      <c r="AB2704" s="5">
        <f t="shared" si="42"/>
        <v>4919.12</v>
      </c>
    </row>
    <row r="2705" spans="1:28">
      <c r="A2705" t="s">
        <v>2899</v>
      </c>
      <c r="B2705" s="1">
        <v>45349</v>
      </c>
      <c r="C2705" t="s">
        <v>89</v>
      </c>
      <c r="D2705" t="s">
        <v>41</v>
      </c>
      <c r="E2705" t="s">
        <v>83</v>
      </c>
      <c r="F2705" t="s">
        <v>58</v>
      </c>
      <c r="G2705" t="s">
        <v>43</v>
      </c>
      <c r="H2705">
        <v>16.37</v>
      </c>
      <c r="I2705">
        <v>1008</v>
      </c>
      <c r="J2705">
        <v>96.04</v>
      </c>
      <c r="K2705">
        <v>4</v>
      </c>
      <c r="L2705" t="s">
        <v>44</v>
      </c>
      <c r="M2705" t="s">
        <v>35</v>
      </c>
      <c r="N2705">
        <v>54353.8</v>
      </c>
      <c r="O2705" t="s">
        <v>122</v>
      </c>
      <c r="P2705" t="s">
        <v>78</v>
      </c>
      <c r="Q2705">
        <v>85.28</v>
      </c>
      <c r="R2705">
        <v>2670.8</v>
      </c>
      <c r="S2705">
        <v>1796.73</v>
      </c>
      <c r="T2705">
        <v>5791.27</v>
      </c>
      <c r="U2705" t="str">
        <f>TEXT(Table1[[#This Row],[Booking_Date]],"mmm")</f>
        <v>Feb</v>
      </c>
      <c r="V2705">
        <f>YEAR(Table1[[#This Row],[Booking_Date]])</f>
        <v>2024</v>
      </c>
      <c r="W2705" t="s">
        <v>38</v>
      </c>
      <c r="X2705" t="str">
        <f>IF(Table1[[#This Row],[Freight_Cost]]&gt;50000,"High","Low")</f>
        <v>High</v>
      </c>
      <c r="Y2705" s="5" t="str">
        <f>IF(Table1[[#This Row],[Profit]]&gt;10000,"Good","Average")</f>
        <v>Average</v>
      </c>
      <c r="Z2705" s="5" t="str" cm="1">
        <f t="array" ref="Z2705">_xlfn.IFS(K2705&lt;=5,"Excellent",K2705&lt;=10,"Good",TRUE,"Delayed")</f>
        <v>Excellent</v>
      </c>
      <c r="AA2705" s="5" t="str">
        <f>_xlfn.XLOOKUP(Table1[[#This Row],[Shipment_ID]],A:A,E:E)</f>
        <v>MSC</v>
      </c>
      <c r="AB2705" s="5">
        <f t="shared" si="42"/>
        <v>5791.27</v>
      </c>
    </row>
    <row r="2706" spans="1:28">
      <c r="A2706" t="s">
        <v>2900</v>
      </c>
      <c r="B2706" s="1">
        <v>45380</v>
      </c>
      <c r="C2706" t="s">
        <v>89</v>
      </c>
      <c r="D2706" t="s">
        <v>51</v>
      </c>
      <c r="E2706" t="s">
        <v>83</v>
      </c>
      <c r="F2706" t="s">
        <v>32</v>
      </c>
      <c r="G2706" t="s">
        <v>52</v>
      </c>
      <c r="H2706">
        <v>20.48</v>
      </c>
      <c r="I2706">
        <v>1883</v>
      </c>
      <c r="J2706">
        <v>92.36</v>
      </c>
      <c r="K2706">
        <v>4</v>
      </c>
      <c r="L2706" t="s">
        <v>44</v>
      </c>
      <c r="M2706" t="s">
        <v>45</v>
      </c>
      <c r="N2706">
        <v>53611.199999999997</v>
      </c>
      <c r="O2706" t="s">
        <v>73</v>
      </c>
      <c r="P2706" t="s">
        <v>70</v>
      </c>
      <c r="Q2706">
        <v>81.06</v>
      </c>
      <c r="R2706">
        <v>4585.2</v>
      </c>
      <c r="S2706">
        <v>2929.65</v>
      </c>
      <c r="T2706">
        <v>7897.57</v>
      </c>
      <c r="U2706" t="str">
        <f>TEXT(Table1[[#This Row],[Booking_Date]],"mmm")</f>
        <v>Mar</v>
      </c>
      <c r="V2706">
        <f>YEAR(Table1[[#This Row],[Booking_Date]])</f>
        <v>2024</v>
      </c>
      <c r="W2706" t="s">
        <v>38</v>
      </c>
      <c r="X2706" t="str">
        <f>IF(Table1[[#This Row],[Freight_Cost]]&gt;50000,"High","Low")</f>
        <v>High</v>
      </c>
      <c r="Y2706" s="5" t="str">
        <f>IF(Table1[[#This Row],[Profit]]&gt;10000,"Good","Average")</f>
        <v>Average</v>
      </c>
      <c r="Z2706" s="5" t="str" cm="1">
        <f t="array" ref="Z2706">_xlfn.IFS(K2706&lt;=5,"Excellent",K2706&lt;=10,"Good",TRUE,"Delayed")</f>
        <v>Excellent</v>
      </c>
      <c r="AA2706" s="5" t="str">
        <f>_xlfn.XLOOKUP(Table1[[#This Row],[Shipment_ID]],A:A,E:E)</f>
        <v>MSC</v>
      </c>
      <c r="AB2706" s="5">
        <f t="shared" si="42"/>
        <v>7897.57</v>
      </c>
    </row>
    <row r="2707" spans="1:28">
      <c r="A2707" t="s">
        <v>2901</v>
      </c>
      <c r="B2707" s="1">
        <v>45937</v>
      </c>
      <c r="C2707" t="s">
        <v>89</v>
      </c>
      <c r="D2707" t="s">
        <v>82</v>
      </c>
      <c r="E2707" t="s">
        <v>83</v>
      </c>
      <c r="F2707" t="s">
        <v>58</v>
      </c>
      <c r="G2707" t="s">
        <v>84</v>
      </c>
      <c r="H2707">
        <v>17.600000000000001</v>
      </c>
      <c r="I2707">
        <v>1885</v>
      </c>
      <c r="J2707">
        <v>85.7</v>
      </c>
      <c r="K2707">
        <v>6</v>
      </c>
      <c r="L2707" t="s">
        <v>68</v>
      </c>
      <c r="M2707" t="s">
        <v>60</v>
      </c>
      <c r="N2707">
        <v>63244</v>
      </c>
      <c r="O2707" t="s">
        <v>248</v>
      </c>
      <c r="P2707" t="s">
        <v>54</v>
      </c>
      <c r="Q2707">
        <v>83.6</v>
      </c>
      <c r="R2707">
        <v>4474</v>
      </c>
      <c r="S2707">
        <v>2157.3200000000002</v>
      </c>
      <c r="T2707">
        <v>5234.91</v>
      </c>
      <c r="U2707" t="str">
        <f>TEXT(Table1[[#This Row],[Booking_Date]],"mmm")</f>
        <v>Oct</v>
      </c>
      <c r="V2707">
        <f>YEAR(Table1[[#This Row],[Booking_Date]])</f>
        <v>2025</v>
      </c>
      <c r="W2707" t="s">
        <v>104</v>
      </c>
      <c r="X2707" t="str">
        <f>IF(Table1[[#This Row],[Freight_Cost]]&gt;50000,"High","Low")</f>
        <v>High</v>
      </c>
      <c r="Y2707" s="5" t="str">
        <f>IF(Table1[[#This Row],[Profit]]&gt;10000,"Good","Average")</f>
        <v>Average</v>
      </c>
      <c r="Z2707" s="5" t="str" cm="1">
        <f t="array" ref="Z2707">_xlfn.IFS(K2707&lt;=5,"Excellent",K2707&lt;=10,"Good",TRUE,"Delayed")</f>
        <v>Good</v>
      </c>
      <c r="AA2707" s="5" t="str">
        <f>_xlfn.XLOOKUP(Table1[[#This Row],[Shipment_ID]],A:A,E:E)</f>
        <v>MSC</v>
      </c>
      <c r="AB2707" s="5">
        <f t="shared" si="42"/>
        <v>5234.91</v>
      </c>
    </row>
    <row r="2708" spans="1:28">
      <c r="A2708" t="s">
        <v>2902</v>
      </c>
      <c r="B2708" s="1">
        <v>45903</v>
      </c>
      <c r="C2708" t="s">
        <v>115</v>
      </c>
      <c r="D2708" t="s">
        <v>41</v>
      </c>
      <c r="E2708" t="s">
        <v>99</v>
      </c>
      <c r="F2708" t="s">
        <v>32</v>
      </c>
      <c r="G2708" t="s">
        <v>67</v>
      </c>
      <c r="H2708">
        <v>17.079999999999998</v>
      </c>
      <c r="I2708">
        <v>1185</v>
      </c>
      <c r="J2708">
        <v>88.83</v>
      </c>
      <c r="K2708">
        <v>3</v>
      </c>
      <c r="L2708" t="s">
        <v>44</v>
      </c>
      <c r="M2708" t="s">
        <v>45</v>
      </c>
      <c r="N2708">
        <v>41751.599999999999</v>
      </c>
      <c r="O2708" t="s">
        <v>324</v>
      </c>
      <c r="P2708" t="s">
        <v>74</v>
      </c>
      <c r="Q2708">
        <v>85.57</v>
      </c>
      <c r="R2708">
        <v>3053.2</v>
      </c>
      <c r="S2708">
        <v>3624.27</v>
      </c>
      <c r="T2708">
        <v>5013.8100000000004</v>
      </c>
      <c r="U2708" t="str">
        <f>TEXT(Table1[[#This Row],[Booking_Date]],"mmm")</f>
        <v>Sep</v>
      </c>
      <c r="V2708">
        <f>YEAR(Table1[[#This Row],[Booking_Date]])</f>
        <v>2025</v>
      </c>
      <c r="W2708" t="s">
        <v>48</v>
      </c>
      <c r="X2708" t="str">
        <f>IF(Table1[[#This Row],[Freight_Cost]]&gt;50000,"High","Low")</f>
        <v>Low</v>
      </c>
      <c r="Y2708" s="5" t="str">
        <f>IF(Table1[[#This Row],[Profit]]&gt;10000,"Good","Average")</f>
        <v>Average</v>
      </c>
      <c r="Z2708" s="5" t="str" cm="1">
        <f t="array" ref="Z2708">_xlfn.IFS(K2708&lt;=5,"Excellent",K2708&lt;=10,"Good",TRUE,"Delayed")</f>
        <v>Excellent</v>
      </c>
      <c r="AA2708" s="5" t="str">
        <f>_xlfn.XLOOKUP(Table1[[#This Row],[Shipment_ID]],A:A,E:E)</f>
        <v>ONE</v>
      </c>
      <c r="AB2708" s="5">
        <f t="shared" si="42"/>
        <v>5013.8100000000004</v>
      </c>
    </row>
    <row r="2709" spans="1:28">
      <c r="A2709" t="s">
        <v>2903</v>
      </c>
      <c r="B2709" s="1">
        <v>45300</v>
      </c>
      <c r="C2709" t="s">
        <v>121</v>
      </c>
      <c r="D2709" t="s">
        <v>65</v>
      </c>
      <c r="E2709" t="s">
        <v>31</v>
      </c>
      <c r="F2709" t="s">
        <v>32</v>
      </c>
      <c r="G2709" t="s">
        <v>90</v>
      </c>
      <c r="H2709">
        <v>27.99</v>
      </c>
      <c r="I2709">
        <v>2619</v>
      </c>
      <c r="J2709">
        <v>86.36</v>
      </c>
      <c r="K2709">
        <v>6</v>
      </c>
      <c r="L2709" t="s">
        <v>44</v>
      </c>
      <c r="M2709" t="s">
        <v>45</v>
      </c>
      <c r="N2709">
        <v>68482.2</v>
      </c>
      <c r="O2709" t="s">
        <v>130</v>
      </c>
      <c r="P2709" t="s">
        <v>70</v>
      </c>
      <c r="Q2709">
        <v>87.74</v>
      </c>
      <c r="R2709">
        <v>6357.6</v>
      </c>
      <c r="S2709">
        <v>3055.97</v>
      </c>
      <c r="T2709">
        <v>8539.76</v>
      </c>
      <c r="U2709" t="str">
        <f>TEXT(Table1[[#This Row],[Booking_Date]],"mmm")</f>
        <v>Jan</v>
      </c>
      <c r="V2709">
        <f>YEAR(Table1[[#This Row],[Booking_Date]])</f>
        <v>2024</v>
      </c>
      <c r="W2709" t="s">
        <v>38</v>
      </c>
      <c r="X2709" t="str">
        <f>IF(Table1[[#This Row],[Freight_Cost]]&gt;50000,"High","Low")</f>
        <v>High</v>
      </c>
      <c r="Y2709" s="5" t="str">
        <f>IF(Table1[[#This Row],[Profit]]&gt;10000,"Good","Average")</f>
        <v>Average</v>
      </c>
      <c r="Z2709" s="5" t="str" cm="1">
        <f t="array" ref="Z2709">_xlfn.IFS(K2709&lt;=5,"Excellent",K2709&lt;=10,"Good",TRUE,"Delayed")</f>
        <v>Good</v>
      </c>
      <c r="AA2709" s="5" t="str">
        <f>_xlfn.XLOOKUP(Table1[[#This Row],[Shipment_ID]],A:A,E:E)</f>
        <v>Hapag-Lloyd</v>
      </c>
      <c r="AB2709" s="5">
        <f t="shared" si="42"/>
        <v>8539.76</v>
      </c>
    </row>
    <row r="2710" spans="1:28">
      <c r="A2710" t="s">
        <v>2904</v>
      </c>
      <c r="B2710" s="1">
        <v>46179</v>
      </c>
      <c r="C2710" t="s">
        <v>40</v>
      </c>
      <c r="D2710" t="s">
        <v>108</v>
      </c>
      <c r="E2710" t="s">
        <v>66</v>
      </c>
      <c r="F2710" t="s">
        <v>32</v>
      </c>
      <c r="G2710" t="s">
        <v>90</v>
      </c>
      <c r="H2710">
        <v>17.190000000000001</v>
      </c>
      <c r="I2710">
        <v>2169</v>
      </c>
      <c r="J2710">
        <v>98.77</v>
      </c>
      <c r="K2710">
        <v>5</v>
      </c>
      <c r="L2710" t="s">
        <v>44</v>
      </c>
      <c r="M2710" t="s">
        <v>45</v>
      </c>
      <c r="N2710">
        <v>54851.4</v>
      </c>
      <c r="O2710" t="s">
        <v>170</v>
      </c>
      <c r="P2710" t="s">
        <v>54</v>
      </c>
      <c r="Q2710">
        <v>82.18</v>
      </c>
      <c r="R2710">
        <v>5025.6000000000004</v>
      </c>
      <c r="S2710">
        <v>3176.48</v>
      </c>
      <c r="T2710">
        <v>6227.27</v>
      </c>
      <c r="U2710" t="str">
        <f>TEXT(Table1[[#This Row],[Booking_Date]],"mmm")</f>
        <v>Jun</v>
      </c>
      <c r="V2710">
        <f>YEAR(Table1[[#This Row],[Booking_Date]])</f>
        <v>2026</v>
      </c>
      <c r="W2710" t="s">
        <v>75</v>
      </c>
      <c r="X2710" t="str">
        <f>IF(Table1[[#This Row],[Freight_Cost]]&gt;50000,"High","Low")</f>
        <v>High</v>
      </c>
      <c r="Y2710" s="5" t="str">
        <f>IF(Table1[[#This Row],[Profit]]&gt;10000,"Good","Average")</f>
        <v>Average</v>
      </c>
      <c r="Z2710" s="5" t="str" cm="1">
        <f t="array" ref="Z2710">_xlfn.IFS(K2710&lt;=5,"Excellent",K2710&lt;=10,"Good",TRUE,"Delayed")</f>
        <v>Excellent</v>
      </c>
      <c r="AA2710" s="5" t="str">
        <f>_xlfn.XLOOKUP(Table1[[#This Row],[Shipment_ID]],A:A,E:E)</f>
        <v>COSCO</v>
      </c>
      <c r="AB2710" s="5">
        <f t="shared" si="42"/>
        <v>6227.27</v>
      </c>
    </row>
    <row r="2711" spans="1:28">
      <c r="A2711" t="s">
        <v>2905</v>
      </c>
      <c r="B2711" s="1">
        <v>45348</v>
      </c>
      <c r="C2711" t="s">
        <v>89</v>
      </c>
      <c r="D2711" t="s">
        <v>30</v>
      </c>
      <c r="E2711" t="s">
        <v>31</v>
      </c>
      <c r="F2711" t="s">
        <v>32</v>
      </c>
      <c r="G2711" t="s">
        <v>84</v>
      </c>
      <c r="H2711">
        <v>16.59</v>
      </c>
      <c r="I2711">
        <v>2358</v>
      </c>
      <c r="J2711">
        <v>93.91</v>
      </c>
      <c r="K2711">
        <v>7</v>
      </c>
      <c r="L2711" t="s">
        <v>68</v>
      </c>
      <c r="M2711" t="s">
        <v>60</v>
      </c>
      <c r="N2711">
        <v>56996.2</v>
      </c>
      <c r="O2711" t="s">
        <v>527</v>
      </c>
      <c r="P2711" t="s">
        <v>47</v>
      </c>
      <c r="Q2711">
        <v>83.96</v>
      </c>
      <c r="R2711">
        <v>5379.6</v>
      </c>
      <c r="S2711">
        <v>4406.1899999999996</v>
      </c>
      <c r="T2711">
        <v>8600.66</v>
      </c>
      <c r="U2711" t="str">
        <f>TEXT(Table1[[#This Row],[Booking_Date]],"mmm")</f>
        <v>Feb</v>
      </c>
      <c r="V2711">
        <f>YEAR(Table1[[#This Row],[Booking_Date]])</f>
        <v>2024</v>
      </c>
      <c r="W2711" t="s">
        <v>38</v>
      </c>
      <c r="X2711" t="str">
        <f>IF(Table1[[#This Row],[Freight_Cost]]&gt;50000,"High","Low")</f>
        <v>High</v>
      </c>
      <c r="Y2711" s="5" t="str">
        <f>IF(Table1[[#This Row],[Profit]]&gt;10000,"Good","Average")</f>
        <v>Average</v>
      </c>
      <c r="Z2711" s="5" t="str" cm="1">
        <f t="array" ref="Z2711">_xlfn.IFS(K2711&lt;=5,"Excellent",K2711&lt;=10,"Good",TRUE,"Delayed")</f>
        <v>Good</v>
      </c>
      <c r="AA2711" s="5" t="str">
        <f>_xlfn.XLOOKUP(Table1[[#This Row],[Shipment_ID]],A:A,E:E)</f>
        <v>Hapag-Lloyd</v>
      </c>
      <c r="AB2711" s="5">
        <f t="shared" si="42"/>
        <v>8600.66</v>
      </c>
    </row>
    <row r="2712" spans="1:28">
      <c r="A2712" t="s">
        <v>2906</v>
      </c>
      <c r="B2712" s="1">
        <v>45896</v>
      </c>
      <c r="C2712" t="s">
        <v>50</v>
      </c>
      <c r="D2712" t="s">
        <v>41</v>
      </c>
      <c r="E2712" t="s">
        <v>57</v>
      </c>
      <c r="F2712" t="s">
        <v>32</v>
      </c>
      <c r="G2712" t="s">
        <v>59</v>
      </c>
      <c r="H2712">
        <v>13.54</v>
      </c>
      <c r="I2712">
        <v>767</v>
      </c>
      <c r="J2712">
        <v>101.24</v>
      </c>
      <c r="K2712">
        <v>2</v>
      </c>
      <c r="L2712" t="s">
        <v>44</v>
      </c>
      <c r="M2712" t="s">
        <v>35</v>
      </c>
      <c r="N2712">
        <v>37538.800000000003</v>
      </c>
      <c r="O2712" t="s">
        <v>527</v>
      </c>
      <c r="P2712" t="s">
        <v>47</v>
      </c>
      <c r="Q2712">
        <v>84.86</v>
      </c>
      <c r="R2712">
        <v>2075.6</v>
      </c>
      <c r="S2712">
        <v>3289.49</v>
      </c>
      <c r="T2712">
        <v>4162.5200000000004</v>
      </c>
      <c r="U2712" t="str">
        <f>TEXT(Table1[[#This Row],[Booking_Date]],"mmm")</f>
        <v>Aug</v>
      </c>
      <c r="V2712">
        <f>YEAR(Table1[[#This Row],[Booking_Date]])</f>
        <v>2025</v>
      </c>
      <c r="W2712" t="s">
        <v>48</v>
      </c>
      <c r="X2712" t="str">
        <f>IF(Table1[[#This Row],[Freight_Cost]]&gt;50000,"High","Low")</f>
        <v>Low</v>
      </c>
      <c r="Y2712" s="5" t="str">
        <f>IF(Table1[[#This Row],[Profit]]&gt;10000,"Good","Average")</f>
        <v>Average</v>
      </c>
      <c r="Z2712" s="5" t="str" cm="1">
        <f t="array" ref="Z2712">_xlfn.IFS(K2712&lt;=5,"Excellent",K2712&lt;=10,"Good",TRUE,"Delayed")</f>
        <v>Excellent</v>
      </c>
      <c r="AA2712" s="5" t="str">
        <f>_xlfn.XLOOKUP(Table1[[#This Row],[Shipment_ID]],A:A,E:E)</f>
        <v>Evergreen</v>
      </c>
      <c r="AB2712" s="5">
        <f t="shared" si="42"/>
        <v>4162.5200000000004</v>
      </c>
    </row>
    <row r="2713" spans="1:28">
      <c r="A2713" t="s">
        <v>2907</v>
      </c>
      <c r="B2713" s="1">
        <v>45723</v>
      </c>
      <c r="C2713" t="s">
        <v>64</v>
      </c>
      <c r="D2713" t="s">
        <v>72</v>
      </c>
      <c r="E2713" t="s">
        <v>31</v>
      </c>
      <c r="F2713" t="s">
        <v>32</v>
      </c>
      <c r="G2713" t="s">
        <v>43</v>
      </c>
      <c r="H2713">
        <v>13.5</v>
      </c>
      <c r="I2713">
        <v>1148</v>
      </c>
      <c r="J2713">
        <v>88.09</v>
      </c>
      <c r="K2713">
        <v>4</v>
      </c>
      <c r="L2713" t="s">
        <v>44</v>
      </c>
      <c r="M2713" t="s">
        <v>60</v>
      </c>
      <c r="N2713">
        <v>36496.800000000003</v>
      </c>
      <c r="O2713" t="s">
        <v>268</v>
      </c>
      <c r="P2713" t="s">
        <v>54</v>
      </c>
      <c r="Q2713">
        <v>86.75</v>
      </c>
      <c r="R2713">
        <v>2836</v>
      </c>
      <c r="S2713">
        <v>4894.2299999999996</v>
      </c>
      <c r="T2713">
        <v>3715.84</v>
      </c>
      <c r="U2713" t="str">
        <f>TEXT(Table1[[#This Row],[Booking_Date]],"mmm")</f>
        <v>Mar</v>
      </c>
      <c r="V2713">
        <f>YEAR(Table1[[#This Row],[Booking_Date]])</f>
        <v>2025</v>
      </c>
      <c r="W2713" t="s">
        <v>38</v>
      </c>
      <c r="X2713" t="str">
        <f>IF(Table1[[#This Row],[Freight_Cost]]&gt;50000,"High","Low")</f>
        <v>Low</v>
      </c>
      <c r="Y2713" s="5" t="str">
        <f>IF(Table1[[#This Row],[Profit]]&gt;10000,"Good","Average")</f>
        <v>Average</v>
      </c>
      <c r="Z2713" s="5" t="str" cm="1">
        <f t="array" ref="Z2713">_xlfn.IFS(K2713&lt;=5,"Excellent",K2713&lt;=10,"Good",TRUE,"Delayed")</f>
        <v>Excellent</v>
      </c>
      <c r="AA2713" s="5" t="str">
        <f>_xlfn.XLOOKUP(Table1[[#This Row],[Shipment_ID]],A:A,E:E)</f>
        <v>Hapag-Lloyd</v>
      </c>
      <c r="AB2713" s="5">
        <f t="shared" si="42"/>
        <v>3715.84</v>
      </c>
    </row>
    <row r="2714" spans="1:28">
      <c r="A2714" t="s">
        <v>2908</v>
      </c>
      <c r="B2714" s="1">
        <v>45714</v>
      </c>
      <c r="C2714" t="s">
        <v>89</v>
      </c>
      <c r="D2714" t="s">
        <v>65</v>
      </c>
      <c r="E2714" t="s">
        <v>57</v>
      </c>
      <c r="F2714" t="s">
        <v>58</v>
      </c>
      <c r="G2714" t="s">
        <v>67</v>
      </c>
      <c r="H2714">
        <v>10.32</v>
      </c>
      <c r="I2714">
        <v>1571</v>
      </c>
      <c r="J2714">
        <v>85.85</v>
      </c>
      <c r="K2714">
        <v>4</v>
      </c>
      <c r="L2714" t="s">
        <v>68</v>
      </c>
      <c r="M2714" t="s">
        <v>45</v>
      </c>
      <c r="N2714">
        <v>54442</v>
      </c>
      <c r="O2714" t="s">
        <v>487</v>
      </c>
      <c r="P2714" t="s">
        <v>78</v>
      </c>
      <c r="Q2714">
        <v>84.56</v>
      </c>
      <c r="R2714">
        <v>3554.8</v>
      </c>
      <c r="S2714">
        <v>4612.53</v>
      </c>
      <c r="T2714">
        <v>7349.22</v>
      </c>
      <c r="U2714" t="str">
        <f>TEXT(Table1[[#This Row],[Booking_Date]],"mmm")</f>
        <v>Feb</v>
      </c>
      <c r="V2714">
        <f>YEAR(Table1[[#This Row],[Booking_Date]])</f>
        <v>2025</v>
      </c>
      <c r="W2714" t="s">
        <v>38</v>
      </c>
      <c r="X2714" t="str">
        <f>IF(Table1[[#This Row],[Freight_Cost]]&gt;50000,"High","Low")</f>
        <v>High</v>
      </c>
      <c r="Y2714" s="5" t="str">
        <f>IF(Table1[[#This Row],[Profit]]&gt;10000,"Good","Average")</f>
        <v>Average</v>
      </c>
      <c r="Z2714" s="5" t="str" cm="1">
        <f t="array" ref="Z2714">_xlfn.IFS(K2714&lt;=5,"Excellent",K2714&lt;=10,"Good",TRUE,"Delayed")</f>
        <v>Excellent</v>
      </c>
      <c r="AA2714" s="5" t="str">
        <f>_xlfn.XLOOKUP(Table1[[#This Row],[Shipment_ID]],A:A,E:E)</f>
        <v>Evergreen</v>
      </c>
      <c r="AB2714" s="5">
        <f t="shared" si="42"/>
        <v>7349.22</v>
      </c>
    </row>
    <row r="2715" spans="1:28">
      <c r="A2715" t="s">
        <v>2909</v>
      </c>
      <c r="B2715" s="1">
        <v>45542</v>
      </c>
      <c r="C2715" t="s">
        <v>121</v>
      </c>
      <c r="D2715" t="s">
        <v>56</v>
      </c>
      <c r="E2715" t="s">
        <v>57</v>
      </c>
      <c r="F2715" t="s">
        <v>32</v>
      </c>
      <c r="G2715" t="s">
        <v>43</v>
      </c>
      <c r="H2715">
        <v>14.61</v>
      </c>
      <c r="I2715">
        <v>1690</v>
      </c>
      <c r="J2715">
        <v>97.01</v>
      </c>
      <c r="K2715">
        <v>4</v>
      </c>
      <c r="L2715" t="s">
        <v>68</v>
      </c>
      <c r="M2715" t="s">
        <v>60</v>
      </c>
      <c r="N2715">
        <v>47570.2</v>
      </c>
      <c r="O2715" t="s">
        <v>87</v>
      </c>
      <c r="P2715" t="s">
        <v>62</v>
      </c>
      <c r="Q2715">
        <v>86.74</v>
      </c>
      <c r="R2715">
        <v>3964.4</v>
      </c>
      <c r="S2715">
        <v>3392.38</v>
      </c>
      <c r="T2715">
        <v>4075.66</v>
      </c>
      <c r="U2715" t="str">
        <f>TEXT(Table1[[#This Row],[Booking_Date]],"mmm")</f>
        <v>Sep</v>
      </c>
      <c r="V2715">
        <f>YEAR(Table1[[#This Row],[Booking_Date]])</f>
        <v>2024</v>
      </c>
      <c r="W2715" t="s">
        <v>48</v>
      </c>
      <c r="X2715" t="str">
        <f>IF(Table1[[#This Row],[Freight_Cost]]&gt;50000,"High","Low")</f>
        <v>Low</v>
      </c>
      <c r="Y2715" s="5" t="str">
        <f>IF(Table1[[#This Row],[Profit]]&gt;10000,"Good","Average")</f>
        <v>Average</v>
      </c>
      <c r="Z2715" s="5" t="str" cm="1">
        <f t="array" ref="Z2715">_xlfn.IFS(K2715&lt;=5,"Excellent",K2715&lt;=10,"Good",TRUE,"Delayed")</f>
        <v>Excellent</v>
      </c>
      <c r="AA2715" s="5" t="str">
        <f>_xlfn.XLOOKUP(Table1[[#This Row],[Shipment_ID]],A:A,E:E)</f>
        <v>Evergreen</v>
      </c>
      <c r="AB2715" s="5">
        <f t="shared" si="42"/>
        <v>4075.66</v>
      </c>
    </row>
    <row r="2716" spans="1:28">
      <c r="A2716" t="s">
        <v>2910</v>
      </c>
      <c r="B2716" s="1">
        <v>45604</v>
      </c>
      <c r="C2716" t="s">
        <v>64</v>
      </c>
      <c r="D2716" t="s">
        <v>30</v>
      </c>
      <c r="E2716" t="s">
        <v>83</v>
      </c>
      <c r="F2716" t="s">
        <v>32</v>
      </c>
      <c r="G2716" t="s">
        <v>90</v>
      </c>
      <c r="H2716">
        <v>20.92</v>
      </c>
      <c r="I2716">
        <v>2587</v>
      </c>
      <c r="J2716">
        <v>89.97</v>
      </c>
      <c r="K2716">
        <v>6</v>
      </c>
      <c r="L2716" t="s">
        <v>34</v>
      </c>
      <c r="M2716" t="s">
        <v>35</v>
      </c>
      <c r="N2716">
        <v>69668.399999999994</v>
      </c>
      <c r="O2716" t="s">
        <v>410</v>
      </c>
      <c r="P2716" t="s">
        <v>54</v>
      </c>
      <c r="Q2716">
        <v>83.57</v>
      </c>
      <c r="R2716">
        <v>6010.8</v>
      </c>
      <c r="S2716">
        <v>1606.16</v>
      </c>
      <c r="T2716">
        <v>9359.2999999999993</v>
      </c>
      <c r="U2716" t="str">
        <f>TEXT(Table1[[#This Row],[Booking_Date]],"mmm")</f>
        <v>Nov</v>
      </c>
      <c r="V2716">
        <f>YEAR(Table1[[#This Row],[Booking_Date]])</f>
        <v>2024</v>
      </c>
      <c r="W2716" t="s">
        <v>104</v>
      </c>
      <c r="X2716" t="str">
        <f>IF(Table1[[#This Row],[Freight_Cost]]&gt;50000,"High","Low")</f>
        <v>High</v>
      </c>
      <c r="Y2716" s="5" t="str">
        <f>IF(Table1[[#This Row],[Profit]]&gt;10000,"Good","Average")</f>
        <v>Average</v>
      </c>
      <c r="Z2716" s="5" t="str" cm="1">
        <f t="array" ref="Z2716">_xlfn.IFS(K2716&lt;=5,"Excellent",K2716&lt;=10,"Good",TRUE,"Delayed")</f>
        <v>Good</v>
      </c>
      <c r="AA2716" s="5" t="str">
        <f>_xlfn.XLOOKUP(Table1[[#This Row],[Shipment_ID]],A:A,E:E)</f>
        <v>MSC</v>
      </c>
      <c r="AB2716" s="5">
        <f t="shared" si="42"/>
        <v>9359.2999999999993</v>
      </c>
    </row>
    <row r="2717" spans="1:28">
      <c r="A2717" t="s">
        <v>2911</v>
      </c>
      <c r="B2717" s="1">
        <v>45965</v>
      </c>
      <c r="C2717" t="s">
        <v>64</v>
      </c>
      <c r="D2717" t="s">
        <v>41</v>
      </c>
      <c r="E2717" t="s">
        <v>66</v>
      </c>
      <c r="F2717" t="s">
        <v>32</v>
      </c>
      <c r="G2717" t="s">
        <v>43</v>
      </c>
      <c r="H2717">
        <v>11.86</v>
      </c>
      <c r="I2717">
        <v>1190</v>
      </c>
      <c r="J2717">
        <v>98.94</v>
      </c>
      <c r="K2717">
        <v>4</v>
      </c>
      <c r="L2717" t="s">
        <v>44</v>
      </c>
      <c r="M2717" t="s">
        <v>35</v>
      </c>
      <c r="N2717">
        <v>40826.800000000003</v>
      </c>
      <c r="O2717" t="s">
        <v>165</v>
      </c>
      <c r="P2717" t="s">
        <v>74</v>
      </c>
      <c r="Q2717">
        <v>82.76</v>
      </c>
      <c r="R2717">
        <v>2854.4</v>
      </c>
      <c r="S2717">
        <v>3542.01</v>
      </c>
      <c r="T2717">
        <v>4483.63</v>
      </c>
      <c r="U2717" t="str">
        <f>TEXT(Table1[[#This Row],[Booking_Date]],"mmm")</f>
        <v>Nov</v>
      </c>
      <c r="V2717">
        <f>YEAR(Table1[[#This Row],[Booking_Date]])</f>
        <v>2025</v>
      </c>
      <c r="W2717" t="s">
        <v>104</v>
      </c>
      <c r="X2717" t="str">
        <f>IF(Table1[[#This Row],[Freight_Cost]]&gt;50000,"High","Low")</f>
        <v>Low</v>
      </c>
      <c r="Y2717" s="5" t="str">
        <f>IF(Table1[[#This Row],[Profit]]&gt;10000,"Good","Average")</f>
        <v>Average</v>
      </c>
      <c r="Z2717" s="5" t="str" cm="1">
        <f t="array" ref="Z2717">_xlfn.IFS(K2717&lt;=5,"Excellent",K2717&lt;=10,"Good",TRUE,"Delayed")</f>
        <v>Excellent</v>
      </c>
      <c r="AA2717" s="5" t="str">
        <f>_xlfn.XLOOKUP(Table1[[#This Row],[Shipment_ID]],A:A,E:E)</f>
        <v>COSCO</v>
      </c>
      <c r="AB2717" s="5">
        <f t="shared" si="42"/>
        <v>4483.63</v>
      </c>
    </row>
    <row r="2718" spans="1:28">
      <c r="A2718" t="s">
        <v>2912</v>
      </c>
      <c r="B2718" s="1">
        <v>45832</v>
      </c>
      <c r="C2718" t="s">
        <v>115</v>
      </c>
      <c r="D2718" t="s">
        <v>30</v>
      </c>
      <c r="E2718" t="s">
        <v>31</v>
      </c>
      <c r="F2718" t="s">
        <v>32</v>
      </c>
      <c r="G2718" t="s">
        <v>52</v>
      </c>
      <c r="H2718">
        <v>20.27</v>
      </c>
      <c r="I2718">
        <v>2362</v>
      </c>
      <c r="J2718">
        <v>91.03</v>
      </c>
      <c r="K2718">
        <v>7</v>
      </c>
      <c r="L2718" t="s">
        <v>44</v>
      </c>
      <c r="M2718" t="s">
        <v>60</v>
      </c>
      <c r="N2718">
        <v>57510.6</v>
      </c>
      <c r="O2718" t="s">
        <v>118</v>
      </c>
      <c r="P2718" t="s">
        <v>70</v>
      </c>
      <c r="Q2718">
        <v>83.32</v>
      </c>
      <c r="R2718">
        <v>5534.8</v>
      </c>
      <c r="S2718">
        <v>3309.63</v>
      </c>
      <c r="T2718">
        <v>7341.92</v>
      </c>
      <c r="U2718" t="str">
        <f>TEXT(Table1[[#This Row],[Booking_Date]],"mmm")</f>
        <v>Jun</v>
      </c>
      <c r="V2718">
        <f>YEAR(Table1[[#This Row],[Booking_Date]])</f>
        <v>2025</v>
      </c>
      <c r="W2718" t="s">
        <v>75</v>
      </c>
      <c r="X2718" t="str">
        <f>IF(Table1[[#This Row],[Freight_Cost]]&gt;50000,"High","Low")</f>
        <v>High</v>
      </c>
      <c r="Y2718" s="5" t="str">
        <f>IF(Table1[[#This Row],[Profit]]&gt;10000,"Good","Average")</f>
        <v>Average</v>
      </c>
      <c r="Z2718" s="5" t="str" cm="1">
        <f t="array" ref="Z2718">_xlfn.IFS(K2718&lt;=5,"Excellent",K2718&lt;=10,"Good",TRUE,"Delayed")</f>
        <v>Good</v>
      </c>
      <c r="AA2718" s="5" t="str">
        <f>_xlfn.XLOOKUP(Table1[[#This Row],[Shipment_ID]],A:A,E:E)</f>
        <v>Hapag-Lloyd</v>
      </c>
      <c r="AB2718" s="5">
        <f t="shared" si="42"/>
        <v>7341.92</v>
      </c>
    </row>
    <row r="2719" spans="1:28">
      <c r="A2719" t="s">
        <v>2913</v>
      </c>
      <c r="B2719" s="1">
        <v>45610</v>
      </c>
      <c r="C2719" t="s">
        <v>64</v>
      </c>
      <c r="D2719" t="s">
        <v>30</v>
      </c>
      <c r="E2719" t="s">
        <v>42</v>
      </c>
      <c r="F2719" t="s">
        <v>58</v>
      </c>
      <c r="G2719" t="s">
        <v>52</v>
      </c>
      <c r="H2719">
        <v>13.18</v>
      </c>
      <c r="I2719">
        <v>1456</v>
      </c>
      <c r="J2719">
        <v>97.66</v>
      </c>
      <c r="K2719">
        <v>4</v>
      </c>
      <c r="L2719" t="s">
        <v>68</v>
      </c>
      <c r="M2719" t="s">
        <v>45</v>
      </c>
      <c r="N2719">
        <v>57053.2</v>
      </c>
      <c r="O2719" t="s">
        <v>97</v>
      </c>
      <c r="P2719" t="s">
        <v>37</v>
      </c>
      <c r="Q2719">
        <v>85.14</v>
      </c>
      <c r="R2719">
        <v>3439.2</v>
      </c>
      <c r="S2719">
        <v>3752.15</v>
      </c>
      <c r="T2719">
        <v>7208.55</v>
      </c>
      <c r="U2719" t="str">
        <f>TEXT(Table1[[#This Row],[Booking_Date]],"mmm")</f>
        <v>Nov</v>
      </c>
      <c r="V2719">
        <f>YEAR(Table1[[#This Row],[Booking_Date]])</f>
        <v>2024</v>
      </c>
      <c r="W2719" t="s">
        <v>104</v>
      </c>
      <c r="X2719" t="str">
        <f>IF(Table1[[#This Row],[Freight_Cost]]&gt;50000,"High","Low")</f>
        <v>High</v>
      </c>
      <c r="Y2719" s="5" t="str">
        <f>IF(Table1[[#This Row],[Profit]]&gt;10000,"Good","Average")</f>
        <v>Average</v>
      </c>
      <c r="Z2719" s="5" t="str" cm="1">
        <f t="array" ref="Z2719">_xlfn.IFS(K2719&lt;=5,"Excellent",K2719&lt;=10,"Good",TRUE,"Delayed")</f>
        <v>Excellent</v>
      </c>
      <c r="AA2719" s="5" t="str">
        <f>_xlfn.XLOOKUP(Table1[[#This Row],[Shipment_ID]],A:A,E:E)</f>
        <v>CMA CGM</v>
      </c>
      <c r="AB2719" s="5">
        <f t="shared" si="42"/>
        <v>7208.55</v>
      </c>
    </row>
    <row r="2720" spans="1:28">
      <c r="A2720" t="s">
        <v>2914</v>
      </c>
      <c r="B2720" s="1">
        <v>45827</v>
      </c>
      <c r="C2720" t="s">
        <v>121</v>
      </c>
      <c r="D2720" t="s">
        <v>30</v>
      </c>
      <c r="E2720" t="s">
        <v>42</v>
      </c>
      <c r="F2720" t="s">
        <v>32</v>
      </c>
      <c r="G2720" t="s">
        <v>67</v>
      </c>
      <c r="H2720">
        <v>10.8</v>
      </c>
      <c r="I2720">
        <v>895</v>
      </c>
      <c r="J2720">
        <v>88.39</v>
      </c>
      <c r="K2720">
        <v>2</v>
      </c>
      <c r="L2720" t="s">
        <v>44</v>
      </c>
      <c r="M2720" t="s">
        <v>35</v>
      </c>
      <c r="N2720">
        <v>35066.800000000003</v>
      </c>
      <c r="O2720" t="s">
        <v>69</v>
      </c>
      <c r="P2720" t="s">
        <v>37</v>
      </c>
      <c r="Q2720">
        <v>88.49</v>
      </c>
      <c r="R2720">
        <v>2222</v>
      </c>
      <c r="S2720">
        <v>2761.2</v>
      </c>
      <c r="T2720">
        <v>4465.8500000000004</v>
      </c>
      <c r="U2720" t="str">
        <f>TEXT(Table1[[#This Row],[Booking_Date]],"mmm")</f>
        <v>Jun</v>
      </c>
      <c r="V2720">
        <f>YEAR(Table1[[#This Row],[Booking_Date]])</f>
        <v>2025</v>
      </c>
      <c r="W2720" t="s">
        <v>75</v>
      </c>
      <c r="X2720" t="str">
        <f>IF(Table1[[#This Row],[Freight_Cost]]&gt;50000,"High","Low")</f>
        <v>Low</v>
      </c>
      <c r="Y2720" s="5" t="str">
        <f>IF(Table1[[#This Row],[Profit]]&gt;10000,"Good","Average")</f>
        <v>Average</v>
      </c>
      <c r="Z2720" s="5" t="str" cm="1">
        <f t="array" ref="Z2720">_xlfn.IFS(K2720&lt;=5,"Excellent",K2720&lt;=10,"Good",TRUE,"Delayed")</f>
        <v>Excellent</v>
      </c>
      <c r="AA2720" s="5" t="str">
        <f>_xlfn.XLOOKUP(Table1[[#This Row],[Shipment_ID]],A:A,E:E)</f>
        <v>CMA CGM</v>
      </c>
      <c r="AB2720" s="5">
        <f t="shared" si="42"/>
        <v>4465.8500000000004</v>
      </c>
    </row>
    <row r="2721" spans="1:28">
      <c r="A2721" t="s">
        <v>2915</v>
      </c>
      <c r="B2721" s="1">
        <v>46133</v>
      </c>
      <c r="C2721" t="s">
        <v>29</v>
      </c>
      <c r="D2721" t="s">
        <v>41</v>
      </c>
      <c r="E2721" t="s">
        <v>99</v>
      </c>
      <c r="F2721" t="s">
        <v>32</v>
      </c>
      <c r="G2721" t="s">
        <v>90</v>
      </c>
      <c r="H2721">
        <v>15.58</v>
      </c>
      <c r="I2721">
        <v>2062</v>
      </c>
      <c r="J2721">
        <v>101.64</v>
      </c>
      <c r="K2721">
        <v>6</v>
      </c>
      <c r="L2721" t="s">
        <v>44</v>
      </c>
      <c r="M2721" t="s">
        <v>60</v>
      </c>
      <c r="N2721">
        <v>50962.8</v>
      </c>
      <c r="O2721" t="s">
        <v>277</v>
      </c>
      <c r="P2721" t="s">
        <v>47</v>
      </c>
      <c r="Q2721">
        <v>88.83</v>
      </c>
      <c r="R2721">
        <v>4747.2</v>
      </c>
      <c r="S2721">
        <v>2404.41</v>
      </c>
      <c r="T2721">
        <v>5839.27</v>
      </c>
      <c r="U2721" t="str">
        <f>TEXT(Table1[[#This Row],[Booking_Date]],"mmm")</f>
        <v>Apr</v>
      </c>
      <c r="V2721">
        <f>YEAR(Table1[[#This Row],[Booking_Date]])</f>
        <v>2026</v>
      </c>
      <c r="W2721" t="s">
        <v>75</v>
      </c>
      <c r="X2721" t="str">
        <f>IF(Table1[[#This Row],[Freight_Cost]]&gt;50000,"High","Low")</f>
        <v>High</v>
      </c>
      <c r="Y2721" s="5" t="str">
        <f>IF(Table1[[#This Row],[Profit]]&gt;10000,"Good","Average")</f>
        <v>Average</v>
      </c>
      <c r="Z2721" s="5" t="str" cm="1">
        <f t="array" ref="Z2721">_xlfn.IFS(K2721&lt;=5,"Excellent",K2721&lt;=10,"Good",TRUE,"Delayed")</f>
        <v>Good</v>
      </c>
      <c r="AA2721" s="5" t="str">
        <f>_xlfn.XLOOKUP(Table1[[#This Row],[Shipment_ID]],A:A,E:E)</f>
        <v>ONE</v>
      </c>
      <c r="AB2721" s="5">
        <f t="shared" si="42"/>
        <v>5839.27</v>
      </c>
    </row>
    <row r="2722" spans="1:28">
      <c r="A2722" t="s">
        <v>2916</v>
      </c>
      <c r="B2722" s="1">
        <v>45835</v>
      </c>
      <c r="C2722" t="s">
        <v>40</v>
      </c>
      <c r="D2722" t="s">
        <v>56</v>
      </c>
      <c r="E2722" t="s">
        <v>102</v>
      </c>
      <c r="F2722" t="s">
        <v>32</v>
      </c>
      <c r="G2722" t="s">
        <v>84</v>
      </c>
      <c r="H2722">
        <v>13.17</v>
      </c>
      <c r="I2722">
        <v>365</v>
      </c>
      <c r="J2722">
        <v>104.91</v>
      </c>
      <c r="K2722">
        <v>2</v>
      </c>
      <c r="L2722" t="s">
        <v>44</v>
      </c>
      <c r="M2722" t="s">
        <v>60</v>
      </c>
      <c r="N2722">
        <v>28822.2</v>
      </c>
      <c r="O2722" t="s">
        <v>287</v>
      </c>
      <c r="P2722" t="s">
        <v>70</v>
      </c>
      <c r="Q2722">
        <v>85.09</v>
      </c>
      <c r="R2722">
        <v>1256.8</v>
      </c>
      <c r="S2722">
        <v>4030.02</v>
      </c>
      <c r="T2722">
        <v>3447.59</v>
      </c>
      <c r="U2722" t="str">
        <f>TEXT(Table1[[#This Row],[Booking_Date]],"mmm")</f>
        <v>Jun</v>
      </c>
      <c r="V2722">
        <f>YEAR(Table1[[#This Row],[Booking_Date]])</f>
        <v>2025</v>
      </c>
      <c r="W2722" t="s">
        <v>75</v>
      </c>
      <c r="X2722" t="str">
        <f>IF(Table1[[#This Row],[Freight_Cost]]&gt;50000,"High","Low")</f>
        <v>Low</v>
      </c>
      <c r="Y2722" s="5" t="str">
        <f>IF(Table1[[#This Row],[Profit]]&gt;10000,"Good","Average")</f>
        <v>Average</v>
      </c>
      <c r="Z2722" s="5" t="str" cm="1">
        <f t="array" ref="Z2722">_xlfn.IFS(K2722&lt;=5,"Excellent",K2722&lt;=10,"Good",TRUE,"Delayed")</f>
        <v>Excellent</v>
      </c>
      <c r="AA2722" s="5" t="str">
        <f>_xlfn.XLOOKUP(Table1[[#This Row],[Shipment_ID]],A:A,E:E)</f>
        <v>Maersk</v>
      </c>
      <c r="AB2722" s="5">
        <f t="shared" si="42"/>
        <v>3447.59</v>
      </c>
    </row>
    <row r="2723" spans="1:28">
      <c r="A2723" t="s">
        <v>2917</v>
      </c>
      <c r="B2723" s="1">
        <v>46149</v>
      </c>
      <c r="C2723" t="s">
        <v>29</v>
      </c>
      <c r="D2723" t="s">
        <v>41</v>
      </c>
      <c r="E2723" t="s">
        <v>31</v>
      </c>
      <c r="F2723" t="s">
        <v>32</v>
      </c>
      <c r="G2723" t="s">
        <v>84</v>
      </c>
      <c r="H2723">
        <v>26.46</v>
      </c>
      <c r="I2723">
        <v>1256</v>
      </c>
      <c r="J2723">
        <v>88.58</v>
      </c>
      <c r="K2723">
        <v>4</v>
      </c>
      <c r="L2723" t="s">
        <v>68</v>
      </c>
      <c r="M2723" t="s">
        <v>35</v>
      </c>
      <c r="N2723">
        <v>56015.6</v>
      </c>
      <c r="O2723" t="s">
        <v>535</v>
      </c>
      <c r="P2723" t="s">
        <v>70</v>
      </c>
      <c r="Q2723">
        <v>83.54</v>
      </c>
      <c r="R2723">
        <v>3570.4</v>
      </c>
      <c r="S2723">
        <v>1590.81</v>
      </c>
      <c r="T2723">
        <v>6953.11</v>
      </c>
      <c r="U2723" t="str">
        <f>TEXT(Table1[[#This Row],[Booking_Date]],"mmm")</f>
        <v>May</v>
      </c>
      <c r="V2723">
        <f>YEAR(Table1[[#This Row],[Booking_Date]])</f>
        <v>2026</v>
      </c>
      <c r="W2723" t="s">
        <v>75</v>
      </c>
      <c r="X2723" t="str">
        <f>IF(Table1[[#This Row],[Freight_Cost]]&gt;50000,"High","Low")</f>
        <v>High</v>
      </c>
      <c r="Y2723" s="5" t="str">
        <f>IF(Table1[[#This Row],[Profit]]&gt;10000,"Good","Average")</f>
        <v>Average</v>
      </c>
      <c r="Z2723" s="5" t="str" cm="1">
        <f t="array" ref="Z2723">_xlfn.IFS(K2723&lt;=5,"Excellent",K2723&lt;=10,"Good",TRUE,"Delayed")</f>
        <v>Excellent</v>
      </c>
      <c r="AA2723" s="5" t="str">
        <f>_xlfn.XLOOKUP(Table1[[#This Row],[Shipment_ID]],A:A,E:E)</f>
        <v>Hapag-Lloyd</v>
      </c>
      <c r="AB2723" s="5">
        <f t="shared" si="42"/>
        <v>6953.11</v>
      </c>
    </row>
    <row r="2724" spans="1:28">
      <c r="A2724" t="s">
        <v>2918</v>
      </c>
      <c r="B2724" s="1">
        <v>45456</v>
      </c>
      <c r="C2724" t="s">
        <v>40</v>
      </c>
      <c r="D2724" t="s">
        <v>108</v>
      </c>
      <c r="E2724" t="s">
        <v>102</v>
      </c>
      <c r="F2724" t="s">
        <v>32</v>
      </c>
      <c r="G2724" t="s">
        <v>52</v>
      </c>
      <c r="H2724">
        <v>10.6</v>
      </c>
      <c r="I2724">
        <v>2433</v>
      </c>
      <c r="J2724">
        <v>93.53</v>
      </c>
      <c r="K2724">
        <v>6</v>
      </c>
      <c r="L2724" t="s">
        <v>44</v>
      </c>
      <c r="M2724" t="s">
        <v>45</v>
      </c>
      <c r="N2724">
        <v>51459.6</v>
      </c>
      <c r="O2724" t="s">
        <v>106</v>
      </c>
      <c r="P2724" t="s">
        <v>74</v>
      </c>
      <c r="Q2724">
        <v>85.3</v>
      </c>
      <c r="R2724">
        <v>5290</v>
      </c>
      <c r="S2724">
        <v>3691.2</v>
      </c>
      <c r="T2724">
        <v>6972.19</v>
      </c>
      <c r="U2724" t="str">
        <f>TEXT(Table1[[#This Row],[Booking_Date]],"mmm")</f>
        <v>Jun</v>
      </c>
      <c r="V2724">
        <f>YEAR(Table1[[#This Row],[Booking_Date]])</f>
        <v>2024</v>
      </c>
      <c r="W2724" t="s">
        <v>75</v>
      </c>
      <c r="X2724" t="str">
        <f>IF(Table1[[#This Row],[Freight_Cost]]&gt;50000,"High","Low")</f>
        <v>High</v>
      </c>
      <c r="Y2724" s="5" t="str">
        <f>IF(Table1[[#This Row],[Profit]]&gt;10000,"Good","Average")</f>
        <v>Average</v>
      </c>
      <c r="Z2724" s="5" t="str" cm="1">
        <f t="array" ref="Z2724">_xlfn.IFS(K2724&lt;=5,"Excellent",K2724&lt;=10,"Good",TRUE,"Delayed")</f>
        <v>Good</v>
      </c>
      <c r="AA2724" s="5" t="str">
        <f>_xlfn.XLOOKUP(Table1[[#This Row],[Shipment_ID]],A:A,E:E)</f>
        <v>Maersk</v>
      </c>
      <c r="AB2724" s="5">
        <f t="shared" si="42"/>
        <v>6972.19</v>
      </c>
    </row>
    <row r="2725" spans="1:28">
      <c r="A2725" t="s">
        <v>2919</v>
      </c>
      <c r="B2725" s="1">
        <v>45296</v>
      </c>
      <c r="C2725" t="s">
        <v>64</v>
      </c>
      <c r="D2725" t="s">
        <v>30</v>
      </c>
      <c r="E2725" t="s">
        <v>99</v>
      </c>
      <c r="F2725" t="s">
        <v>58</v>
      </c>
      <c r="G2725" t="s">
        <v>52</v>
      </c>
      <c r="H2725">
        <v>27.17</v>
      </c>
      <c r="I2725">
        <v>972</v>
      </c>
      <c r="J2725">
        <v>91.42</v>
      </c>
      <c r="K2725">
        <v>2</v>
      </c>
      <c r="L2725" t="s">
        <v>34</v>
      </c>
      <c r="M2725" t="s">
        <v>35</v>
      </c>
      <c r="N2725">
        <v>68087.399999999994</v>
      </c>
      <c r="O2725" t="s">
        <v>343</v>
      </c>
      <c r="P2725" t="s">
        <v>62</v>
      </c>
      <c r="Q2725">
        <v>87.07</v>
      </c>
      <c r="R2725">
        <v>3030.8</v>
      </c>
      <c r="S2725">
        <v>1560.94</v>
      </c>
      <c r="T2725">
        <v>7577.68</v>
      </c>
      <c r="U2725" t="str">
        <f>TEXT(Table1[[#This Row],[Booking_Date]],"mmm")</f>
        <v>Jan</v>
      </c>
      <c r="V2725">
        <f>YEAR(Table1[[#This Row],[Booking_Date]])</f>
        <v>2024</v>
      </c>
      <c r="W2725" t="s">
        <v>38</v>
      </c>
      <c r="X2725" t="str">
        <f>IF(Table1[[#This Row],[Freight_Cost]]&gt;50000,"High","Low")</f>
        <v>High</v>
      </c>
      <c r="Y2725" s="5" t="str">
        <f>IF(Table1[[#This Row],[Profit]]&gt;10000,"Good","Average")</f>
        <v>Average</v>
      </c>
      <c r="Z2725" s="5" t="str" cm="1">
        <f t="array" ref="Z2725">_xlfn.IFS(K2725&lt;=5,"Excellent",K2725&lt;=10,"Good",TRUE,"Delayed")</f>
        <v>Excellent</v>
      </c>
      <c r="AA2725" s="5" t="str">
        <f>_xlfn.XLOOKUP(Table1[[#This Row],[Shipment_ID]],A:A,E:E)</f>
        <v>ONE</v>
      </c>
      <c r="AB2725" s="5">
        <f t="shared" si="42"/>
        <v>7577.68</v>
      </c>
    </row>
    <row r="2726" spans="1:28">
      <c r="A2726" t="s">
        <v>2920</v>
      </c>
      <c r="B2726" s="1">
        <v>45345</v>
      </c>
      <c r="C2726" t="s">
        <v>64</v>
      </c>
      <c r="D2726" t="s">
        <v>65</v>
      </c>
      <c r="E2726" t="s">
        <v>57</v>
      </c>
      <c r="F2726" t="s">
        <v>32</v>
      </c>
      <c r="G2726" t="s">
        <v>52</v>
      </c>
      <c r="H2726">
        <v>26.96</v>
      </c>
      <c r="I2726">
        <v>1297</v>
      </c>
      <c r="J2726">
        <v>103.59</v>
      </c>
      <c r="K2726">
        <v>4</v>
      </c>
      <c r="L2726" t="s">
        <v>34</v>
      </c>
      <c r="M2726" t="s">
        <v>60</v>
      </c>
      <c r="N2726">
        <v>57258.8</v>
      </c>
      <c r="O2726" t="s">
        <v>182</v>
      </c>
      <c r="P2726" t="s">
        <v>54</v>
      </c>
      <c r="Q2726">
        <v>88.19</v>
      </c>
      <c r="R2726">
        <v>3672.4</v>
      </c>
      <c r="S2726">
        <v>2003.58</v>
      </c>
      <c r="T2726">
        <v>7010.34</v>
      </c>
      <c r="U2726" t="str">
        <f>TEXT(Table1[[#This Row],[Booking_Date]],"mmm")</f>
        <v>Feb</v>
      </c>
      <c r="V2726">
        <f>YEAR(Table1[[#This Row],[Booking_Date]])</f>
        <v>2024</v>
      </c>
      <c r="W2726" t="s">
        <v>38</v>
      </c>
      <c r="X2726" t="str">
        <f>IF(Table1[[#This Row],[Freight_Cost]]&gt;50000,"High","Low")</f>
        <v>High</v>
      </c>
      <c r="Y2726" s="5" t="str">
        <f>IF(Table1[[#This Row],[Profit]]&gt;10000,"Good","Average")</f>
        <v>Average</v>
      </c>
      <c r="Z2726" s="5" t="str" cm="1">
        <f t="array" ref="Z2726">_xlfn.IFS(K2726&lt;=5,"Excellent",K2726&lt;=10,"Good",TRUE,"Delayed")</f>
        <v>Excellent</v>
      </c>
      <c r="AA2726" s="5" t="str">
        <f>_xlfn.XLOOKUP(Table1[[#This Row],[Shipment_ID]],A:A,E:E)</f>
        <v>Evergreen</v>
      </c>
      <c r="AB2726" s="5">
        <f t="shared" si="42"/>
        <v>7010.34</v>
      </c>
    </row>
    <row r="2727" spans="1:28">
      <c r="A2727" t="s">
        <v>2921</v>
      </c>
      <c r="B2727" s="1">
        <v>46161</v>
      </c>
      <c r="C2727" t="s">
        <v>121</v>
      </c>
      <c r="D2727" t="s">
        <v>65</v>
      </c>
      <c r="E2727" t="s">
        <v>66</v>
      </c>
      <c r="F2727" t="s">
        <v>32</v>
      </c>
      <c r="G2727" t="s">
        <v>43</v>
      </c>
      <c r="H2727">
        <v>17.66</v>
      </c>
      <c r="I2727">
        <v>2794</v>
      </c>
      <c r="J2727">
        <v>100.84</v>
      </c>
      <c r="K2727">
        <v>8</v>
      </c>
      <c r="L2727" t="s">
        <v>44</v>
      </c>
      <c r="M2727" t="s">
        <v>60</v>
      </c>
      <c r="N2727">
        <v>61522.8</v>
      </c>
      <c r="O2727" t="s">
        <v>304</v>
      </c>
      <c r="P2727" t="s">
        <v>47</v>
      </c>
      <c r="Q2727">
        <v>86.87</v>
      </c>
      <c r="R2727">
        <v>6294.4</v>
      </c>
      <c r="S2727">
        <v>2692.76</v>
      </c>
      <c r="T2727">
        <v>7925.71</v>
      </c>
      <c r="U2727" t="str">
        <f>TEXT(Table1[[#This Row],[Booking_Date]],"mmm")</f>
        <v>May</v>
      </c>
      <c r="V2727">
        <f>YEAR(Table1[[#This Row],[Booking_Date]])</f>
        <v>2026</v>
      </c>
      <c r="W2727" t="s">
        <v>75</v>
      </c>
      <c r="X2727" t="str">
        <f>IF(Table1[[#This Row],[Freight_Cost]]&gt;50000,"High","Low")</f>
        <v>High</v>
      </c>
      <c r="Y2727" s="5" t="str">
        <f>IF(Table1[[#This Row],[Profit]]&gt;10000,"Good","Average")</f>
        <v>Average</v>
      </c>
      <c r="Z2727" s="5" t="str" cm="1">
        <f t="array" ref="Z2727">_xlfn.IFS(K2727&lt;=5,"Excellent",K2727&lt;=10,"Good",TRUE,"Delayed")</f>
        <v>Good</v>
      </c>
      <c r="AA2727" s="5" t="str">
        <f>_xlfn.XLOOKUP(Table1[[#This Row],[Shipment_ID]],A:A,E:E)</f>
        <v>COSCO</v>
      </c>
      <c r="AB2727" s="5">
        <f t="shared" si="42"/>
        <v>7925.71</v>
      </c>
    </row>
    <row r="2728" spans="1:28">
      <c r="A2728" t="s">
        <v>2922</v>
      </c>
      <c r="B2728" s="1">
        <v>45689</v>
      </c>
      <c r="C2728" t="s">
        <v>121</v>
      </c>
      <c r="D2728" t="s">
        <v>41</v>
      </c>
      <c r="E2728" t="s">
        <v>57</v>
      </c>
      <c r="F2728" t="s">
        <v>58</v>
      </c>
      <c r="G2728" t="s">
        <v>33</v>
      </c>
      <c r="H2728">
        <v>21.78</v>
      </c>
      <c r="I2728">
        <v>1860</v>
      </c>
      <c r="J2728">
        <v>98.36</v>
      </c>
      <c r="K2728">
        <v>4</v>
      </c>
      <c r="L2728" t="s">
        <v>44</v>
      </c>
      <c r="M2728" t="s">
        <v>60</v>
      </c>
      <c r="N2728">
        <v>65725.2</v>
      </c>
      <c r="O2728" t="s">
        <v>87</v>
      </c>
      <c r="P2728" t="s">
        <v>74</v>
      </c>
      <c r="Q2728">
        <v>86.3</v>
      </c>
      <c r="R2728">
        <v>4591.2</v>
      </c>
      <c r="S2728">
        <v>4572.1499999999996</v>
      </c>
      <c r="T2728">
        <v>11294.11</v>
      </c>
      <c r="U2728" t="str">
        <f>TEXT(Table1[[#This Row],[Booking_Date]],"mmm")</f>
        <v>Feb</v>
      </c>
      <c r="V2728">
        <f>YEAR(Table1[[#This Row],[Booking_Date]])</f>
        <v>2025</v>
      </c>
      <c r="W2728" t="s">
        <v>38</v>
      </c>
      <c r="X2728" t="str">
        <f>IF(Table1[[#This Row],[Freight_Cost]]&gt;50000,"High","Low")</f>
        <v>High</v>
      </c>
      <c r="Y2728" s="5" t="str">
        <f>IF(Table1[[#This Row],[Profit]]&gt;10000,"Good","Average")</f>
        <v>Good</v>
      </c>
      <c r="Z2728" s="5" t="str" cm="1">
        <f t="array" ref="Z2728">_xlfn.IFS(K2728&lt;=5,"Excellent",K2728&lt;=10,"Good",TRUE,"Delayed")</f>
        <v>Excellent</v>
      </c>
      <c r="AA2728" s="5" t="str">
        <f>_xlfn.XLOOKUP(Table1[[#This Row],[Shipment_ID]],A:A,E:E)</f>
        <v>Evergreen</v>
      </c>
      <c r="AB2728" s="5">
        <f t="shared" si="42"/>
        <v>11294.11</v>
      </c>
    </row>
    <row r="2729" spans="1:28">
      <c r="A2729" t="s">
        <v>2923</v>
      </c>
      <c r="B2729" s="1">
        <v>45594</v>
      </c>
      <c r="C2729" t="s">
        <v>40</v>
      </c>
      <c r="D2729" t="s">
        <v>82</v>
      </c>
      <c r="E2729" t="s">
        <v>31</v>
      </c>
      <c r="F2729" t="s">
        <v>58</v>
      </c>
      <c r="G2729" t="s">
        <v>43</v>
      </c>
      <c r="H2729">
        <v>25.93</v>
      </c>
      <c r="I2729">
        <v>2017</v>
      </c>
      <c r="J2729">
        <v>90.06</v>
      </c>
      <c r="K2729">
        <v>6</v>
      </c>
      <c r="L2729" t="s">
        <v>68</v>
      </c>
      <c r="M2729" t="s">
        <v>60</v>
      </c>
      <c r="N2729">
        <v>72848.2</v>
      </c>
      <c r="O2729" t="s">
        <v>133</v>
      </c>
      <c r="P2729" t="s">
        <v>70</v>
      </c>
      <c r="Q2729">
        <v>88.57</v>
      </c>
      <c r="R2729">
        <v>5071.2</v>
      </c>
      <c r="S2729">
        <v>4827.0200000000004</v>
      </c>
      <c r="T2729">
        <v>10074.69</v>
      </c>
      <c r="U2729" t="str">
        <f>TEXT(Table1[[#This Row],[Booking_Date]],"mmm")</f>
        <v>Oct</v>
      </c>
      <c r="V2729">
        <f>YEAR(Table1[[#This Row],[Booking_Date]])</f>
        <v>2024</v>
      </c>
      <c r="W2729" t="s">
        <v>104</v>
      </c>
      <c r="X2729" t="str">
        <f>IF(Table1[[#This Row],[Freight_Cost]]&gt;50000,"High","Low")</f>
        <v>High</v>
      </c>
      <c r="Y2729" s="5" t="str">
        <f>IF(Table1[[#This Row],[Profit]]&gt;10000,"Good","Average")</f>
        <v>Good</v>
      </c>
      <c r="Z2729" s="5" t="str" cm="1">
        <f t="array" ref="Z2729">_xlfn.IFS(K2729&lt;=5,"Excellent",K2729&lt;=10,"Good",TRUE,"Delayed")</f>
        <v>Good</v>
      </c>
      <c r="AA2729" s="5" t="str">
        <f>_xlfn.XLOOKUP(Table1[[#This Row],[Shipment_ID]],A:A,E:E)</f>
        <v>Hapag-Lloyd</v>
      </c>
      <c r="AB2729" s="5">
        <f t="shared" si="42"/>
        <v>10074.69</v>
      </c>
    </row>
    <row r="2730" spans="1:28">
      <c r="A2730" t="s">
        <v>2924</v>
      </c>
      <c r="B2730" s="1">
        <v>45438</v>
      </c>
      <c r="C2730" t="s">
        <v>40</v>
      </c>
      <c r="D2730" t="s">
        <v>65</v>
      </c>
      <c r="E2730" t="s">
        <v>57</v>
      </c>
      <c r="F2730" t="s">
        <v>32</v>
      </c>
      <c r="G2730" t="s">
        <v>90</v>
      </c>
      <c r="H2730">
        <v>17.39</v>
      </c>
      <c r="I2730">
        <v>381</v>
      </c>
      <c r="J2730">
        <v>98.64</v>
      </c>
      <c r="K2730">
        <v>2</v>
      </c>
      <c r="L2730" t="s">
        <v>34</v>
      </c>
      <c r="M2730" t="s">
        <v>60</v>
      </c>
      <c r="N2730">
        <v>37059.800000000003</v>
      </c>
      <c r="O2730" t="s">
        <v>97</v>
      </c>
      <c r="P2730" t="s">
        <v>37</v>
      </c>
      <c r="Q2730">
        <v>87.24</v>
      </c>
      <c r="R2730">
        <v>1457.6</v>
      </c>
      <c r="S2730">
        <v>4484.03</v>
      </c>
      <c r="T2730">
        <v>6602.7</v>
      </c>
      <c r="U2730" t="str">
        <f>TEXT(Table1[[#This Row],[Booking_Date]],"mmm")</f>
        <v>May</v>
      </c>
      <c r="V2730">
        <f>YEAR(Table1[[#This Row],[Booking_Date]])</f>
        <v>2024</v>
      </c>
      <c r="W2730" t="s">
        <v>75</v>
      </c>
      <c r="X2730" t="str">
        <f>IF(Table1[[#This Row],[Freight_Cost]]&gt;50000,"High","Low")</f>
        <v>Low</v>
      </c>
      <c r="Y2730" s="5" t="str">
        <f>IF(Table1[[#This Row],[Profit]]&gt;10000,"Good","Average")</f>
        <v>Average</v>
      </c>
      <c r="Z2730" s="5" t="str" cm="1">
        <f t="array" ref="Z2730">_xlfn.IFS(K2730&lt;=5,"Excellent",K2730&lt;=10,"Good",TRUE,"Delayed")</f>
        <v>Excellent</v>
      </c>
      <c r="AA2730" s="5" t="str">
        <f>_xlfn.XLOOKUP(Table1[[#This Row],[Shipment_ID]],A:A,E:E)</f>
        <v>Evergreen</v>
      </c>
      <c r="AB2730" s="5">
        <f t="shared" si="42"/>
        <v>6602.7</v>
      </c>
    </row>
    <row r="2731" spans="1:28">
      <c r="A2731" t="s">
        <v>2925</v>
      </c>
      <c r="B2731" s="1">
        <v>45481</v>
      </c>
      <c r="C2731" t="s">
        <v>64</v>
      </c>
      <c r="D2731" t="s">
        <v>41</v>
      </c>
      <c r="E2731" t="s">
        <v>57</v>
      </c>
      <c r="F2731" t="s">
        <v>58</v>
      </c>
      <c r="G2731" t="s">
        <v>59</v>
      </c>
      <c r="H2731">
        <v>15.92</v>
      </c>
      <c r="I2731">
        <v>1920</v>
      </c>
      <c r="J2731">
        <v>94.15</v>
      </c>
      <c r="K2731">
        <v>4</v>
      </c>
      <c r="L2731" t="s">
        <v>34</v>
      </c>
      <c r="M2731" t="s">
        <v>45</v>
      </c>
      <c r="N2731">
        <v>67166</v>
      </c>
      <c r="O2731" t="s">
        <v>200</v>
      </c>
      <c r="P2731" t="s">
        <v>78</v>
      </c>
      <c r="Q2731">
        <v>81.97</v>
      </c>
      <c r="R2731">
        <v>4476.8</v>
      </c>
      <c r="S2731">
        <v>4905.38</v>
      </c>
      <c r="T2731">
        <v>7247.23</v>
      </c>
      <c r="U2731" t="str">
        <f>TEXT(Table1[[#This Row],[Booking_Date]],"mmm")</f>
        <v>Jul</v>
      </c>
      <c r="V2731">
        <f>YEAR(Table1[[#This Row],[Booking_Date]])</f>
        <v>2024</v>
      </c>
      <c r="W2731" t="s">
        <v>48</v>
      </c>
      <c r="X2731" t="str">
        <f>IF(Table1[[#This Row],[Freight_Cost]]&gt;50000,"High","Low")</f>
        <v>High</v>
      </c>
      <c r="Y2731" s="5" t="str">
        <f>IF(Table1[[#This Row],[Profit]]&gt;10000,"Good","Average")</f>
        <v>Average</v>
      </c>
      <c r="Z2731" s="5" t="str" cm="1">
        <f t="array" ref="Z2731">_xlfn.IFS(K2731&lt;=5,"Excellent",K2731&lt;=10,"Good",TRUE,"Delayed")</f>
        <v>Excellent</v>
      </c>
      <c r="AA2731" s="5" t="str">
        <f>_xlfn.XLOOKUP(Table1[[#This Row],[Shipment_ID]],A:A,E:E)</f>
        <v>Evergreen</v>
      </c>
      <c r="AB2731" s="5">
        <f t="shared" si="42"/>
        <v>7247.23</v>
      </c>
    </row>
    <row r="2732" spans="1:28">
      <c r="A2732" t="s">
        <v>2926</v>
      </c>
      <c r="B2732" s="1">
        <v>45791</v>
      </c>
      <c r="C2732" t="s">
        <v>115</v>
      </c>
      <c r="D2732" t="s">
        <v>41</v>
      </c>
      <c r="E2732" t="s">
        <v>57</v>
      </c>
      <c r="F2732" t="s">
        <v>58</v>
      </c>
      <c r="G2732" t="s">
        <v>59</v>
      </c>
      <c r="H2732">
        <v>22.17</v>
      </c>
      <c r="I2732">
        <v>2088</v>
      </c>
      <c r="J2732">
        <v>103.39</v>
      </c>
      <c r="K2732">
        <v>6</v>
      </c>
      <c r="L2732" t="s">
        <v>68</v>
      </c>
      <c r="M2732" t="s">
        <v>35</v>
      </c>
      <c r="N2732">
        <v>75915.8</v>
      </c>
      <c r="O2732" t="s">
        <v>175</v>
      </c>
      <c r="P2732" t="s">
        <v>54</v>
      </c>
      <c r="Q2732">
        <v>85.56</v>
      </c>
      <c r="R2732">
        <v>5062.8</v>
      </c>
      <c r="S2732">
        <v>3450.91</v>
      </c>
      <c r="T2732">
        <v>9076.58</v>
      </c>
      <c r="U2732" t="str">
        <f>TEXT(Table1[[#This Row],[Booking_Date]],"mmm")</f>
        <v>May</v>
      </c>
      <c r="V2732">
        <f>YEAR(Table1[[#This Row],[Booking_Date]])</f>
        <v>2025</v>
      </c>
      <c r="W2732" t="s">
        <v>75</v>
      </c>
      <c r="X2732" t="str">
        <f>IF(Table1[[#This Row],[Freight_Cost]]&gt;50000,"High","Low")</f>
        <v>High</v>
      </c>
      <c r="Y2732" s="5" t="str">
        <f>IF(Table1[[#This Row],[Profit]]&gt;10000,"Good","Average")</f>
        <v>Average</v>
      </c>
      <c r="Z2732" s="5" t="str" cm="1">
        <f t="array" ref="Z2732">_xlfn.IFS(K2732&lt;=5,"Excellent",K2732&lt;=10,"Good",TRUE,"Delayed")</f>
        <v>Good</v>
      </c>
      <c r="AA2732" s="5" t="str">
        <f>_xlfn.XLOOKUP(Table1[[#This Row],[Shipment_ID]],A:A,E:E)</f>
        <v>Evergreen</v>
      </c>
      <c r="AB2732" s="5">
        <f t="shared" si="42"/>
        <v>9076.58</v>
      </c>
    </row>
    <row r="2733" spans="1:28">
      <c r="A2733" t="s">
        <v>2927</v>
      </c>
      <c r="B2733" s="1">
        <v>45635</v>
      </c>
      <c r="C2733" t="s">
        <v>29</v>
      </c>
      <c r="D2733" t="s">
        <v>30</v>
      </c>
      <c r="E2733" t="s">
        <v>31</v>
      </c>
      <c r="F2733" t="s">
        <v>32</v>
      </c>
      <c r="G2733" t="s">
        <v>52</v>
      </c>
      <c r="H2733">
        <v>27.1</v>
      </c>
      <c r="I2733">
        <v>965</v>
      </c>
      <c r="J2733">
        <v>96.93</v>
      </c>
      <c r="K2733">
        <v>3</v>
      </c>
      <c r="L2733" t="s">
        <v>34</v>
      </c>
      <c r="M2733" t="s">
        <v>45</v>
      </c>
      <c r="N2733">
        <v>54101.599999999999</v>
      </c>
      <c r="O2733" t="s">
        <v>358</v>
      </c>
      <c r="P2733" t="s">
        <v>62</v>
      </c>
      <c r="Q2733">
        <v>87.65</v>
      </c>
      <c r="R2733">
        <v>3014</v>
      </c>
      <c r="S2733">
        <v>2086.4699999999998</v>
      </c>
      <c r="T2733">
        <v>6202.11</v>
      </c>
      <c r="U2733" t="str">
        <f>TEXT(Table1[[#This Row],[Booking_Date]],"mmm")</f>
        <v>Dec</v>
      </c>
      <c r="V2733">
        <f>YEAR(Table1[[#This Row],[Booking_Date]])</f>
        <v>2024</v>
      </c>
      <c r="W2733" t="s">
        <v>104</v>
      </c>
      <c r="X2733" t="str">
        <f>IF(Table1[[#This Row],[Freight_Cost]]&gt;50000,"High","Low")</f>
        <v>High</v>
      </c>
      <c r="Y2733" s="5" t="str">
        <f>IF(Table1[[#This Row],[Profit]]&gt;10000,"Good","Average")</f>
        <v>Average</v>
      </c>
      <c r="Z2733" s="5" t="str" cm="1">
        <f t="array" ref="Z2733">_xlfn.IFS(K2733&lt;=5,"Excellent",K2733&lt;=10,"Good",TRUE,"Delayed")</f>
        <v>Excellent</v>
      </c>
      <c r="AA2733" s="5" t="str">
        <f>_xlfn.XLOOKUP(Table1[[#This Row],[Shipment_ID]],A:A,E:E)</f>
        <v>Hapag-Lloyd</v>
      </c>
      <c r="AB2733" s="5">
        <f t="shared" si="42"/>
        <v>6202.11</v>
      </c>
    </row>
    <row r="2734" spans="1:28">
      <c r="A2734" t="s">
        <v>2928</v>
      </c>
      <c r="B2734" s="1">
        <v>45747</v>
      </c>
      <c r="C2734" t="s">
        <v>40</v>
      </c>
      <c r="D2734" t="s">
        <v>30</v>
      </c>
      <c r="E2734" t="s">
        <v>99</v>
      </c>
      <c r="F2734" t="s">
        <v>32</v>
      </c>
      <c r="G2734" t="s">
        <v>33</v>
      </c>
      <c r="H2734">
        <v>25.27</v>
      </c>
      <c r="I2734">
        <v>2131</v>
      </c>
      <c r="J2734">
        <v>94.72</v>
      </c>
      <c r="K2734">
        <v>5</v>
      </c>
      <c r="L2734" t="s">
        <v>44</v>
      </c>
      <c r="M2734" t="s">
        <v>35</v>
      </c>
      <c r="N2734">
        <v>63681.4</v>
      </c>
      <c r="O2734" t="s">
        <v>527</v>
      </c>
      <c r="P2734" t="s">
        <v>74</v>
      </c>
      <c r="Q2734">
        <v>86.39</v>
      </c>
      <c r="R2734">
        <v>5272.8</v>
      </c>
      <c r="S2734">
        <v>4078.27</v>
      </c>
      <c r="T2734">
        <v>6159.19</v>
      </c>
      <c r="U2734" t="str">
        <f>TEXT(Table1[[#This Row],[Booking_Date]],"mmm")</f>
        <v>Mar</v>
      </c>
      <c r="V2734">
        <f>YEAR(Table1[[#This Row],[Booking_Date]])</f>
        <v>2025</v>
      </c>
      <c r="W2734" t="s">
        <v>38</v>
      </c>
      <c r="X2734" t="str">
        <f>IF(Table1[[#This Row],[Freight_Cost]]&gt;50000,"High","Low")</f>
        <v>High</v>
      </c>
      <c r="Y2734" s="5" t="str">
        <f>IF(Table1[[#This Row],[Profit]]&gt;10000,"Good","Average")</f>
        <v>Average</v>
      </c>
      <c r="Z2734" s="5" t="str" cm="1">
        <f t="array" ref="Z2734">_xlfn.IFS(K2734&lt;=5,"Excellent",K2734&lt;=10,"Good",TRUE,"Delayed")</f>
        <v>Excellent</v>
      </c>
      <c r="AA2734" s="5" t="str">
        <f>_xlfn.XLOOKUP(Table1[[#This Row],[Shipment_ID]],A:A,E:E)</f>
        <v>ONE</v>
      </c>
      <c r="AB2734" s="5">
        <f t="shared" si="42"/>
        <v>6159.19</v>
      </c>
    </row>
    <row r="2735" spans="1:28">
      <c r="A2735" t="s">
        <v>2929</v>
      </c>
      <c r="B2735" s="1">
        <v>45428</v>
      </c>
      <c r="C2735" t="s">
        <v>50</v>
      </c>
      <c r="D2735" t="s">
        <v>72</v>
      </c>
      <c r="E2735" t="s">
        <v>83</v>
      </c>
      <c r="F2735" t="s">
        <v>32</v>
      </c>
      <c r="G2735" t="s">
        <v>90</v>
      </c>
      <c r="H2735">
        <v>21.22</v>
      </c>
      <c r="I2735">
        <v>2258</v>
      </c>
      <c r="J2735">
        <v>85.42</v>
      </c>
      <c r="K2735">
        <v>6</v>
      </c>
      <c r="L2735" t="s">
        <v>44</v>
      </c>
      <c r="M2735" t="s">
        <v>45</v>
      </c>
      <c r="N2735">
        <v>57944.4</v>
      </c>
      <c r="O2735" t="s">
        <v>122</v>
      </c>
      <c r="P2735" t="s">
        <v>78</v>
      </c>
      <c r="Q2735">
        <v>84.75</v>
      </c>
      <c r="R2735">
        <v>5364.8</v>
      </c>
      <c r="S2735">
        <v>2535.3000000000002</v>
      </c>
      <c r="T2735">
        <v>7099.14</v>
      </c>
      <c r="U2735" t="str">
        <f>TEXT(Table1[[#This Row],[Booking_Date]],"mmm")</f>
        <v>May</v>
      </c>
      <c r="V2735">
        <f>YEAR(Table1[[#This Row],[Booking_Date]])</f>
        <v>2024</v>
      </c>
      <c r="W2735" t="s">
        <v>75</v>
      </c>
      <c r="X2735" t="str">
        <f>IF(Table1[[#This Row],[Freight_Cost]]&gt;50000,"High","Low")</f>
        <v>High</v>
      </c>
      <c r="Y2735" s="5" t="str">
        <f>IF(Table1[[#This Row],[Profit]]&gt;10000,"Good","Average")</f>
        <v>Average</v>
      </c>
      <c r="Z2735" s="5" t="str" cm="1">
        <f t="array" ref="Z2735">_xlfn.IFS(K2735&lt;=5,"Excellent",K2735&lt;=10,"Good",TRUE,"Delayed")</f>
        <v>Good</v>
      </c>
      <c r="AA2735" s="5" t="str">
        <f>_xlfn.XLOOKUP(Table1[[#This Row],[Shipment_ID]],A:A,E:E)</f>
        <v>MSC</v>
      </c>
      <c r="AB2735" s="5">
        <f t="shared" si="42"/>
        <v>7099.14</v>
      </c>
    </row>
    <row r="2736" spans="1:28">
      <c r="A2736" t="s">
        <v>2930</v>
      </c>
      <c r="B2736" s="1">
        <v>45648</v>
      </c>
      <c r="C2736" t="s">
        <v>121</v>
      </c>
      <c r="D2736" t="s">
        <v>108</v>
      </c>
      <c r="E2736" t="s">
        <v>66</v>
      </c>
      <c r="F2736" t="s">
        <v>32</v>
      </c>
      <c r="G2736" t="s">
        <v>84</v>
      </c>
      <c r="H2736">
        <v>18.420000000000002</v>
      </c>
      <c r="I2736">
        <v>673</v>
      </c>
      <c r="J2736">
        <v>104.88</v>
      </c>
      <c r="K2736">
        <v>3</v>
      </c>
      <c r="L2736" t="s">
        <v>44</v>
      </c>
      <c r="M2736" t="s">
        <v>35</v>
      </c>
      <c r="N2736">
        <v>41239.599999999999</v>
      </c>
      <c r="O2736" t="s">
        <v>368</v>
      </c>
      <c r="P2736" t="s">
        <v>74</v>
      </c>
      <c r="Q2736">
        <v>84.17</v>
      </c>
      <c r="R2736">
        <v>2082.8000000000002</v>
      </c>
      <c r="S2736">
        <v>3227.28</v>
      </c>
      <c r="T2736">
        <v>5830.95</v>
      </c>
      <c r="U2736" t="str">
        <f>TEXT(Table1[[#This Row],[Booking_Date]],"mmm")</f>
        <v>Dec</v>
      </c>
      <c r="V2736">
        <f>YEAR(Table1[[#This Row],[Booking_Date]])</f>
        <v>2024</v>
      </c>
      <c r="W2736" t="s">
        <v>104</v>
      </c>
      <c r="X2736" t="str">
        <f>IF(Table1[[#This Row],[Freight_Cost]]&gt;50000,"High","Low")</f>
        <v>Low</v>
      </c>
      <c r="Y2736" s="5" t="str">
        <f>IF(Table1[[#This Row],[Profit]]&gt;10000,"Good","Average")</f>
        <v>Average</v>
      </c>
      <c r="Z2736" s="5" t="str" cm="1">
        <f t="array" ref="Z2736">_xlfn.IFS(K2736&lt;=5,"Excellent",K2736&lt;=10,"Good",TRUE,"Delayed")</f>
        <v>Excellent</v>
      </c>
      <c r="AA2736" s="5" t="str">
        <f>_xlfn.XLOOKUP(Table1[[#This Row],[Shipment_ID]],A:A,E:E)</f>
        <v>COSCO</v>
      </c>
      <c r="AB2736" s="5">
        <f t="shared" si="42"/>
        <v>5830.95</v>
      </c>
    </row>
    <row r="2737" spans="1:28">
      <c r="A2737" t="s">
        <v>2931</v>
      </c>
      <c r="B2737" s="1">
        <v>45492</v>
      </c>
      <c r="C2737" t="s">
        <v>29</v>
      </c>
      <c r="D2737" t="s">
        <v>41</v>
      </c>
      <c r="E2737" t="s">
        <v>99</v>
      </c>
      <c r="F2737" t="s">
        <v>58</v>
      </c>
      <c r="G2737" t="s">
        <v>84</v>
      </c>
      <c r="H2737">
        <v>10.92</v>
      </c>
      <c r="I2737">
        <v>1288</v>
      </c>
      <c r="J2737">
        <v>102.65</v>
      </c>
      <c r="K2737">
        <v>3</v>
      </c>
      <c r="L2737" t="s">
        <v>44</v>
      </c>
      <c r="M2737" t="s">
        <v>35</v>
      </c>
      <c r="N2737">
        <v>53602</v>
      </c>
      <c r="O2737" t="s">
        <v>248</v>
      </c>
      <c r="P2737" t="s">
        <v>78</v>
      </c>
      <c r="Q2737">
        <v>84.15</v>
      </c>
      <c r="R2737">
        <v>3012.8</v>
      </c>
      <c r="S2737">
        <v>4815.91</v>
      </c>
      <c r="T2737">
        <v>7934.58</v>
      </c>
      <c r="U2737" t="str">
        <f>TEXT(Table1[[#This Row],[Booking_Date]],"mmm")</f>
        <v>Jul</v>
      </c>
      <c r="V2737">
        <f>YEAR(Table1[[#This Row],[Booking_Date]])</f>
        <v>2024</v>
      </c>
      <c r="W2737" t="s">
        <v>48</v>
      </c>
      <c r="X2737" t="str">
        <f>IF(Table1[[#This Row],[Freight_Cost]]&gt;50000,"High","Low")</f>
        <v>High</v>
      </c>
      <c r="Y2737" s="5" t="str">
        <f>IF(Table1[[#This Row],[Profit]]&gt;10000,"Good","Average")</f>
        <v>Average</v>
      </c>
      <c r="Z2737" s="5" t="str" cm="1">
        <f t="array" ref="Z2737">_xlfn.IFS(K2737&lt;=5,"Excellent",K2737&lt;=10,"Good",TRUE,"Delayed")</f>
        <v>Excellent</v>
      </c>
      <c r="AA2737" s="5" t="str">
        <f>_xlfn.XLOOKUP(Table1[[#This Row],[Shipment_ID]],A:A,E:E)</f>
        <v>ONE</v>
      </c>
      <c r="AB2737" s="5">
        <f t="shared" si="42"/>
        <v>7934.58</v>
      </c>
    </row>
    <row r="2738" spans="1:28">
      <c r="A2738" t="s">
        <v>2932</v>
      </c>
      <c r="B2738" s="1">
        <v>46023</v>
      </c>
      <c r="C2738" t="s">
        <v>40</v>
      </c>
      <c r="D2738" t="s">
        <v>30</v>
      </c>
      <c r="E2738" t="s">
        <v>83</v>
      </c>
      <c r="F2738" t="s">
        <v>32</v>
      </c>
      <c r="G2738" t="s">
        <v>43</v>
      </c>
      <c r="H2738">
        <v>15.03</v>
      </c>
      <c r="I2738">
        <v>2220</v>
      </c>
      <c r="J2738">
        <v>103.65</v>
      </c>
      <c r="K2738">
        <v>5</v>
      </c>
      <c r="L2738" t="s">
        <v>34</v>
      </c>
      <c r="M2738" t="s">
        <v>45</v>
      </c>
      <c r="N2738">
        <v>59105</v>
      </c>
      <c r="O2738" t="s">
        <v>128</v>
      </c>
      <c r="P2738" t="s">
        <v>47</v>
      </c>
      <c r="Q2738">
        <v>88.76</v>
      </c>
      <c r="R2738">
        <v>5041.2</v>
      </c>
      <c r="S2738">
        <v>2965.81</v>
      </c>
      <c r="T2738">
        <v>10179.629999999999</v>
      </c>
      <c r="U2738" t="str">
        <f>TEXT(Table1[[#This Row],[Booking_Date]],"mmm")</f>
        <v>Jan</v>
      </c>
      <c r="V2738">
        <f>YEAR(Table1[[#This Row],[Booking_Date]])</f>
        <v>2026</v>
      </c>
      <c r="W2738" t="s">
        <v>38</v>
      </c>
      <c r="X2738" t="str">
        <f>IF(Table1[[#This Row],[Freight_Cost]]&gt;50000,"High","Low")</f>
        <v>High</v>
      </c>
      <c r="Y2738" s="5" t="str">
        <f>IF(Table1[[#This Row],[Profit]]&gt;10000,"Good","Average")</f>
        <v>Good</v>
      </c>
      <c r="Z2738" s="5" t="str" cm="1">
        <f t="array" ref="Z2738">_xlfn.IFS(K2738&lt;=5,"Excellent",K2738&lt;=10,"Good",TRUE,"Delayed")</f>
        <v>Excellent</v>
      </c>
      <c r="AA2738" s="5" t="str">
        <f>_xlfn.XLOOKUP(Table1[[#This Row],[Shipment_ID]],A:A,E:E)</f>
        <v>MSC</v>
      </c>
      <c r="AB2738" s="5">
        <f t="shared" si="42"/>
        <v>10179.629999999999</v>
      </c>
    </row>
    <row r="2739" spans="1:28">
      <c r="A2739" t="s">
        <v>2933</v>
      </c>
      <c r="B2739" s="1">
        <v>45933</v>
      </c>
      <c r="C2739" t="s">
        <v>64</v>
      </c>
      <c r="D2739" t="s">
        <v>56</v>
      </c>
      <c r="E2739" t="s">
        <v>31</v>
      </c>
      <c r="F2739" t="s">
        <v>32</v>
      </c>
      <c r="G2739" t="s">
        <v>33</v>
      </c>
      <c r="H2739">
        <v>19.260000000000002</v>
      </c>
      <c r="I2739">
        <v>983</v>
      </c>
      <c r="J2739">
        <v>85.43</v>
      </c>
      <c r="K2739">
        <v>3</v>
      </c>
      <c r="L2739" t="s">
        <v>44</v>
      </c>
      <c r="M2739" t="s">
        <v>45</v>
      </c>
      <c r="N2739">
        <v>40881.599999999999</v>
      </c>
      <c r="O2739" t="s">
        <v>686</v>
      </c>
      <c r="P2739" t="s">
        <v>78</v>
      </c>
      <c r="Q2739">
        <v>81.14</v>
      </c>
      <c r="R2739">
        <v>2736.4</v>
      </c>
      <c r="S2739">
        <v>1640.76</v>
      </c>
      <c r="T2739">
        <v>4025.82</v>
      </c>
      <c r="U2739" t="str">
        <f>TEXT(Table1[[#This Row],[Booking_Date]],"mmm")</f>
        <v>Oct</v>
      </c>
      <c r="V2739">
        <f>YEAR(Table1[[#This Row],[Booking_Date]])</f>
        <v>2025</v>
      </c>
      <c r="W2739" t="s">
        <v>104</v>
      </c>
      <c r="X2739" t="str">
        <f>IF(Table1[[#This Row],[Freight_Cost]]&gt;50000,"High","Low")</f>
        <v>Low</v>
      </c>
      <c r="Y2739" s="5" t="str">
        <f>IF(Table1[[#This Row],[Profit]]&gt;10000,"Good","Average")</f>
        <v>Average</v>
      </c>
      <c r="Z2739" s="5" t="str" cm="1">
        <f t="array" ref="Z2739">_xlfn.IFS(K2739&lt;=5,"Excellent",K2739&lt;=10,"Good",TRUE,"Delayed")</f>
        <v>Excellent</v>
      </c>
      <c r="AA2739" s="5" t="str">
        <f>_xlfn.XLOOKUP(Table1[[#This Row],[Shipment_ID]],A:A,E:E)</f>
        <v>Hapag-Lloyd</v>
      </c>
      <c r="AB2739" s="5">
        <f t="shared" si="42"/>
        <v>4025.82</v>
      </c>
    </row>
    <row r="2740" spans="1:28">
      <c r="A2740" t="s">
        <v>2934</v>
      </c>
      <c r="B2740" s="1">
        <v>46039</v>
      </c>
      <c r="C2740" t="s">
        <v>121</v>
      </c>
      <c r="D2740" t="s">
        <v>108</v>
      </c>
      <c r="E2740" t="s">
        <v>99</v>
      </c>
      <c r="F2740" t="s">
        <v>32</v>
      </c>
      <c r="G2740" t="s">
        <v>52</v>
      </c>
      <c r="H2740">
        <v>21.75</v>
      </c>
      <c r="I2740">
        <v>1614</v>
      </c>
      <c r="J2740">
        <v>97.38</v>
      </c>
      <c r="K2740">
        <v>4</v>
      </c>
      <c r="L2740" t="s">
        <v>44</v>
      </c>
      <c r="M2740" t="s">
        <v>60</v>
      </c>
      <c r="N2740">
        <v>50628.6</v>
      </c>
      <c r="O2740" t="s">
        <v>350</v>
      </c>
      <c r="P2740" t="s">
        <v>70</v>
      </c>
      <c r="Q2740">
        <v>81.67</v>
      </c>
      <c r="R2740">
        <v>4098</v>
      </c>
      <c r="S2740">
        <v>3717.34</v>
      </c>
      <c r="T2740">
        <v>6528.89</v>
      </c>
      <c r="U2740" t="str">
        <f>TEXT(Table1[[#This Row],[Booking_Date]],"mmm")</f>
        <v>Jan</v>
      </c>
      <c r="V2740">
        <f>YEAR(Table1[[#This Row],[Booking_Date]])</f>
        <v>2026</v>
      </c>
      <c r="W2740" t="s">
        <v>38</v>
      </c>
      <c r="X2740" t="str">
        <f>IF(Table1[[#This Row],[Freight_Cost]]&gt;50000,"High","Low")</f>
        <v>High</v>
      </c>
      <c r="Y2740" s="5" t="str">
        <f>IF(Table1[[#This Row],[Profit]]&gt;10000,"Good","Average")</f>
        <v>Average</v>
      </c>
      <c r="Z2740" s="5" t="str" cm="1">
        <f t="array" ref="Z2740">_xlfn.IFS(K2740&lt;=5,"Excellent",K2740&lt;=10,"Good",TRUE,"Delayed")</f>
        <v>Excellent</v>
      </c>
      <c r="AA2740" s="5" t="str">
        <f>_xlfn.XLOOKUP(Table1[[#This Row],[Shipment_ID]],A:A,E:E)</f>
        <v>ONE</v>
      </c>
      <c r="AB2740" s="5">
        <f t="shared" si="42"/>
        <v>6528.89</v>
      </c>
    </row>
    <row r="2741" spans="1:28">
      <c r="A2741" t="s">
        <v>2935</v>
      </c>
      <c r="B2741" s="1">
        <v>46018</v>
      </c>
      <c r="C2741" t="s">
        <v>115</v>
      </c>
      <c r="D2741" t="s">
        <v>65</v>
      </c>
      <c r="E2741" t="s">
        <v>42</v>
      </c>
      <c r="F2741" t="s">
        <v>58</v>
      </c>
      <c r="G2741" t="s">
        <v>59</v>
      </c>
      <c r="H2741">
        <v>17.899999999999999</v>
      </c>
      <c r="I2741">
        <v>610</v>
      </c>
      <c r="J2741">
        <v>85.34</v>
      </c>
      <c r="K2741">
        <v>3</v>
      </c>
      <c r="L2741" t="s">
        <v>44</v>
      </c>
      <c r="M2741" t="s">
        <v>45</v>
      </c>
      <c r="N2741">
        <v>47170.8</v>
      </c>
      <c r="O2741" t="s">
        <v>135</v>
      </c>
      <c r="P2741" t="s">
        <v>37</v>
      </c>
      <c r="Q2741">
        <v>86.2</v>
      </c>
      <c r="R2741">
        <v>1936</v>
      </c>
      <c r="S2741">
        <v>4469.12</v>
      </c>
      <c r="T2741">
        <v>5464.88</v>
      </c>
      <c r="U2741" t="str">
        <f>TEXT(Table1[[#This Row],[Booking_Date]],"mmm")</f>
        <v>Dec</v>
      </c>
      <c r="V2741">
        <f>YEAR(Table1[[#This Row],[Booking_Date]])</f>
        <v>2025</v>
      </c>
      <c r="W2741" t="s">
        <v>104</v>
      </c>
      <c r="X2741" t="str">
        <f>IF(Table1[[#This Row],[Freight_Cost]]&gt;50000,"High","Low")</f>
        <v>Low</v>
      </c>
      <c r="Y2741" s="5" t="str">
        <f>IF(Table1[[#This Row],[Profit]]&gt;10000,"Good","Average")</f>
        <v>Average</v>
      </c>
      <c r="Z2741" s="5" t="str" cm="1">
        <f t="array" ref="Z2741">_xlfn.IFS(K2741&lt;=5,"Excellent",K2741&lt;=10,"Good",TRUE,"Delayed")</f>
        <v>Excellent</v>
      </c>
      <c r="AA2741" s="5" t="str">
        <f>_xlfn.XLOOKUP(Table1[[#This Row],[Shipment_ID]],A:A,E:E)</f>
        <v>CMA CGM</v>
      </c>
      <c r="AB2741" s="5">
        <f t="shared" si="42"/>
        <v>5464.88</v>
      </c>
    </row>
    <row r="2742" spans="1:28">
      <c r="A2742" t="s">
        <v>2936</v>
      </c>
      <c r="B2742" s="1">
        <v>45377</v>
      </c>
      <c r="C2742" t="s">
        <v>121</v>
      </c>
      <c r="D2742" t="s">
        <v>65</v>
      </c>
      <c r="E2742" t="s">
        <v>57</v>
      </c>
      <c r="F2742" t="s">
        <v>58</v>
      </c>
      <c r="G2742" t="s">
        <v>84</v>
      </c>
      <c r="H2742">
        <v>14.5</v>
      </c>
      <c r="I2742">
        <v>1620</v>
      </c>
      <c r="J2742">
        <v>92.49</v>
      </c>
      <c r="K2742">
        <v>6</v>
      </c>
      <c r="L2742" t="s">
        <v>44</v>
      </c>
      <c r="M2742" t="s">
        <v>45</v>
      </c>
      <c r="N2742">
        <v>57088.800000000003</v>
      </c>
      <c r="O2742" t="s">
        <v>93</v>
      </c>
      <c r="P2742" t="s">
        <v>78</v>
      </c>
      <c r="Q2742">
        <v>82.15</v>
      </c>
      <c r="R2742">
        <v>3820</v>
      </c>
      <c r="S2742">
        <v>2683.67</v>
      </c>
      <c r="T2742">
        <v>5356.19</v>
      </c>
      <c r="U2742" t="str">
        <f>TEXT(Table1[[#This Row],[Booking_Date]],"mmm")</f>
        <v>Mar</v>
      </c>
      <c r="V2742">
        <f>YEAR(Table1[[#This Row],[Booking_Date]])</f>
        <v>2024</v>
      </c>
      <c r="W2742" t="s">
        <v>38</v>
      </c>
      <c r="X2742" t="str">
        <f>IF(Table1[[#This Row],[Freight_Cost]]&gt;50000,"High","Low")</f>
        <v>High</v>
      </c>
      <c r="Y2742" s="5" t="str">
        <f>IF(Table1[[#This Row],[Profit]]&gt;10000,"Good","Average")</f>
        <v>Average</v>
      </c>
      <c r="Z2742" s="5" t="str" cm="1">
        <f t="array" ref="Z2742">_xlfn.IFS(K2742&lt;=5,"Excellent",K2742&lt;=10,"Good",TRUE,"Delayed")</f>
        <v>Good</v>
      </c>
      <c r="AA2742" s="5" t="str">
        <f>_xlfn.XLOOKUP(Table1[[#This Row],[Shipment_ID]],A:A,E:E)</f>
        <v>Evergreen</v>
      </c>
      <c r="AB2742" s="5">
        <f t="shared" si="42"/>
        <v>5356.19</v>
      </c>
    </row>
    <row r="2743" spans="1:28">
      <c r="A2743" t="s">
        <v>2937</v>
      </c>
      <c r="B2743" s="1">
        <v>45921</v>
      </c>
      <c r="C2743" t="s">
        <v>121</v>
      </c>
      <c r="D2743" t="s">
        <v>82</v>
      </c>
      <c r="E2743" t="s">
        <v>102</v>
      </c>
      <c r="F2743" t="s">
        <v>32</v>
      </c>
      <c r="G2743" t="s">
        <v>67</v>
      </c>
      <c r="H2743">
        <v>16.88</v>
      </c>
      <c r="I2743">
        <v>906</v>
      </c>
      <c r="J2743">
        <v>93.66</v>
      </c>
      <c r="K2743">
        <v>2</v>
      </c>
      <c r="L2743" t="s">
        <v>44</v>
      </c>
      <c r="M2743" t="s">
        <v>60</v>
      </c>
      <c r="N2743">
        <v>37303.199999999997</v>
      </c>
      <c r="O2743" t="s">
        <v>211</v>
      </c>
      <c r="P2743" t="s">
        <v>62</v>
      </c>
      <c r="Q2743">
        <v>85.96</v>
      </c>
      <c r="R2743">
        <v>2487.1999999999998</v>
      </c>
      <c r="S2743">
        <v>1656.44</v>
      </c>
      <c r="T2743">
        <v>4377.66</v>
      </c>
      <c r="U2743" t="str">
        <f>TEXT(Table1[[#This Row],[Booking_Date]],"mmm")</f>
        <v>Sep</v>
      </c>
      <c r="V2743">
        <f>YEAR(Table1[[#This Row],[Booking_Date]])</f>
        <v>2025</v>
      </c>
      <c r="W2743" t="s">
        <v>48</v>
      </c>
      <c r="X2743" t="str">
        <f>IF(Table1[[#This Row],[Freight_Cost]]&gt;50000,"High","Low")</f>
        <v>Low</v>
      </c>
      <c r="Y2743" s="5" t="str">
        <f>IF(Table1[[#This Row],[Profit]]&gt;10000,"Good","Average")</f>
        <v>Average</v>
      </c>
      <c r="Z2743" s="5" t="str" cm="1">
        <f t="array" ref="Z2743">_xlfn.IFS(K2743&lt;=5,"Excellent",K2743&lt;=10,"Good",TRUE,"Delayed")</f>
        <v>Excellent</v>
      </c>
      <c r="AA2743" s="5" t="str">
        <f>_xlfn.XLOOKUP(Table1[[#This Row],[Shipment_ID]],A:A,E:E)</f>
        <v>Maersk</v>
      </c>
      <c r="AB2743" s="5">
        <f t="shared" si="42"/>
        <v>4377.66</v>
      </c>
    </row>
    <row r="2744" spans="1:28">
      <c r="A2744" t="s">
        <v>2938</v>
      </c>
      <c r="B2744" s="1">
        <v>45923</v>
      </c>
      <c r="C2744" t="s">
        <v>89</v>
      </c>
      <c r="D2744" t="s">
        <v>82</v>
      </c>
      <c r="E2744" t="s">
        <v>31</v>
      </c>
      <c r="F2744" t="s">
        <v>32</v>
      </c>
      <c r="G2744" t="s">
        <v>43</v>
      </c>
      <c r="H2744">
        <v>22.23</v>
      </c>
      <c r="I2744">
        <v>1378</v>
      </c>
      <c r="J2744">
        <v>94.95</v>
      </c>
      <c r="K2744">
        <v>3</v>
      </c>
      <c r="L2744" t="s">
        <v>34</v>
      </c>
      <c r="M2744" t="s">
        <v>45</v>
      </c>
      <c r="N2744">
        <v>54437</v>
      </c>
      <c r="O2744" t="s">
        <v>216</v>
      </c>
      <c r="P2744" t="s">
        <v>37</v>
      </c>
      <c r="Q2744">
        <v>88.5</v>
      </c>
      <c r="R2744">
        <v>3645.2</v>
      </c>
      <c r="S2744">
        <v>3069.08</v>
      </c>
      <c r="T2744">
        <v>4653.16</v>
      </c>
      <c r="U2744" t="str">
        <f>TEXT(Table1[[#This Row],[Booking_Date]],"mmm")</f>
        <v>Sep</v>
      </c>
      <c r="V2744">
        <f>YEAR(Table1[[#This Row],[Booking_Date]])</f>
        <v>2025</v>
      </c>
      <c r="W2744" t="s">
        <v>48</v>
      </c>
      <c r="X2744" t="str">
        <f>IF(Table1[[#This Row],[Freight_Cost]]&gt;50000,"High","Low")</f>
        <v>High</v>
      </c>
      <c r="Y2744" s="5" t="str">
        <f>IF(Table1[[#This Row],[Profit]]&gt;10000,"Good","Average")</f>
        <v>Average</v>
      </c>
      <c r="Z2744" s="5" t="str" cm="1">
        <f t="array" ref="Z2744">_xlfn.IFS(K2744&lt;=5,"Excellent",K2744&lt;=10,"Good",TRUE,"Delayed")</f>
        <v>Excellent</v>
      </c>
      <c r="AA2744" s="5" t="str">
        <f>_xlfn.XLOOKUP(Table1[[#This Row],[Shipment_ID]],A:A,E:E)</f>
        <v>Hapag-Lloyd</v>
      </c>
      <c r="AB2744" s="5">
        <f t="shared" si="42"/>
        <v>4653.16</v>
      </c>
    </row>
    <row r="2745" spans="1:28">
      <c r="A2745" t="s">
        <v>2939</v>
      </c>
      <c r="B2745" s="1">
        <v>45980</v>
      </c>
      <c r="C2745" t="s">
        <v>40</v>
      </c>
      <c r="D2745" t="s">
        <v>82</v>
      </c>
      <c r="E2745" t="s">
        <v>66</v>
      </c>
      <c r="F2745" t="s">
        <v>58</v>
      </c>
      <c r="G2745" t="s">
        <v>90</v>
      </c>
      <c r="H2745">
        <v>15.54</v>
      </c>
      <c r="I2745">
        <v>1512</v>
      </c>
      <c r="J2745">
        <v>97.28</v>
      </c>
      <c r="K2745">
        <v>4</v>
      </c>
      <c r="L2745" t="s">
        <v>34</v>
      </c>
      <c r="M2745" t="s">
        <v>60</v>
      </c>
      <c r="N2745">
        <v>60803.6</v>
      </c>
      <c r="O2745" t="s">
        <v>200</v>
      </c>
      <c r="P2745" t="s">
        <v>47</v>
      </c>
      <c r="Q2745">
        <v>82.26</v>
      </c>
      <c r="R2745">
        <v>3645.6</v>
      </c>
      <c r="S2745">
        <v>2803.72</v>
      </c>
      <c r="T2745">
        <v>7804.64</v>
      </c>
      <c r="U2745" t="str">
        <f>TEXT(Table1[[#This Row],[Booking_Date]],"mmm")</f>
        <v>Nov</v>
      </c>
      <c r="V2745">
        <f>YEAR(Table1[[#This Row],[Booking_Date]])</f>
        <v>2025</v>
      </c>
      <c r="W2745" t="s">
        <v>104</v>
      </c>
      <c r="X2745" t="str">
        <f>IF(Table1[[#This Row],[Freight_Cost]]&gt;50000,"High","Low")</f>
        <v>High</v>
      </c>
      <c r="Y2745" s="5" t="str">
        <f>IF(Table1[[#This Row],[Profit]]&gt;10000,"Good","Average")</f>
        <v>Average</v>
      </c>
      <c r="Z2745" s="5" t="str" cm="1">
        <f t="array" ref="Z2745">_xlfn.IFS(K2745&lt;=5,"Excellent",K2745&lt;=10,"Good",TRUE,"Delayed")</f>
        <v>Excellent</v>
      </c>
      <c r="AA2745" s="5" t="str">
        <f>_xlfn.XLOOKUP(Table1[[#This Row],[Shipment_ID]],A:A,E:E)</f>
        <v>COSCO</v>
      </c>
      <c r="AB2745" s="5">
        <f t="shared" si="42"/>
        <v>7804.64</v>
      </c>
    </row>
    <row r="2746" spans="1:28">
      <c r="A2746" t="s">
        <v>2940</v>
      </c>
      <c r="B2746" s="1">
        <v>45580</v>
      </c>
      <c r="C2746" t="s">
        <v>115</v>
      </c>
      <c r="D2746" t="s">
        <v>30</v>
      </c>
      <c r="E2746" t="s">
        <v>42</v>
      </c>
      <c r="F2746" t="s">
        <v>32</v>
      </c>
      <c r="G2746" t="s">
        <v>67</v>
      </c>
      <c r="H2746">
        <v>21.24</v>
      </c>
      <c r="I2746">
        <v>1893</v>
      </c>
      <c r="J2746">
        <v>95.48</v>
      </c>
      <c r="K2746">
        <v>5</v>
      </c>
      <c r="L2746" t="s">
        <v>34</v>
      </c>
      <c r="M2746" t="s">
        <v>60</v>
      </c>
      <c r="N2746">
        <v>58289.599999999999</v>
      </c>
      <c r="O2746" t="s">
        <v>360</v>
      </c>
      <c r="P2746" t="s">
        <v>74</v>
      </c>
      <c r="Q2746">
        <v>82.71</v>
      </c>
      <c r="R2746">
        <v>4635.6000000000004</v>
      </c>
      <c r="S2746">
        <v>3823.17</v>
      </c>
      <c r="T2746">
        <v>7996.12</v>
      </c>
      <c r="U2746" t="str">
        <f>TEXT(Table1[[#This Row],[Booking_Date]],"mmm")</f>
        <v>Oct</v>
      </c>
      <c r="V2746">
        <f>YEAR(Table1[[#This Row],[Booking_Date]])</f>
        <v>2024</v>
      </c>
      <c r="W2746" t="s">
        <v>104</v>
      </c>
      <c r="X2746" t="str">
        <f>IF(Table1[[#This Row],[Freight_Cost]]&gt;50000,"High","Low")</f>
        <v>High</v>
      </c>
      <c r="Y2746" s="5" t="str">
        <f>IF(Table1[[#This Row],[Profit]]&gt;10000,"Good","Average")</f>
        <v>Average</v>
      </c>
      <c r="Z2746" s="5" t="str" cm="1">
        <f t="array" ref="Z2746">_xlfn.IFS(K2746&lt;=5,"Excellent",K2746&lt;=10,"Good",TRUE,"Delayed")</f>
        <v>Excellent</v>
      </c>
      <c r="AA2746" s="5" t="str">
        <f>_xlfn.XLOOKUP(Table1[[#This Row],[Shipment_ID]],A:A,E:E)</f>
        <v>CMA CGM</v>
      </c>
      <c r="AB2746" s="5">
        <f t="shared" si="42"/>
        <v>7996.12</v>
      </c>
    </row>
    <row r="2747" spans="1:28">
      <c r="A2747" t="s">
        <v>2941</v>
      </c>
      <c r="B2747" s="1">
        <v>45869</v>
      </c>
      <c r="C2747" t="s">
        <v>115</v>
      </c>
      <c r="D2747" t="s">
        <v>51</v>
      </c>
      <c r="E2747" t="s">
        <v>31</v>
      </c>
      <c r="F2747" t="s">
        <v>32</v>
      </c>
      <c r="G2747" t="s">
        <v>84</v>
      </c>
      <c r="H2747">
        <v>15.47</v>
      </c>
      <c r="I2747">
        <v>1122</v>
      </c>
      <c r="J2747">
        <v>102.45</v>
      </c>
      <c r="K2747">
        <v>2</v>
      </c>
      <c r="L2747" t="s">
        <v>44</v>
      </c>
      <c r="M2747" t="s">
        <v>45</v>
      </c>
      <c r="N2747">
        <v>41181</v>
      </c>
      <c r="O2747" t="s">
        <v>236</v>
      </c>
      <c r="P2747" t="s">
        <v>37</v>
      </c>
      <c r="Q2747">
        <v>83.62</v>
      </c>
      <c r="R2747">
        <v>2862.8</v>
      </c>
      <c r="S2747">
        <v>3559.33</v>
      </c>
      <c r="T2747">
        <v>3964.35</v>
      </c>
      <c r="U2747" t="str">
        <f>TEXT(Table1[[#This Row],[Booking_Date]],"mmm")</f>
        <v>Jul</v>
      </c>
      <c r="V2747">
        <f>YEAR(Table1[[#This Row],[Booking_Date]])</f>
        <v>2025</v>
      </c>
      <c r="W2747" t="s">
        <v>48</v>
      </c>
      <c r="X2747" t="str">
        <f>IF(Table1[[#This Row],[Freight_Cost]]&gt;50000,"High","Low")</f>
        <v>Low</v>
      </c>
      <c r="Y2747" s="5" t="str">
        <f>IF(Table1[[#This Row],[Profit]]&gt;10000,"Good","Average")</f>
        <v>Average</v>
      </c>
      <c r="Z2747" s="5" t="str" cm="1">
        <f t="array" ref="Z2747">_xlfn.IFS(K2747&lt;=5,"Excellent",K2747&lt;=10,"Good",TRUE,"Delayed")</f>
        <v>Excellent</v>
      </c>
      <c r="AA2747" s="5" t="str">
        <f>_xlfn.XLOOKUP(Table1[[#This Row],[Shipment_ID]],A:A,E:E)</f>
        <v>Hapag-Lloyd</v>
      </c>
      <c r="AB2747" s="5">
        <f t="shared" si="42"/>
        <v>3964.35</v>
      </c>
    </row>
    <row r="2748" spans="1:28">
      <c r="A2748" t="s">
        <v>2942</v>
      </c>
      <c r="B2748" s="1">
        <v>45313</v>
      </c>
      <c r="C2748" t="s">
        <v>121</v>
      </c>
      <c r="D2748" t="s">
        <v>51</v>
      </c>
      <c r="E2748" t="s">
        <v>66</v>
      </c>
      <c r="F2748" t="s">
        <v>32</v>
      </c>
      <c r="G2748" t="s">
        <v>52</v>
      </c>
      <c r="H2748">
        <v>27.26</v>
      </c>
      <c r="I2748">
        <v>2017</v>
      </c>
      <c r="J2748">
        <v>93.92</v>
      </c>
      <c r="K2748">
        <v>5</v>
      </c>
      <c r="L2748" t="s">
        <v>44</v>
      </c>
      <c r="M2748" t="s">
        <v>35</v>
      </c>
      <c r="N2748">
        <v>64008.4</v>
      </c>
      <c r="O2748" t="s">
        <v>232</v>
      </c>
      <c r="P2748" t="s">
        <v>78</v>
      </c>
      <c r="Q2748">
        <v>82.4</v>
      </c>
      <c r="R2748">
        <v>5124.3999999999996</v>
      </c>
      <c r="S2748">
        <v>3295.26</v>
      </c>
      <c r="T2748">
        <v>8523.94</v>
      </c>
      <c r="U2748" t="str">
        <f>TEXT(Table1[[#This Row],[Booking_Date]],"mmm")</f>
        <v>Jan</v>
      </c>
      <c r="V2748">
        <f>YEAR(Table1[[#This Row],[Booking_Date]])</f>
        <v>2024</v>
      </c>
      <c r="W2748" t="s">
        <v>38</v>
      </c>
      <c r="X2748" t="str">
        <f>IF(Table1[[#This Row],[Freight_Cost]]&gt;50000,"High","Low")</f>
        <v>High</v>
      </c>
      <c r="Y2748" s="5" t="str">
        <f>IF(Table1[[#This Row],[Profit]]&gt;10000,"Good","Average")</f>
        <v>Average</v>
      </c>
      <c r="Z2748" s="5" t="str" cm="1">
        <f t="array" ref="Z2748">_xlfn.IFS(K2748&lt;=5,"Excellent",K2748&lt;=10,"Good",TRUE,"Delayed")</f>
        <v>Excellent</v>
      </c>
      <c r="AA2748" s="5" t="str">
        <f>_xlfn.XLOOKUP(Table1[[#This Row],[Shipment_ID]],A:A,E:E)</f>
        <v>COSCO</v>
      </c>
      <c r="AB2748" s="5">
        <f t="shared" si="42"/>
        <v>8523.94</v>
      </c>
    </row>
    <row r="2749" spans="1:28">
      <c r="A2749" t="s">
        <v>2943</v>
      </c>
      <c r="B2749" s="1">
        <v>46019</v>
      </c>
      <c r="C2749" t="s">
        <v>40</v>
      </c>
      <c r="D2749" t="s">
        <v>65</v>
      </c>
      <c r="E2749" t="s">
        <v>102</v>
      </c>
      <c r="F2749" t="s">
        <v>58</v>
      </c>
      <c r="G2749" t="s">
        <v>43</v>
      </c>
      <c r="H2749">
        <v>21.87</v>
      </c>
      <c r="I2749">
        <v>1249</v>
      </c>
      <c r="J2749">
        <v>103.61</v>
      </c>
      <c r="K2749">
        <v>4</v>
      </c>
      <c r="L2749" t="s">
        <v>68</v>
      </c>
      <c r="M2749" t="s">
        <v>35</v>
      </c>
      <c r="N2749">
        <v>65604.2</v>
      </c>
      <c r="O2749" t="s">
        <v>564</v>
      </c>
      <c r="P2749" t="s">
        <v>74</v>
      </c>
      <c r="Q2749">
        <v>84.59</v>
      </c>
      <c r="R2749">
        <v>3372.8</v>
      </c>
      <c r="S2749">
        <v>4889.37</v>
      </c>
      <c r="T2749">
        <v>5484.87</v>
      </c>
      <c r="U2749" t="str">
        <f>TEXT(Table1[[#This Row],[Booking_Date]],"mmm")</f>
        <v>Dec</v>
      </c>
      <c r="V2749">
        <f>YEAR(Table1[[#This Row],[Booking_Date]])</f>
        <v>2025</v>
      </c>
      <c r="W2749" t="s">
        <v>104</v>
      </c>
      <c r="X2749" t="str">
        <f>IF(Table1[[#This Row],[Freight_Cost]]&gt;50000,"High","Low")</f>
        <v>High</v>
      </c>
      <c r="Y2749" s="5" t="str">
        <f>IF(Table1[[#This Row],[Profit]]&gt;10000,"Good","Average")</f>
        <v>Average</v>
      </c>
      <c r="Z2749" s="5" t="str" cm="1">
        <f t="array" ref="Z2749">_xlfn.IFS(K2749&lt;=5,"Excellent",K2749&lt;=10,"Good",TRUE,"Delayed")</f>
        <v>Excellent</v>
      </c>
      <c r="AA2749" s="5" t="str">
        <f>_xlfn.XLOOKUP(Table1[[#This Row],[Shipment_ID]],A:A,E:E)</f>
        <v>Maersk</v>
      </c>
      <c r="AB2749" s="5">
        <f t="shared" si="42"/>
        <v>5484.87</v>
      </c>
    </row>
    <row r="2750" spans="1:28">
      <c r="A2750" t="s">
        <v>2944</v>
      </c>
      <c r="B2750" s="1">
        <v>45311</v>
      </c>
      <c r="C2750" t="s">
        <v>64</v>
      </c>
      <c r="D2750" t="s">
        <v>108</v>
      </c>
      <c r="E2750" t="s">
        <v>83</v>
      </c>
      <c r="F2750" t="s">
        <v>32</v>
      </c>
      <c r="G2750" t="s">
        <v>67</v>
      </c>
      <c r="H2750">
        <v>20.059999999999999</v>
      </c>
      <c r="I2750">
        <v>979</v>
      </c>
      <c r="J2750">
        <v>91.6</v>
      </c>
      <c r="K2750">
        <v>2</v>
      </c>
      <c r="L2750" t="s">
        <v>44</v>
      </c>
      <c r="M2750" t="s">
        <v>45</v>
      </c>
      <c r="N2750">
        <v>42294</v>
      </c>
      <c r="O2750" t="s">
        <v>395</v>
      </c>
      <c r="P2750" t="s">
        <v>78</v>
      </c>
      <c r="Q2750">
        <v>81.349999999999994</v>
      </c>
      <c r="R2750">
        <v>2760.4</v>
      </c>
      <c r="S2750">
        <v>4312.45</v>
      </c>
      <c r="T2750">
        <v>5590.7</v>
      </c>
      <c r="U2750" t="str">
        <f>TEXT(Table1[[#This Row],[Booking_Date]],"mmm")</f>
        <v>Jan</v>
      </c>
      <c r="V2750">
        <f>YEAR(Table1[[#This Row],[Booking_Date]])</f>
        <v>2024</v>
      </c>
      <c r="W2750" t="s">
        <v>38</v>
      </c>
      <c r="X2750" t="str">
        <f>IF(Table1[[#This Row],[Freight_Cost]]&gt;50000,"High","Low")</f>
        <v>Low</v>
      </c>
      <c r="Y2750" s="5" t="str">
        <f>IF(Table1[[#This Row],[Profit]]&gt;10000,"Good","Average")</f>
        <v>Average</v>
      </c>
      <c r="Z2750" s="5" t="str" cm="1">
        <f t="array" ref="Z2750">_xlfn.IFS(K2750&lt;=5,"Excellent",K2750&lt;=10,"Good",TRUE,"Delayed")</f>
        <v>Excellent</v>
      </c>
      <c r="AA2750" s="5" t="str">
        <f>_xlfn.XLOOKUP(Table1[[#This Row],[Shipment_ID]],A:A,E:E)</f>
        <v>MSC</v>
      </c>
      <c r="AB2750" s="5">
        <f t="shared" si="42"/>
        <v>5590.7</v>
      </c>
    </row>
    <row r="2751" spans="1:28">
      <c r="A2751" t="s">
        <v>2945</v>
      </c>
      <c r="B2751" s="1">
        <v>45364</v>
      </c>
      <c r="C2751" t="s">
        <v>64</v>
      </c>
      <c r="D2751" t="s">
        <v>56</v>
      </c>
      <c r="E2751" t="s">
        <v>57</v>
      </c>
      <c r="F2751" t="s">
        <v>58</v>
      </c>
      <c r="G2751" t="s">
        <v>84</v>
      </c>
      <c r="H2751">
        <v>25.71</v>
      </c>
      <c r="I2751">
        <v>1676</v>
      </c>
      <c r="J2751">
        <v>91.13</v>
      </c>
      <c r="K2751">
        <v>6</v>
      </c>
      <c r="L2751" t="s">
        <v>44</v>
      </c>
      <c r="M2751" t="s">
        <v>45</v>
      </c>
      <c r="N2751">
        <v>67686.600000000006</v>
      </c>
      <c r="O2751" t="s">
        <v>197</v>
      </c>
      <c r="P2751" t="s">
        <v>37</v>
      </c>
      <c r="Q2751">
        <v>88.12</v>
      </c>
      <c r="R2751">
        <v>4380.3999999999996</v>
      </c>
      <c r="S2751">
        <v>3427.3</v>
      </c>
      <c r="T2751">
        <v>6345.16</v>
      </c>
      <c r="U2751" t="str">
        <f>TEXT(Table1[[#This Row],[Booking_Date]],"mmm")</f>
        <v>Mar</v>
      </c>
      <c r="V2751">
        <f>YEAR(Table1[[#This Row],[Booking_Date]])</f>
        <v>2024</v>
      </c>
      <c r="W2751" t="s">
        <v>38</v>
      </c>
      <c r="X2751" t="str">
        <f>IF(Table1[[#This Row],[Freight_Cost]]&gt;50000,"High","Low")</f>
        <v>High</v>
      </c>
      <c r="Y2751" s="5" t="str">
        <f>IF(Table1[[#This Row],[Profit]]&gt;10000,"Good","Average")</f>
        <v>Average</v>
      </c>
      <c r="Z2751" s="5" t="str" cm="1">
        <f t="array" ref="Z2751">_xlfn.IFS(K2751&lt;=5,"Excellent",K2751&lt;=10,"Good",TRUE,"Delayed")</f>
        <v>Good</v>
      </c>
      <c r="AA2751" s="5" t="str">
        <f>_xlfn.XLOOKUP(Table1[[#This Row],[Shipment_ID]],A:A,E:E)</f>
        <v>Evergreen</v>
      </c>
      <c r="AB2751" s="5">
        <f t="shared" si="42"/>
        <v>6345.16</v>
      </c>
    </row>
    <row r="2752" spans="1:28">
      <c r="A2752" t="s">
        <v>2946</v>
      </c>
      <c r="B2752" s="1">
        <v>45303</v>
      </c>
      <c r="C2752" t="s">
        <v>50</v>
      </c>
      <c r="D2752" t="s">
        <v>41</v>
      </c>
      <c r="E2752" t="s">
        <v>102</v>
      </c>
      <c r="F2752" t="s">
        <v>32</v>
      </c>
      <c r="G2752" t="s">
        <v>84</v>
      </c>
      <c r="H2752">
        <v>17.93</v>
      </c>
      <c r="I2752">
        <v>1906</v>
      </c>
      <c r="J2752">
        <v>88.2</v>
      </c>
      <c r="K2752">
        <v>6</v>
      </c>
      <c r="L2752" t="s">
        <v>34</v>
      </c>
      <c r="M2752" t="s">
        <v>60</v>
      </c>
      <c r="N2752">
        <v>54593</v>
      </c>
      <c r="O2752" t="s">
        <v>36</v>
      </c>
      <c r="P2752" t="s">
        <v>54</v>
      </c>
      <c r="Q2752">
        <v>83.68</v>
      </c>
      <c r="R2752">
        <v>4529.2</v>
      </c>
      <c r="S2752">
        <v>4435.97</v>
      </c>
      <c r="T2752">
        <v>6208.79</v>
      </c>
      <c r="U2752" t="str">
        <f>TEXT(Table1[[#This Row],[Booking_Date]],"mmm")</f>
        <v>Jan</v>
      </c>
      <c r="V2752">
        <f>YEAR(Table1[[#This Row],[Booking_Date]])</f>
        <v>2024</v>
      </c>
      <c r="W2752" t="s">
        <v>38</v>
      </c>
      <c r="X2752" t="str">
        <f>IF(Table1[[#This Row],[Freight_Cost]]&gt;50000,"High","Low")</f>
        <v>High</v>
      </c>
      <c r="Y2752" s="5" t="str">
        <f>IF(Table1[[#This Row],[Profit]]&gt;10000,"Good","Average")</f>
        <v>Average</v>
      </c>
      <c r="Z2752" s="5" t="str" cm="1">
        <f t="array" ref="Z2752">_xlfn.IFS(K2752&lt;=5,"Excellent",K2752&lt;=10,"Good",TRUE,"Delayed")</f>
        <v>Good</v>
      </c>
      <c r="AA2752" s="5" t="str">
        <f>_xlfn.XLOOKUP(Table1[[#This Row],[Shipment_ID]],A:A,E:E)</f>
        <v>Maersk</v>
      </c>
      <c r="AB2752" s="5">
        <f t="shared" si="42"/>
        <v>6208.79</v>
      </c>
    </row>
    <row r="2753" spans="1:28">
      <c r="A2753" t="s">
        <v>2947</v>
      </c>
      <c r="B2753" s="1">
        <v>45910</v>
      </c>
      <c r="C2753" t="s">
        <v>29</v>
      </c>
      <c r="D2753" t="s">
        <v>56</v>
      </c>
      <c r="E2753" t="s">
        <v>102</v>
      </c>
      <c r="F2753" t="s">
        <v>32</v>
      </c>
      <c r="G2753" t="s">
        <v>67</v>
      </c>
      <c r="H2753">
        <v>20.58</v>
      </c>
      <c r="I2753">
        <v>2770</v>
      </c>
      <c r="J2753">
        <v>95.26</v>
      </c>
      <c r="K2753">
        <v>6</v>
      </c>
      <c r="L2753" t="s">
        <v>44</v>
      </c>
      <c r="M2753" t="s">
        <v>45</v>
      </c>
      <c r="N2753">
        <v>64693.2</v>
      </c>
      <c r="O2753" t="s">
        <v>139</v>
      </c>
      <c r="P2753" t="s">
        <v>78</v>
      </c>
      <c r="Q2753">
        <v>83.67</v>
      </c>
      <c r="R2753">
        <v>6363.2</v>
      </c>
      <c r="S2753">
        <v>3456.76</v>
      </c>
      <c r="T2753">
        <v>10311.51</v>
      </c>
      <c r="U2753" t="str">
        <f>TEXT(Table1[[#This Row],[Booking_Date]],"mmm")</f>
        <v>Sep</v>
      </c>
      <c r="V2753">
        <f>YEAR(Table1[[#This Row],[Booking_Date]])</f>
        <v>2025</v>
      </c>
      <c r="W2753" t="s">
        <v>48</v>
      </c>
      <c r="X2753" t="str">
        <f>IF(Table1[[#This Row],[Freight_Cost]]&gt;50000,"High","Low")</f>
        <v>High</v>
      </c>
      <c r="Y2753" s="5" t="str">
        <f>IF(Table1[[#This Row],[Profit]]&gt;10000,"Good","Average")</f>
        <v>Good</v>
      </c>
      <c r="Z2753" s="5" t="str" cm="1">
        <f t="array" ref="Z2753">_xlfn.IFS(K2753&lt;=5,"Excellent",K2753&lt;=10,"Good",TRUE,"Delayed")</f>
        <v>Good</v>
      </c>
      <c r="AA2753" s="5" t="str">
        <f>_xlfn.XLOOKUP(Table1[[#This Row],[Shipment_ID]],A:A,E:E)</f>
        <v>Maersk</v>
      </c>
      <c r="AB2753" s="5">
        <f t="shared" si="42"/>
        <v>10311.51</v>
      </c>
    </row>
    <row r="2754" spans="1:28">
      <c r="A2754" t="s">
        <v>2948</v>
      </c>
      <c r="B2754" s="1">
        <v>45935</v>
      </c>
      <c r="C2754" t="s">
        <v>64</v>
      </c>
      <c r="D2754" t="s">
        <v>41</v>
      </c>
      <c r="E2754" t="s">
        <v>31</v>
      </c>
      <c r="F2754" t="s">
        <v>32</v>
      </c>
      <c r="G2754" t="s">
        <v>52</v>
      </c>
      <c r="H2754">
        <v>16.309999999999999</v>
      </c>
      <c r="I2754">
        <v>2340</v>
      </c>
      <c r="J2754">
        <v>87.71</v>
      </c>
      <c r="K2754">
        <v>7</v>
      </c>
      <c r="L2754" t="s">
        <v>68</v>
      </c>
      <c r="M2754" t="s">
        <v>35</v>
      </c>
      <c r="N2754">
        <v>59784.2</v>
      </c>
      <c r="O2754" t="s">
        <v>514</v>
      </c>
      <c r="P2754" t="s">
        <v>47</v>
      </c>
      <c r="Q2754">
        <v>83.14</v>
      </c>
      <c r="R2754">
        <v>5332.4</v>
      </c>
      <c r="S2754">
        <v>4762.6000000000004</v>
      </c>
      <c r="T2754">
        <v>5322.07</v>
      </c>
      <c r="U2754" t="str">
        <f>TEXT(Table1[[#This Row],[Booking_Date]],"mmm")</f>
        <v>Oct</v>
      </c>
      <c r="V2754">
        <f>YEAR(Table1[[#This Row],[Booking_Date]])</f>
        <v>2025</v>
      </c>
      <c r="W2754" t="s">
        <v>104</v>
      </c>
      <c r="X2754" t="str">
        <f>IF(Table1[[#This Row],[Freight_Cost]]&gt;50000,"High","Low")</f>
        <v>High</v>
      </c>
      <c r="Y2754" s="5" t="str">
        <f>IF(Table1[[#This Row],[Profit]]&gt;10000,"Good","Average")</f>
        <v>Average</v>
      </c>
      <c r="Z2754" s="5" t="str" cm="1">
        <f t="array" ref="Z2754">_xlfn.IFS(K2754&lt;=5,"Excellent",K2754&lt;=10,"Good",TRUE,"Delayed")</f>
        <v>Good</v>
      </c>
      <c r="AA2754" s="5" t="str">
        <f>_xlfn.XLOOKUP(Table1[[#This Row],[Shipment_ID]],A:A,E:E)</f>
        <v>Hapag-Lloyd</v>
      </c>
      <c r="AB2754" s="5">
        <f t="shared" ref="AB2754:AB2817" si="43">INDEX(T:T,MATCH(A2754,A:A,0))</f>
        <v>5322.07</v>
      </c>
    </row>
    <row r="2755" spans="1:28">
      <c r="A2755" t="s">
        <v>2949</v>
      </c>
      <c r="B2755" s="1">
        <v>45924</v>
      </c>
      <c r="C2755" t="s">
        <v>29</v>
      </c>
      <c r="D2755" t="s">
        <v>51</v>
      </c>
      <c r="E2755" t="s">
        <v>31</v>
      </c>
      <c r="F2755" t="s">
        <v>58</v>
      </c>
      <c r="G2755" t="s">
        <v>84</v>
      </c>
      <c r="H2755">
        <v>14.35</v>
      </c>
      <c r="I2755">
        <v>2693</v>
      </c>
      <c r="J2755">
        <v>96.02</v>
      </c>
      <c r="K2755">
        <v>8</v>
      </c>
      <c r="L2755" t="s">
        <v>68</v>
      </c>
      <c r="M2755" t="s">
        <v>45</v>
      </c>
      <c r="N2755">
        <v>72753.399999999994</v>
      </c>
      <c r="O2755" t="s">
        <v>213</v>
      </c>
      <c r="P2755" t="s">
        <v>70</v>
      </c>
      <c r="Q2755">
        <v>88.66</v>
      </c>
      <c r="R2755">
        <v>5960</v>
      </c>
      <c r="S2755">
        <v>2959.51</v>
      </c>
      <c r="T2755">
        <v>7064.5</v>
      </c>
      <c r="U2755" t="str">
        <f>TEXT(Table1[[#This Row],[Booking_Date]],"mmm")</f>
        <v>Sep</v>
      </c>
      <c r="V2755">
        <f>YEAR(Table1[[#This Row],[Booking_Date]])</f>
        <v>2025</v>
      </c>
      <c r="W2755" t="s">
        <v>48</v>
      </c>
      <c r="X2755" t="str">
        <f>IF(Table1[[#This Row],[Freight_Cost]]&gt;50000,"High","Low")</f>
        <v>High</v>
      </c>
      <c r="Y2755" s="5" t="str">
        <f>IF(Table1[[#This Row],[Profit]]&gt;10000,"Good","Average")</f>
        <v>Average</v>
      </c>
      <c r="Z2755" s="5" t="str" cm="1">
        <f t="array" ref="Z2755">_xlfn.IFS(K2755&lt;=5,"Excellent",K2755&lt;=10,"Good",TRUE,"Delayed")</f>
        <v>Good</v>
      </c>
      <c r="AA2755" s="5" t="str">
        <f>_xlfn.XLOOKUP(Table1[[#This Row],[Shipment_ID]],A:A,E:E)</f>
        <v>Hapag-Lloyd</v>
      </c>
      <c r="AB2755" s="5">
        <f t="shared" si="43"/>
        <v>7064.5</v>
      </c>
    </row>
    <row r="2756" spans="1:28">
      <c r="A2756" t="s">
        <v>2950</v>
      </c>
      <c r="B2756" s="1">
        <v>45817</v>
      </c>
      <c r="C2756" t="s">
        <v>64</v>
      </c>
      <c r="D2756" t="s">
        <v>108</v>
      </c>
      <c r="E2756" t="s">
        <v>42</v>
      </c>
      <c r="F2756" t="s">
        <v>32</v>
      </c>
      <c r="G2756" t="s">
        <v>84</v>
      </c>
      <c r="H2756">
        <v>14.32</v>
      </c>
      <c r="I2756">
        <v>2432</v>
      </c>
      <c r="J2756">
        <v>100.2</v>
      </c>
      <c r="K2756">
        <v>7</v>
      </c>
      <c r="L2756" t="s">
        <v>68</v>
      </c>
      <c r="M2756" t="s">
        <v>45</v>
      </c>
      <c r="N2756">
        <v>58096</v>
      </c>
      <c r="O2756" t="s">
        <v>307</v>
      </c>
      <c r="P2756" t="s">
        <v>74</v>
      </c>
      <c r="Q2756">
        <v>87.54</v>
      </c>
      <c r="R2756">
        <v>5436.8</v>
      </c>
      <c r="S2756">
        <v>3330.17</v>
      </c>
      <c r="T2756">
        <v>8422.6299999999992</v>
      </c>
      <c r="U2756" t="str">
        <f>TEXT(Table1[[#This Row],[Booking_Date]],"mmm")</f>
        <v>Jun</v>
      </c>
      <c r="V2756">
        <f>YEAR(Table1[[#This Row],[Booking_Date]])</f>
        <v>2025</v>
      </c>
      <c r="W2756" t="s">
        <v>75</v>
      </c>
      <c r="X2756" t="str">
        <f>IF(Table1[[#This Row],[Freight_Cost]]&gt;50000,"High","Low")</f>
        <v>High</v>
      </c>
      <c r="Y2756" s="5" t="str">
        <f>IF(Table1[[#This Row],[Profit]]&gt;10000,"Good","Average")</f>
        <v>Average</v>
      </c>
      <c r="Z2756" s="5" t="str" cm="1">
        <f t="array" ref="Z2756">_xlfn.IFS(K2756&lt;=5,"Excellent",K2756&lt;=10,"Good",TRUE,"Delayed")</f>
        <v>Good</v>
      </c>
      <c r="AA2756" s="5" t="str">
        <f>_xlfn.XLOOKUP(Table1[[#This Row],[Shipment_ID]],A:A,E:E)</f>
        <v>CMA CGM</v>
      </c>
      <c r="AB2756" s="5">
        <f t="shared" si="43"/>
        <v>8422.6299999999992</v>
      </c>
    </row>
    <row r="2757" spans="1:28">
      <c r="A2757" t="s">
        <v>2951</v>
      </c>
      <c r="B2757" s="1">
        <v>45301</v>
      </c>
      <c r="C2757" t="s">
        <v>40</v>
      </c>
      <c r="D2757" t="s">
        <v>65</v>
      </c>
      <c r="E2757" t="s">
        <v>83</v>
      </c>
      <c r="F2757" t="s">
        <v>58</v>
      </c>
      <c r="G2757" t="s">
        <v>84</v>
      </c>
      <c r="H2757">
        <v>11.01</v>
      </c>
      <c r="I2757">
        <v>1656</v>
      </c>
      <c r="J2757">
        <v>98.29</v>
      </c>
      <c r="K2757">
        <v>6</v>
      </c>
      <c r="L2757" t="s">
        <v>44</v>
      </c>
      <c r="M2757" t="s">
        <v>60</v>
      </c>
      <c r="N2757">
        <v>53575.8</v>
      </c>
      <c r="O2757" t="s">
        <v>792</v>
      </c>
      <c r="P2757" t="s">
        <v>37</v>
      </c>
      <c r="Q2757">
        <v>82.32</v>
      </c>
      <c r="R2757">
        <v>3752.4</v>
      </c>
      <c r="S2757">
        <v>2381.2600000000002</v>
      </c>
      <c r="T2757">
        <v>8438.67</v>
      </c>
      <c r="U2757" t="str">
        <f>TEXT(Table1[[#This Row],[Booking_Date]],"mmm")</f>
        <v>Jan</v>
      </c>
      <c r="V2757">
        <f>YEAR(Table1[[#This Row],[Booking_Date]])</f>
        <v>2024</v>
      </c>
      <c r="W2757" t="s">
        <v>38</v>
      </c>
      <c r="X2757" t="str">
        <f>IF(Table1[[#This Row],[Freight_Cost]]&gt;50000,"High","Low")</f>
        <v>High</v>
      </c>
      <c r="Y2757" s="5" t="str">
        <f>IF(Table1[[#This Row],[Profit]]&gt;10000,"Good","Average")</f>
        <v>Average</v>
      </c>
      <c r="Z2757" s="5" t="str" cm="1">
        <f t="array" ref="Z2757">_xlfn.IFS(K2757&lt;=5,"Excellent",K2757&lt;=10,"Good",TRUE,"Delayed")</f>
        <v>Good</v>
      </c>
      <c r="AA2757" s="5" t="str">
        <f>_xlfn.XLOOKUP(Table1[[#This Row],[Shipment_ID]],A:A,E:E)</f>
        <v>MSC</v>
      </c>
      <c r="AB2757" s="5">
        <f t="shared" si="43"/>
        <v>8438.67</v>
      </c>
    </row>
    <row r="2758" spans="1:28">
      <c r="A2758" t="s">
        <v>2952</v>
      </c>
      <c r="B2758" s="1">
        <v>45663</v>
      </c>
      <c r="C2758" t="s">
        <v>64</v>
      </c>
      <c r="D2758" t="s">
        <v>30</v>
      </c>
      <c r="E2758" t="s">
        <v>66</v>
      </c>
      <c r="F2758" t="s">
        <v>32</v>
      </c>
      <c r="G2758" t="s">
        <v>43</v>
      </c>
      <c r="H2758">
        <v>24.1</v>
      </c>
      <c r="I2758">
        <v>1094</v>
      </c>
      <c r="J2758">
        <v>101.67</v>
      </c>
      <c r="K2758">
        <v>4</v>
      </c>
      <c r="L2758" t="s">
        <v>68</v>
      </c>
      <c r="M2758" t="s">
        <v>45</v>
      </c>
      <c r="N2758">
        <v>51018.400000000001</v>
      </c>
      <c r="O2758" t="s">
        <v>128</v>
      </c>
      <c r="P2758" t="s">
        <v>54</v>
      </c>
      <c r="Q2758">
        <v>88.59</v>
      </c>
      <c r="R2758">
        <v>3152</v>
      </c>
      <c r="S2758">
        <v>1976.49</v>
      </c>
      <c r="T2758">
        <v>5324.66</v>
      </c>
      <c r="U2758" t="str">
        <f>TEXT(Table1[[#This Row],[Booking_Date]],"mmm")</f>
        <v>Jan</v>
      </c>
      <c r="V2758">
        <f>YEAR(Table1[[#This Row],[Booking_Date]])</f>
        <v>2025</v>
      </c>
      <c r="W2758" t="s">
        <v>38</v>
      </c>
      <c r="X2758" t="str">
        <f>IF(Table1[[#This Row],[Freight_Cost]]&gt;50000,"High","Low")</f>
        <v>High</v>
      </c>
      <c r="Y2758" s="5" t="str">
        <f>IF(Table1[[#This Row],[Profit]]&gt;10000,"Good","Average")</f>
        <v>Average</v>
      </c>
      <c r="Z2758" s="5" t="str" cm="1">
        <f t="array" ref="Z2758">_xlfn.IFS(K2758&lt;=5,"Excellent",K2758&lt;=10,"Good",TRUE,"Delayed")</f>
        <v>Excellent</v>
      </c>
      <c r="AA2758" s="5" t="str">
        <f>_xlfn.XLOOKUP(Table1[[#This Row],[Shipment_ID]],A:A,E:E)</f>
        <v>COSCO</v>
      </c>
      <c r="AB2758" s="5">
        <f t="shared" si="43"/>
        <v>5324.66</v>
      </c>
    </row>
    <row r="2759" spans="1:28">
      <c r="A2759" t="s">
        <v>2953</v>
      </c>
      <c r="B2759" s="1">
        <v>46140</v>
      </c>
      <c r="C2759" t="s">
        <v>29</v>
      </c>
      <c r="D2759" t="s">
        <v>72</v>
      </c>
      <c r="E2759" t="s">
        <v>66</v>
      </c>
      <c r="F2759" t="s">
        <v>32</v>
      </c>
      <c r="G2759" t="s">
        <v>33</v>
      </c>
      <c r="H2759">
        <v>24.56</v>
      </c>
      <c r="I2759">
        <v>1771</v>
      </c>
      <c r="J2759">
        <v>102.53</v>
      </c>
      <c r="K2759">
        <v>4</v>
      </c>
      <c r="L2759" t="s">
        <v>44</v>
      </c>
      <c r="M2759" t="s">
        <v>60</v>
      </c>
      <c r="N2759">
        <v>55659.6</v>
      </c>
      <c r="O2759" t="s">
        <v>292</v>
      </c>
      <c r="P2759" t="s">
        <v>54</v>
      </c>
      <c r="Q2759">
        <v>87.36</v>
      </c>
      <c r="R2759">
        <v>4524.3999999999996</v>
      </c>
      <c r="S2759">
        <v>4752.8</v>
      </c>
      <c r="T2759">
        <v>5106.37</v>
      </c>
      <c r="U2759" t="str">
        <f>TEXT(Table1[[#This Row],[Booking_Date]],"mmm")</f>
        <v>Apr</v>
      </c>
      <c r="V2759">
        <f>YEAR(Table1[[#This Row],[Booking_Date]])</f>
        <v>2026</v>
      </c>
      <c r="W2759" t="s">
        <v>75</v>
      </c>
      <c r="X2759" t="str">
        <f>IF(Table1[[#This Row],[Freight_Cost]]&gt;50000,"High","Low")</f>
        <v>High</v>
      </c>
      <c r="Y2759" s="5" t="str">
        <f>IF(Table1[[#This Row],[Profit]]&gt;10000,"Good","Average")</f>
        <v>Average</v>
      </c>
      <c r="Z2759" s="5" t="str" cm="1">
        <f t="array" ref="Z2759">_xlfn.IFS(K2759&lt;=5,"Excellent",K2759&lt;=10,"Good",TRUE,"Delayed")</f>
        <v>Excellent</v>
      </c>
      <c r="AA2759" s="5" t="str">
        <f>_xlfn.XLOOKUP(Table1[[#This Row],[Shipment_ID]],A:A,E:E)</f>
        <v>COSCO</v>
      </c>
      <c r="AB2759" s="5">
        <f t="shared" si="43"/>
        <v>5106.37</v>
      </c>
    </row>
    <row r="2760" spans="1:28">
      <c r="A2760" t="s">
        <v>2954</v>
      </c>
      <c r="B2760" s="1">
        <v>45804</v>
      </c>
      <c r="C2760" t="s">
        <v>121</v>
      </c>
      <c r="D2760" t="s">
        <v>41</v>
      </c>
      <c r="E2760" t="s">
        <v>42</v>
      </c>
      <c r="F2760" t="s">
        <v>58</v>
      </c>
      <c r="G2760" t="s">
        <v>67</v>
      </c>
      <c r="H2760">
        <v>15.01</v>
      </c>
      <c r="I2760">
        <v>1639</v>
      </c>
      <c r="J2760">
        <v>86.41</v>
      </c>
      <c r="K2760">
        <v>5</v>
      </c>
      <c r="L2760" t="s">
        <v>68</v>
      </c>
      <c r="M2760" t="s">
        <v>60</v>
      </c>
      <c r="N2760">
        <v>58046.2</v>
      </c>
      <c r="O2760" t="s">
        <v>219</v>
      </c>
      <c r="P2760" t="s">
        <v>37</v>
      </c>
      <c r="Q2760">
        <v>85.23</v>
      </c>
      <c r="R2760">
        <v>3878.4</v>
      </c>
      <c r="S2760">
        <v>4264.71</v>
      </c>
      <c r="T2760">
        <v>9211.02</v>
      </c>
      <c r="U2760" t="str">
        <f>TEXT(Table1[[#This Row],[Booking_Date]],"mmm")</f>
        <v>May</v>
      </c>
      <c r="V2760">
        <f>YEAR(Table1[[#This Row],[Booking_Date]])</f>
        <v>2025</v>
      </c>
      <c r="W2760" t="s">
        <v>75</v>
      </c>
      <c r="X2760" t="str">
        <f>IF(Table1[[#This Row],[Freight_Cost]]&gt;50000,"High","Low")</f>
        <v>High</v>
      </c>
      <c r="Y2760" s="5" t="str">
        <f>IF(Table1[[#This Row],[Profit]]&gt;10000,"Good","Average")</f>
        <v>Average</v>
      </c>
      <c r="Z2760" s="5" t="str" cm="1">
        <f t="array" ref="Z2760">_xlfn.IFS(K2760&lt;=5,"Excellent",K2760&lt;=10,"Good",TRUE,"Delayed")</f>
        <v>Excellent</v>
      </c>
      <c r="AA2760" s="5" t="str">
        <f>_xlfn.XLOOKUP(Table1[[#This Row],[Shipment_ID]],A:A,E:E)</f>
        <v>CMA CGM</v>
      </c>
      <c r="AB2760" s="5">
        <f t="shared" si="43"/>
        <v>9211.02</v>
      </c>
    </row>
    <row r="2761" spans="1:28">
      <c r="A2761" t="s">
        <v>2955</v>
      </c>
      <c r="B2761" s="1">
        <v>45388</v>
      </c>
      <c r="C2761" t="s">
        <v>121</v>
      </c>
      <c r="D2761" t="s">
        <v>51</v>
      </c>
      <c r="E2761" t="s">
        <v>42</v>
      </c>
      <c r="F2761" t="s">
        <v>58</v>
      </c>
      <c r="G2761" t="s">
        <v>67</v>
      </c>
      <c r="H2761">
        <v>21.2</v>
      </c>
      <c r="I2761">
        <v>2530</v>
      </c>
      <c r="J2761">
        <v>86.61</v>
      </c>
      <c r="K2761">
        <v>8</v>
      </c>
      <c r="L2761" t="s">
        <v>44</v>
      </c>
      <c r="M2761" t="s">
        <v>35</v>
      </c>
      <c r="N2761">
        <v>75833.2</v>
      </c>
      <c r="O2761" t="s">
        <v>211</v>
      </c>
      <c r="P2761" t="s">
        <v>47</v>
      </c>
      <c r="Q2761">
        <v>82.36</v>
      </c>
      <c r="R2761">
        <v>5908</v>
      </c>
      <c r="S2761">
        <v>2526.75</v>
      </c>
      <c r="T2761">
        <v>10955.85</v>
      </c>
      <c r="U2761" t="str">
        <f>TEXT(Table1[[#This Row],[Booking_Date]],"mmm")</f>
        <v>Apr</v>
      </c>
      <c r="V2761">
        <f>YEAR(Table1[[#This Row],[Booking_Date]])</f>
        <v>2024</v>
      </c>
      <c r="W2761" t="s">
        <v>75</v>
      </c>
      <c r="X2761" t="str">
        <f>IF(Table1[[#This Row],[Freight_Cost]]&gt;50000,"High","Low")</f>
        <v>High</v>
      </c>
      <c r="Y2761" s="5" t="str">
        <f>IF(Table1[[#This Row],[Profit]]&gt;10000,"Good","Average")</f>
        <v>Good</v>
      </c>
      <c r="Z2761" s="5" t="str" cm="1">
        <f t="array" ref="Z2761">_xlfn.IFS(K2761&lt;=5,"Excellent",K2761&lt;=10,"Good",TRUE,"Delayed")</f>
        <v>Good</v>
      </c>
      <c r="AA2761" s="5" t="str">
        <f>_xlfn.XLOOKUP(Table1[[#This Row],[Shipment_ID]],A:A,E:E)</f>
        <v>CMA CGM</v>
      </c>
      <c r="AB2761" s="5">
        <f t="shared" si="43"/>
        <v>10955.85</v>
      </c>
    </row>
    <row r="2762" spans="1:28">
      <c r="A2762" t="s">
        <v>2956</v>
      </c>
      <c r="B2762" s="1">
        <v>45917</v>
      </c>
      <c r="C2762" t="s">
        <v>50</v>
      </c>
      <c r="D2762" t="s">
        <v>30</v>
      </c>
      <c r="E2762" t="s">
        <v>42</v>
      </c>
      <c r="F2762" t="s">
        <v>58</v>
      </c>
      <c r="G2762" t="s">
        <v>90</v>
      </c>
      <c r="H2762">
        <v>22.56</v>
      </c>
      <c r="I2762">
        <v>643</v>
      </c>
      <c r="J2762">
        <v>95.59</v>
      </c>
      <c r="K2762">
        <v>2</v>
      </c>
      <c r="L2762" t="s">
        <v>34</v>
      </c>
      <c r="M2762" t="s">
        <v>60</v>
      </c>
      <c r="N2762">
        <v>56490.8</v>
      </c>
      <c r="O2762" t="s">
        <v>141</v>
      </c>
      <c r="P2762" t="s">
        <v>47</v>
      </c>
      <c r="Q2762">
        <v>84</v>
      </c>
      <c r="R2762">
        <v>2188.4</v>
      </c>
      <c r="S2762">
        <v>2786.54</v>
      </c>
      <c r="T2762">
        <v>5626.15</v>
      </c>
      <c r="U2762" t="str">
        <f>TEXT(Table1[[#This Row],[Booking_Date]],"mmm")</f>
        <v>Sep</v>
      </c>
      <c r="V2762">
        <f>YEAR(Table1[[#This Row],[Booking_Date]])</f>
        <v>2025</v>
      </c>
      <c r="W2762" t="s">
        <v>48</v>
      </c>
      <c r="X2762" t="str">
        <f>IF(Table1[[#This Row],[Freight_Cost]]&gt;50000,"High","Low")</f>
        <v>High</v>
      </c>
      <c r="Y2762" s="5" t="str">
        <f>IF(Table1[[#This Row],[Profit]]&gt;10000,"Good","Average")</f>
        <v>Average</v>
      </c>
      <c r="Z2762" s="5" t="str" cm="1">
        <f t="array" ref="Z2762">_xlfn.IFS(K2762&lt;=5,"Excellent",K2762&lt;=10,"Good",TRUE,"Delayed")</f>
        <v>Excellent</v>
      </c>
      <c r="AA2762" s="5" t="str">
        <f>_xlfn.XLOOKUP(Table1[[#This Row],[Shipment_ID]],A:A,E:E)</f>
        <v>CMA CGM</v>
      </c>
      <c r="AB2762" s="5">
        <f t="shared" si="43"/>
        <v>5626.15</v>
      </c>
    </row>
    <row r="2763" spans="1:28">
      <c r="A2763" t="s">
        <v>2957</v>
      </c>
      <c r="B2763" s="1">
        <v>45406</v>
      </c>
      <c r="C2763" t="s">
        <v>40</v>
      </c>
      <c r="D2763" t="s">
        <v>56</v>
      </c>
      <c r="E2763" t="s">
        <v>83</v>
      </c>
      <c r="F2763" t="s">
        <v>32</v>
      </c>
      <c r="G2763" t="s">
        <v>84</v>
      </c>
      <c r="H2763">
        <v>27.75</v>
      </c>
      <c r="I2763">
        <v>2673</v>
      </c>
      <c r="J2763">
        <v>89.51</v>
      </c>
      <c r="K2763">
        <v>8</v>
      </c>
      <c r="L2763" t="s">
        <v>68</v>
      </c>
      <c r="M2763" t="s">
        <v>60</v>
      </c>
      <c r="N2763">
        <v>70292.2</v>
      </c>
      <c r="O2763" t="s">
        <v>161</v>
      </c>
      <c r="P2763" t="s">
        <v>37</v>
      </c>
      <c r="Q2763">
        <v>83.57</v>
      </c>
      <c r="R2763">
        <v>6456</v>
      </c>
      <c r="S2763">
        <v>4625.55</v>
      </c>
      <c r="T2763">
        <v>7954.93</v>
      </c>
      <c r="U2763" t="str">
        <f>TEXT(Table1[[#This Row],[Booking_Date]],"mmm")</f>
        <v>Apr</v>
      </c>
      <c r="V2763">
        <f>YEAR(Table1[[#This Row],[Booking_Date]])</f>
        <v>2024</v>
      </c>
      <c r="W2763" t="s">
        <v>75</v>
      </c>
      <c r="X2763" t="str">
        <f>IF(Table1[[#This Row],[Freight_Cost]]&gt;50000,"High","Low")</f>
        <v>High</v>
      </c>
      <c r="Y2763" s="5" t="str">
        <f>IF(Table1[[#This Row],[Profit]]&gt;10000,"Good","Average")</f>
        <v>Average</v>
      </c>
      <c r="Z2763" s="5" t="str" cm="1">
        <f t="array" ref="Z2763">_xlfn.IFS(K2763&lt;=5,"Excellent",K2763&lt;=10,"Good",TRUE,"Delayed")</f>
        <v>Good</v>
      </c>
      <c r="AA2763" s="5" t="str">
        <f>_xlfn.XLOOKUP(Table1[[#This Row],[Shipment_ID]],A:A,E:E)</f>
        <v>MSC</v>
      </c>
      <c r="AB2763" s="5">
        <f t="shared" si="43"/>
        <v>7954.93</v>
      </c>
    </row>
    <row r="2764" spans="1:28">
      <c r="A2764" t="s">
        <v>2958</v>
      </c>
      <c r="B2764" s="1">
        <v>45917</v>
      </c>
      <c r="C2764" t="s">
        <v>40</v>
      </c>
      <c r="D2764" t="s">
        <v>108</v>
      </c>
      <c r="E2764" t="s">
        <v>66</v>
      </c>
      <c r="F2764" t="s">
        <v>58</v>
      </c>
      <c r="G2764" t="s">
        <v>33</v>
      </c>
      <c r="H2764">
        <v>12.28</v>
      </c>
      <c r="I2764">
        <v>2038</v>
      </c>
      <c r="J2764">
        <v>101.31</v>
      </c>
      <c r="K2764">
        <v>6</v>
      </c>
      <c r="L2764" t="s">
        <v>68</v>
      </c>
      <c r="M2764" t="s">
        <v>35</v>
      </c>
      <c r="N2764">
        <v>66165.2</v>
      </c>
      <c r="O2764" t="s">
        <v>224</v>
      </c>
      <c r="P2764" t="s">
        <v>37</v>
      </c>
      <c r="Q2764">
        <v>86.63</v>
      </c>
      <c r="R2764">
        <v>4567.2</v>
      </c>
      <c r="S2764">
        <v>3467.4</v>
      </c>
      <c r="T2764">
        <v>9424.57</v>
      </c>
      <c r="U2764" t="str">
        <f>TEXT(Table1[[#This Row],[Booking_Date]],"mmm")</f>
        <v>Sep</v>
      </c>
      <c r="V2764">
        <f>YEAR(Table1[[#This Row],[Booking_Date]])</f>
        <v>2025</v>
      </c>
      <c r="W2764" t="s">
        <v>48</v>
      </c>
      <c r="X2764" t="str">
        <f>IF(Table1[[#This Row],[Freight_Cost]]&gt;50000,"High","Low")</f>
        <v>High</v>
      </c>
      <c r="Y2764" s="5" t="str">
        <f>IF(Table1[[#This Row],[Profit]]&gt;10000,"Good","Average")</f>
        <v>Average</v>
      </c>
      <c r="Z2764" s="5" t="str" cm="1">
        <f t="array" ref="Z2764">_xlfn.IFS(K2764&lt;=5,"Excellent",K2764&lt;=10,"Good",TRUE,"Delayed")</f>
        <v>Good</v>
      </c>
      <c r="AA2764" s="5" t="str">
        <f>_xlfn.XLOOKUP(Table1[[#This Row],[Shipment_ID]],A:A,E:E)</f>
        <v>COSCO</v>
      </c>
      <c r="AB2764" s="5">
        <f t="shared" si="43"/>
        <v>9424.57</v>
      </c>
    </row>
    <row r="2765" spans="1:28">
      <c r="A2765" t="s">
        <v>2959</v>
      </c>
      <c r="B2765" s="1">
        <v>45599</v>
      </c>
      <c r="C2765" t="s">
        <v>50</v>
      </c>
      <c r="D2765" t="s">
        <v>72</v>
      </c>
      <c r="E2765" t="s">
        <v>102</v>
      </c>
      <c r="F2765" t="s">
        <v>32</v>
      </c>
      <c r="G2765" t="s">
        <v>33</v>
      </c>
      <c r="H2765">
        <v>23.34</v>
      </c>
      <c r="I2765">
        <v>993</v>
      </c>
      <c r="J2765">
        <v>102.61</v>
      </c>
      <c r="K2765">
        <v>3</v>
      </c>
      <c r="L2765" t="s">
        <v>68</v>
      </c>
      <c r="M2765" t="s">
        <v>35</v>
      </c>
      <c r="N2765">
        <v>51735.199999999997</v>
      </c>
      <c r="O2765" t="s">
        <v>307</v>
      </c>
      <c r="P2765" t="s">
        <v>70</v>
      </c>
      <c r="Q2765">
        <v>81.59</v>
      </c>
      <c r="R2765">
        <v>2919.6</v>
      </c>
      <c r="S2765">
        <v>4684.76</v>
      </c>
      <c r="T2765">
        <v>8642.2099999999991</v>
      </c>
      <c r="U2765" t="str">
        <f>TEXT(Table1[[#This Row],[Booking_Date]],"mmm")</f>
        <v>Nov</v>
      </c>
      <c r="V2765">
        <f>YEAR(Table1[[#This Row],[Booking_Date]])</f>
        <v>2024</v>
      </c>
      <c r="W2765" t="s">
        <v>104</v>
      </c>
      <c r="X2765" t="str">
        <f>IF(Table1[[#This Row],[Freight_Cost]]&gt;50000,"High","Low")</f>
        <v>High</v>
      </c>
      <c r="Y2765" s="5" t="str">
        <f>IF(Table1[[#This Row],[Profit]]&gt;10000,"Good","Average")</f>
        <v>Average</v>
      </c>
      <c r="Z2765" s="5" t="str" cm="1">
        <f t="array" ref="Z2765">_xlfn.IFS(K2765&lt;=5,"Excellent",K2765&lt;=10,"Good",TRUE,"Delayed")</f>
        <v>Excellent</v>
      </c>
      <c r="AA2765" s="5" t="str">
        <f>_xlfn.XLOOKUP(Table1[[#This Row],[Shipment_ID]],A:A,E:E)</f>
        <v>Maersk</v>
      </c>
      <c r="AB2765" s="5">
        <f t="shared" si="43"/>
        <v>8642.2099999999991</v>
      </c>
    </row>
    <row r="2766" spans="1:28">
      <c r="A2766" t="s">
        <v>2960</v>
      </c>
      <c r="B2766" s="1">
        <v>46183</v>
      </c>
      <c r="C2766" t="s">
        <v>89</v>
      </c>
      <c r="D2766" t="s">
        <v>51</v>
      </c>
      <c r="E2766" t="s">
        <v>57</v>
      </c>
      <c r="F2766" t="s">
        <v>32</v>
      </c>
      <c r="G2766" t="s">
        <v>43</v>
      </c>
      <c r="H2766">
        <v>20.61</v>
      </c>
      <c r="I2766">
        <v>2294</v>
      </c>
      <c r="J2766">
        <v>99.11</v>
      </c>
      <c r="K2766">
        <v>5</v>
      </c>
      <c r="L2766" t="s">
        <v>34</v>
      </c>
      <c r="M2766" t="s">
        <v>45</v>
      </c>
      <c r="N2766">
        <v>64470.2</v>
      </c>
      <c r="O2766" t="s">
        <v>368</v>
      </c>
      <c r="P2766" t="s">
        <v>78</v>
      </c>
      <c r="Q2766">
        <v>83.97</v>
      </c>
      <c r="R2766">
        <v>5412.4</v>
      </c>
      <c r="S2766">
        <v>4543.67</v>
      </c>
      <c r="T2766">
        <v>9537.18</v>
      </c>
      <c r="U2766" t="str">
        <f>TEXT(Table1[[#This Row],[Booking_Date]],"mmm")</f>
        <v>Jun</v>
      </c>
      <c r="V2766">
        <f>YEAR(Table1[[#This Row],[Booking_Date]])</f>
        <v>2026</v>
      </c>
      <c r="W2766" t="s">
        <v>75</v>
      </c>
      <c r="X2766" t="str">
        <f>IF(Table1[[#This Row],[Freight_Cost]]&gt;50000,"High","Low")</f>
        <v>High</v>
      </c>
      <c r="Y2766" s="5" t="str">
        <f>IF(Table1[[#This Row],[Profit]]&gt;10000,"Good","Average")</f>
        <v>Average</v>
      </c>
      <c r="Z2766" s="5" t="str" cm="1">
        <f t="array" ref="Z2766">_xlfn.IFS(K2766&lt;=5,"Excellent",K2766&lt;=10,"Good",TRUE,"Delayed")</f>
        <v>Excellent</v>
      </c>
      <c r="AA2766" s="5" t="str">
        <f>_xlfn.XLOOKUP(Table1[[#This Row],[Shipment_ID]],A:A,E:E)</f>
        <v>Evergreen</v>
      </c>
      <c r="AB2766" s="5">
        <f t="shared" si="43"/>
        <v>9537.18</v>
      </c>
    </row>
    <row r="2767" spans="1:28">
      <c r="A2767" t="s">
        <v>2961</v>
      </c>
      <c r="B2767" s="1">
        <v>45777</v>
      </c>
      <c r="C2767" t="s">
        <v>29</v>
      </c>
      <c r="D2767" t="s">
        <v>56</v>
      </c>
      <c r="E2767" t="s">
        <v>42</v>
      </c>
      <c r="F2767" t="s">
        <v>58</v>
      </c>
      <c r="G2767" t="s">
        <v>59</v>
      </c>
      <c r="H2767">
        <v>16.77</v>
      </c>
      <c r="I2767">
        <v>2193</v>
      </c>
      <c r="J2767">
        <v>95.75</v>
      </c>
      <c r="K2767">
        <v>7</v>
      </c>
      <c r="L2767" t="s">
        <v>34</v>
      </c>
      <c r="M2767" t="s">
        <v>45</v>
      </c>
      <c r="N2767">
        <v>71399</v>
      </c>
      <c r="O2767" t="s">
        <v>410</v>
      </c>
      <c r="P2767" t="s">
        <v>74</v>
      </c>
      <c r="Q2767">
        <v>85.44</v>
      </c>
      <c r="R2767">
        <v>5056.8</v>
      </c>
      <c r="S2767">
        <v>4888.5600000000004</v>
      </c>
      <c r="T2767">
        <v>9670.58</v>
      </c>
      <c r="U2767" t="str">
        <f>TEXT(Table1[[#This Row],[Booking_Date]],"mmm")</f>
        <v>Apr</v>
      </c>
      <c r="V2767">
        <f>YEAR(Table1[[#This Row],[Booking_Date]])</f>
        <v>2025</v>
      </c>
      <c r="W2767" t="s">
        <v>75</v>
      </c>
      <c r="X2767" t="str">
        <f>IF(Table1[[#This Row],[Freight_Cost]]&gt;50000,"High","Low")</f>
        <v>High</v>
      </c>
      <c r="Y2767" s="5" t="str">
        <f>IF(Table1[[#This Row],[Profit]]&gt;10000,"Good","Average")</f>
        <v>Average</v>
      </c>
      <c r="Z2767" s="5" t="str" cm="1">
        <f t="array" ref="Z2767">_xlfn.IFS(K2767&lt;=5,"Excellent",K2767&lt;=10,"Good",TRUE,"Delayed")</f>
        <v>Good</v>
      </c>
      <c r="AA2767" s="5" t="str">
        <f>_xlfn.XLOOKUP(Table1[[#This Row],[Shipment_ID]],A:A,E:E)</f>
        <v>CMA CGM</v>
      </c>
      <c r="AB2767" s="5">
        <f t="shared" si="43"/>
        <v>9670.58</v>
      </c>
    </row>
    <row r="2768" spans="1:28">
      <c r="A2768" t="s">
        <v>2962</v>
      </c>
      <c r="B2768" s="1">
        <v>45302</v>
      </c>
      <c r="C2768" t="s">
        <v>40</v>
      </c>
      <c r="D2768" t="s">
        <v>51</v>
      </c>
      <c r="E2768" t="s">
        <v>102</v>
      </c>
      <c r="F2768" t="s">
        <v>32</v>
      </c>
      <c r="G2768" t="s">
        <v>84</v>
      </c>
      <c r="H2768">
        <v>11.25</v>
      </c>
      <c r="I2768">
        <v>1895</v>
      </c>
      <c r="J2768">
        <v>91.37</v>
      </c>
      <c r="K2768">
        <v>5</v>
      </c>
      <c r="L2768" t="s">
        <v>34</v>
      </c>
      <c r="M2768" t="s">
        <v>45</v>
      </c>
      <c r="N2768">
        <v>50329.4</v>
      </c>
      <c r="O2768" t="s">
        <v>141</v>
      </c>
      <c r="P2768" t="s">
        <v>74</v>
      </c>
      <c r="Q2768">
        <v>81.77</v>
      </c>
      <c r="R2768">
        <v>4240</v>
      </c>
      <c r="S2768">
        <v>2723.06</v>
      </c>
      <c r="T2768">
        <v>6696.24</v>
      </c>
      <c r="U2768" t="str">
        <f>TEXT(Table1[[#This Row],[Booking_Date]],"mmm")</f>
        <v>Jan</v>
      </c>
      <c r="V2768">
        <f>YEAR(Table1[[#This Row],[Booking_Date]])</f>
        <v>2024</v>
      </c>
      <c r="W2768" t="s">
        <v>38</v>
      </c>
      <c r="X2768" t="str">
        <f>IF(Table1[[#This Row],[Freight_Cost]]&gt;50000,"High","Low")</f>
        <v>High</v>
      </c>
      <c r="Y2768" s="5" t="str">
        <f>IF(Table1[[#This Row],[Profit]]&gt;10000,"Good","Average")</f>
        <v>Average</v>
      </c>
      <c r="Z2768" s="5" t="str" cm="1">
        <f t="array" ref="Z2768">_xlfn.IFS(K2768&lt;=5,"Excellent",K2768&lt;=10,"Good",TRUE,"Delayed")</f>
        <v>Excellent</v>
      </c>
      <c r="AA2768" s="5" t="str">
        <f>_xlfn.XLOOKUP(Table1[[#This Row],[Shipment_ID]],A:A,E:E)</f>
        <v>Maersk</v>
      </c>
      <c r="AB2768" s="5">
        <f t="shared" si="43"/>
        <v>6696.24</v>
      </c>
    </row>
    <row r="2769" spans="1:28">
      <c r="A2769" t="s">
        <v>2963</v>
      </c>
      <c r="B2769" s="1">
        <v>45857</v>
      </c>
      <c r="C2769" t="s">
        <v>29</v>
      </c>
      <c r="D2769" t="s">
        <v>56</v>
      </c>
      <c r="E2769" t="s">
        <v>99</v>
      </c>
      <c r="F2769" t="s">
        <v>58</v>
      </c>
      <c r="G2769" t="s">
        <v>67</v>
      </c>
      <c r="H2769">
        <v>22.41</v>
      </c>
      <c r="I2769">
        <v>2585</v>
      </c>
      <c r="J2769">
        <v>91.98</v>
      </c>
      <c r="K2769">
        <v>8</v>
      </c>
      <c r="L2769" t="s">
        <v>34</v>
      </c>
      <c r="M2769" t="s">
        <v>35</v>
      </c>
      <c r="N2769">
        <v>83226.600000000006</v>
      </c>
      <c r="O2769" t="s">
        <v>95</v>
      </c>
      <c r="P2769" t="s">
        <v>78</v>
      </c>
      <c r="Q2769">
        <v>84.99</v>
      </c>
      <c r="R2769">
        <v>6066.4</v>
      </c>
      <c r="S2769">
        <v>2935.25</v>
      </c>
      <c r="T2769">
        <v>11647.31</v>
      </c>
      <c r="U2769" t="str">
        <f>TEXT(Table1[[#This Row],[Booking_Date]],"mmm")</f>
        <v>Jul</v>
      </c>
      <c r="V2769">
        <f>YEAR(Table1[[#This Row],[Booking_Date]])</f>
        <v>2025</v>
      </c>
      <c r="W2769" t="s">
        <v>48</v>
      </c>
      <c r="X2769" t="str">
        <f>IF(Table1[[#This Row],[Freight_Cost]]&gt;50000,"High","Low")</f>
        <v>High</v>
      </c>
      <c r="Y2769" s="5" t="str">
        <f>IF(Table1[[#This Row],[Profit]]&gt;10000,"Good","Average")</f>
        <v>Good</v>
      </c>
      <c r="Z2769" s="5" t="str" cm="1">
        <f t="array" ref="Z2769">_xlfn.IFS(K2769&lt;=5,"Excellent",K2769&lt;=10,"Good",TRUE,"Delayed")</f>
        <v>Good</v>
      </c>
      <c r="AA2769" s="5" t="str">
        <f>_xlfn.XLOOKUP(Table1[[#This Row],[Shipment_ID]],A:A,E:E)</f>
        <v>ONE</v>
      </c>
      <c r="AB2769" s="5">
        <f t="shared" si="43"/>
        <v>11647.31</v>
      </c>
    </row>
    <row r="2770" spans="1:28">
      <c r="A2770" t="s">
        <v>2964</v>
      </c>
      <c r="B2770" s="1">
        <v>45560</v>
      </c>
      <c r="C2770" t="s">
        <v>50</v>
      </c>
      <c r="D2770" t="s">
        <v>30</v>
      </c>
      <c r="E2770" t="s">
        <v>102</v>
      </c>
      <c r="F2770" t="s">
        <v>58</v>
      </c>
      <c r="G2770" t="s">
        <v>90</v>
      </c>
      <c r="H2770">
        <v>10.76</v>
      </c>
      <c r="I2770">
        <v>1248</v>
      </c>
      <c r="J2770">
        <v>86.78</v>
      </c>
      <c r="K2770">
        <v>4</v>
      </c>
      <c r="L2770" t="s">
        <v>34</v>
      </c>
      <c r="M2770" t="s">
        <v>45</v>
      </c>
      <c r="N2770">
        <v>53573.599999999999</v>
      </c>
      <c r="O2770" t="s">
        <v>416</v>
      </c>
      <c r="P2770" t="s">
        <v>74</v>
      </c>
      <c r="Q2770">
        <v>83.3</v>
      </c>
      <c r="R2770">
        <v>2926.4</v>
      </c>
      <c r="S2770">
        <v>1671.93</v>
      </c>
      <c r="T2770">
        <v>6008.93</v>
      </c>
      <c r="U2770" t="str">
        <f>TEXT(Table1[[#This Row],[Booking_Date]],"mmm")</f>
        <v>Sep</v>
      </c>
      <c r="V2770">
        <f>YEAR(Table1[[#This Row],[Booking_Date]])</f>
        <v>2024</v>
      </c>
      <c r="W2770" t="s">
        <v>48</v>
      </c>
      <c r="X2770" t="str">
        <f>IF(Table1[[#This Row],[Freight_Cost]]&gt;50000,"High","Low")</f>
        <v>High</v>
      </c>
      <c r="Y2770" s="5" t="str">
        <f>IF(Table1[[#This Row],[Profit]]&gt;10000,"Good","Average")</f>
        <v>Average</v>
      </c>
      <c r="Z2770" s="5" t="str" cm="1">
        <f t="array" ref="Z2770">_xlfn.IFS(K2770&lt;=5,"Excellent",K2770&lt;=10,"Good",TRUE,"Delayed")</f>
        <v>Excellent</v>
      </c>
      <c r="AA2770" s="5" t="str">
        <f>_xlfn.XLOOKUP(Table1[[#This Row],[Shipment_ID]],A:A,E:E)</f>
        <v>Maersk</v>
      </c>
      <c r="AB2770" s="5">
        <f t="shared" si="43"/>
        <v>6008.93</v>
      </c>
    </row>
    <row r="2771" spans="1:28">
      <c r="A2771" t="s">
        <v>2965</v>
      </c>
      <c r="B2771" s="1">
        <v>45457</v>
      </c>
      <c r="C2771" t="s">
        <v>115</v>
      </c>
      <c r="D2771" t="s">
        <v>82</v>
      </c>
      <c r="E2771" t="s">
        <v>66</v>
      </c>
      <c r="F2771" t="s">
        <v>32</v>
      </c>
      <c r="G2771" t="s">
        <v>59</v>
      </c>
      <c r="H2771">
        <v>17.170000000000002</v>
      </c>
      <c r="I2771">
        <v>746</v>
      </c>
      <c r="J2771">
        <v>91.92</v>
      </c>
      <c r="K2771">
        <v>2</v>
      </c>
      <c r="L2771" t="s">
        <v>68</v>
      </c>
      <c r="M2771" t="s">
        <v>45</v>
      </c>
      <c r="N2771">
        <v>39435.4</v>
      </c>
      <c r="O2771" t="s">
        <v>211</v>
      </c>
      <c r="P2771" t="s">
        <v>78</v>
      </c>
      <c r="Q2771">
        <v>86.67</v>
      </c>
      <c r="R2771">
        <v>2178.8000000000002</v>
      </c>
      <c r="S2771">
        <v>4863.7700000000004</v>
      </c>
      <c r="T2771">
        <v>3981.58</v>
      </c>
      <c r="U2771" t="str">
        <f>TEXT(Table1[[#This Row],[Booking_Date]],"mmm")</f>
        <v>Jun</v>
      </c>
      <c r="V2771">
        <f>YEAR(Table1[[#This Row],[Booking_Date]])</f>
        <v>2024</v>
      </c>
      <c r="W2771" t="s">
        <v>75</v>
      </c>
      <c r="X2771" t="str">
        <f>IF(Table1[[#This Row],[Freight_Cost]]&gt;50000,"High","Low")</f>
        <v>Low</v>
      </c>
      <c r="Y2771" s="5" t="str">
        <f>IF(Table1[[#This Row],[Profit]]&gt;10000,"Good","Average")</f>
        <v>Average</v>
      </c>
      <c r="Z2771" s="5" t="str" cm="1">
        <f t="array" ref="Z2771">_xlfn.IFS(K2771&lt;=5,"Excellent",K2771&lt;=10,"Good",TRUE,"Delayed")</f>
        <v>Excellent</v>
      </c>
      <c r="AA2771" s="5" t="str">
        <f>_xlfn.XLOOKUP(Table1[[#This Row],[Shipment_ID]],A:A,E:E)</f>
        <v>COSCO</v>
      </c>
      <c r="AB2771" s="5">
        <f t="shared" si="43"/>
        <v>3981.58</v>
      </c>
    </row>
    <row r="2772" spans="1:28">
      <c r="A2772" t="s">
        <v>2966</v>
      </c>
      <c r="B2772" s="1">
        <v>45830</v>
      </c>
      <c r="C2772" t="s">
        <v>89</v>
      </c>
      <c r="D2772" t="s">
        <v>65</v>
      </c>
      <c r="E2772" t="s">
        <v>31</v>
      </c>
      <c r="F2772" t="s">
        <v>32</v>
      </c>
      <c r="G2772" t="s">
        <v>84</v>
      </c>
      <c r="H2772">
        <v>18.75</v>
      </c>
      <c r="I2772">
        <v>1135</v>
      </c>
      <c r="J2772">
        <v>101.12</v>
      </c>
      <c r="K2772">
        <v>4</v>
      </c>
      <c r="L2772" t="s">
        <v>68</v>
      </c>
      <c r="M2772" t="s">
        <v>60</v>
      </c>
      <c r="N2772">
        <v>45129.4</v>
      </c>
      <c r="O2772" t="s">
        <v>410</v>
      </c>
      <c r="P2772" t="s">
        <v>74</v>
      </c>
      <c r="Q2772">
        <v>87.45</v>
      </c>
      <c r="R2772">
        <v>3020</v>
      </c>
      <c r="S2772">
        <v>4794.41</v>
      </c>
      <c r="T2772">
        <v>4700.3100000000004</v>
      </c>
      <c r="U2772" t="str">
        <f>TEXT(Table1[[#This Row],[Booking_Date]],"mmm")</f>
        <v>Jun</v>
      </c>
      <c r="V2772">
        <f>YEAR(Table1[[#This Row],[Booking_Date]])</f>
        <v>2025</v>
      </c>
      <c r="W2772" t="s">
        <v>75</v>
      </c>
      <c r="X2772" t="str">
        <f>IF(Table1[[#This Row],[Freight_Cost]]&gt;50000,"High","Low")</f>
        <v>Low</v>
      </c>
      <c r="Y2772" s="5" t="str">
        <f>IF(Table1[[#This Row],[Profit]]&gt;10000,"Good","Average")</f>
        <v>Average</v>
      </c>
      <c r="Z2772" s="5" t="str" cm="1">
        <f t="array" ref="Z2772">_xlfn.IFS(K2772&lt;=5,"Excellent",K2772&lt;=10,"Good",TRUE,"Delayed")</f>
        <v>Excellent</v>
      </c>
      <c r="AA2772" s="5" t="str">
        <f>_xlfn.XLOOKUP(Table1[[#This Row],[Shipment_ID]],A:A,E:E)</f>
        <v>Hapag-Lloyd</v>
      </c>
      <c r="AB2772" s="5">
        <f t="shared" si="43"/>
        <v>4700.3100000000004</v>
      </c>
    </row>
    <row r="2773" spans="1:28">
      <c r="A2773" t="s">
        <v>2967</v>
      </c>
      <c r="B2773" s="1">
        <v>45395</v>
      </c>
      <c r="C2773" t="s">
        <v>89</v>
      </c>
      <c r="D2773" t="s">
        <v>65</v>
      </c>
      <c r="E2773" t="s">
        <v>31</v>
      </c>
      <c r="F2773" t="s">
        <v>32</v>
      </c>
      <c r="G2773" t="s">
        <v>90</v>
      </c>
      <c r="H2773">
        <v>13.76</v>
      </c>
      <c r="I2773">
        <v>805</v>
      </c>
      <c r="J2773">
        <v>102.53</v>
      </c>
      <c r="K2773">
        <v>3</v>
      </c>
      <c r="L2773" t="s">
        <v>68</v>
      </c>
      <c r="M2773" t="s">
        <v>35</v>
      </c>
      <c r="N2773">
        <v>40847.599999999999</v>
      </c>
      <c r="O2773" t="s">
        <v>124</v>
      </c>
      <c r="P2773" t="s">
        <v>62</v>
      </c>
      <c r="Q2773">
        <v>86.84</v>
      </c>
      <c r="R2773">
        <v>2160.4</v>
      </c>
      <c r="S2773">
        <v>4458.37</v>
      </c>
      <c r="T2773">
        <v>6984.06</v>
      </c>
      <c r="U2773" t="str">
        <f>TEXT(Table1[[#This Row],[Booking_Date]],"mmm")</f>
        <v>Apr</v>
      </c>
      <c r="V2773">
        <f>YEAR(Table1[[#This Row],[Booking_Date]])</f>
        <v>2024</v>
      </c>
      <c r="W2773" t="s">
        <v>75</v>
      </c>
      <c r="X2773" t="str">
        <f>IF(Table1[[#This Row],[Freight_Cost]]&gt;50000,"High","Low")</f>
        <v>Low</v>
      </c>
      <c r="Y2773" s="5" t="str">
        <f>IF(Table1[[#This Row],[Profit]]&gt;10000,"Good","Average")</f>
        <v>Average</v>
      </c>
      <c r="Z2773" s="5" t="str" cm="1">
        <f t="array" ref="Z2773">_xlfn.IFS(K2773&lt;=5,"Excellent",K2773&lt;=10,"Good",TRUE,"Delayed")</f>
        <v>Excellent</v>
      </c>
      <c r="AA2773" s="5" t="str">
        <f>_xlfn.XLOOKUP(Table1[[#This Row],[Shipment_ID]],A:A,E:E)</f>
        <v>Hapag-Lloyd</v>
      </c>
      <c r="AB2773" s="5">
        <f t="shared" si="43"/>
        <v>6984.06</v>
      </c>
    </row>
    <row r="2774" spans="1:28">
      <c r="A2774" t="s">
        <v>2968</v>
      </c>
      <c r="B2774" s="1">
        <v>45705</v>
      </c>
      <c r="C2774" t="s">
        <v>29</v>
      </c>
      <c r="D2774" t="s">
        <v>51</v>
      </c>
      <c r="E2774" t="s">
        <v>42</v>
      </c>
      <c r="F2774" t="s">
        <v>32</v>
      </c>
      <c r="G2774" t="s">
        <v>84</v>
      </c>
      <c r="H2774">
        <v>22.02</v>
      </c>
      <c r="I2774">
        <v>2436</v>
      </c>
      <c r="J2774">
        <v>90.72</v>
      </c>
      <c r="K2774">
        <v>8</v>
      </c>
      <c r="L2774" t="s">
        <v>34</v>
      </c>
      <c r="M2774" t="s">
        <v>45</v>
      </c>
      <c r="N2774">
        <v>66436.399999999994</v>
      </c>
      <c r="O2774" t="s">
        <v>354</v>
      </c>
      <c r="P2774" t="s">
        <v>78</v>
      </c>
      <c r="Q2774">
        <v>87.38</v>
      </c>
      <c r="R2774">
        <v>5752.8</v>
      </c>
      <c r="S2774">
        <v>3877.34</v>
      </c>
      <c r="T2774">
        <v>9220.61</v>
      </c>
      <c r="U2774" t="str">
        <f>TEXT(Table1[[#This Row],[Booking_Date]],"mmm")</f>
        <v>Feb</v>
      </c>
      <c r="V2774">
        <f>YEAR(Table1[[#This Row],[Booking_Date]])</f>
        <v>2025</v>
      </c>
      <c r="W2774" t="s">
        <v>38</v>
      </c>
      <c r="X2774" t="str">
        <f>IF(Table1[[#This Row],[Freight_Cost]]&gt;50000,"High","Low")</f>
        <v>High</v>
      </c>
      <c r="Y2774" s="5" t="str">
        <f>IF(Table1[[#This Row],[Profit]]&gt;10000,"Good","Average")</f>
        <v>Average</v>
      </c>
      <c r="Z2774" s="5" t="str" cm="1">
        <f t="array" ref="Z2774">_xlfn.IFS(K2774&lt;=5,"Excellent",K2774&lt;=10,"Good",TRUE,"Delayed")</f>
        <v>Good</v>
      </c>
      <c r="AA2774" s="5" t="str">
        <f>_xlfn.XLOOKUP(Table1[[#This Row],[Shipment_ID]],A:A,E:E)</f>
        <v>CMA CGM</v>
      </c>
      <c r="AB2774" s="5">
        <f t="shared" si="43"/>
        <v>9220.61</v>
      </c>
    </row>
    <row r="2775" spans="1:28">
      <c r="A2775" t="s">
        <v>2969</v>
      </c>
      <c r="B2775" s="1">
        <v>45340</v>
      </c>
      <c r="C2775" t="s">
        <v>89</v>
      </c>
      <c r="D2775" t="s">
        <v>30</v>
      </c>
      <c r="E2775" t="s">
        <v>31</v>
      </c>
      <c r="F2775" t="s">
        <v>58</v>
      </c>
      <c r="G2775" t="s">
        <v>33</v>
      </c>
      <c r="H2775">
        <v>26.38</v>
      </c>
      <c r="I2775">
        <v>1909</v>
      </c>
      <c r="J2775">
        <v>91.76</v>
      </c>
      <c r="K2775">
        <v>6</v>
      </c>
      <c r="L2775" t="s">
        <v>34</v>
      </c>
      <c r="M2775" t="s">
        <v>45</v>
      </c>
      <c r="N2775">
        <v>76161.2</v>
      </c>
      <c r="O2775" t="s">
        <v>80</v>
      </c>
      <c r="P2775" t="s">
        <v>70</v>
      </c>
      <c r="Q2775">
        <v>82.74</v>
      </c>
      <c r="R2775">
        <v>4873.2</v>
      </c>
      <c r="S2775">
        <v>1822.94</v>
      </c>
      <c r="T2775">
        <v>11887.54</v>
      </c>
      <c r="U2775" t="str">
        <f>TEXT(Table1[[#This Row],[Booking_Date]],"mmm")</f>
        <v>Feb</v>
      </c>
      <c r="V2775">
        <f>YEAR(Table1[[#This Row],[Booking_Date]])</f>
        <v>2024</v>
      </c>
      <c r="W2775" t="s">
        <v>38</v>
      </c>
      <c r="X2775" t="str">
        <f>IF(Table1[[#This Row],[Freight_Cost]]&gt;50000,"High","Low")</f>
        <v>High</v>
      </c>
      <c r="Y2775" s="5" t="str">
        <f>IF(Table1[[#This Row],[Profit]]&gt;10000,"Good","Average")</f>
        <v>Good</v>
      </c>
      <c r="Z2775" s="5" t="str" cm="1">
        <f t="array" ref="Z2775">_xlfn.IFS(K2775&lt;=5,"Excellent",K2775&lt;=10,"Good",TRUE,"Delayed")</f>
        <v>Good</v>
      </c>
      <c r="AA2775" s="5" t="str">
        <f>_xlfn.XLOOKUP(Table1[[#This Row],[Shipment_ID]],A:A,E:E)</f>
        <v>Hapag-Lloyd</v>
      </c>
      <c r="AB2775" s="5">
        <f t="shared" si="43"/>
        <v>11887.54</v>
      </c>
    </row>
    <row r="2776" spans="1:28">
      <c r="A2776" t="s">
        <v>2970</v>
      </c>
      <c r="B2776" s="1">
        <v>45528</v>
      </c>
      <c r="C2776" t="s">
        <v>50</v>
      </c>
      <c r="D2776" t="s">
        <v>56</v>
      </c>
      <c r="E2776" t="s">
        <v>31</v>
      </c>
      <c r="F2776" t="s">
        <v>58</v>
      </c>
      <c r="G2776" t="s">
        <v>67</v>
      </c>
      <c r="H2776">
        <v>24.95</v>
      </c>
      <c r="I2776">
        <v>2119</v>
      </c>
      <c r="J2776">
        <v>103.76</v>
      </c>
      <c r="K2776">
        <v>6</v>
      </c>
      <c r="L2776" t="s">
        <v>68</v>
      </c>
      <c r="M2776" t="s">
        <v>60</v>
      </c>
      <c r="N2776">
        <v>74834.2</v>
      </c>
      <c r="O2776" t="s">
        <v>266</v>
      </c>
      <c r="P2776" t="s">
        <v>78</v>
      </c>
      <c r="Q2776">
        <v>87.35</v>
      </c>
      <c r="R2776">
        <v>5236</v>
      </c>
      <c r="S2776">
        <v>3325.11</v>
      </c>
      <c r="T2776">
        <v>9540.7099999999991</v>
      </c>
      <c r="U2776" t="str">
        <f>TEXT(Table1[[#This Row],[Booking_Date]],"mmm")</f>
        <v>Aug</v>
      </c>
      <c r="V2776">
        <f>YEAR(Table1[[#This Row],[Booking_Date]])</f>
        <v>2024</v>
      </c>
      <c r="W2776" t="s">
        <v>48</v>
      </c>
      <c r="X2776" t="str">
        <f>IF(Table1[[#This Row],[Freight_Cost]]&gt;50000,"High","Low")</f>
        <v>High</v>
      </c>
      <c r="Y2776" s="5" t="str">
        <f>IF(Table1[[#This Row],[Profit]]&gt;10000,"Good","Average")</f>
        <v>Average</v>
      </c>
      <c r="Z2776" s="5" t="str" cm="1">
        <f t="array" ref="Z2776">_xlfn.IFS(K2776&lt;=5,"Excellent",K2776&lt;=10,"Good",TRUE,"Delayed")</f>
        <v>Good</v>
      </c>
      <c r="AA2776" s="5" t="str">
        <f>_xlfn.XLOOKUP(Table1[[#This Row],[Shipment_ID]],A:A,E:E)</f>
        <v>Hapag-Lloyd</v>
      </c>
      <c r="AB2776" s="5">
        <f t="shared" si="43"/>
        <v>9540.7099999999991</v>
      </c>
    </row>
    <row r="2777" spans="1:28">
      <c r="A2777" t="s">
        <v>2971</v>
      </c>
      <c r="B2777" s="1">
        <v>45763</v>
      </c>
      <c r="C2777" t="s">
        <v>115</v>
      </c>
      <c r="D2777" t="s">
        <v>82</v>
      </c>
      <c r="E2777" t="s">
        <v>102</v>
      </c>
      <c r="F2777" t="s">
        <v>58</v>
      </c>
      <c r="G2777" t="s">
        <v>52</v>
      </c>
      <c r="H2777">
        <v>14.76</v>
      </c>
      <c r="I2777">
        <v>1713</v>
      </c>
      <c r="J2777">
        <v>92.76</v>
      </c>
      <c r="K2777">
        <v>5</v>
      </c>
      <c r="L2777" t="s">
        <v>68</v>
      </c>
      <c r="M2777" t="s">
        <v>60</v>
      </c>
      <c r="N2777">
        <v>59471.199999999997</v>
      </c>
      <c r="O2777" t="s">
        <v>232</v>
      </c>
      <c r="P2777" t="s">
        <v>37</v>
      </c>
      <c r="Q2777">
        <v>86.83</v>
      </c>
      <c r="R2777">
        <v>4016.4</v>
      </c>
      <c r="S2777">
        <v>2226.7800000000002</v>
      </c>
      <c r="T2777">
        <v>8793.49</v>
      </c>
      <c r="U2777" t="str">
        <f>TEXT(Table1[[#This Row],[Booking_Date]],"mmm")</f>
        <v>Apr</v>
      </c>
      <c r="V2777">
        <f>YEAR(Table1[[#This Row],[Booking_Date]])</f>
        <v>2025</v>
      </c>
      <c r="W2777" t="s">
        <v>75</v>
      </c>
      <c r="X2777" t="str">
        <f>IF(Table1[[#This Row],[Freight_Cost]]&gt;50000,"High","Low")</f>
        <v>High</v>
      </c>
      <c r="Y2777" s="5" t="str">
        <f>IF(Table1[[#This Row],[Profit]]&gt;10000,"Good","Average")</f>
        <v>Average</v>
      </c>
      <c r="Z2777" s="5" t="str" cm="1">
        <f t="array" ref="Z2777">_xlfn.IFS(K2777&lt;=5,"Excellent",K2777&lt;=10,"Good",TRUE,"Delayed")</f>
        <v>Excellent</v>
      </c>
      <c r="AA2777" s="5" t="str">
        <f>_xlfn.XLOOKUP(Table1[[#This Row],[Shipment_ID]],A:A,E:E)</f>
        <v>Maersk</v>
      </c>
      <c r="AB2777" s="5">
        <f t="shared" si="43"/>
        <v>8793.49</v>
      </c>
    </row>
    <row r="2778" spans="1:28">
      <c r="A2778" t="s">
        <v>2972</v>
      </c>
      <c r="B2778" s="1">
        <v>46153</v>
      </c>
      <c r="C2778" t="s">
        <v>40</v>
      </c>
      <c r="D2778" t="s">
        <v>41</v>
      </c>
      <c r="E2778" t="s">
        <v>66</v>
      </c>
      <c r="F2778" t="s">
        <v>32</v>
      </c>
      <c r="G2778" t="s">
        <v>59</v>
      </c>
      <c r="H2778">
        <v>26.33</v>
      </c>
      <c r="I2778">
        <v>2316</v>
      </c>
      <c r="J2778">
        <v>98.13</v>
      </c>
      <c r="K2778">
        <v>5</v>
      </c>
      <c r="L2778" t="s">
        <v>44</v>
      </c>
      <c r="M2778" t="s">
        <v>45</v>
      </c>
      <c r="N2778">
        <v>64764.6</v>
      </c>
      <c r="O2778" t="s">
        <v>395</v>
      </c>
      <c r="P2778" t="s">
        <v>70</v>
      </c>
      <c r="Q2778">
        <v>83.23</v>
      </c>
      <c r="R2778">
        <v>5685.2</v>
      </c>
      <c r="S2778">
        <v>2697.09</v>
      </c>
      <c r="T2778">
        <v>8210.69</v>
      </c>
      <c r="U2778" t="str">
        <f>TEXT(Table1[[#This Row],[Booking_Date]],"mmm")</f>
        <v>May</v>
      </c>
      <c r="V2778">
        <f>YEAR(Table1[[#This Row],[Booking_Date]])</f>
        <v>2026</v>
      </c>
      <c r="W2778" t="s">
        <v>75</v>
      </c>
      <c r="X2778" t="str">
        <f>IF(Table1[[#This Row],[Freight_Cost]]&gt;50000,"High","Low")</f>
        <v>High</v>
      </c>
      <c r="Y2778" s="5" t="str">
        <f>IF(Table1[[#This Row],[Profit]]&gt;10000,"Good","Average")</f>
        <v>Average</v>
      </c>
      <c r="Z2778" s="5" t="str" cm="1">
        <f t="array" ref="Z2778">_xlfn.IFS(K2778&lt;=5,"Excellent",K2778&lt;=10,"Good",TRUE,"Delayed")</f>
        <v>Excellent</v>
      </c>
      <c r="AA2778" s="5" t="str">
        <f>_xlfn.XLOOKUP(Table1[[#This Row],[Shipment_ID]],A:A,E:E)</f>
        <v>COSCO</v>
      </c>
      <c r="AB2778" s="5">
        <f t="shared" si="43"/>
        <v>8210.69</v>
      </c>
    </row>
    <row r="2779" spans="1:28">
      <c r="A2779" t="s">
        <v>2973</v>
      </c>
      <c r="B2779" s="1">
        <v>45611</v>
      </c>
      <c r="C2779" t="s">
        <v>64</v>
      </c>
      <c r="D2779" t="s">
        <v>51</v>
      </c>
      <c r="E2779" t="s">
        <v>83</v>
      </c>
      <c r="F2779" t="s">
        <v>32</v>
      </c>
      <c r="G2779" t="s">
        <v>67</v>
      </c>
      <c r="H2779">
        <v>16.760000000000002</v>
      </c>
      <c r="I2779">
        <v>401</v>
      </c>
      <c r="J2779">
        <v>101.57</v>
      </c>
      <c r="K2779">
        <v>2</v>
      </c>
      <c r="L2779" t="s">
        <v>68</v>
      </c>
      <c r="M2779" t="s">
        <v>60</v>
      </c>
      <c r="N2779">
        <v>34584.400000000001</v>
      </c>
      <c r="O2779" t="s">
        <v>113</v>
      </c>
      <c r="P2779" t="s">
        <v>37</v>
      </c>
      <c r="Q2779">
        <v>87.43</v>
      </c>
      <c r="R2779">
        <v>1472.4</v>
      </c>
      <c r="S2779">
        <v>1637.91</v>
      </c>
      <c r="T2779">
        <v>4753.78</v>
      </c>
      <c r="U2779" t="str">
        <f>TEXT(Table1[[#This Row],[Booking_Date]],"mmm")</f>
        <v>Nov</v>
      </c>
      <c r="V2779">
        <f>YEAR(Table1[[#This Row],[Booking_Date]])</f>
        <v>2024</v>
      </c>
      <c r="W2779" t="s">
        <v>104</v>
      </c>
      <c r="X2779" t="str">
        <f>IF(Table1[[#This Row],[Freight_Cost]]&gt;50000,"High","Low")</f>
        <v>Low</v>
      </c>
      <c r="Y2779" s="5" t="str">
        <f>IF(Table1[[#This Row],[Profit]]&gt;10000,"Good","Average")</f>
        <v>Average</v>
      </c>
      <c r="Z2779" s="5" t="str" cm="1">
        <f t="array" ref="Z2779">_xlfn.IFS(K2779&lt;=5,"Excellent",K2779&lt;=10,"Good",TRUE,"Delayed")</f>
        <v>Excellent</v>
      </c>
      <c r="AA2779" s="5" t="str">
        <f>_xlfn.XLOOKUP(Table1[[#This Row],[Shipment_ID]],A:A,E:E)</f>
        <v>MSC</v>
      </c>
      <c r="AB2779" s="5">
        <f t="shared" si="43"/>
        <v>4753.78</v>
      </c>
    </row>
    <row r="2780" spans="1:28">
      <c r="A2780" t="s">
        <v>2974</v>
      </c>
      <c r="B2780" s="1">
        <v>45577</v>
      </c>
      <c r="C2780" t="s">
        <v>40</v>
      </c>
      <c r="D2780" t="s">
        <v>30</v>
      </c>
      <c r="E2780" t="s">
        <v>42</v>
      </c>
      <c r="F2780" t="s">
        <v>32</v>
      </c>
      <c r="G2780" t="s">
        <v>90</v>
      </c>
      <c r="H2780">
        <v>25.26</v>
      </c>
      <c r="I2780">
        <v>1248</v>
      </c>
      <c r="J2780">
        <v>104.07</v>
      </c>
      <c r="K2780">
        <v>3</v>
      </c>
      <c r="L2780" t="s">
        <v>34</v>
      </c>
      <c r="M2780" t="s">
        <v>45</v>
      </c>
      <c r="N2780">
        <v>56698.400000000001</v>
      </c>
      <c r="O2780" t="s">
        <v>93</v>
      </c>
      <c r="P2780" t="s">
        <v>62</v>
      </c>
      <c r="Q2780">
        <v>86.79</v>
      </c>
      <c r="R2780">
        <v>3506.4</v>
      </c>
      <c r="S2780">
        <v>3417.46</v>
      </c>
      <c r="T2780">
        <v>5880.11</v>
      </c>
      <c r="U2780" t="str">
        <f>TEXT(Table1[[#This Row],[Booking_Date]],"mmm")</f>
        <v>Oct</v>
      </c>
      <c r="V2780">
        <f>YEAR(Table1[[#This Row],[Booking_Date]])</f>
        <v>2024</v>
      </c>
      <c r="W2780" t="s">
        <v>104</v>
      </c>
      <c r="X2780" t="str">
        <f>IF(Table1[[#This Row],[Freight_Cost]]&gt;50000,"High","Low")</f>
        <v>High</v>
      </c>
      <c r="Y2780" s="5" t="str">
        <f>IF(Table1[[#This Row],[Profit]]&gt;10000,"Good","Average")</f>
        <v>Average</v>
      </c>
      <c r="Z2780" s="5" t="str" cm="1">
        <f t="array" ref="Z2780">_xlfn.IFS(K2780&lt;=5,"Excellent",K2780&lt;=10,"Good",TRUE,"Delayed")</f>
        <v>Excellent</v>
      </c>
      <c r="AA2780" s="5" t="str">
        <f>_xlfn.XLOOKUP(Table1[[#This Row],[Shipment_ID]],A:A,E:E)</f>
        <v>CMA CGM</v>
      </c>
      <c r="AB2780" s="5">
        <f t="shared" si="43"/>
        <v>5880.11</v>
      </c>
    </row>
    <row r="2781" spans="1:28">
      <c r="A2781" t="s">
        <v>2975</v>
      </c>
      <c r="B2781" s="1">
        <v>45600</v>
      </c>
      <c r="C2781" t="s">
        <v>29</v>
      </c>
      <c r="D2781" t="s">
        <v>30</v>
      </c>
      <c r="E2781" t="s">
        <v>57</v>
      </c>
      <c r="F2781" t="s">
        <v>32</v>
      </c>
      <c r="G2781" t="s">
        <v>33</v>
      </c>
      <c r="H2781">
        <v>15</v>
      </c>
      <c r="I2781">
        <v>1686</v>
      </c>
      <c r="J2781">
        <v>96.75</v>
      </c>
      <c r="K2781">
        <v>4</v>
      </c>
      <c r="L2781" t="s">
        <v>34</v>
      </c>
      <c r="M2781" t="s">
        <v>45</v>
      </c>
      <c r="N2781">
        <v>51842</v>
      </c>
      <c r="O2781" t="s">
        <v>593</v>
      </c>
      <c r="P2781" t="s">
        <v>47</v>
      </c>
      <c r="Q2781">
        <v>83.95</v>
      </c>
      <c r="R2781">
        <v>3972</v>
      </c>
      <c r="S2781">
        <v>3535.77</v>
      </c>
      <c r="T2781">
        <v>6178.35</v>
      </c>
      <c r="U2781" t="str">
        <f>TEXT(Table1[[#This Row],[Booking_Date]],"mmm")</f>
        <v>Nov</v>
      </c>
      <c r="V2781">
        <f>YEAR(Table1[[#This Row],[Booking_Date]])</f>
        <v>2024</v>
      </c>
      <c r="W2781" t="s">
        <v>104</v>
      </c>
      <c r="X2781" t="str">
        <f>IF(Table1[[#This Row],[Freight_Cost]]&gt;50000,"High","Low")</f>
        <v>High</v>
      </c>
      <c r="Y2781" s="5" t="str">
        <f>IF(Table1[[#This Row],[Profit]]&gt;10000,"Good","Average")</f>
        <v>Average</v>
      </c>
      <c r="Z2781" s="5" t="str" cm="1">
        <f t="array" ref="Z2781">_xlfn.IFS(K2781&lt;=5,"Excellent",K2781&lt;=10,"Good",TRUE,"Delayed")</f>
        <v>Excellent</v>
      </c>
      <c r="AA2781" s="5" t="str">
        <f>_xlfn.XLOOKUP(Table1[[#This Row],[Shipment_ID]],A:A,E:E)</f>
        <v>Evergreen</v>
      </c>
      <c r="AB2781" s="5">
        <f t="shared" si="43"/>
        <v>6178.35</v>
      </c>
    </row>
    <row r="2782" spans="1:28">
      <c r="A2782" t="s">
        <v>2976</v>
      </c>
      <c r="B2782" s="1">
        <v>45886</v>
      </c>
      <c r="C2782" t="s">
        <v>115</v>
      </c>
      <c r="D2782" t="s">
        <v>30</v>
      </c>
      <c r="E2782" t="s">
        <v>83</v>
      </c>
      <c r="F2782" t="s">
        <v>32</v>
      </c>
      <c r="G2782" t="s">
        <v>59</v>
      </c>
      <c r="H2782">
        <v>22.79</v>
      </c>
      <c r="I2782">
        <v>321</v>
      </c>
      <c r="J2782">
        <v>92.7</v>
      </c>
      <c r="K2782">
        <v>2</v>
      </c>
      <c r="L2782" t="s">
        <v>68</v>
      </c>
      <c r="M2782" t="s">
        <v>35</v>
      </c>
      <c r="N2782">
        <v>41987</v>
      </c>
      <c r="O2782" t="s">
        <v>287</v>
      </c>
      <c r="P2782" t="s">
        <v>78</v>
      </c>
      <c r="Q2782">
        <v>87.52</v>
      </c>
      <c r="R2782">
        <v>1553.6</v>
      </c>
      <c r="S2782">
        <v>2965.8</v>
      </c>
      <c r="T2782">
        <v>4831.21</v>
      </c>
      <c r="U2782" t="str">
        <f>TEXT(Table1[[#This Row],[Booking_Date]],"mmm")</f>
        <v>Aug</v>
      </c>
      <c r="V2782">
        <f>YEAR(Table1[[#This Row],[Booking_Date]])</f>
        <v>2025</v>
      </c>
      <c r="W2782" t="s">
        <v>48</v>
      </c>
      <c r="X2782" t="str">
        <f>IF(Table1[[#This Row],[Freight_Cost]]&gt;50000,"High","Low")</f>
        <v>Low</v>
      </c>
      <c r="Y2782" s="5" t="str">
        <f>IF(Table1[[#This Row],[Profit]]&gt;10000,"Good","Average")</f>
        <v>Average</v>
      </c>
      <c r="Z2782" s="5" t="str" cm="1">
        <f t="array" ref="Z2782">_xlfn.IFS(K2782&lt;=5,"Excellent",K2782&lt;=10,"Good",TRUE,"Delayed")</f>
        <v>Excellent</v>
      </c>
      <c r="AA2782" s="5" t="str">
        <f>_xlfn.XLOOKUP(Table1[[#This Row],[Shipment_ID]],A:A,E:E)</f>
        <v>MSC</v>
      </c>
      <c r="AB2782" s="5">
        <f t="shared" si="43"/>
        <v>4831.21</v>
      </c>
    </row>
    <row r="2783" spans="1:28">
      <c r="A2783" t="s">
        <v>2977</v>
      </c>
      <c r="B2783" s="1">
        <v>45401</v>
      </c>
      <c r="C2783" t="s">
        <v>50</v>
      </c>
      <c r="D2783" t="s">
        <v>72</v>
      </c>
      <c r="E2783" t="s">
        <v>102</v>
      </c>
      <c r="F2783" t="s">
        <v>32</v>
      </c>
      <c r="G2783" t="s">
        <v>52</v>
      </c>
      <c r="H2783">
        <v>18.559999999999999</v>
      </c>
      <c r="I2783">
        <v>339</v>
      </c>
      <c r="J2783">
        <v>86.78</v>
      </c>
      <c r="K2783">
        <v>2</v>
      </c>
      <c r="L2783" t="s">
        <v>34</v>
      </c>
      <c r="M2783" t="s">
        <v>45</v>
      </c>
      <c r="N2783">
        <v>37685.599999999999</v>
      </c>
      <c r="O2783" t="s">
        <v>97</v>
      </c>
      <c r="P2783" t="s">
        <v>78</v>
      </c>
      <c r="Q2783">
        <v>86.98</v>
      </c>
      <c r="R2783">
        <v>1420.4</v>
      </c>
      <c r="S2783">
        <v>4697.6099999999997</v>
      </c>
      <c r="T2783">
        <v>6664.77</v>
      </c>
      <c r="U2783" t="str">
        <f>TEXT(Table1[[#This Row],[Booking_Date]],"mmm")</f>
        <v>Apr</v>
      </c>
      <c r="V2783">
        <f>YEAR(Table1[[#This Row],[Booking_Date]])</f>
        <v>2024</v>
      </c>
      <c r="W2783" t="s">
        <v>75</v>
      </c>
      <c r="X2783" t="str">
        <f>IF(Table1[[#This Row],[Freight_Cost]]&gt;50000,"High","Low")</f>
        <v>Low</v>
      </c>
      <c r="Y2783" s="5" t="str">
        <f>IF(Table1[[#This Row],[Profit]]&gt;10000,"Good","Average")</f>
        <v>Average</v>
      </c>
      <c r="Z2783" s="5" t="str" cm="1">
        <f t="array" ref="Z2783">_xlfn.IFS(K2783&lt;=5,"Excellent",K2783&lt;=10,"Good",TRUE,"Delayed")</f>
        <v>Excellent</v>
      </c>
      <c r="AA2783" s="5" t="str">
        <f>_xlfn.XLOOKUP(Table1[[#This Row],[Shipment_ID]],A:A,E:E)</f>
        <v>Maersk</v>
      </c>
      <c r="AB2783" s="5">
        <f t="shared" si="43"/>
        <v>6664.77</v>
      </c>
    </row>
    <row r="2784" spans="1:28">
      <c r="A2784" t="s">
        <v>2978</v>
      </c>
      <c r="B2784" s="1">
        <v>45297</v>
      </c>
      <c r="C2784" t="s">
        <v>50</v>
      </c>
      <c r="D2784" t="s">
        <v>56</v>
      </c>
      <c r="E2784" t="s">
        <v>102</v>
      </c>
      <c r="F2784" t="s">
        <v>32</v>
      </c>
      <c r="G2784" t="s">
        <v>43</v>
      </c>
      <c r="H2784">
        <v>17.190000000000001</v>
      </c>
      <c r="I2784">
        <v>1319</v>
      </c>
      <c r="J2784">
        <v>98.35</v>
      </c>
      <c r="K2784">
        <v>4</v>
      </c>
      <c r="L2784" t="s">
        <v>44</v>
      </c>
      <c r="M2784" t="s">
        <v>60</v>
      </c>
      <c r="N2784">
        <v>43101</v>
      </c>
      <c r="O2784" t="s">
        <v>514</v>
      </c>
      <c r="P2784" t="s">
        <v>78</v>
      </c>
      <c r="Q2784">
        <v>87.03</v>
      </c>
      <c r="R2784">
        <v>3325.6</v>
      </c>
      <c r="S2784">
        <v>1526.17</v>
      </c>
      <c r="T2784">
        <v>5147.8999999999996</v>
      </c>
      <c r="U2784" t="str">
        <f>TEXT(Table1[[#This Row],[Booking_Date]],"mmm")</f>
        <v>Jan</v>
      </c>
      <c r="V2784">
        <f>YEAR(Table1[[#This Row],[Booking_Date]])</f>
        <v>2024</v>
      </c>
      <c r="W2784" t="s">
        <v>38</v>
      </c>
      <c r="X2784" t="str">
        <f>IF(Table1[[#This Row],[Freight_Cost]]&gt;50000,"High","Low")</f>
        <v>Low</v>
      </c>
      <c r="Y2784" s="5" t="str">
        <f>IF(Table1[[#This Row],[Profit]]&gt;10000,"Good","Average")</f>
        <v>Average</v>
      </c>
      <c r="Z2784" s="5" t="str" cm="1">
        <f t="array" ref="Z2784">_xlfn.IFS(K2784&lt;=5,"Excellent",K2784&lt;=10,"Good",TRUE,"Delayed")</f>
        <v>Excellent</v>
      </c>
      <c r="AA2784" s="5" t="str">
        <f>_xlfn.XLOOKUP(Table1[[#This Row],[Shipment_ID]],A:A,E:E)</f>
        <v>Maersk</v>
      </c>
      <c r="AB2784" s="5">
        <f t="shared" si="43"/>
        <v>5147.8999999999996</v>
      </c>
    </row>
    <row r="2785" spans="1:28">
      <c r="A2785" t="s">
        <v>2979</v>
      </c>
      <c r="B2785" s="1">
        <v>45479</v>
      </c>
      <c r="C2785" t="s">
        <v>121</v>
      </c>
      <c r="D2785" t="s">
        <v>51</v>
      </c>
      <c r="E2785" t="s">
        <v>57</v>
      </c>
      <c r="F2785" t="s">
        <v>58</v>
      </c>
      <c r="G2785" t="s">
        <v>52</v>
      </c>
      <c r="H2785">
        <v>17.84</v>
      </c>
      <c r="I2785">
        <v>1435</v>
      </c>
      <c r="J2785">
        <v>89.32</v>
      </c>
      <c r="K2785">
        <v>5</v>
      </c>
      <c r="L2785" t="s">
        <v>68</v>
      </c>
      <c r="M2785" t="s">
        <v>60</v>
      </c>
      <c r="N2785">
        <v>58494.400000000001</v>
      </c>
      <c r="O2785" t="s">
        <v>163</v>
      </c>
      <c r="P2785" t="s">
        <v>62</v>
      </c>
      <c r="Q2785">
        <v>81.78</v>
      </c>
      <c r="R2785">
        <v>3583.6</v>
      </c>
      <c r="S2785">
        <v>3873.29</v>
      </c>
      <c r="T2785">
        <v>4696.67</v>
      </c>
      <c r="U2785" t="str">
        <f>TEXT(Table1[[#This Row],[Booking_Date]],"mmm")</f>
        <v>Jul</v>
      </c>
      <c r="V2785">
        <f>YEAR(Table1[[#This Row],[Booking_Date]])</f>
        <v>2024</v>
      </c>
      <c r="W2785" t="s">
        <v>48</v>
      </c>
      <c r="X2785" t="str">
        <f>IF(Table1[[#This Row],[Freight_Cost]]&gt;50000,"High","Low")</f>
        <v>High</v>
      </c>
      <c r="Y2785" s="5" t="str">
        <f>IF(Table1[[#This Row],[Profit]]&gt;10000,"Good","Average")</f>
        <v>Average</v>
      </c>
      <c r="Z2785" s="5" t="str" cm="1">
        <f t="array" ref="Z2785">_xlfn.IFS(K2785&lt;=5,"Excellent",K2785&lt;=10,"Good",TRUE,"Delayed")</f>
        <v>Excellent</v>
      </c>
      <c r="AA2785" s="5" t="str">
        <f>_xlfn.XLOOKUP(Table1[[#This Row],[Shipment_ID]],A:A,E:E)</f>
        <v>Evergreen</v>
      </c>
      <c r="AB2785" s="5">
        <f t="shared" si="43"/>
        <v>4696.67</v>
      </c>
    </row>
    <row r="2786" spans="1:28">
      <c r="A2786" t="s">
        <v>2980</v>
      </c>
      <c r="B2786" s="1">
        <v>46028</v>
      </c>
      <c r="C2786" t="s">
        <v>50</v>
      </c>
      <c r="D2786" t="s">
        <v>108</v>
      </c>
      <c r="E2786" t="s">
        <v>57</v>
      </c>
      <c r="F2786" t="s">
        <v>32</v>
      </c>
      <c r="G2786" t="s">
        <v>33</v>
      </c>
      <c r="H2786">
        <v>13.47</v>
      </c>
      <c r="I2786">
        <v>1568</v>
      </c>
      <c r="J2786">
        <v>98.9</v>
      </c>
      <c r="K2786">
        <v>5</v>
      </c>
      <c r="L2786" t="s">
        <v>34</v>
      </c>
      <c r="M2786" t="s">
        <v>60</v>
      </c>
      <c r="N2786">
        <v>47807</v>
      </c>
      <c r="O2786" t="s">
        <v>137</v>
      </c>
      <c r="P2786" t="s">
        <v>47</v>
      </c>
      <c r="Q2786">
        <v>87.65</v>
      </c>
      <c r="R2786">
        <v>3674.8</v>
      </c>
      <c r="S2786">
        <v>1815.61</v>
      </c>
      <c r="T2786">
        <v>6134.18</v>
      </c>
      <c r="U2786" t="str">
        <f>TEXT(Table1[[#This Row],[Booking_Date]],"mmm")</f>
        <v>Jan</v>
      </c>
      <c r="V2786">
        <f>YEAR(Table1[[#This Row],[Booking_Date]])</f>
        <v>2026</v>
      </c>
      <c r="W2786" t="s">
        <v>38</v>
      </c>
      <c r="X2786" t="str">
        <f>IF(Table1[[#This Row],[Freight_Cost]]&gt;50000,"High","Low")</f>
        <v>Low</v>
      </c>
      <c r="Y2786" s="5" t="str">
        <f>IF(Table1[[#This Row],[Profit]]&gt;10000,"Good","Average")</f>
        <v>Average</v>
      </c>
      <c r="Z2786" s="5" t="str" cm="1">
        <f t="array" ref="Z2786">_xlfn.IFS(K2786&lt;=5,"Excellent",K2786&lt;=10,"Good",TRUE,"Delayed")</f>
        <v>Excellent</v>
      </c>
      <c r="AA2786" s="5" t="str">
        <f>_xlfn.XLOOKUP(Table1[[#This Row],[Shipment_ID]],A:A,E:E)</f>
        <v>Evergreen</v>
      </c>
      <c r="AB2786" s="5">
        <f t="shared" si="43"/>
        <v>6134.18</v>
      </c>
    </row>
    <row r="2787" spans="1:28">
      <c r="A2787" t="s">
        <v>2981</v>
      </c>
      <c r="B2787" s="1">
        <v>46095</v>
      </c>
      <c r="C2787" t="s">
        <v>29</v>
      </c>
      <c r="D2787" t="s">
        <v>108</v>
      </c>
      <c r="E2787" t="s">
        <v>42</v>
      </c>
      <c r="F2787" t="s">
        <v>32</v>
      </c>
      <c r="G2787" t="s">
        <v>43</v>
      </c>
      <c r="H2787">
        <v>15.74</v>
      </c>
      <c r="I2787">
        <v>783</v>
      </c>
      <c r="J2787">
        <v>88.67</v>
      </c>
      <c r="K2787">
        <v>2</v>
      </c>
      <c r="L2787" t="s">
        <v>34</v>
      </c>
      <c r="M2787" t="s">
        <v>45</v>
      </c>
      <c r="N2787">
        <v>40702.400000000001</v>
      </c>
      <c r="O2787" t="s">
        <v>219</v>
      </c>
      <c r="P2787" t="s">
        <v>74</v>
      </c>
      <c r="Q2787">
        <v>84.66</v>
      </c>
      <c r="R2787">
        <v>2195.6</v>
      </c>
      <c r="S2787">
        <v>2394.5100000000002</v>
      </c>
      <c r="T2787">
        <v>5821.27</v>
      </c>
      <c r="U2787" t="str">
        <f>TEXT(Table1[[#This Row],[Booking_Date]],"mmm")</f>
        <v>Mar</v>
      </c>
      <c r="V2787">
        <f>YEAR(Table1[[#This Row],[Booking_Date]])</f>
        <v>2026</v>
      </c>
      <c r="W2787" t="s">
        <v>38</v>
      </c>
      <c r="X2787" t="str">
        <f>IF(Table1[[#This Row],[Freight_Cost]]&gt;50000,"High","Low")</f>
        <v>Low</v>
      </c>
      <c r="Y2787" s="5" t="str">
        <f>IF(Table1[[#This Row],[Profit]]&gt;10000,"Good","Average")</f>
        <v>Average</v>
      </c>
      <c r="Z2787" s="5" t="str" cm="1">
        <f t="array" ref="Z2787">_xlfn.IFS(K2787&lt;=5,"Excellent",K2787&lt;=10,"Good",TRUE,"Delayed")</f>
        <v>Excellent</v>
      </c>
      <c r="AA2787" s="5" t="str">
        <f>_xlfn.XLOOKUP(Table1[[#This Row],[Shipment_ID]],A:A,E:E)</f>
        <v>CMA CGM</v>
      </c>
      <c r="AB2787" s="5">
        <f t="shared" si="43"/>
        <v>5821.27</v>
      </c>
    </row>
    <row r="2788" spans="1:28">
      <c r="A2788" t="s">
        <v>2982</v>
      </c>
      <c r="B2788" s="1">
        <v>45427</v>
      </c>
      <c r="C2788" t="s">
        <v>29</v>
      </c>
      <c r="D2788" t="s">
        <v>108</v>
      </c>
      <c r="E2788" t="s">
        <v>83</v>
      </c>
      <c r="F2788" t="s">
        <v>58</v>
      </c>
      <c r="G2788" t="s">
        <v>33</v>
      </c>
      <c r="H2788">
        <v>13.68</v>
      </c>
      <c r="I2788">
        <v>1289</v>
      </c>
      <c r="J2788">
        <v>100.99</v>
      </c>
      <c r="K2788">
        <v>5</v>
      </c>
      <c r="L2788" t="s">
        <v>44</v>
      </c>
      <c r="M2788" t="s">
        <v>45</v>
      </c>
      <c r="N2788">
        <v>53398.8</v>
      </c>
      <c r="O2788" t="s">
        <v>207</v>
      </c>
      <c r="P2788" t="s">
        <v>37</v>
      </c>
      <c r="Q2788">
        <v>86.66</v>
      </c>
      <c r="R2788">
        <v>3125.2</v>
      </c>
      <c r="S2788">
        <v>2066.71</v>
      </c>
      <c r="T2788">
        <v>8161.24</v>
      </c>
      <c r="U2788" t="str">
        <f>TEXT(Table1[[#This Row],[Booking_Date]],"mmm")</f>
        <v>May</v>
      </c>
      <c r="V2788">
        <f>YEAR(Table1[[#This Row],[Booking_Date]])</f>
        <v>2024</v>
      </c>
      <c r="W2788" t="s">
        <v>75</v>
      </c>
      <c r="X2788" t="str">
        <f>IF(Table1[[#This Row],[Freight_Cost]]&gt;50000,"High","Low")</f>
        <v>High</v>
      </c>
      <c r="Y2788" s="5" t="str">
        <f>IF(Table1[[#This Row],[Profit]]&gt;10000,"Good","Average")</f>
        <v>Average</v>
      </c>
      <c r="Z2788" s="5" t="str" cm="1">
        <f t="array" ref="Z2788">_xlfn.IFS(K2788&lt;=5,"Excellent",K2788&lt;=10,"Good",TRUE,"Delayed")</f>
        <v>Excellent</v>
      </c>
      <c r="AA2788" s="5" t="str">
        <f>_xlfn.XLOOKUP(Table1[[#This Row],[Shipment_ID]],A:A,E:E)</f>
        <v>MSC</v>
      </c>
      <c r="AB2788" s="5">
        <f t="shared" si="43"/>
        <v>8161.24</v>
      </c>
    </row>
    <row r="2789" spans="1:28">
      <c r="A2789" t="s">
        <v>2983</v>
      </c>
      <c r="B2789" s="1">
        <v>45714</v>
      </c>
      <c r="C2789" t="s">
        <v>121</v>
      </c>
      <c r="D2789" t="s">
        <v>41</v>
      </c>
      <c r="E2789" t="s">
        <v>66</v>
      </c>
      <c r="F2789" t="s">
        <v>58</v>
      </c>
      <c r="G2789" t="s">
        <v>67</v>
      </c>
      <c r="H2789">
        <v>23.82</v>
      </c>
      <c r="I2789">
        <v>737</v>
      </c>
      <c r="J2789">
        <v>85.32</v>
      </c>
      <c r="K2789">
        <v>2</v>
      </c>
      <c r="L2789" t="s">
        <v>34</v>
      </c>
      <c r="M2789" t="s">
        <v>45</v>
      </c>
      <c r="N2789">
        <v>59020.4</v>
      </c>
      <c r="O2789" t="s">
        <v>137</v>
      </c>
      <c r="P2789" t="s">
        <v>37</v>
      </c>
      <c r="Q2789">
        <v>84.3</v>
      </c>
      <c r="R2789">
        <v>2426.8000000000002</v>
      </c>
      <c r="S2789">
        <v>4317.01</v>
      </c>
      <c r="T2789">
        <v>4919.29</v>
      </c>
      <c r="U2789" t="str">
        <f>TEXT(Table1[[#This Row],[Booking_Date]],"mmm")</f>
        <v>Feb</v>
      </c>
      <c r="V2789">
        <f>YEAR(Table1[[#This Row],[Booking_Date]])</f>
        <v>2025</v>
      </c>
      <c r="W2789" t="s">
        <v>38</v>
      </c>
      <c r="X2789" t="str">
        <f>IF(Table1[[#This Row],[Freight_Cost]]&gt;50000,"High","Low")</f>
        <v>High</v>
      </c>
      <c r="Y2789" s="5" t="str">
        <f>IF(Table1[[#This Row],[Profit]]&gt;10000,"Good","Average")</f>
        <v>Average</v>
      </c>
      <c r="Z2789" s="5" t="str" cm="1">
        <f t="array" ref="Z2789">_xlfn.IFS(K2789&lt;=5,"Excellent",K2789&lt;=10,"Good",TRUE,"Delayed")</f>
        <v>Excellent</v>
      </c>
      <c r="AA2789" s="5" t="str">
        <f>_xlfn.XLOOKUP(Table1[[#This Row],[Shipment_ID]],A:A,E:E)</f>
        <v>COSCO</v>
      </c>
      <c r="AB2789" s="5">
        <f t="shared" si="43"/>
        <v>4919.29</v>
      </c>
    </row>
    <row r="2790" spans="1:28">
      <c r="A2790" t="s">
        <v>2984</v>
      </c>
      <c r="B2790" s="1">
        <v>45923</v>
      </c>
      <c r="C2790" t="s">
        <v>29</v>
      </c>
      <c r="D2790" t="s">
        <v>51</v>
      </c>
      <c r="E2790" t="s">
        <v>66</v>
      </c>
      <c r="F2790" t="s">
        <v>32</v>
      </c>
      <c r="G2790" t="s">
        <v>84</v>
      </c>
      <c r="H2790">
        <v>16.89</v>
      </c>
      <c r="I2790">
        <v>2473</v>
      </c>
      <c r="J2790">
        <v>100.87</v>
      </c>
      <c r="K2790">
        <v>8</v>
      </c>
      <c r="L2790" t="s">
        <v>68</v>
      </c>
      <c r="M2790" t="s">
        <v>60</v>
      </c>
      <c r="N2790">
        <v>59481.4</v>
      </c>
      <c r="O2790" t="s">
        <v>46</v>
      </c>
      <c r="P2790" t="s">
        <v>78</v>
      </c>
      <c r="Q2790">
        <v>82.05</v>
      </c>
      <c r="R2790">
        <v>5621.6</v>
      </c>
      <c r="S2790">
        <v>2952.64</v>
      </c>
      <c r="T2790">
        <v>4962.04</v>
      </c>
      <c r="U2790" t="str">
        <f>TEXT(Table1[[#This Row],[Booking_Date]],"mmm")</f>
        <v>Sep</v>
      </c>
      <c r="V2790">
        <f>YEAR(Table1[[#This Row],[Booking_Date]])</f>
        <v>2025</v>
      </c>
      <c r="W2790" t="s">
        <v>48</v>
      </c>
      <c r="X2790" t="str">
        <f>IF(Table1[[#This Row],[Freight_Cost]]&gt;50000,"High","Low")</f>
        <v>High</v>
      </c>
      <c r="Y2790" s="5" t="str">
        <f>IF(Table1[[#This Row],[Profit]]&gt;10000,"Good","Average")</f>
        <v>Average</v>
      </c>
      <c r="Z2790" s="5" t="str" cm="1">
        <f t="array" ref="Z2790">_xlfn.IFS(K2790&lt;=5,"Excellent",K2790&lt;=10,"Good",TRUE,"Delayed")</f>
        <v>Good</v>
      </c>
      <c r="AA2790" s="5" t="str">
        <f>_xlfn.XLOOKUP(Table1[[#This Row],[Shipment_ID]],A:A,E:E)</f>
        <v>COSCO</v>
      </c>
      <c r="AB2790" s="5">
        <f t="shared" si="43"/>
        <v>4962.04</v>
      </c>
    </row>
    <row r="2791" spans="1:28">
      <c r="A2791" t="s">
        <v>2985</v>
      </c>
      <c r="B2791" s="1">
        <v>45789</v>
      </c>
      <c r="C2791" t="s">
        <v>121</v>
      </c>
      <c r="D2791" t="s">
        <v>72</v>
      </c>
      <c r="E2791" t="s">
        <v>31</v>
      </c>
      <c r="F2791" t="s">
        <v>32</v>
      </c>
      <c r="G2791" t="s">
        <v>43</v>
      </c>
      <c r="H2791">
        <v>13.12</v>
      </c>
      <c r="I2791">
        <v>2678</v>
      </c>
      <c r="J2791">
        <v>85.59</v>
      </c>
      <c r="K2791">
        <v>7</v>
      </c>
      <c r="L2791" t="s">
        <v>34</v>
      </c>
      <c r="M2791" t="s">
        <v>45</v>
      </c>
      <c r="N2791">
        <v>60714.8</v>
      </c>
      <c r="O2791" t="s">
        <v>518</v>
      </c>
      <c r="P2791" t="s">
        <v>54</v>
      </c>
      <c r="Q2791">
        <v>82.49</v>
      </c>
      <c r="R2791">
        <v>5880.8</v>
      </c>
      <c r="S2791">
        <v>4206.12</v>
      </c>
      <c r="T2791">
        <v>5511</v>
      </c>
      <c r="U2791" t="str">
        <f>TEXT(Table1[[#This Row],[Booking_Date]],"mmm")</f>
        <v>May</v>
      </c>
      <c r="V2791">
        <f>YEAR(Table1[[#This Row],[Booking_Date]])</f>
        <v>2025</v>
      </c>
      <c r="W2791" t="s">
        <v>75</v>
      </c>
      <c r="X2791" t="str">
        <f>IF(Table1[[#This Row],[Freight_Cost]]&gt;50000,"High","Low")</f>
        <v>High</v>
      </c>
      <c r="Y2791" s="5" t="str">
        <f>IF(Table1[[#This Row],[Profit]]&gt;10000,"Good","Average")</f>
        <v>Average</v>
      </c>
      <c r="Z2791" s="5" t="str" cm="1">
        <f t="array" ref="Z2791">_xlfn.IFS(K2791&lt;=5,"Excellent",K2791&lt;=10,"Good",TRUE,"Delayed")</f>
        <v>Good</v>
      </c>
      <c r="AA2791" s="5" t="str">
        <f>_xlfn.XLOOKUP(Table1[[#This Row],[Shipment_ID]],A:A,E:E)</f>
        <v>Hapag-Lloyd</v>
      </c>
      <c r="AB2791" s="5">
        <f t="shared" si="43"/>
        <v>5511</v>
      </c>
    </row>
    <row r="2792" spans="1:28">
      <c r="A2792" t="s">
        <v>2986</v>
      </c>
      <c r="B2792" s="1">
        <v>46079</v>
      </c>
      <c r="C2792" t="s">
        <v>115</v>
      </c>
      <c r="D2792" t="s">
        <v>51</v>
      </c>
      <c r="E2792" t="s">
        <v>83</v>
      </c>
      <c r="F2792" t="s">
        <v>32</v>
      </c>
      <c r="G2792" t="s">
        <v>43</v>
      </c>
      <c r="H2792">
        <v>22.18</v>
      </c>
      <c r="I2792">
        <v>2573</v>
      </c>
      <c r="J2792">
        <v>103.6</v>
      </c>
      <c r="K2792">
        <v>7</v>
      </c>
      <c r="L2792" t="s">
        <v>44</v>
      </c>
      <c r="M2792" t="s">
        <v>45</v>
      </c>
      <c r="N2792">
        <v>64770</v>
      </c>
      <c r="O2792" t="s">
        <v>116</v>
      </c>
      <c r="P2792" t="s">
        <v>78</v>
      </c>
      <c r="Q2792">
        <v>82.01</v>
      </c>
      <c r="R2792">
        <v>6033.2</v>
      </c>
      <c r="S2792">
        <v>4984.47</v>
      </c>
      <c r="T2792">
        <v>11388.2</v>
      </c>
      <c r="U2792" t="str">
        <f>TEXT(Table1[[#This Row],[Booking_Date]],"mmm")</f>
        <v>Feb</v>
      </c>
      <c r="V2792">
        <f>YEAR(Table1[[#This Row],[Booking_Date]])</f>
        <v>2026</v>
      </c>
      <c r="W2792" t="s">
        <v>38</v>
      </c>
      <c r="X2792" t="str">
        <f>IF(Table1[[#This Row],[Freight_Cost]]&gt;50000,"High","Low")</f>
        <v>High</v>
      </c>
      <c r="Y2792" s="5" t="str">
        <f>IF(Table1[[#This Row],[Profit]]&gt;10000,"Good","Average")</f>
        <v>Good</v>
      </c>
      <c r="Z2792" s="5" t="str" cm="1">
        <f t="array" ref="Z2792">_xlfn.IFS(K2792&lt;=5,"Excellent",K2792&lt;=10,"Good",TRUE,"Delayed")</f>
        <v>Good</v>
      </c>
      <c r="AA2792" s="5" t="str">
        <f>_xlfn.XLOOKUP(Table1[[#This Row],[Shipment_ID]],A:A,E:E)</f>
        <v>MSC</v>
      </c>
      <c r="AB2792" s="5">
        <f t="shared" si="43"/>
        <v>11388.2</v>
      </c>
    </row>
    <row r="2793" spans="1:28">
      <c r="A2793" t="s">
        <v>2987</v>
      </c>
      <c r="B2793" s="1">
        <v>45869</v>
      </c>
      <c r="C2793" t="s">
        <v>40</v>
      </c>
      <c r="D2793" t="s">
        <v>65</v>
      </c>
      <c r="E2793" t="s">
        <v>102</v>
      </c>
      <c r="F2793" t="s">
        <v>32</v>
      </c>
      <c r="G2793" t="s">
        <v>59</v>
      </c>
      <c r="H2793">
        <v>26.25</v>
      </c>
      <c r="I2793">
        <v>1299</v>
      </c>
      <c r="J2793">
        <v>95.19</v>
      </c>
      <c r="K2793">
        <v>5</v>
      </c>
      <c r="L2793" t="s">
        <v>44</v>
      </c>
      <c r="M2793" t="s">
        <v>60</v>
      </c>
      <c r="N2793">
        <v>50635.8</v>
      </c>
      <c r="O2793" t="s">
        <v>436</v>
      </c>
      <c r="P2793" t="s">
        <v>78</v>
      </c>
      <c r="Q2793">
        <v>84.8</v>
      </c>
      <c r="R2793">
        <v>3648</v>
      </c>
      <c r="S2793">
        <v>3325.75</v>
      </c>
      <c r="T2793">
        <v>6269.15</v>
      </c>
      <c r="U2793" t="str">
        <f>TEXT(Table1[[#This Row],[Booking_Date]],"mmm")</f>
        <v>Jul</v>
      </c>
      <c r="V2793">
        <f>YEAR(Table1[[#This Row],[Booking_Date]])</f>
        <v>2025</v>
      </c>
      <c r="W2793" t="s">
        <v>48</v>
      </c>
      <c r="X2793" t="str">
        <f>IF(Table1[[#This Row],[Freight_Cost]]&gt;50000,"High","Low")</f>
        <v>High</v>
      </c>
      <c r="Y2793" s="5" t="str">
        <f>IF(Table1[[#This Row],[Profit]]&gt;10000,"Good","Average")</f>
        <v>Average</v>
      </c>
      <c r="Z2793" s="5" t="str" cm="1">
        <f t="array" ref="Z2793">_xlfn.IFS(K2793&lt;=5,"Excellent",K2793&lt;=10,"Good",TRUE,"Delayed")</f>
        <v>Excellent</v>
      </c>
      <c r="AA2793" s="5" t="str">
        <f>_xlfn.XLOOKUP(Table1[[#This Row],[Shipment_ID]],A:A,E:E)</f>
        <v>Maersk</v>
      </c>
      <c r="AB2793" s="5">
        <f t="shared" si="43"/>
        <v>6269.15</v>
      </c>
    </row>
    <row r="2794" spans="1:28">
      <c r="A2794" t="s">
        <v>2988</v>
      </c>
      <c r="B2794" s="1">
        <v>45754</v>
      </c>
      <c r="C2794" t="s">
        <v>89</v>
      </c>
      <c r="D2794" t="s">
        <v>56</v>
      </c>
      <c r="E2794" t="s">
        <v>99</v>
      </c>
      <c r="F2794" t="s">
        <v>58</v>
      </c>
      <c r="G2794" t="s">
        <v>90</v>
      </c>
      <c r="H2794">
        <v>21.31</v>
      </c>
      <c r="I2794">
        <v>1834</v>
      </c>
      <c r="J2794">
        <v>86.81</v>
      </c>
      <c r="K2794">
        <v>4</v>
      </c>
      <c r="L2794" t="s">
        <v>44</v>
      </c>
      <c r="M2794" t="s">
        <v>35</v>
      </c>
      <c r="N2794">
        <v>67604.2</v>
      </c>
      <c r="O2794" t="s">
        <v>228</v>
      </c>
      <c r="P2794" t="s">
        <v>47</v>
      </c>
      <c r="Q2794">
        <v>85.8</v>
      </c>
      <c r="R2794">
        <v>4520.3999999999996</v>
      </c>
      <c r="S2794">
        <v>2583.31</v>
      </c>
      <c r="T2794">
        <v>12042.73</v>
      </c>
      <c r="U2794" t="str">
        <f>TEXT(Table1[[#This Row],[Booking_Date]],"mmm")</f>
        <v>Apr</v>
      </c>
      <c r="V2794">
        <f>YEAR(Table1[[#This Row],[Booking_Date]])</f>
        <v>2025</v>
      </c>
      <c r="W2794" t="s">
        <v>75</v>
      </c>
      <c r="X2794" t="str">
        <f>IF(Table1[[#This Row],[Freight_Cost]]&gt;50000,"High","Low")</f>
        <v>High</v>
      </c>
      <c r="Y2794" s="5" t="str">
        <f>IF(Table1[[#This Row],[Profit]]&gt;10000,"Good","Average")</f>
        <v>Good</v>
      </c>
      <c r="Z2794" s="5" t="str" cm="1">
        <f t="array" ref="Z2794">_xlfn.IFS(K2794&lt;=5,"Excellent",K2794&lt;=10,"Good",TRUE,"Delayed")</f>
        <v>Excellent</v>
      </c>
      <c r="AA2794" s="5" t="str">
        <f>_xlfn.XLOOKUP(Table1[[#This Row],[Shipment_ID]],A:A,E:E)</f>
        <v>ONE</v>
      </c>
      <c r="AB2794" s="5">
        <f t="shared" si="43"/>
        <v>12042.73</v>
      </c>
    </row>
    <row r="2795" spans="1:28">
      <c r="A2795" t="s">
        <v>2989</v>
      </c>
      <c r="B2795" s="1">
        <v>45565</v>
      </c>
      <c r="C2795" t="s">
        <v>40</v>
      </c>
      <c r="D2795" t="s">
        <v>30</v>
      </c>
      <c r="E2795" t="s">
        <v>102</v>
      </c>
      <c r="F2795" t="s">
        <v>58</v>
      </c>
      <c r="G2795" t="s">
        <v>67</v>
      </c>
      <c r="H2795">
        <v>15.84</v>
      </c>
      <c r="I2795">
        <v>338</v>
      </c>
      <c r="J2795">
        <v>93.02</v>
      </c>
      <c r="K2795">
        <v>2</v>
      </c>
      <c r="L2795" t="s">
        <v>44</v>
      </c>
      <c r="M2795" t="s">
        <v>35</v>
      </c>
      <c r="N2795">
        <v>45474.400000000001</v>
      </c>
      <c r="O2795" t="s">
        <v>172</v>
      </c>
      <c r="P2795" t="s">
        <v>74</v>
      </c>
      <c r="Q2795">
        <v>83.55</v>
      </c>
      <c r="R2795">
        <v>1309.5999999999999</v>
      </c>
      <c r="S2795">
        <v>1837.38</v>
      </c>
      <c r="T2795">
        <v>4074.18</v>
      </c>
      <c r="U2795" t="str">
        <f>TEXT(Table1[[#This Row],[Booking_Date]],"mmm")</f>
        <v>Sep</v>
      </c>
      <c r="V2795">
        <f>YEAR(Table1[[#This Row],[Booking_Date]])</f>
        <v>2024</v>
      </c>
      <c r="W2795" t="s">
        <v>48</v>
      </c>
      <c r="X2795" t="str">
        <f>IF(Table1[[#This Row],[Freight_Cost]]&gt;50000,"High","Low")</f>
        <v>Low</v>
      </c>
      <c r="Y2795" s="5" t="str">
        <f>IF(Table1[[#This Row],[Profit]]&gt;10000,"Good","Average")</f>
        <v>Average</v>
      </c>
      <c r="Z2795" s="5" t="str" cm="1">
        <f t="array" ref="Z2795">_xlfn.IFS(K2795&lt;=5,"Excellent",K2795&lt;=10,"Good",TRUE,"Delayed")</f>
        <v>Excellent</v>
      </c>
      <c r="AA2795" s="5" t="str">
        <f>_xlfn.XLOOKUP(Table1[[#This Row],[Shipment_ID]],A:A,E:E)</f>
        <v>Maersk</v>
      </c>
      <c r="AB2795" s="5">
        <f t="shared" si="43"/>
        <v>4074.18</v>
      </c>
    </row>
    <row r="2796" spans="1:28">
      <c r="A2796" t="s">
        <v>2990</v>
      </c>
      <c r="B2796" s="1">
        <v>45952</v>
      </c>
      <c r="C2796" t="s">
        <v>40</v>
      </c>
      <c r="D2796" t="s">
        <v>56</v>
      </c>
      <c r="E2796" t="s">
        <v>42</v>
      </c>
      <c r="F2796" t="s">
        <v>58</v>
      </c>
      <c r="G2796" t="s">
        <v>90</v>
      </c>
      <c r="H2796">
        <v>12.87</v>
      </c>
      <c r="I2796">
        <v>1904</v>
      </c>
      <c r="J2796">
        <v>92.59</v>
      </c>
      <c r="K2796">
        <v>4</v>
      </c>
      <c r="L2796" t="s">
        <v>44</v>
      </c>
      <c r="M2796" t="s">
        <v>45</v>
      </c>
      <c r="N2796">
        <v>59041.8</v>
      </c>
      <c r="O2796" t="s">
        <v>989</v>
      </c>
      <c r="P2796" t="s">
        <v>54</v>
      </c>
      <c r="Q2796">
        <v>84.95</v>
      </c>
      <c r="R2796">
        <v>4322.8</v>
      </c>
      <c r="S2796">
        <v>3489.06</v>
      </c>
      <c r="T2796">
        <v>8539.25</v>
      </c>
      <c r="U2796" t="str">
        <f>TEXT(Table1[[#This Row],[Booking_Date]],"mmm")</f>
        <v>Oct</v>
      </c>
      <c r="V2796">
        <f>YEAR(Table1[[#This Row],[Booking_Date]])</f>
        <v>2025</v>
      </c>
      <c r="W2796" t="s">
        <v>104</v>
      </c>
      <c r="X2796" t="str">
        <f>IF(Table1[[#This Row],[Freight_Cost]]&gt;50000,"High","Low")</f>
        <v>High</v>
      </c>
      <c r="Y2796" s="5" t="str">
        <f>IF(Table1[[#This Row],[Profit]]&gt;10000,"Good","Average")</f>
        <v>Average</v>
      </c>
      <c r="Z2796" s="5" t="str" cm="1">
        <f t="array" ref="Z2796">_xlfn.IFS(K2796&lt;=5,"Excellent",K2796&lt;=10,"Good",TRUE,"Delayed")</f>
        <v>Excellent</v>
      </c>
      <c r="AA2796" s="5" t="str">
        <f>_xlfn.XLOOKUP(Table1[[#This Row],[Shipment_ID]],A:A,E:E)</f>
        <v>CMA CGM</v>
      </c>
      <c r="AB2796" s="5">
        <f t="shared" si="43"/>
        <v>8539.25</v>
      </c>
    </row>
    <row r="2797" spans="1:28">
      <c r="A2797" t="s">
        <v>2991</v>
      </c>
      <c r="B2797" s="1">
        <v>45485</v>
      </c>
      <c r="C2797" t="s">
        <v>121</v>
      </c>
      <c r="D2797" t="s">
        <v>65</v>
      </c>
      <c r="E2797" t="s">
        <v>102</v>
      </c>
      <c r="F2797" t="s">
        <v>58</v>
      </c>
      <c r="G2797" t="s">
        <v>84</v>
      </c>
      <c r="H2797">
        <v>12.83</v>
      </c>
      <c r="I2797">
        <v>1196</v>
      </c>
      <c r="J2797">
        <v>91.85</v>
      </c>
      <c r="K2797">
        <v>3</v>
      </c>
      <c r="L2797" t="s">
        <v>34</v>
      </c>
      <c r="M2797" t="s">
        <v>35</v>
      </c>
      <c r="N2797">
        <v>57921</v>
      </c>
      <c r="O2797" t="s">
        <v>122</v>
      </c>
      <c r="P2797" t="s">
        <v>47</v>
      </c>
      <c r="Q2797">
        <v>82.77</v>
      </c>
      <c r="R2797">
        <v>2905.2</v>
      </c>
      <c r="S2797">
        <v>2750.28</v>
      </c>
      <c r="T2797">
        <v>6419.17</v>
      </c>
      <c r="U2797" t="str">
        <f>TEXT(Table1[[#This Row],[Booking_Date]],"mmm")</f>
        <v>Jul</v>
      </c>
      <c r="V2797">
        <f>YEAR(Table1[[#This Row],[Booking_Date]])</f>
        <v>2024</v>
      </c>
      <c r="W2797" t="s">
        <v>48</v>
      </c>
      <c r="X2797" t="str">
        <f>IF(Table1[[#This Row],[Freight_Cost]]&gt;50000,"High","Low")</f>
        <v>High</v>
      </c>
      <c r="Y2797" s="5" t="str">
        <f>IF(Table1[[#This Row],[Profit]]&gt;10000,"Good","Average")</f>
        <v>Average</v>
      </c>
      <c r="Z2797" s="5" t="str" cm="1">
        <f t="array" ref="Z2797">_xlfn.IFS(K2797&lt;=5,"Excellent",K2797&lt;=10,"Good",TRUE,"Delayed")</f>
        <v>Excellent</v>
      </c>
      <c r="AA2797" s="5" t="str">
        <f>_xlfn.XLOOKUP(Table1[[#This Row],[Shipment_ID]],A:A,E:E)</f>
        <v>Maersk</v>
      </c>
      <c r="AB2797" s="5">
        <f t="shared" si="43"/>
        <v>6419.17</v>
      </c>
    </row>
    <row r="2798" spans="1:28">
      <c r="A2798" t="s">
        <v>2992</v>
      </c>
      <c r="B2798" s="1">
        <v>45849</v>
      </c>
      <c r="C2798" t="s">
        <v>29</v>
      </c>
      <c r="D2798" t="s">
        <v>51</v>
      </c>
      <c r="E2798" t="s">
        <v>102</v>
      </c>
      <c r="F2798" t="s">
        <v>32</v>
      </c>
      <c r="G2798" t="s">
        <v>43</v>
      </c>
      <c r="H2798">
        <v>11.85</v>
      </c>
      <c r="I2798">
        <v>1468</v>
      </c>
      <c r="J2798">
        <v>101.9</v>
      </c>
      <c r="K2798">
        <v>5</v>
      </c>
      <c r="L2798" t="s">
        <v>68</v>
      </c>
      <c r="M2798" t="s">
        <v>45</v>
      </c>
      <c r="N2798">
        <v>44509</v>
      </c>
      <c r="O2798" t="s">
        <v>161</v>
      </c>
      <c r="P2798" t="s">
        <v>37</v>
      </c>
      <c r="Q2798">
        <v>84.13</v>
      </c>
      <c r="R2798">
        <v>3410</v>
      </c>
      <c r="S2798">
        <v>2923.97</v>
      </c>
      <c r="T2798">
        <v>4652.51</v>
      </c>
      <c r="U2798" t="str">
        <f>TEXT(Table1[[#This Row],[Booking_Date]],"mmm")</f>
        <v>Jul</v>
      </c>
      <c r="V2798">
        <f>YEAR(Table1[[#This Row],[Booking_Date]])</f>
        <v>2025</v>
      </c>
      <c r="W2798" t="s">
        <v>48</v>
      </c>
      <c r="X2798" t="str">
        <f>IF(Table1[[#This Row],[Freight_Cost]]&gt;50000,"High","Low")</f>
        <v>Low</v>
      </c>
      <c r="Y2798" s="5" t="str">
        <f>IF(Table1[[#This Row],[Profit]]&gt;10000,"Good","Average")</f>
        <v>Average</v>
      </c>
      <c r="Z2798" s="5" t="str" cm="1">
        <f t="array" ref="Z2798">_xlfn.IFS(K2798&lt;=5,"Excellent",K2798&lt;=10,"Good",TRUE,"Delayed")</f>
        <v>Excellent</v>
      </c>
      <c r="AA2798" s="5" t="str">
        <f>_xlfn.XLOOKUP(Table1[[#This Row],[Shipment_ID]],A:A,E:E)</f>
        <v>Maersk</v>
      </c>
      <c r="AB2798" s="5">
        <f t="shared" si="43"/>
        <v>4652.51</v>
      </c>
    </row>
    <row r="2799" spans="1:28">
      <c r="A2799" t="s">
        <v>2993</v>
      </c>
      <c r="B2799" s="1">
        <v>45901</v>
      </c>
      <c r="C2799" t="s">
        <v>50</v>
      </c>
      <c r="D2799" t="s">
        <v>65</v>
      </c>
      <c r="E2799" t="s">
        <v>57</v>
      </c>
      <c r="F2799" t="s">
        <v>58</v>
      </c>
      <c r="G2799" t="s">
        <v>84</v>
      </c>
      <c r="H2799">
        <v>12.67</v>
      </c>
      <c r="I2799">
        <v>447</v>
      </c>
      <c r="J2799">
        <v>86.43</v>
      </c>
      <c r="K2799">
        <v>2</v>
      </c>
      <c r="L2799" t="s">
        <v>68</v>
      </c>
      <c r="M2799" t="s">
        <v>60</v>
      </c>
      <c r="N2799">
        <v>41638.6</v>
      </c>
      <c r="O2799" t="s">
        <v>189</v>
      </c>
      <c r="P2799" t="s">
        <v>70</v>
      </c>
      <c r="Q2799">
        <v>87.76</v>
      </c>
      <c r="R2799">
        <v>1400.8</v>
      </c>
      <c r="S2799">
        <v>4189.25</v>
      </c>
      <c r="T2799">
        <v>4313.05</v>
      </c>
      <c r="U2799" t="str">
        <f>TEXT(Table1[[#This Row],[Booking_Date]],"mmm")</f>
        <v>Sep</v>
      </c>
      <c r="V2799">
        <f>YEAR(Table1[[#This Row],[Booking_Date]])</f>
        <v>2025</v>
      </c>
      <c r="W2799" t="s">
        <v>48</v>
      </c>
      <c r="X2799" t="str">
        <f>IF(Table1[[#This Row],[Freight_Cost]]&gt;50000,"High","Low")</f>
        <v>Low</v>
      </c>
      <c r="Y2799" s="5" t="str">
        <f>IF(Table1[[#This Row],[Profit]]&gt;10000,"Good","Average")</f>
        <v>Average</v>
      </c>
      <c r="Z2799" s="5" t="str" cm="1">
        <f t="array" ref="Z2799">_xlfn.IFS(K2799&lt;=5,"Excellent",K2799&lt;=10,"Good",TRUE,"Delayed")</f>
        <v>Excellent</v>
      </c>
      <c r="AA2799" s="5" t="str">
        <f>_xlfn.XLOOKUP(Table1[[#This Row],[Shipment_ID]],A:A,E:E)</f>
        <v>Evergreen</v>
      </c>
      <c r="AB2799" s="5">
        <f t="shared" si="43"/>
        <v>4313.05</v>
      </c>
    </row>
    <row r="2800" spans="1:28">
      <c r="A2800" t="s">
        <v>2994</v>
      </c>
      <c r="B2800" s="1">
        <v>45751</v>
      </c>
      <c r="C2800" t="s">
        <v>50</v>
      </c>
      <c r="D2800" t="s">
        <v>41</v>
      </c>
      <c r="E2800" t="s">
        <v>99</v>
      </c>
      <c r="F2800" t="s">
        <v>58</v>
      </c>
      <c r="G2800" t="s">
        <v>33</v>
      </c>
      <c r="H2800">
        <v>24.86</v>
      </c>
      <c r="I2800">
        <v>468</v>
      </c>
      <c r="J2800">
        <v>102.21</v>
      </c>
      <c r="K2800">
        <v>2</v>
      </c>
      <c r="L2800" t="s">
        <v>44</v>
      </c>
      <c r="M2800" t="s">
        <v>35</v>
      </c>
      <c r="N2800">
        <v>56255.199999999997</v>
      </c>
      <c r="O2800" t="s">
        <v>336</v>
      </c>
      <c r="P2800" t="s">
        <v>62</v>
      </c>
      <c r="Q2800">
        <v>83.6</v>
      </c>
      <c r="R2800">
        <v>1930.4</v>
      </c>
      <c r="S2800">
        <v>4066.58</v>
      </c>
      <c r="T2800">
        <v>8395.01</v>
      </c>
      <c r="U2800" t="str">
        <f>TEXT(Table1[[#This Row],[Booking_Date]],"mmm")</f>
        <v>Apr</v>
      </c>
      <c r="V2800">
        <f>YEAR(Table1[[#This Row],[Booking_Date]])</f>
        <v>2025</v>
      </c>
      <c r="W2800" t="s">
        <v>75</v>
      </c>
      <c r="X2800" t="str">
        <f>IF(Table1[[#This Row],[Freight_Cost]]&gt;50000,"High","Low")</f>
        <v>High</v>
      </c>
      <c r="Y2800" s="5" t="str">
        <f>IF(Table1[[#This Row],[Profit]]&gt;10000,"Good","Average")</f>
        <v>Average</v>
      </c>
      <c r="Z2800" s="5" t="str" cm="1">
        <f t="array" ref="Z2800">_xlfn.IFS(K2800&lt;=5,"Excellent",K2800&lt;=10,"Good",TRUE,"Delayed")</f>
        <v>Excellent</v>
      </c>
      <c r="AA2800" s="5" t="str">
        <f>_xlfn.XLOOKUP(Table1[[#This Row],[Shipment_ID]],A:A,E:E)</f>
        <v>ONE</v>
      </c>
      <c r="AB2800" s="5">
        <f t="shared" si="43"/>
        <v>8395.01</v>
      </c>
    </row>
    <row r="2801" spans="1:28">
      <c r="A2801" t="s">
        <v>2995</v>
      </c>
      <c r="B2801" s="1">
        <v>45739</v>
      </c>
      <c r="C2801" t="s">
        <v>89</v>
      </c>
      <c r="D2801" t="s">
        <v>51</v>
      </c>
      <c r="E2801" t="s">
        <v>102</v>
      </c>
      <c r="F2801" t="s">
        <v>32</v>
      </c>
      <c r="G2801" t="s">
        <v>59</v>
      </c>
      <c r="H2801">
        <v>11.1</v>
      </c>
      <c r="I2801">
        <v>1350</v>
      </c>
      <c r="J2801">
        <v>102.8</v>
      </c>
      <c r="K2801">
        <v>5</v>
      </c>
      <c r="L2801" t="s">
        <v>34</v>
      </c>
      <c r="M2801" t="s">
        <v>35</v>
      </c>
      <c r="N2801">
        <v>47526</v>
      </c>
      <c r="O2801" t="s">
        <v>304</v>
      </c>
      <c r="P2801" t="s">
        <v>70</v>
      </c>
      <c r="Q2801">
        <v>87.6</v>
      </c>
      <c r="R2801">
        <v>3144</v>
      </c>
      <c r="S2801">
        <v>1947.21</v>
      </c>
      <c r="T2801">
        <v>5371.84</v>
      </c>
      <c r="U2801" t="str">
        <f>TEXT(Table1[[#This Row],[Booking_Date]],"mmm")</f>
        <v>Mar</v>
      </c>
      <c r="V2801">
        <f>YEAR(Table1[[#This Row],[Booking_Date]])</f>
        <v>2025</v>
      </c>
      <c r="W2801" t="s">
        <v>38</v>
      </c>
      <c r="X2801" t="str">
        <f>IF(Table1[[#This Row],[Freight_Cost]]&gt;50000,"High","Low")</f>
        <v>Low</v>
      </c>
      <c r="Y2801" s="5" t="str">
        <f>IF(Table1[[#This Row],[Profit]]&gt;10000,"Good","Average")</f>
        <v>Average</v>
      </c>
      <c r="Z2801" s="5" t="str" cm="1">
        <f t="array" ref="Z2801">_xlfn.IFS(K2801&lt;=5,"Excellent",K2801&lt;=10,"Good",TRUE,"Delayed")</f>
        <v>Excellent</v>
      </c>
      <c r="AA2801" s="5" t="str">
        <f>_xlfn.XLOOKUP(Table1[[#This Row],[Shipment_ID]],A:A,E:E)</f>
        <v>Maersk</v>
      </c>
      <c r="AB2801" s="5">
        <f t="shared" si="43"/>
        <v>5371.84</v>
      </c>
    </row>
    <row r="2802" spans="1:28">
      <c r="A2802" t="s">
        <v>2996</v>
      </c>
      <c r="B2802" s="1">
        <v>45386</v>
      </c>
      <c r="C2802" t="s">
        <v>121</v>
      </c>
      <c r="D2802" t="s">
        <v>65</v>
      </c>
      <c r="E2802" t="s">
        <v>42</v>
      </c>
      <c r="F2802" t="s">
        <v>32</v>
      </c>
      <c r="G2802" t="s">
        <v>59</v>
      </c>
      <c r="H2802">
        <v>24.82</v>
      </c>
      <c r="I2802">
        <v>395</v>
      </c>
      <c r="J2802">
        <v>87.27</v>
      </c>
      <c r="K2802">
        <v>2</v>
      </c>
      <c r="L2802" t="s">
        <v>44</v>
      </c>
      <c r="M2802" t="s">
        <v>45</v>
      </c>
      <c r="N2802">
        <v>39050.400000000001</v>
      </c>
      <c r="O2802" t="s">
        <v>158</v>
      </c>
      <c r="P2802" t="s">
        <v>62</v>
      </c>
      <c r="Q2802">
        <v>84.88</v>
      </c>
      <c r="R2802">
        <v>1782.8</v>
      </c>
      <c r="S2802">
        <v>1831.66</v>
      </c>
      <c r="T2802">
        <v>5964.54</v>
      </c>
      <c r="U2802" t="str">
        <f>TEXT(Table1[[#This Row],[Booking_Date]],"mmm")</f>
        <v>Apr</v>
      </c>
      <c r="V2802">
        <f>YEAR(Table1[[#This Row],[Booking_Date]])</f>
        <v>2024</v>
      </c>
      <c r="W2802" t="s">
        <v>75</v>
      </c>
      <c r="X2802" t="str">
        <f>IF(Table1[[#This Row],[Freight_Cost]]&gt;50000,"High","Low")</f>
        <v>Low</v>
      </c>
      <c r="Y2802" s="5" t="str">
        <f>IF(Table1[[#This Row],[Profit]]&gt;10000,"Good","Average")</f>
        <v>Average</v>
      </c>
      <c r="Z2802" s="5" t="str" cm="1">
        <f t="array" ref="Z2802">_xlfn.IFS(K2802&lt;=5,"Excellent",K2802&lt;=10,"Good",TRUE,"Delayed")</f>
        <v>Excellent</v>
      </c>
      <c r="AA2802" s="5" t="str">
        <f>_xlfn.XLOOKUP(Table1[[#This Row],[Shipment_ID]],A:A,E:E)</f>
        <v>CMA CGM</v>
      </c>
      <c r="AB2802" s="5">
        <f t="shared" si="43"/>
        <v>5964.54</v>
      </c>
    </row>
    <row r="2803" spans="1:28">
      <c r="A2803" t="s">
        <v>2997</v>
      </c>
      <c r="B2803" s="1">
        <v>46008</v>
      </c>
      <c r="C2803" t="s">
        <v>115</v>
      </c>
      <c r="D2803" t="s">
        <v>56</v>
      </c>
      <c r="E2803" t="s">
        <v>102</v>
      </c>
      <c r="F2803" t="s">
        <v>32</v>
      </c>
      <c r="G2803" t="s">
        <v>67</v>
      </c>
      <c r="H2803">
        <v>13.02</v>
      </c>
      <c r="I2803">
        <v>1136</v>
      </c>
      <c r="J2803">
        <v>103.16</v>
      </c>
      <c r="K2803">
        <v>3</v>
      </c>
      <c r="L2803" t="s">
        <v>68</v>
      </c>
      <c r="M2803" t="s">
        <v>45</v>
      </c>
      <c r="N2803">
        <v>41729.199999999997</v>
      </c>
      <c r="O2803" t="s">
        <v>106</v>
      </c>
      <c r="P2803" t="s">
        <v>37</v>
      </c>
      <c r="Q2803">
        <v>86.35</v>
      </c>
      <c r="R2803">
        <v>2792.8</v>
      </c>
      <c r="S2803">
        <v>2798.22</v>
      </c>
      <c r="T2803">
        <v>6594.43</v>
      </c>
      <c r="U2803" t="str">
        <f>TEXT(Table1[[#This Row],[Booking_Date]],"mmm")</f>
        <v>Dec</v>
      </c>
      <c r="V2803">
        <f>YEAR(Table1[[#This Row],[Booking_Date]])</f>
        <v>2025</v>
      </c>
      <c r="W2803" t="s">
        <v>104</v>
      </c>
      <c r="X2803" t="str">
        <f>IF(Table1[[#This Row],[Freight_Cost]]&gt;50000,"High","Low")</f>
        <v>Low</v>
      </c>
      <c r="Y2803" s="5" t="str">
        <f>IF(Table1[[#This Row],[Profit]]&gt;10000,"Good","Average")</f>
        <v>Average</v>
      </c>
      <c r="Z2803" s="5" t="str" cm="1">
        <f t="array" ref="Z2803">_xlfn.IFS(K2803&lt;=5,"Excellent",K2803&lt;=10,"Good",TRUE,"Delayed")</f>
        <v>Excellent</v>
      </c>
      <c r="AA2803" s="5" t="str">
        <f>_xlfn.XLOOKUP(Table1[[#This Row],[Shipment_ID]],A:A,E:E)</f>
        <v>Maersk</v>
      </c>
      <c r="AB2803" s="5">
        <f t="shared" si="43"/>
        <v>6594.43</v>
      </c>
    </row>
    <row r="2804" spans="1:28">
      <c r="A2804" t="s">
        <v>2998</v>
      </c>
      <c r="B2804" s="1">
        <v>45416</v>
      </c>
      <c r="C2804" t="s">
        <v>29</v>
      </c>
      <c r="D2804" t="s">
        <v>30</v>
      </c>
      <c r="E2804" t="s">
        <v>66</v>
      </c>
      <c r="F2804" t="s">
        <v>58</v>
      </c>
      <c r="G2804" t="s">
        <v>52</v>
      </c>
      <c r="H2804">
        <v>18.41</v>
      </c>
      <c r="I2804">
        <v>1668</v>
      </c>
      <c r="J2804">
        <v>95.61</v>
      </c>
      <c r="K2804">
        <v>4</v>
      </c>
      <c r="L2804" t="s">
        <v>44</v>
      </c>
      <c r="M2804" t="s">
        <v>35</v>
      </c>
      <c r="N2804">
        <v>64058.2</v>
      </c>
      <c r="O2804" t="s">
        <v>91</v>
      </c>
      <c r="P2804" t="s">
        <v>78</v>
      </c>
      <c r="Q2804">
        <v>81.709999999999994</v>
      </c>
      <c r="R2804">
        <v>4072.4</v>
      </c>
      <c r="S2804">
        <v>3938.75</v>
      </c>
      <c r="T2804">
        <v>8998.61</v>
      </c>
      <c r="U2804" t="str">
        <f>TEXT(Table1[[#This Row],[Booking_Date]],"mmm")</f>
        <v>May</v>
      </c>
      <c r="V2804">
        <f>YEAR(Table1[[#This Row],[Booking_Date]])</f>
        <v>2024</v>
      </c>
      <c r="W2804" t="s">
        <v>75</v>
      </c>
      <c r="X2804" t="str">
        <f>IF(Table1[[#This Row],[Freight_Cost]]&gt;50000,"High","Low")</f>
        <v>High</v>
      </c>
      <c r="Y2804" s="5" t="str">
        <f>IF(Table1[[#This Row],[Profit]]&gt;10000,"Good","Average")</f>
        <v>Average</v>
      </c>
      <c r="Z2804" s="5" t="str" cm="1">
        <f t="array" ref="Z2804">_xlfn.IFS(K2804&lt;=5,"Excellent",K2804&lt;=10,"Good",TRUE,"Delayed")</f>
        <v>Excellent</v>
      </c>
      <c r="AA2804" s="5" t="str">
        <f>_xlfn.XLOOKUP(Table1[[#This Row],[Shipment_ID]],A:A,E:E)</f>
        <v>COSCO</v>
      </c>
      <c r="AB2804" s="5">
        <f t="shared" si="43"/>
        <v>8998.61</v>
      </c>
    </row>
    <row r="2805" spans="1:28">
      <c r="A2805" t="s">
        <v>2999</v>
      </c>
      <c r="B2805" s="1">
        <v>45389</v>
      </c>
      <c r="C2805" t="s">
        <v>64</v>
      </c>
      <c r="D2805" t="s">
        <v>108</v>
      </c>
      <c r="E2805" t="s">
        <v>83</v>
      </c>
      <c r="F2805" t="s">
        <v>32</v>
      </c>
      <c r="G2805" t="s">
        <v>84</v>
      </c>
      <c r="H2805">
        <v>15.29</v>
      </c>
      <c r="I2805">
        <v>742</v>
      </c>
      <c r="J2805">
        <v>100.54</v>
      </c>
      <c r="K2805">
        <v>3</v>
      </c>
      <c r="L2805" t="s">
        <v>44</v>
      </c>
      <c r="M2805" t="s">
        <v>60</v>
      </c>
      <c r="N2805">
        <v>34729.800000000003</v>
      </c>
      <c r="O2805" t="s">
        <v>262</v>
      </c>
      <c r="P2805" t="s">
        <v>62</v>
      </c>
      <c r="Q2805">
        <v>83.16</v>
      </c>
      <c r="R2805">
        <v>2095.6</v>
      </c>
      <c r="S2805">
        <v>1708.47</v>
      </c>
      <c r="T2805">
        <v>5828</v>
      </c>
      <c r="U2805" t="str">
        <f>TEXT(Table1[[#This Row],[Booking_Date]],"mmm")</f>
        <v>Apr</v>
      </c>
      <c r="V2805">
        <f>YEAR(Table1[[#This Row],[Booking_Date]])</f>
        <v>2024</v>
      </c>
      <c r="W2805" t="s">
        <v>75</v>
      </c>
      <c r="X2805" t="str">
        <f>IF(Table1[[#This Row],[Freight_Cost]]&gt;50000,"High","Low")</f>
        <v>Low</v>
      </c>
      <c r="Y2805" s="5" t="str">
        <f>IF(Table1[[#This Row],[Profit]]&gt;10000,"Good","Average")</f>
        <v>Average</v>
      </c>
      <c r="Z2805" s="5" t="str" cm="1">
        <f t="array" ref="Z2805">_xlfn.IFS(K2805&lt;=5,"Excellent",K2805&lt;=10,"Good",TRUE,"Delayed")</f>
        <v>Excellent</v>
      </c>
      <c r="AA2805" s="5" t="str">
        <f>_xlfn.XLOOKUP(Table1[[#This Row],[Shipment_ID]],A:A,E:E)</f>
        <v>MSC</v>
      </c>
      <c r="AB2805" s="5">
        <f t="shared" si="43"/>
        <v>5828</v>
      </c>
    </row>
    <row r="2806" spans="1:28">
      <c r="A2806" t="s">
        <v>3000</v>
      </c>
      <c r="B2806" s="1">
        <v>45552</v>
      </c>
      <c r="C2806" t="s">
        <v>29</v>
      </c>
      <c r="D2806" t="s">
        <v>72</v>
      </c>
      <c r="E2806" t="s">
        <v>99</v>
      </c>
      <c r="F2806" t="s">
        <v>58</v>
      </c>
      <c r="G2806" t="s">
        <v>43</v>
      </c>
      <c r="H2806">
        <v>24.94</v>
      </c>
      <c r="I2806">
        <v>2350</v>
      </c>
      <c r="J2806">
        <v>95.19</v>
      </c>
      <c r="K2806">
        <v>6</v>
      </c>
      <c r="L2806" t="s">
        <v>68</v>
      </c>
      <c r="M2806" t="s">
        <v>60</v>
      </c>
      <c r="N2806">
        <v>76568.800000000003</v>
      </c>
      <c r="O2806" t="s">
        <v>450</v>
      </c>
      <c r="P2806" t="s">
        <v>47</v>
      </c>
      <c r="Q2806">
        <v>85.24</v>
      </c>
      <c r="R2806">
        <v>5697.6</v>
      </c>
      <c r="S2806">
        <v>1700.33</v>
      </c>
      <c r="T2806">
        <v>7391.15</v>
      </c>
      <c r="U2806" t="str">
        <f>TEXT(Table1[[#This Row],[Booking_Date]],"mmm")</f>
        <v>Sep</v>
      </c>
      <c r="V2806">
        <f>YEAR(Table1[[#This Row],[Booking_Date]])</f>
        <v>2024</v>
      </c>
      <c r="W2806" t="s">
        <v>48</v>
      </c>
      <c r="X2806" t="str">
        <f>IF(Table1[[#This Row],[Freight_Cost]]&gt;50000,"High","Low")</f>
        <v>High</v>
      </c>
      <c r="Y2806" s="5" t="str">
        <f>IF(Table1[[#This Row],[Profit]]&gt;10000,"Good","Average")</f>
        <v>Average</v>
      </c>
      <c r="Z2806" s="5" t="str" cm="1">
        <f t="array" ref="Z2806">_xlfn.IFS(K2806&lt;=5,"Excellent",K2806&lt;=10,"Good",TRUE,"Delayed")</f>
        <v>Good</v>
      </c>
      <c r="AA2806" s="5" t="str">
        <f>_xlfn.XLOOKUP(Table1[[#This Row],[Shipment_ID]],A:A,E:E)</f>
        <v>ONE</v>
      </c>
      <c r="AB2806" s="5">
        <f t="shared" si="43"/>
        <v>7391.15</v>
      </c>
    </row>
    <row r="2807" spans="1:28">
      <c r="A2807" t="s">
        <v>3001</v>
      </c>
      <c r="B2807" s="1">
        <v>46186</v>
      </c>
      <c r="C2807" t="s">
        <v>89</v>
      </c>
      <c r="D2807" t="s">
        <v>108</v>
      </c>
      <c r="E2807" t="s">
        <v>57</v>
      </c>
      <c r="F2807" t="s">
        <v>58</v>
      </c>
      <c r="G2807" t="s">
        <v>84</v>
      </c>
      <c r="H2807">
        <v>12.79</v>
      </c>
      <c r="I2807">
        <v>569</v>
      </c>
      <c r="J2807">
        <v>103.75</v>
      </c>
      <c r="K2807">
        <v>3</v>
      </c>
      <c r="L2807" t="s">
        <v>68</v>
      </c>
      <c r="M2807" t="s">
        <v>60</v>
      </c>
      <c r="N2807">
        <v>45289</v>
      </c>
      <c r="O2807" t="s">
        <v>61</v>
      </c>
      <c r="P2807" t="s">
        <v>74</v>
      </c>
      <c r="Q2807">
        <v>82.05</v>
      </c>
      <c r="R2807">
        <v>1649.6</v>
      </c>
      <c r="S2807">
        <v>4588.33</v>
      </c>
      <c r="T2807">
        <v>4629.51</v>
      </c>
      <c r="U2807" t="str">
        <f>TEXT(Table1[[#This Row],[Booking_Date]],"mmm")</f>
        <v>Jun</v>
      </c>
      <c r="V2807">
        <f>YEAR(Table1[[#This Row],[Booking_Date]])</f>
        <v>2026</v>
      </c>
      <c r="W2807" t="s">
        <v>75</v>
      </c>
      <c r="X2807" t="str">
        <f>IF(Table1[[#This Row],[Freight_Cost]]&gt;50000,"High","Low")</f>
        <v>Low</v>
      </c>
      <c r="Y2807" s="5" t="str">
        <f>IF(Table1[[#This Row],[Profit]]&gt;10000,"Good","Average")</f>
        <v>Average</v>
      </c>
      <c r="Z2807" s="5" t="str" cm="1">
        <f t="array" ref="Z2807">_xlfn.IFS(K2807&lt;=5,"Excellent",K2807&lt;=10,"Good",TRUE,"Delayed")</f>
        <v>Excellent</v>
      </c>
      <c r="AA2807" s="5" t="str">
        <f>_xlfn.XLOOKUP(Table1[[#This Row],[Shipment_ID]],A:A,E:E)</f>
        <v>Evergreen</v>
      </c>
      <c r="AB2807" s="5">
        <f t="shared" si="43"/>
        <v>4629.51</v>
      </c>
    </row>
    <row r="2808" spans="1:28">
      <c r="A2808" t="s">
        <v>3002</v>
      </c>
      <c r="B2808" s="1">
        <v>45991</v>
      </c>
      <c r="C2808" t="s">
        <v>29</v>
      </c>
      <c r="D2808" t="s">
        <v>82</v>
      </c>
      <c r="E2808" t="s">
        <v>57</v>
      </c>
      <c r="F2808" t="s">
        <v>32</v>
      </c>
      <c r="G2808" t="s">
        <v>84</v>
      </c>
      <c r="H2808">
        <v>24.25</v>
      </c>
      <c r="I2808">
        <v>409</v>
      </c>
      <c r="J2808">
        <v>101.62</v>
      </c>
      <c r="K2808">
        <v>3</v>
      </c>
      <c r="L2808" t="s">
        <v>34</v>
      </c>
      <c r="M2808" t="s">
        <v>45</v>
      </c>
      <c r="N2808">
        <v>45427.4</v>
      </c>
      <c r="O2808" t="s">
        <v>248</v>
      </c>
      <c r="P2808" t="s">
        <v>37</v>
      </c>
      <c r="Q2808">
        <v>84.42</v>
      </c>
      <c r="R2808">
        <v>1788</v>
      </c>
      <c r="S2808">
        <v>4502.28</v>
      </c>
      <c r="T2808">
        <v>5206.74</v>
      </c>
      <c r="U2808" t="str">
        <f>TEXT(Table1[[#This Row],[Booking_Date]],"mmm")</f>
        <v>Nov</v>
      </c>
      <c r="V2808">
        <f>YEAR(Table1[[#This Row],[Booking_Date]])</f>
        <v>2025</v>
      </c>
      <c r="W2808" t="s">
        <v>104</v>
      </c>
      <c r="X2808" t="str">
        <f>IF(Table1[[#This Row],[Freight_Cost]]&gt;50000,"High","Low")</f>
        <v>Low</v>
      </c>
      <c r="Y2808" s="5" t="str">
        <f>IF(Table1[[#This Row],[Profit]]&gt;10000,"Good","Average")</f>
        <v>Average</v>
      </c>
      <c r="Z2808" s="5" t="str" cm="1">
        <f t="array" ref="Z2808">_xlfn.IFS(K2808&lt;=5,"Excellent",K2808&lt;=10,"Good",TRUE,"Delayed")</f>
        <v>Excellent</v>
      </c>
      <c r="AA2808" s="5" t="str">
        <f>_xlfn.XLOOKUP(Table1[[#This Row],[Shipment_ID]],A:A,E:E)</f>
        <v>Evergreen</v>
      </c>
      <c r="AB2808" s="5">
        <f t="shared" si="43"/>
        <v>5206.74</v>
      </c>
    </row>
    <row r="2809" spans="1:28">
      <c r="A2809" t="s">
        <v>3003</v>
      </c>
      <c r="B2809" s="1">
        <v>45558</v>
      </c>
      <c r="C2809" t="s">
        <v>89</v>
      </c>
      <c r="D2809" t="s">
        <v>72</v>
      </c>
      <c r="E2809" t="s">
        <v>31</v>
      </c>
      <c r="F2809" t="s">
        <v>32</v>
      </c>
      <c r="G2809" t="s">
        <v>43</v>
      </c>
      <c r="H2809">
        <v>23.28</v>
      </c>
      <c r="I2809">
        <v>1688</v>
      </c>
      <c r="J2809">
        <v>87.77</v>
      </c>
      <c r="K2809">
        <v>6</v>
      </c>
      <c r="L2809" t="s">
        <v>44</v>
      </c>
      <c r="M2809" t="s">
        <v>35</v>
      </c>
      <c r="N2809">
        <v>55740.4</v>
      </c>
      <c r="O2809" t="s">
        <v>111</v>
      </c>
      <c r="P2809" t="s">
        <v>54</v>
      </c>
      <c r="Q2809">
        <v>86.38</v>
      </c>
      <c r="R2809">
        <v>4307.2</v>
      </c>
      <c r="S2809">
        <v>1990.62</v>
      </c>
      <c r="T2809">
        <v>9935.2000000000007</v>
      </c>
      <c r="U2809" t="str">
        <f>TEXT(Table1[[#This Row],[Booking_Date]],"mmm")</f>
        <v>Sep</v>
      </c>
      <c r="V2809">
        <f>YEAR(Table1[[#This Row],[Booking_Date]])</f>
        <v>2024</v>
      </c>
      <c r="W2809" t="s">
        <v>48</v>
      </c>
      <c r="X2809" t="str">
        <f>IF(Table1[[#This Row],[Freight_Cost]]&gt;50000,"High","Low")</f>
        <v>High</v>
      </c>
      <c r="Y2809" s="5" t="str">
        <f>IF(Table1[[#This Row],[Profit]]&gt;10000,"Good","Average")</f>
        <v>Average</v>
      </c>
      <c r="Z2809" s="5" t="str" cm="1">
        <f t="array" ref="Z2809">_xlfn.IFS(K2809&lt;=5,"Excellent",K2809&lt;=10,"Good",TRUE,"Delayed")</f>
        <v>Good</v>
      </c>
      <c r="AA2809" s="5" t="str">
        <f>_xlfn.XLOOKUP(Table1[[#This Row],[Shipment_ID]],A:A,E:E)</f>
        <v>Hapag-Lloyd</v>
      </c>
      <c r="AB2809" s="5">
        <f t="shared" si="43"/>
        <v>9935.2000000000007</v>
      </c>
    </row>
    <row r="2810" spans="1:28">
      <c r="A2810" t="s">
        <v>3004</v>
      </c>
      <c r="B2810" s="1">
        <v>45897</v>
      </c>
      <c r="C2810" t="s">
        <v>50</v>
      </c>
      <c r="D2810" t="s">
        <v>82</v>
      </c>
      <c r="E2810" t="s">
        <v>83</v>
      </c>
      <c r="F2810" t="s">
        <v>58</v>
      </c>
      <c r="G2810" t="s">
        <v>43</v>
      </c>
      <c r="H2810">
        <v>20.97</v>
      </c>
      <c r="I2810">
        <v>751</v>
      </c>
      <c r="J2810">
        <v>86.44</v>
      </c>
      <c r="K2810">
        <v>3</v>
      </c>
      <c r="L2810" t="s">
        <v>34</v>
      </c>
      <c r="M2810" t="s">
        <v>35</v>
      </c>
      <c r="N2810">
        <v>59257.8</v>
      </c>
      <c r="O2810" t="s">
        <v>216</v>
      </c>
      <c r="P2810" t="s">
        <v>54</v>
      </c>
      <c r="Q2810">
        <v>81.13</v>
      </c>
      <c r="R2810">
        <v>2340.8000000000002</v>
      </c>
      <c r="S2810">
        <v>1749.68</v>
      </c>
      <c r="T2810">
        <v>7506.65</v>
      </c>
      <c r="U2810" t="str">
        <f>TEXT(Table1[[#This Row],[Booking_Date]],"mmm")</f>
        <v>Aug</v>
      </c>
      <c r="V2810">
        <f>YEAR(Table1[[#This Row],[Booking_Date]])</f>
        <v>2025</v>
      </c>
      <c r="W2810" t="s">
        <v>48</v>
      </c>
      <c r="X2810" t="str">
        <f>IF(Table1[[#This Row],[Freight_Cost]]&gt;50000,"High","Low")</f>
        <v>High</v>
      </c>
      <c r="Y2810" s="5" t="str">
        <f>IF(Table1[[#This Row],[Profit]]&gt;10000,"Good","Average")</f>
        <v>Average</v>
      </c>
      <c r="Z2810" s="5" t="str" cm="1">
        <f t="array" ref="Z2810">_xlfn.IFS(K2810&lt;=5,"Excellent",K2810&lt;=10,"Good",TRUE,"Delayed")</f>
        <v>Excellent</v>
      </c>
      <c r="AA2810" s="5" t="str">
        <f>_xlfn.XLOOKUP(Table1[[#This Row],[Shipment_ID]],A:A,E:E)</f>
        <v>MSC</v>
      </c>
      <c r="AB2810" s="5">
        <f t="shared" si="43"/>
        <v>7506.65</v>
      </c>
    </row>
    <row r="2811" spans="1:28">
      <c r="A2811" t="s">
        <v>3005</v>
      </c>
      <c r="B2811" s="1">
        <v>45847</v>
      </c>
      <c r="C2811" t="s">
        <v>40</v>
      </c>
      <c r="D2811" t="s">
        <v>82</v>
      </c>
      <c r="E2811" t="s">
        <v>102</v>
      </c>
      <c r="F2811" t="s">
        <v>58</v>
      </c>
      <c r="G2811" t="s">
        <v>67</v>
      </c>
      <c r="H2811">
        <v>12.77</v>
      </c>
      <c r="I2811">
        <v>843</v>
      </c>
      <c r="J2811">
        <v>101.96</v>
      </c>
      <c r="K2811">
        <v>4</v>
      </c>
      <c r="L2811" t="s">
        <v>44</v>
      </c>
      <c r="M2811" t="s">
        <v>35</v>
      </c>
      <c r="N2811">
        <v>49844.2</v>
      </c>
      <c r="O2811" t="s">
        <v>109</v>
      </c>
      <c r="P2811" t="s">
        <v>37</v>
      </c>
      <c r="Q2811">
        <v>85.97</v>
      </c>
      <c r="R2811">
        <v>2196.8000000000002</v>
      </c>
      <c r="S2811">
        <v>2927.25</v>
      </c>
      <c r="T2811">
        <v>6277.82</v>
      </c>
      <c r="U2811" t="str">
        <f>TEXT(Table1[[#This Row],[Booking_Date]],"mmm")</f>
        <v>Jul</v>
      </c>
      <c r="V2811">
        <f>YEAR(Table1[[#This Row],[Booking_Date]])</f>
        <v>2025</v>
      </c>
      <c r="W2811" t="s">
        <v>48</v>
      </c>
      <c r="X2811" t="str">
        <f>IF(Table1[[#This Row],[Freight_Cost]]&gt;50000,"High","Low")</f>
        <v>Low</v>
      </c>
      <c r="Y2811" s="5" t="str">
        <f>IF(Table1[[#This Row],[Profit]]&gt;10000,"Good","Average")</f>
        <v>Average</v>
      </c>
      <c r="Z2811" s="5" t="str" cm="1">
        <f t="array" ref="Z2811">_xlfn.IFS(K2811&lt;=5,"Excellent",K2811&lt;=10,"Good",TRUE,"Delayed")</f>
        <v>Excellent</v>
      </c>
      <c r="AA2811" s="5" t="str">
        <f>_xlfn.XLOOKUP(Table1[[#This Row],[Shipment_ID]],A:A,E:E)</f>
        <v>Maersk</v>
      </c>
      <c r="AB2811" s="5">
        <f t="shared" si="43"/>
        <v>6277.82</v>
      </c>
    </row>
    <row r="2812" spans="1:28">
      <c r="A2812" t="s">
        <v>3006</v>
      </c>
      <c r="B2812" s="1">
        <v>45320</v>
      </c>
      <c r="C2812" t="s">
        <v>115</v>
      </c>
      <c r="D2812" t="s">
        <v>56</v>
      </c>
      <c r="E2812" t="s">
        <v>99</v>
      </c>
      <c r="F2812" t="s">
        <v>58</v>
      </c>
      <c r="G2812" t="s">
        <v>84</v>
      </c>
      <c r="H2812">
        <v>16.600000000000001</v>
      </c>
      <c r="I2812">
        <v>1927</v>
      </c>
      <c r="J2812">
        <v>93.76</v>
      </c>
      <c r="K2812">
        <v>6</v>
      </c>
      <c r="L2812" t="s">
        <v>68</v>
      </c>
      <c r="M2812" t="s">
        <v>60</v>
      </c>
      <c r="N2812">
        <v>63815.199999999997</v>
      </c>
      <c r="O2812" t="s">
        <v>989</v>
      </c>
      <c r="P2812" t="s">
        <v>74</v>
      </c>
      <c r="Q2812">
        <v>85.57</v>
      </c>
      <c r="R2812">
        <v>4518</v>
      </c>
      <c r="S2812">
        <v>2567.7800000000002</v>
      </c>
      <c r="T2812">
        <v>9098.23</v>
      </c>
      <c r="U2812" t="str">
        <f>TEXT(Table1[[#This Row],[Booking_Date]],"mmm")</f>
        <v>Jan</v>
      </c>
      <c r="V2812">
        <f>YEAR(Table1[[#This Row],[Booking_Date]])</f>
        <v>2024</v>
      </c>
      <c r="W2812" t="s">
        <v>38</v>
      </c>
      <c r="X2812" t="str">
        <f>IF(Table1[[#This Row],[Freight_Cost]]&gt;50000,"High","Low")</f>
        <v>High</v>
      </c>
      <c r="Y2812" s="5" t="str">
        <f>IF(Table1[[#This Row],[Profit]]&gt;10000,"Good","Average")</f>
        <v>Average</v>
      </c>
      <c r="Z2812" s="5" t="str" cm="1">
        <f t="array" ref="Z2812">_xlfn.IFS(K2812&lt;=5,"Excellent",K2812&lt;=10,"Good",TRUE,"Delayed")</f>
        <v>Good</v>
      </c>
      <c r="AA2812" s="5" t="str">
        <f>_xlfn.XLOOKUP(Table1[[#This Row],[Shipment_ID]],A:A,E:E)</f>
        <v>ONE</v>
      </c>
      <c r="AB2812" s="5">
        <f t="shared" si="43"/>
        <v>9098.23</v>
      </c>
    </row>
    <row r="2813" spans="1:28">
      <c r="A2813" t="s">
        <v>3007</v>
      </c>
      <c r="B2813" s="1">
        <v>45749</v>
      </c>
      <c r="C2813" t="s">
        <v>50</v>
      </c>
      <c r="D2813" t="s">
        <v>72</v>
      </c>
      <c r="E2813" t="s">
        <v>102</v>
      </c>
      <c r="F2813" t="s">
        <v>58</v>
      </c>
      <c r="G2813" t="s">
        <v>90</v>
      </c>
      <c r="H2813">
        <v>27.15</v>
      </c>
      <c r="I2813">
        <v>2750</v>
      </c>
      <c r="J2813">
        <v>102.79</v>
      </c>
      <c r="K2813">
        <v>6</v>
      </c>
      <c r="L2813" t="s">
        <v>68</v>
      </c>
      <c r="M2813" t="s">
        <v>35</v>
      </c>
      <c r="N2813">
        <v>88269.8</v>
      </c>
      <c r="O2813" t="s">
        <v>219</v>
      </c>
      <c r="P2813" t="s">
        <v>78</v>
      </c>
      <c r="Q2813">
        <v>84.23</v>
      </c>
      <c r="R2813">
        <v>6586</v>
      </c>
      <c r="S2813">
        <v>1754.96</v>
      </c>
      <c r="T2813">
        <v>11081.41</v>
      </c>
      <c r="U2813" t="str">
        <f>TEXT(Table1[[#This Row],[Booking_Date]],"mmm")</f>
        <v>Apr</v>
      </c>
      <c r="V2813">
        <f>YEAR(Table1[[#This Row],[Booking_Date]])</f>
        <v>2025</v>
      </c>
      <c r="W2813" t="s">
        <v>75</v>
      </c>
      <c r="X2813" t="str">
        <f>IF(Table1[[#This Row],[Freight_Cost]]&gt;50000,"High","Low")</f>
        <v>High</v>
      </c>
      <c r="Y2813" s="5" t="str">
        <f>IF(Table1[[#This Row],[Profit]]&gt;10000,"Good","Average")</f>
        <v>Good</v>
      </c>
      <c r="Z2813" s="5" t="str" cm="1">
        <f t="array" ref="Z2813">_xlfn.IFS(K2813&lt;=5,"Excellent",K2813&lt;=10,"Good",TRUE,"Delayed")</f>
        <v>Good</v>
      </c>
      <c r="AA2813" s="5" t="str">
        <f>_xlfn.XLOOKUP(Table1[[#This Row],[Shipment_ID]],A:A,E:E)</f>
        <v>Maersk</v>
      </c>
      <c r="AB2813" s="5">
        <f t="shared" si="43"/>
        <v>11081.41</v>
      </c>
    </row>
    <row r="2814" spans="1:28">
      <c r="A2814" t="s">
        <v>3008</v>
      </c>
      <c r="B2814" s="1">
        <v>45470</v>
      </c>
      <c r="C2814" t="s">
        <v>40</v>
      </c>
      <c r="D2814" t="s">
        <v>56</v>
      </c>
      <c r="E2814" t="s">
        <v>102</v>
      </c>
      <c r="F2814" t="s">
        <v>58</v>
      </c>
      <c r="G2814" t="s">
        <v>43</v>
      </c>
      <c r="H2814">
        <v>24.36</v>
      </c>
      <c r="I2814">
        <v>2439</v>
      </c>
      <c r="J2814">
        <v>98.7</v>
      </c>
      <c r="K2814">
        <v>7</v>
      </c>
      <c r="L2814" t="s">
        <v>44</v>
      </c>
      <c r="M2814" t="s">
        <v>60</v>
      </c>
      <c r="N2814">
        <v>75036</v>
      </c>
      <c r="O2814" t="s">
        <v>109</v>
      </c>
      <c r="P2814" t="s">
        <v>47</v>
      </c>
      <c r="Q2814">
        <v>87.12</v>
      </c>
      <c r="R2814">
        <v>5852.4</v>
      </c>
      <c r="S2814">
        <v>2579.56</v>
      </c>
      <c r="T2814">
        <v>11595.66</v>
      </c>
      <c r="U2814" t="str">
        <f>TEXT(Table1[[#This Row],[Booking_Date]],"mmm")</f>
        <v>Jun</v>
      </c>
      <c r="V2814">
        <f>YEAR(Table1[[#This Row],[Booking_Date]])</f>
        <v>2024</v>
      </c>
      <c r="W2814" t="s">
        <v>75</v>
      </c>
      <c r="X2814" t="str">
        <f>IF(Table1[[#This Row],[Freight_Cost]]&gt;50000,"High","Low")</f>
        <v>High</v>
      </c>
      <c r="Y2814" s="5" t="str">
        <f>IF(Table1[[#This Row],[Profit]]&gt;10000,"Good","Average")</f>
        <v>Good</v>
      </c>
      <c r="Z2814" s="5" t="str" cm="1">
        <f t="array" ref="Z2814">_xlfn.IFS(K2814&lt;=5,"Excellent",K2814&lt;=10,"Good",TRUE,"Delayed")</f>
        <v>Good</v>
      </c>
      <c r="AA2814" s="5" t="str">
        <f>_xlfn.XLOOKUP(Table1[[#This Row],[Shipment_ID]],A:A,E:E)</f>
        <v>Maersk</v>
      </c>
      <c r="AB2814" s="5">
        <f t="shared" si="43"/>
        <v>11595.66</v>
      </c>
    </row>
    <row r="2815" spans="1:28">
      <c r="A2815" t="s">
        <v>3009</v>
      </c>
      <c r="B2815" s="1">
        <v>45809</v>
      </c>
      <c r="C2815" t="s">
        <v>40</v>
      </c>
      <c r="D2815" t="s">
        <v>56</v>
      </c>
      <c r="E2815" t="s">
        <v>83</v>
      </c>
      <c r="F2815" t="s">
        <v>58</v>
      </c>
      <c r="G2815" t="s">
        <v>33</v>
      </c>
      <c r="H2815">
        <v>21.56</v>
      </c>
      <c r="I2815">
        <v>461</v>
      </c>
      <c r="J2815">
        <v>85.19</v>
      </c>
      <c r="K2815">
        <v>2</v>
      </c>
      <c r="L2815" t="s">
        <v>44</v>
      </c>
      <c r="M2815" t="s">
        <v>35</v>
      </c>
      <c r="N2815">
        <v>51158.8</v>
      </c>
      <c r="O2815" t="s">
        <v>350</v>
      </c>
      <c r="P2815" t="s">
        <v>74</v>
      </c>
      <c r="Q2815">
        <v>81.150000000000006</v>
      </c>
      <c r="R2815">
        <v>1784.4</v>
      </c>
      <c r="S2815">
        <v>3446.65</v>
      </c>
      <c r="T2815">
        <v>6891</v>
      </c>
      <c r="U2815" t="str">
        <f>TEXT(Table1[[#This Row],[Booking_Date]],"mmm")</f>
        <v>Jun</v>
      </c>
      <c r="V2815">
        <f>YEAR(Table1[[#This Row],[Booking_Date]])</f>
        <v>2025</v>
      </c>
      <c r="W2815" t="s">
        <v>75</v>
      </c>
      <c r="X2815" t="str">
        <f>IF(Table1[[#This Row],[Freight_Cost]]&gt;50000,"High","Low")</f>
        <v>High</v>
      </c>
      <c r="Y2815" s="5" t="str">
        <f>IF(Table1[[#This Row],[Profit]]&gt;10000,"Good","Average")</f>
        <v>Average</v>
      </c>
      <c r="Z2815" s="5" t="str" cm="1">
        <f t="array" ref="Z2815">_xlfn.IFS(K2815&lt;=5,"Excellent",K2815&lt;=10,"Good",TRUE,"Delayed")</f>
        <v>Excellent</v>
      </c>
      <c r="AA2815" s="5" t="str">
        <f>_xlfn.XLOOKUP(Table1[[#This Row],[Shipment_ID]],A:A,E:E)</f>
        <v>MSC</v>
      </c>
      <c r="AB2815" s="5">
        <f t="shared" si="43"/>
        <v>6891</v>
      </c>
    </row>
    <row r="2816" spans="1:28">
      <c r="A2816" t="s">
        <v>3010</v>
      </c>
      <c r="B2816" s="1">
        <v>45638</v>
      </c>
      <c r="C2816" t="s">
        <v>115</v>
      </c>
      <c r="D2816" t="s">
        <v>72</v>
      </c>
      <c r="E2816" t="s">
        <v>66</v>
      </c>
      <c r="F2816" t="s">
        <v>32</v>
      </c>
      <c r="G2816" t="s">
        <v>52</v>
      </c>
      <c r="H2816">
        <v>27.36</v>
      </c>
      <c r="I2816">
        <v>1165</v>
      </c>
      <c r="J2816">
        <v>89.9</v>
      </c>
      <c r="K2816">
        <v>3</v>
      </c>
      <c r="L2816" t="s">
        <v>34</v>
      </c>
      <c r="M2816" t="s">
        <v>60</v>
      </c>
      <c r="N2816">
        <v>54392</v>
      </c>
      <c r="O2816" t="s">
        <v>87</v>
      </c>
      <c r="P2816" t="s">
        <v>78</v>
      </c>
      <c r="Q2816">
        <v>84.98</v>
      </c>
      <c r="R2816">
        <v>3424.4</v>
      </c>
      <c r="S2816">
        <v>4528.8</v>
      </c>
      <c r="T2816">
        <v>5800.76</v>
      </c>
      <c r="U2816" t="str">
        <f>TEXT(Table1[[#This Row],[Booking_Date]],"mmm")</f>
        <v>Dec</v>
      </c>
      <c r="V2816">
        <f>YEAR(Table1[[#This Row],[Booking_Date]])</f>
        <v>2024</v>
      </c>
      <c r="W2816" t="s">
        <v>104</v>
      </c>
      <c r="X2816" t="str">
        <f>IF(Table1[[#This Row],[Freight_Cost]]&gt;50000,"High","Low")</f>
        <v>High</v>
      </c>
      <c r="Y2816" s="5" t="str">
        <f>IF(Table1[[#This Row],[Profit]]&gt;10000,"Good","Average")</f>
        <v>Average</v>
      </c>
      <c r="Z2816" s="5" t="str" cm="1">
        <f t="array" ref="Z2816">_xlfn.IFS(K2816&lt;=5,"Excellent",K2816&lt;=10,"Good",TRUE,"Delayed")</f>
        <v>Excellent</v>
      </c>
      <c r="AA2816" s="5" t="str">
        <f>_xlfn.XLOOKUP(Table1[[#This Row],[Shipment_ID]],A:A,E:E)</f>
        <v>COSCO</v>
      </c>
      <c r="AB2816" s="5">
        <f t="shared" si="43"/>
        <v>5800.76</v>
      </c>
    </row>
    <row r="2817" spans="1:28">
      <c r="A2817" t="s">
        <v>3011</v>
      </c>
      <c r="B2817" s="1">
        <v>45325</v>
      </c>
      <c r="C2817" t="s">
        <v>89</v>
      </c>
      <c r="D2817" t="s">
        <v>41</v>
      </c>
      <c r="E2817" t="s">
        <v>42</v>
      </c>
      <c r="F2817" t="s">
        <v>32</v>
      </c>
      <c r="G2817" t="s">
        <v>67</v>
      </c>
      <c r="H2817">
        <v>16.16</v>
      </c>
      <c r="I2817">
        <v>2799</v>
      </c>
      <c r="J2817">
        <v>88.79</v>
      </c>
      <c r="K2817">
        <v>8</v>
      </c>
      <c r="L2817" t="s">
        <v>44</v>
      </c>
      <c r="M2817" t="s">
        <v>60</v>
      </c>
      <c r="N2817">
        <v>58786.8</v>
      </c>
      <c r="O2817" t="s">
        <v>137</v>
      </c>
      <c r="P2817" t="s">
        <v>62</v>
      </c>
      <c r="Q2817">
        <v>85.9</v>
      </c>
      <c r="R2817">
        <v>6244.4</v>
      </c>
      <c r="S2817">
        <v>2275.59</v>
      </c>
      <c r="T2817">
        <v>8053.32</v>
      </c>
      <c r="U2817" t="str">
        <f>TEXT(Table1[[#This Row],[Booking_Date]],"mmm")</f>
        <v>Feb</v>
      </c>
      <c r="V2817">
        <f>YEAR(Table1[[#This Row],[Booking_Date]])</f>
        <v>2024</v>
      </c>
      <c r="W2817" t="s">
        <v>38</v>
      </c>
      <c r="X2817" t="str">
        <f>IF(Table1[[#This Row],[Freight_Cost]]&gt;50000,"High","Low")</f>
        <v>High</v>
      </c>
      <c r="Y2817" s="5" t="str">
        <f>IF(Table1[[#This Row],[Profit]]&gt;10000,"Good","Average")</f>
        <v>Average</v>
      </c>
      <c r="Z2817" s="5" t="str" cm="1">
        <f t="array" ref="Z2817">_xlfn.IFS(K2817&lt;=5,"Excellent",K2817&lt;=10,"Good",TRUE,"Delayed")</f>
        <v>Good</v>
      </c>
      <c r="AA2817" s="5" t="str">
        <f>_xlfn.XLOOKUP(Table1[[#This Row],[Shipment_ID]],A:A,E:E)</f>
        <v>CMA CGM</v>
      </c>
      <c r="AB2817" s="5">
        <f t="shared" si="43"/>
        <v>8053.32</v>
      </c>
    </row>
    <row r="2818" spans="1:28">
      <c r="A2818" t="s">
        <v>3012</v>
      </c>
      <c r="B2818" s="1">
        <v>45416</v>
      </c>
      <c r="C2818" t="s">
        <v>64</v>
      </c>
      <c r="D2818" t="s">
        <v>108</v>
      </c>
      <c r="E2818" t="s">
        <v>66</v>
      </c>
      <c r="F2818" t="s">
        <v>32</v>
      </c>
      <c r="G2818" t="s">
        <v>59</v>
      </c>
      <c r="H2818">
        <v>14.93</v>
      </c>
      <c r="I2818">
        <v>913</v>
      </c>
      <c r="J2818">
        <v>101.72</v>
      </c>
      <c r="K2818">
        <v>2</v>
      </c>
      <c r="L2818" t="s">
        <v>34</v>
      </c>
      <c r="M2818" t="s">
        <v>45</v>
      </c>
      <c r="N2818">
        <v>43099.4</v>
      </c>
      <c r="O2818" t="s">
        <v>395</v>
      </c>
      <c r="P2818" t="s">
        <v>70</v>
      </c>
      <c r="Q2818">
        <v>83.85</v>
      </c>
      <c r="R2818">
        <v>2423.1999999999998</v>
      </c>
      <c r="S2818">
        <v>4733.4799999999996</v>
      </c>
      <c r="T2818">
        <v>4354.5</v>
      </c>
      <c r="U2818" t="str">
        <f>TEXT(Table1[[#This Row],[Booking_Date]],"mmm")</f>
        <v>May</v>
      </c>
      <c r="V2818">
        <f>YEAR(Table1[[#This Row],[Booking_Date]])</f>
        <v>2024</v>
      </c>
      <c r="W2818" t="s">
        <v>75</v>
      </c>
      <c r="X2818" t="str">
        <f>IF(Table1[[#This Row],[Freight_Cost]]&gt;50000,"High","Low")</f>
        <v>Low</v>
      </c>
      <c r="Y2818" s="5" t="str">
        <f>IF(Table1[[#This Row],[Profit]]&gt;10000,"Good","Average")</f>
        <v>Average</v>
      </c>
      <c r="Z2818" s="5" t="str" cm="1">
        <f t="array" ref="Z2818">_xlfn.IFS(K2818&lt;=5,"Excellent",K2818&lt;=10,"Good",TRUE,"Delayed")</f>
        <v>Excellent</v>
      </c>
      <c r="AA2818" s="5" t="str">
        <f>_xlfn.XLOOKUP(Table1[[#This Row],[Shipment_ID]],A:A,E:E)</f>
        <v>COSCO</v>
      </c>
      <c r="AB2818" s="5">
        <f t="shared" ref="AB2818:AB2881" si="44">INDEX(T:T,MATCH(A2818,A:A,0))</f>
        <v>4354.5</v>
      </c>
    </row>
    <row r="2819" spans="1:28">
      <c r="A2819" t="s">
        <v>3013</v>
      </c>
      <c r="B2819" s="1">
        <v>46061</v>
      </c>
      <c r="C2819" t="s">
        <v>40</v>
      </c>
      <c r="D2819" t="s">
        <v>65</v>
      </c>
      <c r="E2819" t="s">
        <v>42</v>
      </c>
      <c r="F2819" t="s">
        <v>58</v>
      </c>
      <c r="G2819" t="s">
        <v>90</v>
      </c>
      <c r="H2819">
        <v>25.71</v>
      </c>
      <c r="I2819">
        <v>2306</v>
      </c>
      <c r="J2819">
        <v>103.61</v>
      </c>
      <c r="K2819">
        <v>6</v>
      </c>
      <c r="L2819" t="s">
        <v>44</v>
      </c>
      <c r="M2819" t="s">
        <v>35</v>
      </c>
      <c r="N2819">
        <v>79244.2</v>
      </c>
      <c r="O2819" t="s">
        <v>118</v>
      </c>
      <c r="P2819" t="s">
        <v>62</v>
      </c>
      <c r="Q2819">
        <v>84.02</v>
      </c>
      <c r="R2819">
        <v>5640.4</v>
      </c>
      <c r="S2819">
        <v>1873.81</v>
      </c>
      <c r="T2819">
        <v>6441.65</v>
      </c>
      <c r="U2819" t="str">
        <f>TEXT(Table1[[#This Row],[Booking_Date]],"mmm")</f>
        <v>Feb</v>
      </c>
      <c r="V2819">
        <f>YEAR(Table1[[#This Row],[Booking_Date]])</f>
        <v>2026</v>
      </c>
      <c r="W2819" t="s">
        <v>38</v>
      </c>
      <c r="X2819" t="str">
        <f>IF(Table1[[#This Row],[Freight_Cost]]&gt;50000,"High","Low")</f>
        <v>High</v>
      </c>
      <c r="Y2819" s="5" t="str">
        <f>IF(Table1[[#This Row],[Profit]]&gt;10000,"Good","Average")</f>
        <v>Average</v>
      </c>
      <c r="Z2819" s="5" t="str" cm="1">
        <f t="array" ref="Z2819">_xlfn.IFS(K2819&lt;=5,"Excellent",K2819&lt;=10,"Good",TRUE,"Delayed")</f>
        <v>Good</v>
      </c>
      <c r="AA2819" s="5" t="str">
        <f>_xlfn.XLOOKUP(Table1[[#This Row],[Shipment_ID]],A:A,E:E)</f>
        <v>CMA CGM</v>
      </c>
      <c r="AB2819" s="5">
        <f t="shared" si="44"/>
        <v>6441.65</v>
      </c>
    </row>
    <row r="2820" spans="1:28">
      <c r="A2820" t="s">
        <v>3014</v>
      </c>
      <c r="B2820" s="1">
        <v>45670</v>
      </c>
      <c r="C2820" t="s">
        <v>29</v>
      </c>
      <c r="D2820" t="s">
        <v>51</v>
      </c>
      <c r="E2820" t="s">
        <v>31</v>
      </c>
      <c r="F2820" t="s">
        <v>32</v>
      </c>
      <c r="G2820" t="s">
        <v>84</v>
      </c>
      <c r="H2820">
        <v>24.7</v>
      </c>
      <c r="I2820">
        <v>1287</v>
      </c>
      <c r="J2820">
        <v>86.42</v>
      </c>
      <c r="K2820">
        <v>4</v>
      </c>
      <c r="L2820" t="s">
        <v>68</v>
      </c>
      <c r="M2820" t="s">
        <v>45</v>
      </c>
      <c r="N2820">
        <v>52044.4</v>
      </c>
      <c r="O2820" t="s">
        <v>224</v>
      </c>
      <c r="P2820" t="s">
        <v>74</v>
      </c>
      <c r="Q2820">
        <v>87.67</v>
      </c>
      <c r="R2820">
        <v>3562</v>
      </c>
      <c r="S2820">
        <v>4253.99</v>
      </c>
      <c r="T2820">
        <v>5412.92</v>
      </c>
      <c r="U2820" t="str">
        <f>TEXT(Table1[[#This Row],[Booking_Date]],"mmm")</f>
        <v>Jan</v>
      </c>
      <c r="V2820">
        <f>YEAR(Table1[[#This Row],[Booking_Date]])</f>
        <v>2025</v>
      </c>
      <c r="W2820" t="s">
        <v>38</v>
      </c>
      <c r="X2820" t="str">
        <f>IF(Table1[[#This Row],[Freight_Cost]]&gt;50000,"High","Low")</f>
        <v>High</v>
      </c>
      <c r="Y2820" s="5" t="str">
        <f>IF(Table1[[#This Row],[Profit]]&gt;10000,"Good","Average")</f>
        <v>Average</v>
      </c>
      <c r="Z2820" s="5" t="str" cm="1">
        <f t="array" ref="Z2820">_xlfn.IFS(K2820&lt;=5,"Excellent",K2820&lt;=10,"Good",TRUE,"Delayed")</f>
        <v>Excellent</v>
      </c>
      <c r="AA2820" s="5" t="str">
        <f>_xlfn.XLOOKUP(Table1[[#This Row],[Shipment_ID]],A:A,E:E)</f>
        <v>Hapag-Lloyd</v>
      </c>
      <c r="AB2820" s="5">
        <f t="shared" si="44"/>
        <v>5412.92</v>
      </c>
    </row>
    <row r="2821" spans="1:28">
      <c r="A2821" t="s">
        <v>3015</v>
      </c>
      <c r="B2821" s="1">
        <v>46028</v>
      </c>
      <c r="C2821" t="s">
        <v>29</v>
      </c>
      <c r="D2821" t="s">
        <v>41</v>
      </c>
      <c r="E2821" t="s">
        <v>102</v>
      </c>
      <c r="F2821" t="s">
        <v>32</v>
      </c>
      <c r="G2821" t="s">
        <v>33</v>
      </c>
      <c r="H2821">
        <v>16.100000000000001</v>
      </c>
      <c r="I2821">
        <v>451</v>
      </c>
      <c r="J2821">
        <v>97.58</v>
      </c>
      <c r="K2821">
        <v>2</v>
      </c>
      <c r="L2821" t="s">
        <v>68</v>
      </c>
      <c r="M2821" t="s">
        <v>60</v>
      </c>
      <c r="N2821">
        <v>34111.599999999999</v>
      </c>
      <c r="O2821" t="s">
        <v>106</v>
      </c>
      <c r="P2821" t="s">
        <v>47</v>
      </c>
      <c r="Q2821">
        <v>88.9</v>
      </c>
      <c r="R2821">
        <v>1546</v>
      </c>
      <c r="S2821">
        <v>1749.96</v>
      </c>
      <c r="T2821">
        <v>4091.67</v>
      </c>
      <c r="U2821" t="str">
        <f>TEXT(Table1[[#This Row],[Booking_Date]],"mmm")</f>
        <v>Jan</v>
      </c>
      <c r="V2821">
        <f>YEAR(Table1[[#This Row],[Booking_Date]])</f>
        <v>2026</v>
      </c>
      <c r="W2821" t="s">
        <v>38</v>
      </c>
      <c r="X2821" t="str">
        <f>IF(Table1[[#This Row],[Freight_Cost]]&gt;50000,"High","Low")</f>
        <v>Low</v>
      </c>
      <c r="Y2821" s="5" t="str">
        <f>IF(Table1[[#This Row],[Profit]]&gt;10000,"Good","Average")</f>
        <v>Average</v>
      </c>
      <c r="Z2821" s="5" t="str" cm="1">
        <f t="array" ref="Z2821">_xlfn.IFS(K2821&lt;=5,"Excellent",K2821&lt;=10,"Good",TRUE,"Delayed")</f>
        <v>Excellent</v>
      </c>
      <c r="AA2821" s="5" t="str">
        <f>_xlfn.XLOOKUP(Table1[[#This Row],[Shipment_ID]],A:A,E:E)</f>
        <v>Maersk</v>
      </c>
      <c r="AB2821" s="5">
        <f t="shared" si="44"/>
        <v>4091.67</v>
      </c>
    </row>
    <row r="2822" spans="1:28">
      <c r="A2822" t="s">
        <v>3016</v>
      </c>
      <c r="B2822" s="1">
        <v>46137</v>
      </c>
      <c r="C2822" t="s">
        <v>121</v>
      </c>
      <c r="D2822" t="s">
        <v>82</v>
      </c>
      <c r="E2822" t="s">
        <v>31</v>
      </c>
      <c r="F2822" t="s">
        <v>32</v>
      </c>
      <c r="G2822" t="s">
        <v>67</v>
      </c>
      <c r="H2822">
        <v>18.52</v>
      </c>
      <c r="I2822">
        <v>1397</v>
      </c>
      <c r="J2822">
        <v>92.57</v>
      </c>
      <c r="K2822">
        <v>4</v>
      </c>
      <c r="L2822" t="s">
        <v>34</v>
      </c>
      <c r="M2822" t="s">
        <v>35</v>
      </c>
      <c r="N2822">
        <v>53540.4</v>
      </c>
      <c r="O2822" t="s">
        <v>324</v>
      </c>
      <c r="P2822" t="s">
        <v>62</v>
      </c>
      <c r="Q2822">
        <v>88.79</v>
      </c>
      <c r="R2822">
        <v>3534.8</v>
      </c>
      <c r="S2822">
        <v>4502.63</v>
      </c>
      <c r="T2822">
        <v>6072.79</v>
      </c>
      <c r="U2822" t="str">
        <f>TEXT(Table1[[#This Row],[Booking_Date]],"mmm")</f>
        <v>Apr</v>
      </c>
      <c r="V2822">
        <f>YEAR(Table1[[#This Row],[Booking_Date]])</f>
        <v>2026</v>
      </c>
      <c r="W2822" t="s">
        <v>75</v>
      </c>
      <c r="X2822" t="str">
        <f>IF(Table1[[#This Row],[Freight_Cost]]&gt;50000,"High","Low")</f>
        <v>High</v>
      </c>
      <c r="Y2822" s="5" t="str">
        <f>IF(Table1[[#This Row],[Profit]]&gt;10000,"Good","Average")</f>
        <v>Average</v>
      </c>
      <c r="Z2822" s="5" t="str" cm="1">
        <f t="array" ref="Z2822">_xlfn.IFS(K2822&lt;=5,"Excellent",K2822&lt;=10,"Good",TRUE,"Delayed")</f>
        <v>Excellent</v>
      </c>
      <c r="AA2822" s="5" t="str">
        <f>_xlfn.XLOOKUP(Table1[[#This Row],[Shipment_ID]],A:A,E:E)</f>
        <v>Hapag-Lloyd</v>
      </c>
      <c r="AB2822" s="5">
        <f t="shared" si="44"/>
        <v>6072.79</v>
      </c>
    </row>
    <row r="2823" spans="1:28">
      <c r="A2823" t="s">
        <v>3017</v>
      </c>
      <c r="B2823" s="1">
        <v>45870</v>
      </c>
      <c r="C2823" t="s">
        <v>89</v>
      </c>
      <c r="D2823" t="s">
        <v>72</v>
      </c>
      <c r="E2823" t="s">
        <v>57</v>
      </c>
      <c r="F2823" t="s">
        <v>58</v>
      </c>
      <c r="G2823" t="s">
        <v>67</v>
      </c>
      <c r="H2823">
        <v>18.18</v>
      </c>
      <c r="I2823">
        <v>2644</v>
      </c>
      <c r="J2823">
        <v>104.56</v>
      </c>
      <c r="K2823">
        <v>7</v>
      </c>
      <c r="L2823" t="s">
        <v>68</v>
      </c>
      <c r="M2823" t="s">
        <v>35</v>
      </c>
      <c r="N2823">
        <v>79137.2</v>
      </c>
      <c r="O2823" t="s">
        <v>989</v>
      </c>
      <c r="P2823" t="s">
        <v>74</v>
      </c>
      <c r="Q2823">
        <v>82.4</v>
      </c>
      <c r="R2823">
        <v>6015.2</v>
      </c>
      <c r="S2823">
        <v>3720.02</v>
      </c>
      <c r="T2823">
        <v>12322.99</v>
      </c>
      <c r="U2823" t="str">
        <f>TEXT(Table1[[#This Row],[Booking_Date]],"mmm")</f>
        <v>Aug</v>
      </c>
      <c r="V2823">
        <f>YEAR(Table1[[#This Row],[Booking_Date]])</f>
        <v>2025</v>
      </c>
      <c r="W2823" t="s">
        <v>48</v>
      </c>
      <c r="X2823" t="str">
        <f>IF(Table1[[#This Row],[Freight_Cost]]&gt;50000,"High","Low")</f>
        <v>High</v>
      </c>
      <c r="Y2823" s="5" t="str">
        <f>IF(Table1[[#This Row],[Profit]]&gt;10000,"Good","Average")</f>
        <v>Good</v>
      </c>
      <c r="Z2823" s="5" t="str" cm="1">
        <f t="array" ref="Z2823">_xlfn.IFS(K2823&lt;=5,"Excellent",K2823&lt;=10,"Good",TRUE,"Delayed")</f>
        <v>Good</v>
      </c>
      <c r="AA2823" s="5" t="str">
        <f>_xlfn.XLOOKUP(Table1[[#This Row],[Shipment_ID]],A:A,E:E)</f>
        <v>Evergreen</v>
      </c>
      <c r="AB2823" s="5">
        <f t="shared" si="44"/>
        <v>12322.99</v>
      </c>
    </row>
    <row r="2824" spans="1:28">
      <c r="A2824" t="s">
        <v>3018</v>
      </c>
      <c r="B2824" s="1">
        <v>45426</v>
      </c>
      <c r="C2824" t="s">
        <v>89</v>
      </c>
      <c r="D2824" t="s">
        <v>51</v>
      </c>
      <c r="E2824" t="s">
        <v>42</v>
      </c>
      <c r="F2824" t="s">
        <v>32</v>
      </c>
      <c r="G2824" t="s">
        <v>43</v>
      </c>
      <c r="H2824">
        <v>16.149999999999999</v>
      </c>
      <c r="I2824">
        <v>1054</v>
      </c>
      <c r="J2824">
        <v>93.92</v>
      </c>
      <c r="K2824">
        <v>2</v>
      </c>
      <c r="L2824" t="s">
        <v>68</v>
      </c>
      <c r="M2824" t="s">
        <v>35</v>
      </c>
      <c r="N2824">
        <v>44953.4</v>
      </c>
      <c r="O2824" t="s">
        <v>450</v>
      </c>
      <c r="P2824" t="s">
        <v>74</v>
      </c>
      <c r="Q2824">
        <v>81.430000000000007</v>
      </c>
      <c r="R2824">
        <v>2754</v>
      </c>
      <c r="S2824">
        <v>3838.08</v>
      </c>
      <c r="T2824">
        <v>4612.42</v>
      </c>
      <c r="U2824" t="str">
        <f>TEXT(Table1[[#This Row],[Booking_Date]],"mmm")</f>
        <v>May</v>
      </c>
      <c r="V2824">
        <f>YEAR(Table1[[#This Row],[Booking_Date]])</f>
        <v>2024</v>
      </c>
      <c r="W2824" t="s">
        <v>75</v>
      </c>
      <c r="X2824" t="str">
        <f>IF(Table1[[#This Row],[Freight_Cost]]&gt;50000,"High","Low")</f>
        <v>Low</v>
      </c>
      <c r="Y2824" s="5" t="str">
        <f>IF(Table1[[#This Row],[Profit]]&gt;10000,"Good","Average")</f>
        <v>Average</v>
      </c>
      <c r="Z2824" s="5" t="str" cm="1">
        <f t="array" ref="Z2824">_xlfn.IFS(K2824&lt;=5,"Excellent",K2824&lt;=10,"Good",TRUE,"Delayed")</f>
        <v>Excellent</v>
      </c>
      <c r="AA2824" s="5" t="str">
        <f>_xlfn.XLOOKUP(Table1[[#This Row],[Shipment_ID]],A:A,E:E)</f>
        <v>CMA CGM</v>
      </c>
      <c r="AB2824" s="5">
        <f t="shared" si="44"/>
        <v>4612.42</v>
      </c>
    </row>
    <row r="2825" spans="1:28">
      <c r="A2825" t="s">
        <v>3019</v>
      </c>
      <c r="B2825" s="1">
        <v>45903</v>
      </c>
      <c r="C2825" t="s">
        <v>89</v>
      </c>
      <c r="D2825" t="s">
        <v>51</v>
      </c>
      <c r="E2825" t="s">
        <v>83</v>
      </c>
      <c r="F2825" t="s">
        <v>58</v>
      </c>
      <c r="G2825" t="s">
        <v>59</v>
      </c>
      <c r="H2825">
        <v>10</v>
      </c>
      <c r="I2825">
        <v>1206</v>
      </c>
      <c r="J2825">
        <v>99.16</v>
      </c>
      <c r="K2825">
        <v>3</v>
      </c>
      <c r="L2825" t="s">
        <v>44</v>
      </c>
      <c r="M2825" t="s">
        <v>45</v>
      </c>
      <c r="N2825">
        <v>48871.199999999997</v>
      </c>
      <c r="O2825" t="s">
        <v>93</v>
      </c>
      <c r="P2825" t="s">
        <v>54</v>
      </c>
      <c r="Q2825">
        <v>88.87</v>
      </c>
      <c r="R2825">
        <v>2812</v>
      </c>
      <c r="S2825">
        <v>2646.68</v>
      </c>
      <c r="T2825">
        <v>7226.09</v>
      </c>
      <c r="U2825" t="str">
        <f>TEXT(Table1[[#This Row],[Booking_Date]],"mmm")</f>
        <v>Sep</v>
      </c>
      <c r="V2825">
        <f>YEAR(Table1[[#This Row],[Booking_Date]])</f>
        <v>2025</v>
      </c>
      <c r="W2825" t="s">
        <v>48</v>
      </c>
      <c r="X2825" t="str">
        <f>IF(Table1[[#This Row],[Freight_Cost]]&gt;50000,"High","Low")</f>
        <v>Low</v>
      </c>
      <c r="Y2825" s="5" t="str">
        <f>IF(Table1[[#This Row],[Profit]]&gt;10000,"Good","Average")</f>
        <v>Average</v>
      </c>
      <c r="Z2825" s="5" t="str" cm="1">
        <f t="array" ref="Z2825">_xlfn.IFS(K2825&lt;=5,"Excellent",K2825&lt;=10,"Good",TRUE,"Delayed")</f>
        <v>Excellent</v>
      </c>
      <c r="AA2825" s="5" t="str">
        <f>_xlfn.XLOOKUP(Table1[[#This Row],[Shipment_ID]],A:A,E:E)</f>
        <v>MSC</v>
      </c>
      <c r="AB2825" s="5">
        <f t="shared" si="44"/>
        <v>7226.09</v>
      </c>
    </row>
    <row r="2826" spans="1:28">
      <c r="A2826" t="s">
        <v>3020</v>
      </c>
      <c r="B2826" s="1">
        <v>45931</v>
      </c>
      <c r="C2826" t="s">
        <v>64</v>
      </c>
      <c r="D2826" t="s">
        <v>108</v>
      </c>
      <c r="E2826" t="s">
        <v>102</v>
      </c>
      <c r="F2826" t="s">
        <v>58</v>
      </c>
      <c r="G2826" t="s">
        <v>52</v>
      </c>
      <c r="H2826">
        <v>11.17</v>
      </c>
      <c r="I2826">
        <v>319</v>
      </c>
      <c r="J2826">
        <v>92.07</v>
      </c>
      <c r="K2826">
        <v>2</v>
      </c>
      <c r="L2826" t="s">
        <v>68</v>
      </c>
      <c r="M2826" t="s">
        <v>35</v>
      </c>
      <c r="N2826">
        <v>43429.4</v>
      </c>
      <c r="O2826" t="s">
        <v>254</v>
      </c>
      <c r="P2826" t="s">
        <v>37</v>
      </c>
      <c r="Q2826">
        <v>84.28</v>
      </c>
      <c r="R2826">
        <v>1084.8</v>
      </c>
      <c r="S2826">
        <v>3958.1</v>
      </c>
      <c r="T2826">
        <v>5028.62</v>
      </c>
      <c r="U2826" t="str">
        <f>TEXT(Table1[[#This Row],[Booking_Date]],"mmm")</f>
        <v>Oct</v>
      </c>
      <c r="V2826">
        <f>YEAR(Table1[[#This Row],[Booking_Date]])</f>
        <v>2025</v>
      </c>
      <c r="W2826" t="s">
        <v>104</v>
      </c>
      <c r="X2826" t="str">
        <f>IF(Table1[[#This Row],[Freight_Cost]]&gt;50000,"High","Low")</f>
        <v>Low</v>
      </c>
      <c r="Y2826" s="5" t="str">
        <f>IF(Table1[[#This Row],[Profit]]&gt;10000,"Good","Average")</f>
        <v>Average</v>
      </c>
      <c r="Z2826" s="5" t="str" cm="1">
        <f t="array" ref="Z2826">_xlfn.IFS(K2826&lt;=5,"Excellent",K2826&lt;=10,"Good",TRUE,"Delayed")</f>
        <v>Excellent</v>
      </c>
      <c r="AA2826" s="5" t="str">
        <f>_xlfn.XLOOKUP(Table1[[#This Row],[Shipment_ID]],A:A,E:E)</f>
        <v>Maersk</v>
      </c>
      <c r="AB2826" s="5">
        <f t="shared" si="44"/>
        <v>5028.62</v>
      </c>
    </row>
    <row r="2827" spans="1:28">
      <c r="A2827" t="s">
        <v>3021</v>
      </c>
      <c r="B2827" s="1">
        <v>45309</v>
      </c>
      <c r="C2827" t="s">
        <v>121</v>
      </c>
      <c r="D2827" t="s">
        <v>51</v>
      </c>
      <c r="E2827" t="s">
        <v>57</v>
      </c>
      <c r="F2827" t="s">
        <v>32</v>
      </c>
      <c r="G2827" t="s">
        <v>90</v>
      </c>
      <c r="H2827">
        <v>24.75</v>
      </c>
      <c r="I2827">
        <v>578</v>
      </c>
      <c r="J2827">
        <v>97.22</v>
      </c>
      <c r="K2827">
        <v>2</v>
      </c>
      <c r="L2827" t="s">
        <v>68</v>
      </c>
      <c r="M2827" t="s">
        <v>45</v>
      </c>
      <c r="N2827">
        <v>44877.4</v>
      </c>
      <c r="O2827" t="s">
        <v>170</v>
      </c>
      <c r="P2827" t="s">
        <v>62</v>
      </c>
      <c r="Q2827">
        <v>82.61</v>
      </c>
      <c r="R2827">
        <v>2146</v>
      </c>
      <c r="S2827">
        <v>4362.2700000000004</v>
      </c>
      <c r="T2827">
        <v>3677.1</v>
      </c>
      <c r="U2827" t="str">
        <f>TEXT(Table1[[#This Row],[Booking_Date]],"mmm")</f>
        <v>Jan</v>
      </c>
      <c r="V2827">
        <f>YEAR(Table1[[#This Row],[Booking_Date]])</f>
        <v>2024</v>
      </c>
      <c r="W2827" t="s">
        <v>38</v>
      </c>
      <c r="X2827" t="str">
        <f>IF(Table1[[#This Row],[Freight_Cost]]&gt;50000,"High","Low")</f>
        <v>Low</v>
      </c>
      <c r="Y2827" s="5" t="str">
        <f>IF(Table1[[#This Row],[Profit]]&gt;10000,"Good","Average")</f>
        <v>Average</v>
      </c>
      <c r="Z2827" s="5" t="str" cm="1">
        <f t="array" ref="Z2827">_xlfn.IFS(K2827&lt;=5,"Excellent",K2827&lt;=10,"Good",TRUE,"Delayed")</f>
        <v>Excellent</v>
      </c>
      <c r="AA2827" s="5" t="str">
        <f>_xlfn.XLOOKUP(Table1[[#This Row],[Shipment_ID]],A:A,E:E)</f>
        <v>Evergreen</v>
      </c>
      <c r="AB2827" s="5">
        <f t="shared" si="44"/>
        <v>3677.1</v>
      </c>
    </row>
    <row r="2828" spans="1:28">
      <c r="A2828" t="s">
        <v>3022</v>
      </c>
      <c r="B2828" s="1">
        <v>46144</v>
      </c>
      <c r="C2828" t="s">
        <v>64</v>
      </c>
      <c r="D2828" t="s">
        <v>56</v>
      </c>
      <c r="E2828" t="s">
        <v>31</v>
      </c>
      <c r="F2828" t="s">
        <v>32</v>
      </c>
      <c r="G2828" t="s">
        <v>84</v>
      </c>
      <c r="H2828">
        <v>12.81</v>
      </c>
      <c r="I2828">
        <v>1055</v>
      </c>
      <c r="J2828">
        <v>100.46</v>
      </c>
      <c r="K2828">
        <v>2</v>
      </c>
      <c r="L2828" t="s">
        <v>44</v>
      </c>
      <c r="M2828" t="s">
        <v>45</v>
      </c>
      <c r="N2828">
        <v>37744.199999999997</v>
      </c>
      <c r="O2828" t="s">
        <v>432</v>
      </c>
      <c r="P2828" t="s">
        <v>37</v>
      </c>
      <c r="Q2828">
        <v>83.99</v>
      </c>
      <c r="R2828">
        <v>2622.4</v>
      </c>
      <c r="S2828">
        <v>2654.78</v>
      </c>
      <c r="T2828">
        <v>6282.17</v>
      </c>
      <c r="U2828" t="str">
        <f>TEXT(Table1[[#This Row],[Booking_Date]],"mmm")</f>
        <v>May</v>
      </c>
      <c r="V2828">
        <f>YEAR(Table1[[#This Row],[Booking_Date]])</f>
        <v>2026</v>
      </c>
      <c r="W2828" t="s">
        <v>75</v>
      </c>
      <c r="X2828" t="str">
        <f>IF(Table1[[#This Row],[Freight_Cost]]&gt;50000,"High","Low")</f>
        <v>Low</v>
      </c>
      <c r="Y2828" s="5" t="str">
        <f>IF(Table1[[#This Row],[Profit]]&gt;10000,"Good","Average")</f>
        <v>Average</v>
      </c>
      <c r="Z2828" s="5" t="str" cm="1">
        <f t="array" ref="Z2828">_xlfn.IFS(K2828&lt;=5,"Excellent",K2828&lt;=10,"Good",TRUE,"Delayed")</f>
        <v>Excellent</v>
      </c>
      <c r="AA2828" s="5" t="str">
        <f>_xlfn.XLOOKUP(Table1[[#This Row],[Shipment_ID]],A:A,E:E)</f>
        <v>Hapag-Lloyd</v>
      </c>
      <c r="AB2828" s="5">
        <f t="shared" si="44"/>
        <v>6282.17</v>
      </c>
    </row>
    <row r="2829" spans="1:28">
      <c r="A2829" t="s">
        <v>3023</v>
      </c>
      <c r="B2829" s="1">
        <v>45735</v>
      </c>
      <c r="C2829" t="s">
        <v>64</v>
      </c>
      <c r="D2829" t="s">
        <v>65</v>
      </c>
      <c r="E2829" t="s">
        <v>83</v>
      </c>
      <c r="F2829" t="s">
        <v>58</v>
      </c>
      <c r="G2829" t="s">
        <v>52</v>
      </c>
      <c r="H2829">
        <v>14.71</v>
      </c>
      <c r="I2829">
        <v>734</v>
      </c>
      <c r="J2829">
        <v>93.84</v>
      </c>
      <c r="K2829">
        <v>2</v>
      </c>
      <c r="L2829" t="s">
        <v>34</v>
      </c>
      <c r="M2829" t="s">
        <v>45</v>
      </c>
      <c r="N2829">
        <v>51807.8</v>
      </c>
      <c r="O2829" t="s">
        <v>272</v>
      </c>
      <c r="P2829" t="s">
        <v>74</v>
      </c>
      <c r="Q2829">
        <v>86.26</v>
      </c>
      <c r="R2829">
        <v>2056.4</v>
      </c>
      <c r="S2829">
        <v>4165.82</v>
      </c>
      <c r="T2829">
        <v>7886.67</v>
      </c>
      <c r="U2829" t="str">
        <f>TEXT(Table1[[#This Row],[Booking_Date]],"mmm")</f>
        <v>Mar</v>
      </c>
      <c r="V2829">
        <f>YEAR(Table1[[#This Row],[Booking_Date]])</f>
        <v>2025</v>
      </c>
      <c r="W2829" t="s">
        <v>38</v>
      </c>
      <c r="X2829" t="str">
        <f>IF(Table1[[#This Row],[Freight_Cost]]&gt;50000,"High","Low")</f>
        <v>High</v>
      </c>
      <c r="Y2829" s="5" t="str">
        <f>IF(Table1[[#This Row],[Profit]]&gt;10000,"Good","Average")</f>
        <v>Average</v>
      </c>
      <c r="Z2829" s="5" t="str" cm="1">
        <f t="array" ref="Z2829">_xlfn.IFS(K2829&lt;=5,"Excellent",K2829&lt;=10,"Good",TRUE,"Delayed")</f>
        <v>Excellent</v>
      </c>
      <c r="AA2829" s="5" t="str">
        <f>_xlfn.XLOOKUP(Table1[[#This Row],[Shipment_ID]],A:A,E:E)</f>
        <v>MSC</v>
      </c>
      <c r="AB2829" s="5">
        <f t="shared" si="44"/>
        <v>7886.67</v>
      </c>
    </row>
    <row r="2830" spans="1:28">
      <c r="A2830" t="s">
        <v>3024</v>
      </c>
      <c r="B2830" s="1">
        <v>46158</v>
      </c>
      <c r="C2830" t="s">
        <v>50</v>
      </c>
      <c r="D2830" t="s">
        <v>72</v>
      </c>
      <c r="E2830" t="s">
        <v>102</v>
      </c>
      <c r="F2830" t="s">
        <v>58</v>
      </c>
      <c r="G2830" t="s">
        <v>90</v>
      </c>
      <c r="H2830">
        <v>12.15</v>
      </c>
      <c r="I2830">
        <v>1208</v>
      </c>
      <c r="J2830">
        <v>91.29</v>
      </c>
      <c r="K2830">
        <v>4</v>
      </c>
      <c r="L2830" t="s">
        <v>34</v>
      </c>
      <c r="M2830" t="s">
        <v>45</v>
      </c>
      <c r="N2830">
        <v>54885.8</v>
      </c>
      <c r="O2830" t="s">
        <v>254</v>
      </c>
      <c r="P2830" t="s">
        <v>74</v>
      </c>
      <c r="Q2830">
        <v>86.3</v>
      </c>
      <c r="R2830">
        <v>2902</v>
      </c>
      <c r="S2830">
        <v>1743.5</v>
      </c>
      <c r="T2830">
        <v>4667.55</v>
      </c>
      <c r="U2830" t="str">
        <f>TEXT(Table1[[#This Row],[Booking_Date]],"mmm")</f>
        <v>May</v>
      </c>
      <c r="V2830">
        <f>YEAR(Table1[[#This Row],[Booking_Date]])</f>
        <v>2026</v>
      </c>
      <c r="W2830" t="s">
        <v>75</v>
      </c>
      <c r="X2830" t="str">
        <f>IF(Table1[[#This Row],[Freight_Cost]]&gt;50000,"High","Low")</f>
        <v>High</v>
      </c>
      <c r="Y2830" s="5" t="str">
        <f>IF(Table1[[#This Row],[Profit]]&gt;10000,"Good","Average")</f>
        <v>Average</v>
      </c>
      <c r="Z2830" s="5" t="str" cm="1">
        <f t="array" ref="Z2830">_xlfn.IFS(K2830&lt;=5,"Excellent",K2830&lt;=10,"Good",TRUE,"Delayed")</f>
        <v>Excellent</v>
      </c>
      <c r="AA2830" s="5" t="str">
        <f>_xlfn.XLOOKUP(Table1[[#This Row],[Shipment_ID]],A:A,E:E)</f>
        <v>Maersk</v>
      </c>
      <c r="AB2830" s="5">
        <f t="shared" si="44"/>
        <v>4667.55</v>
      </c>
    </row>
    <row r="2831" spans="1:28">
      <c r="A2831" t="s">
        <v>3025</v>
      </c>
      <c r="B2831" s="1">
        <v>45309</v>
      </c>
      <c r="C2831" t="s">
        <v>50</v>
      </c>
      <c r="D2831" t="s">
        <v>72</v>
      </c>
      <c r="E2831" t="s">
        <v>99</v>
      </c>
      <c r="F2831" t="s">
        <v>58</v>
      </c>
      <c r="G2831" t="s">
        <v>67</v>
      </c>
      <c r="H2831">
        <v>10.28</v>
      </c>
      <c r="I2831">
        <v>392</v>
      </c>
      <c r="J2831">
        <v>100.84</v>
      </c>
      <c r="K2831">
        <v>2</v>
      </c>
      <c r="L2831" t="s">
        <v>68</v>
      </c>
      <c r="M2831" t="s">
        <v>35</v>
      </c>
      <c r="N2831">
        <v>44556.800000000003</v>
      </c>
      <c r="O2831" t="s">
        <v>262</v>
      </c>
      <c r="P2831" t="s">
        <v>62</v>
      </c>
      <c r="Q2831">
        <v>88.67</v>
      </c>
      <c r="R2831">
        <v>1195.2</v>
      </c>
      <c r="S2831">
        <v>2062.94</v>
      </c>
      <c r="T2831">
        <v>3792.3</v>
      </c>
      <c r="U2831" t="str">
        <f>TEXT(Table1[[#This Row],[Booking_Date]],"mmm")</f>
        <v>Jan</v>
      </c>
      <c r="V2831">
        <f>YEAR(Table1[[#This Row],[Booking_Date]])</f>
        <v>2024</v>
      </c>
      <c r="W2831" t="s">
        <v>38</v>
      </c>
      <c r="X2831" t="str">
        <f>IF(Table1[[#This Row],[Freight_Cost]]&gt;50000,"High","Low")</f>
        <v>Low</v>
      </c>
      <c r="Y2831" s="5" t="str">
        <f>IF(Table1[[#This Row],[Profit]]&gt;10000,"Good","Average")</f>
        <v>Average</v>
      </c>
      <c r="Z2831" s="5" t="str" cm="1">
        <f t="array" ref="Z2831">_xlfn.IFS(K2831&lt;=5,"Excellent",K2831&lt;=10,"Good",TRUE,"Delayed")</f>
        <v>Excellent</v>
      </c>
      <c r="AA2831" s="5" t="str">
        <f>_xlfn.XLOOKUP(Table1[[#This Row],[Shipment_ID]],A:A,E:E)</f>
        <v>ONE</v>
      </c>
      <c r="AB2831" s="5">
        <f t="shared" si="44"/>
        <v>3792.3</v>
      </c>
    </row>
    <row r="2832" spans="1:28">
      <c r="A2832" t="s">
        <v>3026</v>
      </c>
      <c r="B2832" s="1">
        <v>45381</v>
      </c>
      <c r="C2832" t="s">
        <v>29</v>
      </c>
      <c r="D2832" t="s">
        <v>108</v>
      </c>
      <c r="E2832" t="s">
        <v>31</v>
      </c>
      <c r="F2832" t="s">
        <v>32</v>
      </c>
      <c r="G2832" t="s">
        <v>67</v>
      </c>
      <c r="H2832">
        <v>18.420000000000002</v>
      </c>
      <c r="I2832">
        <v>2494</v>
      </c>
      <c r="J2832">
        <v>86.29</v>
      </c>
      <c r="K2832">
        <v>7</v>
      </c>
      <c r="L2832" t="s">
        <v>68</v>
      </c>
      <c r="M2832" t="s">
        <v>60</v>
      </c>
      <c r="N2832">
        <v>59360.800000000003</v>
      </c>
      <c r="O2832" t="s">
        <v>248</v>
      </c>
      <c r="P2832" t="s">
        <v>62</v>
      </c>
      <c r="Q2832">
        <v>81.81</v>
      </c>
      <c r="R2832">
        <v>5724.8</v>
      </c>
      <c r="S2832">
        <v>4695.08</v>
      </c>
      <c r="T2832">
        <v>10085.81</v>
      </c>
      <c r="U2832" t="str">
        <f>TEXT(Table1[[#This Row],[Booking_Date]],"mmm")</f>
        <v>Mar</v>
      </c>
      <c r="V2832">
        <f>YEAR(Table1[[#This Row],[Booking_Date]])</f>
        <v>2024</v>
      </c>
      <c r="W2832" t="s">
        <v>38</v>
      </c>
      <c r="X2832" t="str">
        <f>IF(Table1[[#This Row],[Freight_Cost]]&gt;50000,"High","Low")</f>
        <v>High</v>
      </c>
      <c r="Y2832" s="5" t="str">
        <f>IF(Table1[[#This Row],[Profit]]&gt;10000,"Good","Average")</f>
        <v>Good</v>
      </c>
      <c r="Z2832" s="5" t="str" cm="1">
        <f t="array" ref="Z2832">_xlfn.IFS(K2832&lt;=5,"Excellent",K2832&lt;=10,"Good",TRUE,"Delayed")</f>
        <v>Good</v>
      </c>
      <c r="AA2832" s="5" t="str">
        <f>_xlfn.XLOOKUP(Table1[[#This Row],[Shipment_ID]],A:A,E:E)</f>
        <v>Hapag-Lloyd</v>
      </c>
      <c r="AB2832" s="5">
        <f t="shared" si="44"/>
        <v>10085.81</v>
      </c>
    </row>
    <row r="2833" spans="1:28">
      <c r="A2833" t="s">
        <v>3027</v>
      </c>
      <c r="B2833" s="1">
        <v>45871</v>
      </c>
      <c r="C2833" t="s">
        <v>29</v>
      </c>
      <c r="D2833" t="s">
        <v>65</v>
      </c>
      <c r="E2833" t="s">
        <v>57</v>
      </c>
      <c r="F2833" t="s">
        <v>32</v>
      </c>
      <c r="G2833" t="s">
        <v>84</v>
      </c>
      <c r="H2833">
        <v>23.34</v>
      </c>
      <c r="I2833">
        <v>1914</v>
      </c>
      <c r="J2833">
        <v>99.04</v>
      </c>
      <c r="K2833">
        <v>6</v>
      </c>
      <c r="L2833" t="s">
        <v>68</v>
      </c>
      <c r="M2833" t="s">
        <v>35</v>
      </c>
      <c r="N2833">
        <v>62358.8</v>
      </c>
      <c r="O2833" t="s">
        <v>137</v>
      </c>
      <c r="P2833" t="s">
        <v>54</v>
      </c>
      <c r="Q2833">
        <v>82.38</v>
      </c>
      <c r="R2833">
        <v>4761.6000000000004</v>
      </c>
      <c r="S2833">
        <v>1590.52</v>
      </c>
      <c r="T2833">
        <v>9510.0300000000007</v>
      </c>
      <c r="U2833" t="str">
        <f>TEXT(Table1[[#This Row],[Booking_Date]],"mmm")</f>
        <v>Aug</v>
      </c>
      <c r="V2833">
        <f>YEAR(Table1[[#This Row],[Booking_Date]])</f>
        <v>2025</v>
      </c>
      <c r="W2833" t="s">
        <v>48</v>
      </c>
      <c r="X2833" t="str">
        <f>IF(Table1[[#This Row],[Freight_Cost]]&gt;50000,"High","Low")</f>
        <v>High</v>
      </c>
      <c r="Y2833" s="5" t="str">
        <f>IF(Table1[[#This Row],[Profit]]&gt;10000,"Good","Average")</f>
        <v>Average</v>
      </c>
      <c r="Z2833" s="5" t="str" cm="1">
        <f t="array" ref="Z2833">_xlfn.IFS(K2833&lt;=5,"Excellent",K2833&lt;=10,"Good",TRUE,"Delayed")</f>
        <v>Good</v>
      </c>
      <c r="AA2833" s="5" t="str">
        <f>_xlfn.XLOOKUP(Table1[[#This Row],[Shipment_ID]],A:A,E:E)</f>
        <v>Evergreen</v>
      </c>
      <c r="AB2833" s="5">
        <f t="shared" si="44"/>
        <v>9510.0300000000007</v>
      </c>
    </row>
    <row r="2834" spans="1:28">
      <c r="A2834" t="s">
        <v>3028</v>
      </c>
      <c r="B2834" s="1">
        <v>45472</v>
      </c>
      <c r="C2834" t="s">
        <v>40</v>
      </c>
      <c r="D2834" t="s">
        <v>82</v>
      </c>
      <c r="E2834" t="s">
        <v>31</v>
      </c>
      <c r="F2834" t="s">
        <v>32</v>
      </c>
      <c r="G2834" t="s">
        <v>59</v>
      </c>
      <c r="H2834">
        <v>18.89</v>
      </c>
      <c r="I2834">
        <v>2394</v>
      </c>
      <c r="J2834">
        <v>93.81</v>
      </c>
      <c r="K2834">
        <v>7</v>
      </c>
      <c r="L2834" t="s">
        <v>44</v>
      </c>
      <c r="M2834" t="s">
        <v>60</v>
      </c>
      <c r="N2834">
        <v>56986.2</v>
      </c>
      <c r="O2834" t="s">
        <v>135</v>
      </c>
      <c r="P2834" t="s">
        <v>37</v>
      </c>
      <c r="Q2834">
        <v>81.22</v>
      </c>
      <c r="R2834">
        <v>5543.6</v>
      </c>
      <c r="S2834">
        <v>3856.86</v>
      </c>
      <c r="T2834">
        <v>5069.38</v>
      </c>
      <c r="U2834" t="str">
        <f>TEXT(Table1[[#This Row],[Booking_Date]],"mmm")</f>
        <v>Jun</v>
      </c>
      <c r="V2834">
        <f>YEAR(Table1[[#This Row],[Booking_Date]])</f>
        <v>2024</v>
      </c>
      <c r="W2834" t="s">
        <v>75</v>
      </c>
      <c r="X2834" t="str">
        <f>IF(Table1[[#This Row],[Freight_Cost]]&gt;50000,"High","Low")</f>
        <v>High</v>
      </c>
      <c r="Y2834" s="5" t="str">
        <f>IF(Table1[[#This Row],[Profit]]&gt;10000,"Good","Average")</f>
        <v>Average</v>
      </c>
      <c r="Z2834" s="5" t="str" cm="1">
        <f t="array" ref="Z2834">_xlfn.IFS(K2834&lt;=5,"Excellent",K2834&lt;=10,"Good",TRUE,"Delayed")</f>
        <v>Good</v>
      </c>
      <c r="AA2834" s="5" t="str">
        <f>_xlfn.XLOOKUP(Table1[[#This Row],[Shipment_ID]],A:A,E:E)</f>
        <v>Hapag-Lloyd</v>
      </c>
      <c r="AB2834" s="5">
        <f t="shared" si="44"/>
        <v>5069.38</v>
      </c>
    </row>
    <row r="2835" spans="1:28">
      <c r="A2835" t="s">
        <v>3029</v>
      </c>
      <c r="B2835" s="1">
        <v>45325</v>
      </c>
      <c r="C2835" t="s">
        <v>115</v>
      </c>
      <c r="D2835" t="s">
        <v>82</v>
      </c>
      <c r="E2835" t="s">
        <v>99</v>
      </c>
      <c r="F2835" t="s">
        <v>32</v>
      </c>
      <c r="G2835" t="s">
        <v>52</v>
      </c>
      <c r="H2835">
        <v>15.47</v>
      </c>
      <c r="I2835">
        <v>1686</v>
      </c>
      <c r="J2835">
        <v>101.76</v>
      </c>
      <c r="K2835">
        <v>6</v>
      </c>
      <c r="L2835" t="s">
        <v>68</v>
      </c>
      <c r="M2835" t="s">
        <v>45</v>
      </c>
      <c r="N2835">
        <v>50366.2</v>
      </c>
      <c r="O2835" t="s">
        <v>256</v>
      </c>
      <c r="P2835" t="s">
        <v>74</v>
      </c>
      <c r="Q2835">
        <v>87.3</v>
      </c>
      <c r="R2835">
        <v>3990.8</v>
      </c>
      <c r="S2835">
        <v>2352.35</v>
      </c>
      <c r="T2835">
        <v>7716.31</v>
      </c>
      <c r="U2835" t="str">
        <f>TEXT(Table1[[#This Row],[Booking_Date]],"mmm")</f>
        <v>Feb</v>
      </c>
      <c r="V2835">
        <f>YEAR(Table1[[#This Row],[Booking_Date]])</f>
        <v>2024</v>
      </c>
      <c r="W2835" t="s">
        <v>38</v>
      </c>
      <c r="X2835" t="str">
        <f>IF(Table1[[#This Row],[Freight_Cost]]&gt;50000,"High","Low")</f>
        <v>High</v>
      </c>
      <c r="Y2835" s="5" t="str">
        <f>IF(Table1[[#This Row],[Profit]]&gt;10000,"Good","Average")</f>
        <v>Average</v>
      </c>
      <c r="Z2835" s="5" t="str" cm="1">
        <f t="array" ref="Z2835">_xlfn.IFS(K2835&lt;=5,"Excellent",K2835&lt;=10,"Good",TRUE,"Delayed")</f>
        <v>Good</v>
      </c>
      <c r="AA2835" s="5" t="str">
        <f>_xlfn.XLOOKUP(Table1[[#This Row],[Shipment_ID]],A:A,E:E)</f>
        <v>ONE</v>
      </c>
      <c r="AB2835" s="5">
        <f t="shared" si="44"/>
        <v>7716.31</v>
      </c>
    </row>
    <row r="2836" spans="1:28">
      <c r="A2836" t="s">
        <v>3030</v>
      </c>
      <c r="B2836" s="1">
        <v>45453</v>
      </c>
      <c r="C2836" t="s">
        <v>50</v>
      </c>
      <c r="D2836" t="s">
        <v>56</v>
      </c>
      <c r="E2836" t="s">
        <v>102</v>
      </c>
      <c r="F2836" t="s">
        <v>58</v>
      </c>
      <c r="G2836" t="s">
        <v>33</v>
      </c>
      <c r="H2836">
        <v>19.36</v>
      </c>
      <c r="I2836">
        <v>2131</v>
      </c>
      <c r="J2836">
        <v>95.95</v>
      </c>
      <c r="K2836">
        <v>7</v>
      </c>
      <c r="L2836" t="s">
        <v>44</v>
      </c>
      <c r="M2836" t="s">
        <v>45</v>
      </c>
      <c r="N2836">
        <v>68010</v>
      </c>
      <c r="O2836" t="s">
        <v>254</v>
      </c>
      <c r="P2836" t="s">
        <v>74</v>
      </c>
      <c r="Q2836">
        <v>82.52</v>
      </c>
      <c r="R2836">
        <v>5036.3999999999996</v>
      </c>
      <c r="S2836">
        <v>2796.75</v>
      </c>
      <c r="T2836">
        <v>11154.93</v>
      </c>
      <c r="U2836" t="str">
        <f>TEXT(Table1[[#This Row],[Booking_Date]],"mmm")</f>
        <v>Jun</v>
      </c>
      <c r="V2836">
        <f>YEAR(Table1[[#This Row],[Booking_Date]])</f>
        <v>2024</v>
      </c>
      <c r="W2836" t="s">
        <v>75</v>
      </c>
      <c r="X2836" t="str">
        <f>IF(Table1[[#This Row],[Freight_Cost]]&gt;50000,"High","Low")</f>
        <v>High</v>
      </c>
      <c r="Y2836" s="5" t="str">
        <f>IF(Table1[[#This Row],[Profit]]&gt;10000,"Good","Average")</f>
        <v>Good</v>
      </c>
      <c r="Z2836" s="5" t="str" cm="1">
        <f t="array" ref="Z2836">_xlfn.IFS(K2836&lt;=5,"Excellent",K2836&lt;=10,"Good",TRUE,"Delayed")</f>
        <v>Good</v>
      </c>
      <c r="AA2836" s="5" t="str">
        <f>_xlfn.XLOOKUP(Table1[[#This Row],[Shipment_ID]],A:A,E:E)</f>
        <v>Maersk</v>
      </c>
      <c r="AB2836" s="5">
        <f t="shared" si="44"/>
        <v>11154.93</v>
      </c>
    </row>
    <row r="2837" spans="1:28">
      <c r="A2837" t="s">
        <v>3031</v>
      </c>
      <c r="B2837" s="1">
        <v>45567</v>
      </c>
      <c r="C2837" t="s">
        <v>40</v>
      </c>
      <c r="D2837" t="s">
        <v>56</v>
      </c>
      <c r="E2837" t="s">
        <v>57</v>
      </c>
      <c r="F2837" t="s">
        <v>32</v>
      </c>
      <c r="G2837" t="s">
        <v>33</v>
      </c>
      <c r="H2837">
        <v>24.97</v>
      </c>
      <c r="I2837">
        <v>448</v>
      </c>
      <c r="J2837">
        <v>97.86</v>
      </c>
      <c r="K2837">
        <v>3</v>
      </c>
      <c r="L2837" t="s">
        <v>34</v>
      </c>
      <c r="M2837" t="s">
        <v>35</v>
      </c>
      <c r="N2837">
        <v>48592.2</v>
      </c>
      <c r="O2837" t="s">
        <v>283</v>
      </c>
      <c r="P2837" t="s">
        <v>70</v>
      </c>
      <c r="Q2837">
        <v>82.91</v>
      </c>
      <c r="R2837">
        <v>1894.8</v>
      </c>
      <c r="S2837">
        <v>4835.28</v>
      </c>
      <c r="T2837">
        <v>7217.26</v>
      </c>
      <c r="U2837" t="str">
        <f>TEXT(Table1[[#This Row],[Booking_Date]],"mmm")</f>
        <v>Oct</v>
      </c>
      <c r="V2837">
        <f>YEAR(Table1[[#This Row],[Booking_Date]])</f>
        <v>2024</v>
      </c>
      <c r="W2837" t="s">
        <v>104</v>
      </c>
      <c r="X2837" t="str">
        <f>IF(Table1[[#This Row],[Freight_Cost]]&gt;50000,"High","Low")</f>
        <v>Low</v>
      </c>
      <c r="Y2837" s="5" t="str">
        <f>IF(Table1[[#This Row],[Profit]]&gt;10000,"Good","Average")</f>
        <v>Average</v>
      </c>
      <c r="Z2837" s="5" t="str" cm="1">
        <f t="array" ref="Z2837">_xlfn.IFS(K2837&lt;=5,"Excellent",K2837&lt;=10,"Good",TRUE,"Delayed")</f>
        <v>Excellent</v>
      </c>
      <c r="AA2837" s="5" t="str">
        <f>_xlfn.XLOOKUP(Table1[[#This Row],[Shipment_ID]],A:A,E:E)</f>
        <v>Evergreen</v>
      </c>
      <c r="AB2837" s="5">
        <f t="shared" si="44"/>
        <v>7217.26</v>
      </c>
    </row>
    <row r="2838" spans="1:28">
      <c r="A2838" t="s">
        <v>3032</v>
      </c>
      <c r="B2838" s="1">
        <v>46189</v>
      </c>
      <c r="C2838" t="s">
        <v>89</v>
      </c>
      <c r="D2838" t="s">
        <v>51</v>
      </c>
      <c r="E2838" t="s">
        <v>57</v>
      </c>
      <c r="F2838" t="s">
        <v>32</v>
      </c>
      <c r="G2838" t="s">
        <v>59</v>
      </c>
      <c r="H2838">
        <v>19.68</v>
      </c>
      <c r="I2838">
        <v>570</v>
      </c>
      <c r="J2838">
        <v>86.3</v>
      </c>
      <c r="K2838">
        <v>2</v>
      </c>
      <c r="L2838" t="s">
        <v>44</v>
      </c>
      <c r="M2838" t="s">
        <v>60</v>
      </c>
      <c r="N2838">
        <v>34908</v>
      </c>
      <c r="O2838" t="s">
        <v>527</v>
      </c>
      <c r="P2838" t="s">
        <v>74</v>
      </c>
      <c r="Q2838">
        <v>81.680000000000007</v>
      </c>
      <c r="R2838">
        <v>1927.2</v>
      </c>
      <c r="S2838">
        <v>3777.8</v>
      </c>
      <c r="T2838">
        <v>6117.57</v>
      </c>
      <c r="U2838" t="str">
        <f>TEXT(Table1[[#This Row],[Booking_Date]],"mmm")</f>
        <v>Jun</v>
      </c>
      <c r="V2838">
        <f>YEAR(Table1[[#This Row],[Booking_Date]])</f>
        <v>2026</v>
      </c>
      <c r="W2838" t="s">
        <v>75</v>
      </c>
      <c r="X2838" t="str">
        <f>IF(Table1[[#This Row],[Freight_Cost]]&gt;50000,"High","Low")</f>
        <v>Low</v>
      </c>
      <c r="Y2838" s="5" t="str">
        <f>IF(Table1[[#This Row],[Profit]]&gt;10000,"Good","Average")</f>
        <v>Average</v>
      </c>
      <c r="Z2838" s="5" t="str" cm="1">
        <f t="array" ref="Z2838">_xlfn.IFS(K2838&lt;=5,"Excellent",K2838&lt;=10,"Good",TRUE,"Delayed")</f>
        <v>Excellent</v>
      </c>
      <c r="AA2838" s="5" t="str">
        <f>_xlfn.XLOOKUP(Table1[[#This Row],[Shipment_ID]],A:A,E:E)</f>
        <v>Evergreen</v>
      </c>
      <c r="AB2838" s="5">
        <f t="shared" si="44"/>
        <v>6117.57</v>
      </c>
    </row>
    <row r="2839" spans="1:28">
      <c r="A2839" t="s">
        <v>3033</v>
      </c>
      <c r="B2839" s="1">
        <v>46112</v>
      </c>
      <c r="C2839" t="s">
        <v>29</v>
      </c>
      <c r="D2839" t="s">
        <v>82</v>
      </c>
      <c r="E2839" t="s">
        <v>99</v>
      </c>
      <c r="F2839" t="s">
        <v>58</v>
      </c>
      <c r="G2839" t="s">
        <v>90</v>
      </c>
      <c r="H2839">
        <v>26.26</v>
      </c>
      <c r="I2839">
        <v>2266</v>
      </c>
      <c r="J2839">
        <v>94.95</v>
      </c>
      <c r="K2839">
        <v>5</v>
      </c>
      <c r="L2839" t="s">
        <v>44</v>
      </c>
      <c r="M2839" t="s">
        <v>45</v>
      </c>
      <c r="N2839">
        <v>75720</v>
      </c>
      <c r="O2839" t="s">
        <v>191</v>
      </c>
      <c r="P2839" t="s">
        <v>37</v>
      </c>
      <c r="Q2839">
        <v>84.13</v>
      </c>
      <c r="R2839">
        <v>5582.4</v>
      </c>
      <c r="S2839">
        <v>2357.69</v>
      </c>
      <c r="T2839">
        <v>9500.65</v>
      </c>
      <c r="U2839" t="str">
        <f>TEXT(Table1[[#This Row],[Booking_Date]],"mmm")</f>
        <v>Mar</v>
      </c>
      <c r="V2839">
        <f>YEAR(Table1[[#This Row],[Booking_Date]])</f>
        <v>2026</v>
      </c>
      <c r="W2839" t="s">
        <v>38</v>
      </c>
      <c r="X2839" t="str">
        <f>IF(Table1[[#This Row],[Freight_Cost]]&gt;50000,"High","Low")</f>
        <v>High</v>
      </c>
      <c r="Y2839" s="5" t="str">
        <f>IF(Table1[[#This Row],[Profit]]&gt;10000,"Good","Average")</f>
        <v>Average</v>
      </c>
      <c r="Z2839" s="5" t="str" cm="1">
        <f t="array" ref="Z2839">_xlfn.IFS(K2839&lt;=5,"Excellent",K2839&lt;=10,"Good",TRUE,"Delayed")</f>
        <v>Excellent</v>
      </c>
      <c r="AA2839" s="5" t="str">
        <f>_xlfn.XLOOKUP(Table1[[#This Row],[Shipment_ID]],A:A,E:E)</f>
        <v>ONE</v>
      </c>
      <c r="AB2839" s="5">
        <f t="shared" si="44"/>
        <v>9500.65</v>
      </c>
    </row>
    <row r="2840" spans="1:28">
      <c r="A2840" t="s">
        <v>3034</v>
      </c>
      <c r="B2840" s="1">
        <v>45434</v>
      </c>
      <c r="C2840" t="s">
        <v>121</v>
      </c>
      <c r="D2840" t="s">
        <v>30</v>
      </c>
      <c r="E2840" t="s">
        <v>42</v>
      </c>
      <c r="F2840" t="s">
        <v>32</v>
      </c>
      <c r="G2840" t="s">
        <v>59</v>
      </c>
      <c r="H2840">
        <v>24.43</v>
      </c>
      <c r="I2840">
        <v>1655</v>
      </c>
      <c r="J2840">
        <v>93.92</v>
      </c>
      <c r="K2840">
        <v>6</v>
      </c>
      <c r="L2840" t="s">
        <v>68</v>
      </c>
      <c r="M2840" t="s">
        <v>60</v>
      </c>
      <c r="N2840">
        <v>55617.4</v>
      </c>
      <c r="O2840" t="s">
        <v>178</v>
      </c>
      <c r="P2840" t="s">
        <v>47</v>
      </c>
      <c r="Q2840">
        <v>86.93</v>
      </c>
      <c r="R2840">
        <v>4287.2</v>
      </c>
      <c r="S2840">
        <v>2066.0700000000002</v>
      </c>
      <c r="T2840">
        <v>9940.1</v>
      </c>
      <c r="U2840" t="str">
        <f>TEXT(Table1[[#This Row],[Booking_Date]],"mmm")</f>
        <v>May</v>
      </c>
      <c r="V2840">
        <f>YEAR(Table1[[#This Row],[Booking_Date]])</f>
        <v>2024</v>
      </c>
      <c r="W2840" t="s">
        <v>75</v>
      </c>
      <c r="X2840" t="str">
        <f>IF(Table1[[#This Row],[Freight_Cost]]&gt;50000,"High","Low")</f>
        <v>High</v>
      </c>
      <c r="Y2840" s="5" t="str">
        <f>IF(Table1[[#This Row],[Profit]]&gt;10000,"Good","Average")</f>
        <v>Average</v>
      </c>
      <c r="Z2840" s="5" t="str" cm="1">
        <f t="array" ref="Z2840">_xlfn.IFS(K2840&lt;=5,"Excellent",K2840&lt;=10,"Good",TRUE,"Delayed")</f>
        <v>Good</v>
      </c>
      <c r="AA2840" s="5" t="str">
        <f>_xlfn.XLOOKUP(Table1[[#This Row],[Shipment_ID]],A:A,E:E)</f>
        <v>CMA CGM</v>
      </c>
      <c r="AB2840" s="5">
        <f t="shared" si="44"/>
        <v>9940.1</v>
      </c>
    </row>
    <row r="2841" spans="1:28">
      <c r="A2841" t="s">
        <v>3035</v>
      </c>
      <c r="B2841" s="1">
        <v>45994</v>
      </c>
      <c r="C2841" t="s">
        <v>40</v>
      </c>
      <c r="D2841" t="s">
        <v>108</v>
      </c>
      <c r="E2841" t="s">
        <v>31</v>
      </c>
      <c r="F2841" t="s">
        <v>58</v>
      </c>
      <c r="G2841" t="s">
        <v>52</v>
      </c>
      <c r="H2841">
        <v>10.09</v>
      </c>
      <c r="I2841">
        <v>450</v>
      </c>
      <c r="J2841">
        <v>92.62</v>
      </c>
      <c r="K2841">
        <v>3</v>
      </c>
      <c r="L2841" t="s">
        <v>68</v>
      </c>
      <c r="M2841" t="s">
        <v>45</v>
      </c>
      <c r="N2841">
        <v>41595.4</v>
      </c>
      <c r="O2841" t="s">
        <v>248</v>
      </c>
      <c r="P2841" t="s">
        <v>62</v>
      </c>
      <c r="Q2841">
        <v>82.35</v>
      </c>
      <c r="R2841">
        <v>1303.5999999999999</v>
      </c>
      <c r="S2841">
        <v>1898.54</v>
      </c>
      <c r="T2841">
        <v>6513.8</v>
      </c>
      <c r="U2841" t="str">
        <f>TEXT(Table1[[#This Row],[Booking_Date]],"mmm")</f>
        <v>Dec</v>
      </c>
      <c r="V2841">
        <f>YEAR(Table1[[#This Row],[Booking_Date]])</f>
        <v>2025</v>
      </c>
      <c r="W2841" t="s">
        <v>104</v>
      </c>
      <c r="X2841" t="str">
        <f>IF(Table1[[#This Row],[Freight_Cost]]&gt;50000,"High","Low")</f>
        <v>Low</v>
      </c>
      <c r="Y2841" s="5" t="str">
        <f>IF(Table1[[#This Row],[Profit]]&gt;10000,"Good","Average")</f>
        <v>Average</v>
      </c>
      <c r="Z2841" s="5" t="str" cm="1">
        <f t="array" ref="Z2841">_xlfn.IFS(K2841&lt;=5,"Excellent",K2841&lt;=10,"Good",TRUE,"Delayed")</f>
        <v>Excellent</v>
      </c>
      <c r="AA2841" s="5" t="str">
        <f>_xlfn.XLOOKUP(Table1[[#This Row],[Shipment_ID]],A:A,E:E)</f>
        <v>Hapag-Lloyd</v>
      </c>
      <c r="AB2841" s="5">
        <f t="shared" si="44"/>
        <v>6513.8</v>
      </c>
    </row>
    <row r="2842" spans="1:28">
      <c r="A2842" t="s">
        <v>3036</v>
      </c>
      <c r="B2842" s="1">
        <v>45820</v>
      </c>
      <c r="C2842" t="s">
        <v>29</v>
      </c>
      <c r="D2842" t="s">
        <v>51</v>
      </c>
      <c r="E2842" t="s">
        <v>31</v>
      </c>
      <c r="F2842" t="s">
        <v>32</v>
      </c>
      <c r="G2842" t="s">
        <v>90</v>
      </c>
      <c r="H2842">
        <v>12.36</v>
      </c>
      <c r="I2842">
        <v>1710</v>
      </c>
      <c r="J2842">
        <v>87.65</v>
      </c>
      <c r="K2842">
        <v>5</v>
      </c>
      <c r="L2842" t="s">
        <v>44</v>
      </c>
      <c r="M2842" t="s">
        <v>35</v>
      </c>
      <c r="N2842">
        <v>46162</v>
      </c>
      <c r="O2842" t="s">
        <v>184</v>
      </c>
      <c r="P2842" t="s">
        <v>74</v>
      </c>
      <c r="Q2842">
        <v>88.87</v>
      </c>
      <c r="R2842">
        <v>3914.4</v>
      </c>
      <c r="S2842">
        <v>2178.0100000000002</v>
      </c>
      <c r="T2842">
        <v>4102.53</v>
      </c>
      <c r="U2842" t="str">
        <f>TEXT(Table1[[#This Row],[Booking_Date]],"mmm")</f>
        <v>Jun</v>
      </c>
      <c r="V2842">
        <f>YEAR(Table1[[#This Row],[Booking_Date]])</f>
        <v>2025</v>
      </c>
      <c r="W2842" t="s">
        <v>75</v>
      </c>
      <c r="X2842" t="str">
        <f>IF(Table1[[#This Row],[Freight_Cost]]&gt;50000,"High","Low")</f>
        <v>Low</v>
      </c>
      <c r="Y2842" s="5" t="str">
        <f>IF(Table1[[#This Row],[Profit]]&gt;10000,"Good","Average")</f>
        <v>Average</v>
      </c>
      <c r="Z2842" s="5" t="str" cm="1">
        <f t="array" ref="Z2842">_xlfn.IFS(K2842&lt;=5,"Excellent",K2842&lt;=10,"Good",TRUE,"Delayed")</f>
        <v>Excellent</v>
      </c>
      <c r="AA2842" s="5" t="str">
        <f>_xlfn.XLOOKUP(Table1[[#This Row],[Shipment_ID]],A:A,E:E)</f>
        <v>Hapag-Lloyd</v>
      </c>
      <c r="AB2842" s="5">
        <f t="shared" si="44"/>
        <v>4102.53</v>
      </c>
    </row>
    <row r="2843" spans="1:28">
      <c r="A2843" t="s">
        <v>3037</v>
      </c>
      <c r="B2843" s="1">
        <v>45772</v>
      </c>
      <c r="C2843" t="s">
        <v>89</v>
      </c>
      <c r="D2843" t="s">
        <v>56</v>
      </c>
      <c r="E2843" t="s">
        <v>42</v>
      </c>
      <c r="F2843" t="s">
        <v>32</v>
      </c>
      <c r="G2843" t="s">
        <v>33</v>
      </c>
      <c r="H2843">
        <v>10.56</v>
      </c>
      <c r="I2843">
        <v>1185</v>
      </c>
      <c r="J2843">
        <v>85.11</v>
      </c>
      <c r="K2843">
        <v>4</v>
      </c>
      <c r="L2843" t="s">
        <v>44</v>
      </c>
      <c r="M2843" t="s">
        <v>35</v>
      </c>
      <c r="N2843">
        <v>37937.199999999997</v>
      </c>
      <c r="O2843" t="s">
        <v>156</v>
      </c>
      <c r="P2843" t="s">
        <v>78</v>
      </c>
      <c r="Q2843">
        <v>81.510000000000005</v>
      </c>
      <c r="R2843">
        <v>2792.4</v>
      </c>
      <c r="S2843">
        <v>1530.62</v>
      </c>
      <c r="T2843">
        <v>6100.23</v>
      </c>
      <c r="U2843" t="str">
        <f>TEXT(Table1[[#This Row],[Booking_Date]],"mmm")</f>
        <v>Apr</v>
      </c>
      <c r="V2843">
        <f>YEAR(Table1[[#This Row],[Booking_Date]])</f>
        <v>2025</v>
      </c>
      <c r="W2843" t="s">
        <v>75</v>
      </c>
      <c r="X2843" t="str">
        <f>IF(Table1[[#This Row],[Freight_Cost]]&gt;50000,"High","Low")</f>
        <v>Low</v>
      </c>
      <c r="Y2843" s="5" t="str">
        <f>IF(Table1[[#This Row],[Profit]]&gt;10000,"Good","Average")</f>
        <v>Average</v>
      </c>
      <c r="Z2843" s="5" t="str" cm="1">
        <f t="array" ref="Z2843">_xlfn.IFS(K2843&lt;=5,"Excellent",K2843&lt;=10,"Good",TRUE,"Delayed")</f>
        <v>Excellent</v>
      </c>
      <c r="AA2843" s="5" t="str">
        <f>_xlfn.XLOOKUP(Table1[[#This Row],[Shipment_ID]],A:A,E:E)</f>
        <v>CMA CGM</v>
      </c>
      <c r="AB2843" s="5">
        <f t="shared" si="44"/>
        <v>6100.23</v>
      </c>
    </row>
    <row r="2844" spans="1:28">
      <c r="A2844" t="s">
        <v>3038</v>
      </c>
      <c r="B2844" s="1">
        <v>45350</v>
      </c>
      <c r="C2844" t="s">
        <v>115</v>
      </c>
      <c r="D2844" t="s">
        <v>72</v>
      </c>
      <c r="E2844" t="s">
        <v>102</v>
      </c>
      <c r="F2844" t="s">
        <v>58</v>
      </c>
      <c r="G2844" t="s">
        <v>52</v>
      </c>
      <c r="H2844">
        <v>27.23</v>
      </c>
      <c r="I2844">
        <v>2418</v>
      </c>
      <c r="J2844">
        <v>96.67</v>
      </c>
      <c r="K2844">
        <v>8</v>
      </c>
      <c r="L2844" t="s">
        <v>44</v>
      </c>
      <c r="M2844" t="s">
        <v>35</v>
      </c>
      <c r="N2844">
        <v>81123.399999999994</v>
      </c>
      <c r="O2844" t="s">
        <v>87</v>
      </c>
      <c r="P2844" t="s">
        <v>74</v>
      </c>
      <c r="Q2844">
        <v>83.01</v>
      </c>
      <c r="R2844">
        <v>5925.2</v>
      </c>
      <c r="S2844">
        <v>3283.67</v>
      </c>
      <c r="T2844">
        <v>8703.9500000000007</v>
      </c>
      <c r="U2844" t="str">
        <f>TEXT(Table1[[#This Row],[Booking_Date]],"mmm")</f>
        <v>Feb</v>
      </c>
      <c r="V2844">
        <f>YEAR(Table1[[#This Row],[Booking_Date]])</f>
        <v>2024</v>
      </c>
      <c r="W2844" t="s">
        <v>38</v>
      </c>
      <c r="X2844" t="str">
        <f>IF(Table1[[#This Row],[Freight_Cost]]&gt;50000,"High","Low")</f>
        <v>High</v>
      </c>
      <c r="Y2844" s="5" t="str">
        <f>IF(Table1[[#This Row],[Profit]]&gt;10000,"Good","Average")</f>
        <v>Average</v>
      </c>
      <c r="Z2844" s="5" t="str" cm="1">
        <f t="array" ref="Z2844">_xlfn.IFS(K2844&lt;=5,"Excellent",K2844&lt;=10,"Good",TRUE,"Delayed")</f>
        <v>Good</v>
      </c>
      <c r="AA2844" s="5" t="str">
        <f>_xlfn.XLOOKUP(Table1[[#This Row],[Shipment_ID]],A:A,E:E)</f>
        <v>Maersk</v>
      </c>
      <c r="AB2844" s="5">
        <f t="shared" si="44"/>
        <v>8703.9500000000007</v>
      </c>
    </row>
    <row r="2845" spans="1:28">
      <c r="A2845" t="s">
        <v>3039</v>
      </c>
      <c r="B2845" s="1">
        <v>45650</v>
      </c>
      <c r="C2845" t="s">
        <v>29</v>
      </c>
      <c r="D2845" t="s">
        <v>51</v>
      </c>
      <c r="E2845" t="s">
        <v>66</v>
      </c>
      <c r="F2845" t="s">
        <v>32</v>
      </c>
      <c r="G2845" t="s">
        <v>67</v>
      </c>
      <c r="H2845">
        <v>14.43</v>
      </c>
      <c r="I2845">
        <v>2131</v>
      </c>
      <c r="J2845">
        <v>85.16</v>
      </c>
      <c r="K2845">
        <v>7</v>
      </c>
      <c r="L2845" t="s">
        <v>68</v>
      </c>
      <c r="M2845" t="s">
        <v>45</v>
      </c>
      <c r="N2845">
        <v>52778.2</v>
      </c>
      <c r="O2845" t="s">
        <v>232</v>
      </c>
      <c r="P2845" t="s">
        <v>47</v>
      </c>
      <c r="Q2845">
        <v>84.79</v>
      </c>
      <c r="R2845">
        <v>4839.2</v>
      </c>
      <c r="S2845">
        <v>3776.69</v>
      </c>
      <c r="T2845">
        <v>8720.86</v>
      </c>
      <c r="U2845" t="str">
        <f>TEXT(Table1[[#This Row],[Booking_Date]],"mmm")</f>
        <v>Dec</v>
      </c>
      <c r="V2845">
        <f>YEAR(Table1[[#This Row],[Booking_Date]])</f>
        <v>2024</v>
      </c>
      <c r="W2845" t="s">
        <v>104</v>
      </c>
      <c r="X2845" t="str">
        <f>IF(Table1[[#This Row],[Freight_Cost]]&gt;50000,"High","Low")</f>
        <v>High</v>
      </c>
      <c r="Y2845" s="5" t="str">
        <f>IF(Table1[[#This Row],[Profit]]&gt;10000,"Good","Average")</f>
        <v>Average</v>
      </c>
      <c r="Z2845" s="5" t="str" cm="1">
        <f t="array" ref="Z2845">_xlfn.IFS(K2845&lt;=5,"Excellent",K2845&lt;=10,"Good",TRUE,"Delayed")</f>
        <v>Good</v>
      </c>
      <c r="AA2845" s="5" t="str">
        <f>_xlfn.XLOOKUP(Table1[[#This Row],[Shipment_ID]],A:A,E:E)</f>
        <v>COSCO</v>
      </c>
      <c r="AB2845" s="5">
        <f t="shared" si="44"/>
        <v>8720.86</v>
      </c>
    </row>
    <row r="2846" spans="1:28">
      <c r="A2846" t="s">
        <v>3040</v>
      </c>
      <c r="B2846" s="1">
        <v>45929</v>
      </c>
      <c r="C2846" t="s">
        <v>50</v>
      </c>
      <c r="D2846" t="s">
        <v>41</v>
      </c>
      <c r="E2846" t="s">
        <v>31</v>
      </c>
      <c r="F2846" t="s">
        <v>58</v>
      </c>
      <c r="G2846" t="s">
        <v>59</v>
      </c>
      <c r="H2846">
        <v>18.11</v>
      </c>
      <c r="I2846">
        <v>1113</v>
      </c>
      <c r="J2846">
        <v>96.14</v>
      </c>
      <c r="K2846">
        <v>4</v>
      </c>
      <c r="L2846" t="s">
        <v>34</v>
      </c>
      <c r="M2846" t="s">
        <v>35</v>
      </c>
      <c r="N2846">
        <v>62191.8</v>
      </c>
      <c r="O2846" t="s">
        <v>307</v>
      </c>
      <c r="P2846" t="s">
        <v>70</v>
      </c>
      <c r="Q2846">
        <v>83.91</v>
      </c>
      <c r="R2846">
        <v>2950.4</v>
      </c>
      <c r="S2846">
        <v>2139.89</v>
      </c>
      <c r="T2846">
        <v>9521.08</v>
      </c>
      <c r="U2846" t="str">
        <f>TEXT(Table1[[#This Row],[Booking_Date]],"mmm")</f>
        <v>Sep</v>
      </c>
      <c r="V2846">
        <f>YEAR(Table1[[#This Row],[Booking_Date]])</f>
        <v>2025</v>
      </c>
      <c r="W2846" t="s">
        <v>48</v>
      </c>
      <c r="X2846" t="str">
        <f>IF(Table1[[#This Row],[Freight_Cost]]&gt;50000,"High","Low")</f>
        <v>High</v>
      </c>
      <c r="Y2846" s="5" t="str">
        <f>IF(Table1[[#This Row],[Profit]]&gt;10000,"Good","Average")</f>
        <v>Average</v>
      </c>
      <c r="Z2846" s="5" t="str" cm="1">
        <f t="array" ref="Z2846">_xlfn.IFS(K2846&lt;=5,"Excellent",K2846&lt;=10,"Good",TRUE,"Delayed")</f>
        <v>Excellent</v>
      </c>
      <c r="AA2846" s="5" t="str">
        <f>_xlfn.XLOOKUP(Table1[[#This Row],[Shipment_ID]],A:A,E:E)</f>
        <v>Hapag-Lloyd</v>
      </c>
      <c r="AB2846" s="5">
        <f t="shared" si="44"/>
        <v>9521.08</v>
      </c>
    </row>
    <row r="2847" spans="1:28">
      <c r="A2847" t="s">
        <v>3041</v>
      </c>
      <c r="B2847" s="1">
        <v>45682</v>
      </c>
      <c r="C2847" t="s">
        <v>64</v>
      </c>
      <c r="D2847" t="s">
        <v>65</v>
      </c>
      <c r="E2847" t="s">
        <v>42</v>
      </c>
      <c r="F2847" t="s">
        <v>32</v>
      </c>
      <c r="G2847" t="s">
        <v>67</v>
      </c>
      <c r="H2847">
        <v>18.27</v>
      </c>
      <c r="I2847">
        <v>1558</v>
      </c>
      <c r="J2847">
        <v>96.59</v>
      </c>
      <c r="K2847">
        <v>5</v>
      </c>
      <c r="L2847" t="s">
        <v>34</v>
      </c>
      <c r="M2847" t="s">
        <v>35</v>
      </c>
      <c r="N2847">
        <v>55729.8</v>
      </c>
      <c r="O2847" t="s">
        <v>163</v>
      </c>
      <c r="P2847" t="s">
        <v>37</v>
      </c>
      <c r="Q2847">
        <v>86.53</v>
      </c>
      <c r="R2847">
        <v>3846.8</v>
      </c>
      <c r="S2847">
        <v>3709.37</v>
      </c>
      <c r="T2847">
        <v>6598.47</v>
      </c>
      <c r="U2847" t="str">
        <f>TEXT(Table1[[#This Row],[Booking_Date]],"mmm")</f>
        <v>Jan</v>
      </c>
      <c r="V2847">
        <f>YEAR(Table1[[#This Row],[Booking_Date]])</f>
        <v>2025</v>
      </c>
      <c r="W2847" t="s">
        <v>38</v>
      </c>
      <c r="X2847" t="str">
        <f>IF(Table1[[#This Row],[Freight_Cost]]&gt;50000,"High","Low")</f>
        <v>High</v>
      </c>
      <c r="Y2847" s="5" t="str">
        <f>IF(Table1[[#This Row],[Profit]]&gt;10000,"Good","Average")</f>
        <v>Average</v>
      </c>
      <c r="Z2847" s="5" t="str" cm="1">
        <f t="array" ref="Z2847">_xlfn.IFS(K2847&lt;=5,"Excellent",K2847&lt;=10,"Good",TRUE,"Delayed")</f>
        <v>Excellent</v>
      </c>
      <c r="AA2847" s="5" t="str">
        <f>_xlfn.XLOOKUP(Table1[[#This Row],[Shipment_ID]],A:A,E:E)</f>
        <v>CMA CGM</v>
      </c>
      <c r="AB2847" s="5">
        <f t="shared" si="44"/>
        <v>6598.47</v>
      </c>
    </row>
    <row r="2848" spans="1:28">
      <c r="A2848" t="s">
        <v>3042</v>
      </c>
      <c r="B2848" s="1">
        <v>46033</v>
      </c>
      <c r="C2848" t="s">
        <v>89</v>
      </c>
      <c r="D2848" t="s">
        <v>41</v>
      </c>
      <c r="E2848" t="s">
        <v>66</v>
      </c>
      <c r="F2848" t="s">
        <v>32</v>
      </c>
      <c r="G2848" t="s">
        <v>90</v>
      </c>
      <c r="H2848">
        <v>16.91</v>
      </c>
      <c r="I2848">
        <v>2584</v>
      </c>
      <c r="J2848">
        <v>92.38</v>
      </c>
      <c r="K2848">
        <v>8</v>
      </c>
      <c r="L2848" t="s">
        <v>44</v>
      </c>
      <c r="M2848" t="s">
        <v>60</v>
      </c>
      <c r="N2848">
        <v>57312.6</v>
      </c>
      <c r="O2848" t="s">
        <v>95</v>
      </c>
      <c r="P2848" t="s">
        <v>62</v>
      </c>
      <c r="Q2848">
        <v>82.37</v>
      </c>
      <c r="R2848">
        <v>5844.4</v>
      </c>
      <c r="S2848">
        <v>3937.74</v>
      </c>
      <c r="T2848">
        <v>5211.84</v>
      </c>
      <c r="U2848" t="str">
        <f>TEXT(Table1[[#This Row],[Booking_Date]],"mmm")</f>
        <v>Jan</v>
      </c>
      <c r="V2848">
        <f>YEAR(Table1[[#This Row],[Booking_Date]])</f>
        <v>2026</v>
      </c>
      <c r="W2848" t="s">
        <v>38</v>
      </c>
      <c r="X2848" t="str">
        <f>IF(Table1[[#This Row],[Freight_Cost]]&gt;50000,"High","Low")</f>
        <v>High</v>
      </c>
      <c r="Y2848" s="5" t="str">
        <f>IF(Table1[[#This Row],[Profit]]&gt;10000,"Good","Average")</f>
        <v>Average</v>
      </c>
      <c r="Z2848" s="5" t="str" cm="1">
        <f t="array" ref="Z2848">_xlfn.IFS(K2848&lt;=5,"Excellent",K2848&lt;=10,"Good",TRUE,"Delayed")</f>
        <v>Good</v>
      </c>
      <c r="AA2848" s="5" t="str">
        <f>_xlfn.XLOOKUP(Table1[[#This Row],[Shipment_ID]],A:A,E:E)</f>
        <v>COSCO</v>
      </c>
      <c r="AB2848" s="5">
        <f t="shared" si="44"/>
        <v>5211.84</v>
      </c>
    </row>
    <row r="2849" spans="1:28">
      <c r="A2849" t="s">
        <v>3043</v>
      </c>
      <c r="B2849" s="1">
        <v>46117</v>
      </c>
      <c r="C2849" t="s">
        <v>64</v>
      </c>
      <c r="D2849" t="s">
        <v>30</v>
      </c>
      <c r="E2849" t="s">
        <v>102</v>
      </c>
      <c r="F2849" t="s">
        <v>32</v>
      </c>
      <c r="G2849" t="s">
        <v>33</v>
      </c>
      <c r="H2849">
        <v>10.67</v>
      </c>
      <c r="I2849">
        <v>1333</v>
      </c>
      <c r="J2849">
        <v>95.94</v>
      </c>
      <c r="K2849">
        <v>5</v>
      </c>
      <c r="L2849" t="s">
        <v>44</v>
      </c>
      <c r="M2849" t="s">
        <v>60</v>
      </c>
      <c r="N2849">
        <v>37111.800000000003</v>
      </c>
      <c r="O2849" t="s">
        <v>170</v>
      </c>
      <c r="P2849" t="s">
        <v>78</v>
      </c>
      <c r="Q2849">
        <v>81.93</v>
      </c>
      <c r="R2849">
        <v>3092.8</v>
      </c>
      <c r="S2849">
        <v>4504.16</v>
      </c>
      <c r="T2849">
        <v>3074.89</v>
      </c>
      <c r="U2849" t="str">
        <f>TEXT(Table1[[#This Row],[Booking_Date]],"mmm")</f>
        <v>Apr</v>
      </c>
      <c r="V2849">
        <f>YEAR(Table1[[#This Row],[Booking_Date]])</f>
        <v>2026</v>
      </c>
      <c r="W2849" t="s">
        <v>75</v>
      </c>
      <c r="X2849" t="str">
        <f>IF(Table1[[#This Row],[Freight_Cost]]&gt;50000,"High","Low")</f>
        <v>Low</v>
      </c>
      <c r="Y2849" s="5" t="str">
        <f>IF(Table1[[#This Row],[Profit]]&gt;10000,"Good","Average")</f>
        <v>Average</v>
      </c>
      <c r="Z2849" s="5" t="str" cm="1">
        <f t="array" ref="Z2849">_xlfn.IFS(K2849&lt;=5,"Excellent",K2849&lt;=10,"Good",TRUE,"Delayed")</f>
        <v>Excellent</v>
      </c>
      <c r="AA2849" s="5" t="str">
        <f>_xlfn.XLOOKUP(Table1[[#This Row],[Shipment_ID]],A:A,E:E)</f>
        <v>Maersk</v>
      </c>
      <c r="AB2849" s="5">
        <f t="shared" si="44"/>
        <v>3074.89</v>
      </c>
    </row>
    <row r="2850" spans="1:28">
      <c r="A2850" t="s">
        <v>3044</v>
      </c>
      <c r="B2850" s="1">
        <v>45395</v>
      </c>
      <c r="C2850" t="s">
        <v>121</v>
      </c>
      <c r="D2850" t="s">
        <v>30</v>
      </c>
      <c r="E2850" t="s">
        <v>31</v>
      </c>
      <c r="F2850" t="s">
        <v>32</v>
      </c>
      <c r="G2850" t="s">
        <v>67</v>
      </c>
      <c r="H2850">
        <v>14.84</v>
      </c>
      <c r="I2850">
        <v>1882</v>
      </c>
      <c r="J2850">
        <v>102.39</v>
      </c>
      <c r="K2850">
        <v>6</v>
      </c>
      <c r="L2850" t="s">
        <v>34</v>
      </c>
      <c r="M2850" t="s">
        <v>60</v>
      </c>
      <c r="N2850">
        <v>53226.8</v>
      </c>
      <c r="O2850" t="s">
        <v>268</v>
      </c>
      <c r="P2850" t="s">
        <v>47</v>
      </c>
      <c r="Q2850">
        <v>87.97</v>
      </c>
      <c r="R2850">
        <v>4357.6000000000004</v>
      </c>
      <c r="S2850">
        <v>4965.1499999999996</v>
      </c>
      <c r="T2850">
        <v>6529.19</v>
      </c>
      <c r="U2850" t="str">
        <f>TEXT(Table1[[#This Row],[Booking_Date]],"mmm")</f>
        <v>Apr</v>
      </c>
      <c r="V2850">
        <f>YEAR(Table1[[#This Row],[Booking_Date]])</f>
        <v>2024</v>
      </c>
      <c r="W2850" t="s">
        <v>75</v>
      </c>
      <c r="X2850" t="str">
        <f>IF(Table1[[#This Row],[Freight_Cost]]&gt;50000,"High","Low")</f>
        <v>High</v>
      </c>
      <c r="Y2850" s="5" t="str">
        <f>IF(Table1[[#This Row],[Profit]]&gt;10000,"Good","Average")</f>
        <v>Average</v>
      </c>
      <c r="Z2850" s="5" t="str" cm="1">
        <f t="array" ref="Z2850">_xlfn.IFS(K2850&lt;=5,"Excellent",K2850&lt;=10,"Good",TRUE,"Delayed")</f>
        <v>Good</v>
      </c>
      <c r="AA2850" s="5" t="str">
        <f>_xlfn.XLOOKUP(Table1[[#This Row],[Shipment_ID]],A:A,E:E)</f>
        <v>Hapag-Lloyd</v>
      </c>
      <c r="AB2850" s="5">
        <f t="shared" si="44"/>
        <v>6529.19</v>
      </c>
    </row>
    <row r="2851" spans="1:28">
      <c r="A2851" t="s">
        <v>3045</v>
      </c>
      <c r="B2851" s="1">
        <v>45964</v>
      </c>
      <c r="C2851" t="s">
        <v>89</v>
      </c>
      <c r="D2851" t="s">
        <v>51</v>
      </c>
      <c r="E2851" t="s">
        <v>57</v>
      </c>
      <c r="F2851" t="s">
        <v>32</v>
      </c>
      <c r="G2851" t="s">
        <v>90</v>
      </c>
      <c r="H2851">
        <v>22.11</v>
      </c>
      <c r="I2851">
        <v>1746</v>
      </c>
      <c r="J2851">
        <v>87.09</v>
      </c>
      <c r="K2851">
        <v>4</v>
      </c>
      <c r="L2851" t="s">
        <v>34</v>
      </c>
      <c r="M2851" t="s">
        <v>35</v>
      </c>
      <c r="N2851">
        <v>60301.8</v>
      </c>
      <c r="O2851" t="s">
        <v>168</v>
      </c>
      <c r="P2851" t="s">
        <v>47</v>
      </c>
      <c r="Q2851">
        <v>82.17</v>
      </c>
      <c r="R2851">
        <v>4376.3999999999996</v>
      </c>
      <c r="S2851">
        <v>4955.6000000000004</v>
      </c>
      <c r="T2851">
        <v>9128.5</v>
      </c>
      <c r="U2851" t="str">
        <f>TEXT(Table1[[#This Row],[Booking_Date]],"mmm")</f>
        <v>Nov</v>
      </c>
      <c r="V2851">
        <f>YEAR(Table1[[#This Row],[Booking_Date]])</f>
        <v>2025</v>
      </c>
      <c r="W2851" t="s">
        <v>104</v>
      </c>
      <c r="X2851" t="str">
        <f>IF(Table1[[#This Row],[Freight_Cost]]&gt;50000,"High","Low")</f>
        <v>High</v>
      </c>
      <c r="Y2851" s="5" t="str">
        <f>IF(Table1[[#This Row],[Profit]]&gt;10000,"Good","Average")</f>
        <v>Average</v>
      </c>
      <c r="Z2851" s="5" t="str" cm="1">
        <f t="array" ref="Z2851">_xlfn.IFS(K2851&lt;=5,"Excellent",K2851&lt;=10,"Good",TRUE,"Delayed")</f>
        <v>Excellent</v>
      </c>
      <c r="AA2851" s="5" t="str">
        <f>_xlfn.XLOOKUP(Table1[[#This Row],[Shipment_ID]],A:A,E:E)</f>
        <v>Evergreen</v>
      </c>
      <c r="AB2851" s="5">
        <f t="shared" si="44"/>
        <v>9128.5</v>
      </c>
    </row>
    <row r="2852" spans="1:28">
      <c r="A2852" t="s">
        <v>3046</v>
      </c>
      <c r="B2852" s="1">
        <v>46121</v>
      </c>
      <c r="C2852" t="s">
        <v>64</v>
      </c>
      <c r="D2852" t="s">
        <v>51</v>
      </c>
      <c r="E2852" t="s">
        <v>31</v>
      </c>
      <c r="F2852" t="s">
        <v>58</v>
      </c>
      <c r="G2852" t="s">
        <v>59</v>
      </c>
      <c r="H2852">
        <v>20.96</v>
      </c>
      <c r="I2852">
        <v>2463</v>
      </c>
      <c r="J2852">
        <v>100.35</v>
      </c>
      <c r="K2852">
        <v>8</v>
      </c>
      <c r="L2852" t="s">
        <v>34</v>
      </c>
      <c r="M2852" t="s">
        <v>60</v>
      </c>
      <c r="N2852">
        <v>77462</v>
      </c>
      <c r="O2852" t="s">
        <v>106</v>
      </c>
      <c r="P2852" t="s">
        <v>47</v>
      </c>
      <c r="Q2852">
        <v>83.93</v>
      </c>
      <c r="R2852">
        <v>5764.4</v>
      </c>
      <c r="S2852">
        <v>4724.2700000000004</v>
      </c>
      <c r="T2852">
        <v>10163.299999999999</v>
      </c>
      <c r="U2852" t="str">
        <f>TEXT(Table1[[#This Row],[Booking_Date]],"mmm")</f>
        <v>Apr</v>
      </c>
      <c r="V2852">
        <f>YEAR(Table1[[#This Row],[Booking_Date]])</f>
        <v>2026</v>
      </c>
      <c r="W2852" t="s">
        <v>75</v>
      </c>
      <c r="X2852" t="str">
        <f>IF(Table1[[#This Row],[Freight_Cost]]&gt;50000,"High","Low")</f>
        <v>High</v>
      </c>
      <c r="Y2852" s="5" t="str">
        <f>IF(Table1[[#This Row],[Profit]]&gt;10000,"Good","Average")</f>
        <v>Good</v>
      </c>
      <c r="Z2852" s="5" t="str" cm="1">
        <f t="array" ref="Z2852">_xlfn.IFS(K2852&lt;=5,"Excellent",K2852&lt;=10,"Good",TRUE,"Delayed")</f>
        <v>Good</v>
      </c>
      <c r="AA2852" s="5" t="str">
        <f>_xlfn.XLOOKUP(Table1[[#This Row],[Shipment_ID]],A:A,E:E)</f>
        <v>Hapag-Lloyd</v>
      </c>
      <c r="AB2852" s="5">
        <f t="shared" si="44"/>
        <v>10163.299999999999</v>
      </c>
    </row>
    <row r="2853" spans="1:28">
      <c r="A2853" t="s">
        <v>3047</v>
      </c>
      <c r="B2853" s="1">
        <v>45406</v>
      </c>
      <c r="C2853" t="s">
        <v>40</v>
      </c>
      <c r="D2853" t="s">
        <v>65</v>
      </c>
      <c r="E2853" t="s">
        <v>66</v>
      </c>
      <c r="F2853" t="s">
        <v>58</v>
      </c>
      <c r="G2853" t="s">
        <v>33</v>
      </c>
      <c r="H2853">
        <v>27.15</v>
      </c>
      <c r="I2853">
        <v>601</v>
      </c>
      <c r="J2853">
        <v>103.97</v>
      </c>
      <c r="K2853">
        <v>2</v>
      </c>
      <c r="L2853" t="s">
        <v>34</v>
      </c>
      <c r="M2853" t="s">
        <v>45</v>
      </c>
      <c r="N2853">
        <v>62623.4</v>
      </c>
      <c r="O2853" t="s">
        <v>464</v>
      </c>
      <c r="P2853" t="s">
        <v>47</v>
      </c>
      <c r="Q2853">
        <v>85.7</v>
      </c>
      <c r="R2853">
        <v>2288</v>
      </c>
      <c r="S2853">
        <v>4048.52</v>
      </c>
      <c r="T2853">
        <v>7880.69</v>
      </c>
      <c r="U2853" t="str">
        <f>TEXT(Table1[[#This Row],[Booking_Date]],"mmm")</f>
        <v>Apr</v>
      </c>
      <c r="V2853">
        <f>YEAR(Table1[[#This Row],[Booking_Date]])</f>
        <v>2024</v>
      </c>
      <c r="W2853" t="s">
        <v>75</v>
      </c>
      <c r="X2853" t="str">
        <f>IF(Table1[[#This Row],[Freight_Cost]]&gt;50000,"High","Low")</f>
        <v>High</v>
      </c>
      <c r="Y2853" s="5" t="str">
        <f>IF(Table1[[#This Row],[Profit]]&gt;10000,"Good","Average")</f>
        <v>Average</v>
      </c>
      <c r="Z2853" s="5" t="str" cm="1">
        <f t="array" ref="Z2853">_xlfn.IFS(K2853&lt;=5,"Excellent",K2853&lt;=10,"Good",TRUE,"Delayed")</f>
        <v>Excellent</v>
      </c>
      <c r="AA2853" s="5" t="str">
        <f>_xlfn.XLOOKUP(Table1[[#This Row],[Shipment_ID]],A:A,E:E)</f>
        <v>COSCO</v>
      </c>
      <c r="AB2853" s="5">
        <f t="shared" si="44"/>
        <v>7880.69</v>
      </c>
    </row>
    <row r="2854" spans="1:28">
      <c r="A2854" t="s">
        <v>3048</v>
      </c>
      <c r="B2854" s="1">
        <v>46090</v>
      </c>
      <c r="C2854" t="s">
        <v>121</v>
      </c>
      <c r="D2854" t="s">
        <v>56</v>
      </c>
      <c r="E2854" t="s">
        <v>57</v>
      </c>
      <c r="F2854" t="s">
        <v>32</v>
      </c>
      <c r="G2854" t="s">
        <v>52</v>
      </c>
      <c r="H2854">
        <v>24.39</v>
      </c>
      <c r="I2854">
        <v>1146</v>
      </c>
      <c r="J2854">
        <v>88.26</v>
      </c>
      <c r="K2854">
        <v>3</v>
      </c>
      <c r="L2854" t="s">
        <v>34</v>
      </c>
      <c r="M2854" t="s">
        <v>35</v>
      </c>
      <c r="N2854">
        <v>55294.2</v>
      </c>
      <c r="O2854" t="s">
        <v>464</v>
      </c>
      <c r="P2854" t="s">
        <v>74</v>
      </c>
      <c r="Q2854">
        <v>83.82</v>
      </c>
      <c r="R2854">
        <v>3267.6</v>
      </c>
      <c r="S2854">
        <v>1866.67</v>
      </c>
      <c r="T2854">
        <v>4571.2</v>
      </c>
      <c r="U2854" t="str">
        <f>TEXT(Table1[[#This Row],[Booking_Date]],"mmm")</f>
        <v>Mar</v>
      </c>
      <c r="V2854">
        <f>YEAR(Table1[[#This Row],[Booking_Date]])</f>
        <v>2026</v>
      </c>
      <c r="W2854" t="s">
        <v>38</v>
      </c>
      <c r="X2854" t="str">
        <f>IF(Table1[[#This Row],[Freight_Cost]]&gt;50000,"High","Low")</f>
        <v>High</v>
      </c>
      <c r="Y2854" s="5" t="str">
        <f>IF(Table1[[#This Row],[Profit]]&gt;10000,"Good","Average")</f>
        <v>Average</v>
      </c>
      <c r="Z2854" s="5" t="str" cm="1">
        <f t="array" ref="Z2854">_xlfn.IFS(K2854&lt;=5,"Excellent",K2854&lt;=10,"Good",TRUE,"Delayed")</f>
        <v>Excellent</v>
      </c>
      <c r="AA2854" s="5" t="str">
        <f>_xlfn.XLOOKUP(Table1[[#This Row],[Shipment_ID]],A:A,E:E)</f>
        <v>Evergreen</v>
      </c>
      <c r="AB2854" s="5">
        <f t="shared" si="44"/>
        <v>4571.2</v>
      </c>
    </row>
    <row r="2855" spans="1:28">
      <c r="A2855" t="s">
        <v>3049</v>
      </c>
      <c r="B2855" s="1">
        <v>45563</v>
      </c>
      <c r="C2855" t="s">
        <v>121</v>
      </c>
      <c r="D2855" t="s">
        <v>41</v>
      </c>
      <c r="E2855" t="s">
        <v>42</v>
      </c>
      <c r="F2855" t="s">
        <v>32</v>
      </c>
      <c r="G2855" t="s">
        <v>33</v>
      </c>
      <c r="H2855">
        <v>12.34</v>
      </c>
      <c r="I2855">
        <v>1858</v>
      </c>
      <c r="J2855">
        <v>90.95</v>
      </c>
      <c r="K2855">
        <v>6</v>
      </c>
      <c r="L2855" t="s">
        <v>34</v>
      </c>
      <c r="M2855" t="s">
        <v>45</v>
      </c>
      <c r="N2855">
        <v>50816</v>
      </c>
      <c r="O2855" t="s">
        <v>366</v>
      </c>
      <c r="P2855" t="s">
        <v>74</v>
      </c>
      <c r="Q2855">
        <v>85.72</v>
      </c>
      <c r="R2855">
        <v>4209.6000000000004</v>
      </c>
      <c r="S2855">
        <v>1937.03</v>
      </c>
      <c r="T2855">
        <v>4190.59</v>
      </c>
      <c r="U2855" t="str">
        <f>TEXT(Table1[[#This Row],[Booking_Date]],"mmm")</f>
        <v>Sep</v>
      </c>
      <c r="V2855">
        <f>YEAR(Table1[[#This Row],[Booking_Date]])</f>
        <v>2024</v>
      </c>
      <c r="W2855" t="s">
        <v>48</v>
      </c>
      <c r="X2855" t="str">
        <f>IF(Table1[[#This Row],[Freight_Cost]]&gt;50000,"High","Low")</f>
        <v>High</v>
      </c>
      <c r="Y2855" s="5" t="str">
        <f>IF(Table1[[#This Row],[Profit]]&gt;10000,"Good","Average")</f>
        <v>Average</v>
      </c>
      <c r="Z2855" s="5" t="str" cm="1">
        <f t="array" ref="Z2855">_xlfn.IFS(K2855&lt;=5,"Excellent",K2855&lt;=10,"Good",TRUE,"Delayed")</f>
        <v>Good</v>
      </c>
      <c r="AA2855" s="5" t="str">
        <f>_xlfn.XLOOKUP(Table1[[#This Row],[Shipment_ID]],A:A,E:E)</f>
        <v>CMA CGM</v>
      </c>
      <c r="AB2855" s="5">
        <f t="shared" si="44"/>
        <v>4190.59</v>
      </c>
    </row>
    <row r="2856" spans="1:28">
      <c r="A2856" t="s">
        <v>3050</v>
      </c>
      <c r="B2856" s="1">
        <v>45607</v>
      </c>
      <c r="C2856" t="s">
        <v>40</v>
      </c>
      <c r="D2856" t="s">
        <v>30</v>
      </c>
      <c r="E2856" t="s">
        <v>102</v>
      </c>
      <c r="F2856" t="s">
        <v>58</v>
      </c>
      <c r="G2856" t="s">
        <v>67</v>
      </c>
      <c r="H2856">
        <v>13.94</v>
      </c>
      <c r="I2856">
        <v>306</v>
      </c>
      <c r="J2856">
        <v>101.62</v>
      </c>
      <c r="K2856">
        <v>2</v>
      </c>
      <c r="L2856" t="s">
        <v>34</v>
      </c>
      <c r="M2856" t="s">
        <v>45</v>
      </c>
      <c r="N2856">
        <v>46912.4</v>
      </c>
      <c r="O2856" t="s">
        <v>350</v>
      </c>
      <c r="P2856" t="s">
        <v>62</v>
      </c>
      <c r="Q2856">
        <v>88.53</v>
      </c>
      <c r="R2856">
        <v>1169.5999999999999</v>
      </c>
      <c r="S2856">
        <v>3307.99</v>
      </c>
      <c r="T2856">
        <v>6159.29</v>
      </c>
      <c r="U2856" t="str">
        <f>TEXT(Table1[[#This Row],[Booking_Date]],"mmm")</f>
        <v>Nov</v>
      </c>
      <c r="V2856">
        <f>YEAR(Table1[[#This Row],[Booking_Date]])</f>
        <v>2024</v>
      </c>
      <c r="W2856" t="s">
        <v>104</v>
      </c>
      <c r="X2856" t="str">
        <f>IF(Table1[[#This Row],[Freight_Cost]]&gt;50000,"High","Low")</f>
        <v>Low</v>
      </c>
      <c r="Y2856" s="5" t="str">
        <f>IF(Table1[[#This Row],[Profit]]&gt;10000,"Good","Average")</f>
        <v>Average</v>
      </c>
      <c r="Z2856" s="5" t="str" cm="1">
        <f t="array" ref="Z2856">_xlfn.IFS(K2856&lt;=5,"Excellent",K2856&lt;=10,"Good",TRUE,"Delayed")</f>
        <v>Excellent</v>
      </c>
      <c r="AA2856" s="5" t="str">
        <f>_xlfn.XLOOKUP(Table1[[#This Row],[Shipment_ID]],A:A,E:E)</f>
        <v>Maersk</v>
      </c>
      <c r="AB2856" s="5">
        <f t="shared" si="44"/>
        <v>6159.29</v>
      </c>
    </row>
    <row r="2857" spans="1:28">
      <c r="A2857" t="s">
        <v>3051</v>
      </c>
      <c r="B2857" s="1">
        <v>45610</v>
      </c>
      <c r="C2857" t="s">
        <v>50</v>
      </c>
      <c r="D2857" t="s">
        <v>72</v>
      </c>
      <c r="E2857" t="s">
        <v>99</v>
      </c>
      <c r="F2857" t="s">
        <v>32</v>
      </c>
      <c r="G2857" t="s">
        <v>52</v>
      </c>
      <c r="H2857">
        <v>18.03</v>
      </c>
      <c r="I2857">
        <v>1137</v>
      </c>
      <c r="J2857">
        <v>96.43</v>
      </c>
      <c r="K2857">
        <v>2</v>
      </c>
      <c r="L2857" t="s">
        <v>44</v>
      </c>
      <c r="M2857" t="s">
        <v>45</v>
      </c>
      <c r="N2857">
        <v>42942.6</v>
      </c>
      <c r="O2857" t="s">
        <v>416</v>
      </c>
      <c r="P2857" t="s">
        <v>78</v>
      </c>
      <c r="Q2857">
        <v>86.88</v>
      </c>
      <c r="R2857">
        <v>2995.2</v>
      </c>
      <c r="S2857">
        <v>4540.3500000000004</v>
      </c>
      <c r="T2857">
        <v>4455.6000000000004</v>
      </c>
      <c r="U2857" t="str">
        <f>TEXT(Table1[[#This Row],[Booking_Date]],"mmm")</f>
        <v>Nov</v>
      </c>
      <c r="V2857">
        <f>YEAR(Table1[[#This Row],[Booking_Date]])</f>
        <v>2024</v>
      </c>
      <c r="W2857" t="s">
        <v>104</v>
      </c>
      <c r="X2857" t="str">
        <f>IF(Table1[[#This Row],[Freight_Cost]]&gt;50000,"High","Low")</f>
        <v>Low</v>
      </c>
      <c r="Y2857" s="5" t="str">
        <f>IF(Table1[[#This Row],[Profit]]&gt;10000,"Good","Average")</f>
        <v>Average</v>
      </c>
      <c r="Z2857" s="5" t="str" cm="1">
        <f t="array" ref="Z2857">_xlfn.IFS(K2857&lt;=5,"Excellent",K2857&lt;=10,"Good",TRUE,"Delayed")</f>
        <v>Excellent</v>
      </c>
      <c r="AA2857" s="5" t="str">
        <f>_xlfn.XLOOKUP(Table1[[#This Row],[Shipment_ID]],A:A,E:E)</f>
        <v>ONE</v>
      </c>
      <c r="AB2857" s="5">
        <f t="shared" si="44"/>
        <v>4455.6000000000004</v>
      </c>
    </row>
    <row r="2858" spans="1:28">
      <c r="A2858" t="s">
        <v>3052</v>
      </c>
      <c r="B2858" s="1">
        <v>45881</v>
      </c>
      <c r="C2858" t="s">
        <v>89</v>
      </c>
      <c r="D2858" t="s">
        <v>56</v>
      </c>
      <c r="E2858" t="s">
        <v>31</v>
      </c>
      <c r="F2858" t="s">
        <v>32</v>
      </c>
      <c r="G2858" t="s">
        <v>59</v>
      </c>
      <c r="H2858">
        <v>17.47</v>
      </c>
      <c r="I2858">
        <v>1058</v>
      </c>
      <c r="J2858">
        <v>92.31</v>
      </c>
      <c r="K2858">
        <v>2</v>
      </c>
      <c r="L2858" t="s">
        <v>34</v>
      </c>
      <c r="M2858" t="s">
        <v>35</v>
      </c>
      <c r="N2858">
        <v>48496.2</v>
      </c>
      <c r="O2858" t="s">
        <v>343</v>
      </c>
      <c r="P2858" t="s">
        <v>62</v>
      </c>
      <c r="Q2858">
        <v>82.63</v>
      </c>
      <c r="R2858">
        <v>2814.8</v>
      </c>
      <c r="S2858">
        <v>4167.68</v>
      </c>
      <c r="T2858">
        <v>4390.58</v>
      </c>
      <c r="U2858" t="str">
        <f>TEXT(Table1[[#This Row],[Booking_Date]],"mmm")</f>
        <v>Aug</v>
      </c>
      <c r="V2858">
        <f>YEAR(Table1[[#This Row],[Booking_Date]])</f>
        <v>2025</v>
      </c>
      <c r="W2858" t="s">
        <v>48</v>
      </c>
      <c r="X2858" t="str">
        <f>IF(Table1[[#This Row],[Freight_Cost]]&gt;50000,"High","Low")</f>
        <v>Low</v>
      </c>
      <c r="Y2858" s="5" t="str">
        <f>IF(Table1[[#This Row],[Profit]]&gt;10000,"Good","Average")</f>
        <v>Average</v>
      </c>
      <c r="Z2858" s="5" t="str" cm="1">
        <f t="array" ref="Z2858">_xlfn.IFS(K2858&lt;=5,"Excellent",K2858&lt;=10,"Good",TRUE,"Delayed")</f>
        <v>Excellent</v>
      </c>
      <c r="AA2858" s="5" t="str">
        <f>_xlfn.XLOOKUP(Table1[[#This Row],[Shipment_ID]],A:A,E:E)</f>
        <v>Hapag-Lloyd</v>
      </c>
      <c r="AB2858" s="5">
        <f t="shared" si="44"/>
        <v>4390.58</v>
      </c>
    </row>
    <row r="2859" spans="1:28">
      <c r="A2859" t="s">
        <v>3053</v>
      </c>
      <c r="B2859" s="1">
        <v>45592</v>
      </c>
      <c r="C2859" t="s">
        <v>115</v>
      </c>
      <c r="D2859" t="s">
        <v>72</v>
      </c>
      <c r="E2859" t="s">
        <v>42</v>
      </c>
      <c r="F2859" t="s">
        <v>32</v>
      </c>
      <c r="G2859" t="s">
        <v>52</v>
      </c>
      <c r="H2859">
        <v>27.25</v>
      </c>
      <c r="I2859">
        <v>703</v>
      </c>
      <c r="J2859">
        <v>86.94</v>
      </c>
      <c r="K2859">
        <v>2</v>
      </c>
      <c r="L2859" t="s">
        <v>44</v>
      </c>
      <c r="M2859" t="s">
        <v>45</v>
      </c>
      <c r="N2859">
        <v>44893.8</v>
      </c>
      <c r="O2859" t="s">
        <v>487</v>
      </c>
      <c r="P2859" t="s">
        <v>54</v>
      </c>
      <c r="Q2859">
        <v>84.76</v>
      </c>
      <c r="R2859">
        <v>2496</v>
      </c>
      <c r="S2859">
        <v>2188.41</v>
      </c>
      <c r="T2859">
        <v>4185.1400000000003</v>
      </c>
      <c r="U2859" t="str">
        <f>TEXT(Table1[[#This Row],[Booking_Date]],"mmm")</f>
        <v>Oct</v>
      </c>
      <c r="V2859">
        <f>YEAR(Table1[[#This Row],[Booking_Date]])</f>
        <v>2024</v>
      </c>
      <c r="W2859" t="s">
        <v>104</v>
      </c>
      <c r="X2859" t="str">
        <f>IF(Table1[[#This Row],[Freight_Cost]]&gt;50000,"High","Low")</f>
        <v>Low</v>
      </c>
      <c r="Y2859" s="5" t="str">
        <f>IF(Table1[[#This Row],[Profit]]&gt;10000,"Good","Average")</f>
        <v>Average</v>
      </c>
      <c r="Z2859" s="5" t="str" cm="1">
        <f t="array" ref="Z2859">_xlfn.IFS(K2859&lt;=5,"Excellent",K2859&lt;=10,"Good",TRUE,"Delayed")</f>
        <v>Excellent</v>
      </c>
      <c r="AA2859" s="5" t="str">
        <f>_xlfn.XLOOKUP(Table1[[#This Row],[Shipment_ID]],A:A,E:E)</f>
        <v>CMA CGM</v>
      </c>
      <c r="AB2859" s="5">
        <f t="shared" si="44"/>
        <v>4185.1400000000003</v>
      </c>
    </row>
    <row r="2860" spans="1:28">
      <c r="A2860" t="s">
        <v>3054</v>
      </c>
      <c r="B2860" s="1">
        <v>45312</v>
      </c>
      <c r="C2860" t="s">
        <v>29</v>
      </c>
      <c r="D2860" t="s">
        <v>51</v>
      </c>
      <c r="E2860" t="s">
        <v>57</v>
      </c>
      <c r="F2860" t="s">
        <v>32</v>
      </c>
      <c r="G2860" t="s">
        <v>67</v>
      </c>
      <c r="H2860">
        <v>16.11</v>
      </c>
      <c r="I2860">
        <v>2278</v>
      </c>
      <c r="J2860">
        <v>100.35</v>
      </c>
      <c r="K2860">
        <v>6</v>
      </c>
      <c r="L2860" t="s">
        <v>34</v>
      </c>
      <c r="M2860" t="s">
        <v>60</v>
      </c>
      <c r="N2860">
        <v>58877</v>
      </c>
      <c r="O2860" t="s">
        <v>133</v>
      </c>
      <c r="P2860" t="s">
        <v>74</v>
      </c>
      <c r="Q2860">
        <v>87.76</v>
      </c>
      <c r="R2860">
        <v>5200.3999999999996</v>
      </c>
      <c r="S2860">
        <v>2609.92</v>
      </c>
      <c r="T2860">
        <v>10145.74</v>
      </c>
      <c r="U2860" t="str">
        <f>TEXT(Table1[[#This Row],[Booking_Date]],"mmm")</f>
        <v>Jan</v>
      </c>
      <c r="V2860">
        <f>YEAR(Table1[[#This Row],[Booking_Date]])</f>
        <v>2024</v>
      </c>
      <c r="W2860" t="s">
        <v>38</v>
      </c>
      <c r="X2860" t="str">
        <f>IF(Table1[[#This Row],[Freight_Cost]]&gt;50000,"High","Low")</f>
        <v>High</v>
      </c>
      <c r="Y2860" s="5" t="str">
        <f>IF(Table1[[#This Row],[Profit]]&gt;10000,"Good","Average")</f>
        <v>Good</v>
      </c>
      <c r="Z2860" s="5" t="str" cm="1">
        <f t="array" ref="Z2860">_xlfn.IFS(K2860&lt;=5,"Excellent",K2860&lt;=10,"Good",TRUE,"Delayed")</f>
        <v>Good</v>
      </c>
      <c r="AA2860" s="5" t="str">
        <f>_xlfn.XLOOKUP(Table1[[#This Row],[Shipment_ID]],A:A,E:E)</f>
        <v>Evergreen</v>
      </c>
      <c r="AB2860" s="5">
        <f t="shared" si="44"/>
        <v>10145.74</v>
      </c>
    </row>
    <row r="2861" spans="1:28">
      <c r="A2861" t="s">
        <v>3055</v>
      </c>
      <c r="B2861" s="1">
        <v>45785</v>
      </c>
      <c r="C2861" t="s">
        <v>89</v>
      </c>
      <c r="D2861" t="s">
        <v>56</v>
      </c>
      <c r="E2861" t="s">
        <v>102</v>
      </c>
      <c r="F2861" t="s">
        <v>32</v>
      </c>
      <c r="G2861" t="s">
        <v>59</v>
      </c>
      <c r="H2861">
        <v>14.32</v>
      </c>
      <c r="I2861">
        <v>1979</v>
      </c>
      <c r="J2861">
        <v>98</v>
      </c>
      <c r="K2861">
        <v>4</v>
      </c>
      <c r="L2861" t="s">
        <v>44</v>
      </c>
      <c r="M2861" t="s">
        <v>60</v>
      </c>
      <c r="N2861">
        <v>48396</v>
      </c>
      <c r="O2861" t="s">
        <v>385</v>
      </c>
      <c r="P2861" t="s">
        <v>70</v>
      </c>
      <c r="Q2861">
        <v>84.94</v>
      </c>
      <c r="R2861">
        <v>4530.8</v>
      </c>
      <c r="S2861">
        <v>1865.03</v>
      </c>
      <c r="T2861">
        <v>7810.26</v>
      </c>
      <c r="U2861" t="str">
        <f>TEXT(Table1[[#This Row],[Booking_Date]],"mmm")</f>
        <v>May</v>
      </c>
      <c r="V2861">
        <f>YEAR(Table1[[#This Row],[Booking_Date]])</f>
        <v>2025</v>
      </c>
      <c r="W2861" t="s">
        <v>75</v>
      </c>
      <c r="X2861" t="str">
        <f>IF(Table1[[#This Row],[Freight_Cost]]&gt;50000,"High","Low")</f>
        <v>Low</v>
      </c>
      <c r="Y2861" s="5" t="str">
        <f>IF(Table1[[#This Row],[Profit]]&gt;10000,"Good","Average")</f>
        <v>Average</v>
      </c>
      <c r="Z2861" s="5" t="str" cm="1">
        <f t="array" ref="Z2861">_xlfn.IFS(K2861&lt;=5,"Excellent",K2861&lt;=10,"Good",TRUE,"Delayed")</f>
        <v>Excellent</v>
      </c>
      <c r="AA2861" s="5" t="str">
        <f>_xlfn.XLOOKUP(Table1[[#This Row],[Shipment_ID]],A:A,E:E)</f>
        <v>Maersk</v>
      </c>
      <c r="AB2861" s="5">
        <f t="shared" si="44"/>
        <v>7810.26</v>
      </c>
    </row>
    <row r="2862" spans="1:28">
      <c r="A2862" t="s">
        <v>3056</v>
      </c>
      <c r="B2862" s="1">
        <v>45473</v>
      </c>
      <c r="C2862" t="s">
        <v>40</v>
      </c>
      <c r="D2862" t="s">
        <v>30</v>
      </c>
      <c r="E2862" t="s">
        <v>42</v>
      </c>
      <c r="F2862" t="s">
        <v>58</v>
      </c>
      <c r="G2862" t="s">
        <v>43</v>
      </c>
      <c r="H2862">
        <v>19.89</v>
      </c>
      <c r="I2862">
        <v>1226</v>
      </c>
      <c r="J2862">
        <v>91.65</v>
      </c>
      <c r="K2862">
        <v>4</v>
      </c>
      <c r="L2862" t="s">
        <v>34</v>
      </c>
      <c r="M2862" t="s">
        <v>45</v>
      </c>
      <c r="N2862">
        <v>62111</v>
      </c>
      <c r="O2862" t="s">
        <v>130</v>
      </c>
      <c r="P2862" t="s">
        <v>37</v>
      </c>
      <c r="Q2862">
        <v>88.94</v>
      </c>
      <c r="R2862">
        <v>3247.6</v>
      </c>
      <c r="S2862">
        <v>4838.3999999999996</v>
      </c>
      <c r="T2862">
        <v>8994.01</v>
      </c>
      <c r="U2862" t="str">
        <f>TEXT(Table1[[#This Row],[Booking_Date]],"mmm")</f>
        <v>Jun</v>
      </c>
      <c r="V2862">
        <f>YEAR(Table1[[#This Row],[Booking_Date]])</f>
        <v>2024</v>
      </c>
      <c r="W2862" t="s">
        <v>75</v>
      </c>
      <c r="X2862" t="str">
        <f>IF(Table1[[#This Row],[Freight_Cost]]&gt;50000,"High","Low")</f>
        <v>High</v>
      </c>
      <c r="Y2862" s="5" t="str">
        <f>IF(Table1[[#This Row],[Profit]]&gt;10000,"Good","Average")</f>
        <v>Average</v>
      </c>
      <c r="Z2862" s="5" t="str" cm="1">
        <f t="array" ref="Z2862">_xlfn.IFS(K2862&lt;=5,"Excellent",K2862&lt;=10,"Good",TRUE,"Delayed")</f>
        <v>Excellent</v>
      </c>
      <c r="AA2862" s="5" t="str">
        <f>_xlfn.XLOOKUP(Table1[[#This Row],[Shipment_ID]],A:A,E:E)</f>
        <v>CMA CGM</v>
      </c>
      <c r="AB2862" s="5">
        <f t="shared" si="44"/>
        <v>8994.01</v>
      </c>
    </row>
    <row r="2863" spans="1:28">
      <c r="A2863" t="s">
        <v>3057</v>
      </c>
      <c r="B2863" s="1">
        <v>46021</v>
      </c>
      <c r="C2863" t="s">
        <v>40</v>
      </c>
      <c r="D2863" t="s">
        <v>30</v>
      </c>
      <c r="E2863" t="s">
        <v>42</v>
      </c>
      <c r="F2863" t="s">
        <v>32</v>
      </c>
      <c r="G2863" t="s">
        <v>67</v>
      </c>
      <c r="H2863">
        <v>15.24</v>
      </c>
      <c r="I2863">
        <v>325</v>
      </c>
      <c r="J2863">
        <v>90.5</v>
      </c>
      <c r="K2863">
        <v>2</v>
      </c>
      <c r="L2863" t="s">
        <v>68</v>
      </c>
      <c r="M2863" t="s">
        <v>35</v>
      </c>
      <c r="N2863">
        <v>34976</v>
      </c>
      <c r="O2863" t="s">
        <v>113</v>
      </c>
      <c r="P2863" t="s">
        <v>37</v>
      </c>
      <c r="Q2863">
        <v>85.01</v>
      </c>
      <c r="R2863">
        <v>1259.5999999999999</v>
      </c>
      <c r="S2863">
        <v>4756.8100000000004</v>
      </c>
      <c r="T2863">
        <v>2822.95</v>
      </c>
      <c r="U2863" t="str">
        <f>TEXT(Table1[[#This Row],[Booking_Date]],"mmm")</f>
        <v>Dec</v>
      </c>
      <c r="V2863">
        <f>YEAR(Table1[[#This Row],[Booking_Date]])</f>
        <v>2025</v>
      </c>
      <c r="W2863" t="s">
        <v>104</v>
      </c>
      <c r="X2863" t="str">
        <f>IF(Table1[[#This Row],[Freight_Cost]]&gt;50000,"High","Low")</f>
        <v>Low</v>
      </c>
      <c r="Y2863" s="5" t="str">
        <f>IF(Table1[[#This Row],[Profit]]&gt;10000,"Good","Average")</f>
        <v>Average</v>
      </c>
      <c r="Z2863" s="5" t="str" cm="1">
        <f t="array" ref="Z2863">_xlfn.IFS(K2863&lt;=5,"Excellent",K2863&lt;=10,"Good",TRUE,"Delayed")</f>
        <v>Excellent</v>
      </c>
      <c r="AA2863" s="5" t="str">
        <f>_xlfn.XLOOKUP(Table1[[#This Row],[Shipment_ID]],A:A,E:E)</f>
        <v>CMA CGM</v>
      </c>
      <c r="AB2863" s="5">
        <f t="shared" si="44"/>
        <v>2822.95</v>
      </c>
    </row>
    <row r="2864" spans="1:28">
      <c r="A2864" t="s">
        <v>3058</v>
      </c>
      <c r="B2864" s="1">
        <v>45924</v>
      </c>
      <c r="C2864" t="s">
        <v>29</v>
      </c>
      <c r="D2864" t="s">
        <v>30</v>
      </c>
      <c r="E2864" t="s">
        <v>102</v>
      </c>
      <c r="F2864" t="s">
        <v>58</v>
      </c>
      <c r="G2864" t="s">
        <v>59</v>
      </c>
      <c r="H2864">
        <v>20.2</v>
      </c>
      <c r="I2864">
        <v>746</v>
      </c>
      <c r="J2864">
        <v>86.84</v>
      </c>
      <c r="K2864">
        <v>2</v>
      </c>
      <c r="L2864" t="s">
        <v>68</v>
      </c>
      <c r="M2864" t="s">
        <v>35</v>
      </c>
      <c r="N2864">
        <v>56052.800000000003</v>
      </c>
      <c r="O2864" t="s">
        <v>228</v>
      </c>
      <c r="P2864" t="s">
        <v>62</v>
      </c>
      <c r="Q2864">
        <v>88.25</v>
      </c>
      <c r="R2864">
        <v>2300</v>
      </c>
      <c r="S2864">
        <v>3516.28</v>
      </c>
      <c r="T2864">
        <v>6132.51</v>
      </c>
      <c r="U2864" t="str">
        <f>TEXT(Table1[[#This Row],[Booking_Date]],"mmm")</f>
        <v>Sep</v>
      </c>
      <c r="V2864">
        <f>YEAR(Table1[[#This Row],[Booking_Date]])</f>
        <v>2025</v>
      </c>
      <c r="W2864" t="s">
        <v>48</v>
      </c>
      <c r="X2864" t="str">
        <f>IF(Table1[[#This Row],[Freight_Cost]]&gt;50000,"High","Low")</f>
        <v>High</v>
      </c>
      <c r="Y2864" s="5" t="str">
        <f>IF(Table1[[#This Row],[Profit]]&gt;10000,"Good","Average")</f>
        <v>Average</v>
      </c>
      <c r="Z2864" s="5" t="str" cm="1">
        <f t="array" ref="Z2864">_xlfn.IFS(K2864&lt;=5,"Excellent",K2864&lt;=10,"Good",TRUE,"Delayed")</f>
        <v>Excellent</v>
      </c>
      <c r="AA2864" s="5" t="str">
        <f>_xlfn.XLOOKUP(Table1[[#This Row],[Shipment_ID]],A:A,E:E)</f>
        <v>Maersk</v>
      </c>
      <c r="AB2864" s="5">
        <f t="shared" si="44"/>
        <v>6132.51</v>
      </c>
    </row>
    <row r="2865" spans="1:28">
      <c r="A2865" t="s">
        <v>3059</v>
      </c>
      <c r="B2865" s="1">
        <v>46060</v>
      </c>
      <c r="C2865" t="s">
        <v>89</v>
      </c>
      <c r="D2865" t="s">
        <v>30</v>
      </c>
      <c r="E2865" t="s">
        <v>102</v>
      </c>
      <c r="F2865" t="s">
        <v>32</v>
      </c>
      <c r="G2865" t="s">
        <v>59</v>
      </c>
      <c r="H2865">
        <v>10.88</v>
      </c>
      <c r="I2865">
        <v>2377</v>
      </c>
      <c r="J2865">
        <v>87.94</v>
      </c>
      <c r="K2865">
        <v>6</v>
      </c>
      <c r="L2865" t="s">
        <v>68</v>
      </c>
      <c r="M2865" t="s">
        <v>35</v>
      </c>
      <c r="N2865">
        <v>55368.800000000003</v>
      </c>
      <c r="O2865" t="s">
        <v>133</v>
      </c>
      <c r="P2865" t="s">
        <v>54</v>
      </c>
      <c r="Q2865">
        <v>86.17</v>
      </c>
      <c r="R2865">
        <v>5189.2</v>
      </c>
      <c r="S2865">
        <v>4688.5200000000004</v>
      </c>
      <c r="T2865">
        <v>6179.39</v>
      </c>
      <c r="U2865" t="str">
        <f>TEXT(Table1[[#This Row],[Booking_Date]],"mmm")</f>
        <v>Feb</v>
      </c>
      <c r="V2865">
        <f>YEAR(Table1[[#This Row],[Booking_Date]])</f>
        <v>2026</v>
      </c>
      <c r="W2865" t="s">
        <v>38</v>
      </c>
      <c r="X2865" t="str">
        <f>IF(Table1[[#This Row],[Freight_Cost]]&gt;50000,"High","Low")</f>
        <v>High</v>
      </c>
      <c r="Y2865" s="5" t="str">
        <f>IF(Table1[[#This Row],[Profit]]&gt;10000,"Good","Average")</f>
        <v>Average</v>
      </c>
      <c r="Z2865" s="5" t="str" cm="1">
        <f t="array" ref="Z2865">_xlfn.IFS(K2865&lt;=5,"Excellent",K2865&lt;=10,"Good",TRUE,"Delayed")</f>
        <v>Good</v>
      </c>
      <c r="AA2865" s="5" t="str">
        <f>_xlfn.XLOOKUP(Table1[[#This Row],[Shipment_ID]],A:A,E:E)</f>
        <v>Maersk</v>
      </c>
      <c r="AB2865" s="5">
        <f t="shared" si="44"/>
        <v>6179.39</v>
      </c>
    </row>
    <row r="2866" spans="1:28">
      <c r="A2866" t="s">
        <v>3060</v>
      </c>
      <c r="B2866" s="1">
        <v>45706</v>
      </c>
      <c r="C2866" t="s">
        <v>29</v>
      </c>
      <c r="D2866" t="s">
        <v>72</v>
      </c>
      <c r="E2866" t="s">
        <v>42</v>
      </c>
      <c r="F2866" t="s">
        <v>58</v>
      </c>
      <c r="G2866" t="s">
        <v>90</v>
      </c>
      <c r="H2866">
        <v>20.96</v>
      </c>
      <c r="I2866">
        <v>798</v>
      </c>
      <c r="J2866">
        <v>103.62</v>
      </c>
      <c r="K2866">
        <v>2</v>
      </c>
      <c r="L2866" t="s">
        <v>34</v>
      </c>
      <c r="M2866" t="s">
        <v>45</v>
      </c>
      <c r="N2866">
        <v>59374.400000000001</v>
      </c>
      <c r="O2866" t="s">
        <v>137</v>
      </c>
      <c r="P2866" t="s">
        <v>74</v>
      </c>
      <c r="Q2866">
        <v>83.42</v>
      </c>
      <c r="R2866">
        <v>2434.4</v>
      </c>
      <c r="S2866">
        <v>4835.7</v>
      </c>
      <c r="T2866">
        <v>8124.45</v>
      </c>
      <c r="U2866" t="str">
        <f>TEXT(Table1[[#This Row],[Booking_Date]],"mmm")</f>
        <v>Feb</v>
      </c>
      <c r="V2866">
        <f>YEAR(Table1[[#This Row],[Booking_Date]])</f>
        <v>2025</v>
      </c>
      <c r="W2866" t="s">
        <v>38</v>
      </c>
      <c r="X2866" t="str">
        <f>IF(Table1[[#This Row],[Freight_Cost]]&gt;50000,"High","Low")</f>
        <v>High</v>
      </c>
      <c r="Y2866" s="5" t="str">
        <f>IF(Table1[[#This Row],[Profit]]&gt;10000,"Good","Average")</f>
        <v>Average</v>
      </c>
      <c r="Z2866" s="5" t="str" cm="1">
        <f t="array" ref="Z2866">_xlfn.IFS(K2866&lt;=5,"Excellent",K2866&lt;=10,"Good",TRUE,"Delayed")</f>
        <v>Excellent</v>
      </c>
      <c r="AA2866" s="5" t="str">
        <f>_xlfn.XLOOKUP(Table1[[#This Row],[Shipment_ID]],A:A,E:E)</f>
        <v>CMA CGM</v>
      </c>
      <c r="AB2866" s="5">
        <f t="shared" si="44"/>
        <v>8124.45</v>
      </c>
    </row>
    <row r="2867" spans="1:28">
      <c r="A2867" t="s">
        <v>3061</v>
      </c>
      <c r="B2867" s="1">
        <v>46114</v>
      </c>
      <c r="C2867" t="s">
        <v>29</v>
      </c>
      <c r="D2867" t="s">
        <v>51</v>
      </c>
      <c r="E2867" t="s">
        <v>66</v>
      </c>
      <c r="F2867" t="s">
        <v>32</v>
      </c>
      <c r="G2867" t="s">
        <v>52</v>
      </c>
      <c r="H2867">
        <v>19.2</v>
      </c>
      <c r="I2867">
        <v>630</v>
      </c>
      <c r="J2867">
        <v>102.16</v>
      </c>
      <c r="K2867">
        <v>3</v>
      </c>
      <c r="L2867" t="s">
        <v>34</v>
      </c>
      <c r="M2867" t="s">
        <v>60</v>
      </c>
      <c r="N2867">
        <v>42099.199999999997</v>
      </c>
      <c r="O2867" t="s">
        <v>360</v>
      </c>
      <c r="P2867" t="s">
        <v>37</v>
      </c>
      <c r="Q2867">
        <v>84.24</v>
      </c>
      <c r="R2867">
        <v>2028</v>
      </c>
      <c r="S2867">
        <v>4967.99</v>
      </c>
      <c r="T2867">
        <v>4416.3100000000004</v>
      </c>
      <c r="U2867" t="str">
        <f>TEXT(Table1[[#This Row],[Booking_Date]],"mmm")</f>
        <v>Apr</v>
      </c>
      <c r="V2867">
        <f>YEAR(Table1[[#This Row],[Booking_Date]])</f>
        <v>2026</v>
      </c>
      <c r="W2867" t="s">
        <v>75</v>
      </c>
      <c r="X2867" t="str">
        <f>IF(Table1[[#This Row],[Freight_Cost]]&gt;50000,"High","Low")</f>
        <v>Low</v>
      </c>
      <c r="Y2867" s="5" t="str">
        <f>IF(Table1[[#This Row],[Profit]]&gt;10000,"Good","Average")</f>
        <v>Average</v>
      </c>
      <c r="Z2867" s="5" t="str" cm="1">
        <f t="array" ref="Z2867">_xlfn.IFS(K2867&lt;=5,"Excellent",K2867&lt;=10,"Good",TRUE,"Delayed")</f>
        <v>Excellent</v>
      </c>
      <c r="AA2867" s="5" t="str">
        <f>_xlfn.XLOOKUP(Table1[[#This Row],[Shipment_ID]],A:A,E:E)</f>
        <v>COSCO</v>
      </c>
      <c r="AB2867" s="5">
        <f t="shared" si="44"/>
        <v>4416.3100000000004</v>
      </c>
    </row>
    <row r="2868" spans="1:28">
      <c r="A2868" t="s">
        <v>3062</v>
      </c>
      <c r="B2868" s="1">
        <v>45416</v>
      </c>
      <c r="C2868" t="s">
        <v>50</v>
      </c>
      <c r="D2868" t="s">
        <v>65</v>
      </c>
      <c r="E2868" t="s">
        <v>102</v>
      </c>
      <c r="F2868" t="s">
        <v>32</v>
      </c>
      <c r="G2868" t="s">
        <v>59</v>
      </c>
      <c r="H2868">
        <v>23.88</v>
      </c>
      <c r="I2868">
        <v>1828</v>
      </c>
      <c r="J2868">
        <v>91.36</v>
      </c>
      <c r="K2868">
        <v>4</v>
      </c>
      <c r="L2868" t="s">
        <v>68</v>
      </c>
      <c r="M2868" t="s">
        <v>60</v>
      </c>
      <c r="N2868">
        <v>56891.199999999997</v>
      </c>
      <c r="O2868" t="s">
        <v>219</v>
      </c>
      <c r="P2868" t="s">
        <v>70</v>
      </c>
      <c r="Q2868">
        <v>86.84</v>
      </c>
      <c r="R2868">
        <v>4611.2</v>
      </c>
      <c r="S2868">
        <v>2019.95</v>
      </c>
      <c r="T2868">
        <v>9812.76</v>
      </c>
      <c r="U2868" t="str">
        <f>TEXT(Table1[[#This Row],[Booking_Date]],"mmm")</f>
        <v>May</v>
      </c>
      <c r="V2868">
        <f>YEAR(Table1[[#This Row],[Booking_Date]])</f>
        <v>2024</v>
      </c>
      <c r="W2868" t="s">
        <v>75</v>
      </c>
      <c r="X2868" t="str">
        <f>IF(Table1[[#This Row],[Freight_Cost]]&gt;50000,"High","Low")</f>
        <v>High</v>
      </c>
      <c r="Y2868" s="5" t="str">
        <f>IF(Table1[[#This Row],[Profit]]&gt;10000,"Good","Average")</f>
        <v>Average</v>
      </c>
      <c r="Z2868" s="5" t="str" cm="1">
        <f t="array" ref="Z2868">_xlfn.IFS(K2868&lt;=5,"Excellent",K2868&lt;=10,"Good",TRUE,"Delayed")</f>
        <v>Excellent</v>
      </c>
      <c r="AA2868" s="5" t="str">
        <f>_xlfn.XLOOKUP(Table1[[#This Row],[Shipment_ID]],A:A,E:E)</f>
        <v>Maersk</v>
      </c>
      <c r="AB2868" s="5">
        <f t="shared" si="44"/>
        <v>9812.76</v>
      </c>
    </row>
    <row r="2869" spans="1:28">
      <c r="A2869" t="s">
        <v>3063</v>
      </c>
      <c r="B2869" s="1">
        <v>46049</v>
      </c>
      <c r="C2869" t="s">
        <v>89</v>
      </c>
      <c r="D2869" t="s">
        <v>82</v>
      </c>
      <c r="E2869" t="s">
        <v>42</v>
      </c>
      <c r="F2869" t="s">
        <v>32</v>
      </c>
      <c r="G2869" t="s">
        <v>84</v>
      </c>
      <c r="H2869">
        <v>13.6</v>
      </c>
      <c r="I2869">
        <v>1247</v>
      </c>
      <c r="J2869">
        <v>99.72</v>
      </c>
      <c r="K2869">
        <v>5</v>
      </c>
      <c r="L2869" t="s">
        <v>68</v>
      </c>
      <c r="M2869" t="s">
        <v>60</v>
      </c>
      <c r="N2869">
        <v>41670.400000000001</v>
      </c>
      <c r="O2869" t="s">
        <v>163</v>
      </c>
      <c r="P2869" t="s">
        <v>37</v>
      </c>
      <c r="Q2869">
        <v>87.23</v>
      </c>
      <c r="R2869">
        <v>3038</v>
      </c>
      <c r="S2869">
        <v>1660.9</v>
      </c>
      <c r="T2869">
        <v>5504.82</v>
      </c>
      <c r="U2869" t="str">
        <f>TEXT(Table1[[#This Row],[Booking_Date]],"mmm")</f>
        <v>Jan</v>
      </c>
      <c r="V2869">
        <f>YEAR(Table1[[#This Row],[Booking_Date]])</f>
        <v>2026</v>
      </c>
      <c r="W2869" t="s">
        <v>38</v>
      </c>
      <c r="X2869" t="str">
        <f>IF(Table1[[#This Row],[Freight_Cost]]&gt;50000,"High","Low")</f>
        <v>Low</v>
      </c>
      <c r="Y2869" s="5" t="str">
        <f>IF(Table1[[#This Row],[Profit]]&gt;10000,"Good","Average")</f>
        <v>Average</v>
      </c>
      <c r="Z2869" s="5" t="str" cm="1">
        <f t="array" ref="Z2869">_xlfn.IFS(K2869&lt;=5,"Excellent",K2869&lt;=10,"Good",TRUE,"Delayed")</f>
        <v>Excellent</v>
      </c>
      <c r="AA2869" s="5" t="str">
        <f>_xlfn.XLOOKUP(Table1[[#This Row],[Shipment_ID]],A:A,E:E)</f>
        <v>CMA CGM</v>
      </c>
      <c r="AB2869" s="5">
        <f t="shared" si="44"/>
        <v>5504.82</v>
      </c>
    </row>
    <row r="2870" spans="1:28">
      <c r="A2870" t="s">
        <v>3064</v>
      </c>
      <c r="B2870" s="1">
        <v>46182</v>
      </c>
      <c r="C2870" t="s">
        <v>50</v>
      </c>
      <c r="D2870" t="s">
        <v>56</v>
      </c>
      <c r="E2870" t="s">
        <v>99</v>
      </c>
      <c r="F2870" t="s">
        <v>32</v>
      </c>
      <c r="G2870" t="s">
        <v>33</v>
      </c>
      <c r="H2870">
        <v>25.41</v>
      </c>
      <c r="I2870">
        <v>1894</v>
      </c>
      <c r="J2870">
        <v>88.41</v>
      </c>
      <c r="K2870">
        <v>5</v>
      </c>
      <c r="L2870" t="s">
        <v>44</v>
      </c>
      <c r="M2870" t="s">
        <v>35</v>
      </c>
      <c r="N2870">
        <v>60206.2</v>
      </c>
      <c r="O2870" t="s">
        <v>487</v>
      </c>
      <c r="P2870" t="s">
        <v>62</v>
      </c>
      <c r="Q2870">
        <v>84.67</v>
      </c>
      <c r="R2870">
        <v>4804.3999999999996</v>
      </c>
      <c r="S2870">
        <v>2000.48</v>
      </c>
      <c r="T2870">
        <v>9575.93</v>
      </c>
      <c r="U2870" t="str">
        <f>TEXT(Table1[[#This Row],[Booking_Date]],"mmm")</f>
        <v>Jun</v>
      </c>
      <c r="V2870">
        <f>YEAR(Table1[[#This Row],[Booking_Date]])</f>
        <v>2026</v>
      </c>
      <c r="W2870" t="s">
        <v>75</v>
      </c>
      <c r="X2870" t="str">
        <f>IF(Table1[[#This Row],[Freight_Cost]]&gt;50000,"High","Low")</f>
        <v>High</v>
      </c>
      <c r="Y2870" s="5" t="str">
        <f>IF(Table1[[#This Row],[Profit]]&gt;10000,"Good","Average")</f>
        <v>Average</v>
      </c>
      <c r="Z2870" s="5" t="str" cm="1">
        <f t="array" ref="Z2870">_xlfn.IFS(K2870&lt;=5,"Excellent",K2870&lt;=10,"Good",TRUE,"Delayed")</f>
        <v>Excellent</v>
      </c>
      <c r="AA2870" s="5" t="str">
        <f>_xlfn.XLOOKUP(Table1[[#This Row],[Shipment_ID]],A:A,E:E)</f>
        <v>ONE</v>
      </c>
      <c r="AB2870" s="5">
        <f t="shared" si="44"/>
        <v>9575.93</v>
      </c>
    </row>
    <row r="2871" spans="1:28">
      <c r="A2871" t="s">
        <v>3065</v>
      </c>
      <c r="B2871" s="1">
        <v>45836</v>
      </c>
      <c r="C2871" t="s">
        <v>121</v>
      </c>
      <c r="D2871" t="s">
        <v>65</v>
      </c>
      <c r="E2871" t="s">
        <v>102</v>
      </c>
      <c r="F2871" t="s">
        <v>58</v>
      </c>
      <c r="G2871" t="s">
        <v>43</v>
      </c>
      <c r="H2871">
        <v>25.99</v>
      </c>
      <c r="I2871">
        <v>2546</v>
      </c>
      <c r="J2871">
        <v>95.2</v>
      </c>
      <c r="K2871">
        <v>7</v>
      </c>
      <c r="L2871" t="s">
        <v>68</v>
      </c>
      <c r="M2871" t="s">
        <v>60</v>
      </c>
      <c r="N2871">
        <v>79867</v>
      </c>
      <c r="O2871" t="s">
        <v>197</v>
      </c>
      <c r="P2871" t="s">
        <v>78</v>
      </c>
      <c r="Q2871">
        <v>83.24</v>
      </c>
      <c r="R2871">
        <v>6131.6</v>
      </c>
      <c r="S2871">
        <v>4879.7700000000004</v>
      </c>
      <c r="T2871">
        <v>9897.69</v>
      </c>
      <c r="U2871" t="str">
        <f>TEXT(Table1[[#This Row],[Booking_Date]],"mmm")</f>
        <v>Jun</v>
      </c>
      <c r="V2871">
        <f>YEAR(Table1[[#This Row],[Booking_Date]])</f>
        <v>2025</v>
      </c>
      <c r="W2871" t="s">
        <v>75</v>
      </c>
      <c r="X2871" t="str">
        <f>IF(Table1[[#This Row],[Freight_Cost]]&gt;50000,"High","Low")</f>
        <v>High</v>
      </c>
      <c r="Y2871" s="5" t="str">
        <f>IF(Table1[[#This Row],[Profit]]&gt;10000,"Good","Average")</f>
        <v>Average</v>
      </c>
      <c r="Z2871" s="5" t="str" cm="1">
        <f t="array" ref="Z2871">_xlfn.IFS(K2871&lt;=5,"Excellent",K2871&lt;=10,"Good",TRUE,"Delayed")</f>
        <v>Good</v>
      </c>
      <c r="AA2871" s="5" t="str">
        <f>_xlfn.XLOOKUP(Table1[[#This Row],[Shipment_ID]],A:A,E:E)</f>
        <v>Maersk</v>
      </c>
      <c r="AB2871" s="5">
        <f t="shared" si="44"/>
        <v>9897.69</v>
      </c>
    </row>
    <row r="2872" spans="1:28">
      <c r="A2872" t="s">
        <v>3066</v>
      </c>
      <c r="B2872" s="1">
        <v>45589</v>
      </c>
      <c r="C2872" t="s">
        <v>115</v>
      </c>
      <c r="D2872" t="s">
        <v>41</v>
      </c>
      <c r="E2872" t="s">
        <v>57</v>
      </c>
      <c r="F2872" t="s">
        <v>32</v>
      </c>
      <c r="G2872" t="s">
        <v>33</v>
      </c>
      <c r="H2872">
        <v>24.1</v>
      </c>
      <c r="I2872">
        <v>2470</v>
      </c>
      <c r="J2872">
        <v>91.4</v>
      </c>
      <c r="K2872">
        <v>7</v>
      </c>
      <c r="L2872" t="s">
        <v>44</v>
      </c>
      <c r="M2872" t="s">
        <v>45</v>
      </c>
      <c r="N2872">
        <v>63798</v>
      </c>
      <c r="O2872" t="s">
        <v>432</v>
      </c>
      <c r="P2872" t="s">
        <v>74</v>
      </c>
      <c r="Q2872">
        <v>86.81</v>
      </c>
      <c r="R2872">
        <v>5904</v>
      </c>
      <c r="S2872">
        <v>4403.57</v>
      </c>
      <c r="T2872">
        <v>6626</v>
      </c>
      <c r="U2872" t="str">
        <f>TEXT(Table1[[#This Row],[Booking_Date]],"mmm")</f>
        <v>Oct</v>
      </c>
      <c r="V2872">
        <f>YEAR(Table1[[#This Row],[Booking_Date]])</f>
        <v>2024</v>
      </c>
      <c r="W2872" t="s">
        <v>104</v>
      </c>
      <c r="X2872" t="str">
        <f>IF(Table1[[#This Row],[Freight_Cost]]&gt;50000,"High","Low")</f>
        <v>High</v>
      </c>
      <c r="Y2872" s="5" t="str">
        <f>IF(Table1[[#This Row],[Profit]]&gt;10000,"Good","Average")</f>
        <v>Average</v>
      </c>
      <c r="Z2872" s="5" t="str" cm="1">
        <f t="array" ref="Z2872">_xlfn.IFS(K2872&lt;=5,"Excellent",K2872&lt;=10,"Good",TRUE,"Delayed")</f>
        <v>Good</v>
      </c>
      <c r="AA2872" s="5" t="str">
        <f>_xlfn.XLOOKUP(Table1[[#This Row],[Shipment_ID]],A:A,E:E)</f>
        <v>Evergreen</v>
      </c>
      <c r="AB2872" s="5">
        <f t="shared" si="44"/>
        <v>6626</v>
      </c>
    </row>
    <row r="2873" spans="1:28">
      <c r="A2873" t="s">
        <v>3067</v>
      </c>
      <c r="B2873" s="1">
        <v>45636</v>
      </c>
      <c r="C2873" t="s">
        <v>29</v>
      </c>
      <c r="D2873" t="s">
        <v>108</v>
      </c>
      <c r="E2873" t="s">
        <v>66</v>
      </c>
      <c r="F2873" t="s">
        <v>32</v>
      </c>
      <c r="G2873" t="s">
        <v>43</v>
      </c>
      <c r="H2873">
        <v>27.19</v>
      </c>
      <c r="I2873">
        <v>2622</v>
      </c>
      <c r="J2873">
        <v>99.14</v>
      </c>
      <c r="K2873">
        <v>8</v>
      </c>
      <c r="L2873" t="s">
        <v>44</v>
      </c>
      <c r="M2873" t="s">
        <v>60</v>
      </c>
      <c r="N2873">
        <v>67831.8</v>
      </c>
      <c r="O2873" t="s">
        <v>163</v>
      </c>
      <c r="P2873" t="s">
        <v>54</v>
      </c>
      <c r="Q2873">
        <v>86.17</v>
      </c>
      <c r="R2873">
        <v>6331.6</v>
      </c>
      <c r="S2873">
        <v>4972.7700000000004</v>
      </c>
      <c r="T2873">
        <v>9215.67</v>
      </c>
      <c r="U2873" t="str">
        <f>TEXT(Table1[[#This Row],[Booking_Date]],"mmm")</f>
        <v>Dec</v>
      </c>
      <c r="V2873">
        <f>YEAR(Table1[[#This Row],[Booking_Date]])</f>
        <v>2024</v>
      </c>
      <c r="W2873" t="s">
        <v>104</v>
      </c>
      <c r="X2873" t="str">
        <f>IF(Table1[[#This Row],[Freight_Cost]]&gt;50000,"High","Low")</f>
        <v>High</v>
      </c>
      <c r="Y2873" s="5" t="str">
        <f>IF(Table1[[#This Row],[Profit]]&gt;10000,"Good","Average")</f>
        <v>Average</v>
      </c>
      <c r="Z2873" s="5" t="str" cm="1">
        <f t="array" ref="Z2873">_xlfn.IFS(K2873&lt;=5,"Excellent",K2873&lt;=10,"Good",TRUE,"Delayed")</f>
        <v>Good</v>
      </c>
      <c r="AA2873" s="5" t="str">
        <f>_xlfn.XLOOKUP(Table1[[#This Row],[Shipment_ID]],A:A,E:E)</f>
        <v>COSCO</v>
      </c>
      <c r="AB2873" s="5">
        <f t="shared" si="44"/>
        <v>9215.67</v>
      </c>
    </row>
    <row r="2874" spans="1:28">
      <c r="A2874" t="s">
        <v>3068</v>
      </c>
      <c r="B2874" s="1">
        <v>46045</v>
      </c>
      <c r="C2874" t="s">
        <v>64</v>
      </c>
      <c r="D2874" t="s">
        <v>82</v>
      </c>
      <c r="E2874" t="s">
        <v>42</v>
      </c>
      <c r="F2874" t="s">
        <v>58</v>
      </c>
      <c r="G2874" t="s">
        <v>52</v>
      </c>
      <c r="H2874">
        <v>25.47</v>
      </c>
      <c r="I2874">
        <v>2230</v>
      </c>
      <c r="J2874">
        <v>94.54</v>
      </c>
      <c r="K2874">
        <v>5</v>
      </c>
      <c r="L2874" t="s">
        <v>44</v>
      </c>
      <c r="M2874" t="s">
        <v>35</v>
      </c>
      <c r="N2874">
        <v>77027.8</v>
      </c>
      <c r="O2874" t="s">
        <v>259</v>
      </c>
      <c r="P2874" t="s">
        <v>70</v>
      </c>
      <c r="Q2874">
        <v>88.65</v>
      </c>
      <c r="R2874">
        <v>5478.8</v>
      </c>
      <c r="S2874">
        <v>2689.28</v>
      </c>
      <c r="T2874">
        <v>11876.66</v>
      </c>
      <c r="U2874" t="str">
        <f>TEXT(Table1[[#This Row],[Booking_Date]],"mmm")</f>
        <v>Jan</v>
      </c>
      <c r="V2874">
        <f>YEAR(Table1[[#This Row],[Booking_Date]])</f>
        <v>2026</v>
      </c>
      <c r="W2874" t="s">
        <v>38</v>
      </c>
      <c r="X2874" t="str">
        <f>IF(Table1[[#This Row],[Freight_Cost]]&gt;50000,"High","Low")</f>
        <v>High</v>
      </c>
      <c r="Y2874" s="5" t="str">
        <f>IF(Table1[[#This Row],[Profit]]&gt;10000,"Good","Average")</f>
        <v>Good</v>
      </c>
      <c r="Z2874" s="5" t="str" cm="1">
        <f t="array" ref="Z2874">_xlfn.IFS(K2874&lt;=5,"Excellent",K2874&lt;=10,"Good",TRUE,"Delayed")</f>
        <v>Excellent</v>
      </c>
      <c r="AA2874" s="5" t="str">
        <f>_xlfn.XLOOKUP(Table1[[#This Row],[Shipment_ID]],A:A,E:E)</f>
        <v>CMA CGM</v>
      </c>
      <c r="AB2874" s="5">
        <f t="shared" si="44"/>
        <v>11876.66</v>
      </c>
    </row>
    <row r="2875" spans="1:28">
      <c r="A2875" t="s">
        <v>3069</v>
      </c>
      <c r="B2875" s="1">
        <v>45463</v>
      </c>
      <c r="C2875" t="s">
        <v>29</v>
      </c>
      <c r="D2875" t="s">
        <v>82</v>
      </c>
      <c r="E2875" t="s">
        <v>99</v>
      </c>
      <c r="F2875" t="s">
        <v>58</v>
      </c>
      <c r="G2875" t="s">
        <v>33</v>
      </c>
      <c r="H2875">
        <v>18.829999999999998</v>
      </c>
      <c r="I2875">
        <v>1528</v>
      </c>
      <c r="J2875">
        <v>85.22</v>
      </c>
      <c r="K2875">
        <v>4</v>
      </c>
      <c r="L2875" t="s">
        <v>34</v>
      </c>
      <c r="M2875" t="s">
        <v>35</v>
      </c>
      <c r="N2875">
        <v>66509.399999999994</v>
      </c>
      <c r="O2875" t="s">
        <v>111</v>
      </c>
      <c r="P2875" t="s">
        <v>47</v>
      </c>
      <c r="Q2875">
        <v>86.46</v>
      </c>
      <c r="R2875">
        <v>3809.2</v>
      </c>
      <c r="S2875">
        <v>4915.95</v>
      </c>
      <c r="T2875">
        <v>10256.129999999999</v>
      </c>
      <c r="U2875" t="str">
        <f>TEXT(Table1[[#This Row],[Booking_Date]],"mmm")</f>
        <v>Jun</v>
      </c>
      <c r="V2875">
        <f>YEAR(Table1[[#This Row],[Booking_Date]])</f>
        <v>2024</v>
      </c>
      <c r="W2875" t="s">
        <v>75</v>
      </c>
      <c r="X2875" t="str">
        <f>IF(Table1[[#This Row],[Freight_Cost]]&gt;50000,"High","Low")</f>
        <v>High</v>
      </c>
      <c r="Y2875" s="5" t="str">
        <f>IF(Table1[[#This Row],[Profit]]&gt;10000,"Good","Average")</f>
        <v>Good</v>
      </c>
      <c r="Z2875" s="5" t="str" cm="1">
        <f t="array" ref="Z2875">_xlfn.IFS(K2875&lt;=5,"Excellent",K2875&lt;=10,"Good",TRUE,"Delayed")</f>
        <v>Excellent</v>
      </c>
      <c r="AA2875" s="5" t="str">
        <f>_xlfn.XLOOKUP(Table1[[#This Row],[Shipment_ID]],A:A,E:E)</f>
        <v>ONE</v>
      </c>
      <c r="AB2875" s="5">
        <f t="shared" si="44"/>
        <v>10256.129999999999</v>
      </c>
    </row>
    <row r="2876" spans="1:28">
      <c r="A2876" t="s">
        <v>3070</v>
      </c>
      <c r="B2876" s="1">
        <v>45871</v>
      </c>
      <c r="C2876" t="s">
        <v>64</v>
      </c>
      <c r="D2876" t="s">
        <v>108</v>
      </c>
      <c r="E2876" t="s">
        <v>99</v>
      </c>
      <c r="F2876" t="s">
        <v>58</v>
      </c>
      <c r="G2876" t="s">
        <v>67</v>
      </c>
      <c r="H2876">
        <v>22.45</v>
      </c>
      <c r="I2876">
        <v>1036</v>
      </c>
      <c r="J2876">
        <v>97.03</v>
      </c>
      <c r="K2876">
        <v>4</v>
      </c>
      <c r="L2876" t="s">
        <v>68</v>
      </c>
      <c r="M2876" t="s">
        <v>60</v>
      </c>
      <c r="N2876">
        <v>58780.6</v>
      </c>
      <c r="O2876" t="s">
        <v>87</v>
      </c>
      <c r="P2876" t="s">
        <v>37</v>
      </c>
      <c r="Q2876">
        <v>86.51</v>
      </c>
      <c r="R2876">
        <v>2970</v>
      </c>
      <c r="S2876">
        <v>4011.36</v>
      </c>
      <c r="T2876">
        <v>7160.3</v>
      </c>
      <c r="U2876" t="str">
        <f>TEXT(Table1[[#This Row],[Booking_Date]],"mmm")</f>
        <v>Aug</v>
      </c>
      <c r="V2876">
        <f>YEAR(Table1[[#This Row],[Booking_Date]])</f>
        <v>2025</v>
      </c>
      <c r="W2876" t="s">
        <v>48</v>
      </c>
      <c r="X2876" t="str">
        <f>IF(Table1[[#This Row],[Freight_Cost]]&gt;50000,"High","Low")</f>
        <v>High</v>
      </c>
      <c r="Y2876" s="5" t="str">
        <f>IF(Table1[[#This Row],[Profit]]&gt;10000,"Good","Average")</f>
        <v>Average</v>
      </c>
      <c r="Z2876" s="5" t="str" cm="1">
        <f t="array" ref="Z2876">_xlfn.IFS(K2876&lt;=5,"Excellent",K2876&lt;=10,"Good",TRUE,"Delayed")</f>
        <v>Excellent</v>
      </c>
      <c r="AA2876" s="5" t="str">
        <f>_xlfn.XLOOKUP(Table1[[#This Row],[Shipment_ID]],A:A,E:E)</f>
        <v>ONE</v>
      </c>
      <c r="AB2876" s="5">
        <f t="shared" si="44"/>
        <v>7160.3</v>
      </c>
    </row>
    <row r="2877" spans="1:28">
      <c r="A2877" t="s">
        <v>3071</v>
      </c>
      <c r="B2877" s="1">
        <v>45988</v>
      </c>
      <c r="C2877" t="s">
        <v>40</v>
      </c>
      <c r="D2877" t="s">
        <v>72</v>
      </c>
      <c r="E2877" t="s">
        <v>42</v>
      </c>
      <c r="F2877" t="s">
        <v>58</v>
      </c>
      <c r="G2877" t="s">
        <v>52</v>
      </c>
      <c r="H2877">
        <v>13.53</v>
      </c>
      <c r="I2877">
        <v>1740</v>
      </c>
      <c r="J2877">
        <v>99.36</v>
      </c>
      <c r="K2877">
        <v>5</v>
      </c>
      <c r="L2877" t="s">
        <v>34</v>
      </c>
      <c r="M2877" t="s">
        <v>60</v>
      </c>
      <c r="N2877">
        <v>61980.2</v>
      </c>
      <c r="O2877" t="s">
        <v>262</v>
      </c>
      <c r="P2877" t="s">
        <v>62</v>
      </c>
      <c r="Q2877">
        <v>83.51</v>
      </c>
      <c r="R2877">
        <v>4021.2</v>
      </c>
      <c r="S2877">
        <v>2517.5100000000002</v>
      </c>
      <c r="T2877">
        <v>8956.18</v>
      </c>
      <c r="U2877" t="str">
        <f>TEXT(Table1[[#This Row],[Booking_Date]],"mmm")</f>
        <v>Nov</v>
      </c>
      <c r="V2877">
        <f>YEAR(Table1[[#This Row],[Booking_Date]])</f>
        <v>2025</v>
      </c>
      <c r="W2877" t="s">
        <v>104</v>
      </c>
      <c r="X2877" t="str">
        <f>IF(Table1[[#This Row],[Freight_Cost]]&gt;50000,"High","Low")</f>
        <v>High</v>
      </c>
      <c r="Y2877" s="5" t="str">
        <f>IF(Table1[[#This Row],[Profit]]&gt;10000,"Good","Average")</f>
        <v>Average</v>
      </c>
      <c r="Z2877" s="5" t="str" cm="1">
        <f t="array" ref="Z2877">_xlfn.IFS(K2877&lt;=5,"Excellent",K2877&lt;=10,"Good",TRUE,"Delayed")</f>
        <v>Excellent</v>
      </c>
      <c r="AA2877" s="5" t="str">
        <f>_xlfn.XLOOKUP(Table1[[#This Row],[Shipment_ID]],A:A,E:E)</f>
        <v>CMA CGM</v>
      </c>
      <c r="AB2877" s="5">
        <f t="shared" si="44"/>
        <v>8956.18</v>
      </c>
    </row>
    <row r="2878" spans="1:28">
      <c r="A2878" t="s">
        <v>3072</v>
      </c>
      <c r="B2878" s="1">
        <v>45625</v>
      </c>
      <c r="C2878" t="s">
        <v>29</v>
      </c>
      <c r="D2878" t="s">
        <v>82</v>
      </c>
      <c r="E2878" t="s">
        <v>102</v>
      </c>
      <c r="F2878" t="s">
        <v>32</v>
      </c>
      <c r="G2878" t="s">
        <v>59</v>
      </c>
      <c r="H2878">
        <v>20.65</v>
      </c>
      <c r="I2878">
        <v>1566</v>
      </c>
      <c r="J2878">
        <v>97.8</v>
      </c>
      <c r="K2878">
        <v>5</v>
      </c>
      <c r="L2878" t="s">
        <v>34</v>
      </c>
      <c r="M2878" t="s">
        <v>60</v>
      </c>
      <c r="N2878">
        <v>54113</v>
      </c>
      <c r="O2878" t="s">
        <v>200</v>
      </c>
      <c r="P2878" t="s">
        <v>78</v>
      </c>
      <c r="Q2878">
        <v>82.92</v>
      </c>
      <c r="R2878">
        <v>3958</v>
      </c>
      <c r="S2878">
        <v>1680.6</v>
      </c>
      <c r="T2878">
        <v>7601.47</v>
      </c>
      <c r="U2878" t="str">
        <f>TEXT(Table1[[#This Row],[Booking_Date]],"mmm")</f>
        <v>Nov</v>
      </c>
      <c r="V2878">
        <f>YEAR(Table1[[#This Row],[Booking_Date]])</f>
        <v>2024</v>
      </c>
      <c r="W2878" t="s">
        <v>104</v>
      </c>
      <c r="X2878" t="str">
        <f>IF(Table1[[#This Row],[Freight_Cost]]&gt;50000,"High","Low")</f>
        <v>High</v>
      </c>
      <c r="Y2878" s="5" t="str">
        <f>IF(Table1[[#This Row],[Profit]]&gt;10000,"Good","Average")</f>
        <v>Average</v>
      </c>
      <c r="Z2878" s="5" t="str" cm="1">
        <f t="array" ref="Z2878">_xlfn.IFS(K2878&lt;=5,"Excellent",K2878&lt;=10,"Good",TRUE,"Delayed")</f>
        <v>Excellent</v>
      </c>
      <c r="AA2878" s="5" t="str">
        <f>_xlfn.XLOOKUP(Table1[[#This Row],[Shipment_ID]],A:A,E:E)</f>
        <v>Maersk</v>
      </c>
      <c r="AB2878" s="5">
        <f t="shared" si="44"/>
        <v>7601.47</v>
      </c>
    </row>
    <row r="2879" spans="1:28">
      <c r="A2879" t="s">
        <v>3073</v>
      </c>
      <c r="B2879" s="1">
        <v>45413</v>
      </c>
      <c r="C2879" t="s">
        <v>115</v>
      </c>
      <c r="D2879" t="s">
        <v>65</v>
      </c>
      <c r="E2879" t="s">
        <v>42</v>
      </c>
      <c r="F2879" t="s">
        <v>58</v>
      </c>
      <c r="G2879" t="s">
        <v>84</v>
      </c>
      <c r="H2879">
        <v>10.57</v>
      </c>
      <c r="I2879">
        <v>2186</v>
      </c>
      <c r="J2879">
        <v>88.18</v>
      </c>
      <c r="K2879">
        <v>6</v>
      </c>
      <c r="L2879" t="s">
        <v>34</v>
      </c>
      <c r="M2879" t="s">
        <v>45</v>
      </c>
      <c r="N2879">
        <v>64826.6</v>
      </c>
      <c r="O2879" t="s">
        <v>77</v>
      </c>
      <c r="P2879" t="s">
        <v>70</v>
      </c>
      <c r="Q2879">
        <v>82.19</v>
      </c>
      <c r="R2879">
        <v>4794.8</v>
      </c>
      <c r="S2879">
        <v>2649.88</v>
      </c>
      <c r="T2879">
        <v>7503.38</v>
      </c>
      <c r="U2879" t="str">
        <f>TEXT(Table1[[#This Row],[Booking_Date]],"mmm")</f>
        <v>May</v>
      </c>
      <c r="V2879">
        <f>YEAR(Table1[[#This Row],[Booking_Date]])</f>
        <v>2024</v>
      </c>
      <c r="W2879" t="s">
        <v>75</v>
      </c>
      <c r="X2879" t="str">
        <f>IF(Table1[[#This Row],[Freight_Cost]]&gt;50000,"High","Low")</f>
        <v>High</v>
      </c>
      <c r="Y2879" s="5" t="str">
        <f>IF(Table1[[#This Row],[Profit]]&gt;10000,"Good","Average")</f>
        <v>Average</v>
      </c>
      <c r="Z2879" s="5" t="str" cm="1">
        <f t="array" ref="Z2879">_xlfn.IFS(K2879&lt;=5,"Excellent",K2879&lt;=10,"Good",TRUE,"Delayed")</f>
        <v>Good</v>
      </c>
      <c r="AA2879" s="5" t="str">
        <f>_xlfn.XLOOKUP(Table1[[#This Row],[Shipment_ID]],A:A,E:E)</f>
        <v>CMA CGM</v>
      </c>
      <c r="AB2879" s="5">
        <f t="shared" si="44"/>
        <v>7503.38</v>
      </c>
    </row>
    <row r="2880" spans="1:28">
      <c r="A2880" t="s">
        <v>3074</v>
      </c>
      <c r="B2880" s="1">
        <v>45933</v>
      </c>
      <c r="C2880" t="s">
        <v>40</v>
      </c>
      <c r="D2880" t="s">
        <v>41</v>
      </c>
      <c r="E2880" t="s">
        <v>66</v>
      </c>
      <c r="F2880" t="s">
        <v>58</v>
      </c>
      <c r="G2880" t="s">
        <v>84</v>
      </c>
      <c r="H2880">
        <v>15.08</v>
      </c>
      <c r="I2880">
        <v>1120</v>
      </c>
      <c r="J2880">
        <v>89.38</v>
      </c>
      <c r="K2880">
        <v>2</v>
      </c>
      <c r="L2880" t="s">
        <v>44</v>
      </c>
      <c r="M2880" t="s">
        <v>45</v>
      </c>
      <c r="N2880">
        <v>51237.599999999999</v>
      </c>
      <c r="O2880" t="s">
        <v>593</v>
      </c>
      <c r="P2880" t="s">
        <v>54</v>
      </c>
      <c r="Q2880">
        <v>82.3</v>
      </c>
      <c r="R2880">
        <v>2843.2</v>
      </c>
      <c r="S2880">
        <v>3607.31</v>
      </c>
      <c r="T2880">
        <v>7522.01</v>
      </c>
      <c r="U2880" t="str">
        <f>TEXT(Table1[[#This Row],[Booking_Date]],"mmm")</f>
        <v>Oct</v>
      </c>
      <c r="V2880">
        <f>YEAR(Table1[[#This Row],[Booking_Date]])</f>
        <v>2025</v>
      </c>
      <c r="W2880" t="s">
        <v>104</v>
      </c>
      <c r="X2880" t="str">
        <f>IF(Table1[[#This Row],[Freight_Cost]]&gt;50000,"High","Low")</f>
        <v>High</v>
      </c>
      <c r="Y2880" s="5" t="str">
        <f>IF(Table1[[#This Row],[Profit]]&gt;10000,"Good","Average")</f>
        <v>Average</v>
      </c>
      <c r="Z2880" s="5" t="str" cm="1">
        <f t="array" ref="Z2880">_xlfn.IFS(K2880&lt;=5,"Excellent",K2880&lt;=10,"Good",TRUE,"Delayed")</f>
        <v>Excellent</v>
      </c>
      <c r="AA2880" s="5" t="str">
        <f>_xlfn.XLOOKUP(Table1[[#This Row],[Shipment_ID]],A:A,E:E)</f>
        <v>COSCO</v>
      </c>
      <c r="AB2880" s="5">
        <f t="shared" si="44"/>
        <v>7522.01</v>
      </c>
    </row>
    <row r="2881" spans="1:28">
      <c r="A2881" t="s">
        <v>3075</v>
      </c>
      <c r="B2881" s="1">
        <v>45954</v>
      </c>
      <c r="C2881" t="s">
        <v>40</v>
      </c>
      <c r="D2881" t="s">
        <v>30</v>
      </c>
      <c r="E2881" t="s">
        <v>42</v>
      </c>
      <c r="F2881" t="s">
        <v>58</v>
      </c>
      <c r="G2881" t="s">
        <v>33</v>
      </c>
      <c r="H2881">
        <v>17.04</v>
      </c>
      <c r="I2881">
        <v>2432</v>
      </c>
      <c r="J2881">
        <v>92.61</v>
      </c>
      <c r="K2881">
        <v>8</v>
      </c>
      <c r="L2881" t="s">
        <v>68</v>
      </c>
      <c r="M2881" t="s">
        <v>60</v>
      </c>
      <c r="N2881">
        <v>70133.2</v>
      </c>
      <c r="O2881" t="s">
        <v>254</v>
      </c>
      <c r="P2881" t="s">
        <v>54</v>
      </c>
      <c r="Q2881">
        <v>88.27</v>
      </c>
      <c r="R2881">
        <v>5545.6</v>
      </c>
      <c r="S2881">
        <v>2814.17</v>
      </c>
      <c r="T2881">
        <v>10839.29</v>
      </c>
      <c r="U2881" t="str">
        <f>TEXT(Table1[[#This Row],[Booking_Date]],"mmm")</f>
        <v>Oct</v>
      </c>
      <c r="V2881">
        <f>YEAR(Table1[[#This Row],[Booking_Date]])</f>
        <v>2025</v>
      </c>
      <c r="W2881" t="s">
        <v>104</v>
      </c>
      <c r="X2881" t="str">
        <f>IF(Table1[[#This Row],[Freight_Cost]]&gt;50000,"High","Low")</f>
        <v>High</v>
      </c>
      <c r="Y2881" s="5" t="str">
        <f>IF(Table1[[#This Row],[Profit]]&gt;10000,"Good","Average")</f>
        <v>Good</v>
      </c>
      <c r="Z2881" s="5" t="str" cm="1">
        <f t="array" ref="Z2881">_xlfn.IFS(K2881&lt;=5,"Excellent",K2881&lt;=10,"Good",TRUE,"Delayed")</f>
        <v>Good</v>
      </c>
      <c r="AA2881" s="5" t="str">
        <f>_xlfn.XLOOKUP(Table1[[#This Row],[Shipment_ID]],A:A,E:E)</f>
        <v>CMA CGM</v>
      </c>
      <c r="AB2881" s="5">
        <f t="shared" si="44"/>
        <v>10839.29</v>
      </c>
    </row>
    <row r="2882" spans="1:28">
      <c r="A2882" t="s">
        <v>3076</v>
      </c>
      <c r="B2882" s="1">
        <v>45440</v>
      </c>
      <c r="C2882" t="s">
        <v>64</v>
      </c>
      <c r="D2882" t="s">
        <v>65</v>
      </c>
      <c r="E2882" t="s">
        <v>102</v>
      </c>
      <c r="F2882" t="s">
        <v>58</v>
      </c>
      <c r="G2882" t="s">
        <v>43</v>
      </c>
      <c r="H2882">
        <v>23.81</v>
      </c>
      <c r="I2882">
        <v>388</v>
      </c>
      <c r="J2882">
        <v>98.26</v>
      </c>
      <c r="K2882">
        <v>2</v>
      </c>
      <c r="L2882" t="s">
        <v>34</v>
      </c>
      <c r="M2882" t="s">
        <v>35</v>
      </c>
      <c r="N2882">
        <v>58876.2</v>
      </c>
      <c r="O2882" t="s">
        <v>368</v>
      </c>
      <c r="P2882" t="s">
        <v>62</v>
      </c>
      <c r="Q2882">
        <v>86.71</v>
      </c>
      <c r="R2882">
        <v>1728.4</v>
      </c>
      <c r="S2882">
        <v>2104.85</v>
      </c>
      <c r="T2882">
        <v>9865.84</v>
      </c>
      <c r="U2882" t="str">
        <f>TEXT(Table1[[#This Row],[Booking_Date]],"mmm")</f>
        <v>May</v>
      </c>
      <c r="V2882">
        <f>YEAR(Table1[[#This Row],[Booking_Date]])</f>
        <v>2024</v>
      </c>
      <c r="W2882" t="s">
        <v>75</v>
      </c>
      <c r="X2882" t="str">
        <f>IF(Table1[[#This Row],[Freight_Cost]]&gt;50000,"High","Low")</f>
        <v>High</v>
      </c>
      <c r="Y2882" s="5" t="str">
        <f>IF(Table1[[#This Row],[Profit]]&gt;10000,"Good","Average")</f>
        <v>Average</v>
      </c>
      <c r="Z2882" s="5" t="str" cm="1">
        <f t="array" ref="Z2882">_xlfn.IFS(K2882&lt;=5,"Excellent",K2882&lt;=10,"Good",TRUE,"Delayed")</f>
        <v>Excellent</v>
      </c>
      <c r="AA2882" s="5" t="str">
        <f>_xlfn.XLOOKUP(Table1[[#This Row],[Shipment_ID]],A:A,E:E)</f>
        <v>Maersk</v>
      </c>
      <c r="AB2882" s="5">
        <f t="shared" ref="AB2882:AB2945" si="45">INDEX(T:T,MATCH(A2882,A:A,0))</f>
        <v>9865.84</v>
      </c>
    </row>
    <row r="2883" spans="1:28">
      <c r="A2883" t="s">
        <v>3077</v>
      </c>
      <c r="B2883" s="1">
        <v>46111</v>
      </c>
      <c r="C2883" t="s">
        <v>50</v>
      </c>
      <c r="D2883" t="s">
        <v>56</v>
      </c>
      <c r="E2883" t="s">
        <v>66</v>
      </c>
      <c r="F2883" t="s">
        <v>32</v>
      </c>
      <c r="G2883" t="s">
        <v>90</v>
      </c>
      <c r="H2883">
        <v>27.91</v>
      </c>
      <c r="I2883">
        <v>861</v>
      </c>
      <c r="J2883">
        <v>90.82</v>
      </c>
      <c r="K2883">
        <v>3</v>
      </c>
      <c r="L2883" t="s">
        <v>68</v>
      </c>
      <c r="M2883" t="s">
        <v>60</v>
      </c>
      <c r="N2883">
        <v>48849.4</v>
      </c>
      <c r="O2883" t="s">
        <v>109</v>
      </c>
      <c r="P2883" t="s">
        <v>47</v>
      </c>
      <c r="Q2883">
        <v>85.29</v>
      </c>
      <c r="R2883">
        <v>2838.4</v>
      </c>
      <c r="S2883">
        <v>1882.99</v>
      </c>
      <c r="T2883">
        <v>8055.4</v>
      </c>
      <c r="U2883" t="str">
        <f>TEXT(Table1[[#This Row],[Booking_Date]],"mmm")</f>
        <v>Mar</v>
      </c>
      <c r="V2883">
        <f>YEAR(Table1[[#This Row],[Booking_Date]])</f>
        <v>2026</v>
      </c>
      <c r="W2883" t="s">
        <v>38</v>
      </c>
      <c r="X2883" t="str">
        <f>IF(Table1[[#This Row],[Freight_Cost]]&gt;50000,"High","Low")</f>
        <v>Low</v>
      </c>
      <c r="Y2883" s="5" t="str">
        <f>IF(Table1[[#This Row],[Profit]]&gt;10000,"Good","Average")</f>
        <v>Average</v>
      </c>
      <c r="Z2883" s="5" t="str" cm="1">
        <f t="array" ref="Z2883">_xlfn.IFS(K2883&lt;=5,"Excellent",K2883&lt;=10,"Good",TRUE,"Delayed")</f>
        <v>Excellent</v>
      </c>
      <c r="AA2883" s="5" t="str">
        <f>_xlfn.XLOOKUP(Table1[[#This Row],[Shipment_ID]],A:A,E:E)</f>
        <v>COSCO</v>
      </c>
      <c r="AB2883" s="5">
        <f t="shared" si="45"/>
        <v>8055.4</v>
      </c>
    </row>
    <row r="2884" spans="1:28">
      <c r="A2884" t="s">
        <v>3078</v>
      </c>
      <c r="B2884" s="1">
        <v>45851</v>
      </c>
      <c r="C2884" t="s">
        <v>121</v>
      </c>
      <c r="D2884" t="s">
        <v>108</v>
      </c>
      <c r="E2884" t="s">
        <v>83</v>
      </c>
      <c r="F2884" t="s">
        <v>58</v>
      </c>
      <c r="G2884" t="s">
        <v>52</v>
      </c>
      <c r="H2884">
        <v>12.38</v>
      </c>
      <c r="I2884">
        <v>1627</v>
      </c>
      <c r="J2884">
        <v>101.66</v>
      </c>
      <c r="K2884">
        <v>6</v>
      </c>
      <c r="L2884" t="s">
        <v>44</v>
      </c>
      <c r="M2884" t="s">
        <v>45</v>
      </c>
      <c r="N2884">
        <v>56365.2</v>
      </c>
      <c r="O2884" t="s">
        <v>341</v>
      </c>
      <c r="P2884" t="s">
        <v>70</v>
      </c>
      <c r="Q2884">
        <v>85.48</v>
      </c>
      <c r="R2884">
        <v>3749.2</v>
      </c>
      <c r="S2884">
        <v>3841.14</v>
      </c>
      <c r="T2884">
        <v>7531.59</v>
      </c>
      <c r="U2884" t="str">
        <f>TEXT(Table1[[#This Row],[Booking_Date]],"mmm")</f>
        <v>Jul</v>
      </c>
      <c r="V2884">
        <f>YEAR(Table1[[#This Row],[Booking_Date]])</f>
        <v>2025</v>
      </c>
      <c r="W2884" t="s">
        <v>48</v>
      </c>
      <c r="X2884" t="str">
        <f>IF(Table1[[#This Row],[Freight_Cost]]&gt;50000,"High","Low")</f>
        <v>High</v>
      </c>
      <c r="Y2884" s="5" t="str">
        <f>IF(Table1[[#This Row],[Profit]]&gt;10000,"Good","Average")</f>
        <v>Average</v>
      </c>
      <c r="Z2884" s="5" t="str" cm="1">
        <f t="array" ref="Z2884">_xlfn.IFS(K2884&lt;=5,"Excellent",K2884&lt;=10,"Good",TRUE,"Delayed")</f>
        <v>Good</v>
      </c>
      <c r="AA2884" s="5" t="str">
        <f>_xlfn.XLOOKUP(Table1[[#This Row],[Shipment_ID]],A:A,E:E)</f>
        <v>MSC</v>
      </c>
      <c r="AB2884" s="5">
        <f t="shared" si="45"/>
        <v>7531.59</v>
      </c>
    </row>
    <row r="2885" spans="1:28">
      <c r="A2885" t="s">
        <v>3079</v>
      </c>
      <c r="B2885" s="1">
        <v>45497</v>
      </c>
      <c r="C2885" t="s">
        <v>29</v>
      </c>
      <c r="D2885" t="s">
        <v>108</v>
      </c>
      <c r="E2885" t="s">
        <v>99</v>
      </c>
      <c r="F2885" t="s">
        <v>58</v>
      </c>
      <c r="G2885" t="s">
        <v>43</v>
      </c>
      <c r="H2885">
        <v>11.13</v>
      </c>
      <c r="I2885">
        <v>1721</v>
      </c>
      <c r="J2885">
        <v>95.5</v>
      </c>
      <c r="K2885">
        <v>6</v>
      </c>
      <c r="L2885" t="s">
        <v>44</v>
      </c>
      <c r="M2885" t="s">
        <v>60</v>
      </c>
      <c r="N2885">
        <v>54129</v>
      </c>
      <c r="O2885" t="s">
        <v>245</v>
      </c>
      <c r="P2885" t="s">
        <v>37</v>
      </c>
      <c r="Q2885">
        <v>84.76</v>
      </c>
      <c r="R2885">
        <v>3887.2</v>
      </c>
      <c r="S2885">
        <v>4724.33</v>
      </c>
      <c r="T2885">
        <v>7627.65</v>
      </c>
      <c r="U2885" t="str">
        <f>TEXT(Table1[[#This Row],[Booking_Date]],"mmm")</f>
        <v>Jul</v>
      </c>
      <c r="V2885">
        <f>YEAR(Table1[[#This Row],[Booking_Date]])</f>
        <v>2024</v>
      </c>
      <c r="W2885" t="s">
        <v>48</v>
      </c>
      <c r="X2885" t="str">
        <f>IF(Table1[[#This Row],[Freight_Cost]]&gt;50000,"High","Low")</f>
        <v>High</v>
      </c>
      <c r="Y2885" s="5" t="str">
        <f>IF(Table1[[#This Row],[Profit]]&gt;10000,"Good","Average")</f>
        <v>Average</v>
      </c>
      <c r="Z2885" s="5" t="str" cm="1">
        <f t="array" ref="Z2885">_xlfn.IFS(K2885&lt;=5,"Excellent",K2885&lt;=10,"Good",TRUE,"Delayed")</f>
        <v>Good</v>
      </c>
      <c r="AA2885" s="5" t="str">
        <f>_xlfn.XLOOKUP(Table1[[#This Row],[Shipment_ID]],A:A,E:E)</f>
        <v>ONE</v>
      </c>
      <c r="AB2885" s="5">
        <f t="shared" si="45"/>
        <v>7627.65</v>
      </c>
    </row>
    <row r="2886" spans="1:28">
      <c r="A2886" t="s">
        <v>3080</v>
      </c>
      <c r="B2886" s="1">
        <v>45790</v>
      </c>
      <c r="C2886" t="s">
        <v>29</v>
      </c>
      <c r="D2886" t="s">
        <v>51</v>
      </c>
      <c r="E2886" t="s">
        <v>31</v>
      </c>
      <c r="F2886" t="s">
        <v>32</v>
      </c>
      <c r="G2886" t="s">
        <v>33</v>
      </c>
      <c r="H2886">
        <v>15.7</v>
      </c>
      <c r="I2886">
        <v>1499</v>
      </c>
      <c r="J2886">
        <v>100.31</v>
      </c>
      <c r="K2886">
        <v>4</v>
      </c>
      <c r="L2886" t="s">
        <v>68</v>
      </c>
      <c r="M2886" t="s">
        <v>35</v>
      </c>
      <c r="N2886">
        <v>50655.199999999997</v>
      </c>
      <c r="O2886" t="s">
        <v>432</v>
      </c>
      <c r="P2886" t="s">
        <v>78</v>
      </c>
      <c r="Q2886">
        <v>81.540000000000006</v>
      </c>
      <c r="R2886">
        <v>3626</v>
      </c>
      <c r="S2886">
        <v>3236.48</v>
      </c>
      <c r="T2886">
        <v>8903.4599999999991</v>
      </c>
      <c r="U2886" t="str">
        <f>TEXT(Table1[[#This Row],[Booking_Date]],"mmm")</f>
        <v>May</v>
      </c>
      <c r="V2886">
        <f>YEAR(Table1[[#This Row],[Booking_Date]])</f>
        <v>2025</v>
      </c>
      <c r="W2886" t="s">
        <v>75</v>
      </c>
      <c r="X2886" t="str">
        <f>IF(Table1[[#This Row],[Freight_Cost]]&gt;50000,"High","Low")</f>
        <v>High</v>
      </c>
      <c r="Y2886" s="5" t="str">
        <f>IF(Table1[[#This Row],[Profit]]&gt;10000,"Good","Average")</f>
        <v>Average</v>
      </c>
      <c r="Z2886" s="5" t="str" cm="1">
        <f t="array" ref="Z2886">_xlfn.IFS(K2886&lt;=5,"Excellent",K2886&lt;=10,"Good",TRUE,"Delayed")</f>
        <v>Excellent</v>
      </c>
      <c r="AA2886" s="5" t="str">
        <f>_xlfn.XLOOKUP(Table1[[#This Row],[Shipment_ID]],A:A,E:E)</f>
        <v>Hapag-Lloyd</v>
      </c>
      <c r="AB2886" s="5">
        <f t="shared" si="45"/>
        <v>8903.4599999999991</v>
      </c>
    </row>
    <row r="2887" spans="1:28">
      <c r="A2887" t="s">
        <v>3081</v>
      </c>
      <c r="B2887" s="1">
        <v>45826</v>
      </c>
      <c r="C2887" t="s">
        <v>50</v>
      </c>
      <c r="D2887" t="s">
        <v>108</v>
      </c>
      <c r="E2887" t="s">
        <v>31</v>
      </c>
      <c r="F2887" t="s">
        <v>58</v>
      </c>
      <c r="G2887" t="s">
        <v>52</v>
      </c>
      <c r="H2887">
        <v>17.46</v>
      </c>
      <c r="I2887">
        <v>1529</v>
      </c>
      <c r="J2887">
        <v>85.77</v>
      </c>
      <c r="K2887">
        <v>5</v>
      </c>
      <c r="L2887" t="s">
        <v>44</v>
      </c>
      <c r="M2887" t="s">
        <v>35</v>
      </c>
      <c r="N2887">
        <v>60354.400000000001</v>
      </c>
      <c r="O2887" t="s">
        <v>259</v>
      </c>
      <c r="P2887" t="s">
        <v>74</v>
      </c>
      <c r="Q2887">
        <v>84.86</v>
      </c>
      <c r="R2887">
        <v>3756.4</v>
      </c>
      <c r="S2887">
        <v>4484.53</v>
      </c>
      <c r="T2887">
        <v>5277.05</v>
      </c>
      <c r="U2887" t="str">
        <f>TEXT(Table1[[#This Row],[Booking_Date]],"mmm")</f>
        <v>Jun</v>
      </c>
      <c r="V2887">
        <f>YEAR(Table1[[#This Row],[Booking_Date]])</f>
        <v>2025</v>
      </c>
      <c r="W2887" t="s">
        <v>75</v>
      </c>
      <c r="X2887" t="str">
        <f>IF(Table1[[#This Row],[Freight_Cost]]&gt;50000,"High","Low")</f>
        <v>High</v>
      </c>
      <c r="Y2887" s="5" t="str">
        <f>IF(Table1[[#This Row],[Profit]]&gt;10000,"Good","Average")</f>
        <v>Average</v>
      </c>
      <c r="Z2887" s="5" t="str" cm="1">
        <f t="array" ref="Z2887">_xlfn.IFS(K2887&lt;=5,"Excellent",K2887&lt;=10,"Good",TRUE,"Delayed")</f>
        <v>Excellent</v>
      </c>
      <c r="AA2887" s="5" t="str">
        <f>_xlfn.XLOOKUP(Table1[[#This Row],[Shipment_ID]],A:A,E:E)</f>
        <v>Hapag-Lloyd</v>
      </c>
      <c r="AB2887" s="5">
        <f t="shared" si="45"/>
        <v>5277.05</v>
      </c>
    </row>
    <row r="2888" spans="1:28">
      <c r="A2888" t="s">
        <v>3082</v>
      </c>
      <c r="B2888" s="1">
        <v>45795</v>
      </c>
      <c r="C2888" t="s">
        <v>50</v>
      </c>
      <c r="D2888" t="s">
        <v>30</v>
      </c>
      <c r="E2888" t="s">
        <v>102</v>
      </c>
      <c r="F2888" t="s">
        <v>32</v>
      </c>
      <c r="G2888" t="s">
        <v>59</v>
      </c>
      <c r="H2888">
        <v>10.66</v>
      </c>
      <c r="I2888">
        <v>1336</v>
      </c>
      <c r="J2888">
        <v>98.71</v>
      </c>
      <c r="K2888">
        <v>4</v>
      </c>
      <c r="L2888" t="s">
        <v>34</v>
      </c>
      <c r="M2888" t="s">
        <v>35</v>
      </c>
      <c r="N2888">
        <v>46471.199999999997</v>
      </c>
      <c r="O2888" t="s">
        <v>292</v>
      </c>
      <c r="P2888" t="s">
        <v>78</v>
      </c>
      <c r="Q2888">
        <v>84.32</v>
      </c>
      <c r="R2888">
        <v>3098.4</v>
      </c>
      <c r="S2888">
        <v>2470.5</v>
      </c>
      <c r="T2888">
        <v>5011.91</v>
      </c>
      <c r="U2888" t="str">
        <f>TEXT(Table1[[#This Row],[Booking_Date]],"mmm")</f>
        <v>May</v>
      </c>
      <c r="V2888">
        <f>YEAR(Table1[[#This Row],[Booking_Date]])</f>
        <v>2025</v>
      </c>
      <c r="W2888" t="s">
        <v>75</v>
      </c>
      <c r="X2888" t="str">
        <f>IF(Table1[[#This Row],[Freight_Cost]]&gt;50000,"High","Low")</f>
        <v>Low</v>
      </c>
      <c r="Y2888" s="5" t="str">
        <f>IF(Table1[[#This Row],[Profit]]&gt;10000,"Good","Average")</f>
        <v>Average</v>
      </c>
      <c r="Z2888" s="5" t="str" cm="1">
        <f t="array" ref="Z2888">_xlfn.IFS(K2888&lt;=5,"Excellent",K2888&lt;=10,"Good",TRUE,"Delayed")</f>
        <v>Excellent</v>
      </c>
      <c r="AA2888" s="5" t="str">
        <f>_xlfn.XLOOKUP(Table1[[#This Row],[Shipment_ID]],A:A,E:E)</f>
        <v>Maersk</v>
      </c>
      <c r="AB2888" s="5">
        <f t="shared" si="45"/>
        <v>5011.91</v>
      </c>
    </row>
    <row r="2889" spans="1:28">
      <c r="A2889" t="s">
        <v>3083</v>
      </c>
      <c r="B2889" s="1">
        <v>45404</v>
      </c>
      <c r="C2889" t="s">
        <v>29</v>
      </c>
      <c r="D2889" t="s">
        <v>108</v>
      </c>
      <c r="E2889" t="s">
        <v>99</v>
      </c>
      <c r="F2889" t="s">
        <v>32</v>
      </c>
      <c r="G2889" t="s">
        <v>52</v>
      </c>
      <c r="H2889">
        <v>19.61</v>
      </c>
      <c r="I2889">
        <v>2367</v>
      </c>
      <c r="J2889">
        <v>103.56</v>
      </c>
      <c r="K2889">
        <v>6</v>
      </c>
      <c r="L2889" t="s">
        <v>44</v>
      </c>
      <c r="M2889" t="s">
        <v>45</v>
      </c>
      <c r="N2889">
        <v>59980.2</v>
      </c>
      <c r="O2889" t="s">
        <v>224</v>
      </c>
      <c r="P2889" t="s">
        <v>70</v>
      </c>
      <c r="Q2889">
        <v>81.94</v>
      </c>
      <c r="R2889">
        <v>5518.4</v>
      </c>
      <c r="S2889">
        <v>4149.9399999999996</v>
      </c>
      <c r="T2889">
        <v>5054.6899999999996</v>
      </c>
      <c r="U2889" t="str">
        <f>TEXT(Table1[[#This Row],[Booking_Date]],"mmm")</f>
        <v>Apr</v>
      </c>
      <c r="V2889">
        <f>YEAR(Table1[[#This Row],[Booking_Date]])</f>
        <v>2024</v>
      </c>
      <c r="W2889" t="s">
        <v>75</v>
      </c>
      <c r="X2889" t="str">
        <f>IF(Table1[[#This Row],[Freight_Cost]]&gt;50000,"High","Low")</f>
        <v>High</v>
      </c>
      <c r="Y2889" s="5" t="str">
        <f>IF(Table1[[#This Row],[Profit]]&gt;10000,"Good","Average")</f>
        <v>Average</v>
      </c>
      <c r="Z2889" s="5" t="str" cm="1">
        <f t="array" ref="Z2889">_xlfn.IFS(K2889&lt;=5,"Excellent",K2889&lt;=10,"Good",TRUE,"Delayed")</f>
        <v>Good</v>
      </c>
      <c r="AA2889" s="5" t="str">
        <f>_xlfn.XLOOKUP(Table1[[#This Row],[Shipment_ID]],A:A,E:E)</f>
        <v>ONE</v>
      </c>
      <c r="AB2889" s="5">
        <f t="shared" si="45"/>
        <v>5054.6899999999996</v>
      </c>
    </row>
    <row r="2890" spans="1:28">
      <c r="A2890" t="s">
        <v>3084</v>
      </c>
      <c r="B2890" s="1">
        <v>45812</v>
      </c>
      <c r="C2890" t="s">
        <v>121</v>
      </c>
      <c r="D2890" t="s">
        <v>82</v>
      </c>
      <c r="E2890" t="s">
        <v>102</v>
      </c>
      <c r="F2890" t="s">
        <v>58</v>
      </c>
      <c r="G2890" t="s">
        <v>33</v>
      </c>
      <c r="H2890">
        <v>13.37</v>
      </c>
      <c r="I2890">
        <v>2250</v>
      </c>
      <c r="J2890">
        <v>92.7</v>
      </c>
      <c r="K2890">
        <v>5</v>
      </c>
      <c r="L2890" t="s">
        <v>68</v>
      </c>
      <c r="M2890" t="s">
        <v>35</v>
      </c>
      <c r="N2890">
        <v>68657</v>
      </c>
      <c r="O2890" t="s">
        <v>73</v>
      </c>
      <c r="P2890" t="s">
        <v>74</v>
      </c>
      <c r="Q2890">
        <v>83.93</v>
      </c>
      <c r="R2890">
        <v>5034.8</v>
      </c>
      <c r="S2890">
        <v>3359.06</v>
      </c>
      <c r="T2890">
        <v>12315.44</v>
      </c>
      <c r="U2890" t="str">
        <f>TEXT(Table1[[#This Row],[Booking_Date]],"mmm")</f>
        <v>Jun</v>
      </c>
      <c r="V2890">
        <f>YEAR(Table1[[#This Row],[Booking_Date]])</f>
        <v>2025</v>
      </c>
      <c r="W2890" t="s">
        <v>75</v>
      </c>
      <c r="X2890" t="str">
        <f>IF(Table1[[#This Row],[Freight_Cost]]&gt;50000,"High","Low")</f>
        <v>High</v>
      </c>
      <c r="Y2890" s="5" t="str">
        <f>IF(Table1[[#This Row],[Profit]]&gt;10000,"Good","Average")</f>
        <v>Good</v>
      </c>
      <c r="Z2890" s="5" t="str" cm="1">
        <f t="array" ref="Z2890">_xlfn.IFS(K2890&lt;=5,"Excellent",K2890&lt;=10,"Good",TRUE,"Delayed")</f>
        <v>Excellent</v>
      </c>
      <c r="AA2890" s="5" t="str">
        <f>_xlfn.XLOOKUP(Table1[[#This Row],[Shipment_ID]],A:A,E:E)</f>
        <v>Maersk</v>
      </c>
      <c r="AB2890" s="5">
        <f t="shared" si="45"/>
        <v>12315.44</v>
      </c>
    </row>
    <row r="2891" spans="1:28">
      <c r="A2891" t="s">
        <v>3085</v>
      </c>
      <c r="B2891" s="1">
        <v>45591</v>
      </c>
      <c r="C2891" t="s">
        <v>121</v>
      </c>
      <c r="D2891" t="s">
        <v>72</v>
      </c>
      <c r="E2891" t="s">
        <v>66</v>
      </c>
      <c r="F2891" t="s">
        <v>32</v>
      </c>
      <c r="G2891" t="s">
        <v>90</v>
      </c>
      <c r="H2891">
        <v>13.59</v>
      </c>
      <c r="I2891">
        <v>1533</v>
      </c>
      <c r="J2891">
        <v>93.35</v>
      </c>
      <c r="K2891">
        <v>3</v>
      </c>
      <c r="L2891" t="s">
        <v>68</v>
      </c>
      <c r="M2891" t="s">
        <v>35</v>
      </c>
      <c r="N2891">
        <v>48329</v>
      </c>
      <c r="O2891" t="s">
        <v>436</v>
      </c>
      <c r="P2891" t="s">
        <v>70</v>
      </c>
      <c r="Q2891">
        <v>81.48</v>
      </c>
      <c r="R2891">
        <v>3609.6</v>
      </c>
      <c r="S2891">
        <v>4522.3100000000004</v>
      </c>
      <c r="T2891">
        <v>4616.1499999999996</v>
      </c>
      <c r="U2891" t="str">
        <f>TEXT(Table1[[#This Row],[Booking_Date]],"mmm")</f>
        <v>Oct</v>
      </c>
      <c r="V2891">
        <f>YEAR(Table1[[#This Row],[Booking_Date]])</f>
        <v>2024</v>
      </c>
      <c r="W2891" t="s">
        <v>104</v>
      </c>
      <c r="X2891" t="str">
        <f>IF(Table1[[#This Row],[Freight_Cost]]&gt;50000,"High","Low")</f>
        <v>Low</v>
      </c>
      <c r="Y2891" s="5" t="str">
        <f>IF(Table1[[#This Row],[Profit]]&gt;10000,"Good","Average")</f>
        <v>Average</v>
      </c>
      <c r="Z2891" s="5" t="str" cm="1">
        <f t="array" ref="Z2891">_xlfn.IFS(K2891&lt;=5,"Excellent",K2891&lt;=10,"Good",TRUE,"Delayed")</f>
        <v>Excellent</v>
      </c>
      <c r="AA2891" s="5" t="str">
        <f>_xlfn.XLOOKUP(Table1[[#This Row],[Shipment_ID]],A:A,E:E)</f>
        <v>COSCO</v>
      </c>
      <c r="AB2891" s="5">
        <f t="shared" si="45"/>
        <v>4616.1499999999996</v>
      </c>
    </row>
    <row r="2892" spans="1:28">
      <c r="A2892" t="s">
        <v>3086</v>
      </c>
      <c r="B2892" s="1">
        <v>45983</v>
      </c>
      <c r="C2892" t="s">
        <v>29</v>
      </c>
      <c r="D2892" t="s">
        <v>30</v>
      </c>
      <c r="E2892" t="s">
        <v>66</v>
      </c>
      <c r="F2892" t="s">
        <v>58</v>
      </c>
      <c r="G2892" t="s">
        <v>90</v>
      </c>
      <c r="H2892">
        <v>15.59</v>
      </c>
      <c r="I2892">
        <v>731</v>
      </c>
      <c r="J2892">
        <v>85.3</v>
      </c>
      <c r="K2892">
        <v>2</v>
      </c>
      <c r="L2892" t="s">
        <v>34</v>
      </c>
      <c r="M2892" t="s">
        <v>45</v>
      </c>
      <c r="N2892">
        <v>51539</v>
      </c>
      <c r="O2892" t="s">
        <v>507</v>
      </c>
      <c r="P2892" t="s">
        <v>47</v>
      </c>
      <c r="Q2892">
        <v>88.01</v>
      </c>
      <c r="R2892">
        <v>2085.6</v>
      </c>
      <c r="S2892">
        <v>3598.48</v>
      </c>
      <c r="T2892">
        <v>5521.03</v>
      </c>
      <c r="U2892" t="str">
        <f>TEXT(Table1[[#This Row],[Booking_Date]],"mmm")</f>
        <v>Nov</v>
      </c>
      <c r="V2892">
        <f>YEAR(Table1[[#This Row],[Booking_Date]])</f>
        <v>2025</v>
      </c>
      <c r="W2892" t="s">
        <v>104</v>
      </c>
      <c r="X2892" t="str">
        <f>IF(Table1[[#This Row],[Freight_Cost]]&gt;50000,"High","Low")</f>
        <v>High</v>
      </c>
      <c r="Y2892" s="5" t="str">
        <f>IF(Table1[[#This Row],[Profit]]&gt;10000,"Good","Average")</f>
        <v>Average</v>
      </c>
      <c r="Z2892" s="5" t="str" cm="1">
        <f t="array" ref="Z2892">_xlfn.IFS(K2892&lt;=5,"Excellent",K2892&lt;=10,"Good",TRUE,"Delayed")</f>
        <v>Excellent</v>
      </c>
      <c r="AA2892" s="5" t="str">
        <f>_xlfn.XLOOKUP(Table1[[#This Row],[Shipment_ID]],A:A,E:E)</f>
        <v>COSCO</v>
      </c>
      <c r="AB2892" s="5">
        <f t="shared" si="45"/>
        <v>5521.03</v>
      </c>
    </row>
    <row r="2893" spans="1:28">
      <c r="A2893" t="s">
        <v>3087</v>
      </c>
      <c r="B2893" s="1">
        <v>46166</v>
      </c>
      <c r="C2893" t="s">
        <v>64</v>
      </c>
      <c r="D2893" t="s">
        <v>82</v>
      </c>
      <c r="E2893" t="s">
        <v>66</v>
      </c>
      <c r="F2893" t="s">
        <v>32</v>
      </c>
      <c r="G2893" t="s">
        <v>90</v>
      </c>
      <c r="H2893">
        <v>19.61</v>
      </c>
      <c r="I2893">
        <v>842</v>
      </c>
      <c r="J2893">
        <v>93.21</v>
      </c>
      <c r="K2893">
        <v>3</v>
      </c>
      <c r="L2893" t="s">
        <v>34</v>
      </c>
      <c r="M2893" t="s">
        <v>35</v>
      </c>
      <c r="N2893">
        <v>47938.2</v>
      </c>
      <c r="O2893" t="s">
        <v>73</v>
      </c>
      <c r="P2893" t="s">
        <v>54</v>
      </c>
      <c r="Q2893">
        <v>86.8</v>
      </c>
      <c r="R2893">
        <v>2468.4</v>
      </c>
      <c r="S2893">
        <v>1673.03</v>
      </c>
      <c r="T2893">
        <v>4171.3900000000003</v>
      </c>
      <c r="U2893" t="str">
        <f>TEXT(Table1[[#This Row],[Booking_Date]],"mmm")</f>
        <v>May</v>
      </c>
      <c r="V2893">
        <f>YEAR(Table1[[#This Row],[Booking_Date]])</f>
        <v>2026</v>
      </c>
      <c r="W2893" t="s">
        <v>75</v>
      </c>
      <c r="X2893" t="str">
        <f>IF(Table1[[#This Row],[Freight_Cost]]&gt;50000,"High","Low")</f>
        <v>Low</v>
      </c>
      <c r="Y2893" s="5" t="str">
        <f>IF(Table1[[#This Row],[Profit]]&gt;10000,"Good","Average")</f>
        <v>Average</v>
      </c>
      <c r="Z2893" s="5" t="str" cm="1">
        <f t="array" ref="Z2893">_xlfn.IFS(K2893&lt;=5,"Excellent",K2893&lt;=10,"Good",TRUE,"Delayed")</f>
        <v>Excellent</v>
      </c>
      <c r="AA2893" s="5" t="str">
        <f>_xlfn.XLOOKUP(Table1[[#This Row],[Shipment_ID]],A:A,E:E)</f>
        <v>COSCO</v>
      </c>
      <c r="AB2893" s="5">
        <f t="shared" si="45"/>
        <v>4171.3900000000003</v>
      </c>
    </row>
    <row r="2894" spans="1:28">
      <c r="A2894" t="s">
        <v>3088</v>
      </c>
      <c r="B2894" s="1">
        <v>45905</v>
      </c>
      <c r="C2894" t="s">
        <v>40</v>
      </c>
      <c r="D2894" t="s">
        <v>108</v>
      </c>
      <c r="E2894" t="s">
        <v>31</v>
      </c>
      <c r="F2894" t="s">
        <v>58</v>
      </c>
      <c r="G2894" t="s">
        <v>84</v>
      </c>
      <c r="H2894">
        <v>10.5</v>
      </c>
      <c r="I2894">
        <v>656</v>
      </c>
      <c r="J2894">
        <v>97.89</v>
      </c>
      <c r="K2894">
        <v>2</v>
      </c>
      <c r="L2894" t="s">
        <v>44</v>
      </c>
      <c r="M2894" t="s">
        <v>35</v>
      </c>
      <c r="N2894">
        <v>45068.800000000003</v>
      </c>
      <c r="O2894" t="s">
        <v>170</v>
      </c>
      <c r="P2894" t="s">
        <v>54</v>
      </c>
      <c r="Q2894">
        <v>85.86</v>
      </c>
      <c r="R2894">
        <v>1732</v>
      </c>
      <c r="S2894">
        <v>2673.48</v>
      </c>
      <c r="T2894">
        <v>5161.0600000000004</v>
      </c>
      <c r="U2894" t="str">
        <f>TEXT(Table1[[#This Row],[Booking_Date]],"mmm")</f>
        <v>Sep</v>
      </c>
      <c r="V2894">
        <f>YEAR(Table1[[#This Row],[Booking_Date]])</f>
        <v>2025</v>
      </c>
      <c r="W2894" t="s">
        <v>48</v>
      </c>
      <c r="X2894" t="str">
        <f>IF(Table1[[#This Row],[Freight_Cost]]&gt;50000,"High","Low")</f>
        <v>Low</v>
      </c>
      <c r="Y2894" s="5" t="str">
        <f>IF(Table1[[#This Row],[Profit]]&gt;10000,"Good","Average")</f>
        <v>Average</v>
      </c>
      <c r="Z2894" s="5" t="str" cm="1">
        <f t="array" ref="Z2894">_xlfn.IFS(K2894&lt;=5,"Excellent",K2894&lt;=10,"Good",TRUE,"Delayed")</f>
        <v>Excellent</v>
      </c>
      <c r="AA2894" s="5" t="str">
        <f>_xlfn.XLOOKUP(Table1[[#This Row],[Shipment_ID]],A:A,E:E)</f>
        <v>Hapag-Lloyd</v>
      </c>
      <c r="AB2894" s="5">
        <f t="shared" si="45"/>
        <v>5161.0600000000004</v>
      </c>
    </row>
    <row r="2895" spans="1:28">
      <c r="A2895" t="s">
        <v>3089</v>
      </c>
      <c r="B2895" s="1">
        <v>46134</v>
      </c>
      <c r="C2895" t="s">
        <v>29</v>
      </c>
      <c r="D2895" t="s">
        <v>72</v>
      </c>
      <c r="E2895" t="s">
        <v>102</v>
      </c>
      <c r="F2895" t="s">
        <v>32</v>
      </c>
      <c r="G2895" t="s">
        <v>59</v>
      </c>
      <c r="H2895">
        <v>17.95</v>
      </c>
      <c r="I2895">
        <v>2786</v>
      </c>
      <c r="J2895">
        <v>95.14</v>
      </c>
      <c r="K2895">
        <v>8</v>
      </c>
      <c r="L2895" t="s">
        <v>34</v>
      </c>
      <c r="M2895" t="s">
        <v>60</v>
      </c>
      <c r="N2895">
        <v>66003.8</v>
      </c>
      <c r="O2895" t="s">
        <v>91</v>
      </c>
      <c r="P2895" t="s">
        <v>54</v>
      </c>
      <c r="Q2895">
        <v>82.45</v>
      </c>
      <c r="R2895">
        <v>6290</v>
      </c>
      <c r="S2895">
        <v>4863.8599999999997</v>
      </c>
      <c r="T2895">
        <v>10186.85</v>
      </c>
      <c r="U2895" t="str">
        <f>TEXT(Table1[[#This Row],[Booking_Date]],"mmm")</f>
        <v>Apr</v>
      </c>
      <c r="V2895">
        <f>YEAR(Table1[[#This Row],[Booking_Date]])</f>
        <v>2026</v>
      </c>
      <c r="W2895" t="s">
        <v>75</v>
      </c>
      <c r="X2895" t="str">
        <f>IF(Table1[[#This Row],[Freight_Cost]]&gt;50000,"High","Low")</f>
        <v>High</v>
      </c>
      <c r="Y2895" s="5" t="str">
        <f>IF(Table1[[#This Row],[Profit]]&gt;10000,"Good","Average")</f>
        <v>Good</v>
      </c>
      <c r="Z2895" s="5" t="str" cm="1">
        <f t="array" ref="Z2895">_xlfn.IFS(K2895&lt;=5,"Excellent",K2895&lt;=10,"Good",TRUE,"Delayed")</f>
        <v>Good</v>
      </c>
      <c r="AA2895" s="5" t="str">
        <f>_xlfn.XLOOKUP(Table1[[#This Row],[Shipment_ID]],A:A,E:E)</f>
        <v>Maersk</v>
      </c>
      <c r="AB2895" s="5">
        <f t="shared" si="45"/>
        <v>10186.85</v>
      </c>
    </row>
    <row r="2896" spans="1:28">
      <c r="A2896" t="s">
        <v>3090</v>
      </c>
      <c r="B2896" s="1">
        <v>45779</v>
      </c>
      <c r="C2896" t="s">
        <v>115</v>
      </c>
      <c r="D2896" t="s">
        <v>30</v>
      </c>
      <c r="E2896" t="s">
        <v>99</v>
      </c>
      <c r="F2896" t="s">
        <v>58</v>
      </c>
      <c r="G2896" t="s">
        <v>84</v>
      </c>
      <c r="H2896">
        <v>26.32</v>
      </c>
      <c r="I2896">
        <v>2141</v>
      </c>
      <c r="J2896">
        <v>90.82</v>
      </c>
      <c r="K2896">
        <v>6</v>
      </c>
      <c r="L2896" t="s">
        <v>34</v>
      </c>
      <c r="M2896" t="s">
        <v>45</v>
      </c>
      <c r="N2896">
        <v>78778.399999999994</v>
      </c>
      <c r="O2896" t="s">
        <v>175</v>
      </c>
      <c r="P2896" t="s">
        <v>70</v>
      </c>
      <c r="Q2896">
        <v>86.29</v>
      </c>
      <c r="R2896">
        <v>5334.8</v>
      </c>
      <c r="S2896">
        <v>4762.8100000000004</v>
      </c>
      <c r="T2896">
        <v>14124.51</v>
      </c>
      <c r="U2896" t="str">
        <f>TEXT(Table1[[#This Row],[Booking_Date]],"mmm")</f>
        <v>May</v>
      </c>
      <c r="V2896">
        <f>YEAR(Table1[[#This Row],[Booking_Date]])</f>
        <v>2025</v>
      </c>
      <c r="W2896" t="s">
        <v>75</v>
      </c>
      <c r="X2896" t="str">
        <f>IF(Table1[[#This Row],[Freight_Cost]]&gt;50000,"High","Low")</f>
        <v>High</v>
      </c>
      <c r="Y2896" s="5" t="str">
        <f>IF(Table1[[#This Row],[Profit]]&gt;10000,"Good","Average")</f>
        <v>Good</v>
      </c>
      <c r="Z2896" s="5" t="str" cm="1">
        <f t="array" ref="Z2896">_xlfn.IFS(K2896&lt;=5,"Excellent",K2896&lt;=10,"Good",TRUE,"Delayed")</f>
        <v>Good</v>
      </c>
      <c r="AA2896" s="5" t="str">
        <f>_xlfn.XLOOKUP(Table1[[#This Row],[Shipment_ID]],A:A,E:E)</f>
        <v>ONE</v>
      </c>
      <c r="AB2896" s="5">
        <f t="shared" si="45"/>
        <v>14124.51</v>
      </c>
    </row>
    <row r="2897" spans="1:28">
      <c r="A2897" t="s">
        <v>3091</v>
      </c>
      <c r="B2897" s="1">
        <v>45361</v>
      </c>
      <c r="C2897" t="s">
        <v>115</v>
      </c>
      <c r="D2897" t="s">
        <v>51</v>
      </c>
      <c r="E2897" t="s">
        <v>57</v>
      </c>
      <c r="F2897" t="s">
        <v>32</v>
      </c>
      <c r="G2897" t="s">
        <v>84</v>
      </c>
      <c r="H2897">
        <v>18.18</v>
      </c>
      <c r="I2897">
        <v>2074</v>
      </c>
      <c r="J2897">
        <v>104.47</v>
      </c>
      <c r="K2897">
        <v>6</v>
      </c>
      <c r="L2897" t="s">
        <v>68</v>
      </c>
      <c r="M2897" t="s">
        <v>45</v>
      </c>
      <c r="N2897">
        <v>57786.400000000001</v>
      </c>
      <c r="O2897" t="s">
        <v>122</v>
      </c>
      <c r="P2897" t="s">
        <v>54</v>
      </c>
      <c r="Q2897">
        <v>88.46</v>
      </c>
      <c r="R2897">
        <v>4875.2</v>
      </c>
      <c r="S2897">
        <v>4219.38</v>
      </c>
      <c r="T2897">
        <v>6177.94</v>
      </c>
      <c r="U2897" t="str">
        <f>TEXT(Table1[[#This Row],[Booking_Date]],"mmm")</f>
        <v>Mar</v>
      </c>
      <c r="V2897">
        <f>YEAR(Table1[[#This Row],[Booking_Date]])</f>
        <v>2024</v>
      </c>
      <c r="W2897" t="s">
        <v>38</v>
      </c>
      <c r="X2897" t="str">
        <f>IF(Table1[[#This Row],[Freight_Cost]]&gt;50000,"High","Low")</f>
        <v>High</v>
      </c>
      <c r="Y2897" s="5" t="str">
        <f>IF(Table1[[#This Row],[Profit]]&gt;10000,"Good","Average")</f>
        <v>Average</v>
      </c>
      <c r="Z2897" s="5" t="str" cm="1">
        <f t="array" ref="Z2897">_xlfn.IFS(K2897&lt;=5,"Excellent",K2897&lt;=10,"Good",TRUE,"Delayed")</f>
        <v>Good</v>
      </c>
      <c r="AA2897" s="5" t="str">
        <f>_xlfn.XLOOKUP(Table1[[#This Row],[Shipment_ID]],A:A,E:E)</f>
        <v>Evergreen</v>
      </c>
      <c r="AB2897" s="5">
        <f t="shared" si="45"/>
        <v>6177.94</v>
      </c>
    </row>
    <row r="2898" spans="1:28">
      <c r="A2898" t="s">
        <v>3092</v>
      </c>
      <c r="B2898" s="1">
        <v>45759</v>
      </c>
      <c r="C2898" t="s">
        <v>29</v>
      </c>
      <c r="D2898" t="s">
        <v>56</v>
      </c>
      <c r="E2898" t="s">
        <v>99</v>
      </c>
      <c r="F2898" t="s">
        <v>32</v>
      </c>
      <c r="G2898" t="s">
        <v>90</v>
      </c>
      <c r="H2898">
        <v>16.21</v>
      </c>
      <c r="I2898">
        <v>2797</v>
      </c>
      <c r="J2898">
        <v>97.36</v>
      </c>
      <c r="K2898">
        <v>6</v>
      </c>
      <c r="L2898" t="s">
        <v>44</v>
      </c>
      <c r="M2898" t="s">
        <v>60</v>
      </c>
      <c r="N2898">
        <v>59836.2</v>
      </c>
      <c r="O2898" t="s">
        <v>436</v>
      </c>
      <c r="P2898" t="s">
        <v>74</v>
      </c>
      <c r="Q2898">
        <v>81.84</v>
      </c>
      <c r="R2898">
        <v>6242.4</v>
      </c>
      <c r="S2898">
        <v>3413.17</v>
      </c>
      <c r="T2898">
        <v>6657.29</v>
      </c>
      <c r="U2898" t="str">
        <f>TEXT(Table1[[#This Row],[Booking_Date]],"mmm")</f>
        <v>Apr</v>
      </c>
      <c r="V2898">
        <f>YEAR(Table1[[#This Row],[Booking_Date]])</f>
        <v>2025</v>
      </c>
      <c r="W2898" t="s">
        <v>75</v>
      </c>
      <c r="X2898" t="str">
        <f>IF(Table1[[#This Row],[Freight_Cost]]&gt;50000,"High","Low")</f>
        <v>High</v>
      </c>
      <c r="Y2898" s="5" t="str">
        <f>IF(Table1[[#This Row],[Profit]]&gt;10000,"Good","Average")</f>
        <v>Average</v>
      </c>
      <c r="Z2898" s="5" t="str" cm="1">
        <f t="array" ref="Z2898">_xlfn.IFS(K2898&lt;=5,"Excellent",K2898&lt;=10,"Good",TRUE,"Delayed")</f>
        <v>Good</v>
      </c>
      <c r="AA2898" s="5" t="str">
        <f>_xlfn.XLOOKUP(Table1[[#This Row],[Shipment_ID]],A:A,E:E)</f>
        <v>ONE</v>
      </c>
      <c r="AB2898" s="5">
        <f t="shared" si="45"/>
        <v>6657.29</v>
      </c>
    </row>
    <row r="2899" spans="1:28">
      <c r="A2899" t="s">
        <v>3093</v>
      </c>
      <c r="B2899" s="1">
        <v>45858</v>
      </c>
      <c r="C2899" t="s">
        <v>64</v>
      </c>
      <c r="D2899" t="s">
        <v>82</v>
      </c>
      <c r="E2899" t="s">
        <v>57</v>
      </c>
      <c r="F2899" t="s">
        <v>58</v>
      </c>
      <c r="G2899" t="s">
        <v>90</v>
      </c>
      <c r="H2899">
        <v>19.309999999999999</v>
      </c>
      <c r="I2899">
        <v>1803</v>
      </c>
      <c r="J2899">
        <v>95.88</v>
      </c>
      <c r="K2899">
        <v>4</v>
      </c>
      <c r="L2899" t="s">
        <v>68</v>
      </c>
      <c r="M2899" t="s">
        <v>45</v>
      </c>
      <c r="N2899">
        <v>66520.600000000006</v>
      </c>
      <c r="O2899" t="s">
        <v>531</v>
      </c>
      <c r="P2899" t="s">
        <v>54</v>
      </c>
      <c r="Q2899">
        <v>88.16</v>
      </c>
      <c r="R2899">
        <v>4378.3999999999996</v>
      </c>
      <c r="S2899">
        <v>2708.94</v>
      </c>
      <c r="T2899">
        <v>8807.06</v>
      </c>
      <c r="U2899" t="str">
        <f>TEXT(Table1[[#This Row],[Booking_Date]],"mmm")</f>
        <v>Jul</v>
      </c>
      <c r="V2899">
        <f>YEAR(Table1[[#This Row],[Booking_Date]])</f>
        <v>2025</v>
      </c>
      <c r="W2899" t="s">
        <v>48</v>
      </c>
      <c r="X2899" t="str">
        <f>IF(Table1[[#This Row],[Freight_Cost]]&gt;50000,"High","Low")</f>
        <v>High</v>
      </c>
      <c r="Y2899" s="5" t="str">
        <f>IF(Table1[[#This Row],[Profit]]&gt;10000,"Good","Average")</f>
        <v>Average</v>
      </c>
      <c r="Z2899" s="5" t="str" cm="1">
        <f t="array" ref="Z2899">_xlfn.IFS(K2899&lt;=5,"Excellent",K2899&lt;=10,"Good",TRUE,"Delayed")</f>
        <v>Excellent</v>
      </c>
      <c r="AA2899" s="5" t="str">
        <f>_xlfn.XLOOKUP(Table1[[#This Row],[Shipment_ID]],A:A,E:E)</f>
        <v>Evergreen</v>
      </c>
      <c r="AB2899" s="5">
        <f t="shared" si="45"/>
        <v>8807.06</v>
      </c>
    </row>
    <row r="2900" spans="1:28">
      <c r="A2900" t="s">
        <v>3094</v>
      </c>
      <c r="B2900" s="1">
        <v>45459</v>
      </c>
      <c r="C2900" t="s">
        <v>115</v>
      </c>
      <c r="D2900" t="s">
        <v>65</v>
      </c>
      <c r="E2900" t="s">
        <v>99</v>
      </c>
      <c r="F2900" t="s">
        <v>58</v>
      </c>
      <c r="G2900" t="s">
        <v>52</v>
      </c>
      <c r="H2900">
        <v>18.12</v>
      </c>
      <c r="I2900">
        <v>1461</v>
      </c>
      <c r="J2900">
        <v>102.67</v>
      </c>
      <c r="K2900">
        <v>3</v>
      </c>
      <c r="L2900" t="s">
        <v>44</v>
      </c>
      <c r="M2900" t="s">
        <v>35</v>
      </c>
      <c r="N2900">
        <v>62160.4</v>
      </c>
      <c r="O2900" t="s">
        <v>425</v>
      </c>
      <c r="P2900" t="s">
        <v>54</v>
      </c>
      <c r="Q2900">
        <v>84.18</v>
      </c>
      <c r="R2900">
        <v>3646.8</v>
      </c>
      <c r="S2900">
        <v>4018.3</v>
      </c>
      <c r="T2900">
        <v>6375.79</v>
      </c>
      <c r="U2900" t="str">
        <f>TEXT(Table1[[#This Row],[Booking_Date]],"mmm")</f>
        <v>Jun</v>
      </c>
      <c r="V2900">
        <f>YEAR(Table1[[#This Row],[Booking_Date]])</f>
        <v>2024</v>
      </c>
      <c r="W2900" t="s">
        <v>75</v>
      </c>
      <c r="X2900" t="str">
        <f>IF(Table1[[#This Row],[Freight_Cost]]&gt;50000,"High","Low")</f>
        <v>High</v>
      </c>
      <c r="Y2900" s="5" t="str">
        <f>IF(Table1[[#This Row],[Profit]]&gt;10000,"Good","Average")</f>
        <v>Average</v>
      </c>
      <c r="Z2900" s="5" t="str" cm="1">
        <f t="array" ref="Z2900">_xlfn.IFS(K2900&lt;=5,"Excellent",K2900&lt;=10,"Good",TRUE,"Delayed")</f>
        <v>Excellent</v>
      </c>
      <c r="AA2900" s="5" t="str">
        <f>_xlfn.XLOOKUP(Table1[[#This Row],[Shipment_ID]],A:A,E:E)</f>
        <v>ONE</v>
      </c>
      <c r="AB2900" s="5">
        <f t="shared" si="45"/>
        <v>6375.79</v>
      </c>
    </row>
    <row r="2901" spans="1:28">
      <c r="A2901" t="s">
        <v>3095</v>
      </c>
      <c r="B2901" s="1">
        <v>45762</v>
      </c>
      <c r="C2901" t="s">
        <v>89</v>
      </c>
      <c r="D2901" t="s">
        <v>65</v>
      </c>
      <c r="E2901" t="s">
        <v>57</v>
      </c>
      <c r="F2901" t="s">
        <v>58</v>
      </c>
      <c r="G2901" t="s">
        <v>84</v>
      </c>
      <c r="H2901">
        <v>25.07</v>
      </c>
      <c r="I2901">
        <v>1848</v>
      </c>
      <c r="J2901">
        <v>96.41</v>
      </c>
      <c r="K2901">
        <v>4</v>
      </c>
      <c r="L2901" t="s">
        <v>34</v>
      </c>
      <c r="M2901" t="s">
        <v>35</v>
      </c>
      <c r="N2901">
        <v>77308.2</v>
      </c>
      <c r="O2901" t="s">
        <v>338</v>
      </c>
      <c r="P2901" t="s">
        <v>62</v>
      </c>
      <c r="Q2901">
        <v>88.03</v>
      </c>
      <c r="R2901">
        <v>4698.8</v>
      </c>
      <c r="S2901">
        <v>4060.96</v>
      </c>
      <c r="T2901">
        <v>12299.46</v>
      </c>
      <c r="U2901" t="str">
        <f>TEXT(Table1[[#This Row],[Booking_Date]],"mmm")</f>
        <v>Apr</v>
      </c>
      <c r="V2901">
        <f>YEAR(Table1[[#This Row],[Booking_Date]])</f>
        <v>2025</v>
      </c>
      <c r="W2901" t="s">
        <v>75</v>
      </c>
      <c r="X2901" t="str">
        <f>IF(Table1[[#This Row],[Freight_Cost]]&gt;50000,"High","Low")</f>
        <v>High</v>
      </c>
      <c r="Y2901" s="5" t="str">
        <f>IF(Table1[[#This Row],[Profit]]&gt;10000,"Good","Average")</f>
        <v>Good</v>
      </c>
      <c r="Z2901" s="5" t="str" cm="1">
        <f t="array" ref="Z2901">_xlfn.IFS(K2901&lt;=5,"Excellent",K2901&lt;=10,"Good",TRUE,"Delayed")</f>
        <v>Excellent</v>
      </c>
      <c r="AA2901" s="5" t="str">
        <f>_xlfn.XLOOKUP(Table1[[#This Row],[Shipment_ID]],A:A,E:E)</f>
        <v>Evergreen</v>
      </c>
      <c r="AB2901" s="5">
        <f t="shared" si="45"/>
        <v>12299.46</v>
      </c>
    </row>
    <row r="2902" spans="1:28">
      <c r="A2902" t="s">
        <v>3096</v>
      </c>
      <c r="B2902" s="1">
        <v>45596</v>
      </c>
      <c r="C2902" t="s">
        <v>40</v>
      </c>
      <c r="D2902" t="s">
        <v>82</v>
      </c>
      <c r="E2902" t="s">
        <v>99</v>
      </c>
      <c r="F2902" t="s">
        <v>32</v>
      </c>
      <c r="G2902" t="s">
        <v>59</v>
      </c>
      <c r="H2902">
        <v>10.6</v>
      </c>
      <c r="I2902">
        <v>1662</v>
      </c>
      <c r="J2902">
        <v>94.78</v>
      </c>
      <c r="K2902">
        <v>6</v>
      </c>
      <c r="L2902" t="s">
        <v>44</v>
      </c>
      <c r="M2902" t="s">
        <v>60</v>
      </c>
      <c r="N2902">
        <v>40857.599999999999</v>
      </c>
      <c r="O2902" t="s">
        <v>73</v>
      </c>
      <c r="P2902" t="s">
        <v>62</v>
      </c>
      <c r="Q2902">
        <v>88.32</v>
      </c>
      <c r="R2902">
        <v>3748</v>
      </c>
      <c r="S2902">
        <v>4352.2700000000004</v>
      </c>
      <c r="T2902">
        <v>5952.97</v>
      </c>
      <c r="U2902" t="str">
        <f>TEXT(Table1[[#This Row],[Booking_Date]],"mmm")</f>
        <v>Oct</v>
      </c>
      <c r="V2902">
        <f>YEAR(Table1[[#This Row],[Booking_Date]])</f>
        <v>2024</v>
      </c>
      <c r="W2902" t="s">
        <v>104</v>
      </c>
      <c r="X2902" t="str">
        <f>IF(Table1[[#This Row],[Freight_Cost]]&gt;50000,"High","Low")</f>
        <v>Low</v>
      </c>
      <c r="Y2902" s="5" t="str">
        <f>IF(Table1[[#This Row],[Profit]]&gt;10000,"Good","Average")</f>
        <v>Average</v>
      </c>
      <c r="Z2902" s="5" t="str" cm="1">
        <f t="array" ref="Z2902">_xlfn.IFS(K2902&lt;=5,"Excellent",K2902&lt;=10,"Good",TRUE,"Delayed")</f>
        <v>Good</v>
      </c>
      <c r="AA2902" s="5" t="str">
        <f>_xlfn.XLOOKUP(Table1[[#This Row],[Shipment_ID]],A:A,E:E)</f>
        <v>ONE</v>
      </c>
      <c r="AB2902" s="5">
        <f t="shared" si="45"/>
        <v>5952.97</v>
      </c>
    </row>
    <row r="2903" spans="1:28">
      <c r="A2903" t="s">
        <v>3097</v>
      </c>
      <c r="B2903" s="1">
        <v>45686</v>
      </c>
      <c r="C2903" t="s">
        <v>64</v>
      </c>
      <c r="D2903" t="s">
        <v>108</v>
      </c>
      <c r="E2903" t="s">
        <v>102</v>
      </c>
      <c r="F2903" t="s">
        <v>32</v>
      </c>
      <c r="G2903" t="s">
        <v>84</v>
      </c>
      <c r="H2903">
        <v>14.67</v>
      </c>
      <c r="I2903">
        <v>2761</v>
      </c>
      <c r="J2903">
        <v>88.28</v>
      </c>
      <c r="K2903">
        <v>8</v>
      </c>
      <c r="L2903" t="s">
        <v>34</v>
      </c>
      <c r="M2903" t="s">
        <v>45</v>
      </c>
      <c r="N2903">
        <v>63428.6</v>
      </c>
      <c r="O2903" t="s">
        <v>336</v>
      </c>
      <c r="P2903" t="s">
        <v>70</v>
      </c>
      <c r="Q2903">
        <v>86.61</v>
      </c>
      <c r="R2903">
        <v>6108.8</v>
      </c>
      <c r="S2903">
        <v>3753.39</v>
      </c>
      <c r="T2903">
        <v>6808.12</v>
      </c>
      <c r="U2903" t="str">
        <f>TEXT(Table1[[#This Row],[Booking_Date]],"mmm")</f>
        <v>Jan</v>
      </c>
      <c r="V2903">
        <f>YEAR(Table1[[#This Row],[Booking_Date]])</f>
        <v>2025</v>
      </c>
      <c r="W2903" t="s">
        <v>38</v>
      </c>
      <c r="X2903" t="str">
        <f>IF(Table1[[#This Row],[Freight_Cost]]&gt;50000,"High","Low")</f>
        <v>High</v>
      </c>
      <c r="Y2903" s="5" t="str">
        <f>IF(Table1[[#This Row],[Profit]]&gt;10000,"Good","Average")</f>
        <v>Average</v>
      </c>
      <c r="Z2903" s="5" t="str" cm="1">
        <f t="array" ref="Z2903">_xlfn.IFS(K2903&lt;=5,"Excellent",K2903&lt;=10,"Good",TRUE,"Delayed")</f>
        <v>Good</v>
      </c>
      <c r="AA2903" s="5" t="str">
        <f>_xlfn.XLOOKUP(Table1[[#This Row],[Shipment_ID]],A:A,E:E)</f>
        <v>Maersk</v>
      </c>
      <c r="AB2903" s="5">
        <f t="shared" si="45"/>
        <v>6808.12</v>
      </c>
    </row>
    <row r="2904" spans="1:28">
      <c r="A2904" t="s">
        <v>3098</v>
      </c>
      <c r="B2904" s="1">
        <v>45941</v>
      </c>
      <c r="C2904" t="s">
        <v>50</v>
      </c>
      <c r="D2904" t="s">
        <v>72</v>
      </c>
      <c r="E2904" t="s">
        <v>66</v>
      </c>
      <c r="F2904" t="s">
        <v>32</v>
      </c>
      <c r="G2904" t="s">
        <v>90</v>
      </c>
      <c r="H2904">
        <v>22.42</v>
      </c>
      <c r="I2904">
        <v>667</v>
      </c>
      <c r="J2904">
        <v>100.55</v>
      </c>
      <c r="K2904">
        <v>2</v>
      </c>
      <c r="L2904" t="s">
        <v>44</v>
      </c>
      <c r="M2904" t="s">
        <v>35</v>
      </c>
      <c r="N2904">
        <v>44248</v>
      </c>
      <c r="O2904" t="s">
        <v>219</v>
      </c>
      <c r="P2904" t="s">
        <v>62</v>
      </c>
      <c r="Q2904">
        <v>82.25</v>
      </c>
      <c r="R2904">
        <v>2230.8000000000002</v>
      </c>
      <c r="S2904">
        <v>3940.53</v>
      </c>
      <c r="T2904">
        <v>6654.17</v>
      </c>
      <c r="U2904" t="str">
        <f>TEXT(Table1[[#This Row],[Booking_Date]],"mmm")</f>
        <v>Oct</v>
      </c>
      <c r="V2904">
        <f>YEAR(Table1[[#This Row],[Booking_Date]])</f>
        <v>2025</v>
      </c>
      <c r="W2904" t="s">
        <v>104</v>
      </c>
      <c r="X2904" t="str">
        <f>IF(Table1[[#This Row],[Freight_Cost]]&gt;50000,"High","Low")</f>
        <v>Low</v>
      </c>
      <c r="Y2904" s="5" t="str">
        <f>IF(Table1[[#This Row],[Profit]]&gt;10000,"Good","Average")</f>
        <v>Average</v>
      </c>
      <c r="Z2904" s="5" t="str" cm="1">
        <f t="array" ref="Z2904">_xlfn.IFS(K2904&lt;=5,"Excellent",K2904&lt;=10,"Good",TRUE,"Delayed")</f>
        <v>Excellent</v>
      </c>
      <c r="AA2904" s="5" t="str">
        <f>_xlfn.XLOOKUP(Table1[[#This Row],[Shipment_ID]],A:A,E:E)</f>
        <v>COSCO</v>
      </c>
      <c r="AB2904" s="5">
        <f t="shared" si="45"/>
        <v>6654.17</v>
      </c>
    </row>
    <row r="2905" spans="1:28">
      <c r="A2905" t="s">
        <v>3099</v>
      </c>
      <c r="B2905" s="1">
        <v>45668</v>
      </c>
      <c r="C2905" t="s">
        <v>115</v>
      </c>
      <c r="D2905" t="s">
        <v>51</v>
      </c>
      <c r="E2905" t="s">
        <v>83</v>
      </c>
      <c r="F2905" t="s">
        <v>58</v>
      </c>
      <c r="G2905" t="s">
        <v>90</v>
      </c>
      <c r="H2905">
        <v>21.45</v>
      </c>
      <c r="I2905">
        <v>2679</v>
      </c>
      <c r="J2905">
        <v>89.22</v>
      </c>
      <c r="K2905">
        <v>6</v>
      </c>
      <c r="L2905" t="s">
        <v>44</v>
      </c>
      <c r="M2905" t="s">
        <v>35</v>
      </c>
      <c r="N2905">
        <v>78159.399999999994</v>
      </c>
      <c r="O2905" t="s">
        <v>204</v>
      </c>
      <c r="P2905" t="s">
        <v>78</v>
      </c>
      <c r="Q2905">
        <v>84.59</v>
      </c>
      <c r="R2905">
        <v>6216</v>
      </c>
      <c r="S2905">
        <v>2397.85</v>
      </c>
      <c r="T2905">
        <v>8175.52</v>
      </c>
      <c r="U2905" t="str">
        <f>TEXT(Table1[[#This Row],[Booking_Date]],"mmm")</f>
        <v>Jan</v>
      </c>
      <c r="V2905">
        <f>YEAR(Table1[[#This Row],[Booking_Date]])</f>
        <v>2025</v>
      </c>
      <c r="W2905" t="s">
        <v>38</v>
      </c>
      <c r="X2905" t="str">
        <f>IF(Table1[[#This Row],[Freight_Cost]]&gt;50000,"High","Low")</f>
        <v>High</v>
      </c>
      <c r="Y2905" s="5" t="str">
        <f>IF(Table1[[#This Row],[Profit]]&gt;10000,"Good","Average")</f>
        <v>Average</v>
      </c>
      <c r="Z2905" s="5" t="str" cm="1">
        <f t="array" ref="Z2905">_xlfn.IFS(K2905&lt;=5,"Excellent",K2905&lt;=10,"Good",TRUE,"Delayed")</f>
        <v>Good</v>
      </c>
      <c r="AA2905" s="5" t="str">
        <f>_xlfn.XLOOKUP(Table1[[#This Row],[Shipment_ID]],A:A,E:E)</f>
        <v>MSC</v>
      </c>
      <c r="AB2905" s="5">
        <f t="shared" si="45"/>
        <v>8175.52</v>
      </c>
    </row>
    <row r="2906" spans="1:28">
      <c r="A2906" t="s">
        <v>3100</v>
      </c>
      <c r="B2906" s="1">
        <v>45523</v>
      </c>
      <c r="C2906" t="s">
        <v>40</v>
      </c>
      <c r="D2906" t="s">
        <v>65</v>
      </c>
      <c r="E2906" t="s">
        <v>31</v>
      </c>
      <c r="F2906" t="s">
        <v>32</v>
      </c>
      <c r="G2906" t="s">
        <v>90</v>
      </c>
      <c r="H2906">
        <v>26.72</v>
      </c>
      <c r="I2906">
        <v>522</v>
      </c>
      <c r="J2906">
        <v>86.4</v>
      </c>
      <c r="K2906">
        <v>2</v>
      </c>
      <c r="L2906" t="s">
        <v>68</v>
      </c>
      <c r="M2906" t="s">
        <v>60</v>
      </c>
      <c r="N2906">
        <v>43180</v>
      </c>
      <c r="O2906" t="s">
        <v>178</v>
      </c>
      <c r="P2906" t="s">
        <v>74</v>
      </c>
      <c r="Q2906">
        <v>88.61</v>
      </c>
      <c r="R2906">
        <v>2112.8000000000002</v>
      </c>
      <c r="S2906">
        <v>2013.86</v>
      </c>
      <c r="T2906">
        <v>4063.67</v>
      </c>
      <c r="U2906" t="str">
        <f>TEXT(Table1[[#This Row],[Booking_Date]],"mmm")</f>
        <v>Aug</v>
      </c>
      <c r="V2906">
        <f>YEAR(Table1[[#This Row],[Booking_Date]])</f>
        <v>2024</v>
      </c>
      <c r="W2906" t="s">
        <v>48</v>
      </c>
      <c r="X2906" t="str">
        <f>IF(Table1[[#This Row],[Freight_Cost]]&gt;50000,"High","Low")</f>
        <v>Low</v>
      </c>
      <c r="Y2906" s="5" t="str">
        <f>IF(Table1[[#This Row],[Profit]]&gt;10000,"Good","Average")</f>
        <v>Average</v>
      </c>
      <c r="Z2906" s="5" t="str" cm="1">
        <f t="array" ref="Z2906">_xlfn.IFS(K2906&lt;=5,"Excellent",K2906&lt;=10,"Good",TRUE,"Delayed")</f>
        <v>Excellent</v>
      </c>
      <c r="AA2906" s="5" t="str">
        <f>_xlfn.XLOOKUP(Table1[[#This Row],[Shipment_ID]],A:A,E:E)</f>
        <v>Hapag-Lloyd</v>
      </c>
      <c r="AB2906" s="5">
        <f t="shared" si="45"/>
        <v>4063.67</v>
      </c>
    </row>
    <row r="2907" spans="1:28">
      <c r="A2907" t="s">
        <v>3101</v>
      </c>
      <c r="B2907" s="1">
        <v>45767</v>
      </c>
      <c r="C2907" t="s">
        <v>89</v>
      </c>
      <c r="D2907" t="s">
        <v>82</v>
      </c>
      <c r="E2907" t="s">
        <v>99</v>
      </c>
      <c r="F2907" t="s">
        <v>32</v>
      </c>
      <c r="G2907" t="s">
        <v>84</v>
      </c>
      <c r="H2907">
        <v>20.82</v>
      </c>
      <c r="I2907">
        <v>1545</v>
      </c>
      <c r="J2907">
        <v>99.53</v>
      </c>
      <c r="K2907">
        <v>5</v>
      </c>
      <c r="L2907" t="s">
        <v>34</v>
      </c>
      <c r="M2907" t="s">
        <v>45</v>
      </c>
      <c r="N2907">
        <v>55721.599999999999</v>
      </c>
      <c r="O2907" t="s">
        <v>213</v>
      </c>
      <c r="P2907" t="s">
        <v>62</v>
      </c>
      <c r="Q2907">
        <v>87.5</v>
      </c>
      <c r="R2907">
        <v>3922.8</v>
      </c>
      <c r="S2907">
        <v>4794.1400000000003</v>
      </c>
      <c r="T2907">
        <v>5461.44</v>
      </c>
      <c r="U2907" t="str">
        <f>TEXT(Table1[[#This Row],[Booking_Date]],"mmm")</f>
        <v>Apr</v>
      </c>
      <c r="V2907">
        <f>YEAR(Table1[[#This Row],[Booking_Date]])</f>
        <v>2025</v>
      </c>
      <c r="W2907" t="s">
        <v>75</v>
      </c>
      <c r="X2907" t="str">
        <f>IF(Table1[[#This Row],[Freight_Cost]]&gt;50000,"High","Low")</f>
        <v>High</v>
      </c>
      <c r="Y2907" s="5" t="str">
        <f>IF(Table1[[#This Row],[Profit]]&gt;10000,"Good","Average")</f>
        <v>Average</v>
      </c>
      <c r="Z2907" s="5" t="str" cm="1">
        <f t="array" ref="Z2907">_xlfn.IFS(K2907&lt;=5,"Excellent",K2907&lt;=10,"Good",TRUE,"Delayed")</f>
        <v>Excellent</v>
      </c>
      <c r="AA2907" s="5" t="str">
        <f>_xlfn.XLOOKUP(Table1[[#This Row],[Shipment_ID]],A:A,E:E)</f>
        <v>ONE</v>
      </c>
      <c r="AB2907" s="5">
        <f t="shared" si="45"/>
        <v>5461.44</v>
      </c>
    </row>
    <row r="2908" spans="1:28">
      <c r="A2908" t="s">
        <v>3102</v>
      </c>
      <c r="B2908" s="1">
        <v>45663</v>
      </c>
      <c r="C2908" t="s">
        <v>115</v>
      </c>
      <c r="D2908" t="s">
        <v>41</v>
      </c>
      <c r="E2908" t="s">
        <v>31</v>
      </c>
      <c r="F2908" t="s">
        <v>32</v>
      </c>
      <c r="G2908" t="s">
        <v>90</v>
      </c>
      <c r="H2908">
        <v>22.03</v>
      </c>
      <c r="I2908">
        <v>811</v>
      </c>
      <c r="J2908">
        <v>99.64</v>
      </c>
      <c r="K2908">
        <v>4</v>
      </c>
      <c r="L2908" t="s">
        <v>34</v>
      </c>
      <c r="M2908" t="s">
        <v>35</v>
      </c>
      <c r="N2908">
        <v>50515.8</v>
      </c>
      <c r="O2908" t="s">
        <v>479</v>
      </c>
      <c r="P2908" t="s">
        <v>70</v>
      </c>
      <c r="Q2908">
        <v>88.25</v>
      </c>
      <c r="R2908">
        <v>2503.1999999999998</v>
      </c>
      <c r="S2908">
        <v>2655.06</v>
      </c>
      <c r="T2908">
        <v>4273.37</v>
      </c>
      <c r="U2908" t="str">
        <f>TEXT(Table1[[#This Row],[Booking_Date]],"mmm")</f>
        <v>Jan</v>
      </c>
      <c r="V2908">
        <f>YEAR(Table1[[#This Row],[Booking_Date]])</f>
        <v>2025</v>
      </c>
      <c r="W2908" t="s">
        <v>38</v>
      </c>
      <c r="X2908" t="str">
        <f>IF(Table1[[#This Row],[Freight_Cost]]&gt;50000,"High","Low")</f>
        <v>High</v>
      </c>
      <c r="Y2908" s="5" t="str">
        <f>IF(Table1[[#This Row],[Profit]]&gt;10000,"Good","Average")</f>
        <v>Average</v>
      </c>
      <c r="Z2908" s="5" t="str" cm="1">
        <f t="array" ref="Z2908">_xlfn.IFS(K2908&lt;=5,"Excellent",K2908&lt;=10,"Good",TRUE,"Delayed")</f>
        <v>Excellent</v>
      </c>
      <c r="AA2908" s="5" t="str">
        <f>_xlfn.XLOOKUP(Table1[[#This Row],[Shipment_ID]],A:A,E:E)</f>
        <v>Hapag-Lloyd</v>
      </c>
      <c r="AB2908" s="5">
        <f t="shared" si="45"/>
        <v>4273.37</v>
      </c>
    </row>
    <row r="2909" spans="1:28">
      <c r="A2909" t="s">
        <v>3103</v>
      </c>
      <c r="B2909" s="1">
        <v>46038</v>
      </c>
      <c r="C2909" t="s">
        <v>29</v>
      </c>
      <c r="D2909" t="s">
        <v>108</v>
      </c>
      <c r="E2909" t="s">
        <v>42</v>
      </c>
      <c r="F2909" t="s">
        <v>32</v>
      </c>
      <c r="G2909" t="s">
        <v>67</v>
      </c>
      <c r="H2909">
        <v>25.82</v>
      </c>
      <c r="I2909">
        <v>1838</v>
      </c>
      <c r="J2909">
        <v>102.01</v>
      </c>
      <c r="K2909">
        <v>6</v>
      </c>
      <c r="L2909" t="s">
        <v>44</v>
      </c>
      <c r="M2909" t="s">
        <v>35</v>
      </c>
      <c r="N2909">
        <v>61535.199999999997</v>
      </c>
      <c r="O2909" t="s">
        <v>158</v>
      </c>
      <c r="P2909" t="s">
        <v>70</v>
      </c>
      <c r="Q2909">
        <v>81.64</v>
      </c>
      <c r="R2909">
        <v>4708.8</v>
      </c>
      <c r="S2909">
        <v>2247.08</v>
      </c>
      <c r="T2909">
        <v>7496.07</v>
      </c>
      <c r="U2909" t="str">
        <f>TEXT(Table1[[#This Row],[Booking_Date]],"mmm")</f>
        <v>Jan</v>
      </c>
      <c r="V2909">
        <f>YEAR(Table1[[#This Row],[Booking_Date]])</f>
        <v>2026</v>
      </c>
      <c r="W2909" t="s">
        <v>38</v>
      </c>
      <c r="X2909" t="str">
        <f>IF(Table1[[#This Row],[Freight_Cost]]&gt;50000,"High","Low")</f>
        <v>High</v>
      </c>
      <c r="Y2909" s="5" t="str">
        <f>IF(Table1[[#This Row],[Profit]]&gt;10000,"Good","Average")</f>
        <v>Average</v>
      </c>
      <c r="Z2909" s="5" t="str" cm="1">
        <f t="array" ref="Z2909">_xlfn.IFS(K2909&lt;=5,"Excellent",K2909&lt;=10,"Good",TRUE,"Delayed")</f>
        <v>Good</v>
      </c>
      <c r="AA2909" s="5" t="str">
        <f>_xlfn.XLOOKUP(Table1[[#This Row],[Shipment_ID]],A:A,E:E)</f>
        <v>CMA CGM</v>
      </c>
      <c r="AB2909" s="5">
        <f t="shared" si="45"/>
        <v>7496.07</v>
      </c>
    </row>
    <row r="2910" spans="1:28">
      <c r="A2910" t="s">
        <v>3104</v>
      </c>
      <c r="B2910" s="1">
        <v>45898</v>
      </c>
      <c r="C2910" t="s">
        <v>29</v>
      </c>
      <c r="D2910" t="s">
        <v>65</v>
      </c>
      <c r="E2910" t="s">
        <v>99</v>
      </c>
      <c r="F2910" t="s">
        <v>58</v>
      </c>
      <c r="G2910" t="s">
        <v>59</v>
      </c>
      <c r="H2910">
        <v>24.71</v>
      </c>
      <c r="I2910">
        <v>1636</v>
      </c>
      <c r="J2910">
        <v>95.8</v>
      </c>
      <c r="K2910">
        <v>6</v>
      </c>
      <c r="L2910" t="s">
        <v>44</v>
      </c>
      <c r="M2910" t="s">
        <v>45</v>
      </c>
      <c r="N2910">
        <v>66867</v>
      </c>
      <c r="O2910" t="s">
        <v>307</v>
      </c>
      <c r="P2910" t="s">
        <v>54</v>
      </c>
      <c r="Q2910">
        <v>81.900000000000006</v>
      </c>
      <c r="R2910">
        <v>4260.3999999999996</v>
      </c>
      <c r="S2910">
        <v>4564.25</v>
      </c>
      <c r="T2910">
        <v>7804.62</v>
      </c>
      <c r="U2910" t="str">
        <f>TEXT(Table1[[#This Row],[Booking_Date]],"mmm")</f>
        <v>Aug</v>
      </c>
      <c r="V2910">
        <f>YEAR(Table1[[#This Row],[Booking_Date]])</f>
        <v>2025</v>
      </c>
      <c r="W2910" t="s">
        <v>48</v>
      </c>
      <c r="X2910" t="str">
        <f>IF(Table1[[#This Row],[Freight_Cost]]&gt;50000,"High","Low")</f>
        <v>High</v>
      </c>
      <c r="Y2910" s="5" t="str">
        <f>IF(Table1[[#This Row],[Profit]]&gt;10000,"Good","Average")</f>
        <v>Average</v>
      </c>
      <c r="Z2910" s="5" t="str" cm="1">
        <f t="array" ref="Z2910">_xlfn.IFS(K2910&lt;=5,"Excellent",K2910&lt;=10,"Good",TRUE,"Delayed")</f>
        <v>Good</v>
      </c>
      <c r="AA2910" s="5" t="str">
        <f>_xlfn.XLOOKUP(Table1[[#This Row],[Shipment_ID]],A:A,E:E)</f>
        <v>ONE</v>
      </c>
      <c r="AB2910" s="5">
        <f t="shared" si="45"/>
        <v>7804.62</v>
      </c>
    </row>
    <row r="2911" spans="1:28">
      <c r="A2911" t="s">
        <v>3105</v>
      </c>
      <c r="B2911" s="1">
        <v>45448</v>
      </c>
      <c r="C2911" t="s">
        <v>115</v>
      </c>
      <c r="D2911" t="s">
        <v>30</v>
      </c>
      <c r="E2911" t="s">
        <v>99</v>
      </c>
      <c r="F2911" t="s">
        <v>32</v>
      </c>
      <c r="G2911" t="s">
        <v>43</v>
      </c>
      <c r="H2911">
        <v>24.79</v>
      </c>
      <c r="I2911">
        <v>687</v>
      </c>
      <c r="J2911">
        <v>104.5</v>
      </c>
      <c r="K2911">
        <v>3</v>
      </c>
      <c r="L2911" t="s">
        <v>44</v>
      </c>
      <c r="M2911" t="s">
        <v>45</v>
      </c>
      <c r="N2911">
        <v>44595</v>
      </c>
      <c r="O2911" t="s">
        <v>464</v>
      </c>
      <c r="P2911" t="s">
        <v>62</v>
      </c>
      <c r="Q2911">
        <v>88.07</v>
      </c>
      <c r="R2911">
        <v>2365.6</v>
      </c>
      <c r="S2911">
        <v>3179.47</v>
      </c>
      <c r="T2911">
        <v>5052.46</v>
      </c>
      <c r="U2911" t="str">
        <f>TEXT(Table1[[#This Row],[Booking_Date]],"mmm")</f>
        <v>Jun</v>
      </c>
      <c r="V2911">
        <f>YEAR(Table1[[#This Row],[Booking_Date]])</f>
        <v>2024</v>
      </c>
      <c r="W2911" t="s">
        <v>75</v>
      </c>
      <c r="X2911" t="str">
        <f>IF(Table1[[#This Row],[Freight_Cost]]&gt;50000,"High","Low")</f>
        <v>Low</v>
      </c>
      <c r="Y2911" s="5" t="str">
        <f>IF(Table1[[#This Row],[Profit]]&gt;10000,"Good","Average")</f>
        <v>Average</v>
      </c>
      <c r="Z2911" s="5" t="str" cm="1">
        <f t="array" ref="Z2911">_xlfn.IFS(K2911&lt;=5,"Excellent",K2911&lt;=10,"Good",TRUE,"Delayed")</f>
        <v>Excellent</v>
      </c>
      <c r="AA2911" s="5" t="str">
        <f>_xlfn.XLOOKUP(Table1[[#This Row],[Shipment_ID]],A:A,E:E)</f>
        <v>ONE</v>
      </c>
      <c r="AB2911" s="5">
        <f t="shared" si="45"/>
        <v>5052.46</v>
      </c>
    </row>
    <row r="2912" spans="1:28">
      <c r="A2912" t="s">
        <v>3106</v>
      </c>
      <c r="B2912" s="1">
        <v>46181</v>
      </c>
      <c r="C2912" t="s">
        <v>64</v>
      </c>
      <c r="D2912" t="s">
        <v>56</v>
      </c>
      <c r="E2912" t="s">
        <v>66</v>
      </c>
      <c r="F2912" t="s">
        <v>58</v>
      </c>
      <c r="G2912" t="s">
        <v>90</v>
      </c>
      <c r="H2912">
        <v>24.08</v>
      </c>
      <c r="I2912">
        <v>857</v>
      </c>
      <c r="J2912">
        <v>103.08</v>
      </c>
      <c r="K2912">
        <v>4</v>
      </c>
      <c r="L2912" t="s">
        <v>44</v>
      </c>
      <c r="M2912" t="s">
        <v>45</v>
      </c>
      <c r="N2912">
        <v>57825.599999999999</v>
      </c>
      <c r="O2912" t="s">
        <v>93</v>
      </c>
      <c r="P2912" t="s">
        <v>78</v>
      </c>
      <c r="Q2912">
        <v>85.66</v>
      </c>
      <c r="R2912">
        <v>2677.2</v>
      </c>
      <c r="S2912">
        <v>4602.3900000000003</v>
      </c>
      <c r="T2912">
        <v>5848.51</v>
      </c>
      <c r="U2912" t="str">
        <f>TEXT(Table1[[#This Row],[Booking_Date]],"mmm")</f>
        <v>Jun</v>
      </c>
      <c r="V2912">
        <f>YEAR(Table1[[#This Row],[Booking_Date]])</f>
        <v>2026</v>
      </c>
      <c r="W2912" t="s">
        <v>75</v>
      </c>
      <c r="X2912" t="str">
        <f>IF(Table1[[#This Row],[Freight_Cost]]&gt;50000,"High","Low")</f>
        <v>High</v>
      </c>
      <c r="Y2912" s="5" t="str">
        <f>IF(Table1[[#This Row],[Profit]]&gt;10000,"Good","Average")</f>
        <v>Average</v>
      </c>
      <c r="Z2912" s="5" t="str" cm="1">
        <f t="array" ref="Z2912">_xlfn.IFS(K2912&lt;=5,"Excellent",K2912&lt;=10,"Good",TRUE,"Delayed")</f>
        <v>Excellent</v>
      </c>
      <c r="AA2912" s="5" t="str">
        <f>_xlfn.XLOOKUP(Table1[[#This Row],[Shipment_ID]],A:A,E:E)</f>
        <v>COSCO</v>
      </c>
      <c r="AB2912" s="5">
        <f t="shared" si="45"/>
        <v>5848.51</v>
      </c>
    </row>
    <row r="2913" spans="1:28">
      <c r="A2913" t="s">
        <v>3107</v>
      </c>
      <c r="B2913" s="1">
        <v>45962</v>
      </c>
      <c r="C2913" t="s">
        <v>29</v>
      </c>
      <c r="D2913" t="s">
        <v>56</v>
      </c>
      <c r="E2913" t="s">
        <v>102</v>
      </c>
      <c r="F2913" t="s">
        <v>32</v>
      </c>
      <c r="G2913" t="s">
        <v>43</v>
      </c>
      <c r="H2913">
        <v>19.079999999999998</v>
      </c>
      <c r="I2913">
        <v>880</v>
      </c>
      <c r="J2913">
        <v>98.96</v>
      </c>
      <c r="K2913">
        <v>3</v>
      </c>
      <c r="L2913" t="s">
        <v>44</v>
      </c>
      <c r="M2913" t="s">
        <v>35</v>
      </c>
      <c r="N2913">
        <v>43607.199999999997</v>
      </c>
      <c r="O2913" t="s">
        <v>350</v>
      </c>
      <c r="P2913" t="s">
        <v>78</v>
      </c>
      <c r="Q2913">
        <v>81.83</v>
      </c>
      <c r="R2913">
        <v>2523.1999999999998</v>
      </c>
      <c r="S2913">
        <v>4082.4</v>
      </c>
      <c r="T2913">
        <v>6287.34</v>
      </c>
      <c r="U2913" t="str">
        <f>TEXT(Table1[[#This Row],[Booking_Date]],"mmm")</f>
        <v>Nov</v>
      </c>
      <c r="V2913">
        <f>YEAR(Table1[[#This Row],[Booking_Date]])</f>
        <v>2025</v>
      </c>
      <c r="W2913" t="s">
        <v>104</v>
      </c>
      <c r="X2913" t="str">
        <f>IF(Table1[[#This Row],[Freight_Cost]]&gt;50000,"High","Low")</f>
        <v>Low</v>
      </c>
      <c r="Y2913" s="5" t="str">
        <f>IF(Table1[[#This Row],[Profit]]&gt;10000,"Good","Average")</f>
        <v>Average</v>
      </c>
      <c r="Z2913" s="5" t="str" cm="1">
        <f t="array" ref="Z2913">_xlfn.IFS(K2913&lt;=5,"Excellent",K2913&lt;=10,"Good",TRUE,"Delayed")</f>
        <v>Excellent</v>
      </c>
      <c r="AA2913" s="5" t="str">
        <f>_xlfn.XLOOKUP(Table1[[#This Row],[Shipment_ID]],A:A,E:E)</f>
        <v>Maersk</v>
      </c>
      <c r="AB2913" s="5">
        <f t="shared" si="45"/>
        <v>6287.34</v>
      </c>
    </row>
    <row r="2914" spans="1:28">
      <c r="A2914" t="s">
        <v>3108</v>
      </c>
      <c r="B2914" s="1">
        <v>45954</v>
      </c>
      <c r="C2914" t="s">
        <v>64</v>
      </c>
      <c r="D2914" t="s">
        <v>56</v>
      </c>
      <c r="E2914" t="s">
        <v>83</v>
      </c>
      <c r="F2914" t="s">
        <v>58</v>
      </c>
      <c r="G2914" t="s">
        <v>33</v>
      </c>
      <c r="H2914">
        <v>26.55</v>
      </c>
      <c r="I2914">
        <v>1902</v>
      </c>
      <c r="J2914">
        <v>97.75</v>
      </c>
      <c r="K2914">
        <v>5</v>
      </c>
      <c r="L2914" t="s">
        <v>34</v>
      </c>
      <c r="M2914" t="s">
        <v>60</v>
      </c>
      <c r="N2914">
        <v>75449</v>
      </c>
      <c r="O2914" t="s">
        <v>256</v>
      </c>
      <c r="P2914" t="s">
        <v>70</v>
      </c>
      <c r="Q2914">
        <v>82.76</v>
      </c>
      <c r="R2914">
        <v>4866</v>
      </c>
      <c r="S2914">
        <v>3997.95</v>
      </c>
      <c r="T2914">
        <v>12316.5</v>
      </c>
      <c r="U2914" t="str">
        <f>TEXT(Table1[[#This Row],[Booking_Date]],"mmm")</f>
        <v>Oct</v>
      </c>
      <c r="V2914">
        <f>YEAR(Table1[[#This Row],[Booking_Date]])</f>
        <v>2025</v>
      </c>
      <c r="W2914" t="s">
        <v>104</v>
      </c>
      <c r="X2914" t="str">
        <f>IF(Table1[[#This Row],[Freight_Cost]]&gt;50000,"High","Low")</f>
        <v>High</v>
      </c>
      <c r="Y2914" s="5" t="str">
        <f>IF(Table1[[#This Row],[Profit]]&gt;10000,"Good","Average")</f>
        <v>Good</v>
      </c>
      <c r="Z2914" s="5" t="str" cm="1">
        <f t="array" ref="Z2914">_xlfn.IFS(K2914&lt;=5,"Excellent",K2914&lt;=10,"Good",TRUE,"Delayed")</f>
        <v>Excellent</v>
      </c>
      <c r="AA2914" s="5" t="str">
        <f>_xlfn.XLOOKUP(Table1[[#This Row],[Shipment_ID]],A:A,E:E)</f>
        <v>MSC</v>
      </c>
      <c r="AB2914" s="5">
        <f t="shared" si="45"/>
        <v>12316.5</v>
      </c>
    </row>
    <row r="2915" spans="1:28">
      <c r="A2915" t="s">
        <v>3109</v>
      </c>
      <c r="B2915" s="1">
        <v>45813</v>
      </c>
      <c r="C2915" t="s">
        <v>50</v>
      </c>
      <c r="D2915" t="s">
        <v>65</v>
      </c>
      <c r="E2915" t="s">
        <v>66</v>
      </c>
      <c r="F2915" t="s">
        <v>32</v>
      </c>
      <c r="G2915" t="s">
        <v>90</v>
      </c>
      <c r="H2915">
        <v>18.399999999999999</v>
      </c>
      <c r="I2915">
        <v>346</v>
      </c>
      <c r="J2915">
        <v>91.53</v>
      </c>
      <c r="K2915">
        <v>2</v>
      </c>
      <c r="L2915" t="s">
        <v>34</v>
      </c>
      <c r="M2915" t="s">
        <v>35</v>
      </c>
      <c r="N2915">
        <v>40695.599999999999</v>
      </c>
      <c r="O2915" t="s">
        <v>531</v>
      </c>
      <c r="P2915" t="s">
        <v>47</v>
      </c>
      <c r="Q2915">
        <v>86.38</v>
      </c>
      <c r="R2915">
        <v>1428</v>
      </c>
      <c r="S2915">
        <v>3740.79</v>
      </c>
      <c r="T2915">
        <v>7204.74</v>
      </c>
      <c r="U2915" t="str">
        <f>TEXT(Table1[[#This Row],[Booking_Date]],"mmm")</f>
        <v>Jun</v>
      </c>
      <c r="V2915">
        <f>YEAR(Table1[[#This Row],[Booking_Date]])</f>
        <v>2025</v>
      </c>
      <c r="W2915" t="s">
        <v>75</v>
      </c>
      <c r="X2915" t="str">
        <f>IF(Table1[[#This Row],[Freight_Cost]]&gt;50000,"High","Low")</f>
        <v>Low</v>
      </c>
      <c r="Y2915" s="5" t="str">
        <f>IF(Table1[[#This Row],[Profit]]&gt;10000,"Good","Average")</f>
        <v>Average</v>
      </c>
      <c r="Z2915" s="5" t="str" cm="1">
        <f t="array" ref="Z2915">_xlfn.IFS(K2915&lt;=5,"Excellent",K2915&lt;=10,"Good",TRUE,"Delayed")</f>
        <v>Excellent</v>
      </c>
      <c r="AA2915" s="5" t="str">
        <f>_xlfn.XLOOKUP(Table1[[#This Row],[Shipment_ID]],A:A,E:E)</f>
        <v>COSCO</v>
      </c>
      <c r="AB2915" s="5">
        <f t="shared" si="45"/>
        <v>7204.74</v>
      </c>
    </row>
    <row r="2916" spans="1:28">
      <c r="A2916" t="s">
        <v>3110</v>
      </c>
      <c r="B2916" s="1">
        <v>45987</v>
      </c>
      <c r="C2916" t="s">
        <v>64</v>
      </c>
      <c r="D2916" t="s">
        <v>56</v>
      </c>
      <c r="E2916" t="s">
        <v>99</v>
      </c>
      <c r="F2916" t="s">
        <v>32</v>
      </c>
      <c r="G2916" t="s">
        <v>52</v>
      </c>
      <c r="H2916">
        <v>20.82</v>
      </c>
      <c r="I2916">
        <v>1985</v>
      </c>
      <c r="J2916">
        <v>101.37</v>
      </c>
      <c r="K2916">
        <v>5</v>
      </c>
      <c r="L2916" t="s">
        <v>68</v>
      </c>
      <c r="M2916" t="s">
        <v>35</v>
      </c>
      <c r="N2916">
        <v>61222.400000000001</v>
      </c>
      <c r="O2916" t="s">
        <v>191</v>
      </c>
      <c r="P2916" t="s">
        <v>37</v>
      </c>
      <c r="Q2916">
        <v>85.84</v>
      </c>
      <c r="R2916">
        <v>4802.8</v>
      </c>
      <c r="S2916">
        <v>2765.69</v>
      </c>
      <c r="T2916">
        <v>6286.07</v>
      </c>
      <c r="U2916" t="str">
        <f>TEXT(Table1[[#This Row],[Booking_Date]],"mmm")</f>
        <v>Nov</v>
      </c>
      <c r="V2916">
        <f>YEAR(Table1[[#This Row],[Booking_Date]])</f>
        <v>2025</v>
      </c>
      <c r="W2916" t="s">
        <v>104</v>
      </c>
      <c r="X2916" t="str">
        <f>IF(Table1[[#This Row],[Freight_Cost]]&gt;50000,"High","Low")</f>
        <v>High</v>
      </c>
      <c r="Y2916" s="5" t="str">
        <f>IF(Table1[[#This Row],[Profit]]&gt;10000,"Good","Average")</f>
        <v>Average</v>
      </c>
      <c r="Z2916" s="5" t="str" cm="1">
        <f t="array" ref="Z2916">_xlfn.IFS(K2916&lt;=5,"Excellent",K2916&lt;=10,"Good",TRUE,"Delayed")</f>
        <v>Excellent</v>
      </c>
      <c r="AA2916" s="5" t="str">
        <f>_xlfn.XLOOKUP(Table1[[#This Row],[Shipment_ID]],A:A,E:E)</f>
        <v>ONE</v>
      </c>
      <c r="AB2916" s="5">
        <f t="shared" si="45"/>
        <v>6286.07</v>
      </c>
    </row>
    <row r="2917" spans="1:28">
      <c r="A2917" t="s">
        <v>3111</v>
      </c>
      <c r="B2917" s="1">
        <v>46100</v>
      </c>
      <c r="C2917" t="s">
        <v>40</v>
      </c>
      <c r="D2917" t="s">
        <v>51</v>
      </c>
      <c r="E2917" t="s">
        <v>31</v>
      </c>
      <c r="F2917" t="s">
        <v>32</v>
      </c>
      <c r="G2917" t="s">
        <v>67</v>
      </c>
      <c r="H2917">
        <v>19.07</v>
      </c>
      <c r="I2917">
        <v>1091</v>
      </c>
      <c r="J2917">
        <v>90.74</v>
      </c>
      <c r="K2917">
        <v>3</v>
      </c>
      <c r="L2917" t="s">
        <v>34</v>
      </c>
      <c r="M2917" t="s">
        <v>35</v>
      </c>
      <c r="N2917">
        <v>50143.8</v>
      </c>
      <c r="O2917" t="s">
        <v>256</v>
      </c>
      <c r="P2917" t="s">
        <v>74</v>
      </c>
      <c r="Q2917">
        <v>87.5</v>
      </c>
      <c r="R2917">
        <v>2944.8</v>
      </c>
      <c r="S2917">
        <v>3347.8</v>
      </c>
      <c r="T2917">
        <v>4124.1099999999997</v>
      </c>
      <c r="U2917" t="str">
        <f>TEXT(Table1[[#This Row],[Booking_Date]],"mmm")</f>
        <v>Mar</v>
      </c>
      <c r="V2917">
        <f>YEAR(Table1[[#This Row],[Booking_Date]])</f>
        <v>2026</v>
      </c>
      <c r="W2917" t="s">
        <v>38</v>
      </c>
      <c r="X2917" t="str">
        <f>IF(Table1[[#This Row],[Freight_Cost]]&gt;50000,"High","Low")</f>
        <v>High</v>
      </c>
      <c r="Y2917" s="5" t="str">
        <f>IF(Table1[[#This Row],[Profit]]&gt;10000,"Good","Average")</f>
        <v>Average</v>
      </c>
      <c r="Z2917" s="5" t="str" cm="1">
        <f t="array" ref="Z2917">_xlfn.IFS(K2917&lt;=5,"Excellent",K2917&lt;=10,"Good",TRUE,"Delayed")</f>
        <v>Excellent</v>
      </c>
      <c r="AA2917" s="5" t="str">
        <f>_xlfn.XLOOKUP(Table1[[#This Row],[Shipment_ID]],A:A,E:E)</f>
        <v>Hapag-Lloyd</v>
      </c>
      <c r="AB2917" s="5">
        <f t="shared" si="45"/>
        <v>4124.1099999999997</v>
      </c>
    </row>
    <row r="2918" spans="1:28">
      <c r="A2918" t="s">
        <v>3112</v>
      </c>
      <c r="B2918" s="1">
        <v>45336</v>
      </c>
      <c r="C2918" t="s">
        <v>89</v>
      </c>
      <c r="D2918" t="s">
        <v>72</v>
      </c>
      <c r="E2918" t="s">
        <v>31</v>
      </c>
      <c r="F2918" t="s">
        <v>32</v>
      </c>
      <c r="G2918" t="s">
        <v>43</v>
      </c>
      <c r="H2918">
        <v>27.49</v>
      </c>
      <c r="I2918">
        <v>2385</v>
      </c>
      <c r="J2918">
        <v>103.95</v>
      </c>
      <c r="K2918">
        <v>6</v>
      </c>
      <c r="L2918" t="s">
        <v>34</v>
      </c>
      <c r="M2918" t="s">
        <v>60</v>
      </c>
      <c r="N2918">
        <v>70835</v>
      </c>
      <c r="O2918" t="s">
        <v>148</v>
      </c>
      <c r="P2918" t="s">
        <v>37</v>
      </c>
      <c r="Q2918">
        <v>83.29</v>
      </c>
      <c r="R2918">
        <v>5869.6</v>
      </c>
      <c r="S2918">
        <v>4652.07</v>
      </c>
      <c r="T2918">
        <v>10120.82</v>
      </c>
      <c r="U2918" t="str">
        <f>TEXT(Table1[[#This Row],[Booking_Date]],"mmm")</f>
        <v>Feb</v>
      </c>
      <c r="V2918">
        <f>YEAR(Table1[[#This Row],[Booking_Date]])</f>
        <v>2024</v>
      </c>
      <c r="W2918" t="s">
        <v>38</v>
      </c>
      <c r="X2918" t="str">
        <f>IF(Table1[[#This Row],[Freight_Cost]]&gt;50000,"High","Low")</f>
        <v>High</v>
      </c>
      <c r="Y2918" s="5" t="str">
        <f>IF(Table1[[#This Row],[Profit]]&gt;10000,"Good","Average")</f>
        <v>Good</v>
      </c>
      <c r="Z2918" s="5" t="str" cm="1">
        <f t="array" ref="Z2918">_xlfn.IFS(K2918&lt;=5,"Excellent",K2918&lt;=10,"Good",TRUE,"Delayed")</f>
        <v>Good</v>
      </c>
      <c r="AA2918" s="5" t="str">
        <f>_xlfn.XLOOKUP(Table1[[#This Row],[Shipment_ID]],A:A,E:E)</f>
        <v>Hapag-Lloyd</v>
      </c>
      <c r="AB2918" s="5">
        <f t="shared" si="45"/>
        <v>10120.82</v>
      </c>
    </row>
    <row r="2919" spans="1:28">
      <c r="A2919" t="s">
        <v>3113</v>
      </c>
      <c r="B2919" s="1">
        <v>45306</v>
      </c>
      <c r="C2919" t="s">
        <v>29</v>
      </c>
      <c r="D2919" t="s">
        <v>56</v>
      </c>
      <c r="E2919" t="s">
        <v>66</v>
      </c>
      <c r="F2919" t="s">
        <v>32</v>
      </c>
      <c r="G2919" t="s">
        <v>33</v>
      </c>
      <c r="H2919">
        <v>21.02</v>
      </c>
      <c r="I2919">
        <v>511</v>
      </c>
      <c r="J2919">
        <v>101.88</v>
      </c>
      <c r="K2919">
        <v>2</v>
      </c>
      <c r="L2919" t="s">
        <v>34</v>
      </c>
      <c r="M2919" t="s">
        <v>35</v>
      </c>
      <c r="N2919">
        <v>46275.6</v>
      </c>
      <c r="O2919" t="s">
        <v>283</v>
      </c>
      <c r="P2919" t="s">
        <v>37</v>
      </c>
      <c r="Q2919">
        <v>81.55</v>
      </c>
      <c r="R2919">
        <v>1862.8</v>
      </c>
      <c r="S2919">
        <v>3385.83</v>
      </c>
      <c r="T2919">
        <v>5885.54</v>
      </c>
      <c r="U2919" t="str">
        <f>TEXT(Table1[[#This Row],[Booking_Date]],"mmm")</f>
        <v>Jan</v>
      </c>
      <c r="V2919">
        <f>YEAR(Table1[[#This Row],[Booking_Date]])</f>
        <v>2024</v>
      </c>
      <c r="W2919" t="s">
        <v>38</v>
      </c>
      <c r="X2919" t="str">
        <f>IF(Table1[[#This Row],[Freight_Cost]]&gt;50000,"High","Low")</f>
        <v>Low</v>
      </c>
      <c r="Y2919" s="5" t="str">
        <f>IF(Table1[[#This Row],[Profit]]&gt;10000,"Good","Average")</f>
        <v>Average</v>
      </c>
      <c r="Z2919" s="5" t="str" cm="1">
        <f t="array" ref="Z2919">_xlfn.IFS(K2919&lt;=5,"Excellent",K2919&lt;=10,"Good",TRUE,"Delayed")</f>
        <v>Excellent</v>
      </c>
      <c r="AA2919" s="5" t="str">
        <f>_xlfn.XLOOKUP(Table1[[#This Row],[Shipment_ID]],A:A,E:E)</f>
        <v>COSCO</v>
      </c>
      <c r="AB2919" s="5">
        <f t="shared" si="45"/>
        <v>5885.54</v>
      </c>
    </row>
    <row r="2920" spans="1:28">
      <c r="A2920" t="s">
        <v>3114</v>
      </c>
      <c r="B2920" s="1">
        <v>45734</v>
      </c>
      <c r="C2920" t="s">
        <v>29</v>
      </c>
      <c r="D2920" t="s">
        <v>41</v>
      </c>
      <c r="E2920" t="s">
        <v>31</v>
      </c>
      <c r="F2920" t="s">
        <v>58</v>
      </c>
      <c r="G2920" t="s">
        <v>84</v>
      </c>
      <c r="H2920">
        <v>16.61</v>
      </c>
      <c r="I2920">
        <v>845</v>
      </c>
      <c r="J2920">
        <v>93.57</v>
      </c>
      <c r="K2920">
        <v>3</v>
      </c>
      <c r="L2920" t="s">
        <v>68</v>
      </c>
      <c r="M2920" t="s">
        <v>60</v>
      </c>
      <c r="N2920">
        <v>50817.4</v>
      </c>
      <c r="O2920" t="s">
        <v>328</v>
      </c>
      <c r="P2920" t="s">
        <v>74</v>
      </c>
      <c r="Q2920">
        <v>86.08</v>
      </c>
      <c r="R2920">
        <v>2354.4</v>
      </c>
      <c r="S2920">
        <v>4526.16</v>
      </c>
      <c r="T2920">
        <v>5865.11</v>
      </c>
      <c r="U2920" t="str">
        <f>TEXT(Table1[[#This Row],[Booking_Date]],"mmm")</f>
        <v>Mar</v>
      </c>
      <c r="V2920">
        <f>YEAR(Table1[[#This Row],[Booking_Date]])</f>
        <v>2025</v>
      </c>
      <c r="W2920" t="s">
        <v>38</v>
      </c>
      <c r="X2920" t="str">
        <f>IF(Table1[[#This Row],[Freight_Cost]]&gt;50000,"High","Low")</f>
        <v>High</v>
      </c>
      <c r="Y2920" s="5" t="str">
        <f>IF(Table1[[#This Row],[Profit]]&gt;10000,"Good","Average")</f>
        <v>Average</v>
      </c>
      <c r="Z2920" s="5" t="str" cm="1">
        <f t="array" ref="Z2920">_xlfn.IFS(K2920&lt;=5,"Excellent",K2920&lt;=10,"Good",TRUE,"Delayed")</f>
        <v>Excellent</v>
      </c>
      <c r="AA2920" s="5" t="str">
        <f>_xlfn.XLOOKUP(Table1[[#This Row],[Shipment_ID]],A:A,E:E)</f>
        <v>Hapag-Lloyd</v>
      </c>
      <c r="AB2920" s="5">
        <f t="shared" si="45"/>
        <v>5865.11</v>
      </c>
    </row>
    <row r="2921" spans="1:28">
      <c r="A2921" t="s">
        <v>3115</v>
      </c>
      <c r="B2921" s="1">
        <v>45462</v>
      </c>
      <c r="C2921" t="s">
        <v>115</v>
      </c>
      <c r="D2921" t="s">
        <v>65</v>
      </c>
      <c r="E2921" t="s">
        <v>57</v>
      </c>
      <c r="F2921" t="s">
        <v>58</v>
      </c>
      <c r="G2921" t="s">
        <v>67</v>
      </c>
      <c r="H2921">
        <v>16.899999999999999</v>
      </c>
      <c r="I2921">
        <v>2754</v>
      </c>
      <c r="J2921">
        <v>100.45</v>
      </c>
      <c r="K2921">
        <v>6</v>
      </c>
      <c r="L2921" t="s">
        <v>44</v>
      </c>
      <c r="M2921" t="s">
        <v>60</v>
      </c>
      <c r="N2921">
        <v>72312</v>
      </c>
      <c r="O2921" t="s">
        <v>535</v>
      </c>
      <c r="P2921" t="s">
        <v>62</v>
      </c>
      <c r="Q2921">
        <v>87.19</v>
      </c>
      <c r="R2921">
        <v>6184</v>
      </c>
      <c r="S2921">
        <v>1908.82</v>
      </c>
      <c r="T2921">
        <v>7199.34</v>
      </c>
      <c r="U2921" t="str">
        <f>TEXT(Table1[[#This Row],[Booking_Date]],"mmm")</f>
        <v>Jun</v>
      </c>
      <c r="V2921">
        <f>YEAR(Table1[[#This Row],[Booking_Date]])</f>
        <v>2024</v>
      </c>
      <c r="W2921" t="s">
        <v>75</v>
      </c>
      <c r="X2921" t="str">
        <f>IF(Table1[[#This Row],[Freight_Cost]]&gt;50000,"High","Low")</f>
        <v>High</v>
      </c>
      <c r="Y2921" s="5" t="str">
        <f>IF(Table1[[#This Row],[Profit]]&gt;10000,"Good","Average")</f>
        <v>Average</v>
      </c>
      <c r="Z2921" s="5" t="str" cm="1">
        <f t="array" ref="Z2921">_xlfn.IFS(K2921&lt;=5,"Excellent",K2921&lt;=10,"Good",TRUE,"Delayed")</f>
        <v>Good</v>
      </c>
      <c r="AA2921" s="5" t="str">
        <f>_xlfn.XLOOKUP(Table1[[#This Row],[Shipment_ID]],A:A,E:E)</f>
        <v>Evergreen</v>
      </c>
      <c r="AB2921" s="5">
        <f t="shared" si="45"/>
        <v>7199.34</v>
      </c>
    </row>
    <row r="2922" spans="1:28">
      <c r="A2922" t="s">
        <v>3116</v>
      </c>
      <c r="B2922" s="1">
        <v>45983</v>
      </c>
      <c r="C2922" t="s">
        <v>29</v>
      </c>
      <c r="D2922" t="s">
        <v>108</v>
      </c>
      <c r="E2922" t="s">
        <v>31</v>
      </c>
      <c r="F2922" t="s">
        <v>58</v>
      </c>
      <c r="G2922" t="s">
        <v>43</v>
      </c>
      <c r="H2922">
        <v>24.36</v>
      </c>
      <c r="I2922">
        <v>752</v>
      </c>
      <c r="J2922">
        <v>92.12</v>
      </c>
      <c r="K2922">
        <v>2</v>
      </c>
      <c r="L2922" t="s">
        <v>44</v>
      </c>
      <c r="M2922" t="s">
        <v>45</v>
      </c>
      <c r="N2922">
        <v>55502.400000000001</v>
      </c>
      <c r="O2922" t="s">
        <v>245</v>
      </c>
      <c r="P2922" t="s">
        <v>74</v>
      </c>
      <c r="Q2922">
        <v>88.21</v>
      </c>
      <c r="R2922">
        <v>2478.4</v>
      </c>
      <c r="S2922">
        <v>1777.12</v>
      </c>
      <c r="T2922">
        <v>5489.04</v>
      </c>
      <c r="U2922" t="str">
        <f>TEXT(Table1[[#This Row],[Booking_Date]],"mmm")</f>
        <v>Nov</v>
      </c>
      <c r="V2922">
        <f>YEAR(Table1[[#This Row],[Booking_Date]])</f>
        <v>2025</v>
      </c>
      <c r="W2922" t="s">
        <v>104</v>
      </c>
      <c r="X2922" t="str">
        <f>IF(Table1[[#This Row],[Freight_Cost]]&gt;50000,"High","Low")</f>
        <v>High</v>
      </c>
      <c r="Y2922" s="5" t="str">
        <f>IF(Table1[[#This Row],[Profit]]&gt;10000,"Good","Average")</f>
        <v>Average</v>
      </c>
      <c r="Z2922" s="5" t="str" cm="1">
        <f t="array" ref="Z2922">_xlfn.IFS(K2922&lt;=5,"Excellent",K2922&lt;=10,"Good",TRUE,"Delayed")</f>
        <v>Excellent</v>
      </c>
      <c r="AA2922" s="5" t="str">
        <f>_xlfn.XLOOKUP(Table1[[#This Row],[Shipment_ID]],A:A,E:E)</f>
        <v>Hapag-Lloyd</v>
      </c>
      <c r="AB2922" s="5">
        <f t="shared" si="45"/>
        <v>5489.04</v>
      </c>
    </row>
    <row r="2923" spans="1:28">
      <c r="A2923" t="s">
        <v>3117</v>
      </c>
      <c r="B2923" s="1">
        <v>46153</v>
      </c>
      <c r="C2923" t="s">
        <v>89</v>
      </c>
      <c r="D2923" t="s">
        <v>56</v>
      </c>
      <c r="E2923" t="s">
        <v>83</v>
      </c>
      <c r="F2923" t="s">
        <v>32</v>
      </c>
      <c r="G2923" t="s">
        <v>90</v>
      </c>
      <c r="H2923">
        <v>19.89</v>
      </c>
      <c r="I2923">
        <v>1191</v>
      </c>
      <c r="J2923">
        <v>95.29</v>
      </c>
      <c r="K2923">
        <v>2</v>
      </c>
      <c r="L2923" t="s">
        <v>44</v>
      </c>
      <c r="M2923" t="s">
        <v>60</v>
      </c>
      <c r="N2923">
        <v>43627.8</v>
      </c>
      <c r="O2923" t="s">
        <v>152</v>
      </c>
      <c r="P2923" t="s">
        <v>62</v>
      </c>
      <c r="Q2923">
        <v>82.31</v>
      </c>
      <c r="R2923">
        <v>3177.6</v>
      </c>
      <c r="S2923">
        <v>2591.5300000000002</v>
      </c>
      <c r="T2923">
        <v>6248.71</v>
      </c>
      <c r="U2923" t="str">
        <f>TEXT(Table1[[#This Row],[Booking_Date]],"mmm")</f>
        <v>May</v>
      </c>
      <c r="V2923">
        <f>YEAR(Table1[[#This Row],[Booking_Date]])</f>
        <v>2026</v>
      </c>
      <c r="W2923" t="s">
        <v>75</v>
      </c>
      <c r="X2923" t="str">
        <f>IF(Table1[[#This Row],[Freight_Cost]]&gt;50000,"High","Low")</f>
        <v>Low</v>
      </c>
      <c r="Y2923" s="5" t="str">
        <f>IF(Table1[[#This Row],[Profit]]&gt;10000,"Good","Average")</f>
        <v>Average</v>
      </c>
      <c r="Z2923" s="5" t="str" cm="1">
        <f t="array" ref="Z2923">_xlfn.IFS(K2923&lt;=5,"Excellent",K2923&lt;=10,"Good",TRUE,"Delayed")</f>
        <v>Excellent</v>
      </c>
      <c r="AA2923" s="5" t="str">
        <f>_xlfn.XLOOKUP(Table1[[#This Row],[Shipment_ID]],A:A,E:E)</f>
        <v>MSC</v>
      </c>
      <c r="AB2923" s="5">
        <f t="shared" si="45"/>
        <v>6248.71</v>
      </c>
    </row>
    <row r="2924" spans="1:28">
      <c r="A2924" t="s">
        <v>3118</v>
      </c>
      <c r="B2924" s="1">
        <v>45555</v>
      </c>
      <c r="C2924" t="s">
        <v>40</v>
      </c>
      <c r="D2924" t="s">
        <v>41</v>
      </c>
      <c r="E2924" t="s">
        <v>31</v>
      </c>
      <c r="F2924" t="s">
        <v>58</v>
      </c>
      <c r="G2924" t="s">
        <v>90</v>
      </c>
      <c r="H2924">
        <v>10.16</v>
      </c>
      <c r="I2924">
        <v>2080</v>
      </c>
      <c r="J2924">
        <v>95.53</v>
      </c>
      <c r="K2924">
        <v>7</v>
      </c>
      <c r="L2924" t="s">
        <v>68</v>
      </c>
      <c r="M2924" t="s">
        <v>60</v>
      </c>
      <c r="N2924">
        <v>60067.6</v>
      </c>
      <c r="O2924" t="s">
        <v>461</v>
      </c>
      <c r="P2924" t="s">
        <v>70</v>
      </c>
      <c r="Q2924">
        <v>82.78</v>
      </c>
      <c r="R2924">
        <v>4566.3999999999996</v>
      </c>
      <c r="S2924">
        <v>4531.09</v>
      </c>
      <c r="T2924">
        <v>9974.2999999999993</v>
      </c>
      <c r="U2924" t="str">
        <f>TEXT(Table1[[#This Row],[Booking_Date]],"mmm")</f>
        <v>Sep</v>
      </c>
      <c r="V2924">
        <f>YEAR(Table1[[#This Row],[Booking_Date]])</f>
        <v>2024</v>
      </c>
      <c r="W2924" t="s">
        <v>48</v>
      </c>
      <c r="X2924" t="str">
        <f>IF(Table1[[#This Row],[Freight_Cost]]&gt;50000,"High","Low")</f>
        <v>High</v>
      </c>
      <c r="Y2924" s="5" t="str">
        <f>IF(Table1[[#This Row],[Profit]]&gt;10000,"Good","Average")</f>
        <v>Average</v>
      </c>
      <c r="Z2924" s="5" t="str" cm="1">
        <f t="array" ref="Z2924">_xlfn.IFS(K2924&lt;=5,"Excellent",K2924&lt;=10,"Good",TRUE,"Delayed")</f>
        <v>Good</v>
      </c>
      <c r="AA2924" s="5" t="str">
        <f>_xlfn.XLOOKUP(Table1[[#This Row],[Shipment_ID]],A:A,E:E)</f>
        <v>Hapag-Lloyd</v>
      </c>
      <c r="AB2924" s="5">
        <f t="shared" si="45"/>
        <v>9974.2999999999993</v>
      </c>
    </row>
    <row r="2925" spans="1:28">
      <c r="A2925" t="s">
        <v>3119</v>
      </c>
      <c r="B2925" s="1">
        <v>45910</v>
      </c>
      <c r="C2925" t="s">
        <v>89</v>
      </c>
      <c r="D2925" t="s">
        <v>41</v>
      </c>
      <c r="E2925" t="s">
        <v>31</v>
      </c>
      <c r="F2925" t="s">
        <v>32</v>
      </c>
      <c r="G2925" t="s">
        <v>43</v>
      </c>
      <c r="H2925">
        <v>13.83</v>
      </c>
      <c r="I2925">
        <v>2481</v>
      </c>
      <c r="J2925">
        <v>96.18</v>
      </c>
      <c r="K2925">
        <v>7</v>
      </c>
      <c r="L2925" t="s">
        <v>68</v>
      </c>
      <c r="M2925" t="s">
        <v>35</v>
      </c>
      <c r="N2925">
        <v>60260.6</v>
      </c>
      <c r="O2925" t="s">
        <v>256</v>
      </c>
      <c r="P2925" t="s">
        <v>47</v>
      </c>
      <c r="Q2925">
        <v>87.86</v>
      </c>
      <c r="R2925">
        <v>5515.2</v>
      </c>
      <c r="S2925">
        <v>1771.5</v>
      </c>
      <c r="T2925">
        <v>10281.66</v>
      </c>
      <c r="U2925" t="str">
        <f>TEXT(Table1[[#This Row],[Booking_Date]],"mmm")</f>
        <v>Sep</v>
      </c>
      <c r="V2925">
        <f>YEAR(Table1[[#This Row],[Booking_Date]])</f>
        <v>2025</v>
      </c>
      <c r="W2925" t="s">
        <v>48</v>
      </c>
      <c r="X2925" t="str">
        <f>IF(Table1[[#This Row],[Freight_Cost]]&gt;50000,"High","Low")</f>
        <v>High</v>
      </c>
      <c r="Y2925" s="5" t="str">
        <f>IF(Table1[[#This Row],[Profit]]&gt;10000,"Good","Average")</f>
        <v>Good</v>
      </c>
      <c r="Z2925" s="5" t="str" cm="1">
        <f t="array" ref="Z2925">_xlfn.IFS(K2925&lt;=5,"Excellent",K2925&lt;=10,"Good",TRUE,"Delayed")</f>
        <v>Good</v>
      </c>
      <c r="AA2925" s="5" t="str">
        <f>_xlfn.XLOOKUP(Table1[[#This Row],[Shipment_ID]],A:A,E:E)</f>
        <v>Hapag-Lloyd</v>
      </c>
      <c r="AB2925" s="5">
        <f t="shared" si="45"/>
        <v>10281.66</v>
      </c>
    </row>
    <row r="2926" spans="1:28">
      <c r="A2926" t="s">
        <v>3120</v>
      </c>
      <c r="B2926" s="1">
        <v>46136</v>
      </c>
      <c r="C2926" t="s">
        <v>89</v>
      </c>
      <c r="D2926" t="s">
        <v>51</v>
      </c>
      <c r="E2926" t="s">
        <v>83</v>
      </c>
      <c r="F2926" t="s">
        <v>32</v>
      </c>
      <c r="G2926" t="s">
        <v>84</v>
      </c>
      <c r="H2926">
        <v>16.239999999999998</v>
      </c>
      <c r="I2926">
        <v>1027</v>
      </c>
      <c r="J2926">
        <v>85.05</v>
      </c>
      <c r="K2926">
        <v>4</v>
      </c>
      <c r="L2926" t="s">
        <v>44</v>
      </c>
      <c r="M2926" t="s">
        <v>35</v>
      </c>
      <c r="N2926">
        <v>41146</v>
      </c>
      <c r="O2926" t="s">
        <v>161</v>
      </c>
      <c r="P2926" t="s">
        <v>78</v>
      </c>
      <c r="Q2926">
        <v>88.73</v>
      </c>
      <c r="R2926">
        <v>2703.6</v>
      </c>
      <c r="S2926">
        <v>4907.8</v>
      </c>
      <c r="T2926">
        <v>4290.8900000000003</v>
      </c>
      <c r="U2926" t="str">
        <f>TEXT(Table1[[#This Row],[Booking_Date]],"mmm")</f>
        <v>Apr</v>
      </c>
      <c r="V2926">
        <f>YEAR(Table1[[#This Row],[Booking_Date]])</f>
        <v>2026</v>
      </c>
      <c r="W2926" t="s">
        <v>75</v>
      </c>
      <c r="X2926" t="str">
        <f>IF(Table1[[#This Row],[Freight_Cost]]&gt;50000,"High","Low")</f>
        <v>Low</v>
      </c>
      <c r="Y2926" s="5" t="str">
        <f>IF(Table1[[#This Row],[Profit]]&gt;10000,"Good","Average")</f>
        <v>Average</v>
      </c>
      <c r="Z2926" s="5" t="str" cm="1">
        <f t="array" ref="Z2926">_xlfn.IFS(K2926&lt;=5,"Excellent",K2926&lt;=10,"Good",TRUE,"Delayed")</f>
        <v>Excellent</v>
      </c>
      <c r="AA2926" s="5" t="str">
        <f>_xlfn.XLOOKUP(Table1[[#This Row],[Shipment_ID]],A:A,E:E)</f>
        <v>MSC</v>
      </c>
      <c r="AB2926" s="5">
        <f t="shared" si="45"/>
        <v>4290.8900000000003</v>
      </c>
    </row>
    <row r="2927" spans="1:28">
      <c r="A2927" t="s">
        <v>3121</v>
      </c>
      <c r="B2927" s="1">
        <v>45788</v>
      </c>
      <c r="C2927" t="s">
        <v>40</v>
      </c>
      <c r="D2927" t="s">
        <v>65</v>
      </c>
      <c r="E2927" t="s">
        <v>42</v>
      </c>
      <c r="F2927" t="s">
        <v>32</v>
      </c>
      <c r="G2927" t="s">
        <v>43</v>
      </c>
      <c r="H2927">
        <v>12.29</v>
      </c>
      <c r="I2927">
        <v>433</v>
      </c>
      <c r="J2927">
        <v>88.3</v>
      </c>
      <c r="K2927">
        <v>2</v>
      </c>
      <c r="L2927" t="s">
        <v>34</v>
      </c>
      <c r="M2927" t="s">
        <v>35</v>
      </c>
      <c r="N2927">
        <v>35853</v>
      </c>
      <c r="O2927" t="s">
        <v>593</v>
      </c>
      <c r="P2927" t="s">
        <v>78</v>
      </c>
      <c r="Q2927">
        <v>86.54</v>
      </c>
      <c r="R2927">
        <v>1357.6</v>
      </c>
      <c r="S2927">
        <v>2410.75</v>
      </c>
      <c r="T2927">
        <v>4615.07</v>
      </c>
      <c r="U2927" t="str">
        <f>TEXT(Table1[[#This Row],[Booking_Date]],"mmm")</f>
        <v>May</v>
      </c>
      <c r="V2927">
        <f>YEAR(Table1[[#This Row],[Booking_Date]])</f>
        <v>2025</v>
      </c>
      <c r="W2927" t="s">
        <v>75</v>
      </c>
      <c r="X2927" t="str">
        <f>IF(Table1[[#This Row],[Freight_Cost]]&gt;50000,"High","Low")</f>
        <v>Low</v>
      </c>
      <c r="Y2927" s="5" t="str">
        <f>IF(Table1[[#This Row],[Profit]]&gt;10000,"Good","Average")</f>
        <v>Average</v>
      </c>
      <c r="Z2927" s="5" t="str" cm="1">
        <f t="array" ref="Z2927">_xlfn.IFS(K2927&lt;=5,"Excellent",K2927&lt;=10,"Good",TRUE,"Delayed")</f>
        <v>Excellent</v>
      </c>
      <c r="AA2927" s="5" t="str">
        <f>_xlfn.XLOOKUP(Table1[[#This Row],[Shipment_ID]],A:A,E:E)</f>
        <v>CMA CGM</v>
      </c>
      <c r="AB2927" s="5">
        <f t="shared" si="45"/>
        <v>4615.07</v>
      </c>
    </row>
    <row r="2928" spans="1:28">
      <c r="A2928" t="s">
        <v>3122</v>
      </c>
      <c r="B2928" s="1">
        <v>45506</v>
      </c>
      <c r="C2928" t="s">
        <v>50</v>
      </c>
      <c r="D2928" t="s">
        <v>108</v>
      </c>
      <c r="E2928" t="s">
        <v>31</v>
      </c>
      <c r="F2928" t="s">
        <v>32</v>
      </c>
      <c r="G2928" t="s">
        <v>33</v>
      </c>
      <c r="H2928">
        <v>20.28</v>
      </c>
      <c r="I2928">
        <v>2687</v>
      </c>
      <c r="J2928">
        <v>90.99</v>
      </c>
      <c r="K2928">
        <v>7</v>
      </c>
      <c r="L2928" t="s">
        <v>68</v>
      </c>
      <c r="M2928" t="s">
        <v>35</v>
      </c>
      <c r="N2928">
        <v>67914.8</v>
      </c>
      <c r="O2928" t="s">
        <v>531</v>
      </c>
      <c r="P2928" t="s">
        <v>47</v>
      </c>
      <c r="Q2928">
        <v>85.59</v>
      </c>
      <c r="R2928">
        <v>6185.2</v>
      </c>
      <c r="S2928">
        <v>3914.02</v>
      </c>
      <c r="T2928">
        <v>7347.28</v>
      </c>
      <c r="U2928" t="str">
        <f>TEXT(Table1[[#This Row],[Booking_Date]],"mmm")</f>
        <v>Aug</v>
      </c>
      <c r="V2928">
        <f>YEAR(Table1[[#This Row],[Booking_Date]])</f>
        <v>2024</v>
      </c>
      <c r="W2928" t="s">
        <v>48</v>
      </c>
      <c r="X2928" t="str">
        <f>IF(Table1[[#This Row],[Freight_Cost]]&gt;50000,"High","Low")</f>
        <v>High</v>
      </c>
      <c r="Y2928" s="5" t="str">
        <f>IF(Table1[[#This Row],[Profit]]&gt;10000,"Good","Average")</f>
        <v>Average</v>
      </c>
      <c r="Z2928" s="5" t="str" cm="1">
        <f t="array" ref="Z2928">_xlfn.IFS(K2928&lt;=5,"Excellent",K2928&lt;=10,"Good",TRUE,"Delayed")</f>
        <v>Good</v>
      </c>
      <c r="AA2928" s="5" t="str">
        <f>_xlfn.XLOOKUP(Table1[[#This Row],[Shipment_ID]],A:A,E:E)</f>
        <v>Hapag-Lloyd</v>
      </c>
      <c r="AB2928" s="5">
        <f t="shared" si="45"/>
        <v>7347.28</v>
      </c>
    </row>
    <row r="2929" spans="1:28">
      <c r="A2929" t="s">
        <v>3123</v>
      </c>
      <c r="B2929" s="1">
        <v>46087</v>
      </c>
      <c r="C2929" t="s">
        <v>64</v>
      </c>
      <c r="D2929" t="s">
        <v>30</v>
      </c>
      <c r="E2929" t="s">
        <v>42</v>
      </c>
      <c r="F2929" t="s">
        <v>58</v>
      </c>
      <c r="G2929" t="s">
        <v>90</v>
      </c>
      <c r="H2929">
        <v>12.47</v>
      </c>
      <c r="I2929">
        <v>1460</v>
      </c>
      <c r="J2929">
        <v>87.69</v>
      </c>
      <c r="K2929">
        <v>3</v>
      </c>
      <c r="L2929" t="s">
        <v>44</v>
      </c>
      <c r="M2929" t="s">
        <v>45</v>
      </c>
      <c r="N2929">
        <v>52765.8</v>
      </c>
      <c r="O2929" t="s">
        <v>139</v>
      </c>
      <c r="P2929" t="s">
        <v>74</v>
      </c>
      <c r="Q2929">
        <v>84.92</v>
      </c>
      <c r="R2929">
        <v>3418.8</v>
      </c>
      <c r="S2929">
        <v>1514.88</v>
      </c>
      <c r="T2929">
        <v>7615.8</v>
      </c>
      <c r="U2929" t="str">
        <f>TEXT(Table1[[#This Row],[Booking_Date]],"mmm")</f>
        <v>Mar</v>
      </c>
      <c r="V2929">
        <f>YEAR(Table1[[#This Row],[Booking_Date]])</f>
        <v>2026</v>
      </c>
      <c r="W2929" t="s">
        <v>38</v>
      </c>
      <c r="X2929" t="str">
        <f>IF(Table1[[#This Row],[Freight_Cost]]&gt;50000,"High","Low")</f>
        <v>High</v>
      </c>
      <c r="Y2929" s="5" t="str">
        <f>IF(Table1[[#This Row],[Profit]]&gt;10000,"Good","Average")</f>
        <v>Average</v>
      </c>
      <c r="Z2929" s="5" t="str" cm="1">
        <f t="array" ref="Z2929">_xlfn.IFS(K2929&lt;=5,"Excellent",K2929&lt;=10,"Good",TRUE,"Delayed")</f>
        <v>Excellent</v>
      </c>
      <c r="AA2929" s="5" t="str">
        <f>_xlfn.XLOOKUP(Table1[[#This Row],[Shipment_ID]],A:A,E:E)</f>
        <v>CMA CGM</v>
      </c>
      <c r="AB2929" s="5">
        <f t="shared" si="45"/>
        <v>7615.8</v>
      </c>
    </row>
    <row r="2930" spans="1:28">
      <c r="A2930" t="s">
        <v>3124</v>
      </c>
      <c r="B2930" s="1">
        <v>45531</v>
      </c>
      <c r="C2930" t="s">
        <v>29</v>
      </c>
      <c r="D2930" t="s">
        <v>51</v>
      </c>
      <c r="E2930" t="s">
        <v>42</v>
      </c>
      <c r="F2930" t="s">
        <v>58</v>
      </c>
      <c r="G2930" t="s">
        <v>67</v>
      </c>
      <c r="H2930">
        <v>17.14</v>
      </c>
      <c r="I2930">
        <v>1275</v>
      </c>
      <c r="J2930">
        <v>100.6</v>
      </c>
      <c r="K2930">
        <v>3</v>
      </c>
      <c r="L2930" t="s">
        <v>68</v>
      </c>
      <c r="M2930" t="s">
        <v>35</v>
      </c>
      <c r="N2930">
        <v>61298</v>
      </c>
      <c r="O2930" t="s">
        <v>402</v>
      </c>
      <c r="P2930" t="s">
        <v>62</v>
      </c>
      <c r="Q2930">
        <v>82.18</v>
      </c>
      <c r="R2930">
        <v>3235.6</v>
      </c>
      <c r="S2930">
        <v>4870.4399999999996</v>
      </c>
      <c r="T2930">
        <v>6233.05</v>
      </c>
      <c r="U2930" t="str">
        <f>TEXT(Table1[[#This Row],[Booking_Date]],"mmm")</f>
        <v>Aug</v>
      </c>
      <c r="V2930">
        <f>YEAR(Table1[[#This Row],[Booking_Date]])</f>
        <v>2024</v>
      </c>
      <c r="W2930" t="s">
        <v>48</v>
      </c>
      <c r="X2930" t="str">
        <f>IF(Table1[[#This Row],[Freight_Cost]]&gt;50000,"High","Low")</f>
        <v>High</v>
      </c>
      <c r="Y2930" s="5" t="str">
        <f>IF(Table1[[#This Row],[Profit]]&gt;10000,"Good","Average")</f>
        <v>Average</v>
      </c>
      <c r="Z2930" s="5" t="str" cm="1">
        <f t="array" ref="Z2930">_xlfn.IFS(K2930&lt;=5,"Excellent",K2930&lt;=10,"Good",TRUE,"Delayed")</f>
        <v>Excellent</v>
      </c>
      <c r="AA2930" s="5" t="str">
        <f>_xlfn.XLOOKUP(Table1[[#This Row],[Shipment_ID]],A:A,E:E)</f>
        <v>CMA CGM</v>
      </c>
      <c r="AB2930" s="5">
        <f t="shared" si="45"/>
        <v>6233.05</v>
      </c>
    </row>
    <row r="2931" spans="1:28">
      <c r="A2931" t="s">
        <v>3125</v>
      </c>
      <c r="B2931" s="1">
        <v>45627</v>
      </c>
      <c r="C2931" t="s">
        <v>40</v>
      </c>
      <c r="D2931" t="s">
        <v>82</v>
      </c>
      <c r="E2931" t="s">
        <v>31</v>
      </c>
      <c r="F2931" t="s">
        <v>58</v>
      </c>
      <c r="G2931" t="s">
        <v>84</v>
      </c>
      <c r="H2931">
        <v>26.21</v>
      </c>
      <c r="I2931">
        <v>1270</v>
      </c>
      <c r="J2931">
        <v>95.57</v>
      </c>
      <c r="K2931">
        <v>4</v>
      </c>
      <c r="L2931" t="s">
        <v>44</v>
      </c>
      <c r="M2931" t="s">
        <v>35</v>
      </c>
      <c r="N2931">
        <v>66297.399999999994</v>
      </c>
      <c r="O2931" t="s">
        <v>172</v>
      </c>
      <c r="P2931" t="s">
        <v>47</v>
      </c>
      <c r="Q2931">
        <v>85.99</v>
      </c>
      <c r="R2931">
        <v>3588.4</v>
      </c>
      <c r="S2931">
        <v>2156.65</v>
      </c>
      <c r="T2931">
        <v>6085.28</v>
      </c>
      <c r="U2931" t="str">
        <f>TEXT(Table1[[#This Row],[Booking_Date]],"mmm")</f>
        <v>Dec</v>
      </c>
      <c r="V2931">
        <f>YEAR(Table1[[#This Row],[Booking_Date]])</f>
        <v>2024</v>
      </c>
      <c r="W2931" t="s">
        <v>104</v>
      </c>
      <c r="X2931" t="str">
        <f>IF(Table1[[#This Row],[Freight_Cost]]&gt;50000,"High","Low")</f>
        <v>High</v>
      </c>
      <c r="Y2931" s="5" t="str">
        <f>IF(Table1[[#This Row],[Profit]]&gt;10000,"Good","Average")</f>
        <v>Average</v>
      </c>
      <c r="Z2931" s="5" t="str" cm="1">
        <f t="array" ref="Z2931">_xlfn.IFS(K2931&lt;=5,"Excellent",K2931&lt;=10,"Good",TRUE,"Delayed")</f>
        <v>Excellent</v>
      </c>
      <c r="AA2931" s="5" t="str">
        <f>_xlfn.XLOOKUP(Table1[[#This Row],[Shipment_ID]],A:A,E:E)</f>
        <v>Hapag-Lloyd</v>
      </c>
      <c r="AB2931" s="5">
        <f t="shared" si="45"/>
        <v>6085.28</v>
      </c>
    </row>
    <row r="2932" spans="1:28">
      <c r="A2932" t="s">
        <v>3126</v>
      </c>
      <c r="B2932" s="1">
        <v>45432</v>
      </c>
      <c r="C2932" t="s">
        <v>50</v>
      </c>
      <c r="D2932" t="s">
        <v>108</v>
      </c>
      <c r="E2932" t="s">
        <v>99</v>
      </c>
      <c r="F2932" t="s">
        <v>32</v>
      </c>
      <c r="G2932" t="s">
        <v>43</v>
      </c>
      <c r="H2932">
        <v>23.98</v>
      </c>
      <c r="I2932">
        <v>1925</v>
      </c>
      <c r="J2932">
        <v>95.01</v>
      </c>
      <c r="K2932">
        <v>5</v>
      </c>
      <c r="L2932" t="s">
        <v>34</v>
      </c>
      <c r="M2932" t="s">
        <v>45</v>
      </c>
      <c r="N2932">
        <v>62583.199999999997</v>
      </c>
      <c r="O2932" t="s">
        <v>165</v>
      </c>
      <c r="P2932" t="s">
        <v>62</v>
      </c>
      <c r="Q2932">
        <v>88.58</v>
      </c>
      <c r="R2932">
        <v>4809.2</v>
      </c>
      <c r="S2932">
        <v>3805.95</v>
      </c>
      <c r="T2932">
        <v>6823.63</v>
      </c>
      <c r="U2932" t="str">
        <f>TEXT(Table1[[#This Row],[Booking_Date]],"mmm")</f>
        <v>May</v>
      </c>
      <c r="V2932">
        <f>YEAR(Table1[[#This Row],[Booking_Date]])</f>
        <v>2024</v>
      </c>
      <c r="W2932" t="s">
        <v>75</v>
      </c>
      <c r="X2932" t="str">
        <f>IF(Table1[[#This Row],[Freight_Cost]]&gt;50000,"High","Low")</f>
        <v>High</v>
      </c>
      <c r="Y2932" s="5" t="str">
        <f>IF(Table1[[#This Row],[Profit]]&gt;10000,"Good","Average")</f>
        <v>Average</v>
      </c>
      <c r="Z2932" s="5" t="str" cm="1">
        <f t="array" ref="Z2932">_xlfn.IFS(K2932&lt;=5,"Excellent",K2932&lt;=10,"Good",TRUE,"Delayed")</f>
        <v>Excellent</v>
      </c>
      <c r="AA2932" s="5" t="str">
        <f>_xlfn.XLOOKUP(Table1[[#This Row],[Shipment_ID]],A:A,E:E)</f>
        <v>ONE</v>
      </c>
      <c r="AB2932" s="5">
        <f t="shared" si="45"/>
        <v>6823.63</v>
      </c>
    </row>
    <row r="2933" spans="1:28">
      <c r="A2933" t="s">
        <v>3127</v>
      </c>
      <c r="B2933" s="1">
        <v>45380</v>
      </c>
      <c r="C2933" t="s">
        <v>115</v>
      </c>
      <c r="D2933" t="s">
        <v>30</v>
      </c>
      <c r="E2933" t="s">
        <v>83</v>
      </c>
      <c r="F2933" t="s">
        <v>32</v>
      </c>
      <c r="G2933" t="s">
        <v>84</v>
      </c>
      <c r="H2933">
        <v>18.829999999999998</v>
      </c>
      <c r="I2933">
        <v>2081</v>
      </c>
      <c r="J2933">
        <v>98.01</v>
      </c>
      <c r="K2933">
        <v>6</v>
      </c>
      <c r="L2933" t="s">
        <v>34</v>
      </c>
      <c r="M2933" t="s">
        <v>35</v>
      </c>
      <c r="N2933">
        <v>62680.2</v>
      </c>
      <c r="O2933" t="s">
        <v>111</v>
      </c>
      <c r="P2933" t="s">
        <v>78</v>
      </c>
      <c r="Q2933">
        <v>81.33</v>
      </c>
      <c r="R2933">
        <v>4915.2</v>
      </c>
      <c r="S2933">
        <v>2804.59</v>
      </c>
      <c r="T2933">
        <v>9109.1</v>
      </c>
      <c r="U2933" t="str">
        <f>TEXT(Table1[[#This Row],[Booking_Date]],"mmm")</f>
        <v>Mar</v>
      </c>
      <c r="V2933">
        <f>YEAR(Table1[[#This Row],[Booking_Date]])</f>
        <v>2024</v>
      </c>
      <c r="W2933" t="s">
        <v>38</v>
      </c>
      <c r="X2933" t="str">
        <f>IF(Table1[[#This Row],[Freight_Cost]]&gt;50000,"High","Low")</f>
        <v>High</v>
      </c>
      <c r="Y2933" s="5" t="str">
        <f>IF(Table1[[#This Row],[Profit]]&gt;10000,"Good","Average")</f>
        <v>Average</v>
      </c>
      <c r="Z2933" s="5" t="str" cm="1">
        <f t="array" ref="Z2933">_xlfn.IFS(K2933&lt;=5,"Excellent",K2933&lt;=10,"Good",TRUE,"Delayed")</f>
        <v>Good</v>
      </c>
      <c r="AA2933" s="5" t="str">
        <f>_xlfn.XLOOKUP(Table1[[#This Row],[Shipment_ID]],A:A,E:E)</f>
        <v>MSC</v>
      </c>
      <c r="AB2933" s="5">
        <f t="shared" si="45"/>
        <v>9109.1</v>
      </c>
    </row>
    <row r="2934" spans="1:28">
      <c r="A2934" t="s">
        <v>3128</v>
      </c>
      <c r="B2934" s="1">
        <v>45746</v>
      </c>
      <c r="C2934" t="s">
        <v>40</v>
      </c>
      <c r="D2934" t="s">
        <v>41</v>
      </c>
      <c r="E2934" t="s">
        <v>102</v>
      </c>
      <c r="F2934" t="s">
        <v>32</v>
      </c>
      <c r="G2934" t="s">
        <v>59</v>
      </c>
      <c r="H2934">
        <v>14.39</v>
      </c>
      <c r="I2934">
        <v>1820</v>
      </c>
      <c r="J2934">
        <v>97.22</v>
      </c>
      <c r="K2934">
        <v>5</v>
      </c>
      <c r="L2934" t="s">
        <v>68</v>
      </c>
      <c r="M2934" t="s">
        <v>60</v>
      </c>
      <c r="N2934">
        <v>48957.4</v>
      </c>
      <c r="O2934" t="s">
        <v>336</v>
      </c>
      <c r="P2934" t="s">
        <v>54</v>
      </c>
      <c r="Q2934">
        <v>85.95</v>
      </c>
      <c r="R2934">
        <v>4215.6000000000004</v>
      </c>
      <c r="S2934">
        <v>2058.5300000000002</v>
      </c>
      <c r="T2934">
        <v>8184.96</v>
      </c>
      <c r="U2934" t="str">
        <f>TEXT(Table1[[#This Row],[Booking_Date]],"mmm")</f>
        <v>Mar</v>
      </c>
      <c r="V2934">
        <f>YEAR(Table1[[#This Row],[Booking_Date]])</f>
        <v>2025</v>
      </c>
      <c r="W2934" t="s">
        <v>38</v>
      </c>
      <c r="X2934" t="str">
        <f>IF(Table1[[#This Row],[Freight_Cost]]&gt;50000,"High","Low")</f>
        <v>Low</v>
      </c>
      <c r="Y2934" s="5" t="str">
        <f>IF(Table1[[#This Row],[Profit]]&gt;10000,"Good","Average")</f>
        <v>Average</v>
      </c>
      <c r="Z2934" s="5" t="str" cm="1">
        <f t="array" ref="Z2934">_xlfn.IFS(K2934&lt;=5,"Excellent",K2934&lt;=10,"Good",TRUE,"Delayed")</f>
        <v>Excellent</v>
      </c>
      <c r="AA2934" s="5" t="str">
        <f>_xlfn.XLOOKUP(Table1[[#This Row],[Shipment_ID]],A:A,E:E)</f>
        <v>Maersk</v>
      </c>
      <c r="AB2934" s="5">
        <f t="shared" si="45"/>
        <v>8184.96</v>
      </c>
    </row>
    <row r="2935" spans="1:28">
      <c r="A2935" t="s">
        <v>3129</v>
      </c>
      <c r="B2935" s="1">
        <v>46181</v>
      </c>
      <c r="C2935" t="s">
        <v>115</v>
      </c>
      <c r="D2935" t="s">
        <v>72</v>
      </c>
      <c r="E2935" t="s">
        <v>42</v>
      </c>
      <c r="F2935" t="s">
        <v>32</v>
      </c>
      <c r="G2935" t="s">
        <v>59</v>
      </c>
      <c r="H2935">
        <v>10.63</v>
      </c>
      <c r="I2935">
        <v>678</v>
      </c>
      <c r="J2935">
        <v>103.78</v>
      </c>
      <c r="K2935">
        <v>2</v>
      </c>
      <c r="L2935" t="s">
        <v>44</v>
      </c>
      <c r="M2935" t="s">
        <v>60</v>
      </c>
      <c r="N2935">
        <v>30156.6</v>
      </c>
      <c r="O2935" t="s">
        <v>113</v>
      </c>
      <c r="P2935" t="s">
        <v>70</v>
      </c>
      <c r="Q2935">
        <v>84.15</v>
      </c>
      <c r="R2935">
        <v>1781.2</v>
      </c>
      <c r="S2935">
        <v>4954.66</v>
      </c>
      <c r="T2935">
        <v>2711.98</v>
      </c>
      <c r="U2935" t="str">
        <f>TEXT(Table1[[#This Row],[Booking_Date]],"mmm")</f>
        <v>Jun</v>
      </c>
      <c r="V2935">
        <f>YEAR(Table1[[#This Row],[Booking_Date]])</f>
        <v>2026</v>
      </c>
      <c r="W2935" t="s">
        <v>75</v>
      </c>
      <c r="X2935" t="str">
        <f>IF(Table1[[#This Row],[Freight_Cost]]&gt;50000,"High","Low")</f>
        <v>Low</v>
      </c>
      <c r="Y2935" s="5" t="str">
        <f>IF(Table1[[#This Row],[Profit]]&gt;10000,"Good","Average")</f>
        <v>Average</v>
      </c>
      <c r="Z2935" s="5" t="str" cm="1">
        <f t="array" ref="Z2935">_xlfn.IFS(K2935&lt;=5,"Excellent",K2935&lt;=10,"Good",TRUE,"Delayed")</f>
        <v>Excellent</v>
      </c>
      <c r="AA2935" s="5" t="str">
        <f>_xlfn.XLOOKUP(Table1[[#This Row],[Shipment_ID]],A:A,E:E)</f>
        <v>CMA CGM</v>
      </c>
      <c r="AB2935" s="5">
        <f t="shared" si="45"/>
        <v>2711.98</v>
      </c>
    </row>
    <row r="2936" spans="1:28">
      <c r="A2936" t="s">
        <v>3130</v>
      </c>
      <c r="B2936" s="1">
        <v>46090</v>
      </c>
      <c r="C2936" t="s">
        <v>64</v>
      </c>
      <c r="D2936" t="s">
        <v>72</v>
      </c>
      <c r="E2936" t="s">
        <v>42</v>
      </c>
      <c r="F2936" t="s">
        <v>32</v>
      </c>
      <c r="G2936" t="s">
        <v>43</v>
      </c>
      <c r="H2936">
        <v>19.72</v>
      </c>
      <c r="I2936">
        <v>2650</v>
      </c>
      <c r="J2936">
        <v>92.46</v>
      </c>
      <c r="K2936">
        <v>6</v>
      </c>
      <c r="L2936" t="s">
        <v>68</v>
      </c>
      <c r="M2936" t="s">
        <v>60</v>
      </c>
      <c r="N2936">
        <v>63143.199999999997</v>
      </c>
      <c r="O2936" t="s">
        <v>328</v>
      </c>
      <c r="P2936" t="s">
        <v>54</v>
      </c>
      <c r="Q2936">
        <v>84.11</v>
      </c>
      <c r="R2936">
        <v>6088.8</v>
      </c>
      <c r="S2936">
        <v>1608.25</v>
      </c>
      <c r="T2936">
        <v>7428.83</v>
      </c>
      <c r="U2936" t="str">
        <f>TEXT(Table1[[#This Row],[Booking_Date]],"mmm")</f>
        <v>Mar</v>
      </c>
      <c r="V2936">
        <f>YEAR(Table1[[#This Row],[Booking_Date]])</f>
        <v>2026</v>
      </c>
      <c r="W2936" t="s">
        <v>38</v>
      </c>
      <c r="X2936" t="str">
        <f>IF(Table1[[#This Row],[Freight_Cost]]&gt;50000,"High","Low")</f>
        <v>High</v>
      </c>
      <c r="Y2936" s="5" t="str">
        <f>IF(Table1[[#This Row],[Profit]]&gt;10000,"Good","Average")</f>
        <v>Average</v>
      </c>
      <c r="Z2936" s="5" t="str" cm="1">
        <f t="array" ref="Z2936">_xlfn.IFS(K2936&lt;=5,"Excellent",K2936&lt;=10,"Good",TRUE,"Delayed")</f>
        <v>Good</v>
      </c>
      <c r="AA2936" s="5" t="str">
        <f>_xlfn.XLOOKUP(Table1[[#This Row],[Shipment_ID]],A:A,E:E)</f>
        <v>CMA CGM</v>
      </c>
      <c r="AB2936" s="5">
        <f t="shared" si="45"/>
        <v>7428.83</v>
      </c>
    </row>
    <row r="2937" spans="1:28">
      <c r="A2937" t="s">
        <v>3131</v>
      </c>
      <c r="B2937" s="1">
        <v>45678</v>
      </c>
      <c r="C2937" t="s">
        <v>50</v>
      </c>
      <c r="D2937" t="s">
        <v>41</v>
      </c>
      <c r="E2937" t="s">
        <v>31</v>
      </c>
      <c r="F2937" t="s">
        <v>58</v>
      </c>
      <c r="G2937" t="s">
        <v>90</v>
      </c>
      <c r="H2937">
        <v>25.44</v>
      </c>
      <c r="I2937">
        <v>2609</v>
      </c>
      <c r="J2937">
        <v>89.26</v>
      </c>
      <c r="K2937">
        <v>7</v>
      </c>
      <c r="L2937" t="s">
        <v>34</v>
      </c>
      <c r="M2937" t="s">
        <v>60</v>
      </c>
      <c r="N2937">
        <v>81915.199999999997</v>
      </c>
      <c r="O2937" t="s">
        <v>535</v>
      </c>
      <c r="P2937" t="s">
        <v>70</v>
      </c>
      <c r="Q2937">
        <v>83.51</v>
      </c>
      <c r="R2937">
        <v>6235.6</v>
      </c>
      <c r="S2937">
        <v>3492.48</v>
      </c>
      <c r="T2937">
        <v>12690.79</v>
      </c>
      <c r="U2937" t="str">
        <f>TEXT(Table1[[#This Row],[Booking_Date]],"mmm")</f>
        <v>Jan</v>
      </c>
      <c r="V2937">
        <f>YEAR(Table1[[#This Row],[Booking_Date]])</f>
        <v>2025</v>
      </c>
      <c r="W2937" t="s">
        <v>38</v>
      </c>
      <c r="X2937" t="str">
        <f>IF(Table1[[#This Row],[Freight_Cost]]&gt;50000,"High","Low")</f>
        <v>High</v>
      </c>
      <c r="Y2937" s="5" t="str">
        <f>IF(Table1[[#This Row],[Profit]]&gt;10000,"Good","Average")</f>
        <v>Good</v>
      </c>
      <c r="Z2937" s="5" t="str" cm="1">
        <f t="array" ref="Z2937">_xlfn.IFS(K2937&lt;=5,"Excellent",K2937&lt;=10,"Good",TRUE,"Delayed")</f>
        <v>Good</v>
      </c>
      <c r="AA2937" s="5" t="str">
        <f>_xlfn.XLOOKUP(Table1[[#This Row],[Shipment_ID]],A:A,E:E)</f>
        <v>Hapag-Lloyd</v>
      </c>
      <c r="AB2937" s="5">
        <f t="shared" si="45"/>
        <v>12690.79</v>
      </c>
    </row>
    <row r="2938" spans="1:28">
      <c r="A2938" t="s">
        <v>3132</v>
      </c>
      <c r="B2938" s="1">
        <v>45536</v>
      </c>
      <c r="C2938" t="s">
        <v>50</v>
      </c>
      <c r="D2938" t="s">
        <v>82</v>
      </c>
      <c r="E2938" t="s">
        <v>83</v>
      </c>
      <c r="F2938" t="s">
        <v>58</v>
      </c>
      <c r="G2938" t="s">
        <v>52</v>
      </c>
      <c r="H2938">
        <v>11.8</v>
      </c>
      <c r="I2938">
        <v>2069</v>
      </c>
      <c r="J2938">
        <v>98.82</v>
      </c>
      <c r="K2938">
        <v>5</v>
      </c>
      <c r="L2938" t="s">
        <v>68</v>
      </c>
      <c r="M2938" t="s">
        <v>45</v>
      </c>
      <c r="N2938">
        <v>63306.400000000001</v>
      </c>
      <c r="O2938" t="s">
        <v>178</v>
      </c>
      <c r="P2938" t="s">
        <v>78</v>
      </c>
      <c r="Q2938">
        <v>84.05</v>
      </c>
      <c r="R2938">
        <v>4610</v>
      </c>
      <c r="S2938">
        <v>2336</v>
      </c>
      <c r="T2938">
        <v>7616.85</v>
      </c>
      <c r="U2938" t="str">
        <f>TEXT(Table1[[#This Row],[Booking_Date]],"mmm")</f>
        <v>Sep</v>
      </c>
      <c r="V2938">
        <f>YEAR(Table1[[#This Row],[Booking_Date]])</f>
        <v>2024</v>
      </c>
      <c r="W2938" t="s">
        <v>48</v>
      </c>
      <c r="X2938" t="str">
        <f>IF(Table1[[#This Row],[Freight_Cost]]&gt;50000,"High","Low")</f>
        <v>High</v>
      </c>
      <c r="Y2938" s="5" t="str">
        <f>IF(Table1[[#This Row],[Profit]]&gt;10000,"Good","Average")</f>
        <v>Average</v>
      </c>
      <c r="Z2938" s="5" t="str" cm="1">
        <f t="array" ref="Z2938">_xlfn.IFS(K2938&lt;=5,"Excellent",K2938&lt;=10,"Good",TRUE,"Delayed")</f>
        <v>Excellent</v>
      </c>
      <c r="AA2938" s="5" t="str">
        <f>_xlfn.XLOOKUP(Table1[[#This Row],[Shipment_ID]],A:A,E:E)</f>
        <v>MSC</v>
      </c>
      <c r="AB2938" s="5">
        <f t="shared" si="45"/>
        <v>7616.85</v>
      </c>
    </row>
    <row r="2939" spans="1:28">
      <c r="A2939" t="s">
        <v>3133</v>
      </c>
      <c r="B2939" s="1">
        <v>45788</v>
      </c>
      <c r="C2939" t="s">
        <v>29</v>
      </c>
      <c r="D2939" t="s">
        <v>30</v>
      </c>
      <c r="E2939" t="s">
        <v>31</v>
      </c>
      <c r="F2939" t="s">
        <v>32</v>
      </c>
      <c r="G2939" t="s">
        <v>59</v>
      </c>
      <c r="H2939">
        <v>16.68</v>
      </c>
      <c r="I2939">
        <v>2244</v>
      </c>
      <c r="J2939">
        <v>86.31</v>
      </c>
      <c r="K2939">
        <v>5</v>
      </c>
      <c r="L2939" t="s">
        <v>44</v>
      </c>
      <c r="M2939" t="s">
        <v>60</v>
      </c>
      <c r="N2939">
        <v>52297.2</v>
      </c>
      <c r="O2939" t="s">
        <v>338</v>
      </c>
      <c r="P2939" t="s">
        <v>70</v>
      </c>
      <c r="Q2939">
        <v>85.74</v>
      </c>
      <c r="R2939">
        <v>5155.2</v>
      </c>
      <c r="S2939">
        <v>2109.92</v>
      </c>
      <c r="T2939">
        <v>7031.59</v>
      </c>
      <c r="U2939" t="str">
        <f>TEXT(Table1[[#This Row],[Booking_Date]],"mmm")</f>
        <v>May</v>
      </c>
      <c r="V2939">
        <f>YEAR(Table1[[#This Row],[Booking_Date]])</f>
        <v>2025</v>
      </c>
      <c r="W2939" t="s">
        <v>75</v>
      </c>
      <c r="X2939" t="str">
        <f>IF(Table1[[#This Row],[Freight_Cost]]&gt;50000,"High","Low")</f>
        <v>High</v>
      </c>
      <c r="Y2939" s="5" t="str">
        <f>IF(Table1[[#This Row],[Profit]]&gt;10000,"Good","Average")</f>
        <v>Average</v>
      </c>
      <c r="Z2939" s="5" t="str" cm="1">
        <f t="array" ref="Z2939">_xlfn.IFS(K2939&lt;=5,"Excellent",K2939&lt;=10,"Good",TRUE,"Delayed")</f>
        <v>Excellent</v>
      </c>
      <c r="AA2939" s="5" t="str">
        <f>_xlfn.XLOOKUP(Table1[[#This Row],[Shipment_ID]],A:A,E:E)</f>
        <v>Hapag-Lloyd</v>
      </c>
      <c r="AB2939" s="5">
        <f t="shared" si="45"/>
        <v>7031.59</v>
      </c>
    </row>
    <row r="2940" spans="1:28">
      <c r="A2940" t="s">
        <v>3134</v>
      </c>
      <c r="B2940" s="1">
        <v>45841</v>
      </c>
      <c r="C2940" t="s">
        <v>29</v>
      </c>
      <c r="D2940" t="s">
        <v>65</v>
      </c>
      <c r="E2940" t="s">
        <v>31</v>
      </c>
      <c r="F2940" t="s">
        <v>32</v>
      </c>
      <c r="G2940" t="s">
        <v>90</v>
      </c>
      <c r="H2940">
        <v>26.57</v>
      </c>
      <c r="I2940">
        <v>2327</v>
      </c>
      <c r="J2940">
        <v>104.26</v>
      </c>
      <c r="K2940">
        <v>7</v>
      </c>
      <c r="L2940" t="s">
        <v>44</v>
      </c>
      <c r="M2940" t="s">
        <v>60</v>
      </c>
      <c r="N2940">
        <v>64348.2</v>
      </c>
      <c r="O2940" t="s">
        <v>191</v>
      </c>
      <c r="P2940" t="s">
        <v>70</v>
      </c>
      <c r="Q2940">
        <v>85.63</v>
      </c>
      <c r="R2940">
        <v>5716.8</v>
      </c>
      <c r="S2940">
        <v>2191.44</v>
      </c>
      <c r="T2940">
        <v>6698.48</v>
      </c>
      <c r="U2940" t="str">
        <f>TEXT(Table1[[#This Row],[Booking_Date]],"mmm")</f>
        <v>Jul</v>
      </c>
      <c r="V2940">
        <f>YEAR(Table1[[#This Row],[Booking_Date]])</f>
        <v>2025</v>
      </c>
      <c r="W2940" t="s">
        <v>48</v>
      </c>
      <c r="X2940" t="str">
        <f>IF(Table1[[#This Row],[Freight_Cost]]&gt;50000,"High","Low")</f>
        <v>High</v>
      </c>
      <c r="Y2940" s="5" t="str">
        <f>IF(Table1[[#This Row],[Profit]]&gt;10000,"Good","Average")</f>
        <v>Average</v>
      </c>
      <c r="Z2940" s="5" t="str" cm="1">
        <f t="array" ref="Z2940">_xlfn.IFS(K2940&lt;=5,"Excellent",K2940&lt;=10,"Good",TRUE,"Delayed")</f>
        <v>Good</v>
      </c>
      <c r="AA2940" s="5" t="str">
        <f>_xlfn.XLOOKUP(Table1[[#This Row],[Shipment_ID]],A:A,E:E)</f>
        <v>Hapag-Lloyd</v>
      </c>
      <c r="AB2940" s="5">
        <f t="shared" si="45"/>
        <v>6698.48</v>
      </c>
    </row>
    <row r="2941" spans="1:28">
      <c r="A2941" t="s">
        <v>3135</v>
      </c>
      <c r="B2941" s="1">
        <v>45853</v>
      </c>
      <c r="C2941" t="s">
        <v>115</v>
      </c>
      <c r="D2941" t="s">
        <v>82</v>
      </c>
      <c r="E2941" t="s">
        <v>57</v>
      </c>
      <c r="F2941" t="s">
        <v>58</v>
      </c>
      <c r="G2941" t="s">
        <v>52</v>
      </c>
      <c r="H2941">
        <v>15.13</v>
      </c>
      <c r="I2941">
        <v>1411</v>
      </c>
      <c r="J2941">
        <v>99.84</v>
      </c>
      <c r="K2941">
        <v>5</v>
      </c>
      <c r="L2941" t="s">
        <v>68</v>
      </c>
      <c r="M2941" t="s">
        <v>60</v>
      </c>
      <c r="N2941">
        <v>57029.8</v>
      </c>
      <c r="O2941" t="s">
        <v>527</v>
      </c>
      <c r="P2941" t="s">
        <v>70</v>
      </c>
      <c r="Q2941">
        <v>88.29</v>
      </c>
      <c r="R2941">
        <v>3427.2</v>
      </c>
      <c r="S2941">
        <v>4916.74</v>
      </c>
      <c r="T2941">
        <v>7226.84</v>
      </c>
      <c r="U2941" t="str">
        <f>TEXT(Table1[[#This Row],[Booking_Date]],"mmm")</f>
        <v>Jul</v>
      </c>
      <c r="V2941">
        <f>YEAR(Table1[[#This Row],[Booking_Date]])</f>
        <v>2025</v>
      </c>
      <c r="W2941" t="s">
        <v>48</v>
      </c>
      <c r="X2941" t="str">
        <f>IF(Table1[[#This Row],[Freight_Cost]]&gt;50000,"High","Low")</f>
        <v>High</v>
      </c>
      <c r="Y2941" s="5" t="str">
        <f>IF(Table1[[#This Row],[Profit]]&gt;10000,"Good","Average")</f>
        <v>Average</v>
      </c>
      <c r="Z2941" s="5" t="str" cm="1">
        <f t="array" ref="Z2941">_xlfn.IFS(K2941&lt;=5,"Excellent",K2941&lt;=10,"Good",TRUE,"Delayed")</f>
        <v>Excellent</v>
      </c>
      <c r="AA2941" s="5" t="str">
        <f>_xlfn.XLOOKUP(Table1[[#This Row],[Shipment_ID]],A:A,E:E)</f>
        <v>Evergreen</v>
      </c>
      <c r="AB2941" s="5">
        <f t="shared" si="45"/>
        <v>7226.84</v>
      </c>
    </row>
    <row r="2942" spans="1:28">
      <c r="A2942" t="s">
        <v>3136</v>
      </c>
      <c r="B2942" s="1">
        <v>45891</v>
      </c>
      <c r="C2942" t="s">
        <v>40</v>
      </c>
      <c r="D2942" t="s">
        <v>51</v>
      </c>
      <c r="E2942" t="s">
        <v>42</v>
      </c>
      <c r="F2942" t="s">
        <v>32</v>
      </c>
      <c r="G2942" t="s">
        <v>43</v>
      </c>
      <c r="H2942">
        <v>11.57</v>
      </c>
      <c r="I2942">
        <v>2669</v>
      </c>
      <c r="J2942">
        <v>87.21</v>
      </c>
      <c r="K2942">
        <v>6</v>
      </c>
      <c r="L2942" t="s">
        <v>68</v>
      </c>
      <c r="M2942" t="s">
        <v>45</v>
      </c>
      <c r="N2942">
        <v>56906.2</v>
      </c>
      <c r="O2942" t="s">
        <v>158</v>
      </c>
      <c r="P2942" t="s">
        <v>54</v>
      </c>
      <c r="Q2942">
        <v>87</v>
      </c>
      <c r="R2942">
        <v>5800.8</v>
      </c>
      <c r="S2942">
        <v>2295.0700000000002</v>
      </c>
      <c r="T2942">
        <v>4943.6099999999997</v>
      </c>
      <c r="U2942" t="str">
        <f>TEXT(Table1[[#This Row],[Booking_Date]],"mmm")</f>
        <v>Aug</v>
      </c>
      <c r="V2942">
        <f>YEAR(Table1[[#This Row],[Booking_Date]])</f>
        <v>2025</v>
      </c>
      <c r="W2942" t="s">
        <v>48</v>
      </c>
      <c r="X2942" t="str">
        <f>IF(Table1[[#This Row],[Freight_Cost]]&gt;50000,"High","Low")</f>
        <v>High</v>
      </c>
      <c r="Y2942" s="5" t="str">
        <f>IF(Table1[[#This Row],[Profit]]&gt;10000,"Good","Average")</f>
        <v>Average</v>
      </c>
      <c r="Z2942" s="5" t="str" cm="1">
        <f t="array" ref="Z2942">_xlfn.IFS(K2942&lt;=5,"Excellent",K2942&lt;=10,"Good",TRUE,"Delayed")</f>
        <v>Good</v>
      </c>
      <c r="AA2942" s="5" t="str">
        <f>_xlfn.XLOOKUP(Table1[[#This Row],[Shipment_ID]],A:A,E:E)</f>
        <v>CMA CGM</v>
      </c>
      <c r="AB2942" s="5">
        <f t="shared" si="45"/>
        <v>4943.6099999999997</v>
      </c>
    </row>
    <row r="2943" spans="1:28">
      <c r="A2943" t="s">
        <v>3137</v>
      </c>
      <c r="B2943" s="1">
        <v>45752</v>
      </c>
      <c r="C2943" t="s">
        <v>64</v>
      </c>
      <c r="D2943" t="s">
        <v>51</v>
      </c>
      <c r="E2943" t="s">
        <v>99</v>
      </c>
      <c r="F2943" t="s">
        <v>58</v>
      </c>
      <c r="G2943" t="s">
        <v>67</v>
      </c>
      <c r="H2943">
        <v>22.93</v>
      </c>
      <c r="I2943">
        <v>1632</v>
      </c>
      <c r="J2943">
        <v>104.94</v>
      </c>
      <c r="K2943">
        <v>5</v>
      </c>
      <c r="L2943" t="s">
        <v>44</v>
      </c>
      <c r="M2943" t="s">
        <v>35</v>
      </c>
      <c r="N2943">
        <v>68813.8</v>
      </c>
      <c r="O2943" t="s">
        <v>527</v>
      </c>
      <c r="P2943" t="s">
        <v>54</v>
      </c>
      <c r="Q2943">
        <v>81.91</v>
      </c>
      <c r="R2943">
        <v>4181.2</v>
      </c>
      <c r="S2943">
        <v>3723.31</v>
      </c>
      <c r="T2943">
        <v>5590.7</v>
      </c>
      <c r="U2943" t="str">
        <f>TEXT(Table1[[#This Row],[Booking_Date]],"mmm")</f>
        <v>Apr</v>
      </c>
      <c r="V2943">
        <f>YEAR(Table1[[#This Row],[Booking_Date]])</f>
        <v>2025</v>
      </c>
      <c r="W2943" t="s">
        <v>75</v>
      </c>
      <c r="X2943" t="str">
        <f>IF(Table1[[#This Row],[Freight_Cost]]&gt;50000,"High","Low")</f>
        <v>High</v>
      </c>
      <c r="Y2943" s="5" t="str">
        <f>IF(Table1[[#This Row],[Profit]]&gt;10000,"Good","Average")</f>
        <v>Average</v>
      </c>
      <c r="Z2943" s="5" t="str" cm="1">
        <f t="array" ref="Z2943">_xlfn.IFS(K2943&lt;=5,"Excellent",K2943&lt;=10,"Good",TRUE,"Delayed")</f>
        <v>Excellent</v>
      </c>
      <c r="AA2943" s="5" t="str">
        <f>_xlfn.XLOOKUP(Table1[[#This Row],[Shipment_ID]],A:A,E:E)</f>
        <v>ONE</v>
      </c>
      <c r="AB2943" s="5">
        <f t="shared" si="45"/>
        <v>5590.7</v>
      </c>
    </row>
    <row r="2944" spans="1:28">
      <c r="A2944" t="s">
        <v>3138</v>
      </c>
      <c r="B2944" s="1">
        <v>45605</v>
      </c>
      <c r="C2944" t="s">
        <v>29</v>
      </c>
      <c r="D2944" t="s">
        <v>65</v>
      </c>
      <c r="E2944" t="s">
        <v>102</v>
      </c>
      <c r="F2944" t="s">
        <v>32</v>
      </c>
      <c r="G2944" t="s">
        <v>67</v>
      </c>
      <c r="H2944">
        <v>14.41</v>
      </c>
      <c r="I2944">
        <v>1916</v>
      </c>
      <c r="J2944">
        <v>87.9</v>
      </c>
      <c r="K2944">
        <v>4</v>
      </c>
      <c r="L2944" t="s">
        <v>34</v>
      </c>
      <c r="M2944" t="s">
        <v>60</v>
      </c>
      <c r="N2944">
        <v>51509</v>
      </c>
      <c r="O2944" t="s">
        <v>518</v>
      </c>
      <c r="P2944" t="s">
        <v>54</v>
      </c>
      <c r="Q2944">
        <v>87.27</v>
      </c>
      <c r="R2944">
        <v>4408.3999999999996</v>
      </c>
      <c r="S2944">
        <v>3749.81</v>
      </c>
      <c r="T2944">
        <v>6669.98</v>
      </c>
      <c r="U2944" t="str">
        <f>TEXT(Table1[[#This Row],[Booking_Date]],"mmm")</f>
        <v>Nov</v>
      </c>
      <c r="V2944">
        <f>YEAR(Table1[[#This Row],[Booking_Date]])</f>
        <v>2024</v>
      </c>
      <c r="W2944" t="s">
        <v>104</v>
      </c>
      <c r="X2944" t="str">
        <f>IF(Table1[[#This Row],[Freight_Cost]]&gt;50000,"High","Low")</f>
        <v>High</v>
      </c>
      <c r="Y2944" s="5" t="str">
        <f>IF(Table1[[#This Row],[Profit]]&gt;10000,"Good","Average")</f>
        <v>Average</v>
      </c>
      <c r="Z2944" s="5" t="str" cm="1">
        <f t="array" ref="Z2944">_xlfn.IFS(K2944&lt;=5,"Excellent",K2944&lt;=10,"Good",TRUE,"Delayed")</f>
        <v>Excellent</v>
      </c>
      <c r="AA2944" s="5" t="str">
        <f>_xlfn.XLOOKUP(Table1[[#This Row],[Shipment_ID]],A:A,E:E)</f>
        <v>Maersk</v>
      </c>
      <c r="AB2944" s="5">
        <f t="shared" si="45"/>
        <v>6669.98</v>
      </c>
    </row>
    <row r="2945" spans="1:28">
      <c r="A2945" t="s">
        <v>3139</v>
      </c>
      <c r="B2945" s="1">
        <v>45478</v>
      </c>
      <c r="C2945" t="s">
        <v>29</v>
      </c>
      <c r="D2945" t="s">
        <v>72</v>
      </c>
      <c r="E2945" t="s">
        <v>99</v>
      </c>
      <c r="F2945" t="s">
        <v>32</v>
      </c>
      <c r="G2945" t="s">
        <v>59</v>
      </c>
      <c r="H2945">
        <v>10.24</v>
      </c>
      <c r="I2945">
        <v>988</v>
      </c>
      <c r="J2945">
        <v>90.48</v>
      </c>
      <c r="K2945">
        <v>2</v>
      </c>
      <c r="L2945" t="s">
        <v>68</v>
      </c>
      <c r="M2945" t="s">
        <v>60</v>
      </c>
      <c r="N2945">
        <v>34429.599999999999</v>
      </c>
      <c r="O2945" t="s">
        <v>454</v>
      </c>
      <c r="P2945" t="s">
        <v>70</v>
      </c>
      <c r="Q2945">
        <v>85.68</v>
      </c>
      <c r="R2945">
        <v>2385.6</v>
      </c>
      <c r="S2945">
        <v>3487.36</v>
      </c>
      <c r="T2945">
        <v>5436.86</v>
      </c>
      <c r="U2945" t="str">
        <f>TEXT(Table1[[#This Row],[Booking_Date]],"mmm")</f>
        <v>Jul</v>
      </c>
      <c r="V2945">
        <f>YEAR(Table1[[#This Row],[Booking_Date]])</f>
        <v>2024</v>
      </c>
      <c r="W2945" t="s">
        <v>48</v>
      </c>
      <c r="X2945" t="str">
        <f>IF(Table1[[#This Row],[Freight_Cost]]&gt;50000,"High","Low")</f>
        <v>Low</v>
      </c>
      <c r="Y2945" s="5" t="str">
        <f>IF(Table1[[#This Row],[Profit]]&gt;10000,"Good","Average")</f>
        <v>Average</v>
      </c>
      <c r="Z2945" s="5" t="str" cm="1">
        <f t="array" ref="Z2945">_xlfn.IFS(K2945&lt;=5,"Excellent",K2945&lt;=10,"Good",TRUE,"Delayed")</f>
        <v>Excellent</v>
      </c>
      <c r="AA2945" s="5" t="str">
        <f>_xlfn.XLOOKUP(Table1[[#This Row],[Shipment_ID]],A:A,E:E)</f>
        <v>ONE</v>
      </c>
      <c r="AB2945" s="5">
        <f t="shared" si="45"/>
        <v>5436.86</v>
      </c>
    </row>
    <row r="2946" spans="1:28">
      <c r="A2946" t="s">
        <v>3140</v>
      </c>
      <c r="B2946" s="1">
        <v>45517</v>
      </c>
      <c r="C2946" t="s">
        <v>121</v>
      </c>
      <c r="D2946" t="s">
        <v>108</v>
      </c>
      <c r="E2946" t="s">
        <v>42</v>
      </c>
      <c r="F2946" t="s">
        <v>32</v>
      </c>
      <c r="G2946" t="s">
        <v>43</v>
      </c>
      <c r="H2946">
        <v>15.08</v>
      </c>
      <c r="I2946">
        <v>1595</v>
      </c>
      <c r="J2946">
        <v>100.58</v>
      </c>
      <c r="K2946">
        <v>4</v>
      </c>
      <c r="L2946" t="s">
        <v>34</v>
      </c>
      <c r="M2946" t="s">
        <v>35</v>
      </c>
      <c r="N2946">
        <v>53781.599999999999</v>
      </c>
      <c r="O2946" t="s">
        <v>77</v>
      </c>
      <c r="P2946" t="s">
        <v>78</v>
      </c>
      <c r="Q2946">
        <v>88.83</v>
      </c>
      <c r="R2946">
        <v>3793.2</v>
      </c>
      <c r="S2946">
        <v>3392.72</v>
      </c>
      <c r="T2946">
        <v>7150.73</v>
      </c>
      <c r="U2946" t="str">
        <f>TEXT(Table1[[#This Row],[Booking_Date]],"mmm")</f>
        <v>Aug</v>
      </c>
      <c r="V2946">
        <f>YEAR(Table1[[#This Row],[Booking_Date]])</f>
        <v>2024</v>
      </c>
      <c r="W2946" t="s">
        <v>48</v>
      </c>
      <c r="X2946" t="str">
        <f>IF(Table1[[#This Row],[Freight_Cost]]&gt;50000,"High","Low")</f>
        <v>High</v>
      </c>
      <c r="Y2946" s="5" t="str">
        <f>IF(Table1[[#This Row],[Profit]]&gt;10000,"Good","Average")</f>
        <v>Average</v>
      </c>
      <c r="Z2946" s="5" t="str" cm="1">
        <f t="array" ref="Z2946">_xlfn.IFS(K2946&lt;=5,"Excellent",K2946&lt;=10,"Good",TRUE,"Delayed")</f>
        <v>Excellent</v>
      </c>
      <c r="AA2946" s="5" t="str">
        <f>_xlfn.XLOOKUP(Table1[[#This Row],[Shipment_ID]],A:A,E:E)</f>
        <v>CMA CGM</v>
      </c>
      <c r="AB2946" s="5">
        <f t="shared" ref="AB2946:AB3009" si="46">INDEX(T:T,MATCH(A2946,A:A,0))</f>
        <v>7150.73</v>
      </c>
    </row>
    <row r="2947" spans="1:28">
      <c r="A2947" t="s">
        <v>3141</v>
      </c>
      <c r="B2947" s="1">
        <v>45362</v>
      </c>
      <c r="C2947" t="s">
        <v>89</v>
      </c>
      <c r="D2947" t="s">
        <v>65</v>
      </c>
      <c r="E2947" t="s">
        <v>31</v>
      </c>
      <c r="F2947" t="s">
        <v>58</v>
      </c>
      <c r="G2947" t="s">
        <v>59</v>
      </c>
      <c r="H2947">
        <v>17.88</v>
      </c>
      <c r="I2947">
        <v>1681</v>
      </c>
      <c r="J2947">
        <v>95.83</v>
      </c>
      <c r="K2947">
        <v>4</v>
      </c>
      <c r="L2947" t="s">
        <v>44</v>
      </c>
      <c r="M2947" t="s">
        <v>35</v>
      </c>
      <c r="N2947">
        <v>63763.6</v>
      </c>
      <c r="O2947" t="s">
        <v>324</v>
      </c>
      <c r="P2947" t="s">
        <v>47</v>
      </c>
      <c r="Q2947">
        <v>87.84</v>
      </c>
      <c r="R2947">
        <v>4077.2</v>
      </c>
      <c r="S2947">
        <v>4064.38</v>
      </c>
      <c r="T2947">
        <v>7561.49</v>
      </c>
      <c r="U2947" t="str">
        <f>TEXT(Table1[[#This Row],[Booking_Date]],"mmm")</f>
        <v>Mar</v>
      </c>
      <c r="V2947">
        <f>YEAR(Table1[[#This Row],[Booking_Date]])</f>
        <v>2024</v>
      </c>
      <c r="W2947" t="s">
        <v>38</v>
      </c>
      <c r="X2947" t="str">
        <f>IF(Table1[[#This Row],[Freight_Cost]]&gt;50000,"High","Low")</f>
        <v>High</v>
      </c>
      <c r="Y2947" s="5" t="str">
        <f>IF(Table1[[#This Row],[Profit]]&gt;10000,"Good","Average")</f>
        <v>Average</v>
      </c>
      <c r="Z2947" s="5" t="str" cm="1">
        <f t="array" ref="Z2947">_xlfn.IFS(K2947&lt;=5,"Excellent",K2947&lt;=10,"Good",TRUE,"Delayed")</f>
        <v>Excellent</v>
      </c>
      <c r="AA2947" s="5" t="str">
        <f>_xlfn.XLOOKUP(Table1[[#This Row],[Shipment_ID]],A:A,E:E)</f>
        <v>Hapag-Lloyd</v>
      </c>
      <c r="AB2947" s="5">
        <f t="shared" si="46"/>
        <v>7561.49</v>
      </c>
    </row>
    <row r="2948" spans="1:28">
      <c r="A2948" t="s">
        <v>3142</v>
      </c>
      <c r="B2948" s="1">
        <v>45857</v>
      </c>
      <c r="C2948" t="s">
        <v>115</v>
      </c>
      <c r="D2948" t="s">
        <v>65</v>
      </c>
      <c r="E2948" t="s">
        <v>102</v>
      </c>
      <c r="F2948" t="s">
        <v>58</v>
      </c>
      <c r="G2948" t="s">
        <v>59</v>
      </c>
      <c r="H2948">
        <v>26.3</v>
      </c>
      <c r="I2948">
        <v>1406</v>
      </c>
      <c r="J2948">
        <v>100.33</v>
      </c>
      <c r="K2948">
        <v>3</v>
      </c>
      <c r="L2948" t="s">
        <v>68</v>
      </c>
      <c r="M2948" t="s">
        <v>60</v>
      </c>
      <c r="N2948">
        <v>67081.600000000006</v>
      </c>
      <c r="O2948" t="s">
        <v>103</v>
      </c>
      <c r="P2948" t="s">
        <v>37</v>
      </c>
      <c r="Q2948">
        <v>84.83</v>
      </c>
      <c r="R2948">
        <v>3864</v>
      </c>
      <c r="S2948">
        <v>2368.17</v>
      </c>
      <c r="T2948">
        <v>11872.36</v>
      </c>
      <c r="U2948" t="str">
        <f>TEXT(Table1[[#This Row],[Booking_Date]],"mmm")</f>
        <v>Jul</v>
      </c>
      <c r="V2948">
        <f>YEAR(Table1[[#This Row],[Booking_Date]])</f>
        <v>2025</v>
      </c>
      <c r="W2948" t="s">
        <v>48</v>
      </c>
      <c r="X2948" t="str">
        <f>IF(Table1[[#This Row],[Freight_Cost]]&gt;50000,"High","Low")</f>
        <v>High</v>
      </c>
      <c r="Y2948" s="5" t="str">
        <f>IF(Table1[[#This Row],[Profit]]&gt;10000,"Good","Average")</f>
        <v>Good</v>
      </c>
      <c r="Z2948" s="5" t="str" cm="1">
        <f t="array" ref="Z2948">_xlfn.IFS(K2948&lt;=5,"Excellent",K2948&lt;=10,"Good",TRUE,"Delayed")</f>
        <v>Excellent</v>
      </c>
      <c r="AA2948" s="5" t="str">
        <f>_xlfn.XLOOKUP(Table1[[#This Row],[Shipment_ID]],A:A,E:E)</f>
        <v>Maersk</v>
      </c>
      <c r="AB2948" s="5">
        <f t="shared" si="46"/>
        <v>11872.36</v>
      </c>
    </row>
    <row r="2949" spans="1:28">
      <c r="A2949" t="s">
        <v>3143</v>
      </c>
      <c r="B2949" s="1">
        <v>46061</v>
      </c>
      <c r="C2949" t="s">
        <v>29</v>
      </c>
      <c r="D2949" t="s">
        <v>65</v>
      </c>
      <c r="E2949" t="s">
        <v>42</v>
      </c>
      <c r="F2949" t="s">
        <v>58</v>
      </c>
      <c r="G2949" t="s">
        <v>67</v>
      </c>
      <c r="H2949">
        <v>22.54</v>
      </c>
      <c r="I2949">
        <v>1484</v>
      </c>
      <c r="J2949">
        <v>89.8</v>
      </c>
      <c r="K2949">
        <v>4</v>
      </c>
      <c r="L2949" t="s">
        <v>44</v>
      </c>
      <c r="M2949" t="s">
        <v>60</v>
      </c>
      <c r="N2949">
        <v>60870</v>
      </c>
      <c r="O2949" t="s">
        <v>180</v>
      </c>
      <c r="P2949" t="s">
        <v>62</v>
      </c>
      <c r="Q2949">
        <v>83.89</v>
      </c>
      <c r="R2949">
        <v>3869.6</v>
      </c>
      <c r="S2949">
        <v>1989.55</v>
      </c>
      <c r="T2949">
        <v>6045.89</v>
      </c>
      <c r="U2949" t="str">
        <f>TEXT(Table1[[#This Row],[Booking_Date]],"mmm")</f>
        <v>Feb</v>
      </c>
      <c r="V2949">
        <f>YEAR(Table1[[#This Row],[Booking_Date]])</f>
        <v>2026</v>
      </c>
      <c r="W2949" t="s">
        <v>38</v>
      </c>
      <c r="X2949" t="str">
        <f>IF(Table1[[#This Row],[Freight_Cost]]&gt;50000,"High","Low")</f>
        <v>High</v>
      </c>
      <c r="Y2949" s="5" t="str">
        <f>IF(Table1[[#This Row],[Profit]]&gt;10000,"Good","Average")</f>
        <v>Average</v>
      </c>
      <c r="Z2949" s="5" t="str" cm="1">
        <f t="array" ref="Z2949">_xlfn.IFS(K2949&lt;=5,"Excellent",K2949&lt;=10,"Good",TRUE,"Delayed")</f>
        <v>Excellent</v>
      </c>
      <c r="AA2949" s="5" t="str">
        <f>_xlfn.XLOOKUP(Table1[[#This Row],[Shipment_ID]],A:A,E:E)</f>
        <v>CMA CGM</v>
      </c>
      <c r="AB2949" s="5">
        <f t="shared" si="46"/>
        <v>6045.89</v>
      </c>
    </row>
    <row r="2950" spans="1:28">
      <c r="A2950" t="s">
        <v>3144</v>
      </c>
      <c r="B2950" s="1">
        <v>45734</v>
      </c>
      <c r="C2950" t="s">
        <v>50</v>
      </c>
      <c r="D2950" t="s">
        <v>82</v>
      </c>
      <c r="E2950" t="s">
        <v>83</v>
      </c>
      <c r="F2950" t="s">
        <v>58</v>
      </c>
      <c r="G2950" t="s">
        <v>90</v>
      </c>
      <c r="H2950">
        <v>20.47</v>
      </c>
      <c r="I2950">
        <v>1278</v>
      </c>
      <c r="J2950">
        <v>91.1</v>
      </c>
      <c r="K2950">
        <v>3</v>
      </c>
      <c r="L2950" t="s">
        <v>68</v>
      </c>
      <c r="M2950" t="s">
        <v>60</v>
      </c>
      <c r="N2950">
        <v>59191</v>
      </c>
      <c r="O2950" t="s">
        <v>436</v>
      </c>
      <c r="P2950" t="s">
        <v>37</v>
      </c>
      <c r="Q2950">
        <v>84.64</v>
      </c>
      <c r="R2950">
        <v>3374.8</v>
      </c>
      <c r="S2950">
        <v>3886.01</v>
      </c>
      <c r="T2950">
        <v>7062.22</v>
      </c>
      <c r="U2950" t="str">
        <f>TEXT(Table1[[#This Row],[Booking_Date]],"mmm")</f>
        <v>Mar</v>
      </c>
      <c r="V2950">
        <f>YEAR(Table1[[#This Row],[Booking_Date]])</f>
        <v>2025</v>
      </c>
      <c r="W2950" t="s">
        <v>38</v>
      </c>
      <c r="X2950" t="str">
        <f>IF(Table1[[#This Row],[Freight_Cost]]&gt;50000,"High","Low")</f>
        <v>High</v>
      </c>
      <c r="Y2950" s="5" t="str">
        <f>IF(Table1[[#This Row],[Profit]]&gt;10000,"Good","Average")</f>
        <v>Average</v>
      </c>
      <c r="Z2950" s="5" t="str" cm="1">
        <f t="array" ref="Z2950">_xlfn.IFS(K2950&lt;=5,"Excellent",K2950&lt;=10,"Good",TRUE,"Delayed")</f>
        <v>Excellent</v>
      </c>
      <c r="AA2950" s="5" t="str">
        <f>_xlfn.XLOOKUP(Table1[[#This Row],[Shipment_ID]],A:A,E:E)</f>
        <v>MSC</v>
      </c>
      <c r="AB2950" s="5">
        <f t="shared" si="46"/>
        <v>7062.22</v>
      </c>
    </row>
    <row r="2951" spans="1:28">
      <c r="A2951" t="s">
        <v>3145</v>
      </c>
      <c r="B2951" s="1">
        <v>45678</v>
      </c>
      <c r="C2951" t="s">
        <v>40</v>
      </c>
      <c r="D2951" t="s">
        <v>108</v>
      </c>
      <c r="E2951" t="s">
        <v>102</v>
      </c>
      <c r="F2951" t="s">
        <v>32</v>
      </c>
      <c r="G2951" t="s">
        <v>67</v>
      </c>
      <c r="H2951">
        <v>11.63</v>
      </c>
      <c r="I2951">
        <v>1447</v>
      </c>
      <c r="J2951">
        <v>101.95</v>
      </c>
      <c r="K2951">
        <v>3</v>
      </c>
      <c r="L2951" t="s">
        <v>68</v>
      </c>
      <c r="M2951" t="s">
        <v>45</v>
      </c>
      <c r="N2951">
        <v>44065</v>
      </c>
      <c r="O2951" t="s">
        <v>150</v>
      </c>
      <c r="P2951" t="s">
        <v>78</v>
      </c>
      <c r="Q2951">
        <v>86.08</v>
      </c>
      <c r="R2951">
        <v>3359.2</v>
      </c>
      <c r="S2951">
        <v>4896.42</v>
      </c>
      <c r="T2951">
        <v>4159.6899999999996</v>
      </c>
      <c r="U2951" t="str">
        <f>TEXT(Table1[[#This Row],[Booking_Date]],"mmm")</f>
        <v>Jan</v>
      </c>
      <c r="V2951">
        <f>YEAR(Table1[[#This Row],[Booking_Date]])</f>
        <v>2025</v>
      </c>
      <c r="W2951" t="s">
        <v>38</v>
      </c>
      <c r="X2951" t="str">
        <f>IF(Table1[[#This Row],[Freight_Cost]]&gt;50000,"High","Low")</f>
        <v>Low</v>
      </c>
      <c r="Y2951" s="5" t="str">
        <f>IF(Table1[[#This Row],[Profit]]&gt;10000,"Good","Average")</f>
        <v>Average</v>
      </c>
      <c r="Z2951" s="5" t="str" cm="1">
        <f t="array" ref="Z2951">_xlfn.IFS(K2951&lt;=5,"Excellent",K2951&lt;=10,"Good",TRUE,"Delayed")</f>
        <v>Excellent</v>
      </c>
      <c r="AA2951" s="5" t="str">
        <f>_xlfn.XLOOKUP(Table1[[#This Row],[Shipment_ID]],A:A,E:E)</f>
        <v>Maersk</v>
      </c>
      <c r="AB2951" s="5">
        <f t="shared" si="46"/>
        <v>4159.6899999999996</v>
      </c>
    </row>
    <row r="2952" spans="1:28">
      <c r="A2952" t="s">
        <v>3146</v>
      </c>
      <c r="B2952" s="1">
        <v>45464</v>
      </c>
      <c r="C2952" t="s">
        <v>89</v>
      </c>
      <c r="D2952" t="s">
        <v>65</v>
      </c>
      <c r="E2952" t="s">
        <v>83</v>
      </c>
      <c r="F2952" t="s">
        <v>32</v>
      </c>
      <c r="G2952" t="s">
        <v>67</v>
      </c>
      <c r="H2952">
        <v>20.55</v>
      </c>
      <c r="I2952">
        <v>1479</v>
      </c>
      <c r="J2952">
        <v>96.24</v>
      </c>
      <c r="K2952">
        <v>5</v>
      </c>
      <c r="L2952" t="s">
        <v>34</v>
      </c>
      <c r="M2952" t="s">
        <v>45</v>
      </c>
      <c r="N2952">
        <v>54291.8</v>
      </c>
      <c r="O2952" t="s">
        <v>272</v>
      </c>
      <c r="P2952" t="s">
        <v>70</v>
      </c>
      <c r="Q2952">
        <v>83.71</v>
      </c>
      <c r="R2952">
        <v>3780</v>
      </c>
      <c r="S2952">
        <v>4826.82</v>
      </c>
      <c r="T2952">
        <v>6269.39</v>
      </c>
      <c r="U2952" t="str">
        <f>TEXT(Table1[[#This Row],[Booking_Date]],"mmm")</f>
        <v>Jun</v>
      </c>
      <c r="V2952">
        <f>YEAR(Table1[[#This Row],[Booking_Date]])</f>
        <v>2024</v>
      </c>
      <c r="W2952" t="s">
        <v>75</v>
      </c>
      <c r="X2952" t="str">
        <f>IF(Table1[[#This Row],[Freight_Cost]]&gt;50000,"High","Low")</f>
        <v>High</v>
      </c>
      <c r="Y2952" s="5" t="str">
        <f>IF(Table1[[#This Row],[Profit]]&gt;10000,"Good","Average")</f>
        <v>Average</v>
      </c>
      <c r="Z2952" s="5" t="str" cm="1">
        <f t="array" ref="Z2952">_xlfn.IFS(K2952&lt;=5,"Excellent",K2952&lt;=10,"Good",TRUE,"Delayed")</f>
        <v>Excellent</v>
      </c>
      <c r="AA2952" s="5" t="str">
        <f>_xlfn.XLOOKUP(Table1[[#This Row],[Shipment_ID]],A:A,E:E)</f>
        <v>MSC</v>
      </c>
      <c r="AB2952" s="5">
        <f t="shared" si="46"/>
        <v>6269.39</v>
      </c>
    </row>
    <row r="2953" spans="1:28">
      <c r="A2953" t="s">
        <v>3147</v>
      </c>
      <c r="B2953" s="1">
        <v>45936</v>
      </c>
      <c r="C2953" t="s">
        <v>115</v>
      </c>
      <c r="D2953" t="s">
        <v>30</v>
      </c>
      <c r="E2953" t="s">
        <v>57</v>
      </c>
      <c r="F2953" t="s">
        <v>58</v>
      </c>
      <c r="G2953" t="s">
        <v>52</v>
      </c>
      <c r="H2953">
        <v>17.87</v>
      </c>
      <c r="I2953">
        <v>1535</v>
      </c>
      <c r="J2953">
        <v>88.74</v>
      </c>
      <c r="K2953">
        <v>5</v>
      </c>
      <c r="L2953" t="s">
        <v>44</v>
      </c>
      <c r="M2953" t="s">
        <v>35</v>
      </c>
      <c r="N2953">
        <v>61151.8</v>
      </c>
      <c r="O2953" t="s">
        <v>792</v>
      </c>
      <c r="P2953" t="s">
        <v>70</v>
      </c>
      <c r="Q2953">
        <v>85.98</v>
      </c>
      <c r="R2953">
        <v>3784.8</v>
      </c>
      <c r="S2953">
        <v>3617.96</v>
      </c>
      <c r="T2953">
        <v>9174.11</v>
      </c>
      <c r="U2953" t="str">
        <f>TEXT(Table1[[#This Row],[Booking_Date]],"mmm")</f>
        <v>Oct</v>
      </c>
      <c r="V2953">
        <f>YEAR(Table1[[#This Row],[Booking_Date]])</f>
        <v>2025</v>
      </c>
      <c r="W2953" t="s">
        <v>104</v>
      </c>
      <c r="X2953" t="str">
        <f>IF(Table1[[#This Row],[Freight_Cost]]&gt;50000,"High","Low")</f>
        <v>High</v>
      </c>
      <c r="Y2953" s="5" t="str">
        <f>IF(Table1[[#This Row],[Profit]]&gt;10000,"Good","Average")</f>
        <v>Average</v>
      </c>
      <c r="Z2953" s="5" t="str" cm="1">
        <f t="array" ref="Z2953">_xlfn.IFS(K2953&lt;=5,"Excellent",K2953&lt;=10,"Good",TRUE,"Delayed")</f>
        <v>Excellent</v>
      </c>
      <c r="AA2953" s="5" t="str">
        <f>_xlfn.XLOOKUP(Table1[[#This Row],[Shipment_ID]],A:A,E:E)</f>
        <v>Evergreen</v>
      </c>
      <c r="AB2953" s="5">
        <f t="shared" si="46"/>
        <v>9174.11</v>
      </c>
    </row>
    <row r="2954" spans="1:28">
      <c r="A2954" t="s">
        <v>3148</v>
      </c>
      <c r="B2954" s="1">
        <v>45337</v>
      </c>
      <c r="C2954" t="s">
        <v>89</v>
      </c>
      <c r="D2954" t="s">
        <v>82</v>
      </c>
      <c r="E2954" t="s">
        <v>83</v>
      </c>
      <c r="F2954" t="s">
        <v>32</v>
      </c>
      <c r="G2954" t="s">
        <v>84</v>
      </c>
      <c r="H2954">
        <v>26.36</v>
      </c>
      <c r="I2954">
        <v>1189</v>
      </c>
      <c r="J2954">
        <v>101.47</v>
      </c>
      <c r="K2954">
        <v>4</v>
      </c>
      <c r="L2954" t="s">
        <v>68</v>
      </c>
      <c r="M2954" t="s">
        <v>60</v>
      </c>
      <c r="N2954">
        <v>52668.4</v>
      </c>
      <c r="O2954" t="s">
        <v>146</v>
      </c>
      <c r="P2954" t="s">
        <v>37</v>
      </c>
      <c r="Q2954">
        <v>82.69</v>
      </c>
      <c r="R2954">
        <v>3432.4</v>
      </c>
      <c r="S2954">
        <v>2614.5100000000002</v>
      </c>
      <c r="T2954">
        <v>7071.36</v>
      </c>
      <c r="U2954" t="str">
        <f>TEXT(Table1[[#This Row],[Booking_Date]],"mmm")</f>
        <v>Feb</v>
      </c>
      <c r="V2954">
        <f>YEAR(Table1[[#This Row],[Booking_Date]])</f>
        <v>2024</v>
      </c>
      <c r="W2954" t="s">
        <v>38</v>
      </c>
      <c r="X2954" t="str">
        <f>IF(Table1[[#This Row],[Freight_Cost]]&gt;50000,"High","Low")</f>
        <v>High</v>
      </c>
      <c r="Y2954" s="5" t="str">
        <f>IF(Table1[[#This Row],[Profit]]&gt;10000,"Good","Average")</f>
        <v>Average</v>
      </c>
      <c r="Z2954" s="5" t="str" cm="1">
        <f t="array" ref="Z2954">_xlfn.IFS(K2954&lt;=5,"Excellent",K2954&lt;=10,"Good",TRUE,"Delayed")</f>
        <v>Excellent</v>
      </c>
      <c r="AA2954" s="5" t="str">
        <f>_xlfn.XLOOKUP(Table1[[#This Row],[Shipment_ID]],A:A,E:E)</f>
        <v>MSC</v>
      </c>
      <c r="AB2954" s="5">
        <f t="shared" si="46"/>
        <v>7071.36</v>
      </c>
    </row>
    <row r="2955" spans="1:28">
      <c r="A2955" t="s">
        <v>3149</v>
      </c>
      <c r="B2955" s="1">
        <v>45325</v>
      </c>
      <c r="C2955" t="s">
        <v>115</v>
      </c>
      <c r="D2955" t="s">
        <v>72</v>
      </c>
      <c r="E2955" t="s">
        <v>102</v>
      </c>
      <c r="F2955" t="s">
        <v>32</v>
      </c>
      <c r="G2955" t="s">
        <v>33</v>
      </c>
      <c r="H2955">
        <v>19.52</v>
      </c>
      <c r="I2955">
        <v>2727</v>
      </c>
      <c r="J2955">
        <v>89.38</v>
      </c>
      <c r="K2955">
        <v>7</v>
      </c>
      <c r="L2955" t="s">
        <v>44</v>
      </c>
      <c r="M2955" t="s">
        <v>45</v>
      </c>
      <c r="N2955">
        <v>62517.599999999999</v>
      </c>
      <c r="O2955" t="s">
        <v>87</v>
      </c>
      <c r="P2955" t="s">
        <v>74</v>
      </c>
      <c r="Q2955">
        <v>85.69</v>
      </c>
      <c r="R2955">
        <v>6234.8</v>
      </c>
      <c r="S2955">
        <v>1757.35</v>
      </c>
      <c r="T2955">
        <v>9806.4500000000007</v>
      </c>
      <c r="U2955" t="str">
        <f>TEXT(Table1[[#This Row],[Booking_Date]],"mmm")</f>
        <v>Feb</v>
      </c>
      <c r="V2955">
        <f>YEAR(Table1[[#This Row],[Booking_Date]])</f>
        <v>2024</v>
      </c>
      <c r="W2955" t="s">
        <v>38</v>
      </c>
      <c r="X2955" t="str">
        <f>IF(Table1[[#This Row],[Freight_Cost]]&gt;50000,"High","Low")</f>
        <v>High</v>
      </c>
      <c r="Y2955" s="5" t="str">
        <f>IF(Table1[[#This Row],[Profit]]&gt;10000,"Good","Average")</f>
        <v>Average</v>
      </c>
      <c r="Z2955" s="5" t="str" cm="1">
        <f t="array" ref="Z2955">_xlfn.IFS(K2955&lt;=5,"Excellent",K2955&lt;=10,"Good",TRUE,"Delayed")</f>
        <v>Good</v>
      </c>
      <c r="AA2955" s="5" t="str">
        <f>_xlfn.XLOOKUP(Table1[[#This Row],[Shipment_ID]],A:A,E:E)</f>
        <v>Maersk</v>
      </c>
      <c r="AB2955" s="5">
        <f t="shared" si="46"/>
        <v>9806.4500000000007</v>
      </c>
    </row>
    <row r="2956" spans="1:28">
      <c r="A2956" t="s">
        <v>3150</v>
      </c>
      <c r="B2956" s="1">
        <v>46130</v>
      </c>
      <c r="C2956" t="s">
        <v>50</v>
      </c>
      <c r="D2956" t="s">
        <v>65</v>
      </c>
      <c r="E2956" t="s">
        <v>99</v>
      </c>
      <c r="F2956" t="s">
        <v>58</v>
      </c>
      <c r="G2956" t="s">
        <v>43</v>
      </c>
      <c r="H2956">
        <v>15.74</v>
      </c>
      <c r="I2956">
        <v>2002</v>
      </c>
      <c r="J2956">
        <v>90.91</v>
      </c>
      <c r="K2956">
        <v>7</v>
      </c>
      <c r="L2956" t="s">
        <v>68</v>
      </c>
      <c r="M2956" t="s">
        <v>35</v>
      </c>
      <c r="N2956">
        <v>67599.199999999997</v>
      </c>
      <c r="O2956" t="s">
        <v>454</v>
      </c>
      <c r="P2956" t="s">
        <v>74</v>
      </c>
      <c r="Q2956">
        <v>83.87</v>
      </c>
      <c r="R2956">
        <v>4633.6000000000004</v>
      </c>
      <c r="S2956">
        <v>3774.23</v>
      </c>
      <c r="T2956">
        <v>6936.09</v>
      </c>
      <c r="U2956" t="str">
        <f>TEXT(Table1[[#This Row],[Booking_Date]],"mmm")</f>
        <v>Apr</v>
      </c>
      <c r="V2956">
        <f>YEAR(Table1[[#This Row],[Booking_Date]])</f>
        <v>2026</v>
      </c>
      <c r="W2956" t="s">
        <v>75</v>
      </c>
      <c r="X2956" t="str">
        <f>IF(Table1[[#This Row],[Freight_Cost]]&gt;50000,"High","Low")</f>
        <v>High</v>
      </c>
      <c r="Y2956" s="5" t="str">
        <f>IF(Table1[[#This Row],[Profit]]&gt;10000,"Good","Average")</f>
        <v>Average</v>
      </c>
      <c r="Z2956" s="5" t="str" cm="1">
        <f t="array" ref="Z2956">_xlfn.IFS(K2956&lt;=5,"Excellent",K2956&lt;=10,"Good",TRUE,"Delayed")</f>
        <v>Good</v>
      </c>
      <c r="AA2956" s="5" t="str">
        <f>_xlfn.XLOOKUP(Table1[[#This Row],[Shipment_ID]],A:A,E:E)</f>
        <v>ONE</v>
      </c>
      <c r="AB2956" s="5">
        <f t="shared" si="46"/>
        <v>6936.09</v>
      </c>
    </row>
    <row r="2957" spans="1:28">
      <c r="A2957" t="s">
        <v>3151</v>
      </c>
      <c r="B2957" s="1">
        <v>45753</v>
      </c>
      <c r="C2957" t="s">
        <v>89</v>
      </c>
      <c r="D2957" t="s">
        <v>82</v>
      </c>
      <c r="E2957" t="s">
        <v>66</v>
      </c>
      <c r="F2957" t="s">
        <v>58</v>
      </c>
      <c r="G2957" t="s">
        <v>67</v>
      </c>
      <c r="H2957">
        <v>17.84</v>
      </c>
      <c r="I2957">
        <v>1874</v>
      </c>
      <c r="J2957">
        <v>89.31</v>
      </c>
      <c r="K2957">
        <v>6</v>
      </c>
      <c r="L2957" t="s">
        <v>34</v>
      </c>
      <c r="M2957" t="s">
        <v>60</v>
      </c>
      <c r="N2957">
        <v>66261.2</v>
      </c>
      <c r="O2957" t="s">
        <v>436</v>
      </c>
      <c r="P2957" t="s">
        <v>74</v>
      </c>
      <c r="Q2957">
        <v>84.56</v>
      </c>
      <c r="R2957">
        <v>4461.6000000000004</v>
      </c>
      <c r="S2957">
        <v>2386.4899999999998</v>
      </c>
      <c r="T2957">
        <v>9700.0499999999993</v>
      </c>
      <c r="U2957" t="str">
        <f>TEXT(Table1[[#This Row],[Booking_Date]],"mmm")</f>
        <v>Apr</v>
      </c>
      <c r="V2957">
        <f>YEAR(Table1[[#This Row],[Booking_Date]])</f>
        <v>2025</v>
      </c>
      <c r="W2957" t="s">
        <v>75</v>
      </c>
      <c r="X2957" t="str">
        <f>IF(Table1[[#This Row],[Freight_Cost]]&gt;50000,"High","Low")</f>
        <v>High</v>
      </c>
      <c r="Y2957" s="5" t="str">
        <f>IF(Table1[[#This Row],[Profit]]&gt;10000,"Good","Average")</f>
        <v>Average</v>
      </c>
      <c r="Z2957" s="5" t="str" cm="1">
        <f t="array" ref="Z2957">_xlfn.IFS(K2957&lt;=5,"Excellent",K2957&lt;=10,"Good",TRUE,"Delayed")</f>
        <v>Good</v>
      </c>
      <c r="AA2957" s="5" t="str">
        <f>_xlfn.XLOOKUP(Table1[[#This Row],[Shipment_ID]],A:A,E:E)</f>
        <v>COSCO</v>
      </c>
      <c r="AB2957" s="5">
        <f t="shared" si="46"/>
        <v>9700.0499999999993</v>
      </c>
    </row>
    <row r="2958" spans="1:28">
      <c r="A2958" t="s">
        <v>3152</v>
      </c>
      <c r="B2958" s="1">
        <v>46026</v>
      </c>
      <c r="C2958" t="s">
        <v>115</v>
      </c>
      <c r="D2958" t="s">
        <v>30</v>
      </c>
      <c r="E2958" t="s">
        <v>83</v>
      </c>
      <c r="F2958" t="s">
        <v>58</v>
      </c>
      <c r="G2958" t="s">
        <v>52</v>
      </c>
      <c r="H2958">
        <v>12.64</v>
      </c>
      <c r="I2958">
        <v>667</v>
      </c>
      <c r="J2958">
        <v>94.6</v>
      </c>
      <c r="K2958">
        <v>3</v>
      </c>
      <c r="L2958" t="s">
        <v>34</v>
      </c>
      <c r="M2958" t="s">
        <v>35</v>
      </c>
      <c r="N2958">
        <v>51732</v>
      </c>
      <c r="O2958" t="s">
        <v>103</v>
      </c>
      <c r="P2958" t="s">
        <v>37</v>
      </c>
      <c r="Q2958">
        <v>88.35</v>
      </c>
      <c r="R2958">
        <v>1839.6</v>
      </c>
      <c r="S2958">
        <v>3195.33</v>
      </c>
      <c r="T2958">
        <v>4913.66</v>
      </c>
      <c r="U2958" t="str">
        <f>TEXT(Table1[[#This Row],[Booking_Date]],"mmm")</f>
        <v>Jan</v>
      </c>
      <c r="V2958">
        <f>YEAR(Table1[[#This Row],[Booking_Date]])</f>
        <v>2026</v>
      </c>
      <c r="W2958" t="s">
        <v>38</v>
      </c>
      <c r="X2958" t="str">
        <f>IF(Table1[[#This Row],[Freight_Cost]]&gt;50000,"High","Low")</f>
        <v>High</v>
      </c>
      <c r="Y2958" s="5" t="str">
        <f>IF(Table1[[#This Row],[Profit]]&gt;10000,"Good","Average")</f>
        <v>Average</v>
      </c>
      <c r="Z2958" s="5" t="str" cm="1">
        <f t="array" ref="Z2958">_xlfn.IFS(K2958&lt;=5,"Excellent",K2958&lt;=10,"Good",TRUE,"Delayed")</f>
        <v>Excellent</v>
      </c>
      <c r="AA2958" s="5" t="str">
        <f>_xlfn.XLOOKUP(Table1[[#This Row],[Shipment_ID]],A:A,E:E)</f>
        <v>MSC</v>
      </c>
      <c r="AB2958" s="5">
        <f t="shared" si="46"/>
        <v>4913.66</v>
      </c>
    </row>
    <row r="2959" spans="1:28">
      <c r="A2959" t="s">
        <v>3153</v>
      </c>
      <c r="B2959" s="1">
        <v>45396</v>
      </c>
      <c r="C2959" t="s">
        <v>115</v>
      </c>
      <c r="D2959" t="s">
        <v>82</v>
      </c>
      <c r="E2959" t="s">
        <v>66</v>
      </c>
      <c r="F2959" t="s">
        <v>58</v>
      </c>
      <c r="G2959" t="s">
        <v>84</v>
      </c>
      <c r="H2959">
        <v>15.63</v>
      </c>
      <c r="I2959">
        <v>2127</v>
      </c>
      <c r="J2959">
        <v>102.77</v>
      </c>
      <c r="K2959">
        <v>6</v>
      </c>
      <c r="L2959" t="s">
        <v>44</v>
      </c>
      <c r="M2959" t="s">
        <v>45</v>
      </c>
      <c r="N2959">
        <v>65423.4</v>
      </c>
      <c r="O2959" t="s">
        <v>175</v>
      </c>
      <c r="P2959" t="s">
        <v>37</v>
      </c>
      <c r="Q2959">
        <v>83.22</v>
      </c>
      <c r="R2959">
        <v>4879.2</v>
      </c>
      <c r="S2959">
        <v>4682.99</v>
      </c>
      <c r="T2959">
        <v>6344</v>
      </c>
      <c r="U2959" t="str">
        <f>TEXT(Table1[[#This Row],[Booking_Date]],"mmm")</f>
        <v>Apr</v>
      </c>
      <c r="V2959">
        <f>YEAR(Table1[[#This Row],[Booking_Date]])</f>
        <v>2024</v>
      </c>
      <c r="W2959" t="s">
        <v>75</v>
      </c>
      <c r="X2959" t="str">
        <f>IF(Table1[[#This Row],[Freight_Cost]]&gt;50000,"High","Low")</f>
        <v>High</v>
      </c>
      <c r="Y2959" s="5" t="str">
        <f>IF(Table1[[#This Row],[Profit]]&gt;10000,"Good","Average")</f>
        <v>Average</v>
      </c>
      <c r="Z2959" s="5" t="str" cm="1">
        <f t="array" ref="Z2959">_xlfn.IFS(K2959&lt;=5,"Excellent",K2959&lt;=10,"Good",TRUE,"Delayed")</f>
        <v>Good</v>
      </c>
      <c r="AA2959" s="5" t="str">
        <f>_xlfn.XLOOKUP(Table1[[#This Row],[Shipment_ID]],A:A,E:E)</f>
        <v>COSCO</v>
      </c>
      <c r="AB2959" s="5">
        <f t="shared" si="46"/>
        <v>6344</v>
      </c>
    </row>
    <row r="2960" spans="1:28">
      <c r="A2960" t="s">
        <v>3154</v>
      </c>
      <c r="B2960" s="1">
        <v>45502</v>
      </c>
      <c r="C2960" t="s">
        <v>29</v>
      </c>
      <c r="D2960" t="s">
        <v>56</v>
      </c>
      <c r="E2960" t="s">
        <v>42</v>
      </c>
      <c r="F2960" t="s">
        <v>58</v>
      </c>
      <c r="G2960" t="s">
        <v>84</v>
      </c>
      <c r="H2960">
        <v>15.71</v>
      </c>
      <c r="I2960">
        <v>678</v>
      </c>
      <c r="J2960">
        <v>101.51</v>
      </c>
      <c r="K2960">
        <v>2</v>
      </c>
      <c r="L2960" t="s">
        <v>34</v>
      </c>
      <c r="M2960" t="s">
        <v>35</v>
      </c>
      <c r="N2960">
        <v>55456.2</v>
      </c>
      <c r="O2960" t="s">
        <v>150</v>
      </c>
      <c r="P2960" t="s">
        <v>54</v>
      </c>
      <c r="Q2960">
        <v>83.51</v>
      </c>
      <c r="R2960">
        <v>1984.4</v>
      </c>
      <c r="S2960">
        <v>2768.29</v>
      </c>
      <c r="T2960">
        <v>9561.18</v>
      </c>
      <c r="U2960" t="str">
        <f>TEXT(Table1[[#This Row],[Booking_Date]],"mmm")</f>
        <v>Jul</v>
      </c>
      <c r="V2960">
        <f>YEAR(Table1[[#This Row],[Booking_Date]])</f>
        <v>2024</v>
      </c>
      <c r="W2960" t="s">
        <v>48</v>
      </c>
      <c r="X2960" t="str">
        <f>IF(Table1[[#This Row],[Freight_Cost]]&gt;50000,"High","Low")</f>
        <v>High</v>
      </c>
      <c r="Y2960" s="5" t="str">
        <f>IF(Table1[[#This Row],[Profit]]&gt;10000,"Good","Average")</f>
        <v>Average</v>
      </c>
      <c r="Z2960" s="5" t="str" cm="1">
        <f t="array" ref="Z2960">_xlfn.IFS(K2960&lt;=5,"Excellent",K2960&lt;=10,"Good",TRUE,"Delayed")</f>
        <v>Excellent</v>
      </c>
      <c r="AA2960" s="5" t="str">
        <f>_xlfn.XLOOKUP(Table1[[#This Row],[Shipment_ID]],A:A,E:E)</f>
        <v>CMA CGM</v>
      </c>
      <c r="AB2960" s="5">
        <f t="shared" si="46"/>
        <v>9561.18</v>
      </c>
    </row>
    <row r="2961" spans="1:28">
      <c r="A2961" t="s">
        <v>3155</v>
      </c>
      <c r="B2961" s="1">
        <v>45667</v>
      </c>
      <c r="C2961" t="s">
        <v>115</v>
      </c>
      <c r="D2961" t="s">
        <v>56</v>
      </c>
      <c r="E2961" t="s">
        <v>83</v>
      </c>
      <c r="F2961" t="s">
        <v>32</v>
      </c>
      <c r="G2961" t="s">
        <v>52</v>
      </c>
      <c r="H2961">
        <v>10.97</v>
      </c>
      <c r="I2961">
        <v>2603</v>
      </c>
      <c r="J2961">
        <v>97.94</v>
      </c>
      <c r="K2961">
        <v>7</v>
      </c>
      <c r="L2961" t="s">
        <v>44</v>
      </c>
      <c r="M2961" t="s">
        <v>60</v>
      </c>
      <c r="N2961">
        <v>52861.8</v>
      </c>
      <c r="O2961" t="s">
        <v>143</v>
      </c>
      <c r="P2961" t="s">
        <v>37</v>
      </c>
      <c r="Q2961">
        <v>83.57</v>
      </c>
      <c r="R2961">
        <v>5644.8</v>
      </c>
      <c r="S2961">
        <v>4554.22</v>
      </c>
      <c r="T2961">
        <v>7280.41</v>
      </c>
      <c r="U2961" t="str">
        <f>TEXT(Table1[[#This Row],[Booking_Date]],"mmm")</f>
        <v>Jan</v>
      </c>
      <c r="V2961">
        <f>YEAR(Table1[[#This Row],[Booking_Date]])</f>
        <v>2025</v>
      </c>
      <c r="W2961" t="s">
        <v>38</v>
      </c>
      <c r="X2961" t="str">
        <f>IF(Table1[[#This Row],[Freight_Cost]]&gt;50000,"High","Low")</f>
        <v>High</v>
      </c>
      <c r="Y2961" s="5" t="str">
        <f>IF(Table1[[#This Row],[Profit]]&gt;10000,"Good","Average")</f>
        <v>Average</v>
      </c>
      <c r="Z2961" s="5" t="str" cm="1">
        <f t="array" ref="Z2961">_xlfn.IFS(K2961&lt;=5,"Excellent",K2961&lt;=10,"Good",TRUE,"Delayed")</f>
        <v>Good</v>
      </c>
      <c r="AA2961" s="5" t="str">
        <f>_xlfn.XLOOKUP(Table1[[#This Row],[Shipment_ID]],A:A,E:E)</f>
        <v>MSC</v>
      </c>
      <c r="AB2961" s="5">
        <f t="shared" si="46"/>
        <v>7280.41</v>
      </c>
    </row>
    <row r="2962" spans="1:28">
      <c r="A2962" t="s">
        <v>3156</v>
      </c>
      <c r="B2962" s="1">
        <v>46090</v>
      </c>
      <c r="C2962" t="s">
        <v>115</v>
      </c>
      <c r="D2962" t="s">
        <v>51</v>
      </c>
      <c r="E2962" t="s">
        <v>66</v>
      </c>
      <c r="F2962" t="s">
        <v>32</v>
      </c>
      <c r="G2962" t="s">
        <v>84</v>
      </c>
      <c r="H2962">
        <v>11.59</v>
      </c>
      <c r="I2962">
        <v>1162</v>
      </c>
      <c r="J2962">
        <v>97.48</v>
      </c>
      <c r="K2962">
        <v>2</v>
      </c>
      <c r="L2962" t="s">
        <v>68</v>
      </c>
      <c r="M2962" t="s">
        <v>45</v>
      </c>
      <c r="N2962">
        <v>40072.6</v>
      </c>
      <c r="O2962" t="s">
        <v>77</v>
      </c>
      <c r="P2962" t="s">
        <v>47</v>
      </c>
      <c r="Q2962">
        <v>81.86</v>
      </c>
      <c r="R2962">
        <v>2787.6</v>
      </c>
      <c r="S2962">
        <v>4262.07</v>
      </c>
      <c r="T2962">
        <v>4787.6899999999996</v>
      </c>
      <c r="U2962" t="str">
        <f>TEXT(Table1[[#This Row],[Booking_Date]],"mmm")</f>
        <v>Mar</v>
      </c>
      <c r="V2962">
        <f>YEAR(Table1[[#This Row],[Booking_Date]])</f>
        <v>2026</v>
      </c>
      <c r="W2962" t="s">
        <v>38</v>
      </c>
      <c r="X2962" t="str">
        <f>IF(Table1[[#This Row],[Freight_Cost]]&gt;50000,"High","Low")</f>
        <v>Low</v>
      </c>
      <c r="Y2962" s="5" t="str">
        <f>IF(Table1[[#This Row],[Profit]]&gt;10000,"Good","Average")</f>
        <v>Average</v>
      </c>
      <c r="Z2962" s="5" t="str" cm="1">
        <f t="array" ref="Z2962">_xlfn.IFS(K2962&lt;=5,"Excellent",K2962&lt;=10,"Good",TRUE,"Delayed")</f>
        <v>Excellent</v>
      </c>
      <c r="AA2962" s="5" t="str">
        <f>_xlfn.XLOOKUP(Table1[[#This Row],[Shipment_ID]],A:A,E:E)</f>
        <v>COSCO</v>
      </c>
      <c r="AB2962" s="5">
        <f t="shared" si="46"/>
        <v>4787.6899999999996</v>
      </c>
    </row>
    <row r="2963" spans="1:28">
      <c r="A2963" t="s">
        <v>3157</v>
      </c>
      <c r="B2963" s="1">
        <v>45529</v>
      </c>
      <c r="C2963" t="s">
        <v>64</v>
      </c>
      <c r="D2963" t="s">
        <v>30</v>
      </c>
      <c r="E2963" t="s">
        <v>31</v>
      </c>
      <c r="F2963" t="s">
        <v>32</v>
      </c>
      <c r="G2963" t="s">
        <v>67</v>
      </c>
      <c r="H2963">
        <v>20.46</v>
      </c>
      <c r="I2963">
        <v>1067</v>
      </c>
      <c r="J2963">
        <v>87.76</v>
      </c>
      <c r="K2963">
        <v>4</v>
      </c>
      <c r="L2963" t="s">
        <v>34</v>
      </c>
      <c r="M2963" t="s">
        <v>35</v>
      </c>
      <c r="N2963">
        <v>50749.2</v>
      </c>
      <c r="O2963" t="s">
        <v>259</v>
      </c>
      <c r="P2963" t="s">
        <v>74</v>
      </c>
      <c r="Q2963">
        <v>88.87</v>
      </c>
      <c r="R2963">
        <v>2952.4</v>
      </c>
      <c r="S2963">
        <v>2118.33</v>
      </c>
      <c r="T2963">
        <v>6435.07</v>
      </c>
      <c r="U2963" t="str">
        <f>TEXT(Table1[[#This Row],[Booking_Date]],"mmm")</f>
        <v>Aug</v>
      </c>
      <c r="V2963">
        <f>YEAR(Table1[[#This Row],[Booking_Date]])</f>
        <v>2024</v>
      </c>
      <c r="W2963" t="s">
        <v>48</v>
      </c>
      <c r="X2963" t="str">
        <f>IF(Table1[[#This Row],[Freight_Cost]]&gt;50000,"High","Low")</f>
        <v>High</v>
      </c>
      <c r="Y2963" s="5" t="str">
        <f>IF(Table1[[#This Row],[Profit]]&gt;10000,"Good","Average")</f>
        <v>Average</v>
      </c>
      <c r="Z2963" s="5" t="str" cm="1">
        <f t="array" ref="Z2963">_xlfn.IFS(K2963&lt;=5,"Excellent",K2963&lt;=10,"Good",TRUE,"Delayed")</f>
        <v>Excellent</v>
      </c>
      <c r="AA2963" s="5" t="str">
        <f>_xlfn.XLOOKUP(Table1[[#This Row],[Shipment_ID]],A:A,E:E)</f>
        <v>Hapag-Lloyd</v>
      </c>
      <c r="AB2963" s="5">
        <f t="shared" si="46"/>
        <v>6435.07</v>
      </c>
    </row>
    <row r="2964" spans="1:28">
      <c r="A2964" t="s">
        <v>3158</v>
      </c>
      <c r="B2964" s="1">
        <v>45761</v>
      </c>
      <c r="C2964" t="s">
        <v>29</v>
      </c>
      <c r="D2964" t="s">
        <v>41</v>
      </c>
      <c r="E2964" t="s">
        <v>66</v>
      </c>
      <c r="F2964" t="s">
        <v>32</v>
      </c>
      <c r="G2964" t="s">
        <v>43</v>
      </c>
      <c r="H2964">
        <v>22.03</v>
      </c>
      <c r="I2964">
        <v>2008</v>
      </c>
      <c r="J2964">
        <v>89.33</v>
      </c>
      <c r="K2964">
        <v>7</v>
      </c>
      <c r="L2964" t="s">
        <v>44</v>
      </c>
      <c r="M2964" t="s">
        <v>35</v>
      </c>
      <c r="N2964">
        <v>58642.6</v>
      </c>
      <c r="O2964" t="s">
        <v>172</v>
      </c>
      <c r="P2964" t="s">
        <v>54</v>
      </c>
      <c r="Q2964">
        <v>86.82</v>
      </c>
      <c r="R2964">
        <v>4897.2</v>
      </c>
      <c r="S2964">
        <v>1506.42</v>
      </c>
      <c r="T2964">
        <v>8741.65</v>
      </c>
      <c r="U2964" t="str">
        <f>TEXT(Table1[[#This Row],[Booking_Date]],"mmm")</f>
        <v>Apr</v>
      </c>
      <c r="V2964">
        <f>YEAR(Table1[[#This Row],[Booking_Date]])</f>
        <v>2025</v>
      </c>
      <c r="W2964" t="s">
        <v>75</v>
      </c>
      <c r="X2964" t="str">
        <f>IF(Table1[[#This Row],[Freight_Cost]]&gt;50000,"High","Low")</f>
        <v>High</v>
      </c>
      <c r="Y2964" s="5" t="str">
        <f>IF(Table1[[#This Row],[Profit]]&gt;10000,"Good","Average")</f>
        <v>Average</v>
      </c>
      <c r="Z2964" s="5" t="str" cm="1">
        <f t="array" ref="Z2964">_xlfn.IFS(K2964&lt;=5,"Excellent",K2964&lt;=10,"Good",TRUE,"Delayed")</f>
        <v>Good</v>
      </c>
      <c r="AA2964" s="5" t="str">
        <f>_xlfn.XLOOKUP(Table1[[#This Row],[Shipment_ID]],A:A,E:E)</f>
        <v>COSCO</v>
      </c>
      <c r="AB2964" s="5">
        <f t="shared" si="46"/>
        <v>8741.65</v>
      </c>
    </row>
    <row r="2965" spans="1:28">
      <c r="A2965" t="s">
        <v>3159</v>
      </c>
      <c r="B2965" s="1">
        <v>45615</v>
      </c>
      <c r="C2965" t="s">
        <v>40</v>
      </c>
      <c r="D2965" t="s">
        <v>108</v>
      </c>
      <c r="E2965" t="s">
        <v>83</v>
      </c>
      <c r="F2965" t="s">
        <v>32</v>
      </c>
      <c r="G2965" t="s">
        <v>33</v>
      </c>
      <c r="H2965">
        <v>11.09</v>
      </c>
      <c r="I2965">
        <v>2228</v>
      </c>
      <c r="J2965">
        <v>86.15</v>
      </c>
      <c r="K2965">
        <v>7</v>
      </c>
      <c r="L2965" t="s">
        <v>34</v>
      </c>
      <c r="M2965" t="s">
        <v>60</v>
      </c>
      <c r="N2965">
        <v>52055</v>
      </c>
      <c r="O2965" t="s">
        <v>989</v>
      </c>
      <c r="P2965" t="s">
        <v>62</v>
      </c>
      <c r="Q2965">
        <v>84.03</v>
      </c>
      <c r="R2965">
        <v>4899.6000000000004</v>
      </c>
      <c r="S2965">
        <v>3518.72</v>
      </c>
      <c r="T2965">
        <v>9119.57</v>
      </c>
      <c r="U2965" t="str">
        <f>TEXT(Table1[[#This Row],[Booking_Date]],"mmm")</f>
        <v>Nov</v>
      </c>
      <c r="V2965">
        <f>YEAR(Table1[[#This Row],[Booking_Date]])</f>
        <v>2024</v>
      </c>
      <c r="W2965" t="s">
        <v>104</v>
      </c>
      <c r="X2965" t="str">
        <f>IF(Table1[[#This Row],[Freight_Cost]]&gt;50000,"High","Low")</f>
        <v>High</v>
      </c>
      <c r="Y2965" s="5" t="str">
        <f>IF(Table1[[#This Row],[Profit]]&gt;10000,"Good","Average")</f>
        <v>Average</v>
      </c>
      <c r="Z2965" s="5" t="str" cm="1">
        <f t="array" ref="Z2965">_xlfn.IFS(K2965&lt;=5,"Excellent",K2965&lt;=10,"Good",TRUE,"Delayed")</f>
        <v>Good</v>
      </c>
      <c r="AA2965" s="5" t="str">
        <f>_xlfn.XLOOKUP(Table1[[#This Row],[Shipment_ID]],A:A,E:E)</f>
        <v>MSC</v>
      </c>
      <c r="AB2965" s="5">
        <f t="shared" si="46"/>
        <v>9119.57</v>
      </c>
    </row>
    <row r="2966" spans="1:28">
      <c r="A2966" t="s">
        <v>3160</v>
      </c>
      <c r="B2966" s="1">
        <v>45861</v>
      </c>
      <c r="C2966" t="s">
        <v>40</v>
      </c>
      <c r="D2966" t="s">
        <v>51</v>
      </c>
      <c r="E2966" t="s">
        <v>83</v>
      </c>
      <c r="F2966" t="s">
        <v>32</v>
      </c>
      <c r="G2966" t="s">
        <v>43</v>
      </c>
      <c r="H2966">
        <v>17.64</v>
      </c>
      <c r="I2966">
        <v>2263</v>
      </c>
      <c r="J2966">
        <v>89.05</v>
      </c>
      <c r="K2966">
        <v>5</v>
      </c>
      <c r="L2966" t="s">
        <v>34</v>
      </c>
      <c r="M2966" t="s">
        <v>35</v>
      </c>
      <c r="N2966">
        <v>62718</v>
      </c>
      <c r="O2966" t="s">
        <v>283</v>
      </c>
      <c r="P2966" t="s">
        <v>78</v>
      </c>
      <c r="Q2966">
        <v>83.65</v>
      </c>
      <c r="R2966">
        <v>5231.6000000000004</v>
      </c>
      <c r="S2966">
        <v>1894.75</v>
      </c>
      <c r="T2966">
        <v>9002.84</v>
      </c>
      <c r="U2966" t="str">
        <f>TEXT(Table1[[#This Row],[Booking_Date]],"mmm")</f>
        <v>Jul</v>
      </c>
      <c r="V2966">
        <f>YEAR(Table1[[#This Row],[Booking_Date]])</f>
        <v>2025</v>
      </c>
      <c r="W2966" t="s">
        <v>48</v>
      </c>
      <c r="X2966" t="str">
        <f>IF(Table1[[#This Row],[Freight_Cost]]&gt;50000,"High","Low")</f>
        <v>High</v>
      </c>
      <c r="Y2966" s="5" t="str">
        <f>IF(Table1[[#This Row],[Profit]]&gt;10000,"Good","Average")</f>
        <v>Average</v>
      </c>
      <c r="Z2966" s="5" t="str" cm="1">
        <f t="array" ref="Z2966">_xlfn.IFS(K2966&lt;=5,"Excellent",K2966&lt;=10,"Good",TRUE,"Delayed")</f>
        <v>Excellent</v>
      </c>
      <c r="AA2966" s="5" t="str">
        <f>_xlfn.XLOOKUP(Table1[[#This Row],[Shipment_ID]],A:A,E:E)</f>
        <v>MSC</v>
      </c>
      <c r="AB2966" s="5">
        <f t="shared" si="46"/>
        <v>9002.84</v>
      </c>
    </row>
    <row r="2967" spans="1:28">
      <c r="A2967" t="s">
        <v>3161</v>
      </c>
      <c r="B2967" s="1">
        <v>45892</v>
      </c>
      <c r="C2967" t="s">
        <v>64</v>
      </c>
      <c r="D2967" t="s">
        <v>65</v>
      </c>
      <c r="E2967" t="s">
        <v>99</v>
      </c>
      <c r="F2967" t="s">
        <v>32</v>
      </c>
      <c r="G2967" t="s">
        <v>52</v>
      </c>
      <c r="H2967">
        <v>23.7</v>
      </c>
      <c r="I2967">
        <v>2796</v>
      </c>
      <c r="J2967">
        <v>93.36</v>
      </c>
      <c r="K2967">
        <v>6</v>
      </c>
      <c r="L2967" t="s">
        <v>44</v>
      </c>
      <c r="M2967" t="s">
        <v>45</v>
      </c>
      <c r="N2967">
        <v>67585.2</v>
      </c>
      <c r="O2967" t="s">
        <v>432</v>
      </c>
      <c r="P2967" t="s">
        <v>70</v>
      </c>
      <c r="Q2967">
        <v>85.28</v>
      </c>
      <c r="R2967">
        <v>6540</v>
      </c>
      <c r="S2967">
        <v>3170.8</v>
      </c>
      <c r="T2967">
        <v>8367.07</v>
      </c>
      <c r="U2967" t="str">
        <f>TEXT(Table1[[#This Row],[Booking_Date]],"mmm")</f>
        <v>Aug</v>
      </c>
      <c r="V2967">
        <f>YEAR(Table1[[#This Row],[Booking_Date]])</f>
        <v>2025</v>
      </c>
      <c r="W2967" t="s">
        <v>48</v>
      </c>
      <c r="X2967" t="str">
        <f>IF(Table1[[#This Row],[Freight_Cost]]&gt;50000,"High","Low")</f>
        <v>High</v>
      </c>
      <c r="Y2967" s="5" t="str">
        <f>IF(Table1[[#This Row],[Profit]]&gt;10000,"Good","Average")</f>
        <v>Average</v>
      </c>
      <c r="Z2967" s="5" t="str" cm="1">
        <f t="array" ref="Z2967">_xlfn.IFS(K2967&lt;=5,"Excellent",K2967&lt;=10,"Good",TRUE,"Delayed")</f>
        <v>Good</v>
      </c>
      <c r="AA2967" s="5" t="str">
        <f>_xlfn.XLOOKUP(Table1[[#This Row],[Shipment_ID]],A:A,E:E)</f>
        <v>ONE</v>
      </c>
      <c r="AB2967" s="5">
        <f t="shared" si="46"/>
        <v>8367.07</v>
      </c>
    </row>
    <row r="2968" spans="1:28">
      <c r="A2968" t="s">
        <v>3162</v>
      </c>
      <c r="B2968" s="1">
        <v>45538</v>
      </c>
      <c r="C2968" t="s">
        <v>89</v>
      </c>
      <c r="D2968" t="s">
        <v>65</v>
      </c>
      <c r="E2968" t="s">
        <v>57</v>
      </c>
      <c r="F2968" t="s">
        <v>32</v>
      </c>
      <c r="G2968" t="s">
        <v>33</v>
      </c>
      <c r="H2968">
        <v>18.86</v>
      </c>
      <c r="I2968">
        <v>2467</v>
      </c>
      <c r="J2968">
        <v>102.68</v>
      </c>
      <c r="K2968">
        <v>6</v>
      </c>
      <c r="L2968" t="s">
        <v>44</v>
      </c>
      <c r="M2968" t="s">
        <v>45</v>
      </c>
      <c r="N2968">
        <v>60399.6</v>
      </c>
      <c r="O2968" t="s">
        <v>236</v>
      </c>
      <c r="P2968" t="s">
        <v>78</v>
      </c>
      <c r="Q2968">
        <v>82.77</v>
      </c>
      <c r="R2968">
        <v>5688.4</v>
      </c>
      <c r="S2968">
        <v>2632.25</v>
      </c>
      <c r="T2968">
        <v>5329.4</v>
      </c>
      <c r="U2968" t="str">
        <f>TEXT(Table1[[#This Row],[Booking_Date]],"mmm")</f>
        <v>Sep</v>
      </c>
      <c r="V2968">
        <f>YEAR(Table1[[#This Row],[Booking_Date]])</f>
        <v>2024</v>
      </c>
      <c r="W2968" t="s">
        <v>48</v>
      </c>
      <c r="X2968" t="str">
        <f>IF(Table1[[#This Row],[Freight_Cost]]&gt;50000,"High","Low")</f>
        <v>High</v>
      </c>
      <c r="Y2968" s="5" t="str">
        <f>IF(Table1[[#This Row],[Profit]]&gt;10000,"Good","Average")</f>
        <v>Average</v>
      </c>
      <c r="Z2968" s="5" t="str" cm="1">
        <f t="array" ref="Z2968">_xlfn.IFS(K2968&lt;=5,"Excellent",K2968&lt;=10,"Good",TRUE,"Delayed")</f>
        <v>Good</v>
      </c>
      <c r="AA2968" s="5" t="str">
        <f>_xlfn.XLOOKUP(Table1[[#This Row],[Shipment_ID]],A:A,E:E)</f>
        <v>Evergreen</v>
      </c>
      <c r="AB2968" s="5">
        <f t="shared" si="46"/>
        <v>5329.4</v>
      </c>
    </row>
    <row r="2969" spans="1:28">
      <c r="A2969" t="s">
        <v>3163</v>
      </c>
      <c r="B2969" s="1">
        <v>45581</v>
      </c>
      <c r="C2969" t="s">
        <v>40</v>
      </c>
      <c r="D2969" t="s">
        <v>51</v>
      </c>
      <c r="E2969" t="s">
        <v>99</v>
      </c>
      <c r="F2969" t="s">
        <v>58</v>
      </c>
      <c r="G2969" t="s">
        <v>84</v>
      </c>
      <c r="H2969">
        <v>11.17</v>
      </c>
      <c r="I2969">
        <v>1215</v>
      </c>
      <c r="J2969">
        <v>99.39</v>
      </c>
      <c r="K2969">
        <v>4</v>
      </c>
      <c r="L2969" t="s">
        <v>44</v>
      </c>
      <c r="M2969" t="s">
        <v>35</v>
      </c>
      <c r="N2969">
        <v>52559.8</v>
      </c>
      <c r="O2969" t="s">
        <v>268</v>
      </c>
      <c r="P2969" t="s">
        <v>47</v>
      </c>
      <c r="Q2969">
        <v>84.47</v>
      </c>
      <c r="R2969">
        <v>2876.8</v>
      </c>
      <c r="S2969">
        <v>1793.79</v>
      </c>
      <c r="T2969">
        <v>8649.7900000000009</v>
      </c>
      <c r="U2969" t="str">
        <f>TEXT(Table1[[#This Row],[Booking_Date]],"mmm")</f>
        <v>Oct</v>
      </c>
      <c r="V2969">
        <f>YEAR(Table1[[#This Row],[Booking_Date]])</f>
        <v>2024</v>
      </c>
      <c r="W2969" t="s">
        <v>104</v>
      </c>
      <c r="X2969" t="str">
        <f>IF(Table1[[#This Row],[Freight_Cost]]&gt;50000,"High","Low")</f>
        <v>High</v>
      </c>
      <c r="Y2969" s="5" t="str">
        <f>IF(Table1[[#This Row],[Profit]]&gt;10000,"Good","Average")</f>
        <v>Average</v>
      </c>
      <c r="Z2969" s="5" t="str" cm="1">
        <f t="array" ref="Z2969">_xlfn.IFS(K2969&lt;=5,"Excellent",K2969&lt;=10,"Good",TRUE,"Delayed")</f>
        <v>Excellent</v>
      </c>
      <c r="AA2969" s="5" t="str">
        <f>_xlfn.XLOOKUP(Table1[[#This Row],[Shipment_ID]],A:A,E:E)</f>
        <v>ONE</v>
      </c>
      <c r="AB2969" s="5">
        <f t="shared" si="46"/>
        <v>8649.7900000000009</v>
      </c>
    </row>
    <row r="2970" spans="1:28">
      <c r="A2970" t="s">
        <v>3164</v>
      </c>
      <c r="B2970" s="1">
        <v>45380</v>
      </c>
      <c r="C2970" t="s">
        <v>50</v>
      </c>
      <c r="D2970" t="s">
        <v>51</v>
      </c>
      <c r="E2970" t="s">
        <v>57</v>
      </c>
      <c r="F2970" t="s">
        <v>32</v>
      </c>
      <c r="G2970" t="s">
        <v>90</v>
      </c>
      <c r="H2970">
        <v>13.53</v>
      </c>
      <c r="I2970">
        <v>1142</v>
      </c>
      <c r="J2970">
        <v>88.33</v>
      </c>
      <c r="K2970">
        <v>2</v>
      </c>
      <c r="L2970" t="s">
        <v>44</v>
      </c>
      <c r="M2970" t="s">
        <v>45</v>
      </c>
      <c r="N2970">
        <v>37980.6</v>
      </c>
      <c r="O2970" t="s">
        <v>507</v>
      </c>
      <c r="P2970" t="s">
        <v>74</v>
      </c>
      <c r="Q2970">
        <v>82.95</v>
      </c>
      <c r="R2970">
        <v>2825.2</v>
      </c>
      <c r="S2970">
        <v>3391.51</v>
      </c>
      <c r="T2970">
        <v>3614.8</v>
      </c>
      <c r="U2970" t="str">
        <f>TEXT(Table1[[#This Row],[Booking_Date]],"mmm")</f>
        <v>Mar</v>
      </c>
      <c r="V2970">
        <f>YEAR(Table1[[#This Row],[Booking_Date]])</f>
        <v>2024</v>
      </c>
      <c r="W2970" t="s">
        <v>38</v>
      </c>
      <c r="X2970" t="str">
        <f>IF(Table1[[#This Row],[Freight_Cost]]&gt;50000,"High","Low")</f>
        <v>Low</v>
      </c>
      <c r="Y2970" s="5" t="str">
        <f>IF(Table1[[#This Row],[Profit]]&gt;10000,"Good","Average")</f>
        <v>Average</v>
      </c>
      <c r="Z2970" s="5" t="str" cm="1">
        <f t="array" ref="Z2970">_xlfn.IFS(K2970&lt;=5,"Excellent",K2970&lt;=10,"Good",TRUE,"Delayed")</f>
        <v>Excellent</v>
      </c>
      <c r="AA2970" s="5" t="str">
        <f>_xlfn.XLOOKUP(Table1[[#This Row],[Shipment_ID]],A:A,E:E)</f>
        <v>Evergreen</v>
      </c>
      <c r="AB2970" s="5">
        <f t="shared" si="46"/>
        <v>3614.8</v>
      </c>
    </row>
    <row r="2971" spans="1:28">
      <c r="A2971" t="s">
        <v>3165</v>
      </c>
      <c r="B2971" s="1">
        <v>45909</v>
      </c>
      <c r="C2971" t="s">
        <v>50</v>
      </c>
      <c r="D2971" t="s">
        <v>30</v>
      </c>
      <c r="E2971" t="s">
        <v>66</v>
      </c>
      <c r="F2971" t="s">
        <v>58</v>
      </c>
      <c r="G2971" t="s">
        <v>52</v>
      </c>
      <c r="H2971">
        <v>15.35</v>
      </c>
      <c r="I2971">
        <v>2773</v>
      </c>
      <c r="J2971">
        <v>88.76</v>
      </c>
      <c r="K2971">
        <v>6</v>
      </c>
      <c r="L2971" t="s">
        <v>68</v>
      </c>
      <c r="M2971" t="s">
        <v>45</v>
      </c>
      <c r="N2971">
        <v>73742.2</v>
      </c>
      <c r="O2971" t="s">
        <v>85</v>
      </c>
      <c r="P2971" t="s">
        <v>54</v>
      </c>
      <c r="Q2971">
        <v>81.62</v>
      </c>
      <c r="R2971">
        <v>6160</v>
      </c>
      <c r="S2971">
        <v>2806.12</v>
      </c>
      <c r="T2971">
        <v>9664.42</v>
      </c>
      <c r="U2971" t="str">
        <f>TEXT(Table1[[#This Row],[Booking_Date]],"mmm")</f>
        <v>Sep</v>
      </c>
      <c r="V2971">
        <f>YEAR(Table1[[#This Row],[Booking_Date]])</f>
        <v>2025</v>
      </c>
      <c r="W2971" t="s">
        <v>48</v>
      </c>
      <c r="X2971" t="str">
        <f>IF(Table1[[#This Row],[Freight_Cost]]&gt;50000,"High","Low")</f>
        <v>High</v>
      </c>
      <c r="Y2971" s="5" t="str">
        <f>IF(Table1[[#This Row],[Profit]]&gt;10000,"Good","Average")</f>
        <v>Average</v>
      </c>
      <c r="Z2971" s="5" t="str" cm="1">
        <f t="array" ref="Z2971">_xlfn.IFS(K2971&lt;=5,"Excellent",K2971&lt;=10,"Good",TRUE,"Delayed")</f>
        <v>Good</v>
      </c>
      <c r="AA2971" s="5" t="str">
        <f>_xlfn.XLOOKUP(Table1[[#This Row],[Shipment_ID]],A:A,E:E)</f>
        <v>COSCO</v>
      </c>
      <c r="AB2971" s="5">
        <f t="shared" si="46"/>
        <v>9664.42</v>
      </c>
    </row>
    <row r="2972" spans="1:28">
      <c r="A2972" t="s">
        <v>3166</v>
      </c>
      <c r="B2972" s="1">
        <v>45517</v>
      </c>
      <c r="C2972" t="s">
        <v>40</v>
      </c>
      <c r="D2972" t="s">
        <v>82</v>
      </c>
      <c r="E2972" t="s">
        <v>102</v>
      </c>
      <c r="F2972" t="s">
        <v>58</v>
      </c>
      <c r="G2972" t="s">
        <v>67</v>
      </c>
      <c r="H2972">
        <v>22.8</v>
      </c>
      <c r="I2972">
        <v>1202</v>
      </c>
      <c r="J2972">
        <v>104.22</v>
      </c>
      <c r="K2972">
        <v>5</v>
      </c>
      <c r="L2972" t="s">
        <v>34</v>
      </c>
      <c r="M2972" t="s">
        <v>35</v>
      </c>
      <c r="N2972">
        <v>68450.399999999994</v>
      </c>
      <c r="O2972" t="s">
        <v>133</v>
      </c>
      <c r="P2972" t="s">
        <v>54</v>
      </c>
      <c r="Q2972">
        <v>87.16</v>
      </c>
      <c r="R2972">
        <v>3316</v>
      </c>
      <c r="S2972">
        <v>3065.17</v>
      </c>
      <c r="T2972">
        <v>9038.1299999999992</v>
      </c>
      <c r="U2972" t="str">
        <f>TEXT(Table1[[#This Row],[Booking_Date]],"mmm")</f>
        <v>Aug</v>
      </c>
      <c r="V2972">
        <f>YEAR(Table1[[#This Row],[Booking_Date]])</f>
        <v>2024</v>
      </c>
      <c r="W2972" t="s">
        <v>48</v>
      </c>
      <c r="X2972" t="str">
        <f>IF(Table1[[#This Row],[Freight_Cost]]&gt;50000,"High","Low")</f>
        <v>High</v>
      </c>
      <c r="Y2972" s="5" t="str">
        <f>IF(Table1[[#This Row],[Profit]]&gt;10000,"Good","Average")</f>
        <v>Average</v>
      </c>
      <c r="Z2972" s="5" t="str" cm="1">
        <f t="array" ref="Z2972">_xlfn.IFS(K2972&lt;=5,"Excellent",K2972&lt;=10,"Good",TRUE,"Delayed")</f>
        <v>Excellent</v>
      </c>
      <c r="AA2972" s="5" t="str">
        <f>_xlfn.XLOOKUP(Table1[[#This Row],[Shipment_ID]],A:A,E:E)</f>
        <v>Maersk</v>
      </c>
      <c r="AB2972" s="5">
        <f t="shared" si="46"/>
        <v>9038.1299999999992</v>
      </c>
    </row>
    <row r="2973" spans="1:28">
      <c r="A2973" t="s">
        <v>3167</v>
      </c>
      <c r="B2973" s="1">
        <v>45669</v>
      </c>
      <c r="C2973" t="s">
        <v>50</v>
      </c>
      <c r="D2973" t="s">
        <v>108</v>
      </c>
      <c r="E2973" t="s">
        <v>102</v>
      </c>
      <c r="F2973" t="s">
        <v>32</v>
      </c>
      <c r="G2973" t="s">
        <v>33</v>
      </c>
      <c r="H2973">
        <v>10.47</v>
      </c>
      <c r="I2973">
        <v>1408</v>
      </c>
      <c r="J2973">
        <v>89.74</v>
      </c>
      <c r="K2973">
        <v>4</v>
      </c>
      <c r="L2973" t="s">
        <v>34</v>
      </c>
      <c r="M2973" t="s">
        <v>45</v>
      </c>
      <c r="N2973">
        <v>43587.8</v>
      </c>
      <c r="O2973" t="s">
        <v>133</v>
      </c>
      <c r="P2973" t="s">
        <v>54</v>
      </c>
      <c r="Q2973">
        <v>85.77</v>
      </c>
      <c r="R2973">
        <v>3234.8</v>
      </c>
      <c r="S2973">
        <v>2384.77</v>
      </c>
      <c r="T2973">
        <v>3920.88</v>
      </c>
      <c r="U2973" t="str">
        <f>TEXT(Table1[[#This Row],[Booking_Date]],"mmm")</f>
        <v>Jan</v>
      </c>
      <c r="V2973">
        <f>YEAR(Table1[[#This Row],[Booking_Date]])</f>
        <v>2025</v>
      </c>
      <c r="W2973" t="s">
        <v>38</v>
      </c>
      <c r="X2973" t="str">
        <f>IF(Table1[[#This Row],[Freight_Cost]]&gt;50000,"High","Low")</f>
        <v>Low</v>
      </c>
      <c r="Y2973" s="5" t="str">
        <f>IF(Table1[[#This Row],[Profit]]&gt;10000,"Good","Average")</f>
        <v>Average</v>
      </c>
      <c r="Z2973" s="5" t="str" cm="1">
        <f t="array" ref="Z2973">_xlfn.IFS(K2973&lt;=5,"Excellent",K2973&lt;=10,"Good",TRUE,"Delayed")</f>
        <v>Excellent</v>
      </c>
      <c r="AA2973" s="5" t="str">
        <f>_xlfn.XLOOKUP(Table1[[#This Row],[Shipment_ID]],A:A,E:E)</f>
        <v>Maersk</v>
      </c>
      <c r="AB2973" s="5">
        <f t="shared" si="46"/>
        <v>3920.88</v>
      </c>
    </row>
    <row r="2974" spans="1:28">
      <c r="A2974" t="s">
        <v>3168</v>
      </c>
      <c r="B2974" s="1">
        <v>46006</v>
      </c>
      <c r="C2974" t="s">
        <v>40</v>
      </c>
      <c r="D2974" t="s">
        <v>72</v>
      </c>
      <c r="E2974" t="s">
        <v>102</v>
      </c>
      <c r="F2974" t="s">
        <v>32</v>
      </c>
      <c r="G2974" t="s">
        <v>59</v>
      </c>
      <c r="H2974">
        <v>16.84</v>
      </c>
      <c r="I2974">
        <v>783</v>
      </c>
      <c r="J2974">
        <v>98.67</v>
      </c>
      <c r="K2974">
        <v>2</v>
      </c>
      <c r="L2974" t="s">
        <v>34</v>
      </c>
      <c r="M2974" t="s">
        <v>45</v>
      </c>
      <c r="N2974">
        <v>42892.4</v>
      </c>
      <c r="O2974" t="s">
        <v>146</v>
      </c>
      <c r="P2974" t="s">
        <v>70</v>
      </c>
      <c r="Q2974">
        <v>83.84</v>
      </c>
      <c r="R2974">
        <v>2239.6</v>
      </c>
      <c r="S2974">
        <v>2003.14</v>
      </c>
      <c r="T2974">
        <v>4233.05</v>
      </c>
      <c r="U2974" t="str">
        <f>TEXT(Table1[[#This Row],[Booking_Date]],"mmm")</f>
        <v>Dec</v>
      </c>
      <c r="V2974">
        <f>YEAR(Table1[[#This Row],[Booking_Date]])</f>
        <v>2025</v>
      </c>
      <c r="W2974" t="s">
        <v>104</v>
      </c>
      <c r="X2974" t="str">
        <f>IF(Table1[[#This Row],[Freight_Cost]]&gt;50000,"High","Low")</f>
        <v>Low</v>
      </c>
      <c r="Y2974" s="5" t="str">
        <f>IF(Table1[[#This Row],[Profit]]&gt;10000,"Good","Average")</f>
        <v>Average</v>
      </c>
      <c r="Z2974" s="5" t="str" cm="1">
        <f t="array" ref="Z2974">_xlfn.IFS(K2974&lt;=5,"Excellent",K2974&lt;=10,"Good",TRUE,"Delayed")</f>
        <v>Excellent</v>
      </c>
      <c r="AA2974" s="5" t="str">
        <f>_xlfn.XLOOKUP(Table1[[#This Row],[Shipment_ID]],A:A,E:E)</f>
        <v>Maersk</v>
      </c>
      <c r="AB2974" s="5">
        <f t="shared" si="46"/>
        <v>4233.05</v>
      </c>
    </row>
    <row r="2975" spans="1:28">
      <c r="A2975" t="s">
        <v>3169</v>
      </c>
      <c r="B2975" s="1">
        <v>45665</v>
      </c>
      <c r="C2975" t="s">
        <v>50</v>
      </c>
      <c r="D2975" t="s">
        <v>65</v>
      </c>
      <c r="E2975" t="s">
        <v>31</v>
      </c>
      <c r="F2975" t="s">
        <v>32</v>
      </c>
      <c r="G2975" t="s">
        <v>67</v>
      </c>
      <c r="H2975">
        <v>23.02</v>
      </c>
      <c r="I2975">
        <v>1209</v>
      </c>
      <c r="J2975">
        <v>89.62</v>
      </c>
      <c r="K2975">
        <v>5</v>
      </c>
      <c r="L2975" t="s">
        <v>44</v>
      </c>
      <c r="M2975" t="s">
        <v>60</v>
      </c>
      <c r="N2975">
        <v>45980.4</v>
      </c>
      <c r="O2975" t="s">
        <v>272</v>
      </c>
      <c r="P2975" t="s">
        <v>70</v>
      </c>
      <c r="Q2975">
        <v>82.48</v>
      </c>
      <c r="R2975">
        <v>3338.8</v>
      </c>
      <c r="S2975">
        <v>4614.04</v>
      </c>
      <c r="T2975">
        <v>7988.37</v>
      </c>
      <c r="U2975" t="str">
        <f>TEXT(Table1[[#This Row],[Booking_Date]],"mmm")</f>
        <v>Jan</v>
      </c>
      <c r="V2975">
        <f>YEAR(Table1[[#This Row],[Booking_Date]])</f>
        <v>2025</v>
      </c>
      <c r="W2975" t="s">
        <v>38</v>
      </c>
      <c r="X2975" t="str">
        <f>IF(Table1[[#This Row],[Freight_Cost]]&gt;50000,"High","Low")</f>
        <v>Low</v>
      </c>
      <c r="Y2975" s="5" t="str">
        <f>IF(Table1[[#This Row],[Profit]]&gt;10000,"Good","Average")</f>
        <v>Average</v>
      </c>
      <c r="Z2975" s="5" t="str" cm="1">
        <f t="array" ref="Z2975">_xlfn.IFS(K2975&lt;=5,"Excellent",K2975&lt;=10,"Good",TRUE,"Delayed")</f>
        <v>Excellent</v>
      </c>
      <c r="AA2975" s="5" t="str">
        <f>_xlfn.XLOOKUP(Table1[[#This Row],[Shipment_ID]],A:A,E:E)</f>
        <v>Hapag-Lloyd</v>
      </c>
      <c r="AB2975" s="5">
        <f t="shared" si="46"/>
        <v>7988.37</v>
      </c>
    </row>
    <row r="2976" spans="1:28">
      <c r="A2976" t="s">
        <v>3170</v>
      </c>
      <c r="B2976" s="1">
        <v>45815</v>
      </c>
      <c r="C2976" t="s">
        <v>40</v>
      </c>
      <c r="D2976" t="s">
        <v>51</v>
      </c>
      <c r="E2976" t="s">
        <v>99</v>
      </c>
      <c r="F2976" t="s">
        <v>32</v>
      </c>
      <c r="G2976" t="s">
        <v>84</v>
      </c>
      <c r="H2976">
        <v>16.149999999999999</v>
      </c>
      <c r="I2976">
        <v>1949</v>
      </c>
      <c r="J2976">
        <v>104.95</v>
      </c>
      <c r="K2976">
        <v>4</v>
      </c>
      <c r="L2976" t="s">
        <v>34</v>
      </c>
      <c r="M2976" t="s">
        <v>35</v>
      </c>
      <c r="N2976">
        <v>59517</v>
      </c>
      <c r="O2976" t="s">
        <v>133</v>
      </c>
      <c r="P2976" t="s">
        <v>70</v>
      </c>
      <c r="Q2976">
        <v>85.39</v>
      </c>
      <c r="R2976">
        <v>4544</v>
      </c>
      <c r="S2976">
        <v>2413.4699999999998</v>
      </c>
      <c r="T2976">
        <v>9061.68</v>
      </c>
      <c r="U2976" t="str">
        <f>TEXT(Table1[[#This Row],[Booking_Date]],"mmm")</f>
        <v>Jun</v>
      </c>
      <c r="V2976">
        <f>YEAR(Table1[[#This Row],[Booking_Date]])</f>
        <v>2025</v>
      </c>
      <c r="W2976" t="s">
        <v>75</v>
      </c>
      <c r="X2976" t="str">
        <f>IF(Table1[[#This Row],[Freight_Cost]]&gt;50000,"High","Low")</f>
        <v>High</v>
      </c>
      <c r="Y2976" s="5" t="str">
        <f>IF(Table1[[#This Row],[Profit]]&gt;10000,"Good","Average")</f>
        <v>Average</v>
      </c>
      <c r="Z2976" s="5" t="str" cm="1">
        <f t="array" ref="Z2976">_xlfn.IFS(K2976&lt;=5,"Excellent",K2976&lt;=10,"Good",TRUE,"Delayed")</f>
        <v>Excellent</v>
      </c>
      <c r="AA2976" s="5" t="str">
        <f>_xlfn.XLOOKUP(Table1[[#This Row],[Shipment_ID]],A:A,E:E)</f>
        <v>ONE</v>
      </c>
      <c r="AB2976" s="5">
        <f t="shared" si="46"/>
        <v>9061.68</v>
      </c>
    </row>
    <row r="2977" spans="1:28">
      <c r="A2977" t="s">
        <v>3171</v>
      </c>
      <c r="B2977" s="1">
        <v>45869</v>
      </c>
      <c r="C2977" t="s">
        <v>29</v>
      </c>
      <c r="D2977" t="s">
        <v>56</v>
      </c>
      <c r="E2977" t="s">
        <v>102</v>
      </c>
      <c r="F2977" t="s">
        <v>32</v>
      </c>
      <c r="G2977" t="s">
        <v>43</v>
      </c>
      <c r="H2977">
        <v>15.28</v>
      </c>
      <c r="I2977">
        <v>1520</v>
      </c>
      <c r="J2977">
        <v>101.07</v>
      </c>
      <c r="K2977">
        <v>5</v>
      </c>
      <c r="L2977" t="s">
        <v>34</v>
      </c>
      <c r="M2977" t="s">
        <v>45</v>
      </c>
      <c r="N2977">
        <v>50620.4</v>
      </c>
      <c r="O2977" t="s">
        <v>80</v>
      </c>
      <c r="P2977" t="s">
        <v>62</v>
      </c>
      <c r="Q2977">
        <v>83.96</v>
      </c>
      <c r="R2977">
        <v>3651.2</v>
      </c>
      <c r="S2977">
        <v>2359.84</v>
      </c>
      <c r="T2977">
        <v>6584.45</v>
      </c>
      <c r="U2977" t="str">
        <f>TEXT(Table1[[#This Row],[Booking_Date]],"mmm")</f>
        <v>Jul</v>
      </c>
      <c r="V2977">
        <f>YEAR(Table1[[#This Row],[Booking_Date]])</f>
        <v>2025</v>
      </c>
      <c r="W2977" t="s">
        <v>48</v>
      </c>
      <c r="X2977" t="str">
        <f>IF(Table1[[#This Row],[Freight_Cost]]&gt;50000,"High","Low")</f>
        <v>High</v>
      </c>
      <c r="Y2977" s="5" t="str">
        <f>IF(Table1[[#This Row],[Profit]]&gt;10000,"Good","Average")</f>
        <v>Average</v>
      </c>
      <c r="Z2977" s="5" t="str" cm="1">
        <f t="array" ref="Z2977">_xlfn.IFS(K2977&lt;=5,"Excellent",K2977&lt;=10,"Good",TRUE,"Delayed")</f>
        <v>Excellent</v>
      </c>
      <c r="AA2977" s="5" t="str">
        <f>_xlfn.XLOOKUP(Table1[[#This Row],[Shipment_ID]],A:A,E:E)</f>
        <v>Maersk</v>
      </c>
      <c r="AB2977" s="5">
        <f t="shared" si="46"/>
        <v>6584.45</v>
      </c>
    </row>
    <row r="2978" spans="1:28">
      <c r="A2978" t="s">
        <v>3172</v>
      </c>
      <c r="B2978" s="1">
        <v>45958</v>
      </c>
      <c r="C2978" t="s">
        <v>89</v>
      </c>
      <c r="D2978" t="s">
        <v>72</v>
      </c>
      <c r="E2978" t="s">
        <v>66</v>
      </c>
      <c r="F2978" t="s">
        <v>32</v>
      </c>
      <c r="G2978" t="s">
        <v>43</v>
      </c>
      <c r="H2978">
        <v>14.67</v>
      </c>
      <c r="I2978">
        <v>2656</v>
      </c>
      <c r="J2978">
        <v>104.93</v>
      </c>
      <c r="K2978">
        <v>6</v>
      </c>
      <c r="L2978" t="s">
        <v>34</v>
      </c>
      <c r="M2978" t="s">
        <v>45</v>
      </c>
      <c r="N2978">
        <v>64166.6</v>
      </c>
      <c r="O2978" t="s">
        <v>341</v>
      </c>
      <c r="P2978" t="s">
        <v>70</v>
      </c>
      <c r="Q2978">
        <v>86.49</v>
      </c>
      <c r="R2978">
        <v>5898.8</v>
      </c>
      <c r="S2978">
        <v>2606.85</v>
      </c>
      <c r="T2978">
        <v>11327.1</v>
      </c>
      <c r="U2978" t="str">
        <f>TEXT(Table1[[#This Row],[Booking_Date]],"mmm")</f>
        <v>Oct</v>
      </c>
      <c r="V2978">
        <f>YEAR(Table1[[#This Row],[Booking_Date]])</f>
        <v>2025</v>
      </c>
      <c r="W2978" t="s">
        <v>104</v>
      </c>
      <c r="X2978" t="str">
        <f>IF(Table1[[#This Row],[Freight_Cost]]&gt;50000,"High","Low")</f>
        <v>High</v>
      </c>
      <c r="Y2978" s="5" t="str">
        <f>IF(Table1[[#This Row],[Profit]]&gt;10000,"Good","Average")</f>
        <v>Good</v>
      </c>
      <c r="Z2978" s="5" t="str" cm="1">
        <f t="array" ref="Z2978">_xlfn.IFS(K2978&lt;=5,"Excellent",K2978&lt;=10,"Good",TRUE,"Delayed")</f>
        <v>Good</v>
      </c>
      <c r="AA2978" s="5" t="str">
        <f>_xlfn.XLOOKUP(Table1[[#This Row],[Shipment_ID]],A:A,E:E)</f>
        <v>COSCO</v>
      </c>
      <c r="AB2978" s="5">
        <f t="shared" si="46"/>
        <v>11327.1</v>
      </c>
    </row>
    <row r="2979" spans="1:28">
      <c r="A2979" t="s">
        <v>3173</v>
      </c>
      <c r="B2979" s="1">
        <v>45789</v>
      </c>
      <c r="C2979" t="s">
        <v>121</v>
      </c>
      <c r="D2979" t="s">
        <v>41</v>
      </c>
      <c r="E2979" t="s">
        <v>31</v>
      </c>
      <c r="F2979" t="s">
        <v>58</v>
      </c>
      <c r="G2979" t="s">
        <v>43</v>
      </c>
      <c r="H2979">
        <v>26.96</v>
      </c>
      <c r="I2979">
        <v>1554</v>
      </c>
      <c r="J2979">
        <v>93.75</v>
      </c>
      <c r="K2979">
        <v>3</v>
      </c>
      <c r="L2979" t="s">
        <v>44</v>
      </c>
      <c r="M2979" t="s">
        <v>45</v>
      </c>
      <c r="N2979">
        <v>67662</v>
      </c>
      <c r="O2979" t="s">
        <v>686</v>
      </c>
      <c r="P2979" t="s">
        <v>47</v>
      </c>
      <c r="Q2979">
        <v>86</v>
      </c>
      <c r="R2979">
        <v>4186.3999999999996</v>
      </c>
      <c r="S2979">
        <v>2176.29</v>
      </c>
      <c r="T2979">
        <v>11304.94</v>
      </c>
      <c r="U2979" t="str">
        <f>TEXT(Table1[[#This Row],[Booking_Date]],"mmm")</f>
        <v>May</v>
      </c>
      <c r="V2979">
        <f>YEAR(Table1[[#This Row],[Booking_Date]])</f>
        <v>2025</v>
      </c>
      <c r="W2979" t="s">
        <v>75</v>
      </c>
      <c r="X2979" t="str">
        <f>IF(Table1[[#This Row],[Freight_Cost]]&gt;50000,"High","Low")</f>
        <v>High</v>
      </c>
      <c r="Y2979" s="5" t="str">
        <f>IF(Table1[[#This Row],[Profit]]&gt;10000,"Good","Average")</f>
        <v>Good</v>
      </c>
      <c r="Z2979" s="5" t="str" cm="1">
        <f t="array" ref="Z2979">_xlfn.IFS(K2979&lt;=5,"Excellent",K2979&lt;=10,"Good",TRUE,"Delayed")</f>
        <v>Excellent</v>
      </c>
      <c r="AA2979" s="5" t="str">
        <f>_xlfn.XLOOKUP(Table1[[#This Row],[Shipment_ID]],A:A,E:E)</f>
        <v>Hapag-Lloyd</v>
      </c>
      <c r="AB2979" s="5">
        <f t="shared" si="46"/>
        <v>11304.94</v>
      </c>
    </row>
    <row r="2980" spans="1:28">
      <c r="A2980" t="s">
        <v>3174</v>
      </c>
      <c r="B2980" s="1">
        <v>45753</v>
      </c>
      <c r="C2980" t="s">
        <v>29</v>
      </c>
      <c r="D2980" t="s">
        <v>108</v>
      </c>
      <c r="E2980" t="s">
        <v>57</v>
      </c>
      <c r="F2980" t="s">
        <v>32</v>
      </c>
      <c r="G2980" t="s">
        <v>59</v>
      </c>
      <c r="H2980">
        <v>26.04</v>
      </c>
      <c r="I2980">
        <v>1960</v>
      </c>
      <c r="J2980">
        <v>90.36</v>
      </c>
      <c r="K2980">
        <v>5</v>
      </c>
      <c r="L2980" t="s">
        <v>34</v>
      </c>
      <c r="M2980" t="s">
        <v>60</v>
      </c>
      <c r="N2980">
        <v>62799.199999999997</v>
      </c>
      <c r="O2980" t="s">
        <v>53</v>
      </c>
      <c r="P2980" t="s">
        <v>54</v>
      </c>
      <c r="Q2980">
        <v>86.87</v>
      </c>
      <c r="R2980">
        <v>4961.6000000000004</v>
      </c>
      <c r="S2980">
        <v>4952.88</v>
      </c>
      <c r="T2980">
        <v>9208.84</v>
      </c>
      <c r="U2980" t="str">
        <f>TEXT(Table1[[#This Row],[Booking_Date]],"mmm")</f>
        <v>Apr</v>
      </c>
      <c r="V2980">
        <f>YEAR(Table1[[#This Row],[Booking_Date]])</f>
        <v>2025</v>
      </c>
      <c r="W2980" t="s">
        <v>75</v>
      </c>
      <c r="X2980" t="str">
        <f>IF(Table1[[#This Row],[Freight_Cost]]&gt;50000,"High","Low")</f>
        <v>High</v>
      </c>
      <c r="Y2980" s="5" t="str">
        <f>IF(Table1[[#This Row],[Profit]]&gt;10000,"Good","Average")</f>
        <v>Average</v>
      </c>
      <c r="Z2980" s="5" t="str" cm="1">
        <f t="array" ref="Z2980">_xlfn.IFS(K2980&lt;=5,"Excellent",K2980&lt;=10,"Good",TRUE,"Delayed")</f>
        <v>Excellent</v>
      </c>
      <c r="AA2980" s="5" t="str">
        <f>_xlfn.XLOOKUP(Table1[[#This Row],[Shipment_ID]],A:A,E:E)</f>
        <v>Evergreen</v>
      </c>
      <c r="AB2980" s="5">
        <f t="shared" si="46"/>
        <v>9208.84</v>
      </c>
    </row>
    <row r="2981" spans="1:28">
      <c r="A2981" t="s">
        <v>3175</v>
      </c>
      <c r="B2981" s="1">
        <v>45300</v>
      </c>
      <c r="C2981" t="s">
        <v>29</v>
      </c>
      <c r="D2981" t="s">
        <v>108</v>
      </c>
      <c r="E2981" t="s">
        <v>102</v>
      </c>
      <c r="F2981" t="s">
        <v>32</v>
      </c>
      <c r="G2981" t="s">
        <v>67</v>
      </c>
      <c r="H2981">
        <v>15.2</v>
      </c>
      <c r="I2981">
        <v>1231</v>
      </c>
      <c r="J2981">
        <v>97.4</v>
      </c>
      <c r="K2981">
        <v>4</v>
      </c>
      <c r="L2981" t="s">
        <v>68</v>
      </c>
      <c r="M2981" t="s">
        <v>35</v>
      </c>
      <c r="N2981">
        <v>46640</v>
      </c>
      <c r="O2981" t="s">
        <v>535</v>
      </c>
      <c r="P2981" t="s">
        <v>37</v>
      </c>
      <c r="Q2981">
        <v>87.51</v>
      </c>
      <c r="R2981">
        <v>3070</v>
      </c>
      <c r="S2981">
        <v>3734.82</v>
      </c>
      <c r="T2981">
        <v>6523.04</v>
      </c>
      <c r="U2981" t="str">
        <f>TEXT(Table1[[#This Row],[Booking_Date]],"mmm")</f>
        <v>Jan</v>
      </c>
      <c r="V2981">
        <f>YEAR(Table1[[#This Row],[Booking_Date]])</f>
        <v>2024</v>
      </c>
      <c r="W2981" t="s">
        <v>38</v>
      </c>
      <c r="X2981" t="str">
        <f>IF(Table1[[#This Row],[Freight_Cost]]&gt;50000,"High","Low")</f>
        <v>Low</v>
      </c>
      <c r="Y2981" s="5" t="str">
        <f>IF(Table1[[#This Row],[Profit]]&gt;10000,"Good","Average")</f>
        <v>Average</v>
      </c>
      <c r="Z2981" s="5" t="str" cm="1">
        <f t="array" ref="Z2981">_xlfn.IFS(K2981&lt;=5,"Excellent",K2981&lt;=10,"Good",TRUE,"Delayed")</f>
        <v>Excellent</v>
      </c>
      <c r="AA2981" s="5" t="str">
        <f>_xlfn.XLOOKUP(Table1[[#This Row],[Shipment_ID]],A:A,E:E)</f>
        <v>Maersk</v>
      </c>
      <c r="AB2981" s="5">
        <f t="shared" si="46"/>
        <v>6523.04</v>
      </c>
    </row>
    <row r="2982" spans="1:28">
      <c r="A2982" t="s">
        <v>3176</v>
      </c>
      <c r="B2982" s="1">
        <v>46165</v>
      </c>
      <c r="C2982" t="s">
        <v>40</v>
      </c>
      <c r="D2982" t="s">
        <v>41</v>
      </c>
      <c r="E2982" t="s">
        <v>66</v>
      </c>
      <c r="F2982" t="s">
        <v>32</v>
      </c>
      <c r="G2982" t="s">
        <v>43</v>
      </c>
      <c r="H2982">
        <v>23.81</v>
      </c>
      <c r="I2982">
        <v>1450</v>
      </c>
      <c r="J2982">
        <v>89.96</v>
      </c>
      <c r="K2982">
        <v>5</v>
      </c>
      <c r="L2982" t="s">
        <v>44</v>
      </c>
      <c r="M2982" t="s">
        <v>45</v>
      </c>
      <c r="N2982">
        <v>51124.2</v>
      </c>
      <c r="O2982" t="s">
        <v>336</v>
      </c>
      <c r="P2982" t="s">
        <v>70</v>
      </c>
      <c r="Q2982">
        <v>81</v>
      </c>
      <c r="R2982">
        <v>3852.4</v>
      </c>
      <c r="S2982">
        <v>4253.58</v>
      </c>
      <c r="T2982">
        <v>8772.9500000000007</v>
      </c>
      <c r="U2982" t="str">
        <f>TEXT(Table1[[#This Row],[Booking_Date]],"mmm")</f>
        <v>May</v>
      </c>
      <c r="V2982">
        <f>YEAR(Table1[[#This Row],[Booking_Date]])</f>
        <v>2026</v>
      </c>
      <c r="W2982" t="s">
        <v>75</v>
      </c>
      <c r="X2982" t="str">
        <f>IF(Table1[[#This Row],[Freight_Cost]]&gt;50000,"High","Low")</f>
        <v>High</v>
      </c>
      <c r="Y2982" s="5" t="str">
        <f>IF(Table1[[#This Row],[Profit]]&gt;10000,"Good","Average")</f>
        <v>Average</v>
      </c>
      <c r="Z2982" s="5" t="str" cm="1">
        <f t="array" ref="Z2982">_xlfn.IFS(K2982&lt;=5,"Excellent",K2982&lt;=10,"Good",TRUE,"Delayed")</f>
        <v>Excellent</v>
      </c>
      <c r="AA2982" s="5" t="str">
        <f>_xlfn.XLOOKUP(Table1[[#This Row],[Shipment_ID]],A:A,E:E)</f>
        <v>COSCO</v>
      </c>
      <c r="AB2982" s="5">
        <f t="shared" si="46"/>
        <v>8772.9500000000007</v>
      </c>
    </row>
    <row r="2983" spans="1:28">
      <c r="A2983" t="s">
        <v>3177</v>
      </c>
      <c r="B2983" s="1">
        <v>45918</v>
      </c>
      <c r="C2983" t="s">
        <v>64</v>
      </c>
      <c r="D2983" t="s">
        <v>108</v>
      </c>
      <c r="E2983" t="s">
        <v>102</v>
      </c>
      <c r="F2983" t="s">
        <v>58</v>
      </c>
      <c r="G2983" t="s">
        <v>52</v>
      </c>
      <c r="H2983">
        <v>12.68</v>
      </c>
      <c r="I2983">
        <v>627</v>
      </c>
      <c r="J2983">
        <v>90.33</v>
      </c>
      <c r="K2983">
        <v>2</v>
      </c>
      <c r="L2983" t="s">
        <v>68</v>
      </c>
      <c r="M2983" t="s">
        <v>45</v>
      </c>
      <c r="N2983">
        <v>45775.6</v>
      </c>
      <c r="O2983" t="s">
        <v>124</v>
      </c>
      <c r="P2983" t="s">
        <v>62</v>
      </c>
      <c r="Q2983">
        <v>84.07</v>
      </c>
      <c r="R2983">
        <v>1761.2</v>
      </c>
      <c r="S2983">
        <v>2252.15</v>
      </c>
      <c r="T2983">
        <v>7070.16</v>
      </c>
      <c r="U2983" t="str">
        <f>TEXT(Table1[[#This Row],[Booking_Date]],"mmm")</f>
        <v>Sep</v>
      </c>
      <c r="V2983">
        <f>YEAR(Table1[[#This Row],[Booking_Date]])</f>
        <v>2025</v>
      </c>
      <c r="W2983" t="s">
        <v>48</v>
      </c>
      <c r="X2983" t="str">
        <f>IF(Table1[[#This Row],[Freight_Cost]]&gt;50000,"High","Low")</f>
        <v>Low</v>
      </c>
      <c r="Y2983" s="5" t="str">
        <f>IF(Table1[[#This Row],[Profit]]&gt;10000,"Good","Average")</f>
        <v>Average</v>
      </c>
      <c r="Z2983" s="5" t="str" cm="1">
        <f t="array" ref="Z2983">_xlfn.IFS(K2983&lt;=5,"Excellent",K2983&lt;=10,"Good",TRUE,"Delayed")</f>
        <v>Excellent</v>
      </c>
      <c r="AA2983" s="5" t="str">
        <f>_xlfn.XLOOKUP(Table1[[#This Row],[Shipment_ID]],A:A,E:E)</f>
        <v>Maersk</v>
      </c>
      <c r="AB2983" s="5">
        <f t="shared" si="46"/>
        <v>7070.16</v>
      </c>
    </row>
    <row r="2984" spans="1:28">
      <c r="A2984" t="s">
        <v>3178</v>
      </c>
      <c r="B2984" s="1">
        <v>45480</v>
      </c>
      <c r="C2984" t="s">
        <v>89</v>
      </c>
      <c r="D2984" t="s">
        <v>56</v>
      </c>
      <c r="E2984" t="s">
        <v>83</v>
      </c>
      <c r="F2984" t="s">
        <v>58</v>
      </c>
      <c r="G2984" t="s">
        <v>43</v>
      </c>
      <c r="H2984">
        <v>21.79</v>
      </c>
      <c r="I2984">
        <v>1603</v>
      </c>
      <c r="J2984">
        <v>93.4</v>
      </c>
      <c r="K2984">
        <v>4</v>
      </c>
      <c r="L2984" t="s">
        <v>68</v>
      </c>
      <c r="M2984" t="s">
        <v>35</v>
      </c>
      <c r="N2984">
        <v>68555</v>
      </c>
      <c r="O2984" t="s">
        <v>87</v>
      </c>
      <c r="P2984" t="s">
        <v>62</v>
      </c>
      <c r="Q2984">
        <v>87.85</v>
      </c>
      <c r="R2984">
        <v>4077.6</v>
      </c>
      <c r="S2984">
        <v>3104.85</v>
      </c>
      <c r="T2984">
        <v>9368.5</v>
      </c>
      <c r="U2984" t="str">
        <f>TEXT(Table1[[#This Row],[Booking_Date]],"mmm")</f>
        <v>Jul</v>
      </c>
      <c r="V2984">
        <f>YEAR(Table1[[#This Row],[Booking_Date]])</f>
        <v>2024</v>
      </c>
      <c r="W2984" t="s">
        <v>48</v>
      </c>
      <c r="X2984" t="str">
        <f>IF(Table1[[#This Row],[Freight_Cost]]&gt;50000,"High","Low")</f>
        <v>High</v>
      </c>
      <c r="Y2984" s="5" t="str">
        <f>IF(Table1[[#This Row],[Profit]]&gt;10000,"Good","Average")</f>
        <v>Average</v>
      </c>
      <c r="Z2984" s="5" t="str" cm="1">
        <f t="array" ref="Z2984">_xlfn.IFS(K2984&lt;=5,"Excellent",K2984&lt;=10,"Good",TRUE,"Delayed")</f>
        <v>Excellent</v>
      </c>
      <c r="AA2984" s="5" t="str">
        <f>_xlfn.XLOOKUP(Table1[[#This Row],[Shipment_ID]],A:A,E:E)</f>
        <v>MSC</v>
      </c>
      <c r="AB2984" s="5">
        <f t="shared" si="46"/>
        <v>9368.5</v>
      </c>
    </row>
    <row r="2985" spans="1:28">
      <c r="A2985" t="s">
        <v>3179</v>
      </c>
      <c r="B2985" s="1">
        <v>45705</v>
      </c>
      <c r="C2985" t="s">
        <v>64</v>
      </c>
      <c r="D2985" t="s">
        <v>56</v>
      </c>
      <c r="E2985" t="s">
        <v>57</v>
      </c>
      <c r="F2985" t="s">
        <v>32</v>
      </c>
      <c r="G2985" t="s">
        <v>59</v>
      </c>
      <c r="H2985">
        <v>13.57</v>
      </c>
      <c r="I2985">
        <v>2606</v>
      </c>
      <c r="J2985">
        <v>95.96</v>
      </c>
      <c r="K2985">
        <v>6</v>
      </c>
      <c r="L2985" t="s">
        <v>44</v>
      </c>
      <c r="M2985" t="s">
        <v>45</v>
      </c>
      <c r="N2985">
        <v>56500.2</v>
      </c>
      <c r="O2985" t="s">
        <v>126</v>
      </c>
      <c r="P2985" t="s">
        <v>37</v>
      </c>
      <c r="Q2985">
        <v>86.56</v>
      </c>
      <c r="R2985">
        <v>5754.8</v>
      </c>
      <c r="S2985">
        <v>4318.9799999999996</v>
      </c>
      <c r="T2985">
        <v>7819.4</v>
      </c>
      <c r="U2985" t="str">
        <f>TEXT(Table1[[#This Row],[Booking_Date]],"mmm")</f>
        <v>Feb</v>
      </c>
      <c r="V2985">
        <f>YEAR(Table1[[#This Row],[Booking_Date]])</f>
        <v>2025</v>
      </c>
      <c r="W2985" t="s">
        <v>38</v>
      </c>
      <c r="X2985" t="str">
        <f>IF(Table1[[#This Row],[Freight_Cost]]&gt;50000,"High","Low")</f>
        <v>High</v>
      </c>
      <c r="Y2985" s="5" t="str">
        <f>IF(Table1[[#This Row],[Profit]]&gt;10000,"Good","Average")</f>
        <v>Average</v>
      </c>
      <c r="Z2985" s="5" t="str" cm="1">
        <f t="array" ref="Z2985">_xlfn.IFS(K2985&lt;=5,"Excellent",K2985&lt;=10,"Good",TRUE,"Delayed")</f>
        <v>Good</v>
      </c>
      <c r="AA2985" s="5" t="str">
        <f>_xlfn.XLOOKUP(Table1[[#This Row],[Shipment_ID]],A:A,E:E)</f>
        <v>Evergreen</v>
      </c>
      <c r="AB2985" s="5">
        <f t="shared" si="46"/>
        <v>7819.4</v>
      </c>
    </row>
    <row r="2986" spans="1:28">
      <c r="A2986" t="s">
        <v>3180</v>
      </c>
      <c r="B2986" s="1">
        <v>46072</v>
      </c>
      <c r="C2986" t="s">
        <v>89</v>
      </c>
      <c r="D2986" t="s">
        <v>51</v>
      </c>
      <c r="E2986" t="s">
        <v>99</v>
      </c>
      <c r="F2986" t="s">
        <v>58</v>
      </c>
      <c r="G2986" t="s">
        <v>52</v>
      </c>
      <c r="H2986">
        <v>26.1</v>
      </c>
      <c r="I2986">
        <v>2129</v>
      </c>
      <c r="J2986">
        <v>86.79</v>
      </c>
      <c r="K2986">
        <v>6</v>
      </c>
      <c r="L2986" t="s">
        <v>34</v>
      </c>
      <c r="M2986" t="s">
        <v>60</v>
      </c>
      <c r="N2986">
        <v>76452.800000000003</v>
      </c>
      <c r="O2986" t="s">
        <v>109</v>
      </c>
      <c r="P2986" t="s">
        <v>37</v>
      </c>
      <c r="Q2986">
        <v>81.319999999999993</v>
      </c>
      <c r="R2986">
        <v>5302</v>
      </c>
      <c r="S2986">
        <v>4864.3599999999997</v>
      </c>
      <c r="T2986">
        <v>11387.32</v>
      </c>
      <c r="U2986" t="str">
        <f>TEXT(Table1[[#This Row],[Booking_Date]],"mmm")</f>
        <v>Feb</v>
      </c>
      <c r="V2986">
        <f>YEAR(Table1[[#This Row],[Booking_Date]])</f>
        <v>2026</v>
      </c>
      <c r="W2986" t="s">
        <v>38</v>
      </c>
      <c r="X2986" t="str">
        <f>IF(Table1[[#This Row],[Freight_Cost]]&gt;50000,"High","Low")</f>
        <v>High</v>
      </c>
      <c r="Y2986" s="5" t="str">
        <f>IF(Table1[[#This Row],[Profit]]&gt;10000,"Good","Average")</f>
        <v>Good</v>
      </c>
      <c r="Z2986" s="5" t="str" cm="1">
        <f t="array" ref="Z2986">_xlfn.IFS(K2986&lt;=5,"Excellent",K2986&lt;=10,"Good",TRUE,"Delayed")</f>
        <v>Good</v>
      </c>
      <c r="AA2986" s="5" t="str">
        <f>_xlfn.XLOOKUP(Table1[[#This Row],[Shipment_ID]],A:A,E:E)</f>
        <v>ONE</v>
      </c>
      <c r="AB2986" s="5">
        <f t="shared" si="46"/>
        <v>11387.32</v>
      </c>
    </row>
    <row r="2987" spans="1:28">
      <c r="A2987" t="s">
        <v>3181</v>
      </c>
      <c r="B2987" s="1">
        <v>45820</v>
      </c>
      <c r="C2987" t="s">
        <v>40</v>
      </c>
      <c r="D2987" t="s">
        <v>41</v>
      </c>
      <c r="E2987" t="s">
        <v>102</v>
      </c>
      <c r="F2987" t="s">
        <v>32</v>
      </c>
      <c r="G2987" t="s">
        <v>67</v>
      </c>
      <c r="H2987">
        <v>15.2</v>
      </c>
      <c r="I2987">
        <v>1864</v>
      </c>
      <c r="J2987">
        <v>104.54</v>
      </c>
      <c r="K2987">
        <v>4</v>
      </c>
      <c r="L2987" t="s">
        <v>34</v>
      </c>
      <c r="M2987" t="s">
        <v>35</v>
      </c>
      <c r="N2987">
        <v>57592.800000000003</v>
      </c>
      <c r="O2987" t="s">
        <v>368</v>
      </c>
      <c r="P2987" t="s">
        <v>54</v>
      </c>
      <c r="Q2987">
        <v>85.26</v>
      </c>
      <c r="R2987">
        <v>4336</v>
      </c>
      <c r="S2987">
        <v>2835.22</v>
      </c>
      <c r="T2987">
        <v>9432.9599999999991</v>
      </c>
      <c r="U2987" t="str">
        <f>TEXT(Table1[[#This Row],[Booking_Date]],"mmm")</f>
        <v>Jun</v>
      </c>
      <c r="V2987">
        <f>YEAR(Table1[[#This Row],[Booking_Date]])</f>
        <v>2025</v>
      </c>
      <c r="W2987" t="s">
        <v>75</v>
      </c>
      <c r="X2987" t="str">
        <f>IF(Table1[[#This Row],[Freight_Cost]]&gt;50000,"High","Low")</f>
        <v>High</v>
      </c>
      <c r="Y2987" s="5" t="str">
        <f>IF(Table1[[#This Row],[Profit]]&gt;10000,"Good","Average")</f>
        <v>Average</v>
      </c>
      <c r="Z2987" s="5" t="str" cm="1">
        <f t="array" ref="Z2987">_xlfn.IFS(K2987&lt;=5,"Excellent",K2987&lt;=10,"Good",TRUE,"Delayed")</f>
        <v>Excellent</v>
      </c>
      <c r="AA2987" s="5" t="str">
        <f>_xlfn.XLOOKUP(Table1[[#This Row],[Shipment_ID]],A:A,E:E)</f>
        <v>Maersk</v>
      </c>
      <c r="AB2987" s="5">
        <f t="shared" si="46"/>
        <v>9432.9599999999991</v>
      </c>
    </row>
    <row r="2988" spans="1:28">
      <c r="A2988" t="s">
        <v>3182</v>
      </c>
      <c r="B2988" s="1">
        <v>45663</v>
      </c>
      <c r="C2988" t="s">
        <v>121</v>
      </c>
      <c r="D2988" t="s">
        <v>82</v>
      </c>
      <c r="E2988" t="s">
        <v>57</v>
      </c>
      <c r="F2988" t="s">
        <v>58</v>
      </c>
      <c r="G2988" t="s">
        <v>43</v>
      </c>
      <c r="H2988">
        <v>13.61</v>
      </c>
      <c r="I2988">
        <v>1987</v>
      </c>
      <c r="J2988">
        <v>104.31</v>
      </c>
      <c r="K2988">
        <v>5</v>
      </c>
      <c r="L2988" t="s">
        <v>44</v>
      </c>
      <c r="M2988" t="s">
        <v>60</v>
      </c>
      <c r="N2988">
        <v>60610.2</v>
      </c>
      <c r="O2988" t="s">
        <v>240</v>
      </c>
      <c r="P2988" t="s">
        <v>74</v>
      </c>
      <c r="Q2988">
        <v>87.77</v>
      </c>
      <c r="R2988">
        <v>4518.3999999999996</v>
      </c>
      <c r="S2988">
        <v>3983.11</v>
      </c>
      <c r="T2988">
        <v>9845.68</v>
      </c>
      <c r="U2988" t="str">
        <f>TEXT(Table1[[#This Row],[Booking_Date]],"mmm")</f>
        <v>Jan</v>
      </c>
      <c r="V2988">
        <f>YEAR(Table1[[#This Row],[Booking_Date]])</f>
        <v>2025</v>
      </c>
      <c r="W2988" t="s">
        <v>38</v>
      </c>
      <c r="X2988" t="str">
        <f>IF(Table1[[#This Row],[Freight_Cost]]&gt;50000,"High","Low")</f>
        <v>High</v>
      </c>
      <c r="Y2988" s="5" t="str">
        <f>IF(Table1[[#This Row],[Profit]]&gt;10000,"Good","Average")</f>
        <v>Average</v>
      </c>
      <c r="Z2988" s="5" t="str" cm="1">
        <f t="array" ref="Z2988">_xlfn.IFS(K2988&lt;=5,"Excellent",K2988&lt;=10,"Good",TRUE,"Delayed")</f>
        <v>Excellent</v>
      </c>
      <c r="AA2988" s="5" t="str">
        <f>_xlfn.XLOOKUP(Table1[[#This Row],[Shipment_ID]],A:A,E:E)</f>
        <v>Evergreen</v>
      </c>
      <c r="AB2988" s="5">
        <f t="shared" si="46"/>
        <v>9845.68</v>
      </c>
    </row>
    <row r="2989" spans="1:28">
      <c r="A2989" t="s">
        <v>3183</v>
      </c>
      <c r="B2989" s="1">
        <v>45834</v>
      </c>
      <c r="C2989" t="s">
        <v>64</v>
      </c>
      <c r="D2989" t="s">
        <v>51</v>
      </c>
      <c r="E2989" t="s">
        <v>31</v>
      </c>
      <c r="F2989" t="s">
        <v>58</v>
      </c>
      <c r="G2989" t="s">
        <v>52</v>
      </c>
      <c r="H2989">
        <v>15.56</v>
      </c>
      <c r="I2989">
        <v>592</v>
      </c>
      <c r="J2989">
        <v>100.61</v>
      </c>
      <c r="K2989">
        <v>2</v>
      </c>
      <c r="L2989" t="s">
        <v>44</v>
      </c>
      <c r="M2989" t="s">
        <v>45</v>
      </c>
      <c r="N2989">
        <v>46681.2</v>
      </c>
      <c r="O2989" t="s">
        <v>111</v>
      </c>
      <c r="P2989" t="s">
        <v>62</v>
      </c>
      <c r="Q2989">
        <v>87.19</v>
      </c>
      <c r="R2989">
        <v>1806.4</v>
      </c>
      <c r="S2989">
        <v>3402.08</v>
      </c>
      <c r="T2989">
        <v>5915.63</v>
      </c>
      <c r="U2989" t="str">
        <f>TEXT(Table1[[#This Row],[Booking_Date]],"mmm")</f>
        <v>Jun</v>
      </c>
      <c r="V2989">
        <f>YEAR(Table1[[#This Row],[Booking_Date]])</f>
        <v>2025</v>
      </c>
      <c r="W2989" t="s">
        <v>75</v>
      </c>
      <c r="X2989" t="str">
        <f>IF(Table1[[#This Row],[Freight_Cost]]&gt;50000,"High","Low")</f>
        <v>Low</v>
      </c>
      <c r="Y2989" s="5" t="str">
        <f>IF(Table1[[#This Row],[Profit]]&gt;10000,"Good","Average")</f>
        <v>Average</v>
      </c>
      <c r="Z2989" s="5" t="str" cm="1">
        <f t="array" ref="Z2989">_xlfn.IFS(K2989&lt;=5,"Excellent",K2989&lt;=10,"Good",TRUE,"Delayed")</f>
        <v>Excellent</v>
      </c>
      <c r="AA2989" s="5" t="str">
        <f>_xlfn.XLOOKUP(Table1[[#This Row],[Shipment_ID]],A:A,E:E)</f>
        <v>Hapag-Lloyd</v>
      </c>
      <c r="AB2989" s="5">
        <f t="shared" si="46"/>
        <v>5915.63</v>
      </c>
    </row>
    <row r="2990" spans="1:28">
      <c r="A2990" t="s">
        <v>3184</v>
      </c>
      <c r="B2990" s="1">
        <v>45351</v>
      </c>
      <c r="C2990" t="s">
        <v>121</v>
      </c>
      <c r="D2990" t="s">
        <v>72</v>
      </c>
      <c r="E2990" t="s">
        <v>31</v>
      </c>
      <c r="F2990" t="s">
        <v>58</v>
      </c>
      <c r="G2990" t="s">
        <v>59</v>
      </c>
      <c r="H2990">
        <v>13.51</v>
      </c>
      <c r="I2990">
        <v>1911</v>
      </c>
      <c r="J2990">
        <v>92.8</v>
      </c>
      <c r="K2990">
        <v>4</v>
      </c>
      <c r="L2990" t="s">
        <v>68</v>
      </c>
      <c r="M2990" t="s">
        <v>35</v>
      </c>
      <c r="N2990">
        <v>64727</v>
      </c>
      <c r="O2990" t="s">
        <v>128</v>
      </c>
      <c r="P2990" t="s">
        <v>37</v>
      </c>
      <c r="Q2990">
        <v>82.61</v>
      </c>
      <c r="R2990">
        <v>4362.3999999999996</v>
      </c>
      <c r="S2990">
        <v>2054.31</v>
      </c>
      <c r="T2990">
        <v>8073.1</v>
      </c>
      <c r="U2990" t="str">
        <f>TEXT(Table1[[#This Row],[Booking_Date]],"mmm")</f>
        <v>Feb</v>
      </c>
      <c r="V2990">
        <f>YEAR(Table1[[#This Row],[Booking_Date]])</f>
        <v>2024</v>
      </c>
      <c r="W2990" t="s">
        <v>38</v>
      </c>
      <c r="X2990" t="str">
        <f>IF(Table1[[#This Row],[Freight_Cost]]&gt;50000,"High","Low")</f>
        <v>High</v>
      </c>
      <c r="Y2990" s="5" t="str">
        <f>IF(Table1[[#This Row],[Profit]]&gt;10000,"Good","Average")</f>
        <v>Average</v>
      </c>
      <c r="Z2990" s="5" t="str" cm="1">
        <f t="array" ref="Z2990">_xlfn.IFS(K2990&lt;=5,"Excellent",K2990&lt;=10,"Good",TRUE,"Delayed")</f>
        <v>Excellent</v>
      </c>
      <c r="AA2990" s="5" t="str">
        <f>_xlfn.XLOOKUP(Table1[[#This Row],[Shipment_ID]],A:A,E:E)</f>
        <v>Hapag-Lloyd</v>
      </c>
      <c r="AB2990" s="5">
        <f t="shared" si="46"/>
        <v>8073.1</v>
      </c>
    </row>
    <row r="2991" spans="1:28">
      <c r="A2991" t="s">
        <v>3185</v>
      </c>
      <c r="B2991" s="1">
        <v>45548</v>
      </c>
      <c r="C2991" t="s">
        <v>115</v>
      </c>
      <c r="D2991" t="s">
        <v>56</v>
      </c>
      <c r="E2991" t="s">
        <v>66</v>
      </c>
      <c r="F2991" t="s">
        <v>32</v>
      </c>
      <c r="G2991" t="s">
        <v>33</v>
      </c>
      <c r="H2991">
        <v>22.12</v>
      </c>
      <c r="I2991">
        <v>1002</v>
      </c>
      <c r="J2991">
        <v>87.95</v>
      </c>
      <c r="K2991">
        <v>2</v>
      </c>
      <c r="L2991" t="s">
        <v>68</v>
      </c>
      <c r="M2991" t="s">
        <v>60</v>
      </c>
      <c r="N2991">
        <v>44986</v>
      </c>
      <c r="O2991" t="s">
        <v>168</v>
      </c>
      <c r="P2991" t="s">
        <v>47</v>
      </c>
      <c r="Q2991">
        <v>82.45</v>
      </c>
      <c r="R2991">
        <v>2888.8</v>
      </c>
      <c r="S2991">
        <v>4503.21</v>
      </c>
      <c r="T2991">
        <v>7310.84</v>
      </c>
      <c r="U2991" t="str">
        <f>TEXT(Table1[[#This Row],[Booking_Date]],"mmm")</f>
        <v>Sep</v>
      </c>
      <c r="V2991">
        <f>YEAR(Table1[[#This Row],[Booking_Date]])</f>
        <v>2024</v>
      </c>
      <c r="W2991" t="s">
        <v>48</v>
      </c>
      <c r="X2991" t="str">
        <f>IF(Table1[[#This Row],[Freight_Cost]]&gt;50000,"High","Low")</f>
        <v>Low</v>
      </c>
      <c r="Y2991" s="5" t="str">
        <f>IF(Table1[[#This Row],[Profit]]&gt;10000,"Good","Average")</f>
        <v>Average</v>
      </c>
      <c r="Z2991" s="5" t="str" cm="1">
        <f t="array" ref="Z2991">_xlfn.IFS(K2991&lt;=5,"Excellent",K2991&lt;=10,"Good",TRUE,"Delayed")</f>
        <v>Excellent</v>
      </c>
      <c r="AA2991" s="5" t="str">
        <f>_xlfn.XLOOKUP(Table1[[#This Row],[Shipment_ID]],A:A,E:E)</f>
        <v>COSCO</v>
      </c>
      <c r="AB2991" s="5">
        <f t="shared" si="46"/>
        <v>7310.84</v>
      </c>
    </row>
    <row r="2992" spans="1:28">
      <c r="A2992" t="s">
        <v>3186</v>
      </c>
      <c r="B2992" s="1">
        <v>45298</v>
      </c>
      <c r="C2992" t="s">
        <v>40</v>
      </c>
      <c r="D2992" t="s">
        <v>72</v>
      </c>
      <c r="E2992" t="s">
        <v>42</v>
      </c>
      <c r="F2992" t="s">
        <v>32</v>
      </c>
      <c r="G2992" t="s">
        <v>43</v>
      </c>
      <c r="H2992">
        <v>14.82</v>
      </c>
      <c r="I2992">
        <v>2768</v>
      </c>
      <c r="J2992">
        <v>96.03</v>
      </c>
      <c r="K2992">
        <v>8</v>
      </c>
      <c r="L2992" t="s">
        <v>44</v>
      </c>
      <c r="M2992" t="s">
        <v>35</v>
      </c>
      <c r="N2992">
        <v>62077.599999999999</v>
      </c>
      <c r="O2992" t="s">
        <v>483</v>
      </c>
      <c r="P2992" t="s">
        <v>78</v>
      </c>
      <c r="Q2992">
        <v>82.76</v>
      </c>
      <c r="R2992">
        <v>6128.8</v>
      </c>
      <c r="S2992">
        <v>2020.05</v>
      </c>
      <c r="T2992">
        <v>6924.32</v>
      </c>
      <c r="U2992" t="str">
        <f>TEXT(Table1[[#This Row],[Booking_Date]],"mmm")</f>
        <v>Jan</v>
      </c>
      <c r="V2992">
        <f>YEAR(Table1[[#This Row],[Booking_Date]])</f>
        <v>2024</v>
      </c>
      <c r="W2992" t="s">
        <v>38</v>
      </c>
      <c r="X2992" t="str">
        <f>IF(Table1[[#This Row],[Freight_Cost]]&gt;50000,"High","Low")</f>
        <v>High</v>
      </c>
      <c r="Y2992" s="5" t="str">
        <f>IF(Table1[[#This Row],[Profit]]&gt;10000,"Good","Average")</f>
        <v>Average</v>
      </c>
      <c r="Z2992" s="5" t="str" cm="1">
        <f t="array" ref="Z2992">_xlfn.IFS(K2992&lt;=5,"Excellent",K2992&lt;=10,"Good",TRUE,"Delayed")</f>
        <v>Good</v>
      </c>
      <c r="AA2992" s="5" t="str">
        <f>_xlfn.XLOOKUP(Table1[[#This Row],[Shipment_ID]],A:A,E:E)</f>
        <v>CMA CGM</v>
      </c>
      <c r="AB2992" s="5">
        <f t="shared" si="46"/>
        <v>6924.32</v>
      </c>
    </row>
    <row r="2993" spans="1:28">
      <c r="A2993" t="s">
        <v>3187</v>
      </c>
      <c r="B2993" s="1">
        <v>45457</v>
      </c>
      <c r="C2993" t="s">
        <v>121</v>
      </c>
      <c r="D2993" t="s">
        <v>56</v>
      </c>
      <c r="E2993" t="s">
        <v>99</v>
      </c>
      <c r="F2993" t="s">
        <v>58</v>
      </c>
      <c r="G2993" t="s">
        <v>90</v>
      </c>
      <c r="H2993">
        <v>27.28</v>
      </c>
      <c r="I2993">
        <v>1309</v>
      </c>
      <c r="J2993">
        <v>100.82</v>
      </c>
      <c r="K2993">
        <v>4</v>
      </c>
      <c r="L2993" t="s">
        <v>34</v>
      </c>
      <c r="M2993" t="s">
        <v>35</v>
      </c>
      <c r="N2993">
        <v>73358.399999999994</v>
      </c>
      <c r="O2993" t="s">
        <v>268</v>
      </c>
      <c r="P2993" t="s">
        <v>54</v>
      </c>
      <c r="Q2993">
        <v>88.25</v>
      </c>
      <c r="R2993">
        <v>3709.2</v>
      </c>
      <c r="S2993">
        <v>1964.22</v>
      </c>
      <c r="T2993">
        <v>6564.76</v>
      </c>
      <c r="U2993" t="str">
        <f>TEXT(Table1[[#This Row],[Booking_Date]],"mmm")</f>
        <v>Jun</v>
      </c>
      <c r="V2993">
        <f>YEAR(Table1[[#This Row],[Booking_Date]])</f>
        <v>2024</v>
      </c>
      <c r="W2993" t="s">
        <v>75</v>
      </c>
      <c r="X2993" t="str">
        <f>IF(Table1[[#This Row],[Freight_Cost]]&gt;50000,"High","Low")</f>
        <v>High</v>
      </c>
      <c r="Y2993" s="5" t="str">
        <f>IF(Table1[[#This Row],[Profit]]&gt;10000,"Good","Average")</f>
        <v>Average</v>
      </c>
      <c r="Z2993" s="5" t="str" cm="1">
        <f t="array" ref="Z2993">_xlfn.IFS(K2993&lt;=5,"Excellent",K2993&lt;=10,"Good",TRUE,"Delayed")</f>
        <v>Excellent</v>
      </c>
      <c r="AA2993" s="5" t="str">
        <f>_xlfn.XLOOKUP(Table1[[#This Row],[Shipment_ID]],A:A,E:E)</f>
        <v>ONE</v>
      </c>
      <c r="AB2993" s="5">
        <f t="shared" si="46"/>
        <v>6564.76</v>
      </c>
    </row>
    <row r="2994" spans="1:28">
      <c r="A2994" t="s">
        <v>3188</v>
      </c>
      <c r="B2994" s="1">
        <v>46190</v>
      </c>
      <c r="C2994" t="s">
        <v>50</v>
      </c>
      <c r="D2994" t="s">
        <v>82</v>
      </c>
      <c r="E2994" t="s">
        <v>83</v>
      </c>
      <c r="F2994" t="s">
        <v>32</v>
      </c>
      <c r="G2994" t="s">
        <v>59</v>
      </c>
      <c r="H2994">
        <v>26.68</v>
      </c>
      <c r="I2994">
        <v>1457</v>
      </c>
      <c r="J2994">
        <v>102.97</v>
      </c>
      <c r="K2994">
        <v>3</v>
      </c>
      <c r="L2994" t="s">
        <v>68</v>
      </c>
      <c r="M2994" t="s">
        <v>45</v>
      </c>
      <c r="N2994">
        <v>57852.4</v>
      </c>
      <c r="O2994" t="s">
        <v>175</v>
      </c>
      <c r="P2994" t="s">
        <v>54</v>
      </c>
      <c r="Q2994">
        <v>83.38</v>
      </c>
      <c r="R2994">
        <v>3981.2</v>
      </c>
      <c r="S2994">
        <v>3076.06</v>
      </c>
      <c r="T2994">
        <v>5399.33</v>
      </c>
      <c r="U2994" t="str">
        <f>TEXT(Table1[[#This Row],[Booking_Date]],"mmm")</f>
        <v>Jun</v>
      </c>
      <c r="V2994">
        <f>YEAR(Table1[[#This Row],[Booking_Date]])</f>
        <v>2026</v>
      </c>
      <c r="W2994" t="s">
        <v>75</v>
      </c>
      <c r="X2994" t="str">
        <f>IF(Table1[[#This Row],[Freight_Cost]]&gt;50000,"High","Low")</f>
        <v>High</v>
      </c>
      <c r="Y2994" s="5" t="str">
        <f>IF(Table1[[#This Row],[Profit]]&gt;10000,"Good","Average")</f>
        <v>Average</v>
      </c>
      <c r="Z2994" s="5" t="str" cm="1">
        <f t="array" ref="Z2994">_xlfn.IFS(K2994&lt;=5,"Excellent",K2994&lt;=10,"Good",TRUE,"Delayed")</f>
        <v>Excellent</v>
      </c>
      <c r="AA2994" s="5" t="str">
        <f>_xlfn.XLOOKUP(Table1[[#This Row],[Shipment_ID]],A:A,E:E)</f>
        <v>MSC</v>
      </c>
      <c r="AB2994" s="5">
        <f t="shared" si="46"/>
        <v>5399.33</v>
      </c>
    </row>
    <row r="2995" spans="1:28">
      <c r="A2995" t="s">
        <v>3189</v>
      </c>
      <c r="B2995" s="1">
        <v>45607</v>
      </c>
      <c r="C2995" t="s">
        <v>29</v>
      </c>
      <c r="D2995" t="s">
        <v>41</v>
      </c>
      <c r="E2995" t="s">
        <v>42</v>
      </c>
      <c r="F2995" t="s">
        <v>32</v>
      </c>
      <c r="G2995" t="s">
        <v>84</v>
      </c>
      <c r="H2995">
        <v>17.739999999999998</v>
      </c>
      <c r="I2995">
        <v>327</v>
      </c>
      <c r="J2995">
        <v>101.06</v>
      </c>
      <c r="K2995">
        <v>2</v>
      </c>
      <c r="L2995" t="s">
        <v>68</v>
      </c>
      <c r="M2995" t="s">
        <v>35</v>
      </c>
      <c r="N2995">
        <v>38517.199999999997</v>
      </c>
      <c r="O2995" t="s">
        <v>87</v>
      </c>
      <c r="P2995" t="s">
        <v>37</v>
      </c>
      <c r="Q2995">
        <v>85.17</v>
      </c>
      <c r="R2995">
        <v>1363.6</v>
      </c>
      <c r="S2995">
        <v>3305.18</v>
      </c>
      <c r="T2995">
        <v>5149.47</v>
      </c>
      <c r="U2995" t="str">
        <f>TEXT(Table1[[#This Row],[Booking_Date]],"mmm")</f>
        <v>Nov</v>
      </c>
      <c r="V2995">
        <f>YEAR(Table1[[#This Row],[Booking_Date]])</f>
        <v>2024</v>
      </c>
      <c r="W2995" t="s">
        <v>104</v>
      </c>
      <c r="X2995" t="str">
        <f>IF(Table1[[#This Row],[Freight_Cost]]&gt;50000,"High","Low")</f>
        <v>Low</v>
      </c>
      <c r="Y2995" s="5" t="str">
        <f>IF(Table1[[#This Row],[Profit]]&gt;10000,"Good","Average")</f>
        <v>Average</v>
      </c>
      <c r="Z2995" s="5" t="str" cm="1">
        <f t="array" ref="Z2995">_xlfn.IFS(K2995&lt;=5,"Excellent",K2995&lt;=10,"Good",TRUE,"Delayed")</f>
        <v>Excellent</v>
      </c>
      <c r="AA2995" s="5" t="str">
        <f>_xlfn.XLOOKUP(Table1[[#This Row],[Shipment_ID]],A:A,E:E)</f>
        <v>CMA CGM</v>
      </c>
      <c r="AB2995" s="5">
        <f t="shared" si="46"/>
        <v>5149.47</v>
      </c>
    </row>
    <row r="2996" spans="1:28">
      <c r="A2996" t="s">
        <v>3190</v>
      </c>
      <c r="B2996" s="1">
        <v>45796</v>
      </c>
      <c r="C2996" t="s">
        <v>121</v>
      </c>
      <c r="D2996" t="s">
        <v>72</v>
      </c>
      <c r="E2996" t="s">
        <v>66</v>
      </c>
      <c r="F2996" t="s">
        <v>32</v>
      </c>
      <c r="G2996" t="s">
        <v>52</v>
      </c>
      <c r="H2996">
        <v>21.91</v>
      </c>
      <c r="I2996">
        <v>1112</v>
      </c>
      <c r="J2996">
        <v>96.39</v>
      </c>
      <c r="K2996">
        <v>2</v>
      </c>
      <c r="L2996" t="s">
        <v>34</v>
      </c>
      <c r="M2996" t="s">
        <v>35</v>
      </c>
      <c r="N2996">
        <v>53629.8</v>
      </c>
      <c r="O2996" t="s">
        <v>487</v>
      </c>
      <c r="P2996" t="s">
        <v>37</v>
      </c>
      <c r="Q2996">
        <v>84.6</v>
      </c>
      <c r="R2996">
        <v>3100.4</v>
      </c>
      <c r="S2996">
        <v>2380.98</v>
      </c>
      <c r="T2996">
        <v>4457.66</v>
      </c>
      <c r="U2996" t="str">
        <f>TEXT(Table1[[#This Row],[Booking_Date]],"mmm")</f>
        <v>May</v>
      </c>
      <c r="V2996">
        <f>YEAR(Table1[[#This Row],[Booking_Date]])</f>
        <v>2025</v>
      </c>
      <c r="W2996" t="s">
        <v>75</v>
      </c>
      <c r="X2996" t="str">
        <f>IF(Table1[[#This Row],[Freight_Cost]]&gt;50000,"High","Low")</f>
        <v>High</v>
      </c>
      <c r="Y2996" s="5" t="str">
        <f>IF(Table1[[#This Row],[Profit]]&gt;10000,"Good","Average")</f>
        <v>Average</v>
      </c>
      <c r="Z2996" s="5" t="str" cm="1">
        <f t="array" ref="Z2996">_xlfn.IFS(K2996&lt;=5,"Excellent",K2996&lt;=10,"Good",TRUE,"Delayed")</f>
        <v>Excellent</v>
      </c>
      <c r="AA2996" s="5" t="str">
        <f>_xlfn.XLOOKUP(Table1[[#This Row],[Shipment_ID]],A:A,E:E)</f>
        <v>COSCO</v>
      </c>
      <c r="AB2996" s="5">
        <f t="shared" si="46"/>
        <v>4457.66</v>
      </c>
    </row>
    <row r="2997" spans="1:28">
      <c r="A2997" t="s">
        <v>3191</v>
      </c>
      <c r="B2997" s="1">
        <v>45753</v>
      </c>
      <c r="C2997" t="s">
        <v>50</v>
      </c>
      <c r="D2997" t="s">
        <v>51</v>
      </c>
      <c r="E2997" t="s">
        <v>31</v>
      </c>
      <c r="F2997" t="s">
        <v>32</v>
      </c>
      <c r="G2997" t="s">
        <v>67</v>
      </c>
      <c r="H2997">
        <v>18.12</v>
      </c>
      <c r="I2997">
        <v>2782</v>
      </c>
      <c r="J2997">
        <v>88.81</v>
      </c>
      <c r="K2997">
        <v>8</v>
      </c>
      <c r="L2997" t="s">
        <v>68</v>
      </c>
      <c r="M2997" t="s">
        <v>35</v>
      </c>
      <c r="N2997">
        <v>66849.2</v>
      </c>
      <c r="O2997" t="s">
        <v>224</v>
      </c>
      <c r="P2997" t="s">
        <v>78</v>
      </c>
      <c r="Q2997">
        <v>86.48</v>
      </c>
      <c r="R2997">
        <v>6288.8</v>
      </c>
      <c r="S2997">
        <v>3200.73</v>
      </c>
      <c r="T2997">
        <v>9667.2000000000007</v>
      </c>
      <c r="U2997" t="str">
        <f>TEXT(Table1[[#This Row],[Booking_Date]],"mmm")</f>
        <v>Apr</v>
      </c>
      <c r="V2997">
        <f>YEAR(Table1[[#This Row],[Booking_Date]])</f>
        <v>2025</v>
      </c>
      <c r="W2997" t="s">
        <v>75</v>
      </c>
      <c r="X2997" t="str">
        <f>IF(Table1[[#This Row],[Freight_Cost]]&gt;50000,"High","Low")</f>
        <v>High</v>
      </c>
      <c r="Y2997" s="5" t="str">
        <f>IF(Table1[[#This Row],[Profit]]&gt;10000,"Good","Average")</f>
        <v>Average</v>
      </c>
      <c r="Z2997" s="5" t="str" cm="1">
        <f t="array" ref="Z2997">_xlfn.IFS(K2997&lt;=5,"Excellent",K2997&lt;=10,"Good",TRUE,"Delayed")</f>
        <v>Good</v>
      </c>
      <c r="AA2997" s="5" t="str">
        <f>_xlfn.XLOOKUP(Table1[[#This Row],[Shipment_ID]],A:A,E:E)</f>
        <v>Hapag-Lloyd</v>
      </c>
      <c r="AB2997" s="5">
        <f t="shared" si="46"/>
        <v>9667.2000000000007</v>
      </c>
    </row>
    <row r="2998" spans="1:28">
      <c r="A2998" t="s">
        <v>3192</v>
      </c>
      <c r="B2998" s="1">
        <v>45555</v>
      </c>
      <c r="C2998" t="s">
        <v>121</v>
      </c>
      <c r="D2998" t="s">
        <v>72</v>
      </c>
      <c r="E2998" t="s">
        <v>99</v>
      </c>
      <c r="F2998" t="s">
        <v>32</v>
      </c>
      <c r="G2998" t="s">
        <v>59</v>
      </c>
      <c r="H2998">
        <v>24.34</v>
      </c>
      <c r="I2998">
        <v>666</v>
      </c>
      <c r="J2998">
        <v>100.58</v>
      </c>
      <c r="K2998">
        <v>3</v>
      </c>
      <c r="L2998" t="s">
        <v>44</v>
      </c>
      <c r="M2998" t="s">
        <v>35</v>
      </c>
      <c r="N2998">
        <v>45967.6</v>
      </c>
      <c r="O2998" t="s">
        <v>168</v>
      </c>
      <c r="P2998" t="s">
        <v>47</v>
      </c>
      <c r="Q2998">
        <v>81.67</v>
      </c>
      <c r="R2998">
        <v>2305.6</v>
      </c>
      <c r="S2998">
        <v>4379.28</v>
      </c>
      <c r="T2998">
        <v>5433.89</v>
      </c>
      <c r="U2998" t="str">
        <f>TEXT(Table1[[#This Row],[Booking_Date]],"mmm")</f>
        <v>Sep</v>
      </c>
      <c r="V2998">
        <f>YEAR(Table1[[#This Row],[Booking_Date]])</f>
        <v>2024</v>
      </c>
      <c r="W2998" t="s">
        <v>48</v>
      </c>
      <c r="X2998" t="str">
        <f>IF(Table1[[#This Row],[Freight_Cost]]&gt;50000,"High","Low")</f>
        <v>Low</v>
      </c>
      <c r="Y2998" s="5" t="str">
        <f>IF(Table1[[#This Row],[Profit]]&gt;10000,"Good","Average")</f>
        <v>Average</v>
      </c>
      <c r="Z2998" s="5" t="str" cm="1">
        <f t="array" ref="Z2998">_xlfn.IFS(K2998&lt;=5,"Excellent",K2998&lt;=10,"Good",TRUE,"Delayed")</f>
        <v>Excellent</v>
      </c>
      <c r="AA2998" s="5" t="str">
        <f>_xlfn.XLOOKUP(Table1[[#This Row],[Shipment_ID]],A:A,E:E)</f>
        <v>ONE</v>
      </c>
      <c r="AB2998" s="5">
        <f t="shared" si="46"/>
        <v>5433.89</v>
      </c>
    </row>
    <row r="2999" spans="1:28">
      <c r="A2999" t="s">
        <v>3193</v>
      </c>
      <c r="B2999" s="1">
        <v>45476</v>
      </c>
      <c r="C2999" t="s">
        <v>89</v>
      </c>
      <c r="D2999" t="s">
        <v>108</v>
      </c>
      <c r="E2999" t="s">
        <v>66</v>
      </c>
      <c r="F2999" t="s">
        <v>32</v>
      </c>
      <c r="G2999" t="s">
        <v>84</v>
      </c>
      <c r="H2999">
        <v>20.77</v>
      </c>
      <c r="I2999">
        <v>979</v>
      </c>
      <c r="J2999">
        <v>94.46</v>
      </c>
      <c r="K2999">
        <v>2</v>
      </c>
      <c r="L2999" t="s">
        <v>68</v>
      </c>
      <c r="M2999" t="s">
        <v>60</v>
      </c>
      <c r="N2999">
        <v>44276.2</v>
      </c>
      <c r="O2999" t="s">
        <v>307</v>
      </c>
      <c r="P2999" t="s">
        <v>47</v>
      </c>
      <c r="Q2999">
        <v>85.77</v>
      </c>
      <c r="R2999">
        <v>2788.8</v>
      </c>
      <c r="S2999">
        <v>4916.66</v>
      </c>
      <c r="T2999">
        <v>6257.32</v>
      </c>
      <c r="U2999" t="str">
        <f>TEXT(Table1[[#This Row],[Booking_Date]],"mmm")</f>
        <v>Jul</v>
      </c>
      <c r="V2999">
        <f>YEAR(Table1[[#This Row],[Booking_Date]])</f>
        <v>2024</v>
      </c>
      <c r="W2999" t="s">
        <v>48</v>
      </c>
      <c r="X2999" t="str">
        <f>IF(Table1[[#This Row],[Freight_Cost]]&gt;50000,"High","Low")</f>
        <v>Low</v>
      </c>
      <c r="Y2999" s="5" t="str">
        <f>IF(Table1[[#This Row],[Profit]]&gt;10000,"Good","Average")</f>
        <v>Average</v>
      </c>
      <c r="Z2999" s="5" t="str" cm="1">
        <f t="array" ref="Z2999">_xlfn.IFS(K2999&lt;=5,"Excellent",K2999&lt;=10,"Good",TRUE,"Delayed")</f>
        <v>Excellent</v>
      </c>
      <c r="AA2999" s="5" t="str">
        <f>_xlfn.XLOOKUP(Table1[[#This Row],[Shipment_ID]],A:A,E:E)</f>
        <v>COSCO</v>
      </c>
      <c r="AB2999" s="5">
        <f t="shared" si="46"/>
        <v>6257.32</v>
      </c>
    </row>
    <row r="3000" spans="1:28">
      <c r="A3000" t="s">
        <v>3194</v>
      </c>
      <c r="B3000" s="1">
        <v>45514</v>
      </c>
      <c r="C3000" t="s">
        <v>29</v>
      </c>
      <c r="D3000" t="s">
        <v>51</v>
      </c>
      <c r="E3000" t="s">
        <v>99</v>
      </c>
      <c r="F3000" t="s">
        <v>58</v>
      </c>
      <c r="G3000" t="s">
        <v>52</v>
      </c>
      <c r="H3000">
        <v>25.87</v>
      </c>
      <c r="I3000">
        <v>2330</v>
      </c>
      <c r="J3000">
        <v>99.48</v>
      </c>
      <c r="K3000">
        <v>6</v>
      </c>
      <c r="L3000" t="s">
        <v>44</v>
      </c>
      <c r="M3000" t="s">
        <v>60</v>
      </c>
      <c r="N3000">
        <v>75180.600000000006</v>
      </c>
      <c r="O3000" t="s">
        <v>341</v>
      </c>
      <c r="P3000" t="s">
        <v>70</v>
      </c>
      <c r="Q3000">
        <v>84.03</v>
      </c>
      <c r="R3000">
        <v>5694.8</v>
      </c>
      <c r="S3000">
        <v>4207.41</v>
      </c>
      <c r="T3000">
        <v>12181.3</v>
      </c>
      <c r="U3000" t="str">
        <f>TEXT(Table1[[#This Row],[Booking_Date]],"mmm")</f>
        <v>Aug</v>
      </c>
      <c r="V3000">
        <f>YEAR(Table1[[#This Row],[Booking_Date]])</f>
        <v>2024</v>
      </c>
      <c r="W3000" t="s">
        <v>48</v>
      </c>
      <c r="X3000" t="str">
        <f>IF(Table1[[#This Row],[Freight_Cost]]&gt;50000,"High","Low")</f>
        <v>High</v>
      </c>
      <c r="Y3000" s="5" t="str">
        <f>IF(Table1[[#This Row],[Profit]]&gt;10000,"Good","Average")</f>
        <v>Good</v>
      </c>
      <c r="Z3000" s="5" t="str" cm="1">
        <f t="array" ref="Z3000">_xlfn.IFS(K3000&lt;=5,"Excellent",K3000&lt;=10,"Good",TRUE,"Delayed")</f>
        <v>Good</v>
      </c>
      <c r="AA3000" s="5" t="str">
        <f>_xlfn.XLOOKUP(Table1[[#This Row],[Shipment_ID]],A:A,E:E)</f>
        <v>ONE</v>
      </c>
      <c r="AB3000" s="5">
        <f t="shared" si="46"/>
        <v>12181.3</v>
      </c>
    </row>
    <row r="3001" spans="1:28">
      <c r="A3001" t="s">
        <v>3195</v>
      </c>
      <c r="B3001" s="1">
        <v>45321</v>
      </c>
      <c r="C3001" t="s">
        <v>115</v>
      </c>
      <c r="D3001" t="s">
        <v>108</v>
      </c>
      <c r="E3001" t="s">
        <v>66</v>
      </c>
      <c r="F3001" t="s">
        <v>32</v>
      </c>
      <c r="G3001" t="s">
        <v>59</v>
      </c>
      <c r="H3001">
        <v>14.79</v>
      </c>
      <c r="I3001">
        <v>2497</v>
      </c>
      <c r="J3001">
        <v>103.8</v>
      </c>
      <c r="K3001">
        <v>6</v>
      </c>
      <c r="L3001" t="s">
        <v>34</v>
      </c>
      <c r="M3001" t="s">
        <v>45</v>
      </c>
      <c r="N3001">
        <v>62231</v>
      </c>
      <c r="O3001" t="s">
        <v>535</v>
      </c>
      <c r="P3001" t="s">
        <v>54</v>
      </c>
      <c r="Q3001">
        <v>84.83</v>
      </c>
      <c r="R3001">
        <v>5585.6</v>
      </c>
      <c r="S3001">
        <v>4026.27</v>
      </c>
      <c r="T3001">
        <v>9200</v>
      </c>
      <c r="U3001" t="str">
        <f>TEXT(Table1[[#This Row],[Booking_Date]],"mmm")</f>
        <v>Jan</v>
      </c>
      <c r="V3001">
        <f>YEAR(Table1[[#This Row],[Booking_Date]])</f>
        <v>2024</v>
      </c>
      <c r="W3001" t="s">
        <v>38</v>
      </c>
      <c r="X3001" t="str">
        <f>IF(Table1[[#This Row],[Freight_Cost]]&gt;50000,"High","Low")</f>
        <v>High</v>
      </c>
      <c r="Y3001" s="5" t="str">
        <f>IF(Table1[[#This Row],[Profit]]&gt;10000,"Good","Average")</f>
        <v>Average</v>
      </c>
      <c r="Z3001" s="5" t="str" cm="1">
        <f t="array" ref="Z3001">_xlfn.IFS(K3001&lt;=5,"Excellent",K3001&lt;=10,"Good",TRUE,"Delayed")</f>
        <v>Good</v>
      </c>
      <c r="AA3001" s="5" t="str">
        <f>_xlfn.XLOOKUP(Table1[[#This Row],[Shipment_ID]],A:A,E:E)</f>
        <v>COSCO</v>
      </c>
      <c r="AB3001" s="5">
        <f t="shared" si="46"/>
        <v>9200</v>
      </c>
    </row>
    <row r="3002" spans="1:28">
      <c r="A3002" t="s">
        <v>3196</v>
      </c>
      <c r="B3002" s="1">
        <v>45576</v>
      </c>
      <c r="C3002" t="s">
        <v>64</v>
      </c>
      <c r="D3002" t="s">
        <v>30</v>
      </c>
      <c r="E3002" t="s">
        <v>31</v>
      </c>
      <c r="F3002" t="s">
        <v>32</v>
      </c>
      <c r="G3002" t="s">
        <v>90</v>
      </c>
      <c r="H3002">
        <v>20.309999999999999</v>
      </c>
      <c r="I3002">
        <v>1191</v>
      </c>
      <c r="J3002">
        <v>97.42</v>
      </c>
      <c r="K3002">
        <v>4</v>
      </c>
      <c r="L3002" t="s">
        <v>68</v>
      </c>
      <c r="M3002" t="s">
        <v>45</v>
      </c>
      <c r="N3002">
        <v>48261.4</v>
      </c>
      <c r="O3002" t="s">
        <v>368</v>
      </c>
      <c r="P3002" t="s">
        <v>54</v>
      </c>
      <c r="Q3002">
        <v>85.35</v>
      </c>
      <c r="R3002">
        <v>3194.4</v>
      </c>
      <c r="S3002">
        <v>3370.62</v>
      </c>
      <c r="T3002">
        <v>8463.65</v>
      </c>
      <c r="U3002" t="str">
        <f>TEXT(Table1[[#This Row],[Booking_Date]],"mmm")</f>
        <v>Oct</v>
      </c>
      <c r="V3002">
        <f>YEAR(Table1[[#This Row],[Booking_Date]])</f>
        <v>2024</v>
      </c>
      <c r="W3002" t="s">
        <v>104</v>
      </c>
      <c r="X3002" t="str">
        <f>IF(Table1[[#This Row],[Freight_Cost]]&gt;50000,"High","Low")</f>
        <v>Low</v>
      </c>
      <c r="Y3002" s="5" t="str">
        <f>IF(Table1[[#This Row],[Profit]]&gt;10000,"Good","Average")</f>
        <v>Average</v>
      </c>
      <c r="Z3002" s="5" t="str" cm="1">
        <f t="array" ref="Z3002">_xlfn.IFS(K3002&lt;=5,"Excellent",K3002&lt;=10,"Good",TRUE,"Delayed")</f>
        <v>Excellent</v>
      </c>
      <c r="AA3002" s="5" t="str">
        <f>_xlfn.XLOOKUP(Table1[[#This Row],[Shipment_ID]],A:A,E:E)</f>
        <v>Hapag-Lloyd</v>
      </c>
      <c r="AB3002" s="5">
        <f t="shared" si="46"/>
        <v>8463.65</v>
      </c>
    </row>
    <row r="3003" spans="1:28">
      <c r="A3003" t="s">
        <v>3197</v>
      </c>
      <c r="B3003" s="1">
        <v>45308</v>
      </c>
      <c r="C3003" t="s">
        <v>50</v>
      </c>
      <c r="D3003" t="s">
        <v>65</v>
      </c>
      <c r="E3003" t="s">
        <v>66</v>
      </c>
      <c r="F3003" t="s">
        <v>58</v>
      </c>
      <c r="G3003" t="s">
        <v>67</v>
      </c>
      <c r="H3003">
        <v>12.44</v>
      </c>
      <c r="I3003">
        <v>975</v>
      </c>
      <c r="J3003">
        <v>103.49</v>
      </c>
      <c r="K3003">
        <v>4</v>
      </c>
      <c r="L3003" t="s">
        <v>34</v>
      </c>
      <c r="M3003" t="s">
        <v>45</v>
      </c>
      <c r="N3003">
        <v>53814.8</v>
      </c>
      <c r="O3003" t="s">
        <v>128</v>
      </c>
      <c r="P3003" t="s">
        <v>78</v>
      </c>
      <c r="Q3003">
        <v>82.3</v>
      </c>
      <c r="R3003">
        <v>2447.6</v>
      </c>
      <c r="S3003">
        <v>4516.53</v>
      </c>
      <c r="T3003">
        <v>4650.82</v>
      </c>
      <c r="U3003" t="str">
        <f>TEXT(Table1[[#This Row],[Booking_Date]],"mmm")</f>
        <v>Jan</v>
      </c>
      <c r="V3003">
        <f>YEAR(Table1[[#This Row],[Booking_Date]])</f>
        <v>2024</v>
      </c>
      <c r="W3003" t="s">
        <v>38</v>
      </c>
      <c r="X3003" t="str">
        <f>IF(Table1[[#This Row],[Freight_Cost]]&gt;50000,"High","Low")</f>
        <v>High</v>
      </c>
      <c r="Y3003" s="5" t="str">
        <f>IF(Table1[[#This Row],[Profit]]&gt;10000,"Good","Average")</f>
        <v>Average</v>
      </c>
      <c r="Z3003" s="5" t="str" cm="1">
        <f t="array" ref="Z3003">_xlfn.IFS(K3003&lt;=5,"Excellent",K3003&lt;=10,"Good",TRUE,"Delayed")</f>
        <v>Excellent</v>
      </c>
      <c r="AA3003" s="5" t="str">
        <f>_xlfn.XLOOKUP(Table1[[#This Row],[Shipment_ID]],A:A,E:E)</f>
        <v>COSCO</v>
      </c>
      <c r="AB3003" s="5">
        <f t="shared" si="46"/>
        <v>4650.82</v>
      </c>
    </row>
    <row r="3004" spans="1:28">
      <c r="A3004" t="s">
        <v>3198</v>
      </c>
      <c r="B3004" s="1">
        <v>45329</v>
      </c>
      <c r="C3004" t="s">
        <v>40</v>
      </c>
      <c r="D3004" t="s">
        <v>82</v>
      </c>
      <c r="E3004" t="s">
        <v>99</v>
      </c>
      <c r="F3004" t="s">
        <v>32</v>
      </c>
      <c r="G3004" t="s">
        <v>33</v>
      </c>
      <c r="H3004">
        <v>24.74</v>
      </c>
      <c r="I3004">
        <v>2270</v>
      </c>
      <c r="J3004">
        <v>101.89</v>
      </c>
      <c r="K3004">
        <v>5</v>
      </c>
      <c r="L3004" t="s">
        <v>68</v>
      </c>
      <c r="M3004" t="s">
        <v>45</v>
      </c>
      <c r="N3004">
        <v>65732.800000000003</v>
      </c>
      <c r="O3004" t="s">
        <v>989</v>
      </c>
      <c r="P3004" t="s">
        <v>37</v>
      </c>
      <c r="Q3004">
        <v>82.3</v>
      </c>
      <c r="R3004">
        <v>5529.6</v>
      </c>
      <c r="S3004">
        <v>2190.16</v>
      </c>
      <c r="T3004">
        <v>11446.58</v>
      </c>
      <c r="U3004" t="str">
        <f>TEXT(Table1[[#This Row],[Booking_Date]],"mmm")</f>
        <v>Feb</v>
      </c>
      <c r="V3004">
        <f>YEAR(Table1[[#This Row],[Booking_Date]])</f>
        <v>2024</v>
      </c>
      <c r="W3004" t="s">
        <v>38</v>
      </c>
      <c r="X3004" t="str">
        <f>IF(Table1[[#This Row],[Freight_Cost]]&gt;50000,"High","Low")</f>
        <v>High</v>
      </c>
      <c r="Y3004" s="5" t="str">
        <f>IF(Table1[[#This Row],[Profit]]&gt;10000,"Good","Average")</f>
        <v>Good</v>
      </c>
      <c r="Z3004" s="5" t="str" cm="1">
        <f t="array" ref="Z3004">_xlfn.IFS(K3004&lt;=5,"Excellent",K3004&lt;=10,"Good",TRUE,"Delayed")</f>
        <v>Excellent</v>
      </c>
      <c r="AA3004" s="5" t="str">
        <f>_xlfn.XLOOKUP(Table1[[#This Row],[Shipment_ID]],A:A,E:E)</f>
        <v>ONE</v>
      </c>
      <c r="AB3004" s="5">
        <f t="shared" si="46"/>
        <v>11446.58</v>
      </c>
    </row>
    <row r="3005" spans="1:28">
      <c r="A3005" t="s">
        <v>3199</v>
      </c>
      <c r="B3005" s="1">
        <v>45333</v>
      </c>
      <c r="C3005" t="s">
        <v>121</v>
      </c>
      <c r="D3005" t="s">
        <v>82</v>
      </c>
      <c r="E3005" t="s">
        <v>57</v>
      </c>
      <c r="F3005" t="s">
        <v>32</v>
      </c>
      <c r="G3005" t="s">
        <v>52</v>
      </c>
      <c r="H3005">
        <v>16.54</v>
      </c>
      <c r="I3005">
        <v>2415</v>
      </c>
      <c r="J3005">
        <v>92.31</v>
      </c>
      <c r="K3005">
        <v>7</v>
      </c>
      <c r="L3005" t="s">
        <v>34</v>
      </c>
      <c r="M3005" t="s">
        <v>35</v>
      </c>
      <c r="N3005">
        <v>63943.199999999997</v>
      </c>
      <c r="O3005" t="s">
        <v>116</v>
      </c>
      <c r="P3005" t="s">
        <v>37</v>
      </c>
      <c r="Q3005">
        <v>87.15</v>
      </c>
      <c r="R3005">
        <v>5491.6</v>
      </c>
      <c r="S3005">
        <v>4779.87</v>
      </c>
      <c r="T3005">
        <v>10971.71</v>
      </c>
      <c r="U3005" t="str">
        <f>TEXT(Table1[[#This Row],[Booking_Date]],"mmm")</f>
        <v>Feb</v>
      </c>
      <c r="V3005">
        <f>YEAR(Table1[[#This Row],[Booking_Date]])</f>
        <v>2024</v>
      </c>
      <c r="W3005" t="s">
        <v>38</v>
      </c>
      <c r="X3005" t="str">
        <f>IF(Table1[[#This Row],[Freight_Cost]]&gt;50000,"High","Low")</f>
        <v>High</v>
      </c>
      <c r="Y3005" s="5" t="str">
        <f>IF(Table1[[#This Row],[Profit]]&gt;10000,"Good","Average")</f>
        <v>Good</v>
      </c>
      <c r="Z3005" s="5" t="str" cm="1">
        <f t="array" ref="Z3005">_xlfn.IFS(K3005&lt;=5,"Excellent",K3005&lt;=10,"Good",TRUE,"Delayed")</f>
        <v>Good</v>
      </c>
      <c r="AA3005" s="5" t="str">
        <f>_xlfn.XLOOKUP(Table1[[#This Row],[Shipment_ID]],A:A,E:E)</f>
        <v>Evergreen</v>
      </c>
      <c r="AB3005" s="5">
        <f t="shared" si="46"/>
        <v>10971.71</v>
      </c>
    </row>
    <row r="3006" spans="1:28">
      <c r="A3006" t="s">
        <v>3200</v>
      </c>
      <c r="B3006" s="1">
        <v>45296</v>
      </c>
      <c r="C3006" t="s">
        <v>40</v>
      </c>
      <c r="D3006" t="s">
        <v>108</v>
      </c>
      <c r="E3006" t="s">
        <v>57</v>
      </c>
      <c r="F3006" t="s">
        <v>58</v>
      </c>
      <c r="G3006" t="s">
        <v>67</v>
      </c>
      <c r="H3006">
        <v>25.19</v>
      </c>
      <c r="I3006">
        <v>2709</v>
      </c>
      <c r="J3006">
        <v>99.88</v>
      </c>
      <c r="K3006">
        <v>6</v>
      </c>
      <c r="L3006" t="s">
        <v>44</v>
      </c>
      <c r="M3006" t="s">
        <v>35</v>
      </c>
      <c r="N3006">
        <v>83164.600000000006</v>
      </c>
      <c r="O3006" t="s">
        <v>178</v>
      </c>
      <c r="P3006" t="s">
        <v>54</v>
      </c>
      <c r="Q3006">
        <v>88.48</v>
      </c>
      <c r="R3006">
        <v>6425.6</v>
      </c>
      <c r="S3006">
        <v>3977.66</v>
      </c>
      <c r="T3006">
        <v>8697.92</v>
      </c>
      <c r="U3006" t="str">
        <f>TEXT(Table1[[#This Row],[Booking_Date]],"mmm")</f>
        <v>Jan</v>
      </c>
      <c r="V3006">
        <f>YEAR(Table1[[#This Row],[Booking_Date]])</f>
        <v>2024</v>
      </c>
      <c r="W3006" t="s">
        <v>38</v>
      </c>
      <c r="X3006" t="str">
        <f>IF(Table1[[#This Row],[Freight_Cost]]&gt;50000,"High","Low")</f>
        <v>High</v>
      </c>
      <c r="Y3006" s="5" t="str">
        <f>IF(Table1[[#This Row],[Profit]]&gt;10000,"Good","Average")</f>
        <v>Average</v>
      </c>
      <c r="Z3006" s="5" t="str" cm="1">
        <f t="array" ref="Z3006">_xlfn.IFS(K3006&lt;=5,"Excellent",K3006&lt;=10,"Good",TRUE,"Delayed")</f>
        <v>Good</v>
      </c>
      <c r="AA3006" s="5" t="str">
        <f>_xlfn.XLOOKUP(Table1[[#This Row],[Shipment_ID]],A:A,E:E)</f>
        <v>Evergreen</v>
      </c>
      <c r="AB3006" s="5">
        <f t="shared" si="46"/>
        <v>8697.92</v>
      </c>
    </row>
    <row r="3007" spans="1:28">
      <c r="A3007" t="s">
        <v>3201</v>
      </c>
      <c r="B3007" s="1">
        <v>45826</v>
      </c>
      <c r="C3007" t="s">
        <v>40</v>
      </c>
      <c r="D3007" t="s">
        <v>72</v>
      </c>
      <c r="E3007" t="s">
        <v>31</v>
      </c>
      <c r="F3007" t="s">
        <v>32</v>
      </c>
      <c r="G3007" t="s">
        <v>43</v>
      </c>
      <c r="H3007">
        <v>17.149999999999999</v>
      </c>
      <c r="I3007">
        <v>731</v>
      </c>
      <c r="J3007">
        <v>96.35</v>
      </c>
      <c r="K3007">
        <v>2</v>
      </c>
      <c r="L3007" t="s">
        <v>68</v>
      </c>
      <c r="M3007" t="s">
        <v>60</v>
      </c>
      <c r="N3007">
        <v>38269</v>
      </c>
      <c r="O3007" t="s">
        <v>168</v>
      </c>
      <c r="P3007" t="s">
        <v>74</v>
      </c>
      <c r="Q3007">
        <v>88.85</v>
      </c>
      <c r="R3007">
        <v>2148</v>
      </c>
      <c r="S3007">
        <v>3797.6</v>
      </c>
      <c r="T3007">
        <v>3661.11</v>
      </c>
      <c r="U3007" t="str">
        <f>TEXT(Table1[[#This Row],[Booking_Date]],"mmm")</f>
        <v>Jun</v>
      </c>
      <c r="V3007">
        <f>YEAR(Table1[[#This Row],[Booking_Date]])</f>
        <v>2025</v>
      </c>
      <c r="W3007" t="s">
        <v>75</v>
      </c>
      <c r="X3007" t="str">
        <f>IF(Table1[[#This Row],[Freight_Cost]]&gt;50000,"High","Low")</f>
        <v>Low</v>
      </c>
      <c r="Y3007" s="5" t="str">
        <f>IF(Table1[[#This Row],[Profit]]&gt;10000,"Good","Average")</f>
        <v>Average</v>
      </c>
      <c r="Z3007" s="5" t="str" cm="1">
        <f t="array" ref="Z3007">_xlfn.IFS(K3007&lt;=5,"Excellent",K3007&lt;=10,"Good",TRUE,"Delayed")</f>
        <v>Excellent</v>
      </c>
      <c r="AA3007" s="5" t="str">
        <f>_xlfn.XLOOKUP(Table1[[#This Row],[Shipment_ID]],A:A,E:E)</f>
        <v>Hapag-Lloyd</v>
      </c>
      <c r="AB3007" s="5">
        <f t="shared" si="46"/>
        <v>3661.11</v>
      </c>
    </row>
    <row r="3008" spans="1:28">
      <c r="A3008" t="s">
        <v>3202</v>
      </c>
      <c r="B3008" s="1">
        <v>45810</v>
      </c>
      <c r="C3008" t="s">
        <v>115</v>
      </c>
      <c r="D3008" t="s">
        <v>65</v>
      </c>
      <c r="E3008" t="s">
        <v>102</v>
      </c>
      <c r="F3008" t="s">
        <v>58</v>
      </c>
      <c r="G3008" t="s">
        <v>90</v>
      </c>
      <c r="H3008">
        <v>25.71</v>
      </c>
      <c r="I3008">
        <v>1166</v>
      </c>
      <c r="J3008">
        <v>101.26</v>
      </c>
      <c r="K3008">
        <v>4</v>
      </c>
      <c r="L3008" t="s">
        <v>44</v>
      </c>
      <c r="M3008" t="s">
        <v>45</v>
      </c>
      <c r="N3008">
        <v>62782.2</v>
      </c>
      <c r="O3008" t="s">
        <v>148</v>
      </c>
      <c r="P3008" t="s">
        <v>74</v>
      </c>
      <c r="Q3008">
        <v>86.12</v>
      </c>
      <c r="R3008">
        <v>3360.4</v>
      </c>
      <c r="S3008">
        <v>2723.81</v>
      </c>
      <c r="T3008">
        <v>10732.02</v>
      </c>
      <c r="U3008" t="str">
        <f>TEXT(Table1[[#This Row],[Booking_Date]],"mmm")</f>
        <v>Jun</v>
      </c>
      <c r="V3008">
        <f>YEAR(Table1[[#This Row],[Booking_Date]])</f>
        <v>2025</v>
      </c>
      <c r="W3008" t="s">
        <v>75</v>
      </c>
      <c r="X3008" t="str">
        <f>IF(Table1[[#This Row],[Freight_Cost]]&gt;50000,"High","Low")</f>
        <v>High</v>
      </c>
      <c r="Y3008" s="5" t="str">
        <f>IF(Table1[[#This Row],[Profit]]&gt;10000,"Good","Average")</f>
        <v>Good</v>
      </c>
      <c r="Z3008" s="5" t="str" cm="1">
        <f t="array" ref="Z3008">_xlfn.IFS(K3008&lt;=5,"Excellent",K3008&lt;=10,"Good",TRUE,"Delayed")</f>
        <v>Excellent</v>
      </c>
      <c r="AA3008" s="5" t="str">
        <f>_xlfn.XLOOKUP(Table1[[#This Row],[Shipment_ID]],A:A,E:E)</f>
        <v>Maersk</v>
      </c>
      <c r="AB3008" s="5">
        <f t="shared" si="46"/>
        <v>10732.02</v>
      </c>
    </row>
    <row r="3009" spans="1:28">
      <c r="A3009" t="s">
        <v>3203</v>
      </c>
      <c r="B3009" s="1">
        <v>45553</v>
      </c>
      <c r="C3009" t="s">
        <v>121</v>
      </c>
      <c r="D3009" t="s">
        <v>82</v>
      </c>
      <c r="E3009" t="s">
        <v>31</v>
      </c>
      <c r="F3009" t="s">
        <v>32</v>
      </c>
      <c r="G3009" t="s">
        <v>90</v>
      </c>
      <c r="H3009">
        <v>13.97</v>
      </c>
      <c r="I3009">
        <v>1968</v>
      </c>
      <c r="J3009">
        <v>98.68</v>
      </c>
      <c r="K3009">
        <v>6</v>
      </c>
      <c r="L3009" t="s">
        <v>34</v>
      </c>
      <c r="M3009" t="s">
        <v>60</v>
      </c>
      <c r="N3009">
        <v>53030.6</v>
      </c>
      <c r="O3009" t="s">
        <v>464</v>
      </c>
      <c r="P3009" t="s">
        <v>78</v>
      </c>
      <c r="Q3009">
        <v>85.67</v>
      </c>
      <c r="R3009">
        <v>4494.8</v>
      </c>
      <c r="S3009">
        <v>4962.8100000000004</v>
      </c>
      <c r="T3009">
        <v>9135.99</v>
      </c>
      <c r="U3009" t="str">
        <f>TEXT(Table1[[#This Row],[Booking_Date]],"mmm")</f>
        <v>Sep</v>
      </c>
      <c r="V3009">
        <f>YEAR(Table1[[#This Row],[Booking_Date]])</f>
        <v>2024</v>
      </c>
      <c r="W3009" t="s">
        <v>48</v>
      </c>
      <c r="X3009" t="str">
        <f>IF(Table1[[#This Row],[Freight_Cost]]&gt;50000,"High","Low")</f>
        <v>High</v>
      </c>
      <c r="Y3009" s="5" t="str">
        <f>IF(Table1[[#This Row],[Profit]]&gt;10000,"Good","Average")</f>
        <v>Average</v>
      </c>
      <c r="Z3009" s="5" t="str" cm="1">
        <f t="array" ref="Z3009">_xlfn.IFS(K3009&lt;=5,"Excellent",K3009&lt;=10,"Good",TRUE,"Delayed")</f>
        <v>Good</v>
      </c>
      <c r="AA3009" s="5" t="str">
        <f>_xlfn.XLOOKUP(Table1[[#This Row],[Shipment_ID]],A:A,E:E)</f>
        <v>Hapag-Lloyd</v>
      </c>
      <c r="AB3009" s="5">
        <f t="shared" si="46"/>
        <v>9135.99</v>
      </c>
    </row>
    <row r="3010" spans="1:28">
      <c r="A3010" t="s">
        <v>3204</v>
      </c>
      <c r="B3010" s="1">
        <v>45673</v>
      </c>
      <c r="C3010" t="s">
        <v>64</v>
      </c>
      <c r="D3010" t="s">
        <v>56</v>
      </c>
      <c r="E3010" t="s">
        <v>102</v>
      </c>
      <c r="F3010" t="s">
        <v>58</v>
      </c>
      <c r="G3010" t="s">
        <v>67</v>
      </c>
      <c r="H3010">
        <v>17.2</v>
      </c>
      <c r="I3010">
        <v>2444</v>
      </c>
      <c r="J3010">
        <v>94.54</v>
      </c>
      <c r="K3010">
        <v>6</v>
      </c>
      <c r="L3010" t="s">
        <v>68</v>
      </c>
      <c r="M3010" t="s">
        <v>35</v>
      </c>
      <c r="N3010">
        <v>74652.800000000003</v>
      </c>
      <c r="O3010" t="s">
        <v>402</v>
      </c>
      <c r="P3010" t="s">
        <v>47</v>
      </c>
      <c r="Q3010">
        <v>85.96</v>
      </c>
      <c r="R3010">
        <v>5576</v>
      </c>
      <c r="S3010">
        <v>4358.9399999999996</v>
      </c>
      <c r="T3010">
        <v>7914.06</v>
      </c>
      <c r="U3010" t="str">
        <f>TEXT(Table1[[#This Row],[Booking_Date]],"mmm")</f>
        <v>Jan</v>
      </c>
      <c r="V3010">
        <f>YEAR(Table1[[#This Row],[Booking_Date]])</f>
        <v>2025</v>
      </c>
      <c r="W3010" t="s">
        <v>38</v>
      </c>
      <c r="X3010" t="str">
        <f>IF(Table1[[#This Row],[Freight_Cost]]&gt;50000,"High","Low")</f>
        <v>High</v>
      </c>
      <c r="Y3010" s="5" t="str">
        <f>IF(Table1[[#This Row],[Profit]]&gt;10000,"Good","Average")</f>
        <v>Average</v>
      </c>
      <c r="Z3010" s="5" t="str" cm="1">
        <f t="array" ref="Z3010">_xlfn.IFS(K3010&lt;=5,"Excellent",K3010&lt;=10,"Good",TRUE,"Delayed")</f>
        <v>Good</v>
      </c>
      <c r="AA3010" s="5" t="str">
        <f>_xlfn.XLOOKUP(Table1[[#This Row],[Shipment_ID]],A:A,E:E)</f>
        <v>Maersk</v>
      </c>
      <c r="AB3010" s="5">
        <f t="shared" ref="AB3010:AB3073" si="47">INDEX(T:T,MATCH(A3010,A:A,0))</f>
        <v>7914.06</v>
      </c>
    </row>
    <row r="3011" spans="1:28">
      <c r="A3011" t="s">
        <v>3205</v>
      </c>
      <c r="B3011" s="1">
        <v>46084</v>
      </c>
      <c r="C3011" t="s">
        <v>40</v>
      </c>
      <c r="D3011" t="s">
        <v>51</v>
      </c>
      <c r="E3011" t="s">
        <v>99</v>
      </c>
      <c r="F3011" t="s">
        <v>32</v>
      </c>
      <c r="G3011" t="s">
        <v>52</v>
      </c>
      <c r="H3011">
        <v>18.84</v>
      </c>
      <c r="I3011">
        <v>1022</v>
      </c>
      <c r="J3011">
        <v>94.04</v>
      </c>
      <c r="K3011">
        <v>3</v>
      </c>
      <c r="L3011" t="s">
        <v>68</v>
      </c>
      <c r="M3011" t="s">
        <v>45</v>
      </c>
      <c r="N3011">
        <v>44504.800000000003</v>
      </c>
      <c r="O3011" t="s">
        <v>338</v>
      </c>
      <c r="P3011" t="s">
        <v>47</v>
      </c>
      <c r="Q3011">
        <v>88.89</v>
      </c>
      <c r="R3011">
        <v>2797.6</v>
      </c>
      <c r="S3011">
        <v>3975.35</v>
      </c>
      <c r="T3011">
        <v>4435.08</v>
      </c>
      <c r="U3011" t="str">
        <f>TEXT(Table1[[#This Row],[Booking_Date]],"mmm")</f>
        <v>Mar</v>
      </c>
      <c r="V3011">
        <f>YEAR(Table1[[#This Row],[Booking_Date]])</f>
        <v>2026</v>
      </c>
      <c r="W3011" t="s">
        <v>38</v>
      </c>
      <c r="X3011" t="str">
        <f>IF(Table1[[#This Row],[Freight_Cost]]&gt;50000,"High","Low")</f>
        <v>Low</v>
      </c>
      <c r="Y3011" s="5" t="str">
        <f>IF(Table1[[#This Row],[Profit]]&gt;10000,"Good","Average")</f>
        <v>Average</v>
      </c>
      <c r="Z3011" s="5" t="str" cm="1">
        <f t="array" ref="Z3011">_xlfn.IFS(K3011&lt;=5,"Excellent",K3011&lt;=10,"Good",TRUE,"Delayed")</f>
        <v>Excellent</v>
      </c>
      <c r="AA3011" s="5" t="str">
        <f>_xlfn.XLOOKUP(Table1[[#This Row],[Shipment_ID]],A:A,E:E)</f>
        <v>ONE</v>
      </c>
      <c r="AB3011" s="5">
        <f t="shared" si="47"/>
        <v>4435.08</v>
      </c>
    </row>
    <row r="3012" spans="1:28">
      <c r="A3012" t="s">
        <v>3206</v>
      </c>
      <c r="B3012" s="1">
        <v>45983</v>
      </c>
      <c r="C3012" t="s">
        <v>64</v>
      </c>
      <c r="D3012" t="s">
        <v>56</v>
      </c>
      <c r="E3012" t="s">
        <v>83</v>
      </c>
      <c r="F3012" t="s">
        <v>32</v>
      </c>
      <c r="G3012" t="s">
        <v>43</v>
      </c>
      <c r="H3012">
        <v>23.76</v>
      </c>
      <c r="I3012">
        <v>747</v>
      </c>
      <c r="J3012">
        <v>86.5</v>
      </c>
      <c r="K3012">
        <v>3</v>
      </c>
      <c r="L3012" t="s">
        <v>34</v>
      </c>
      <c r="M3012" t="s">
        <v>45</v>
      </c>
      <c r="N3012">
        <v>47228</v>
      </c>
      <c r="O3012" t="s">
        <v>61</v>
      </c>
      <c r="P3012" t="s">
        <v>47</v>
      </c>
      <c r="Q3012">
        <v>87.69</v>
      </c>
      <c r="R3012">
        <v>2444.4</v>
      </c>
      <c r="S3012">
        <v>3180.63</v>
      </c>
      <c r="T3012">
        <v>5152.05</v>
      </c>
      <c r="U3012" t="str">
        <f>TEXT(Table1[[#This Row],[Booking_Date]],"mmm")</f>
        <v>Nov</v>
      </c>
      <c r="V3012">
        <f>YEAR(Table1[[#This Row],[Booking_Date]])</f>
        <v>2025</v>
      </c>
      <c r="W3012" t="s">
        <v>104</v>
      </c>
      <c r="X3012" t="str">
        <f>IF(Table1[[#This Row],[Freight_Cost]]&gt;50000,"High","Low")</f>
        <v>Low</v>
      </c>
      <c r="Y3012" s="5" t="str">
        <f>IF(Table1[[#This Row],[Profit]]&gt;10000,"Good","Average")</f>
        <v>Average</v>
      </c>
      <c r="Z3012" s="5" t="str" cm="1">
        <f t="array" ref="Z3012">_xlfn.IFS(K3012&lt;=5,"Excellent",K3012&lt;=10,"Good",TRUE,"Delayed")</f>
        <v>Excellent</v>
      </c>
      <c r="AA3012" s="5" t="str">
        <f>_xlfn.XLOOKUP(Table1[[#This Row],[Shipment_ID]],A:A,E:E)</f>
        <v>MSC</v>
      </c>
      <c r="AB3012" s="5">
        <f t="shared" si="47"/>
        <v>5152.05</v>
      </c>
    </row>
    <row r="3013" spans="1:28">
      <c r="A3013" t="s">
        <v>3207</v>
      </c>
      <c r="B3013" s="1">
        <v>45902</v>
      </c>
      <c r="C3013" t="s">
        <v>64</v>
      </c>
      <c r="D3013" t="s">
        <v>65</v>
      </c>
      <c r="E3013" t="s">
        <v>57</v>
      </c>
      <c r="F3013" t="s">
        <v>58</v>
      </c>
      <c r="G3013" t="s">
        <v>52</v>
      </c>
      <c r="H3013">
        <v>16.5</v>
      </c>
      <c r="I3013">
        <v>1530</v>
      </c>
      <c r="J3013">
        <v>99.52</v>
      </c>
      <c r="K3013">
        <v>4</v>
      </c>
      <c r="L3013" t="s">
        <v>34</v>
      </c>
      <c r="M3013" t="s">
        <v>45</v>
      </c>
      <c r="N3013">
        <v>63652.4</v>
      </c>
      <c r="O3013" t="s">
        <v>283</v>
      </c>
      <c r="P3013" t="s">
        <v>78</v>
      </c>
      <c r="Q3013">
        <v>81.72</v>
      </c>
      <c r="R3013">
        <v>3720</v>
      </c>
      <c r="S3013">
        <v>1994.91</v>
      </c>
      <c r="T3013">
        <v>9656.5400000000009</v>
      </c>
      <c r="U3013" t="str">
        <f>TEXT(Table1[[#This Row],[Booking_Date]],"mmm")</f>
        <v>Sep</v>
      </c>
      <c r="V3013">
        <f>YEAR(Table1[[#This Row],[Booking_Date]])</f>
        <v>2025</v>
      </c>
      <c r="W3013" t="s">
        <v>48</v>
      </c>
      <c r="X3013" t="str">
        <f>IF(Table1[[#This Row],[Freight_Cost]]&gt;50000,"High","Low")</f>
        <v>High</v>
      </c>
      <c r="Y3013" s="5" t="str">
        <f>IF(Table1[[#This Row],[Profit]]&gt;10000,"Good","Average")</f>
        <v>Average</v>
      </c>
      <c r="Z3013" s="5" t="str" cm="1">
        <f t="array" ref="Z3013">_xlfn.IFS(K3013&lt;=5,"Excellent",K3013&lt;=10,"Good",TRUE,"Delayed")</f>
        <v>Excellent</v>
      </c>
      <c r="AA3013" s="5" t="str">
        <f>_xlfn.XLOOKUP(Table1[[#This Row],[Shipment_ID]],A:A,E:E)</f>
        <v>Evergreen</v>
      </c>
      <c r="AB3013" s="5">
        <f t="shared" si="47"/>
        <v>9656.5400000000009</v>
      </c>
    </row>
    <row r="3014" spans="1:28">
      <c r="A3014" t="s">
        <v>3208</v>
      </c>
      <c r="B3014" s="1">
        <v>45497</v>
      </c>
      <c r="C3014" t="s">
        <v>29</v>
      </c>
      <c r="D3014" t="s">
        <v>56</v>
      </c>
      <c r="E3014" t="s">
        <v>102</v>
      </c>
      <c r="F3014" t="s">
        <v>58</v>
      </c>
      <c r="G3014" t="s">
        <v>84</v>
      </c>
      <c r="H3014">
        <v>19.22</v>
      </c>
      <c r="I3014">
        <v>2180</v>
      </c>
      <c r="J3014">
        <v>104.33</v>
      </c>
      <c r="K3014">
        <v>6</v>
      </c>
      <c r="L3014" t="s">
        <v>68</v>
      </c>
      <c r="M3014" t="s">
        <v>45</v>
      </c>
      <c r="N3014">
        <v>71977.600000000006</v>
      </c>
      <c r="O3014" t="s">
        <v>216</v>
      </c>
      <c r="P3014" t="s">
        <v>37</v>
      </c>
      <c r="Q3014">
        <v>86.53</v>
      </c>
      <c r="R3014">
        <v>5128.8</v>
      </c>
      <c r="S3014">
        <v>1511.16</v>
      </c>
      <c r="T3014">
        <v>12288.26</v>
      </c>
      <c r="U3014" t="str">
        <f>TEXT(Table1[[#This Row],[Booking_Date]],"mmm")</f>
        <v>Jul</v>
      </c>
      <c r="V3014">
        <f>YEAR(Table1[[#This Row],[Booking_Date]])</f>
        <v>2024</v>
      </c>
      <c r="W3014" t="s">
        <v>48</v>
      </c>
      <c r="X3014" t="str">
        <f>IF(Table1[[#This Row],[Freight_Cost]]&gt;50000,"High","Low")</f>
        <v>High</v>
      </c>
      <c r="Y3014" s="5" t="str">
        <f>IF(Table1[[#This Row],[Profit]]&gt;10000,"Good","Average")</f>
        <v>Good</v>
      </c>
      <c r="Z3014" s="5" t="str" cm="1">
        <f t="array" ref="Z3014">_xlfn.IFS(K3014&lt;=5,"Excellent",K3014&lt;=10,"Good",TRUE,"Delayed")</f>
        <v>Good</v>
      </c>
      <c r="AA3014" s="5" t="str">
        <f>_xlfn.XLOOKUP(Table1[[#This Row],[Shipment_ID]],A:A,E:E)</f>
        <v>Maersk</v>
      </c>
      <c r="AB3014" s="5">
        <f t="shared" si="47"/>
        <v>12288.26</v>
      </c>
    </row>
    <row r="3015" spans="1:28">
      <c r="A3015" t="s">
        <v>3209</v>
      </c>
      <c r="B3015" s="1">
        <v>45788</v>
      </c>
      <c r="C3015" t="s">
        <v>40</v>
      </c>
      <c r="D3015" t="s">
        <v>51</v>
      </c>
      <c r="E3015" t="s">
        <v>42</v>
      </c>
      <c r="F3015" t="s">
        <v>58</v>
      </c>
      <c r="G3015" t="s">
        <v>59</v>
      </c>
      <c r="H3015">
        <v>24.2</v>
      </c>
      <c r="I3015">
        <v>1640</v>
      </c>
      <c r="J3015">
        <v>103.32</v>
      </c>
      <c r="K3015">
        <v>5</v>
      </c>
      <c r="L3015" t="s">
        <v>68</v>
      </c>
      <c r="M3015" t="s">
        <v>35</v>
      </c>
      <c r="N3015">
        <v>72358.399999999994</v>
      </c>
      <c r="O3015" t="s">
        <v>518</v>
      </c>
      <c r="P3015" t="s">
        <v>62</v>
      </c>
      <c r="Q3015">
        <v>81.73</v>
      </c>
      <c r="R3015">
        <v>4248</v>
      </c>
      <c r="S3015">
        <v>1686.49</v>
      </c>
      <c r="T3015">
        <v>12410.63</v>
      </c>
      <c r="U3015" t="str">
        <f>TEXT(Table1[[#This Row],[Booking_Date]],"mmm")</f>
        <v>May</v>
      </c>
      <c r="V3015">
        <f>YEAR(Table1[[#This Row],[Booking_Date]])</f>
        <v>2025</v>
      </c>
      <c r="W3015" t="s">
        <v>75</v>
      </c>
      <c r="X3015" t="str">
        <f>IF(Table1[[#This Row],[Freight_Cost]]&gt;50000,"High","Low")</f>
        <v>High</v>
      </c>
      <c r="Y3015" s="5" t="str">
        <f>IF(Table1[[#This Row],[Profit]]&gt;10000,"Good","Average")</f>
        <v>Good</v>
      </c>
      <c r="Z3015" s="5" t="str" cm="1">
        <f t="array" ref="Z3015">_xlfn.IFS(K3015&lt;=5,"Excellent",K3015&lt;=10,"Good",TRUE,"Delayed")</f>
        <v>Excellent</v>
      </c>
      <c r="AA3015" s="5" t="str">
        <f>_xlfn.XLOOKUP(Table1[[#This Row],[Shipment_ID]],A:A,E:E)</f>
        <v>CMA CGM</v>
      </c>
      <c r="AB3015" s="5">
        <f t="shared" si="47"/>
        <v>12410.63</v>
      </c>
    </row>
    <row r="3016" spans="1:28">
      <c r="A3016" t="s">
        <v>3210</v>
      </c>
      <c r="B3016" s="1">
        <v>45803</v>
      </c>
      <c r="C3016" t="s">
        <v>121</v>
      </c>
      <c r="D3016" t="s">
        <v>56</v>
      </c>
      <c r="E3016" t="s">
        <v>31</v>
      </c>
      <c r="F3016" t="s">
        <v>58</v>
      </c>
      <c r="G3016" t="s">
        <v>59</v>
      </c>
      <c r="H3016">
        <v>15.16</v>
      </c>
      <c r="I3016">
        <v>2609</v>
      </c>
      <c r="J3016">
        <v>87.64</v>
      </c>
      <c r="K3016">
        <v>8</v>
      </c>
      <c r="L3016" t="s">
        <v>68</v>
      </c>
      <c r="M3016" t="s">
        <v>45</v>
      </c>
      <c r="N3016">
        <v>71468.800000000003</v>
      </c>
      <c r="O3016" t="s">
        <v>277</v>
      </c>
      <c r="P3016" t="s">
        <v>70</v>
      </c>
      <c r="Q3016">
        <v>81.489999999999995</v>
      </c>
      <c r="R3016">
        <v>5824.4</v>
      </c>
      <c r="S3016">
        <v>3564.77</v>
      </c>
      <c r="T3016">
        <v>11957.38</v>
      </c>
      <c r="U3016" t="str">
        <f>TEXT(Table1[[#This Row],[Booking_Date]],"mmm")</f>
        <v>May</v>
      </c>
      <c r="V3016">
        <f>YEAR(Table1[[#This Row],[Booking_Date]])</f>
        <v>2025</v>
      </c>
      <c r="W3016" t="s">
        <v>75</v>
      </c>
      <c r="X3016" t="str">
        <f>IF(Table1[[#This Row],[Freight_Cost]]&gt;50000,"High","Low")</f>
        <v>High</v>
      </c>
      <c r="Y3016" s="5" t="str">
        <f>IF(Table1[[#This Row],[Profit]]&gt;10000,"Good","Average")</f>
        <v>Good</v>
      </c>
      <c r="Z3016" s="5" t="str" cm="1">
        <f t="array" ref="Z3016">_xlfn.IFS(K3016&lt;=5,"Excellent",K3016&lt;=10,"Good",TRUE,"Delayed")</f>
        <v>Good</v>
      </c>
      <c r="AA3016" s="5" t="str">
        <f>_xlfn.XLOOKUP(Table1[[#This Row],[Shipment_ID]],A:A,E:E)</f>
        <v>Hapag-Lloyd</v>
      </c>
      <c r="AB3016" s="5">
        <f t="shared" si="47"/>
        <v>11957.38</v>
      </c>
    </row>
    <row r="3017" spans="1:28">
      <c r="A3017" t="s">
        <v>3211</v>
      </c>
      <c r="B3017" s="1">
        <v>46182</v>
      </c>
      <c r="C3017" t="s">
        <v>29</v>
      </c>
      <c r="D3017" t="s">
        <v>41</v>
      </c>
      <c r="E3017" t="s">
        <v>31</v>
      </c>
      <c r="F3017" t="s">
        <v>58</v>
      </c>
      <c r="G3017" t="s">
        <v>67</v>
      </c>
      <c r="H3017">
        <v>12.98</v>
      </c>
      <c r="I3017">
        <v>823</v>
      </c>
      <c r="J3017">
        <v>100.36</v>
      </c>
      <c r="K3017">
        <v>3</v>
      </c>
      <c r="L3017" t="s">
        <v>44</v>
      </c>
      <c r="M3017" t="s">
        <v>60</v>
      </c>
      <c r="N3017">
        <v>45601.2</v>
      </c>
      <c r="O3017" t="s">
        <v>204</v>
      </c>
      <c r="P3017" t="s">
        <v>70</v>
      </c>
      <c r="Q3017">
        <v>88.89</v>
      </c>
      <c r="R3017">
        <v>2165.1999999999998</v>
      </c>
      <c r="S3017">
        <v>4691.5200000000004</v>
      </c>
      <c r="T3017">
        <v>4147.28</v>
      </c>
      <c r="U3017" t="str">
        <f>TEXT(Table1[[#This Row],[Booking_Date]],"mmm")</f>
        <v>Jun</v>
      </c>
      <c r="V3017">
        <f>YEAR(Table1[[#This Row],[Booking_Date]])</f>
        <v>2026</v>
      </c>
      <c r="W3017" t="s">
        <v>75</v>
      </c>
      <c r="X3017" t="str">
        <f>IF(Table1[[#This Row],[Freight_Cost]]&gt;50000,"High","Low")</f>
        <v>Low</v>
      </c>
      <c r="Y3017" s="5" t="str">
        <f>IF(Table1[[#This Row],[Profit]]&gt;10000,"Good","Average")</f>
        <v>Average</v>
      </c>
      <c r="Z3017" s="5" t="str" cm="1">
        <f t="array" ref="Z3017">_xlfn.IFS(K3017&lt;=5,"Excellent",K3017&lt;=10,"Good",TRUE,"Delayed")</f>
        <v>Excellent</v>
      </c>
      <c r="AA3017" s="5" t="str">
        <f>_xlfn.XLOOKUP(Table1[[#This Row],[Shipment_ID]],A:A,E:E)</f>
        <v>Hapag-Lloyd</v>
      </c>
      <c r="AB3017" s="5">
        <f t="shared" si="47"/>
        <v>4147.28</v>
      </c>
    </row>
    <row r="3018" spans="1:28">
      <c r="A3018" t="s">
        <v>3212</v>
      </c>
      <c r="B3018" s="1">
        <v>46166</v>
      </c>
      <c r="C3018" t="s">
        <v>50</v>
      </c>
      <c r="D3018" t="s">
        <v>56</v>
      </c>
      <c r="E3018" t="s">
        <v>102</v>
      </c>
      <c r="F3018" t="s">
        <v>32</v>
      </c>
      <c r="G3018" t="s">
        <v>90</v>
      </c>
      <c r="H3018">
        <v>27.24</v>
      </c>
      <c r="I3018">
        <v>2031</v>
      </c>
      <c r="J3018">
        <v>88.46</v>
      </c>
      <c r="K3018">
        <v>6</v>
      </c>
      <c r="L3018" t="s">
        <v>34</v>
      </c>
      <c r="M3018" t="s">
        <v>45</v>
      </c>
      <c r="N3018">
        <v>66003.199999999997</v>
      </c>
      <c r="O3018" t="s">
        <v>268</v>
      </c>
      <c r="P3018" t="s">
        <v>74</v>
      </c>
      <c r="Q3018">
        <v>88.92</v>
      </c>
      <c r="R3018">
        <v>5151.6000000000004</v>
      </c>
      <c r="S3018">
        <v>2941.5</v>
      </c>
      <c r="T3018">
        <v>11370.72</v>
      </c>
      <c r="U3018" t="str">
        <f>TEXT(Table1[[#This Row],[Booking_Date]],"mmm")</f>
        <v>May</v>
      </c>
      <c r="V3018">
        <f>YEAR(Table1[[#This Row],[Booking_Date]])</f>
        <v>2026</v>
      </c>
      <c r="W3018" t="s">
        <v>75</v>
      </c>
      <c r="X3018" t="str">
        <f>IF(Table1[[#This Row],[Freight_Cost]]&gt;50000,"High","Low")</f>
        <v>High</v>
      </c>
      <c r="Y3018" s="5" t="str">
        <f>IF(Table1[[#This Row],[Profit]]&gt;10000,"Good","Average")</f>
        <v>Good</v>
      </c>
      <c r="Z3018" s="5" t="str" cm="1">
        <f t="array" ref="Z3018">_xlfn.IFS(K3018&lt;=5,"Excellent",K3018&lt;=10,"Good",TRUE,"Delayed")</f>
        <v>Good</v>
      </c>
      <c r="AA3018" s="5" t="str">
        <f>_xlfn.XLOOKUP(Table1[[#This Row],[Shipment_ID]],A:A,E:E)</f>
        <v>Maersk</v>
      </c>
      <c r="AB3018" s="5">
        <f t="shared" si="47"/>
        <v>11370.72</v>
      </c>
    </row>
    <row r="3019" spans="1:28">
      <c r="A3019" t="s">
        <v>3213</v>
      </c>
      <c r="B3019" s="1">
        <v>45553</v>
      </c>
      <c r="C3019" t="s">
        <v>121</v>
      </c>
      <c r="D3019" t="s">
        <v>108</v>
      </c>
      <c r="E3019" t="s">
        <v>42</v>
      </c>
      <c r="F3019" t="s">
        <v>32</v>
      </c>
      <c r="G3019" t="s">
        <v>52</v>
      </c>
      <c r="H3019">
        <v>21.79</v>
      </c>
      <c r="I3019">
        <v>424</v>
      </c>
      <c r="J3019">
        <v>87.98</v>
      </c>
      <c r="K3019">
        <v>2</v>
      </c>
      <c r="L3019" t="s">
        <v>68</v>
      </c>
      <c r="M3019" t="s">
        <v>45</v>
      </c>
      <c r="N3019">
        <v>39256.6</v>
      </c>
      <c r="O3019" t="s">
        <v>161</v>
      </c>
      <c r="P3019" t="s">
        <v>54</v>
      </c>
      <c r="Q3019">
        <v>85.43</v>
      </c>
      <c r="R3019">
        <v>1719.6</v>
      </c>
      <c r="S3019">
        <v>3716.86</v>
      </c>
      <c r="T3019">
        <v>4456.99</v>
      </c>
      <c r="U3019" t="str">
        <f>TEXT(Table1[[#This Row],[Booking_Date]],"mmm")</f>
        <v>Sep</v>
      </c>
      <c r="V3019">
        <f>YEAR(Table1[[#This Row],[Booking_Date]])</f>
        <v>2024</v>
      </c>
      <c r="W3019" t="s">
        <v>48</v>
      </c>
      <c r="X3019" t="str">
        <f>IF(Table1[[#This Row],[Freight_Cost]]&gt;50000,"High","Low")</f>
        <v>Low</v>
      </c>
      <c r="Y3019" s="5" t="str">
        <f>IF(Table1[[#This Row],[Profit]]&gt;10000,"Good","Average")</f>
        <v>Average</v>
      </c>
      <c r="Z3019" s="5" t="str" cm="1">
        <f t="array" ref="Z3019">_xlfn.IFS(K3019&lt;=5,"Excellent",K3019&lt;=10,"Good",TRUE,"Delayed")</f>
        <v>Excellent</v>
      </c>
      <c r="AA3019" s="5" t="str">
        <f>_xlfn.XLOOKUP(Table1[[#This Row],[Shipment_ID]],A:A,E:E)</f>
        <v>CMA CGM</v>
      </c>
      <c r="AB3019" s="5">
        <f t="shared" si="47"/>
        <v>4456.99</v>
      </c>
    </row>
    <row r="3020" spans="1:28">
      <c r="A3020" t="s">
        <v>3214</v>
      </c>
      <c r="B3020" s="1">
        <v>45411</v>
      </c>
      <c r="C3020" t="s">
        <v>121</v>
      </c>
      <c r="D3020" t="s">
        <v>65</v>
      </c>
      <c r="E3020" t="s">
        <v>31</v>
      </c>
      <c r="F3020" t="s">
        <v>58</v>
      </c>
      <c r="G3020" t="s">
        <v>67</v>
      </c>
      <c r="H3020">
        <v>17.7</v>
      </c>
      <c r="I3020">
        <v>2725</v>
      </c>
      <c r="J3020">
        <v>88.01</v>
      </c>
      <c r="K3020">
        <v>7</v>
      </c>
      <c r="L3020" t="s">
        <v>44</v>
      </c>
      <c r="M3020" t="s">
        <v>60</v>
      </c>
      <c r="N3020">
        <v>71191.199999999997</v>
      </c>
      <c r="O3020" t="s">
        <v>240</v>
      </c>
      <c r="P3020" t="s">
        <v>54</v>
      </c>
      <c r="Q3020">
        <v>88.48</v>
      </c>
      <c r="R3020">
        <v>6158</v>
      </c>
      <c r="S3020">
        <v>2642.31</v>
      </c>
      <c r="T3020">
        <v>12523.01</v>
      </c>
      <c r="U3020" t="str">
        <f>TEXT(Table1[[#This Row],[Booking_Date]],"mmm")</f>
        <v>Apr</v>
      </c>
      <c r="V3020">
        <f>YEAR(Table1[[#This Row],[Booking_Date]])</f>
        <v>2024</v>
      </c>
      <c r="W3020" t="s">
        <v>75</v>
      </c>
      <c r="X3020" t="str">
        <f>IF(Table1[[#This Row],[Freight_Cost]]&gt;50000,"High","Low")</f>
        <v>High</v>
      </c>
      <c r="Y3020" s="5" t="str">
        <f>IF(Table1[[#This Row],[Profit]]&gt;10000,"Good","Average")</f>
        <v>Good</v>
      </c>
      <c r="Z3020" s="5" t="str" cm="1">
        <f t="array" ref="Z3020">_xlfn.IFS(K3020&lt;=5,"Excellent",K3020&lt;=10,"Good",TRUE,"Delayed")</f>
        <v>Good</v>
      </c>
      <c r="AA3020" s="5" t="str">
        <f>_xlfn.XLOOKUP(Table1[[#This Row],[Shipment_ID]],A:A,E:E)</f>
        <v>Hapag-Lloyd</v>
      </c>
      <c r="AB3020" s="5">
        <f t="shared" si="47"/>
        <v>12523.01</v>
      </c>
    </row>
    <row r="3021" spans="1:28">
      <c r="A3021" t="s">
        <v>3215</v>
      </c>
      <c r="B3021" s="1">
        <v>46184</v>
      </c>
      <c r="C3021" t="s">
        <v>40</v>
      </c>
      <c r="D3021" t="s">
        <v>82</v>
      </c>
      <c r="E3021" t="s">
        <v>99</v>
      </c>
      <c r="F3021" t="s">
        <v>58</v>
      </c>
      <c r="G3021" t="s">
        <v>43</v>
      </c>
      <c r="H3021">
        <v>27.59</v>
      </c>
      <c r="I3021">
        <v>914</v>
      </c>
      <c r="J3021">
        <v>87</v>
      </c>
      <c r="K3021">
        <v>4</v>
      </c>
      <c r="L3021" t="s">
        <v>44</v>
      </c>
      <c r="M3021" t="s">
        <v>35</v>
      </c>
      <c r="N3021">
        <v>62239</v>
      </c>
      <c r="O3021" t="s">
        <v>139</v>
      </c>
      <c r="P3021" t="s">
        <v>70</v>
      </c>
      <c r="Q3021">
        <v>85.89</v>
      </c>
      <c r="R3021">
        <v>2931.6</v>
      </c>
      <c r="S3021">
        <v>4259.91</v>
      </c>
      <c r="T3021">
        <v>5293.45</v>
      </c>
      <c r="U3021" t="str">
        <f>TEXT(Table1[[#This Row],[Booking_Date]],"mmm")</f>
        <v>Jun</v>
      </c>
      <c r="V3021">
        <f>YEAR(Table1[[#This Row],[Booking_Date]])</f>
        <v>2026</v>
      </c>
      <c r="W3021" t="s">
        <v>75</v>
      </c>
      <c r="X3021" t="str">
        <f>IF(Table1[[#This Row],[Freight_Cost]]&gt;50000,"High","Low")</f>
        <v>High</v>
      </c>
      <c r="Y3021" s="5" t="str">
        <f>IF(Table1[[#This Row],[Profit]]&gt;10000,"Good","Average")</f>
        <v>Average</v>
      </c>
      <c r="Z3021" s="5" t="str" cm="1">
        <f t="array" ref="Z3021">_xlfn.IFS(K3021&lt;=5,"Excellent",K3021&lt;=10,"Good",TRUE,"Delayed")</f>
        <v>Excellent</v>
      </c>
      <c r="AA3021" s="5" t="str">
        <f>_xlfn.XLOOKUP(Table1[[#This Row],[Shipment_ID]],A:A,E:E)</f>
        <v>ONE</v>
      </c>
      <c r="AB3021" s="5">
        <f t="shared" si="47"/>
        <v>5293.45</v>
      </c>
    </row>
    <row r="3022" spans="1:28">
      <c r="A3022" t="s">
        <v>3216</v>
      </c>
      <c r="B3022" s="1">
        <v>45426</v>
      </c>
      <c r="C3022" t="s">
        <v>115</v>
      </c>
      <c r="D3022" t="s">
        <v>82</v>
      </c>
      <c r="E3022" t="s">
        <v>31</v>
      </c>
      <c r="F3022" t="s">
        <v>32</v>
      </c>
      <c r="G3022" t="s">
        <v>84</v>
      </c>
      <c r="H3022">
        <v>27.75</v>
      </c>
      <c r="I3022">
        <v>534</v>
      </c>
      <c r="J3022">
        <v>101.11</v>
      </c>
      <c r="K3022">
        <v>3</v>
      </c>
      <c r="L3022" t="s">
        <v>44</v>
      </c>
      <c r="M3022" t="s">
        <v>45</v>
      </c>
      <c r="N3022">
        <v>45016.2</v>
      </c>
      <c r="O3022" t="s">
        <v>189</v>
      </c>
      <c r="P3022" t="s">
        <v>37</v>
      </c>
      <c r="Q3022">
        <v>83.4</v>
      </c>
      <c r="R3022">
        <v>2178</v>
      </c>
      <c r="S3022">
        <v>4405.76</v>
      </c>
      <c r="T3022">
        <v>3840.2</v>
      </c>
      <c r="U3022" t="str">
        <f>TEXT(Table1[[#This Row],[Booking_Date]],"mmm")</f>
        <v>May</v>
      </c>
      <c r="V3022">
        <f>YEAR(Table1[[#This Row],[Booking_Date]])</f>
        <v>2024</v>
      </c>
      <c r="W3022" t="s">
        <v>75</v>
      </c>
      <c r="X3022" t="str">
        <f>IF(Table1[[#This Row],[Freight_Cost]]&gt;50000,"High","Low")</f>
        <v>Low</v>
      </c>
      <c r="Y3022" s="5" t="str">
        <f>IF(Table1[[#This Row],[Profit]]&gt;10000,"Good","Average")</f>
        <v>Average</v>
      </c>
      <c r="Z3022" s="5" t="str" cm="1">
        <f t="array" ref="Z3022">_xlfn.IFS(K3022&lt;=5,"Excellent",K3022&lt;=10,"Good",TRUE,"Delayed")</f>
        <v>Excellent</v>
      </c>
      <c r="AA3022" s="5" t="str">
        <f>_xlfn.XLOOKUP(Table1[[#This Row],[Shipment_ID]],A:A,E:E)</f>
        <v>Hapag-Lloyd</v>
      </c>
      <c r="AB3022" s="5">
        <f t="shared" si="47"/>
        <v>3840.2</v>
      </c>
    </row>
    <row r="3023" spans="1:28">
      <c r="A3023" t="s">
        <v>3217</v>
      </c>
      <c r="B3023" s="1">
        <v>45637</v>
      </c>
      <c r="C3023" t="s">
        <v>64</v>
      </c>
      <c r="D3023" t="s">
        <v>56</v>
      </c>
      <c r="E3023" t="s">
        <v>66</v>
      </c>
      <c r="F3023" t="s">
        <v>32</v>
      </c>
      <c r="G3023" t="s">
        <v>33</v>
      </c>
      <c r="H3023">
        <v>10.15</v>
      </c>
      <c r="I3023">
        <v>322</v>
      </c>
      <c r="J3023">
        <v>103.26</v>
      </c>
      <c r="K3023">
        <v>2</v>
      </c>
      <c r="L3023" t="s">
        <v>44</v>
      </c>
      <c r="M3023" t="s">
        <v>45</v>
      </c>
      <c r="N3023">
        <v>26890.2</v>
      </c>
      <c r="O3023" t="s">
        <v>207</v>
      </c>
      <c r="P3023" t="s">
        <v>62</v>
      </c>
      <c r="Q3023">
        <v>88.93</v>
      </c>
      <c r="R3023">
        <v>1050</v>
      </c>
      <c r="S3023">
        <v>2055.35</v>
      </c>
      <c r="T3023">
        <v>3946.21</v>
      </c>
      <c r="U3023" t="str">
        <f>TEXT(Table1[[#This Row],[Booking_Date]],"mmm")</f>
        <v>Dec</v>
      </c>
      <c r="V3023">
        <f>YEAR(Table1[[#This Row],[Booking_Date]])</f>
        <v>2024</v>
      </c>
      <c r="W3023" t="s">
        <v>104</v>
      </c>
      <c r="X3023" t="str">
        <f>IF(Table1[[#This Row],[Freight_Cost]]&gt;50000,"High","Low")</f>
        <v>Low</v>
      </c>
      <c r="Y3023" s="5" t="str">
        <f>IF(Table1[[#This Row],[Profit]]&gt;10000,"Good","Average")</f>
        <v>Average</v>
      </c>
      <c r="Z3023" s="5" t="str" cm="1">
        <f t="array" ref="Z3023">_xlfn.IFS(K3023&lt;=5,"Excellent",K3023&lt;=10,"Good",TRUE,"Delayed")</f>
        <v>Excellent</v>
      </c>
      <c r="AA3023" s="5" t="str">
        <f>_xlfn.XLOOKUP(Table1[[#This Row],[Shipment_ID]],A:A,E:E)</f>
        <v>COSCO</v>
      </c>
      <c r="AB3023" s="5">
        <f t="shared" si="47"/>
        <v>3946.21</v>
      </c>
    </row>
    <row r="3024" spans="1:28">
      <c r="A3024" t="s">
        <v>3218</v>
      </c>
      <c r="B3024" s="1">
        <v>46102</v>
      </c>
      <c r="C3024" t="s">
        <v>50</v>
      </c>
      <c r="D3024" t="s">
        <v>30</v>
      </c>
      <c r="E3024" t="s">
        <v>31</v>
      </c>
      <c r="F3024" t="s">
        <v>58</v>
      </c>
      <c r="G3024" t="s">
        <v>33</v>
      </c>
      <c r="H3024">
        <v>12.56</v>
      </c>
      <c r="I3024">
        <v>2391</v>
      </c>
      <c r="J3024">
        <v>101.73</v>
      </c>
      <c r="K3024">
        <v>6</v>
      </c>
      <c r="L3024" t="s">
        <v>44</v>
      </c>
      <c r="M3024" t="s">
        <v>60</v>
      </c>
      <c r="N3024">
        <v>64203.6</v>
      </c>
      <c r="O3024" t="s">
        <v>128</v>
      </c>
      <c r="P3024" t="s">
        <v>74</v>
      </c>
      <c r="Q3024">
        <v>87.75</v>
      </c>
      <c r="R3024">
        <v>5284.4</v>
      </c>
      <c r="S3024">
        <v>1687.86</v>
      </c>
      <c r="T3024">
        <v>8925.44</v>
      </c>
      <c r="U3024" t="str">
        <f>TEXT(Table1[[#This Row],[Booking_Date]],"mmm")</f>
        <v>Mar</v>
      </c>
      <c r="V3024">
        <f>YEAR(Table1[[#This Row],[Booking_Date]])</f>
        <v>2026</v>
      </c>
      <c r="W3024" t="s">
        <v>38</v>
      </c>
      <c r="X3024" t="str">
        <f>IF(Table1[[#This Row],[Freight_Cost]]&gt;50000,"High","Low")</f>
        <v>High</v>
      </c>
      <c r="Y3024" s="5" t="str">
        <f>IF(Table1[[#This Row],[Profit]]&gt;10000,"Good","Average")</f>
        <v>Average</v>
      </c>
      <c r="Z3024" s="5" t="str" cm="1">
        <f t="array" ref="Z3024">_xlfn.IFS(K3024&lt;=5,"Excellent",K3024&lt;=10,"Good",TRUE,"Delayed")</f>
        <v>Good</v>
      </c>
      <c r="AA3024" s="5" t="str">
        <f>_xlfn.XLOOKUP(Table1[[#This Row],[Shipment_ID]],A:A,E:E)</f>
        <v>Hapag-Lloyd</v>
      </c>
      <c r="AB3024" s="5">
        <f t="shared" si="47"/>
        <v>8925.44</v>
      </c>
    </row>
    <row r="3025" spans="1:28">
      <c r="A3025" t="s">
        <v>3219</v>
      </c>
      <c r="B3025" s="1">
        <v>46130</v>
      </c>
      <c r="C3025" t="s">
        <v>29</v>
      </c>
      <c r="D3025" t="s">
        <v>56</v>
      </c>
      <c r="E3025" t="s">
        <v>102</v>
      </c>
      <c r="F3025" t="s">
        <v>32</v>
      </c>
      <c r="G3025" t="s">
        <v>59</v>
      </c>
      <c r="H3025">
        <v>14.38</v>
      </c>
      <c r="I3025">
        <v>1718</v>
      </c>
      <c r="J3025">
        <v>95.04</v>
      </c>
      <c r="K3025">
        <v>6</v>
      </c>
      <c r="L3025" t="s">
        <v>44</v>
      </c>
      <c r="M3025" t="s">
        <v>45</v>
      </c>
      <c r="N3025">
        <v>46462.8</v>
      </c>
      <c r="O3025" t="s">
        <v>77</v>
      </c>
      <c r="P3025" t="s">
        <v>62</v>
      </c>
      <c r="Q3025">
        <v>85.59</v>
      </c>
      <c r="R3025">
        <v>4011.2</v>
      </c>
      <c r="S3025">
        <v>2652.54</v>
      </c>
      <c r="T3025">
        <v>7777.76</v>
      </c>
      <c r="U3025" t="str">
        <f>TEXT(Table1[[#This Row],[Booking_Date]],"mmm")</f>
        <v>Apr</v>
      </c>
      <c r="V3025">
        <f>YEAR(Table1[[#This Row],[Booking_Date]])</f>
        <v>2026</v>
      </c>
      <c r="W3025" t="s">
        <v>75</v>
      </c>
      <c r="X3025" t="str">
        <f>IF(Table1[[#This Row],[Freight_Cost]]&gt;50000,"High","Low")</f>
        <v>Low</v>
      </c>
      <c r="Y3025" s="5" t="str">
        <f>IF(Table1[[#This Row],[Profit]]&gt;10000,"Good","Average")</f>
        <v>Average</v>
      </c>
      <c r="Z3025" s="5" t="str" cm="1">
        <f t="array" ref="Z3025">_xlfn.IFS(K3025&lt;=5,"Excellent",K3025&lt;=10,"Good",TRUE,"Delayed")</f>
        <v>Good</v>
      </c>
      <c r="AA3025" s="5" t="str">
        <f>_xlfn.XLOOKUP(Table1[[#This Row],[Shipment_ID]],A:A,E:E)</f>
        <v>Maersk</v>
      </c>
      <c r="AB3025" s="5">
        <f t="shared" si="47"/>
        <v>7777.76</v>
      </c>
    </row>
    <row r="3026" spans="1:28">
      <c r="A3026" t="s">
        <v>3220</v>
      </c>
      <c r="B3026" s="1">
        <v>45851</v>
      </c>
      <c r="C3026" t="s">
        <v>29</v>
      </c>
      <c r="D3026" t="s">
        <v>51</v>
      </c>
      <c r="E3026" t="s">
        <v>31</v>
      </c>
      <c r="F3026" t="s">
        <v>32</v>
      </c>
      <c r="G3026" t="s">
        <v>52</v>
      </c>
      <c r="H3026">
        <v>17.760000000000002</v>
      </c>
      <c r="I3026">
        <v>1740</v>
      </c>
      <c r="J3026">
        <v>100.91</v>
      </c>
      <c r="K3026">
        <v>6</v>
      </c>
      <c r="L3026" t="s">
        <v>44</v>
      </c>
      <c r="M3026" t="s">
        <v>60</v>
      </c>
      <c r="N3026">
        <v>48973.2</v>
      </c>
      <c r="O3026" t="s">
        <v>116</v>
      </c>
      <c r="P3026" t="s">
        <v>70</v>
      </c>
      <c r="Q3026">
        <v>87.27</v>
      </c>
      <c r="R3026">
        <v>4190.3999999999996</v>
      </c>
      <c r="S3026">
        <v>3795.94</v>
      </c>
      <c r="T3026">
        <v>4597.59</v>
      </c>
      <c r="U3026" t="str">
        <f>TEXT(Table1[[#This Row],[Booking_Date]],"mmm")</f>
        <v>Jul</v>
      </c>
      <c r="V3026">
        <f>YEAR(Table1[[#This Row],[Booking_Date]])</f>
        <v>2025</v>
      </c>
      <c r="W3026" t="s">
        <v>48</v>
      </c>
      <c r="X3026" t="str">
        <f>IF(Table1[[#This Row],[Freight_Cost]]&gt;50000,"High","Low")</f>
        <v>Low</v>
      </c>
      <c r="Y3026" s="5" t="str">
        <f>IF(Table1[[#This Row],[Profit]]&gt;10000,"Good","Average")</f>
        <v>Average</v>
      </c>
      <c r="Z3026" s="5" t="str" cm="1">
        <f t="array" ref="Z3026">_xlfn.IFS(K3026&lt;=5,"Excellent",K3026&lt;=10,"Good",TRUE,"Delayed")</f>
        <v>Good</v>
      </c>
      <c r="AA3026" s="5" t="str">
        <f>_xlfn.XLOOKUP(Table1[[#This Row],[Shipment_ID]],A:A,E:E)</f>
        <v>Hapag-Lloyd</v>
      </c>
      <c r="AB3026" s="5">
        <f t="shared" si="47"/>
        <v>4597.59</v>
      </c>
    </row>
    <row r="3027" spans="1:28">
      <c r="A3027" t="s">
        <v>3221</v>
      </c>
      <c r="B3027" s="1">
        <v>45512</v>
      </c>
      <c r="C3027" t="s">
        <v>64</v>
      </c>
      <c r="D3027" t="s">
        <v>30</v>
      </c>
      <c r="E3027" t="s">
        <v>99</v>
      </c>
      <c r="F3027" t="s">
        <v>32</v>
      </c>
      <c r="G3027" t="s">
        <v>59</v>
      </c>
      <c r="H3027">
        <v>24.99</v>
      </c>
      <c r="I3027">
        <v>2454</v>
      </c>
      <c r="J3027">
        <v>99.1</v>
      </c>
      <c r="K3027">
        <v>7</v>
      </c>
      <c r="L3027" t="s">
        <v>34</v>
      </c>
      <c r="M3027" t="s">
        <v>45</v>
      </c>
      <c r="N3027">
        <v>70331</v>
      </c>
      <c r="O3027" t="s">
        <v>259</v>
      </c>
      <c r="P3027" t="s">
        <v>54</v>
      </c>
      <c r="Q3027">
        <v>88.81</v>
      </c>
      <c r="R3027">
        <v>5907.6</v>
      </c>
      <c r="S3027">
        <v>2122.7800000000002</v>
      </c>
      <c r="T3027">
        <v>8097.88</v>
      </c>
      <c r="U3027" t="str">
        <f>TEXT(Table1[[#This Row],[Booking_Date]],"mmm")</f>
        <v>Aug</v>
      </c>
      <c r="V3027">
        <f>YEAR(Table1[[#This Row],[Booking_Date]])</f>
        <v>2024</v>
      </c>
      <c r="W3027" t="s">
        <v>48</v>
      </c>
      <c r="X3027" t="str">
        <f>IF(Table1[[#This Row],[Freight_Cost]]&gt;50000,"High","Low")</f>
        <v>High</v>
      </c>
      <c r="Y3027" s="5" t="str">
        <f>IF(Table1[[#This Row],[Profit]]&gt;10000,"Good","Average")</f>
        <v>Average</v>
      </c>
      <c r="Z3027" s="5" t="str" cm="1">
        <f t="array" ref="Z3027">_xlfn.IFS(K3027&lt;=5,"Excellent",K3027&lt;=10,"Good",TRUE,"Delayed")</f>
        <v>Good</v>
      </c>
      <c r="AA3027" s="5" t="str">
        <f>_xlfn.XLOOKUP(Table1[[#This Row],[Shipment_ID]],A:A,E:E)</f>
        <v>ONE</v>
      </c>
      <c r="AB3027" s="5">
        <f t="shared" si="47"/>
        <v>8097.88</v>
      </c>
    </row>
    <row r="3028" spans="1:28">
      <c r="A3028" t="s">
        <v>3222</v>
      </c>
      <c r="B3028" s="1">
        <v>45617</v>
      </c>
      <c r="C3028" t="s">
        <v>64</v>
      </c>
      <c r="D3028" t="s">
        <v>41</v>
      </c>
      <c r="E3028" t="s">
        <v>57</v>
      </c>
      <c r="F3028" t="s">
        <v>58</v>
      </c>
      <c r="G3028" t="s">
        <v>59</v>
      </c>
      <c r="H3028">
        <v>12.82</v>
      </c>
      <c r="I3028">
        <v>737</v>
      </c>
      <c r="J3028">
        <v>98.42</v>
      </c>
      <c r="K3028">
        <v>2</v>
      </c>
      <c r="L3028" t="s">
        <v>34</v>
      </c>
      <c r="M3028" t="s">
        <v>45</v>
      </c>
      <c r="N3028">
        <v>50692.4</v>
      </c>
      <c r="O3028" t="s">
        <v>354</v>
      </c>
      <c r="P3028" t="s">
        <v>78</v>
      </c>
      <c r="Q3028">
        <v>82.24</v>
      </c>
      <c r="R3028">
        <v>1986.8</v>
      </c>
      <c r="S3028">
        <v>3680.33</v>
      </c>
      <c r="T3028">
        <v>7161.77</v>
      </c>
      <c r="U3028" t="str">
        <f>TEXT(Table1[[#This Row],[Booking_Date]],"mmm")</f>
        <v>Nov</v>
      </c>
      <c r="V3028">
        <f>YEAR(Table1[[#This Row],[Booking_Date]])</f>
        <v>2024</v>
      </c>
      <c r="W3028" t="s">
        <v>104</v>
      </c>
      <c r="X3028" t="str">
        <f>IF(Table1[[#This Row],[Freight_Cost]]&gt;50000,"High","Low")</f>
        <v>High</v>
      </c>
      <c r="Y3028" s="5" t="str">
        <f>IF(Table1[[#This Row],[Profit]]&gt;10000,"Good","Average")</f>
        <v>Average</v>
      </c>
      <c r="Z3028" s="5" t="str" cm="1">
        <f t="array" ref="Z3028">_xlfn.IFS(K3028&lt;=5,"Excellent",K3028&lt;=10,"Good",TRUE,"Delayed")</f>
        <v>Excellent</v>
      </c>
      <c r="AA3028" s="5" t="str">
        <f>_xlfn.XLOOKUP(Table1[[#This Row],[Shipment_ID]],A:A,E:E)</f>
        <v>Evergreen</v>
      </c>
      <c r="AB3028" s="5">
        <f t="shared" si="47"/>
        <v>7161.77</v>
      </c>
    </row>
    <row r="3029" spans="1:28">
      <c r="A3029" t="s">
        <v>3223</v>
      </c>
      <c r="B3029" s="1">
        <v>46075</v>
      </c>
      <c r="C3029" t="s">
        <v>50</v>
      </c>
      <c r="D3029" t="s">
        <v>41</v>
      </c>
      <c r="E3029" t="s">
        <v>83</v>
      </c>
      <c r="F3029" t="s">
        <v>58</v>
      </c>
      <c r="G3029" t="s">
        <v>33</v>
      </c>
      <c r="H3029">
        <v>16.010000000000002</v>
      </c>
      <c r="I3029">
        <v>2094</v>
      </c>
      <c r="J3029">
        <v>102.57</v>
      </c>
      <c r="K3029">
        <v>5</v>
      </c>
      <c r="L3029" t="s">
        <v>68</v>
      </c>
      <c r="M3029" t="s">
        <v>60</v>
      </c>
      <c r="N3029">
        <v>66345.399999999994</v>
      </c>
      <c r="O3029" t="s">
        <v>156</v>
      </c>
      <c r="P3029" t="s">
        <v>37</v>
      </c>
      <c r="Q3029">
        <v>83.26</v>
      </c>
      <c r="R3029">
        <v>4828.3999999999996</v>
      </c>
      <c r="S3029">
        <v>2616.39</v>
      </c>
      <c r="T3029">
        <v>7283.4</v>
      </c>
      <c r="U3029" t="str">
        <f>TEXT(Table1[[#This Row],[Booking_Date]],"mmm")</f>
        <v>Feb</v>
      </c>
      <c r="V3029">
        <f>YEAR(Table1[[#This Row],[Booking_Date]])</f>
        <v>2026</v>
      </c>
      <c r="W3029" t="s">
        <v>38</v>
      </c>
      <c r="X3029" t="str">
        <f>IF(Table1[[#This Row],[Freight_Cost]]&gt;50000,"High","Low")</f>
        <v>High</v>
      </c>
      <c r="Y3029" s="5" t="str">
        <f>IF(Table1[[#This Row],[Profit]]&gt;10000,"Good","Average")</f>
        <v>Average</v>
      </c>
      <c r="Z3029" s="5" t="str" cm="1">
        <f t="array" ref="Z3029">_xlfn.IFS(K3029&lt;=5,"Excellent",K3029&lt;=10,"Good",TRUE,"Delayed")</f>
        <v>Excellent</v>
      </c>
      <c r="AA3029" s="5" t="str">
        <f>_xlfn.XLOOKUP(Table1[[#This Row],[Shipment_ID]],A:A,E:E)</f>
        <v>MSC</v>
      </c>
      <c r="AB3029" s="5">
        <f t="shared" si="47"/>
        <v>7283.4</v>
      </c>
    </row>
    <row r="3030" spans="1:28">
      <c r="A3030" t="s">
        <v>3224</v>
      </c>
      <c r="B3030" s="1">
        <v>46143</v>
      </c>
      <c r="C3030" t="s">
        <v>40</v>
      </c>
      <c r="D3030" t="s">
        <v>72</v>
      </c>
      <c r="E3030" t="s">
        <v>42</v>
      </c>
      <c r="F3030" t="s">
        <v>32</v>
      </c>
      <c r="G3030" t="s">
        <v>52</v>
      </c>
      <c r="H3030">
        <v>26.98</v>
      </c>
      <c r="I3030">
        <v>2729</v>
      </c>
      <c r="J3030">
        <v>100.06</v>
      </c>
      <c r="K3030">
        <v>7</v>
      </c>
      <c r="L3030" t="s">
        <v>44</v>
      </c>
      <c r="M3030" t="s">
        <v>35</v>
      </c>
      <c r="N3030">
        <v>73037.2</v>
      </c>
      <c r="O3030" t="s">
        <v>593</v>
      </c>
      <c r="P3030" t="s">
        <v>54</v>
      </c>
      <c r="Q3030">
        <v>87.13</v>
      </c>
      <c r="R3030">
        <v>6537.2</v>
      </c>
      <c r="S3030">
        <v>1814.44</v>
      </c>
      <c r="T3030">
        <v>10447.42</v>
      </c>
      <c r="U3030" t="str">
        <f>TEXT(Table1[[#This Row],[Booking_Date]],"mmm")</f>
        <v>May</v>
      </c>
      <c r="V3030">
        <f>YEAR(Table1[[#This Row],[Booking_Date]])</f>
        <v>2026</v>
      </c>
      <c r="W3030" t="s">
        <v>75</v>
      </c>
      <c r="X3030" t="str">
        <f>IF(Table1[[#This Row],[Freight_Cost]]&gt;50000,"High","Low")</f>
        <v>High</v>
      </c>
      <c r="Y3030" s="5" t="str">
        <f>IF(Table1[[#This Row],[Profit]]&gt;10000,"Good","Average")</f>
        <v>Good</v>
      </c>
      <c r="Z3030" s="5" t="str" cm="1">
        <f t="array" ref="Z3030">_xlfn.IFS(K3030&lt;=5,"Excellent",K3030&lt;=10,"Good",TRUE,"Delayed")</f>
        <v>Good</v>
      </c>
      <c r="AA3030" s="5" t="str">
        <f>_xlfn.XLOOKUP(Table1[[#This Row],[Shipment_ID]],A:A,E:E)</f>
        <v>CMA CGM</v>
      </c>
      <c r="AB3030" s="5">
        <f t="shared" si="47"/>
        <v>10447.42</v>
      </c>
    </row>
    <row r="3031" spans="1:28">
      <c r="A3031" t="s">
        <v>3225</v>
      </c>
      <c r="B3031" s="1">
        <v>45646</v>
      </c>
      <c r="C3031" t="s">
        <v>89</v>
      </c>
      <c r="D3031" t="s">
        <v>30</v>
      </c>
      <c r="E3031" t="s">
        <v>57</v>
      </c>
      <c r="F3031" t="s">
        <v>58</v>
      </c>
      <c r="G3031" t="s">
        <v>43</v>
      </c>
      <c r="H3031">
        <v>12.55</v>
      </c>
      <c r="I3031">
        <v>2232</v>
      </c>
      <c r="J3031">
        <v>102.64</v>
      </c>
      <c r="K3031">
        <v>6</v>
      </c>
      <c r="L3031" t="s">
        <v>34</v>
      </c>
      <c r="M3031" t="s">
        <v>35</v>
      </c>
      <c r="N3031">
        <v>71395.8</v>
      </c>
      <c r="O3031" t="s">
        <v>989</v>
      </c>
      <c r="P3031" t="s">
        <v>47</v>
      </c>
      <c r="Q3031">
        <v>83.52</v>
      </c>
      <c r="R3031">
        <v>4966</v>
      </c>
      <c r="S3031">
        <v>3536.08</v>
      </c>
      <c r="T3031">
        <v>10771.7</v>
      </c>
      <c r="U3031" t="str">
        <f>TEXT(Table1[[#This Row],[Booking_Date]],"mmm")</f>
        <v>Dec</v>
      </c>
      <c r="V3031">
        <f>YEAR(Table1[[#This Row],[Booking_Date]])</f>
        <v>2024</v>
      </c>
      <c r="W3031" t="s">
        <v>104</v>
      </c>
      <c r="X3031" t="str">
        <f>IF(Table1[[#This Row],[Freight_Cost]]&gt;50000,"High","Low")</f>
        <v>High</v>
      </c>
      <c r="Y3031" s="5" t="str">
        <f>IF(Table1[[#This Row],[Profit]]&gt;10000,"Good","Average")</f>
        <v>Good</v>
      </c>
      <c r="Z3031" s="5" t="str" cm="1">
        <f t="array" ref="Z3031">_xlfn.IFS(K3031&lt;=5,"Excellent",K3031&lt;=10,"Good",TRUE,"Delayed")</f>
        <v>Good</v>
      </c>
      <c r="AA3031" s="5" t="str">
        <f>_xlfn.XLOOKUP(Table1[[#This Row],[Shipment_ID]],A:A,E:E)</f>
        <v>Evergreen</v>
      </c>
      <c r="AB3031" s="5">
        <f t="shared" si="47"/>
        <v>10771.7</v>
      </c>
    </row>
    <row r="3032" spans="1:28">
      <c r="A3032" t="s">
        <v>3226</v>
      </c>
      <c r="B3032" s="1">
        <v>45969</v>
      </c>
      <c r="C3032" t="s">
        <v>29</v>
      </c>
      <c r="D3032" t="s">
        <v>108</v>
      </c>
      <c r="E3032" t="s">
        <v>99</v>
      </c>
      <c r="F3032" t="s">
        <v>58</v>
      </c>
      <c r="G3032" t="s">
        <v>90</v>
      </c>
      <c r="H3032">
        <v>21.59</v>
      </c>
      <c r="I3032">
        <v>858</v>
      </c>
      <c r="J3032">
        <v>92.93</v>
      </c>
      <c r="K3032">
        <v>3</v>
      </c>
      <c r="L3032" t="s">
        <v>44</v>
      </c>
      <c r="M3032" t="s">
        <v>45</v>
      </c>
      <c r="N3032">
        <v>54378.6</v>
      </c>
      <c r="O3032" t="s">
        <v>535</v>
      </c>
      <c r="P3032" t="s">
        <v>78</v>
      </c>
      <c r="Q3032">
        <v>85.62</v>
      </c>
      <c r="R3032">
        <v>2579.6</v>
      </c>
      <c r="S3032">
        <v>3413.81</v>
      </c>
      <c r="T3032">
        <v>6114.82</v>
      </c>
      <c r="U3032" t="str">
        <f>TEXT(Table1[[#This Row],[Booking_Date]],"mmm")</f>
        <v>Nov</v>
      </c>
      <c r="V3032">
        <f>YEAR(Table1[[#This Row],[Booking_Date]])</f>
        <v>2025</v>
      </c>
      <c r="W3032" t="s">
        <v>104</v>
      </c>
      <c r="X3032" t="str">
        <f>IF(Table1[[#This Row],[Freight_Cost]]&gt;50000,"High","Low")</f>
        <v>High</v>
      </c>
      <c r="Y3032" s="5" t="str">
        <f>IF(Table1[[#This Row],[Profit]]&gt;10000,"Good","Average")</f>
        <v>Average</v>
      </c>
      <c r="Z3032" s="5" t="str" cm="1">
        <f t="array" ref="Z3032">_xlfn.IFS(K3032&lt;=5,"Excellent",K3032&lt;=10,"Good",TRUE,"Delayed")</f>
        <v>Excellent</v>
      </c>
      <c r="AA3032" s="5" t="str">
        <f>_xlfn.XLOOKUP(Table1[[#This Row],[Shipment_ID]],A:A,E:E)</f>
        <v>ONE</v>
      </c>
      <c r="AB3032" s="5">
        <f t="shared" si="47"/>
        <v>6114.82</v>
      </c>
    </row>
    <row r="3033" spans="1:28">
      <c r="A3033" t="s">
        <v>3227</v>
      </c>
      <c r="B3033" s="1">
        <v>45498</v>
      </c>
      <c r="C3033" t="s">
        <v>64</v>
      </c>
      <c r="D3033" t="s">
        <v>108</v>
      </c>
      <c r="E3033" t="s">
        <v>102</v>
      </c>
      <c r="F3033" t="s">
        <v>32</v>
      </c>
      <c r="G3033" t="s">
        <v>90</v>
      </c>
      <c r="H3033">
        <v>25.68</v>
      </c>
      <c r="I3033">
        <v>2569</v>
      </c>
      <c r="J3033">
        <v>101.14</v>
      </c>
      <c r="K3033">
        <v>6</v>
      </c>
      <c r="L3033" t="s">
        <v>44</v>
      </c>
      <c r="M3033" t="s">
        <v>45</v>
      </c>
      <c r="N3033">
        <v>67576.800000000003</v>
      </c>
      <c r="O3033" t="s">
        <v>436</v>
      </c>
      <c r="P3033" t="s">
        <v>54</v>
      </c>
      <c r="Q3033">
        <v>87.28</v>
      </c>
      <c r="R3033">
        <v>6165.2</v>
      </c>
      <c r="S3033">
        <v>1826.15</v>
      </c>
      <c r="T3033">
        <v>8445.24</v>
      </c>
      <c r="U3033" t="str">
        <f>TEXT(Table1[[#This Row],[Booking_Date]],"mmm")</f>
        <v>Jul</v>
      </c>
      <c r="V3033">
        <f>YEAR(Table1[[#This Row],[Booking_Date]])</f>
        <v>2024</v>
      </c>
      <c r="W3033" t="s">
        <v>48</v>
      </c>
      <c r="X3033" t="str">
        <f>IF(Table1[[#This Row],[Freight_Cost]]&gt;50000,"High","Low")</f>
        <v>High</v>
      </c>
      <c r="Y3033" s="5" t="str">
        <f>IF(Table1[[#This Row],[Profit]]&gt;10000,"Good","Average")</f>
        <v>Average</v>
      </c>
      <c r="Z3033" s="5" t="str" cm="1">
        <f t="array" ref="Z3033">_xlfn.IFS(K3033&lt;=5,"Excellent",K3033&lt;=10,"Good",TRUE,"Delayed")</f>
        <v>Good</v>
      </c>
      <c r="AA3033" s="5" t="str">
        <f>_xlfn.XLOOKUP(Table1[[#This Row],[Shipment_ID]],A:A,E:E)</f>
        <v>Maersk</v>
      </c>
      <c r="AB3033" s="5">
        <f t="shared" si="47"/>
        <v>8445.24</v>
      </c>
    </row>
    <row r="3034" spans="1:28">
      <c r="A3034" t="s">
        <v>3228</v>
      </c>
      <c r="B3034" s="1">
        <v>46142</v>
      </c>
      <c r="C3034" t="s">
        <v>89</v>
      </c>
      <c r="D3034" t="s">
        <v>82</v>
      </c>
      <c r="E3034" t="s">
        <v>102</v>
      </c>
      <c r="F3034" t="s">
        <v>32</v>
      </c>
      <c r="G3034" t="s">
        <v>52</v>
      </c>
      <c r="H3034">
        <v>27.56</v>
      </c>
      <c r="I3034">
        <v>1683</v>
      </c>
      <c r="J3034">
        <v>98.92</v>
      </c>
      <c r="K3034">
        <v>5</v>
      </c>
      <c r="L3034" t="s">
        <v>68</v>
      </c>
      <c r="M3034" t="s">
        <v>35</v>
      </c>
      <c r="N3034">
        <v>63370.400000000001</v>
      </c>
      <c r="O3034" t="s">
        <v>53</v>
      </c>
      <c r="P3034" t="s">
        <v>70</v>
      </c>
      <c r="Q3034">
        <v>81.53</v>
      </c>
      <c r="R3034">
        <v>4468.3999999999996</v>
      </c>
      <c r="S3034">
        <v>4185.1899999999996</v>
      </c>
      <c r="T3034">
        <v>7231.98</v>
      </c>
      <c r="U3034" t="str">
        <f>TEXT(Table1[[#This Row],[Booking_Date]],"mmm")</f>
        <v>Apr</v>
      </c>
      <c r="V3034">
        <f>YEAR(Table1[[#This Row],[Booking_Date]])</f>
        <v>2026</v>
      </c>
      <c r="W3034" t="s">
        <v>75</v>
      </c>
      <c r="X3034" t="str">
        <f>IF(Table1[[#This Row],[Freight_Cost]]&gt;50000,"High","Low")</f>
        <v>High</v>
      </c>
      <c r="Y3034" s="5" t="str">
        <f>IF(Table1[[#This Row],[Profit]]&gt;10000,"Good","Average")</f>
        <v>Average</v>
      </c>
      <c r="Z3034" s="5" t="str" cm="1">
        <f t="array" ref="Z3034">_xlfn.IFS(K3034&lt;=5,"Excellent",K3034&lt;=10,"Good",TRUE,"Delayed")</f>
        <v>Excellent</v>
      </c>
      <c r="AA3034" s="5" t="str">
        <f>_xlfn.XLOOKUP(Table1[[#This Row],[Shipment_ID]],A:A,E:E)</f>
        <v>Maersk</v>
      </c>
      <c r="AB3034" s="5">
        <f t="shared" si="47"/>
        <v>7231.98</v>
      </c>
    </row>
    <row r="3035" spans="1:28">
      <c r="A3035" t="s">
        <v>3229</v>
      </c>
      <c r="B3035" s="1">
        <v>45303</v>
      </c>
      <c r="C3035" t="s">
        <v>50</v>
      </c>
      <c r="D3035" t="s">
        <v>72</v>
      </c>
      <c r="E3035" t="s">
        <v>83</v>
      </c>
      <c r="F3035" t="s">
        <v>58</v>
      </c>
      <c r="G3035" t="s">
        <v>43</v>
      </c>
      <c r="H3035">
        <v>24.73</v>
      </c>
      <c r="I3035">
        <v>405</v>
      </c>
      <c r="J3035">
        <v>100.88</v>
      </c>
      <c r="K3035">
        <v>3</v>
      </c>
      <c r="L3035" t="s">
        <v>34</v>
      </c>
      <c r="M3035" t="s">
        <v>45</v>
      </c>
      <c r="N3035">
        <v>57722.6</v>
      </c>
      <c r="O3035" t="s">
        <v>228</v>
      </c>
      <c r="P3035" t="s">
        <v>54</v>
      </c>
      <c r="Q3035">
        <v>88.11</v>
      </c>
      <c r="R3035">
        <v>1799.2</v>
      </c>
      <c r="S3035">
        <v>3606.13</v>
      </c>
      <c r="T3035">
        <v>7483.32</v>
      </c>
      <c r="U3035" t="str">
        <f>TEXT(Table1[[#This Row],[Booking_Date]],"mmm")</f>
        <v>Jan</v>
      </c>
      <c r="V3035">
        <f>YEAR(Table1[[#This Row],[Booking_Date]])</f>
        <v>2024</v>
      </c>
      <c r="W3035" t="s">
        <v>38</v>
      </c>
      <c r="X3035" t="str">
        <f>IF(Table1[[#This Row],[Freight_Cost]]&gt;50000,"High","Low")</f>
        <v>High</v>
      </c>
      <c r="Y3035" s="5" t="str">
        <f>IF(Table1[[#This Row],[Profit]]&gt;10000,"Good","Average")</f>
        <v>Average</v>
      </c>
      <c r="Z3035" s="5" t="str" cm="1">
        <f t="array" ref="Z3035">_xlfn.IFS(K3035&lt;=5,"Excellent",K3035&lt;=10,"Good",TRUE,"Delayed")</f>
        <v>Excellent</v>
      </c>
      <c r="AA3035" s="5" t="str">
        <f>_xlfn.XLOOKUP(Table1[[#This Row],[Shipment_ID]],A:A,E:E)</f>
        <v>MSC</v>
      </c>
      <c r="AB3035" s="5">
        <f t="shared" si="47"/>
        <v>7483.32</v>
      </c>
    </row>
    <row r="3036" spans="1:28">
      <c r="A3036" t="s">
        <v>3230</v>
      </c>
      <c r="B3036" s="1">
        <v>45812</v>
      </c>
      <c r="C3036" t="s">
        <v>89</v>
      </c>
      <c r="D3036" t="s">
        <v>65</v>
      </c>
      <c r="E3036" t="s">
        <v>99</v>
      </c>
      <c r="F3036" t="s">
        <v>58</v>
      </c>
      <c r="G3036" t="s">
        <v>90</v>
      </c>
      <c r="H3036">
        <v>21.6</v>
      </c>
      <c r="I3036">
        <v>597</v>
      </c>
      <c r="J3036">
        <v>92.65</v>
      </c>
      <c r="K3036">
        <v>3</v>
      </c>
      <c r="L3036" t="s">
        <v>68</v>
      </c>
      <c r="M3036" t="s">
        <v>60</v>
      </c>
      <c r="N3036">
        <v>52222</v>
      </c>
      <c r="O3036" t="s">
        <v>436</v>
      </c>
      <c r="P3036" t="s">
        <v>78</v>
      </c>
      <c r="Q3036">
        <v>85.4</v>
      </c>
      <c r="R3036">
        <v>2058</v>
      </c>
      <c r="S3036">
        <v>4380</v>
      </c>
      <c r="T3036">
        <v>7390.33</v>
      </c>
      <c r="U3036" t="str">
        <f>TEXT(Table1[[#This Row],[Booking_Date]],"mmm")</f>
        <v>Jun</v>
      </c>
      <c r="V3036">
        <f>YEAR(Table1[[#This Row],[Booking_Date]])</f>
        <v>2025</v>
      </c>
      <c r="W3036" t="s">
        <v>75</v>
      </c>
      <c r="X3036" t="str">
        <f>IF(Table1[[#This Row],[Freight_Cost]]&gt;50000,"High","Low")</f>
        <v>High</v>
      </c>
      <c r="Y3036" s="5" t="str">
        <f>IF(Table1[[#This Row],[Profit]]&gt;10000,"Good","Average")</f>
        <v>Average</v>
      </c>
      <c r="Z3036" s="5" t="str" cm="1">
        <f t="array" ref="Z3036">_xlfn.IFS(K3036&lt;=5,"Excellent",K3036&lt;=10,"Good",TRUE,"Delayed")</f>
        <v>Excellent</v>
      </c>
      <c r="AA3036" s="5" t="str">
        <f>_xlfn.XLOOKUP(Table1[[#This Row],[Shipment_ID]],A:A,E:E)</f>
        <v>ONE</v>
      </c>
      <c r="AB3036" s="5">
        <f t="shared" si="47"/>
        <v>7390.33</v>
      </c>
    </row>
    <row r="3037" spans="1:28">
      <c r="A3037" t="s">
        <v>3231</v>
      </c>
      <c r="B3037" s="1">
        <v>46082</v>
      </c>
      <c r="C3037" t="s">
        <v>115</v>
      </c>
      <c r="D3037" t="s">
        <v>51</v>
      </c>
      <c r="E3037" t="s">
        <v>31</v>
      </c>
      <c r="F3037" t="s">
        <v>32</v>
      </c>
      <c r="G3037" t="s">
        <v>52</v>
      </c>
      <c r="H3037">
        <v>13.29</v>
      </c>
      <c r="I3037">
        <v>1884</v>
      </c>
      <c r="J3037">
        <v>92.61</v>
      </c>
      <c r="K3037">
        <v>5</v>
      </c>
      <c r="L3037" t="s">
        <v>34</v>
      </c>
      <c r="M3037" t="s">
        <v>45</v>
      </c>
      <c r="N3037">
        <v>52182.2</v>
      </c>
      <c r="O3037" t="s">
        <v>254</v>
      </c>
      <c r="P3037" t="s">
        <v>74</v>
      </c>
      <c r="Q3037">
        <v>87.22</v>
      </c>
      <c r="R3037">
        <v>4299.6000000000004</v>
      </c>
      <c r="S3037">
        <v>2586.58</v>
      </c>
      <c r="T3037">
        <v>5245.6</v>
      </c>
      <c r="U3037" t="str">
        <f>TEXT(Table1[[#This Row],[Booking_Date]],"mmm")</f>
        <v>Mar</v>
      </c>
      <c r="V3037">
        <f>YEAR(Table1[[#This Row],[Booking_Date]])</f>
        <v>2026</v>
      </c>
      <c r="W3037" t="s">
        <v>38</v>
      </c>
      <c r="X3037" t="str">
        <f>IF(Table1[[#This Row],[Freight_Cost]]&gt;50000,"High","Low")</f>
        <v>High</v>
      </c>
      <c r="Y3037" s="5" t="str">
        <f>IF(Table1[[#This Row],[Profit]]&gt;10000,"Good","Average")</f>
        <v>Average</v>
      </c>
      <c r="Z3037" s="5" t="str" cm="1">
        <f t="array" ref="Z3037">_xlfn.IFS(K3037&lt;=5,"Excellent",K3037&lt;=10,"Good",TRUE,"Delayed")</f>
        <v>Excellent</v>
      </c>
      <c r="AA3037" s="5" t="str">
        <f>_xlfn.XLOOKUP(Table1[[#This Row],[Shipment_ID]],A:A,E:E)</f>
        <v>Hapag-Lloyd</v>
      </c>
      <c r="AB3037" s="5">
        <f t="shared" si="47"/>
        <v>5245.6</v>
      </c>
    </row>
    <row r="3038" spans="1:28">
      <c r="A3038" t="s">
        <v>3232</v>
      </c>
      <c r="B3038" s="1">
        <v>46037</v>
      </c>
      <c r="C3038" t="s">
        <v>121</v>
      </c>
      <c r="D3038" t="s">
        <v>56</v>
      </c>
      <c r="E3038" t="s">
        <v>42</v>
      </c>
      <c r="F3038" t="s">
        <v>58</v>
      </c>
      <c r="G3038" t="s">
        <v>84</v>
      </c>
      <c r="H3038">
        <v>15.67</v>
      </c>
      <c r="I3038">
        <v>551</v>
      </c>
      <c r="J3038">
        <v>87.61</v>
      </c>
      <c r="K3038">
        <v>2</v>
      </c>
      <c r="L3038" t="s">
        <v>44</v>
      </c>
      <c r="M3038" t="s">
        <v>60</v>
      </c>
      <c r="N3038">
        <v>43228.2</v>
      </c>
      <c r="O3038" t="s">
        <v>97</v>
      </c>
      <c r="P3038" t="s">
        <v>70</v>
      </c>
      <c r="Q3038">
        <v>85.97</v>
      </c>
      <c r="R3038">
        <v>1728.8</v>
      </c>
      <c r="S3038">
        <v>4239.8</v>
      </c>
      <c r="T3038">
        <v>6092.64</v>
      </c>
      <c r="U3038" t="str">
        <f>TEXT(Table1[[#This Row],[Booking_Date]],"mmm")</f>
        <v>Jan</v>
      </c>
      <c r="V3038">
        <f>YEAR(Table1[[#This Row],[Booking_Date]])</f>
        <v>2026</v>
      </c>
      <c r="W3038" t="s">
        <v>38</v>
      </c>
      <c r="X3038" t="str">
        <f>IF(Table1[[#This Row],[Freight_Cost]]&gt;50000,"High","Low")</f>
        <v>Low</v>
      </c>
      <c r="Y3038" s="5" t="str">
        <f>IF(Table1[[#This Row],[Profit]]&gt;10000,"Good","Average")</f>
        <v>Average</v>
      </c>
      <c r="Z3038" s="5" t="str" cm="1">
        <f t="array" ref="Z3038">_xlfn.IFS(K3038&lt;=5,"Excellent",K3038&lt;=10,"Good",TRUE,"Delayed")</f>
        <v>Excellent</v>
      </c>
      <c r="AA3038" s="5" t="str">
        <f>_xlfn.XLOOKUP(Table1[[#This Row],[Shipment_ID]],A:A,E:E)</f>
        <v>CMA CGM</v>
      </c>
      <c r="AB3038" s="5">
        <f t="shared" si="47"/>
        <v>6092.64</v>
      </c>
    </row>
    <row r="3039" spans="1:28">
      <c r="A3039" t="s">
        <v>3233</v>
      </c>
      <c r="B3039" s="1">
        <v>45677</v>
      </c>
      <c r="C3039" t="s">
        <v>50</v>
      </c>
      <c r="D3039" t="s">
        <v>82</v>
      </c>
      <c r="E3039" t="s">
        <v>99</v>
      </c>
      <c r="F3039" t="s">
        <v>32</v>
      </c>
      <c r="G3039" t="s">
        <v>33</v>
      </c>
      <c r="H3039">
        <v>26.62</v>
      </c>
      <c r="I3039">
        <v>1656</v>
      </c>
      <c r="J3039">
        <v>91.57</v>
      </c>
      <c r="K3039">
        <v>5</v>
      </c>
      <c r="L3039" t="s">
        <v>44</v>
      </c>
      <c r="M3039" t="s">
        <v>35</v>
      </c>
      <c r="N3039">
        <v>58818.400000000001</v>
      </c>
      <c r="O3039" t="s">
        <v>338</v>
      </c>
      <c r="P3039" t="s">
        <v>54</v>
      </c>
      <c r="Q3039">
        <v>85.15</v>
      </c>
      <c r="R3039">
        <v>4376.8</v>
      </c>
      <c r="S3039">
        <v>1514.16</v>
      </c>
      <c r="T3039">
        <v>5224.53</v>
      </c>
      <c r="U3039" t="str">
        <f>TEXT(Table1[[#This Row],[Booking_Date]],"mmm")</f>
        <v>Jan</v>
      </c>
      <c r="V3039">
        <f>YEAR(Table1[[#This Row],[Booking_Date]])</f>
        <v>2025</v>
      </c>
      <c r="W3039" t="s">
        <v>38</v>
      </c>
      <c r="X3039" t="str">
        <f>IF(Table1[[#This Row],[Freight_Cost]]&gt;50000,"High","Low")</f>
        <v>High</v>
      </c>
      <c r="Y3039" s="5" t="str">
        <f>IF(Table1[[#This Row],[Profit]]&gt;10000,"Good","Average")</f>
        <v>Average</v>
      </c>
      <c r="Z3039" s="5" t="str" cm="1">
        <f t="array" ref="Z3039">_xlfn.IFS(K3039&lt;=5,"Excellent",K3039&lt;=10,"Good",TRUE,"Delayed")</f>
        <v>Excellent</v>
      </c>
      <c r="AA3039" s="5" t="str">
        <f>_xlfn.XLOOKUP(Table1[[#This Row],[Shipment_ID]],A:A,E:E)</f>
        <v>ONE</v>
      </c>
      <c r="AB3039" s="5">
        <f t="shared" si="47"/>
        <v>5224.53</v>
      </c>
    </row>
    <row r="3040" spans="1:28">
      <c r="A3040" t="s">
        <v>3234</v>
      </c>
      <c r="B3040" s="1">
        <v>45303</v>
      </c>
      <c r="C3040" t="s">
        <v>40</v>
      </c>
      <c r="D3040" t="s">
        <v>82</v>
      </c>
      <c r="E3040" t="s">
        <v>66</v>
      </c>
      <c r="F3040" t="s">
        <v>32</v>
      </c>
      <c r="G3040" t="s">
        <v>33</v>
      </c>
      <c r="H3040">
        <v>14.99</v>
      </c>
      <c r="I3040">
        <v>518</v>
      </c>
      <c r="J3040">
        <v>101.85</v>
      </c>
      <c r="K3040">
        <v>3</v>
      </c>
      <c r="L3040" t="s">
        <v>34</v>
      </c>
      <c r="M3040" t="s">
        <v>45</v>
      </c>
      <c r="N3040">
        <v>38429</v>
      </c>
      <c r="O3040" t="s">
        <v>216</v>
      </c>
      <c r="P3040" t="s">
        <v>47</v>
      </c>
      <c r="Q3040">
        <v>82.5</v>
      </c>
      <c r="R3040">
        <v>1635.6</v>
      </c>
      <c r="S3040">
        <v>2303.87</v>
      </c>
      <c r="T3040">
        <v>6715.78</v>
      </c>
      <c r="U3040" t="str">
        <f>TEXT(Table1[[#This Row],[Booking_Date]],"mmm")</f>
        <v>Jan</v>
      </c>
      <c r="V3040">
        <f>YEAR(Table1[[#This Row],[Booking_Date]])</f>
        <v>2024</v>
      </c>
      <c r="W3040" t="s">
        <v>38</v>
      </c>
      <c r="X3040" t="str">
        <f>IF(Table1[[#This Row],[Freight_Cost]]&gt;50000,"High","Low")</f>
        <v>Low</v>
      </c>
      <c r="Y3040" s="5" t="str">
        <f>IF(Table1[[#This Row],[Profit]]&gt;10000,"Good","Average")</f>
        <v>Average</v>
      </c>
      <c r="Z3040" s="5" t="str" cm="1">
        <f t="array" ref="Z3040">_xlfn.IFS(K3040&lt;=5,"Excellent",K3040&lt;=10,"Good",TRUE,"Delayed")</f>
        <v>Excellent</v>
      </c>
      <c r="AA3040" s="5" t="str">
        <f>_xlfn.XLOOKUP(Table1[[#This Row],[Shipment_ID]],A:A,E:E)</f>
        <v>COSCO</v>
      </c>
      <c r="AB3040" s="5">
        <f t="shared" si="47"/>
        <v>6715.78</v>
      </c>
    </row>
    <row r="3041" spans="1:28">
      <c r="A3041" t="s">
        <v>3235</v>
      </c>
      <c r="B3041" s="1">
        <v>45531</v>
      </c>
      <c r="C3041" t="s">
        <v>115</v>
      </c>
      <c r="D3041" t="s">
        <v>108</v>
      </c>
      <c r="E3041" t="s">
        <v>57</v>
      </c>
      <c r="F3041" t="s">
        <v>58</v>
      </c>
      <c r="G3041" t="s">
        <v>59</v>
      </c>
      <c r="H3041">
        <v>25.45</v>
      </c>
      <c r="I3041">
        <v>2460</v>
      </c>
      <c r="J3041">
        <v>101.37</v>
      </c>
      <c r="K3041">
        <v>8</v>
      </c>
      <c r="L3041" t="s">
        <v>68</v>
      </c>
      <c r="M3041" t="s">
        <v>35</v>
      </c>
      <c r="N3041">
        <v>83089.399999999994</v>
      </c>
      <c r="O3041" t="s">
        <v>219</v>
      </c>
      <c r="P3041" t="s">
        <v>70</v>
      </c>
      <c r="Q3041">
        <v>81.87</v>
      </c>
      <c r="R3041">
        <v>5938</v>
      </c>
      <c r="S3041">
        <v>2876.28</v>
      </c>
      <c r="T3041">
        <v>7253.35</v>
      </c>
      <c r="U3041" t="str">
        <f>TEXT(Table1[[#This Row],[Booking_Date]],"mmm")</f>
        <v>Aug</v>
      </c>
      <c r="V3041">
        <f>YEAR(Table1[[#This Row],[Booking_Date]])</f>
        <v>2024</v>
      </c>
      <c r="W3041" t="s">
        <v>48</v>
      </c>
      <c r="X3041" t="str">
        <f>IF(Table1[[#This Row],[Freight_Cost]]&gt;50000,"High","Low")</f>
        <v>High</v>
      </c>
      <c r="Y3041" s="5" t="str">
        <f>IF(Table1[[#This Row],[Profit]]&gt;10000,"Good","Average")</f>
        <v>Average</v>
      </c>
      <c r="Z3041" s="5" t="str" cm="1">
        <f t="array" ref="Z3041">_xlfn.IFS(K3041&lt;=5,"Excellent",K3041&lt;=10,"Good",TRUE,"Delayed")</f>
        <v>Good</v>
      </c>
      <c r="AA3041" s="5" t="str">
        <f>_xlfn.XLOOKUP(Table1[[#This Row],[Shipment_ID]],A:A,E:E)</f>
        <v>Evergreen</v>
      </c>
      <c r="AB3041" s="5">
        <f t="shared" si="47"/>
        <v>7253.35</v>
      </c>
    </row>
    <row r="3042" spans="1:28">
      <c r="A3042" t="s">
        <v>3236</v>
      </c>
      <c r="B3042" s="1">
        <v>45426</v>
      </c>
      <c r="C3042" t="s">
        <v>115</v>
      </c>
      <c r="D3042" t="s">
        <v>30</v>
      </c>
      <c r="E3042" t="s">
        <v>102</v>
      </c>
      <c r="F3042" t="s">
        <v>32</v>
      </c>
      <c r="G3042" t="s">
        <v>43</v>
      </c>
      <c r="H3042">
        <v>17.71</v>
      </c>
      <c r="I3042">
        <v>588</v>
      </c>
      <c r="J3042">
        <v>104.64</v>
      </c>
      <c r="K3042">
        <v>3</v>
      </c>
      <c r="L3042" t="s">
        <v>68</v>
      </c>
      <c r="M3042" t="s">
        <v>35</v>
      </c>
      <c r="N3042">
        <v>42051.8</v>
      </c>
      <c r="O3042" t="s">
        <v>336</v>
      </c>
      <c r="P3042" t="s">
        <v>78</v>
      </c>
      <c r="Q3042">
        <v>87.43</v>
      </c>
      <c r="R3042">
        <v>1884.4</v>
      </c>
      <c r="S3042">
        <v>2704.15</v>
      </c>
      <c r="T3042">
        <v>5699.71</v>
      </c>
      <c r="U3042" t="str">
        <f>TEXT(Table1[[#This Row],[Booking_Date]],"mmm")</f>
        <v>May</v>
      </c>
      <c r="V3042">
        <f>YEAR(Table1[[#This Row],[Booking_Date]])</f>
        <v>2024</v>
      </c>
      <c r="W3042" t="s">
        <v>75</v>
      </c>
      <c r="X3042" t="str">
        <f>IF(Table1[[#This Row],[Freight_Cost]]&gt;50000,"High","Low")</f>
        <v>Low</v>
      </c>
      <c r="Y3042" s="5" t="str">
        <f>IF(Table1[[#This Row],[Profit]]&gt;10000,"Good","Average")</f>
        <v>Average</v>
      </c>
      <c r="Z3042" s="5" t="str" cm="1">
        <f t="array" ref="Z3042">_xlfn.IFS(K3042&lt;=5,"Excellent",K3042&lt;=10,"Good",TRUE,"Delayed")</f>
        <v>Excellent</v>
      </c>
      <c r="AA3042" s="5" t="str">
        <f>_xlfn.XLOOKUP(Table1[[#This Row],[Shipment_ID]],A:A,E:E)</f>
        <v>Maersk</v>
      </c>
      <c r="AB3042" s="5">
        <f t="shared" si="47"/>
        <v>5699.71</v>
      </c>
    </row>
    <row r="3043" spans="1:28">
      <c r="A3043" t="s">
        <v>3237</v>
      </c>
      <c r="B3043" s="1">
        <v>46089</v>
      </c>
      <c r="C3043" t="s">
        <v>64</v>
      </c>
      <c r="D3043" t="s">
        <v>108</v>
      </c>
      <c r="E3043" t="s">
        <v>102</v>
      </c>
      <c r="F3043" t="s">
        <v>32</v>
      </c>
      <c r="G3043" t="s">
        <v>52</v>
      </c>
      <c r="H3043">
        <v>19.75</v>
      </c>
      <c r="I3043">
        <v>2044</v>
      </c>
      <c r="J3043">
        <v>96.33</v>
      </c>
      <c r="K3043">
        <v>5</v>
      </c>
      <c r="L3043" t="s">
        <v>68</v>
      </c>
      <c r="M3043" t="s">
        <v>45</v>
      </c>
      <c r="N3043">
        <v>57862.6</v>
      </c>
      <c r="O3043" t="s">
        <v>135</v>
      </c>
      <c r="P3043" t="s">
        <v>78</v>
      </c>
      <c r="Q3043">
        <v>88.43</v>
      </c>
      <c r="R3043">
        <v>4878</v>
      </c>
      <c r="S3043">
        <v>1639.56</v>
      </c>
      <c r="T3043">
        <v>8239.9</v>
      </c>
      <c r="U3043" t="str">
        <f>TEXT(Table1[[#This Row],[Booking_Date]],"mmm")</f>
        <v>Mar</v>
      </c>
      <c r="V3043">
        <f>YEAR(Table1[[#This Row],[Booking_Date]])</f>
        <v>2026</v>
      </c>
      <c r="W3043" t="s">
        <v>38</v>
      </c>
      <c r="X3043" t="str">
        <f>IF(Table1[[#This Row],[Freight_Cost]]&gt;50000,"High","Low")</f>
        <v>High</v>
      </c>
      <c r="Y3043" s="5" t="str">
        <f>IF(Table1[[#This Row],[Profit]]&gt;10000,"Good","Average")</f>
        <v>Average</v>
      </c>
      <c r="Z3043" s="5" t="str" cm="1">
        <f t="array" ref="Z3043">_xlfn.IFS(K3043&lt;=5,"Excellent",K3043&lt;=10,"Good",TRUE,"Delayed")</f>
        <v>Excellent</v>
      </c>
      <c r="AA3043" s="5" t="str">
        <f>_xlfn.XLOOKUP(Table1[[#This Row],[Shipment_ID]],A:A,E:E)</f>
        <v>Maersk</v>
      </c>
      <c r="AB3043" s="5">
        <f t="shared" si="47"/>
        <v>8239.9</v>
      </c>
    </row>
    <row r="3044" spans="1:28">
      <c r="A3044" t="s">
        <v>3238</v>
      </c>
      <c r="B3044" s="1">
        <v>45803</v>
      </c>
      <c r="C3044" t="s">
        <v>89</v>
      </c>
      <c r="D3044" t="s">
        <v>72</v>
      </c>
      <c r="E3044" t="s">
        <v>99</v>
      </c>
      <c r="F3044" t="s">
        <v>32</v>
      </c>
      <c r="G3044" t="s">
        <v>52</v>
      </c>
      <c r="H3044">
        <v>22.37</v>
      </c>
      <c r="I3044">
        <v>334</v>
      </c>
      <c r="J3044">
        <v>101.71</v>
      </c>
      <c r="K3044">
        <v>2</v>
      </c>
      <c r="L3044" t="s">
        <v>68</v>
      </c>
      <c r="M3044" t="s">
        <v>45</v>
      </c>
      <c r="N3044">
        <v>40346.199999999997</v>
      </c>
      <c r="O3044" t="s">
        <v>178</v>
      </c>
      <c r="P3044" t="s">
        <v>74</v>
      </c>
      <c r="Q3044">
        <v>81.44</v>
      </c>
      <c r="R3044">
        <v>1562.8</v>
      </c>
      <c r="S3044">
        <v>3175.33</v>
      </c>
      <c r="T3044">
        <v>5739.54</v>
      </c>
      <c r="U3044" t="str">
        <f>TEXT(Table1[[#This Row],[Booking_Date]],"mmm")</f>
        <v>May</v>
      </c>
      <c r="V3044">
        <f>YEAR(Table1[[#This Row],[Booking_Date]])</f>
        <v>2025</v>
      </c>
      <c r="W3044" t="s">
        <v>75</v>
      </c>
      <c r="X3044" t="str">
        <f>IF(Table1[[#This Row],[Freight_Cost]]&gt;50000,"High","Low")</f>
        <v>Low</v>
      </c>
      <c r="Y3044" s="5" t="str">
        <f>IF(Table1[[#This Row],[Profit]]&gt;10000,"Good","Average")</f>
        <v>Average</v>
      </c>
      <c r="Z3044" s="5" t="str" cm="1">
        <f t="array" ref="Z3044">_xlfn.IFS(K3044&lt;=5,"Excellent",K3044&lt;=10,"Good",TRUE,"Delayed")</f>
        <v>Excellent</v>
      </c>
      <c r="AA3044" s="5" t="str">
        <f>_xlfn.XLOOKUP(Table1[[#This Row],[Shipment_ID]],A:A,E:E)</f>
        <v>ONE</v>
      </c>
      <c r="AB3044" s="5">
        <f t="shared" si="47"/>
        <v>5739.54</v>
      </c>
    </row>
    <row r="3045" spans="1:28">
      <c r="A3045" t="s">
        <v>3239</v>
      </c>
      <c r="B3045" s="1">
        <v>45937</v>
      </c>
      <c r="C3045" t="s">
        <v>50</v>
      </c>
      <c r="D3045" t="s">
        <v>108</v>
      </c>
      <c r="E3045" t="s">
        <v>83</v>
      </c>
      <c r="F3045" t="s">
        <v>58</v>
      </c>
      <c r="G3045" t="s">
        <v>90</v>
      </c>
      <c r="H3045">
        <v>22.18</v>
      </c>
      <c r="I3045">
        <v>565</v>
      </c>
      <c r="J3045">
        <v>100.08</v>
      </c>
      <c r="K3045">
        <v>2</v>
      </c>
      <c r="L3045" t="s">
        <v>34</v>
      </c>
      <c r="M3045" t="s">
        <v>45</v>
      </c>
      <c r="N3045">
        <v>57251.6</v>
      </c>
      <c r="O3045" t="s">
        <v>91</v>
      </c>
      <c r="P3045" t="s">
        <v>74</v>
      </c>
      <c r="Q3045">
        <v>81.8</v>
      </c>
      <c r="R3045">
        <v>2017.2</v>
      </c>
      <c r="S3045">
        <v>4249.8900000000003</v>
      </c>
      <c r="T3045">
        <v>10042.24</v>
      </c>
      <c r="U3045" t="str">
        <f>TEXT(Table1[[#This Row],[Booking_Date]],"mmm")</f>
        <v>Oct</v>
      </c>
      <c r="V3045">
        <f>YEAR(Table1[[#This Row],[Booking_Date]])</f>
        <v>2025</v>
      </c>
      <c r="W3045" t="s">
        <v>104</v>
      </c>
      <c r="X3045" t="str">
        <f>IF(Table1[[#This Row],[Freight_Cost]]&gt;50000,"High","Low")</f>
        <v>High</v>
      </c>
      <c r="Y3045" s="5" t="str">
        <f>IF(Table1[[#This Row],[Profit]]&gt;10000,"Good","Average")</f>
        <v>Good</v>
      </c>
      <c r="Z3045" s="5" t="str" cm="1">
        <f t="array" ref="Z3045">_xlfn.IFS(K3045&lt;=5,"Excellent",K3045&lt;=10,"Good",TRUE,"Delayed")</f>
        <v>Excellent</v>
      </c>
      <c r="AA3045" s="5" t="str">
        <f>_xlfn.XLOOKUP(Table1[[#This Row],[Shipment_ID]],A:A,E:E)</f>
        <v>MSC</v>
      </c>
      <c r="AB3045" s="5">
        <f t="shared" si="47"/>
        <v>10042.24</v>
      </c>
    </row>
    <row r="3046" spans="1:28">
      <c r="A3046" t="s">
        <v>3240</v>
      </c>
      <c r="B3046" s="1">
        <v>45896</v>
      </c>
      <c r="C3046" t="s">
        <v>64</v>
      </c>
      <c r="D3046" t="s">
        <v>56</v>
      </c>
      <c r="E3046" t="s">
        <v>66</v>
      </c>
      <c r="F3046" t="s">
        <v>32</v>
      </c>
      <c r="G3046" t="s">
        <v>67</v>
      </c>
      <c r="H3046">
        <v>23.87</v>
      </c>
      <c r="I3046">
        <v>776</v>
      </c>
      <c r="J3046">
        <v>94.25</v>
      </c>
      <c r="K3046">
        <v>2</v>
      </c>
      <c r="L3046" t="s">
        <v>68</v>
      </c>
      <c r="M3046" t="s">
        <v>35</v>
      </c>
      <c r="N3046">
        <v>48605</v>
      </c>
      <c r="O3046" t="s">
        <v>122</v>
      </c>
      <c r="P3046" t="s">
        <v>37</v>
      </c>
      <c r="Q3046">
        <v>87.82</v>
      </c>
      <c r="R3046">
        <v>2506.8000000000002</v>
      </c>
      <c r="S3046">
        <v>1823.48</v>
      </c>
      <c r="T3046">
        <v>6362.71</v>
      </c>
      <c r="U3046" t="str">
        <f>TEXT(Table1[[#This Row],[Booking_Date]],"mmm")</f>
        <v>Aug</v>
      </c>
      <c r="V3046">
        <f>YEAR(Table1[[#This Row],[Booking_Date]])</f>
        <v>2025</v>
      </c>
      <c r="W3046" t="s">
        <v>48</v>
      </c>
      <c r="X3046" t="str">
        <f>IF(Table1[[#This Row],[Freight_Cost]]&gt;50000,"High","Low")</f>
        <v>Low</v>
      </c>
      <c r="Y3046" s="5" t="str">
        <f>IF(Table1[[#This Row],[Profit]]&gt;10000,"Good","Average")</f>
        <v>Average</v>
      </c>
      <c r="Z3046" s="5" t="str" cm="1">
        <f t="array" ref="Z3046">_xlfn.IFS(K3046&lt;=5,"Excellent",K3046&lt;=10,"Good",TRUE,"Delayed")</f>
        <v>Excellent</v>
      </c>
      <c r="AA3046" s="5" t="str">
        <f>_xlfn.XLOOKUP(Table1[[#This Row],[Shipment_ID]],A:A,E:E)</f>
        <v>COSCO</v>
      </c>
      <c r="AB3046" s="5">
        <f t="shared" si="47"/>
        <v>6362.71</v>
      </c>
    </row>
    <row r="3047" spans="1:28">
      <c r="A3047" t="s">
        <v>3241</v>
      </c>
      <c r="B3047" s="1">
        <v>45597</v>
      </c>
      <c r="C3047" t="s">
        <v>50</v>
      </c>
      <c r="D3047" t="s">
        <v>51</v>
      </c>
      <c r="E3047" t="s">
        <v>31</v>
      </c>
      <c r="F3047" t="s">
        <v>58</v>
      </c>
      <c r="G3047" t="s">
        <v>59</v>
      </c>
      <c r="H3047">
        <v>27.72</v>
      </c>
      <c r="I3047">
        <v>1701</v>
      </c>
      <c r="J3047">
        <v>101.17</v>
      </c>
      <c r="K3047">
        <v>4</v>
      </c>
      <c r="L3047" t="s">
        <v>68</v>
      </c>
      <c r="M3047" t="s">
        <v>45</v>
      </c>
      <c r="N3047">
        <v>73500.399999999994</v>
      </c>
      <c r="O3047" t="s">
        <v>307</v>
      </c>
      <c r="P3047" t="s">
        <v>37</v>
      </c>
      <c r="Q3047">
        <v>88.47</v>
      </c>
      <c r="R3047">
        <v>4510.8</v>
      </c>
      <c r="S3047">
        <v>3905.38</v>
      </c>
      <c r="T3047">
        <v>11593.15</v>
      </c>
      <c r="U3047" t="str">
        <f>TEXT(Table1[[#This Row],[Booking_Date]],"mmm")</f>
        <v>Nov</v>
      </c>
      <c r="V3047">
        <f>YEAR(Table1[[#This Row],[Booking_Date]])</f>
        <v>2024</v>
      </c>
      <c r="W3047" t="s">
        <v>104</v>
      </c>
      <c r="X3047" t="str">
        <f>IF(Table1[[#This Row],[Freight_Cost]]&gt;50000,"High","Low")</f>
        <v>High</v>
      </c>
      <c r="Y3047" s="5" t="str">
        <f>IF(Table1[[#This Row],[Profit]]&gt;10000,"Good","Average")</f>
        <v>Good</v>
      </c>
      <c r="Z3047" s="5" t="str" cm="1">
        <f t="array" ref="Z3047">_xlfn.IFS(K3047&lt;=5,"Excellent",K3047&lt;=10,"Good",TRUE,"Delayed")</f>
        <v>Excellent</v>
      </c>
      <c r="AA3047" s="5" t="str">
        <f>_xlfn.XLOOKUP(Table1[[#This Row],[Shipment_ID]],A:A,E:E)</f>
        <v>Hapag-Lloyd</v>
      </c>
      <c r="AB3047" s="5">
        <f t="shared" si="47"/>
        <v>11593.15</v>
      </c>
    </row>
    <row r="3048" spans="1:28">
      <c r="A3048" t="s">
        <v>3242</v>
      </c>
      <c r="B3048" s="1">
        <v>45720</v>
      </c>
      <c r="C3048" t="s">
        <v>115</v>
      </c>
      <c r="D3048" t="s">
        <v>30</v>
      </c>
      <c r="E3048" t="s">
        <v>83</v>
      </c>
      <c r="F3048" t="s">
        <v>32</v>
      </c>
      <c r="G3048" t="s">
        <v>84</v>
      </c>
      <c r="H3048">
        <v>10.45</v>
      </c>
      <c r="I3048">
        <v>478</v>
      </c>
      <c r="J3048">
        <v>97.59</v>
      </c>
      <c r="K3048">
        <v>2</v>
      </c>
      <c r="L3048" t="s">
        <v>68</v>
      </c>
      <c r="M3048" t="s">
        <v>60</v>
      </c>
      <c r="N3048">
        <v>29351.8</v>
      </c>
      <c r="O3048" t="s">
        <v>219</v>
      </c>
      <c r="P3048" t="s">
        <v>70</v>
      </c>
      <c r="Q3048">
        <v>88.55</v>
      </c>
      <c r="R3048">
        <v>1374</v>
      </c>
      <c r="S3048">
        <v>3253.19</v>
      </c>
      <c r="T3048">
        <v>4342.32</v>
      </c>
      <c r="U3048" t="str">
        <f>TEXT(Table1[[#This Row],[Booking_Date]],"mmm")</f>
        <v>Mar</v>
      </c>
      <c r="V3048">
        <f>YEAR(Table1[[#This Row],[Booking_Date]])</f>
        <v>2025</v>
      </c>
      <c r="W3048" t="s">
        <v>38</v>
      </c>
      <c r="X3048" t="str">
        <f>IF(Table1[[#This Row],[Freight_Cost]]&gt;50000,"High","Low")</f>
        <v>Low</v>
      </c>
      <c r="Y3048" s="5" t="str">
        <f>IF(Table1[[#This Row],[Profit]]&gt;10000,"Good","Average")</f>
        <v>Average</v>
      </c>
      <c r="Z3048" s="5" t="str" cm="1">
        <f t="array" ref="Z3048">_xlfn.IFS(K3048&lt;=5,"Excellent",K3048&lt;=10,"Good",TRUE,"Delayed")</f>
        <v>Excellent</v>
      </c>
      <c r="AA3048" s="5" t="str">
        <f>_xlfn.XLOOKUP(Table1[[#This Row],[Shipment_ID]],A:A,E:E)</f>
        <v>MSC</v>
      </c>
      <c r="AB3048" s="5">
        <f t="shared" si="47"/>
        <v>4342.32</v>
      </c>
    </row>
    <row r="3049" spans="1:28">
      <c r="A3049" t="s">
        <v>3243</v>
      </c>
      <c r="B3049" s="1">
        <v>46172</v>
      </c>
      <c r="C3049" t="s">
        <v>115</v>
      </c>
      <c r="D3049" t="s">
        <v>30</v>
      </c>
      <c r="E3049" t="s">
        <v>66</v>
      </c>
      <c r="F3049" t="s">
        <v>58</v>
      </c>
      <c r="G3049" t="s">
        <v>67</v>
      </c>
      <c r="H3049">
        <v>12.21</v>
      </c>
      <c r="I3049">
        <v>1523</v>
      </c>
      <c r="J3049">
        <v>90.1</v>
      </c>
      <c r="K3049">
        <v>3</v>
      </c>
      <c r="L3049" t="s">
        <v>34</v>
      </c>
      <c r="M3049" t="s">
        <v>60</v>
      </c>
      <c r="N3049">
        <v>57077</v>
      </c>
      <c r="O3049" t="s">
        <v>137</v>
      </c>
      <c r="P3049" t="s">
        <v>54</v>
      </c>
      <c r="Q3049">
        <v>86.46</v>
      </c>
      <c r="R3049">
        <v>3534.4</v>
      </c>
      <c r="S3049">
        <v>2357.2399999999998</v>
      </c>
      <c r="T3049">
        <v>8303.3700000000008</v>
      </c>
      <c r="U3049" t="str">
        <f>TEXT(Table1[[#This Row],[Booking_Date]],"mmm")</f>
        <v>May</v>
      </c>
      <c r="V3049">
        <f>YEAR(Table1[[#This Row],[Booking_Date]])</f>
        <v>2026</v>
      </c>
      <c r="W3049" t="s">
        <v>75</v>
      </c>
      <c r="X3049" t="str">
        <f>IF(Table1[[#This Row],[Freight_Cost]]&gt;50000,"High","Low")</f>
        <v>High</v>
      </c>
      <c r="Y3049" s="5" t="str">
        <f>IF(Table1[[#This Row],[Profit]]&gt;10000,"Good","Average")</f>
        <v>Average</v>
      </c>
      <c r="Z3049" s="5" t="str" cm="1">
        <f t="array" ref="Z3049">_xlfn.IFS(K3049&lt;=5,"Excellent",K3049&lt;=10,"Good",TRUE,"Delayed")</f>
        <v>Excellent</v>
      </c>
      <c r="AA3049" s="5" t="str">
        <f>_xlfn.XLOOKUP(Table1[[#This Row],[Shipment_ID]],A:A,E:E)</f>
        <v>COSCO</v>
      </c>
      <c r="AB3049" s="5">
        <f t="shared" si="47"/>
        <v>8303.3700000000008</v>
      </c>
    </row>
    <row r="3050" spans="1:28">
      <c r="A3050" t="s">
        <v>3244</v>
      </c>
      <c r="B3050" s="1">
        <v>46158</v>
      </c>
      <c r="C3050" t="s">
        <v>64</v>
      </c>
      <c r="D3050" t="s">
        <v>30</v>
      </c>
      <c r="E3050" t="s">
        <v>31</v>
      </c>
      <c r="F3050" t="s">
        <v>32</v>
      </c>
      <c r="G3050" t="s">
        <v>84</v>
      </c>
      <c r="H3050">
        <v>14.14</v>
      </c>
      <c r="I3050">
        <v>2694</v>
      </c>
      <c r="J3050">
        <v>87.48</v>
      </c>
      <c r="K3050">
        <v>6</v>
      </c>
      <c r="L3050" t="s">
        <v>44</v>
      </c>
      <c r="M3050" t="s">
        <v>35</v>
      </c>
      <c r="N3050">
        <v>59551.6</v>
      </c>
      <c r="O3050" t="s">
        <v>69</v>
      </c>
      <c r="P3050" t="s">
        <v>62</v>
      </c>
      <c r="Q3050">
        <v>86.09</v>
      </c>
      <c r="R3050">
        <v>5953.6</v>
      </c>
      <c r="S3050">
        <v>1761.13</v>
      </c>
      <c r="T3050">
        <v>9041.48</v>
      </c>
      <c r="U3050" t="str">
        <f>TEXT(Table1[[#This Row],[Booking_Date]],"mmm")</f>
        <v>May</v>
      </c>
      <c r="V3050">
        <f>YEAR(Table1[[#This Row],[Booking_Date]])</f>
        <v>2026</v>
      </c>
      <c r="W3050" t="s">
        <v>75</v>
      </c>
      <c r="X3050" t="str">
        <f>IF(Table1[[#This Row],[Freight_Cost]]&gt;50000,"High","Low")</f>
        <v>High</v>
      </c>
      <c r="Y3050" s="5" t="str">
        <f>IF(Table1[[#This Row],[Profit]]&gt;10000,"Good","Average")</f>
        <v>Average</v>
      </c>
      <c r="Z3050" s="5" t="str" cm="1">
        <f t="array" ref="Z3050">_xlfn.IFS(K3050&lt;=5,"Excellent",K3050&lt;=10,"Good",TRUE,"Delayed")</f>
        <v>Good</v>
      </c>
      <c r="AA3050" s="5" t="str">
        <f>_xlfn.XLOOKUP(Table1[[#This Row],[Shipment_ID]],A:A,E:E)</f>
        <v>Hapag-Lloyd</v>
      </c>
      <c r="AB3050" s="5">
        <f t="shared" si="47"/>
        <v>9041.48</v>
      </c>
    </row>
    <row r="3051" spans="1:28">
      <c r="A3051" t="s">
        <v>3245</v>
      </c>
      <c r="B3051" s="1">
        <v>45898</v>
      </c>
      <c r="C3051" t="s">
        <v>64</v>
      </c>
      <c r="D3051" t="s">
        <v>72</v>
      </c>
      <c r="E3051" t="s">
        <v>66</v>
      </c>
      <c r="F3051" t="s">
        <v>58</v>
      </c>
      <c r="G3051" t="s">
        <v>90</v>
      </c>
      <c r="H3051">
        <v>12.88</v>
      </c>
      <c r="I3051">
        <v>1055</v>
      </c>
      <c r="J3051">
        <v>94.94</v>
      </c>
      <c r="K3051">
        <v>2</v>
      </c>
      <c r="L3051" t="s">
        <v>34</v>
      </c>
      <c r="M3051" t="s">
        <v>45</v>
      </c>
      <c r="N3051">
        <v>54144.800000000003</v>
      </c>
      <c r="O3051" t="s">
        <v>507</v>
      </c>
      <c r="P3051" t="s">
        <v>78</v>
      </c>
      <c r="Q3051">
        <v>86.86</v>
      </c>
      <c r="R3051">
        <v>2625.2</v>
      </c>
      <c r="S3051">
        <v>3528.03</v>
      </c>
      <c r="T3051">
        <v>6399.81</v>
      </c>
      <c r="U3051" t="str">
        <f>TEXT(Table1[[#This Row],[Booking_Date]],"mmm")</f>
        <v>Aug</v>
      </c>
      <c r="V3051">
        <f>YEAR(Table1[[#This Row],[Booking_Date]])</f>
        <v>2025</v>
      </c>
      <c r="W3051" t="s">
        <v>48</v>
      </c>
      <c r="X3051" t="str">
        <f>IF(Table1[[#This Row],[Freight_Cost]]&gt;50000,"High","Low")</f>
        <v>High</v>
      </c>
      <c r="Y3051" s="5" t="str">
        <f>IF(Table1[[#This Row],[Profit]]&gt;10000,"Good","Average")</f>
        <v>Average</v>
      </c>
      <c r="Z3051" s="5" t="str" cm="1">
        <f t="array" ref="Z3051">_xlfn.IFS(K3051&lt;=5,"Excellent",K3051&lt;=10,"Good",TRUE,"Delayed")</f>
        <v>Excellent</v>
      </c>
      <c r="AA3051" s="5" t="str">
        <f>_xlfn.XLOOKUP(Table1[[#This Row],[Shipment_ID]],A:A,E:E)</f>
        <v>COSCO</v>
      </c>
      <c r="AB3051" s="5">
        <f t="shared" si="47"/>
        <v>6399.81</v>
      </c>
    </row>
    <row r="3052" spans="1:28">
      <c r="A3052" t="s">
        <v>3246</v>
      </c>
      <c r="B3052" s="1">
        <v>45771</v>
      </c>
      <c r="C3052" t="s">
        <v>64</v>
      </c>
      <c r="D3052" t="s">
        <v>30</v>
      </c>
      <c r="E3052" t="s">
        <v>57</v>
      </c>
      <c r="F3052" t="s">
        <v>58</v>
      </c>
      <c r="G3052" t="s">
        <v>43</v>
      </c>
      <c r="H3052">
        <v>11.37</v>
      </c>
      <c r="I3052">
        <v>1025</v>
      </c>
      <c r="J3052">
        <v>91.13</v>
      </c>
      <c r="K3052">
        <v>2</v>
      </c>
      <c r="L3052" t="s">
        <v>44</v>
      </c>
      <c r="M3052" t="s">
        <v>45</v>
      </c>
      <c r="N3052">
        <v>46968.6</v>
      </c>
      <c r="O3052" t="s">
        <v>268</v>
      </c>
      <c r="P3052" t="s">
        <v>54</v>
      </c>
      <c r="Q3052">
        <v>85.43</v>
      </c>
      <c r="R3052">
        <v>2504.8000000000002</v>
      </c>
      <c r="S3052">
        <v>2953.12</v>
      </c>
      <c r="T3052">
        <v>8366.0300000000007</v>
      </c>
      <c r="U3052" t="str">
        <f>TEXT(Table1[[#This Row],[Booking_Date]],"mmm")</f>
        <v>Apr</v>
      </c>
      <c r="V3052">
        <f>YEAR(Table1[[#This Row],[Booking_Date]])</f>
        <v>2025</v>
      </c>
      <c r="W3052" t="s">
        <v>75</v>
      </c>
      <c r="X3052" t="str">
        <f>IF(Table1[[#This Row],[Freight_Cost]]&gt;50000,"High","Low")</f>
        <v>Low</v>
      </c>
      <c r="Y3052" s="5" t="str">
        <f>IF(Table1[[#This Row],[Profit]]&gt;10000,"Good","Average")</f>
        <v>Average</v>
      </c>
      <c r="Z3052" s="5" t="str" cm="1">
        <f t="array" ref="Z3052">_xlfn.IFS(K3052&lt;=5,"Excellent",K3052&lt;=10,"Good",TRUE,"Delayed")</f>
        <v>Excellent</v>
      </c>
      <c r="AA3052" s="5" t="str">
        <f>_xlfn.XLOOKUP(Table1[[#This Row],[Shipment_ID]],A:A,E:E)</f>
        <v>Evergreen</v>
      </c>
      <c r="AB3052" s="5">
        <f t="shared" si="47"/>
        <v>8366.0300000000007</v>
      </c>
    </row>
    <row r="3053" spans="1:28">
      <c r="A3053" t="s">
        <v>3247</v>
      </c>
      <c r="B3053" s="1">
        <v>46185</v>
      </c>
      <c r="C3053" t="s">
        <v>89</v>
      </c>
      <c r="D3053" t="s">
        <v>56</v>
      </c>
      <c r="E3053" t="s">
        <v>102</v>
      </c>
      <c r="F3053" t="s">
        <v>58</v>
      </c>
      <c r="G3053" t="s">
        <v>67</v>
      </c>
      <c r="H3053">
        <v>23.99</v>
      </c>
      <c r="I3053">
        <v>1331</v>
      </c>
      <c r="J3053">
        <v>85.97</v>
      </c>
      <c r="K3053">
        <v>4</v>
      </c>
      <c r="L3053" t="s">
        <v>44</v>
      </c>
      <c r="M3053" t="s">
        <v>45</v>
      </c>
      <c r="N3053">
        <v>61379.4</v>
      </c>
      <c r="O3053" t="s">
        <v>464</v>
      </c>
      <c r="P3053" t="s">
        <v>54</v>
      </c>
      <c r="Q3053">
        <v>82.09</v>
      </c>
      <c r="R3053">
        <v>3621.6</v>
      </c>
      <c r="S3053">
        <v>3791.69</v>
      </c>
      <c r="T3053">
        <v>10769.08</v>
      </c>
      <c r="U3053" t="str">
        <f>TEXT(Table1[[#This Row],[Booking_Date]],"mmm")</f>
        <v>Jun</v>
      </c>
      <c r="V3053">
        <f>YEAR(Table1[[#This Row],[Booking_Date]])</f>
        <v>2026</v>
      </c>
      <c r="W3053" t="s">
        <v>75</v>
      </c>
      <c r="X3053" t="str">
        <f>IF(Table1[[#This Row],[Freight_Cost]]&gt;50000,"High","Low")</f>
        <v>High</v>
      </c>
      <c r="Y3053" s="5" t="str">
        <f>IF(Table1[[#This Row],[Profit]]&gt;10000,"Good","Average")</f>
        <v>Good</v>
      </c>
      <c r="Z3053" s="5" t="str" cm="1">
        <f t="array" ref="Z3053">_xlfn.IFS(K3053&lt;=5,"Excellent",K3053&lt;=10,"Good",TRUE,"Delayed")</f>
        <v>Excellent</v>
      </c>
      <c r="AA3053" s="5" t="str">
        <f>_xlfn.XLOOKUP(Table1[[#This Row],[Shipment_ID]],A:A,E:E)</f>
        <v>Maersk</v>
      </c>
      <c r="AB3053" s="5">
        <f t="shared" si="47"/>
        <v>10769.08</v>
      </c>
    </row>
    <row r="3054" spans="1:28">
      <c r="A3054" t="s">
        <v>3248</v>
      </c>
      <c r="B3054" s="1">
        <v>45619</v>
      </c>
      <c r="C3054" t="s">
        <v>50</v>
      </c>
      <c r="D3054" t="s">
        <v>108</v>
      </c>
      <c r="E3054" t="s">
        <v>42</v>
      </c>
      <c r="F3054" t="s">
        <v>58</v>
      </c>
      <c r="G3054" t="s">
        <v>67</v>
      </c>
      <c r="H3054">
        <v>23.2</v>
      </c>
      <c r="I3054">
        <v>1255</v>
      </c>
      <c r="J3054">
        <v>93.1</v>
      </c>
      <c r="K3054">
        <v>3</v>
      </c>
      <c r="L3054" t="s">
        <v>34</v>
      </c>
      <c r="M3054" t="s">
        <v>45</v>
      </c>
      <c r="N3054">
        <v>65612</v>
      </c>
      <c r="O3054" t="s">
        <v>479</v>
      </c>
      <c r="P3054" t="s">
        <v>47</v>
      </c>
      <c r="Q3054">
        <v>85.27</v>
      </c>
      <c r="R3054">
        <v>3438</v>
      </c>
      <c r="S3054">
        <v>3172.16</v>
      </c>
      <c r="T3054">
        <v>11377.67</v>
      </c>
      <c r="U3054" t="str">
        <f>TEXT(Table1[[#This Row],[Booking_Date]],"mmm")</f>
        <v>Nov</v>
      </c>
      <c r="V3054">
        <f>YEAR(Table1[[#This Row],[Booking_Date]])</f>
        <v>2024</v>
      </c>
      <c r="W3054" t="s">
        <v>104</v>
      </c>
      <c r="X3054" t="str">
        <f>IF(Table1[[#This Row],[Freight_Cost]]&gt;50000,"High","Low")</f>
        <v>High</v>
      </c>
      <c r="Y3054" s="5" t="str">
        <f>IF(Table1[[#This Row],[Profit]]&gt;10000,"Good","Average")</f>
        <v>Good</v>
      </c>
      <c r="Z3054" s="5" t="str" cm="1">
        <f t="array" ref="Z3054">_xlfn.IFS(K3054&lt;=5,"Excellent",K3054&lt;=10,"Good",TRUE,"Delayed")</f>
        <v>Excellent</v>
      </c>
      <c r="AA3054" s="5" t="str">
        <f>_xlfn.XLOOKUP(Table1[[#This Row],[Shipment_ID]],A:A,E:E)</f>
        <v>CMA CGM</v>
      </c>
      <c r="AB3054" s="5">
        <f t="shared" si="47"/>
        <v>11377.67</v>
      </c>
    </row>
    <row r="3055" spans="1:28">
      <c r="A3055" t="s">
        <v>3249</v>
      </c>
      <c r="B3055" s="1">
        <v>46072</v>
      </c>
      <c r="C3055" t="s">
        <v>50</v>
      </c>
      <c r="D3055" t="s">
        <v>30</v>
      </c>
      <c r="E3055" t="s">
        <v>83</v>
      </c>
      <c r="F3055" t="s">
        <v>32</v>
      </c>
      <c r="G3055" t="s">
        <v>84</v>
      </c>
      <c r="H3055">
        <v>25.91</v>
      </c>
      <c r="I3055">
        <v>1749</v>
      </c>
      <c r="J3055">
        <v>101.75</v>
      </c>
      <c r="K3055">
        <v>6</v>
      </c>
      <c r="L3055" t="s">
        <v>44</v>
      </c>
      <c r="M3055" t="s">
        <v>45</v>
      </c>
      <c r="N3055">
        <v>58017</v>
      </c>
      <c r="O3055" t="s">
        <v>287</v>
      </c>
      <c r="P3055" t="s">
        <v>62</v>
      </c>
      <c r="Q3055">
        <v>86.69</v>
      </c>
      <c r="R3055">
        <v>4534.3999999999996</v>
      </c>
      <c r="S3055">
        <v>3183.04</v>
      </c>
      <c r="T3055">
        <v>7641.28</v>
      </c>
      <c r="U3055" t="str">
        <f>TEXT(Table1[[#This Row],[Booking_Date]],"mmm")</f>
        <v>Feb</v>
      </c>
      <c r="V3055">
        <f>YEAR(Table1[[#This Row],[Booking_Date]])</f>
        <v>2026</v>
      </c>
      <c r="W3055" t="s">
        <v>38</v>
      </c>
      <c r="X3055" t="str">
        <f>IF(Table1[[#This Row],[Freight_Cost]]&gt;50000,"High","Low")</f>
        <v>High</v>
      </c>
      <c r="Y3055" s="5" t="str">
        <f>IF(Table1[[#This Row],[Profit]]&gt;10000,"Good","Average")</f>
        <v>Average</v>
      </c>
      <c r="Z3055" s="5" t="str" cm="1">
        <f t="array" ref="Z3055">_xlfn.IFS(K3055&lt;=5,"Excellent",K3055&lt;=10,"Good",TRUE,"Delayed")</f>
        <v>Good</v>
      </c>
      <c r="AA3055" s="5" t="str">
        <f>_xlfn.XLOOKUP(Table1[[#This Row],[Shipment_ID]],A:A,E:E)</f>
        <v>MSC</v>
      </c>
      <c r="AB3055" s="5">
        <f t="shared" si="47"/>
        <v>7641.28</v>
      </c>
    </row>
    <row r="3056" spans="1:28">
      <c r="A3056" t="s">
        <v>3250</v>
      </c>
      <c r="B3056" s="1">
        <v>46147</v>
      </c>
      <c r="C3056" t="s">
        <v>64</v>
      </c>
      <c r="D3056" t="s">
        <v>72</v>
      </c>
      <c r="E3056" t="s">
        <v>57</v>
      </c>
      <c r="F3056" t="s">
        <v>32</v>
      </c>
      <c r="G3056" t="s">
        <v>90</v>
      </c>
      <c r="H3056">
        <v>11.59</v>
      </c>
      <c r="I3056">
        <v>2077</v>
      </c>
      <c r="J3056">
        <v>90.28</v>
      </c>
      <c r="K3056">
        <v>7</v>
      </c>
      <c r="L3056" t="s">
        <v>68</v>
      </c>
      <c r="M3056" t="s">
        <v>45</v>
      </c>
      <c r="N3056">
        <v>50188.6</v>
      </c>
      <c r="O3056" t="s">
        <v>36</v>
      </c>
      <c r="P3056" t="s">
        <v>47</v>
      </c>
      <c r="Q3056">
        <v>84.04</v>
      </c>
      <c r="R3056">
        <v>4617.6000000000004</v>
      </c>
      <c r="S3056">
        <v>2621.2399999999998</v>
      </c>
      <c r="T3056">
        <v>4015.41</v>
      </c>
      <c r="U3056" t="str">
        <f>TEXT(Table1[[#This Row],[Booking_Date]],"mmm")</f>
        <v>May</v>
      </c>
      <c r="V3056">
        <f>YEAR(Table1[[#This Row],[Booking_Date]])</f>
        <v>2026</v>
      </c>
      <c r="W3056" t="s">
        <v>75</v>
      </c>
      <c r="X3056" t="str">
        <f>IF(Table1[[#This Row],[Freight_Cost]]&gt;50000,"High","Low")</f>
        <v>High</v>
      </c>
      <c r="Y3056" s="5" t="str">
        <f>IF(Table1[[#This Row],[Profit]]&gt;10000,"Good","Average")</f>
        <v>Average</v>
      </c>
      <c r="Z3056" s="5" t="str" cm="1">
        <f t="array" ref="Z3056">_xlfn.IFS(K3056&lt;=5,"Excellent",K3056&lt;=10,"Good",TRUE,"Delayed")</f>
        <v>Good</v>
      </c>
      <c r="AA3056" s="5" t="str">
        <f>_xlfn.XLOOKUP(Table1[[#This Row],[Shipment_ID]],A:A,E:E)</f>
        <v>Evergreen</v>
      </c>
      <c r="AB3056" s="5">
        <f t="shared" si="47"/>
        <v>4015.41</v>
      </c>
    </row>
    <row r="3057" spans="1:28">
      <c r="A3057" t="s">
        <v>3251</v>
      </c>
      <c r="B3057" s="1">
        <v>45461</v>
      </c>
      <c r="C3057" t="s">
        <v>115</v>
      </c>
      <c r="D3057" t="s">
        <v>51</v>
      </c>
      <c r="E3057" t="s">
        <v>42</v>
      </c>
      <c r="F3057" t="s">
        <v>32</v>
      </c>
      <c r="G3057" t="s">
        <v>52</v>
      </c>
      <c r="H3057">
        <v>25.43</v>
      </c>
      <c r="I3057">
        <v>1346</v>
      </c>
      <c r="J3057">
        <v>95.17</v>
      </c>
      <c r="K3057">
        <v>5</v>
      </c>
      <c r="L3057" t="s">
        <v>44</v>
      </c>
      <c r="M3057" t="s">
        <v>60</v>
      </c>
      <c r="N3057">
        <v>50459.4</v>
      </c>
      <c r="O3057" t="s">
        <v>91</v>
      </c>
      <c r="P3057" t="s">
        <v>62</v>
      </c>
      <c r="Q3057">
        <v>88.52</v>
      </c>
      <c r="R3057">
        <v>3709.2</v>
      </c>
      <c r="S3057">
        <v>3086.87</v>
      </c>
      <c r="T3057">
        <v>7881.36</v>
      </c>
      <c r="U3057" t="str">
        <f>TEXT(Table1[[#This Row],[Booking_Date]],"mmm")</f>
        <v>Jun</v>
      </c>
      <c r="V3057">
        <f>YEAR(Table1[[#This Row],[Booking_Date]])</f>
        <v>2024</v>
      </c>
      <c r="W3057" t="s">
        <v>75</v>
      </c>
      <c r="X3057" t="str">
        <f>IF(Table1[[#This Row],[Freight_Cost]]&gt;50000,"High","Low")</f>
        <v>High</v>
      </c>
      <c r="Y3057" s="5" t="str">
        <f>IF(Table1[[#This Row],[Profit]]&gt;10000,"Good","Average")</f>
        <v>Average</v>
      </c>
      <c r="Z3057" s="5" t="str" cm="1">
        <f t="array" ref="Z3057">_xlfn.IFS(K3057&lt;=5,"Excellent",K3057&lt;=10,"Good",TRUE,"Delayed")</f>
        <v>Excellent</v>
      </c>
      <c r="AA3057" s="5" t="str">
        <f>_xlfn.XLOOKUP(Table1[[#This Row],[Shipment_ID]],A:A,E:E)</f>
        <v>CMA CGM</v>
      </c>
      <c r="AB3057" s="5">
        <f t="shared" si="47"/>
        <v>7881.36</v>
      </c>
    </row>
    <row r="3058" spans="1:28">
      <c r="A3058" t="s">
        <v>3252</v>
      </c>
      <c r="B3058" s="1">
        <v>46110</v>
      </c>
      <c r="C3058" t="s">
        <v>89</v>
      </c>
      <c r="D3058" t="s">
        <v>108</v>
      </c>
      <c r="E3058" t="s">
        <v>31</v>
      </c>
      <c r="F3058" t="s">
        <v>32</v>
      </c>
      <c r="G3058" t="s">
        <v>52</v>
      </c>
      <c r="H3058">
        <v>15.53</v>
      </c>
      <c r="I3058">
        <v>2208</v>
      </c>
      <c r="J3058">
        <v>102.64</v>
      </c>
      <c r="K3058">
        <v>7</v>
      </c>
      <c r="L3058" t="s">
        <v>44</v>
      </c>
      <c r="M3058" t="s">
        <v>60</v>
      </c>
      <c r="N3058">
        <v>52789.8</v>
      </c>
      <c r="O3058" t="s">
        <v>593</v>
      </c>
      <c r="P3058" t="s">
        <v>70</v>
      </c>
      <c r="Q3058">
        <v>85.95</v>
      </c>
      <c r="R3058">
        <v>5037.2</v>
      </c>
      <c r="S3058">
        <v>4623.82</v>
      </c>
      <c r="T3058">
        <v>4533.3</v>
      </c>
      <c r="U3058" t="str">
        <f>TEXT(Table1[[#This Row],[Booking_Date]],"mmm")</f>
        <v>Mar</v>
      </c>
      <c r="V3058">
        <f>YEAR(Table1[[#This Row],[Booking_Date]])</f>
        <v>2026</v>
      </c>
      <c r="W3058" t="s">
        <v>38</v>
      </c>
      <c r="X3058" t="str">
        <f>IF(Table1[[#This Row],[Freight_Cost]]&gt;50000,"High","Low")</f>
        <v>High</v>
      </c>
      <c r="Y3058" s="5" t="str">
        <f>IF(Table1[[#This Row],[Profit]]&gt;10000,"Good","Average")</f>
        <v>Average</v>
      </c>
      <c r="Z3058" s="5" t="str" cm="1">
        <f t="array" ref="Z3058">_xlfn.IFS(K3058&lt;=5,"Excellent",K3058&lt;=10,"Good",TRUE,"Delayed")</f>
        <v>Good</v>
      </c>
      <c r="AA3058" s="5" t="str">
        <f>_xlfn.XLOOKUP(Table1[[#This Row],[Shipment_ID]],A:A,E:E)</f>
        <v>Hapag-Lloyd</v>
      </c>
      <c r="AB3058" s="5">
        <f t="shared" si="47"/>
        <v>4533.3</v>
      </c>
    </row>
    <row r="3059" spans="1:28">
      <c r="A3059" t="s">
        <v>3253</v>
      </c>
      <c r="B3059" s="1">
        <v>46072</v>
      </c>
      <c r="C3059" t="s">
        <v>29</v>
      </c>
      <c r="D3059" t="s">
        <v>72</v>
      </c>
      <c r="E3059" t="s">
        <v>66</v>
      </c>
      <c r="F3059" t="s">
        <v>58</v>
      </c>
      <c r="G3059" t="s">
        <v>90</v>
      </c>
      <c r="H3059">
        <v>14.48</v>
      </c>
      <c r="I3059">
        <v>1470</v>
      </c>
      <c r="J3059">
        <v>99.38</v>
      </c>
      <c r="K3059">
        <v>3</v>
      </c>
      <c r="L3059" t="s">
        <v>68</v>
      </c>
      <c r="M3059" t="s">
        <v>35</v>
      </c>
      <c r="N3059">
        <v>61097.599999999999</v>
      </c>
      <c r="O3059" t="s">
        <v>118</v>
      </c>
      <c r="P3059" t="s">
        <v>47</v>
      </c>
      <c r="Q3059">
        <v>84.25</v>
      </c>
      <c r="R3059">
        <v>3519.2</v>
      </c>
      <c r="S3059">
        <v>1957.02</v>
      </c>
      <c r="T3059">
        <v>8394.59</v>
      </c>
      <c r="U3059" t="str">
        <f>TEXT(Table1[[#This Row],[Booking_Date]],"mmm")</f>
        <v>Feb</v>
      </c>
      <c r="V3059">
        <f>YEAR(Table1[[#This Row],[Booking_Date]])</f>
        <v>2026</v>
      </c>
      <c r="W3059" t="s">
        <v>38</v>
      </c>
      <c r="X3059" t="str">
        <f>IF(Table1[[#This Row],[Freight_Cost]]&gt;50000,"High","Low")</f>
        <v>High</v>
      </c>
      <c r="Y3059" s="5" t="str">
        <f>IF(Table1[[#This Row],[Profit]]&gt;10000,"Good","Average")</f>
        <v>Average</v>
      </c>
      <c r="Z3059" s="5" t="str" cm="1">
        <f t="array" ref="Z3059">_xlfn.IFS(K3059&lt;=5,"Excellent",K3059&lt;=10,"Good",TRUE,"Delayed")</f>
        <v>Excellent</v>
      </c>
      <c r="AA3059" s="5" t="str">
        <f>_xlfn.XLOOKUP(Table1[[#This Row],[Shipment_ID]],A:A,E:E)</f>
        <v>COSCO</v>
      </c>
      <c r="AB3059" s="5">
        <f t="shared" si="47"/>
        <v>8394.59</v>
      </c>
    </row>
    <row r="3060" spans="1:28">
      <c r="A3060" t="s">
        <v>3254</v>
      </c>
      <c r="B3060" s="1">
        <v>46101</v>
      </c>
      <c r="C3060" t="s">
        <v>40</v>
      </c>
      <c r="D3060" t="s">
        <v>108</v>
      </c>
      <c r="E3060" t="s">
        <v>66</v>
      </c>
      <c r="F3060" t="s">
        <v>32</v>
      </c>
      <c r="G3060" t="s">
        <v>84</v>
      </c>
      <c r="H3060">
        <v>20.03</v>
      </c>
      <c r="I3060">
        <v>1135</v>
      </c>
      <c r="J3060">
        <v>89.91</v>
      </c>
      <c r="K3060">
        <v>3</v>
      </c>
      <c r="L3060" t="s">
        <v>68</v>
      </c>
      <c r="M3060" t="s">
        <v>45</v>
      </c>
      <c r="N3060">
        <v>46436.2</v>
      </c>
      <c r="O3060" t="s">
        <v>100</v>
      </c>
      <c r="P3060" t="s">
        <v>54</v>
      </c>
      <c r="Q3060">
        <v>82.57</v>
      </c>
      <c r="R3060">
        <v>3071.2</v>
      </c>
      <c r="S3060">
        <v>1947.68</v>
      </c>
      <c r="T3060">
        <v>7846.1</v>
      </c>
      <c r="U3060" t="str">
        <f>TEXT(Table1[[#This Row],[Booking_Date]],"mmm")</f>
        <v>Mar</v>
      </c>
      <c r="V3060">
        <f>YEAR(Table1[[#This Row],[Booking_Date]])</f>
        <v>2026</v>
      </c>
      <c r="W3060" t="s">
        <v>38</v>
      </c>
      <c r="X3060" t="str">
        <f>IF(Table1[[#This Row],[Freight_Cost]]&gt;50000,"High","Low")</f>
        <v>Low</v>
      </c>
      <c r="Y3060" s="5" t="str">
        <f>IF(Table1[[#This Row],[Profit]]&gt;10000,"Good","Average")</f>
        <v>Average</v>
      </c>
      <c r="Z3060" s="5" t="str" cm="1">
        <f t="array" ref="Z3060">_xlfn.IFS(K3060&lt;=5,"Excellent",K3060&lt;=10,"Good",TRUE,"Delayed")</f>
        <v>Excellent</v>
      </c>
      <c r="AA3060" s="5" t="str">
        <f>_xlfn.XLOOKUP(Table1[[#This Row],[Shipment_ID]],A:A,E:E)</f>
        <v>COSCO</v>
      </c>
      <c r="AB3060" s="5">
        <f t="shared" si="47"/>
        <v>7846.1</v>
      </c>
    </row>
    <row r="3061" spans="1:28">
      <c r="A3061" t="s">
        <v>3255</v>
      </c>
      <c r="B3061" s="1">
        <v>45889</v>
      </c>
      <c r="C3061" t="s">
        <v>64</v>
      </c>
      <c r="D3061" t="s">
        <v>72</v>
      </c>
      <c r="E3061" t="s">
        <v>57</v>
      </c>
      <c r="F3061" t="s">
        <v>32</v>
      </c>
      <c r="G3061" t="s">
        <v>33</v>
      </c>
      <c r="H3061">
        <v>16.11</v>
      </c>
      <c r="I3061">
        <v>1196</v>
      </c>
      <c r="J3061">
        <v>93.72</v>
      </c>
      <c r="K3061">
        <v>4</v>
      </c>
      <c r="L3061" t="s">
        <v>34</v>
      </c>
      <c r="M3061" t="s">
        <v>60</v>
      </c>
      <c r="N3061">
        <v>45097.4</v>
      </c>
      <c r="O3061" t="s">
        <v>116</v>
      </c>
      <c r="P3061" t="s">
        <v>74</v>
      </c>
      <c r="Q3061">
        <v>84.19</v>
      </c>
      <c r="R3061">
        <v>3036.4</v>
      </c>
      <c r="S3061">
        <v>4556.3</v>
      </c>
      <c r="T3061">
        <v>7365.32</v>
      </c>
      <c r="U3061" t="str">
        <f>TEXT(Table1[[#This Row],[Booking_Date]],"mmm")</f>
        <v>Aug</v>
      </c>
      <c r="V3061">
        <f>YEAR(Table1[[#This Row],[Booking_Date]])</f>
        <v>2025</v>
      </c>
      <c r="W3061" t="s">
        <v>48</v>
      </c>
      <c r="X3061" t="str">
        <f>IF(Table1[[#This Row],[Freight_Cost]]&gt;50000,"High","Low")</f>
        <v>Low</v>
      </c>
      <c r="Y3061" s="5" t="str">
        <f>IF(Table1[[#This Row],[Profit]]&gt;10000,"Good","Average")</f>
        <v>Average</v>
      </c>
      <c r="Z3061" s="5" t="str" cm="1">
        <f t="array" ref="Z3061">_xlfn.IFS(K3061&lt;=5,"Excellent",K3061&lt;=10,"Good",TRUE,"Delayed")</f>
        <v>Excellent</v>
      </c>
      <c r="AA3061" s="5" t="str">
        <f>_xlfn.XLOOKUP(Table1[[#This Row],[Shipment_ID]],A:A,E:E)</f>
        <v>Evergreen</v>
      </c>
      <c r="AB3061" s="5">
        <f t="shared" si="47"/>
        <v>7365.32</v>
      </c>
    </row>
    <row r="3062" spans="1:28">
      <c r="A3062" t="s">
        <v>3256</v>
      </c>
      <c r="B3062" s="1">
        <v>45509</v>
      </c>
      <c r="C3062" t="s">
        <v>89</v>
      </c>
      <c r="D3062" t="s">
        <v>72</v>
      </c>
      <c r="E3062" t="s">
        <v>31</v>
      </c>
      <c r="F3062" t="s">
        <v>58</v>
      </c>
      <c r="G3062" t="s">
        <v>52</v>
      </c>
      <c r="H3062">
        <v>11.62</v>
      </c>
      <c r="I3062">
        <v>1917</v>
      </c>
      <c r="J3062">
        <v>102.2</v>
      </c>
      <c r="K3062">
        <v>4</v>
      </c>
      <c r="L3062" t="s">
        <v>44</v>
      </c>
      <c r="M3062" t="s">
        <v>35</v>
      </c>
      <c r="N3062">
        <v>61726</v>
      </c>
      <c r="O3062" t="s">
        <v>593</v>
      </c>
      <c r="P3062" t="s">
        <v>78</v>
      </c>
      <c r="Q3062">
        <v>88.15</v>
      </c>
      <c r="R3062">
        <v>4298.8</v>
      </c>
      <c r="S3062">
        <v>2074.98</v>
      </c>
      <c r="T3062">
        <v>7043.8</v>
      </c>
      <c r="U3062" t="str">
        <f>TEXT(Table1[[#This Row],[Booking_Date]],"mmm")</f>
        <v>Aug</v>
      </c>
      <c r="V3062">
        <f>YEAR(Table1[[#This Row],[Booking_Date]])</f>
        <v>2024</v>
      </c>
      <c r="W3062" t="s">
        <v>48</v>
      </c>
      <c r="X3062" t="str">
        <f>IF(Table1[[#This Row],[Freight_Cost]]&gt;50000,"High","Low")</f>
        <v>High</v>
      </c>
      <c r="Y3062" s="5" t="str">
        <f>IF(Table1[[#This Row],[Profit]]&gt;10000,"Good","Average")</f>
        <v>Average</v>
      </c>
      <c r="Z3062" s="5" t="str" cm="1">
        <f t="array" ref="Z3062">_xlfn.IFS(K3062&lt;=5,"Excellent",K3062&lt;=10,"Good",TRUE,"Delayed")</f>
        <v>Excellent</v>
      </c>
      <c r="AA3062" s="5" t="str">
        <f>_xlfn.XLOOKUP(Table1[[#This Row],[Shipment_ID]],A:A,E:E)</f>
        <v>Hapag-Lloyd</v>
      </c>
      <c r="AB3062" s="5">
        <f t="shared" si="47"/>
        <v>7043.8</v>
      </c>
    </row>
    <row r="3063" spans="1:28">
      <c r="A3063" t="s">
        <v>3257</v>
      </c>
      <c r="B3063" s="1">
        <v>45710</v>
      </c>
      <c r="C3063" t="s">
        <v>29</v>
      </c>
      <c r="D3063" t="s">
        <v>72</v>
      </c>
      <c r="E3063" t="s">
        <v>66</v>
      </c>
      <c r="F3063" t="s">
        <v>32</v>
      </c>
      <c r="G3063" t="s">
        <v>33</v>
      </c>
      <c r="H3063">
        <v>20.05</v>
      </c>
      <c r="I3063">
        <v>685</v>
      </c>
      <c r="J3063">
        <v>94.07</v>
      </c>
      <c r="K3063">
        <v>2</v>
      </c>
      <c r="L3063" t="s">
        <v>68</v>
      </c>
      <c r="M3063" t="s">
        <v>45</v>
      </c>
      <c r="N3063">
        <v>41553.4</v>
      </c>
      <c r="O3063" t="s">
        <v>197</v>
      </c>
      <c r="P3063" t="s">
        <v>47</v>
      </c>
      <c r="Q3063">
        <v>87.32</v>
      </c>
      <c r="R3063">
        <v>2172</v>
      </c>
      <c r="S3063">
        <v>1969.85</v>
      </c>
      <c r="T3063">
        <v>7423.68</v>
      </c>
      <c r="U3063" t="str">
        <f>TEXT(Table1[[#This Row],[Booking_Date]],"mmm")</f>
        <v>Feb</v>
      </c>
      <c r="V3063">
        <f>YEAR(Table1[[#This Row],[Booking_Date]])</f>
        <v>2025</v>
      </c>
      <c r="W3063" t="s">
        <v>38</v>
      </c>
      <c r="X3063" t="str">
        <f>IF(Table1[[#This Row],[Freight_Cost]]&gt;50000,"High","Low")</f>
        <v>Low</v>
      </c>
      <c r="Y3063" s="5" t="str">
        <f>IF(Table1[[#This Row],[Profit]]&gt;10000,"Good","Average")</f>
        <v>Average</v>
      </c>
      <c r="Z3063" s="5" t="str" cm="1">
        <f t="array" ref="Z3063">_xlfn.IFS(K3063&lt;=5,"Excellent",K3063&lt;=10,"Good",TRUE,"Delayed")</f>
        <v>Excellent</v>
      </c>
      <c r="AA3063" s="5" t="str">
        <f>_xlfn.XLOOKUP(Table1[[#This Row],[Shipment_ID]],A:A,E:E)</f>
        <v>COSCO</v>
      </c>
      <c r="AB3063" s="5">
        <f t="shared" si="47"/>
        <v>7423.68</v>
      </c>
    </row>
    <row r="3064" spans="1:28">
      <c r="A3064" t="s">
        <v>3258</v>
      </c>
      <c r="B3064" s="1">
        <v>46089</v>
      </c>
      <c r="C3064" t="s">
        <v>115</v>
      </c>
      <c r="D3064" t="s">
        <v>30</v>
      </c>
      <c r="E3064" t="s">
        <v>42</v>
      </c>
      <c r="F3064" t="s">
        <v>32</v>
      </c>
      <c r="G3064" t="s">
        <v>84</v>
      </c>
      <c r="H3064">
        <v>20.32</v>
      </c>
      <c r="I3064">
        <v>919</v>
      </c>
      <c r="J3064">
        <v>94.95</v>
      </c>
      <c r="K3064">
        <v>4</v>
      </c>
      <c r="L3064" t="s">
        <v>34</v>
      </c>
      <c r="M3064" t="s">
        <v>35</v>
      </c>
      <c r="N3064">
        <v>49710</v>
      </c>
      <c r="O3064" t="s">
        <v>211</v>
      </c>
      <c r="P3064" t="s">
        <v>62</v>
      </c>
      <c r="Q3064">
        <v>87.48</v>
      </c>
      <c r="R3064">
        <v>2650.8</v>
      </c>
      <c r="S3064">
        <v>4339.84</v>
      </c>
      <c r="T3064">
        <v>8210.4</v>
      </c>
      <c r="U3064" t="str">
        <f>TEXT(Table1[[#This Row],[Booking_Date]],"mmm")</f>
        <v>Mar</v>
      </c>
      <c r="V3064">
        <f>YEAR(Table1[[#This Row],[Booking_Date]])</f>
        <v>2026</v>
      </c>
      <c r="W3064" t="s">
        <v>38</v>
      </c>
      <c r="X3064" t="str">
        <f>IF(Table1[[#This Row],[Freight_Cost]]&gt;50000,"High","Low")</f>
        <v>Low</v>
      </c>
      <c r="Y3064" s="5" t="str">
        <f>IF(Table1[[#This Row],[Profit]]&gt;10000,"Good","Average")</f>
        <v>Average</v>
      </c>
      <c r="Z3064" s="5" t="str" cm="1">
        <f t="array" ref="Z3064">_xlfn.IFS(K3064&lt;=5,"Excellent",K3064&lt;=10,"Good",TRUE,"Delayed")</f>
        <v>Excellent</v>
      </c>
      <c r="AA3064" s="5" t="str">
        <f>_xlfn.XLOOKUP(Table1[[#This Row],[Shipment_ID]],A:A,E:E)</f>
        <v>CMA CGM</v>
      </c>
      <c r="AB3064" s="5">
        <f t="shared" si="47"/>
        <v>8210.4</v>
      </c>
    </row>
    <row r="3065" spans="1:28">
      <c r="A3065" t="s">
        <v>3259</v>
      </c>
      <c r="B3065" s="1">
        <v>45296</v>
      </c>
      <c r="C3065" t="s">
        <v>115</v>
      </c>
      <c r="D3065" t="s">
        <v>72</v>
      </c>
      <c r="E3065" t="s">
        <v>102</v>
      </c>
      <c r="F3065" t="s">
        <v>32</v>
      </c>
      <c r="G3065" t="s">
        <v>90</v>
      </c>
      <c r="H3065">
        <v>27.35</v>
      </c>
      <c r="I3065">
        <v>477</v>
      </c>
      <c r="J3065">
        <v>99.37</v>
      </c>
      <c r="K3065">
        <v>2</v>
      </c>
      <c r="L3065" t="s">
        <v>34</v>
      </c>
      <c r="M3065" t="s">
        <v>60</v>
      </c>
      <c r="N3065">
        <v>47263.4</v>
      </c>
      <c r="O3065" t="s">
        <v>161</v>
      </c>
      <c r="P3065" t="s">
        <v>74</v>
      </c>
      <c r="Q3065">
        <v>86.75</v>
      </c>
      <c r="R3065">
        <v>2048</v>
      </c>
      <c r="S3065">
        <v>1562.06</v>
      </c>
      <c r="T3065">
        <v>7694.34</v>
      </c>
      <c r="U3065" t="str">
        <f>TEXT(Table1[[#This Row],[Booking_Date]],"mmm")</f>
        <v>Jan</v>
      </c>
      <c r="V3065">
        <f>YEAR(Table1[[#This Row],[Booking_Date]])</f>
        <v>2024</v>
      </c>
      <c r="W3065" t="s">
        <v>38</v>
      </c>
      <c r="X3065" t="str">
        <f>IF(Table1[[#This Row],[Freight_Cost]]&gt;50000,"High","Low")</f>
        <v>Low</v>
      </c>
      <c r="Y3065" s="5" t="str">
        <f>IF(Table1[[#This Row],[Profit]]&gt;10000,"Good","Average")</f>
        <v>Average</v>
      </c>
      <c r="Z3065" s="5" t="str" cm="1">
        <f t="array" ref="Z3065">_xlfn.IFS(K3065&lt;=5,"Excellent",K3065&lt;=10,"Good",TRUE,"Delayed")</f>
        <v>Excellent</v>
      </c>
      <c r="AA3065" s="5" t="str">
        <f>_xlfn.XLOOKUP(Table1[[#This Row],[Shipment_ID]],A:A,E:E)</f>
        <v>Maersk</v>
      </c>
      <c r="AB3065" s="5">
        <f t="shared" si="47"/>
        <v>7694.34</v>
      </c>
    </row>
    <row r="3066" spans="1:28">
      <c r="A3066" t="s">
        <v>3260</v>
      </c>
      <c r="B3066" s="1">
        <v>45867</v>
      </c>
      <c r="C3066" t="s">
        <v>115</v>
      </c>
      <c r="D3066" t="s">
        <v>56</v>
      </c>
      <c r="E3066" t="s">
        <v>99</v>
      </c>
      <c r="F3066" t="s">
        <v>58</v>
      </c>
      <c r="G3066" t="s">
        <v>52</v>
      </c>
      <c r="H3066">
        <v>15.26</v>
      </c>
      <c r="I3066">
        <v>1806</v>
      </c>
      <c r="J3066">
        <v>96.81</v>
      </c>
      <c r="K3066">
        <v>4</v>
      </c>
      <c r="L3066" t="s">
        <v>34</v>
      </c>
      <c r="M3066" t="s">
        <v>45</v>
      </c>
      <c r="N3066">
        <v>65523.199999999997</v>
      </c>
      <c r="O3066" t="s">
        <v>139</v>
      </c>
      <c r="P3066" t="s">
        <v>78</v>
      </c>
      <c r="Q3066">
        <v>82.23</v>
      </c>
      <c r="R3066">
        <v>4222.3999999999996</v>
      </c>
      <c r="S3066">
        <v>4451.28</v>
      </c>
      <c r="T3066">
        <v>6420.43</v>
      </c>
      <c r="U3066" t="str">
        <f>TEXT(Table1[[#This Row],[Booking_Date]],"mmm")</f>
        <v>Jul</v>
      </c>
      <c r="V3066">
        <f>YEAR(Table1[[#This Row],[Booking_Date]])</f>
        <v>2025</v>
      </c>
      <c r="W3066" t="s">
        <v>48</v>
      </c>
      <c r="X3066" t="str">
        <f>IF(Table1[[#This Row],[Freight_Cost]]&gt;50000,"High","Low")</f>
        <v>High</v>
      </c>
      <c r="Y3066" s="5" t="str">
        <f>IF(Table1[[#This Row],[Profit]]&gt;10000,"Good","Average")</f>
        <v>Average</v>
      </c>
      <c r="Z3066" s="5" t="str" cm="1">
        <f t="array" ref="Z3066">_xlfn.IFS(K3066&lt;=5,"Excellent",K3066&lt;=10,"Good",TRUE,"Delayed")</f>
        <v>Excellent</v>
      </c>
      <c r="AA3066" s="5" t="str">
        <f>_xlfn.XLOOKUP(Table1[[#This Row],[Shipment_ID]],A:A,E:E)</f>
        <v>ONE</v>
      </c>
      <c r="AB3066" s="5">
        <f t="shared" si="47"/>
        <v>6420.43</v>
      </c>
    </row>
    <row r="3067" spans="1:28">
      <c r="A3067" t="s">
        <v>3261</v>
      </c>
      <c r="B3067" s="1">
        <v>45741</v>
      </c>
      <c r="C3067" t="s">
        <v>64</v>
      </c>
      <c r="D3067" t="s">
        <v>72</v>
      </c>
      <c r="E3067" t="s">
        <v>102</v>
      </c>
      <c r="F3067" t="s">
        <v>32</v>
      </c>
      <c r="G3067" t="s">
        <v>52</v>
      </c>
      <c r="H3067">
        <v>14.04</v>
      </c>
      <c r="I3067">
        <v>2535</v>
      </c>
      <c r="J3067">
        <v>88.64</v>
      </c>
      <c r="K3067">
        <v>8</v>
      </c>
      <c r="L3067" t="s">
        <v>68</v>
      </c>
      <c r="M3067" t="s">
        <v>60</v>
      </c>
      <c r="N3067">
        <v>56192.800000000003</v>
      </c>
      <c r="O3067" t="s">
        <v>126</v>
      </c>
      <c r="P3067" t="s">
        <v>47</v>
      </c>
      <c r="Q3067">
        <v>82.43</v>
      </c>
      <c r="R3067">
        <v>5631.6</v>
      </c>
      <c r="S3067">
        <v>1570.54</v>
      </c>
      <c r="T3067">
        <v>4573.6099999999997</v>
      </c>
      <c r="U3067" t="str">
        <f>TEXT(Table1[[#This Row],[Booking_Date]],"mmm")</f>
        <v>Mar</v>
      </c>
      <c r="V3067">
        <f>YEAR(Table1[[#This Row],[Booking_Date]])</f>
        <v>2025</v>
      </c>
      <c r="W3067" t="s">
        <v>38</v>
      </c>
      <c r="X3067" t="str">
        <f>IF(Table1[[#This Row],[Freight_Cost]]&gt;50000,"High","Low")</f>
        <v>High</v>
      </c>
      <c r="Y3067" s="5" t="str">
        <f>IF(Table1[[#This Row],[Profit]]&gt;10000,"Good","Average")</f>
        <v>Average</v>
      </c>
      <c r="Z3067" s="5" t="str" cm="1">
        <f t="array" ref="Z3067">_xlfn.IFS(K3067&lt;=5,"Excellent",K3067&lt;=10,"Good",TRUE,"Delayed")</f>
        <v>Good</v>
      </c>
      <c r="AA3067" s="5" t="str">
        <f>_xlfn.XLOOKUP(Table1[[#This Row],[Shipment_ID]],A:A,E:E)</f>
        <v>Maersk</v>
      </c>
      <c r="AB3067" s="5">
        <f t="shared" si="47"/>
        <v>4573.6099999999997</v>
      </c>
    </row>
    <row r="3068" spans="1:28">
      <c r="A3068" t="s">
        <v>3262</v>
      </c>
      <c r="B3068" s="1">
        <v>45415</v>
      </c>
      <c r="C3068" t="s">
        <v>115</v>
      </c>
      <c r="D3068" t="s">
        <v>41</v>
      </c>
      <c r="E3068" t="s">
        <v>83</v>
      </c>
      <c r="F3068" t="s">
        <v>32</v>
      </c>
      <c r="G3068" t="s">
        <v>67</v>
      </c>
      <c r="H3068">
        <v>15.98</v>
      </c>
      <c r="I3068">
        <v>2355</v>
      </c>
      <c r="J3068">
        <v>88.66</v>
      </c>
      <c r="K3068">
        <v>6</v>
      </c>
      <c r="L3068" t="s">
        <v>44</v>
      </c>
      <c r="M3068" t="s">
        <v>35</v>
      </c>
      <c r="N3068">
        <v>57281.2</v>
      </c>
      <c r="O3068" t="s">
        <v>336</v>
      </c>
      <c r="P3068" t="s">
        <v>62</v>
      </c>
      <c r="Q3068">
        <v>86.63</v>
      </c>
      <c r="R3068">
        <v>5349.2</v>
      </c>
      <c r="S3068">
        <v>4729.92</v>
      </c>
      <c r="T3068">
        <v>8025.89</v>
      </c>
      <c r="U3068" t="str">
        <f>TEXT(Table1[[#This Row],[Booking_Date]],"mmm")</f>
        <v>May</v>
      </c>
      <c r="V3068">
        <f>YEAR(Table1[[#This Row],[Booking_Date]])</f>
        <v>2024</v>
      </c>
      <c r="W3068" t="s">
        <v>75</v>
      </c>
      <c r="X3068" t="str">
        <f>IF(Table1[[#This Row],[Freight_Cost]]&gt;50000,"High","Low")</f>
        <v>High</v>
      </c>
      <c r="Y3068" s="5" t="str">
        <f>IF(Table1[[#This Row],[Profit]]&gt;10000,"Good","Average")</f>
        <v>Average</v>
      </c>
      <c r="Z3068" s="5" t="str" cm="1">
        <f t="array" ref="Z3068">_xlfn.IFS(K3068&lt;=5,"Excellent",K3068&lt;=10,"Good",TRUE,"Delayed")</f>
        <v>Good</v>
      </c>
      <c r="AA3068" s="5" t="str">
        <f>_xlfn.XLOOKUP(Table1[[#This Row],[Shipment_ID]],A:A,E:E)</f>
        <v>MSC</v>
      </c>
      <c r="AB3068" s="5">
        <f t="shared" si="47"/>
        <v>8025.89</v>
      </c>
    </row>
    <row r="3069" spans="1:28">
      <c r="A3069" t="s">
        <v>3263</v>
      </c>
      <c r="B3069" s="1">
        <v>45816</v>
      </c>
      <c r="C3069" t="s">
        <v>89</v>
      </c>
      <c r="D3069" t="s">
        <v>72</v>
      </c>
      <c r="E3069" t="s">
        <v>83</v>
      </c>
      <c r="F3069" t="s">
        <v>58</v>
      </c>
      <c r="G3069" t="s">
        <v>90</v>
      </c>
      <c r="H3069">
        <v>27.99</v>
      </c>
      <c r="I3069">
        <v>1703</v>
      </c>
      <c r="J3069">
        <v>96.47</v>
      </c>
      <c r="K3069">
        <v>5</v>
      </c>
      <c r="L3069" t="s">
        <v>34</v>
      </c>
      <c r="M3069" t="s">
        <v>35</v>
      </c>
      <c r="N3069">
        <v>78203.399999999994</v>
      </c>
      <c r="O3069" t="s">
        <v>126</v>
      </c>
      <c r="P3069" t="s">
        <v>47</v>
      </c>
      <c r="Q3069">
        <v>83.49</v>
      </c>
      <c r="R3069">
        <v>4525.6000000000004</v>
      </c>
      <c r="S3069">
        <v>2021.13</v>
      </c>
      <c r="T3069">
        <v>11387.18</v>
      </c>
      <c r="U3069" t="str">
        <f>TEXT(Table1[[#This Row],[Booking_Date]],"mmm")</f>
        <v>Jun</v>
      </c>
      <c r="V3069">
        <f>YEAR(Table1[[#This Row],[Booking_Date]])</f>
        <v>2025</v>
      </c>
      <c r="W3069" t="s">
        <v>75</v>
      </c>
      <c r="X3069" t="str">
        <f>IF(Table1[[#This Row],[Freight_Cost]]&gt;50000,"High","Low")</f>
        <v>High</v>
      </c>
      <c r="Y3069" s="5" t="str">
        <f>IF(Table1[[#This Row],[Profit]]&gt;10000,"Good","Average")</f>
        <v>Good</v>
      </c>
      <c r="Z3069" s="5" t="str" cm="1">
        <f t="array" ref="Z3069">_xlfn.IFS(K3069&lt;=5,"Excellent",K3069&lt;=10,"Good",TRUE,"Delayed")</f>
        <v>Excellent</v>
      </c>
      <c r="AA3069" s="5" t="str">
        <f>_xlfn.XLOOKUP(Table1[[#This Row],[Shipment_ID]],A:A,E:E)</f>
        <v>MSC</v>
      </c>
      <c r="AB3069" s="5">
        <f t="shared" si="47"/>
        <v>11387.18</v>
      </c>
    </row>
    <row r="3070" spans="1:28">
      <c r="A3070" t="s">
        <v>3264</v>
      </c>
      <c r="B3070" s="1">
        <v>45604</v>
      </c>
      <c r="C3070" t="s">
        <v>40</v>
      </c>
      <c r="D3070" t="s">
        <v>56</v>
      </c>
      <c r="E3070" t="s">
        <v>83</v>
      </c>
      <c r="F3070" t="s">
        <v>32</v>
      </c>
      <c r="G3070" t="s">
        <v>84</v>
      </c>
      <c r="H3070">
        <v>21.98</v>
      </c>
      <c r="I3070">
        <v>2076</v>
      </c>
      <c r="J3070">
        <v>101.65</v>
      </c>
      <c r="K3070">
        <v>5</v>
      </c>
      <c r="L3070" t="s">
        <v>44</v>
      </c>
      <c r="M3070" t="s">
        <v>60</v>
      </c>
      <c r="N3070">
        <v>56892</v>
      </c>
      <c r="O3070" t="s">
        <v>368</v>
      </c>
      <c r="P3070" t="s">
        <v>54</v>
      </c>
      <c r="Q3070">
        <v>88.61</v>
      </c>
      <c r="R3070">
        <v>5031.2</v>
      </c>
      <c r="S3070">
        <v>2158.7800000000002</v>
      </c>
      <c r="T3070">
        <v>6567.41</v>
      </c>
      <c r="U3070" t="str">
        <f>TEXT(Table1[[#This Row],[Booking_Date]],"mmm")</f>
        <v>Nov</v>
      </c>
      <c r="V3070">
        <f>YEAR(Table1[[#This Row],[Booking_Date]])</f>
        <v>2024</v>
      </c>
      <c r="W3070" t="s">
        <v>104</v>
      </c>
      <c r="X3070" t="str">
        <f>IF(Table1[[#This Row],[Freight_Cost]]&gt;50000,"High","Low")</f>
        <v>High</v>
      </c>
      <c r="Y3070" s="5" t="str">
        <f>IF(Table1[[#This Row],[Profit]]&gt;10000,"Good","Average")</f>
        <v>Average</v>
      </c>
      <c r="Z3070" s="5" t="str" cm="1">
        <f t="array" ref="Z3070">_xlfn.IFS(K3070&lt;=5,"Excellent",K3070&lt;=10,"Good",TRUE,"Delayed")</f>
        <v>Excellent</v>
      </c>
      <c r="AA3070" s="5" t="str">
        <f>_xlfn.XLOOKUP(Table1[[#This Row],[Shipment_ID]],A:A,E:E)</f>
        <v>MSC</v>
      </c>
      <c r="AB3070" s="5">
        <f t="shared" si="47"/>
        <v>6567.41</v>
      </c>
    </row>
    <row r="3071" spans="1:28">
      <c r="A3071" t="s">
        <v>3265</v>
      </c>
      <c r="B3071" s="1">
        <v>46034</v>
      </c>
      <c r="C3071" t="s">
        <v>64</v>
      </c>
      <c r="D3071" t="s">
        <v>65</v>
      </c>
      <c r="E3071" t="s">
        <v>83</v>
      </c>
      <c r="F3071" t="s">
        <v>32</v>
      </c>
      <c r="G3071" t="s">
        <v>90</v>
      </c>
      <c r="H3071">
        <v>19.690000000000001</v>
      </c>
      <c r="I3071">
        <v>1917</v>
      </c>
      <c r="J3071">
        <v>103.82</v>
      </c>
      <c r="K3071">
        <v>5</v>
      </c>
      <c r="L3071" t="s">
        <v>68</v>
      </c>
      <c r="M3071" t="s">
        <v>35</v>
      </c>
      <c r="N3071">
        <v>59683.4</v>
      </c>
      <c r="O3071" t="s">
        <v>256</v>
      </c>
      <c r="P3071" t="s">
        <v>37</v>
      </c>
      <c r="Q3071">
        <v>83.31</v>
      </c>
      <c r="R3071">
        <v>4621.6000000000004</v>
      </c>
      <c r="S3071">
        <v>4443.62</v>
      </c>
      <c r="T3071">
        <v>7028.24</v>
      </c>
      <c r="U3071" t="str">
        <f>TEXT(Table1[[#This Row],[Booking_Date]],"mmm")</f>
        <v>Jan</v>
      </c>
      <c r="V3071">
        <f>YEAR(Table1[[#This Row],[Booking_Date]])</f>
        <v>2026</v>
      </c>
      <c r="W3071" t="s">
        <v>38</v>
      </c>
      <c r="X3071" t="str">
        <f>IF(Table1[[#This Row],[Freight_Cost]]&gt;50000,"High","Low")</f>
        <v>High</v>
      </c>
      <c r="Y3071" s="5" t="str">
        <f>IF(Table1[[#This Row],[Profit]]&gt;10000,"Good","Average")</f>
        <v>Average</v>
      </c>
      <c r="Z3071" s="5" t="str" cm="1">
        <f t="array" ref="Z3071">_xlfn.IFS(K3071&lt;=5,"Excellent",K3071&lt;=10,"Good",TRUE,"Delayed")</f>
        <v>Excellent</v>
      </c>
      <c r="AA3071" s="5" t="str">
        <f>_xlfn.XLOOKUP(Table1[[#This Row],[Shipment_ID]],A:A,E:E)</f>
        <v>MSC</v>
      </c>
      <c r="AB3071" s="5">
        <f t="shared" si="47"/>
        <v>7028.24</v>
      </c>
    </row>
    <row r="3072" spans="1:28">
      <c r="A3072" t="s">
        <v>3266</v>
      </c>
      <c r="B3072" s="1">
        <v>45383</v>
      </c>
      <c r="C3072" t="s">
        <v>89</v>
      </c>
      <c r="D3072" t="s">
        <v>56</v>
      </c>
      <c r="E3072" t="s">
        <v>57</v>
      </c>
      <c r="F3072" t="s">
        <v>58</v>
      </c>
      <c r="G3072" t="s">
        <v>52</v>
      </c>
      <c r="H3072">
        <v>25.56</v>
      </c>
      <c r="I3072">
        <v>2425</v>
      </c>
      <c r="J3072">
        <v>87.37</v>
      </c>
      <c r="K3072">
        <v>8</v>
      </c>
      <c r="L3072" t="s">
        <v>44</v>
      </c>
      <c r="M3072" t="s">
        <v>60</v>
      </c>
      <c r="N3072">
        <v>74588.399999999994</v>
      </c>
      <c r="O3072" t="s">
        <v>46</v>
      </c>
      <c r="P3072" t="s">
        <v>54</v>
      </c>
      <c r="Q3072">
        <v>86.67</v>
      </c>
      <c r="R3072">
        <v>5872.4</v>
      </c>
      <c r="S3072">
        <v>4278.7700000000004</v>
      </c>
      <c r="T3072">
        <v>6493.45</v>
      </c>
      <c r="U3072" t="str">
        <f>TEXT(Table1[[#This Row],[Booking_Date]],"mmm")</f>
        <v>Apr</v>
      </c>
      <c r="V3072">
        <f>YEAR(Table1[[#This Row],[Booking_Date]])</f>
        <v>2024</v>
      </c>
      <c r="W3072" t="s">
        <v>75</v>
      </c>
      <c r="X3072" t="str">
        <f>IF(Table1[[#This Row],[Freight_Cost]]&gt;50000,"High","Low")</f>
        <v>High</v>
      </c>
      <c r="Y3072" s="5" t="str">
        <f>IF(Table1[[#This Row],[Profit]]&gt;10000,"Good","Average")</f>
        <v>Average</v>
      </c>
      <c r="Z3072" s="5" t="str" cm="1">
        <f t="array" ref="Z3072">_xlfn.IFS(K3072&lt;=5,"Excellent",K3072&lt;=10,"Good",TRUE,"Delayed")</f>
        <v>Good</v>
      </c>
      <c r="AA3072" s="5" t="str">
        <f>_xlfn.XLOOKUP(Table1[[#This Row],[Shipment_ID]],A:A,E:E)</f>
        <v>Evergreen</v>
      </c>
      <c r="AB3072" s="5">
        <f t="shared" si="47"/>
        <v>6493.45</v>
      </c>
    </row>
    <row r="3073" spans="1:28">
      <c r="A3073" t="s">
        <v>3267</v>
      </c>
      <c r="B3073" s="1">
        <v>45341</v>
      </c>
      <c r="C3073" t="s">
        <v>115</v>
      </c>
      <c r="D3073" t="s">
        <v>30</v>
      </c>
      <c r="E3073" t="s">
        <v>57</v>
      </c>
      <c r="F3073" t="s">
        <v>32</v>
      </c>
      <c r="G3073" t="s">
        <v>59</v>
      </c>
      <c r="H3073">
        <v>18.54</v>
      </c>
      <c r="I3073">
        <v>2331</v>
      </c>
      <c r="J3073">
        <v>91.52</v>
      </c>
      <c r="K3073">
        <v>7</v>
      </c>
      <c r="L3073" t="s">
        <v>34</v>
      </c>
      <c r="M3073" t="s">
        <v>45</v>
      </c>
      <c r="N3073">
        <v>62140.4</v>
      </c>
      <c r="O3073" t="s">
        <v>182</v>
      </c>
      <c r="P3073" t="s">
        <v>78</v>
      </c>
      <c r="Q3073">
        <v>88.3</v>
      </c>
      <c r="R3073">
        <v>5403.6</v>
      </c>
      <c r="S3073">
        <v>4336.16</v>
      </c>
      <c r="T3073">
        <v>9920.99</v>
      </c>
      <c r="U3073" t="str">
        <f>TEXT(Table1[[#This Row],[Booking_Date]],"mmm")</f>
        <v>Feb</v>
      </c>
      <c r="V3073">
        <f>YEAR(Table1[[#This Row],[Booking_Date]])</f>
        <v>2024</v>
      </c>
      <c r="W3073" t="s">
        <v>38</v>
      </c>
      <c r="X3073" t="str">
        <f>IF(Table1[[#This Row],[Freight_Cost]]&gt;50000,"High","Low")</f>
        <v>High</v>
      </c>
      <c r="Y3073" s="5" t="str">
        <f>IF(Table1[[#This Row],[Profit]]&gt;10000,"Good","Average")</f>
        <v>Average</v>
      </c>
      <c r="Z3073" s="5" t="str" cm="1">
        <f t="array" ref="Z3073">_xlfn.IFS(K3073&lt;=5,"Excellent",K3073&lt;=10,"Good",TRUE,"Delayed")</f>
        <v>Good</v>
      </c>
      <c r="AA3073" s="5" t="str">
        <f>_xlfn.XLOOKUP(Table1[[#This Row],[Shipment_ID]],A:A,E:E)</f>
        <v>Evergreen</v>
      </c>
      <c r="AB3073" s="5">
        <f t="shared" si="47"/>
        <v>9920.99</v>
      </c>
    </row>
    <row r="3074" spans="1:28">
      <c r="A3074" t="s">
        <v>3268</v>
      </c>
      <c r="B3074" s="1">
        <v>45993</v>
      </c>
      <c r="C3074" t="s">
        <v>64</v>
      </c>
      <c r="D3074" t="s">
        <v>72</v>
      </c>
      <c r="E3074" t="s">
        <v>83</v>
      </c>
      <c r="F3074" t="s">
        <v>32</v>
      </c>
      <c r="G3074" t="s">
        <v>59</v>
      </c>
      <c r="H3074">
        <v>23.91</v>
      </c>
      <c r="I3074">
        <v>2193</v>
      </c>
      <c r="J3074">
        <v>92.11</v>
      </c>
      <c r="K3074">
        <v>5</v>
      </c>
      <c r="L3074" t="s">
        <v>44</v>
      </c>
      <c r="M3074" t="s">
        <v>60</v>
      </c>
      <c r="N3074">
        <v>58888.2</v>
      </c>
      <c r="O3074" t="s">
        <v>360</v>
      </c>
      <c r="P3074" t="s">
        <v>70</v>
      </c>
      <c r="Q3074">
        <v>86.05</v>
      </c>
      <c r="R3074">
        <v>5342.4</v>
      </c>
      <c r="S3074">
        <v>2787.27</v>
      </c>
      <c r="T3074">
        <v>5941.44</v>
      </c>
      <c r="U3074" t="str">
        <f>TEXT(Table1[[#This Row],[Booking_Date]],"mmm")</f>
        <v>Dec</v>
      </c>
      <c r="V3074">
        <f>YEAR(Table1[[#This Row],[Booking_Date]])</f>
        <v>2025</v>
      </c>
      <c r="W3074" t="s">
        <v>104</v>
      </c>
      <c r="X3074" t="str">
        <f>IF(Table1[[#This Row],[Freight_Cost]]&gt;50000,"High","Low")</f>
        <v>High</v>
      </c>
      <c r="Y3074" s="5" t="str">
        <f>IF(Table1[[#This Row],[Profit]]&gt;10000,"Good","Average")</f>
        <v>Average</v>
      </c>
      <c r="Z3074" s="5" t="str" cm="1">
        <f t="array" ref="Z3074">_xlfn.IFS(K3074&lt;=5,"Excellent",K3074&lt;=10,"Good",TRUE,"Delayed")</f>
        <v>Excellent</v>
      </c>
      <c r="AA3074" s="5" t="str">
        <f>_xlfn.XLOOKUP(Table1[[#This Row],[Shipment_ID]],A:A,E:E)</f>
        <v>MSC</v>
      </c>
      <c r="AB3074" s="5">
        <f t="shared" ref="AB3074:AB3137" si="48">INDEX(T:T,MATCH(A3074,A:A,0))</f>
        <v>5941.44</v>
      </c>
    </row>
    <row r="3075" spans="1:28">
      <c r="A3075" t="s">
        <v>3269</v>
      </c>
      <c r="B3075" s="1">
        <v>46036</v>
      </c>
      <c r="C3075" t="s">
        <v>64</v>
      </c>
      <c r="D3075" t="s">
        <v>108</v>
      </c>
      <c r="E3075" t="s">
        <v>102</v>
      </c>
      <c r="F3075" t="s">
        <v>58</v>
      </c>
      <c r="G3075" t="s">
        <v>67</v>
      </c>
      <c r="H3075">
        <v>15.6</v>
      </c>
      <c r="I3075">
        <v>2781</v>
      </c>
      <c r="J3075">
        <v>93.76</v>
      </c>
      <c r="K3075">
        <v>7</v>
      </c>
      <c r="L3075" t="s">
        <v>68</v>
      </c>
      <c r="M3075" t="s">
        <v>35</v>
      </c>
      <c r="N3075">
        <v>77163.199999999997</v>
      </c>
      <c r="O3075" t="s">
        <v>103</v>
      </c>
      <c r="P3075" t="s">
        <v>54</v>
      </c>
      <c r="Q3075">
        <v>84.97</v>
      </c>
      <c r="R3075">
        <v>6186</v>
      </c>
      <c r="S3075">
        <v>1697.39</v>
      </c>
      <c r="T3075">
        <v>6326.57</v>
      </c>
      <c r="U3075" t="str">
        <f>TEXT(Table1[[#This Row],[Booking_Date]],"mmm")</f>
        <v>Jan</v>
      </c>
      <c r="V3075">
        <f>YEAR(Table1[[#This Row],[Booking_Date]])</f>
        <v>2026</v>
      </c>
      <c r="W3075" t="s">
        <v>38</v>
      </c>
      <c r="X3075" t="str">
        <f>IF(Table1[[#This Row],[Freight_Cost]]&gt;50000,"High","Low")</f>
        <v>High</v>
      </c>
      <c r="Y3075" s="5" t="str">
        <f>IF(Table1[[#This Row],[Profit]]&gt;10000,"Good","Average")</f>
        <v>Average</v>
      </c>
      <c r="Z3075" s="5" t="str" cm="1">
        <f t="array" ref="Z3075">_xlfn.IFS(K3075&lt;=5,"Excellent",K3075&lt;=10,"Good",TRUE,"Delayed")</f>
        <v>Good</v>
      </c>
      <c r="AA3075" s="5" t="str">
        <f>_xlfn.XLOOKUP(Table1[[#This Row],[Shipment_ID]],A:A,E:E)</f>
        <v>Maersk</v>
      </c>
      <c r="AB3075" s="5">
        <f t="shared" si="48"/>
        <v>6326.57</v>
      </c>
    </row>
    <row r="3076" spans="1:28">
      <c r="A3076" t="s">
        <v>3270</v>
      </c>
      <c r="B3076" s="1">
        <v>46042</v>
      </c>
      <c r="C3076" t="s">
        <v>115</v>
      </c>
      <c r="D3076" t="s">
        <v>30</v>
      </c>
      <c r="E3076" t="s">
        <v>42</v>
      </c>
      <c r="F3076" t="s">
        <v>32</v>
      </c>
      <c r="G3076" t="s">
        <v>67</v>
      </c>
      <c r="H3076">
        <v>26.62</v>
      </c>
      <c r="I3076">
        <v>376</v>
      </c>
      <c r="J3076">
        <v>101.89</v>
      </c>
      <c r="K3076">
        <v>2</v>
      </c>
      <c r="L3076" t="s">
        <v>44</v>
      </c>
      <c r="M3076" t="s">
        <v>35</v>
      </c>
      <c r="N3076">
        <v>44696.800000000003</v>
      </c>
      <c r="O3076" t="s">
        <v>454</v>
      </c>
      <c r="P3076" t="s">
        <v>62</v>
      </c>
      <c r="Q3076">
        <v>86.83</v>
      </c>
      <c r="R3076">
        <v>1816.8</v>
      </c>
      <c r="S3076">
        <v>3818.36</v>
      </c>
      <c r="T3076">
        <v>4292.74</v>
      </c>
      <c r="U3076" t="str">
        <f>TEXT(Table1[[#This Row],[Booking_Date]],"mmm")</f>
        <v>Jan</v>
      </c>
      <c r="V3076">
        <f>YEAR(Table1[[#This Row],[Booking_Date]])</f>
        <v>2026</v>
      </c>
      <c r="W3076" t="s">
        <v>38</v>
      </c>
      <c r="X3076" t="str">
        <f>IF(Table1[[#This Row],[Freight_Cost]]&gt;50000,"High","Low")</f>
        <v>Low</v>
      </c>
      <c r="Y3076" s="5" t="str">
        <f>IF(Table1[[#This Row],[Profit]]&gt;10000,"Good","Average")</f>
        <v>Average</v>
      </c>
      <c r="Z3076" s="5" t="str" cm="1">
        <f t="array" ref="Z3076">_xlfn.IFS(K3076&lt;=5,"Excellent",K3076&lt;=10,"Good",TRUE,"Delayed")</f>
        <v>Excellent</v>
      </c>
      <c r="AA3076" s="5" t="str">
        <f>_xlfn.XLOOKUP(Table1[[#This Row],[Shipment_ID]],A:A,E:E)</f>
        <v>CMA CGM</v>
      </c>
      <c r="AB3076" s="5">
        <f t="shared" si="48"/>
        <v>4292.74</v>
      </c>
    </row>
    <row r="3077" spans="1:28">
      <c r="A3077" t="s">
        <v>3271</v>
      </c>
      <c r="B3077" s="1">
        <v>45924</v>
      </c>
      <c r="C3077" t="s">
        <v>50</v>
      </c>
      <c r="D3077" t="s">
        <v>30</v>
      </c>
      <c r="E3077" t="s">
        <v>66</v>
      </c>
      <c r="F3077" t="s">
        <v>32</v>
      </c>
      <c r="G3077" t="s">
        <v>67</v>
      </c>
      <c r="H3077">
        <v>19.190000000000001</v>
      </c>
      <c r="I3077">
        <v>853</v>
      </c>
      <c r="J3077">
        <v>100.02</v>
      </c>
      <c r="K3077">
        <v>3</v>
      </c>
      <c r="L3077" t="s">
        <v>68</v>
      </c>
      <c r="M3077" t="s">
        <v>35</v>
      </c>
      <c r="N3077">
        <v>46009.4</v>
      </c>
      <c r="O3077" t="s">
        <v>292</v>
      </c>
      <c r="P3077" t="s">
        <v>74</v>
      </c>
      <c r="Q3077">
        <v>85.45</v>
      </c>
      <c r="R3077">
        <v>2473.6</v>
      </c>
      <c r="S3077">
        <v>3391.05</v>
      </c>
      <c r="T3077">
        <v>4083.52</v>
      </c>
      <c r="U3077" t="str">
        <f>TEXT(Table1[[#This Row],[Booking_Date]],"mmm")</f>
        <v>Sep</v>
      </c>
      <c r="V3077">
        <f>YEAR(Table1[[#This Row],[Booking_Date]])</f>
        <v>2025</v>
      </c>
      <c r="W3077" t="s">
        <v>48</v>
      </c>
      <c r="X3077" t="str">
        <f>IF(Table1[[#This Row],[Freight_Cost]]&gt;50000,"High","Low")</f>
        <v>Low</v>
      </c>
      <c r="Y3077" s="5" t="str">
        <f>IF(Table1[[#This Row],[Profit]]&gt;10000,"Good","Average")</f>
        <v>Average</v>
      </c>
      <c r="Z3077" s="5" t="str" cm="1">
        <f t="array" ref="Z3077">_xlfn.IFS(K3077&lt;=5,"Excellent",K3077&lt;=10,"Good",TRUE,"Delayed")</f>
        <v>Excellent</v>
      </c>
      <c r="AA3077" s="5" t="str">
        <f>_xlfn.XLOOKUP(Table1[[#This Row],[Shipment_ID]],A:A,E:E)</f>
        <v>COSCO</v>
      </c>
      <c r="AB3077" s="5">
        <f t="shared" si="48"/>
        <v>4083.52</v>
      </c>
    </row>
    <row r="3078" spans="1:28">
      <c r="A3078" t="s">
        <v>3272</v>
      </c>
      <c r="B3078" s="1">
        <v>45710</v>
      </c>
      <c r="C3078" t="s">
        <v>40</v>
      </c>
      <c r="D3078" t="s">
        <v>82</v>
      </c>
      <c r="E3078" t="s">
        <v>42</v>
      </c>
      <c r="F3078" t="s">
        <v>32</v>
      </c>
      <c r="G3078" t="s">
        <v>52</v>
      </c>
      <c r="H3078">
        <v>24.98</v>
      </c>
      <c r="I3078">
        <v>482</v>
      </c>
      <c r="J3078">
        <v>90.93</v>
      </c>
      <c r="K3078">
        <v>3</v>
      </c>
      <c r="L3078" t="s">
        <v>44</v>
      </c>
      <c r="M3078" t="s">
        <v>35</v>
      </c>
      <c r="N3078">
        <v>43177.599999999999</v>
      </c>
      <c r="O3078" t="s">
        <v>197</v>
      </c>
      <c r="P3078" t="s">
        <v>37</v>
      </c>
      <c r="Q3078">
        <v>84.31</v>
      </c>
      <c r="R3078">
        <v>1963.2</v>
      </c>
      <c r="S3078">
        <v>2865.93</v>
      </c>
      <c r="T3078">
        <v>5557.8</v>
      </c>
      <c r="U3078" t="str">
        <f>TEXT(Table1[[#This Row],[Booking_Date]],"mmm")</f>
        <v>Feb</v>
      </c>
      <c r="V3078">
        <f>YEAR(Table1[[#This Row],[Booking_Date]])</f>
        <v>2025</v>
      </c>
      <c r="W3078" t="s">
        <v>38</v>
      </c>
      <c r="X3078" t="str">
        <f>IF(Table1[[#This Row],[Freight_Cost]]&gt;50000,"High","Low")</f>
        <v>Low</v>
      </c>
      <c r="Y3078" s="5" t="str">
        <f>IF(Table1[[#This Row],[Profit]]&gt;10000,"Good","Average")</f>
        <v>Average</v>
      </c>
      <c r="Z3078" s="5" t="str" cm="1">
        <f t="array" ref="Z3078">_xlfn.IFS(K3078&lt;=5,"Excellent",K3078&lt;=10,"Good",TRUE,"Delayed")</f>
        <v>Excellent</v>
      </c>
      <c r="AA3078" s="5" t="str">
        <f>_xlfn.XLOOKUP(Table1[[#This Row],[Shipment_ID]],A:A,E:E)</f>
        <v>CMA CGM</v>
      </c>
      <c r="AB3078" s="5">
        <f t="shared" si="48"/>
        <v>5557.8</v>
      </c>
    </row>
    <row r="3079" spans="1:28">
      <c r="A3079" t="s">
        <v>3273</v>
      </c>
      <c r="B3079" s="1">
        <v>45887</v>
      </c>
      <c r="C3079" t="s">
        <v>29</v>
      </c>
      <c r="D3079" t="s">
        <v>30</v>
      </c>
      <c r="E3079" t="s">
        <v>83</v>
      </c>
      <c r="F3079" t="s">
        <v>58</v>
      </c>
      <c r="G3079" t="s">
        <v>52</v>
      </c>
      <c r="H3079">
        <v>15.45</v>
      </c>
      <c r="I3079">
        <v>1546</v>
      </c>
      <c r="J3079">
        <v>97.05</v>
      </c>
      <c r="K3079">
        <v>5</v>
      </c>
      <c r="L3079" t="s">
        <v>68</v>
      </c>
      <c r="M3079" t="s">
        <v>60</v>
      </c>
      <c r="N3079">
        <v>58603</v>
      </c>
      <c r="O3079" t="s">
        <v>168</v>
      </c>
      <c r="P3079" t="s">
        <v>74</v>
      </c>
      <c r="Q3079">
        <v>87.07</v>
      </c>
      <c r="R3079">
        <v>3710</v>
      </c>
      <c r="S3079">
        <v>3587.57</v>
      </c>
      <c r="T3079">
        <v>9059.02</v>
      </c>
      <c r="U3079" t="str">
        <f>TEXT(Table1[[#This Row],[Booking_Date]],"mmm")</f>
        <v>Aug</v>
      </c>
      <c r="V3079">
        <f>YEAR(Table1[[#This Row],[Booking_Date]])</f>
        <v>2025</v>
      </c>
      <c r="W3079" t="s">
        <v>48</v>
      </c>
      <c r="X3079" t="str">
        <f>IF(Table1[[#This Row],[Freight_Cost]]&gt;50000,"High","Low")</f>
        <v>High</v>
      </c>
      <c r="Y3079" s="5" t="str">
        <f>IF(Table1[[#This Row],[Profit]]&gt;10000,"Good","Average")</f>
        <v>Average</v>
      </c>
      <c r="Z3079" s="5" t="str" cm="1">
        <f t="array" ref="Z3079">_xlfn.IFS(K3079&lt;=5,"Excellent",K3079&lt;=10,"Good",TRUE,"Delayed")</f>
        <v>Excellent</v>
      </c>
      <c r="AA3079" s="5" t="str">
        <f>_xlfn.XLOOKUP(Table1[[#This Row],[Shipment_ID]],A:A,E:E)</f>
        <v>MSC</v>
      </c>
      <c r="AB3079" s="5">
        <f t="shared" si="48"/>
        <v>9059.02</v>
      </c>
    </row>
    <row r="3080" spans="1:28">
      <c r="A3080" t="s">
        <v>3274</v>
      </c>
      <c r="B3080" s="1">
        <v>45829</v>
      </c>
      <c r="C3080" t="s">
        <v>115</v>
      </c>
      <c r="D3080" t="s">
        <v>30</v>
      </c>
      <c r="E3080" t="s">
        <v>99</v>
      </c>
      <c r="F3080" t="s">
        <v>58</v>
      </c>
      <c r="G3080" t="s">
        <v>33</v>
      </c>
      <c r="H3080">
        <v>27.45</v>
      </c>
      <c r="I3080">
        <v>613</v>
      </c>
      <c r="J3080">
        <v>96.14</v>
      </c>
      <c r="K3080">
        <v>2</v>
      </c>
      <c r="L3080" t="s">
        <v>68</v>
      </c>
      <c r="M3080" t="s">
        <v>35</v>
      </c>
      <c r="N3080">
        <v>62097.8</v>
      </c>
      <c r="O3080" t="s">
        <v>266</v>
      </c>
      <c r="P3080" t="s">
        <v>74</v>
      </c>
      <c r="Q3080">
        <v>81.540000000000006</v>
      </c>
      <c r="R3080">
        <v>2324</v>
      </c>
      <c r="S3080">
        <v>4952.66</v>
      </c>
      <c r="T3080">
        <v>10943.09</v>
      </c>
      <c r="U3080" t="str">
        <f>TEXT(Table1[[#This Row],[Booking_Date]],"mmm")</f>
        <v>Jun</v>
      </c>
      <c r="V3080">
        <f>YEAR(Table1[[#This Row],[Booking_Date]])</f>
        <v>2025</v>
      </c>
      <c r="W3080" t="s">
        <v>75</v>
      </c>
      <c r="X3080" t="str">
        <f>IF(Table1[[#This Row],[Freight_Cost]]&gt;50000,"High","Low")</f>
        <v>High</v>
      </c>
      <c r="Y3080" s="5" t="str">
        <f>IF(Table1[[#This Row],[Profit]]&gt;10000,"Good","Average")</f>
        <v>Good</v>
      </c>
      <c r="Z3080" s="5" t="str" cm="1">
        <f t="array" ref="Z3080">_xlfn.IFS(K3080&lt;=5,"Excellent",K3080&lt;=10,"Good",TRUE,"Delayed")</f>
        <v>Excellent</v>
      </c>
      <c r="AA3080" s="5" t="str">
        <f>_xlfn.XLOOKUP(Table1[[#This Row],[Shipment_ID]],A:A,E:E)</f>
        <v>ONE</v>
      </c>
      <c r="AB3080" s="5">
        <f t="shared" si="48"/>
        <v>10943.09</v>
      </c>
    </row>
    <row r="3081" spans="1:28">
      <c r="A3081" t="s">
        <v>3275</v>
      </c>
      <c r="B3081" s="1">
        <v>45626</v>
      </c>
      <c r="C3081" t="s">
        <v>64</v>
      </c>
      <c r="D3081" t="s">
        <v>108</v>
      </c>
      <c r="E3081" t="s">
        <v>102</v>
      </c>
      <c r="F3081" t="s">
        <v>58</v>
      </c>
      <c r="G3081" t="s">
        <v>59</v>
      </c>
      <c r="H3081">
        <v>13.72</v>
      </c>
      <c r="I3081">
        <v>1443</v>
      </c>
      <c r="J3081">
        <v>94.61</v>
      </c>
      <c r="K3081">
        <v>4</v>
      </c>
      <c r="L3081" t="s">
        <v>34</v>
      </c>
      <c r="M3081" t="s">
        <v>45</v>
      </c>
      <c r="N3081">
        <v>59517.2</v>
      </c>
      <c r="O3081" t="s">
        <v>172</v>
      </c>
      <c r="P3081" t="s">
        <v>37</v>
      </c>
      <c r="Q3081">
        <v>83.31</v>
      </c>
      <c r="R3081">
        <v>3434.8</v>
      </c>
      <c r="S3081">
        <v>3573.32</v>
      </c>
      <c r="T3081">
        <v>6993.73</v>
      </c>
      <c r="U3081" t="str">
        <f>TEXT(Table1[[#This Row],[Booking_Date]],"mmm")</f>
        <v>Nov</v>
      </c>
      <c r="V3081">
        <f>YEAR(Table1[[#This Row],[Booking_Date]])</f>
        <v>2024</v>
      </c>
      <c r="W3081" t="s">
        <v>104</v>
      </c>
      <c r="X3081" t="str">
        <f>IF(Table1[[#This Row],[Freight_Cost]]&gt;50000,"High","Low")</f>
        <v>High</v>
      </c>
      <c r="Y3081" s="5" t="str">
        <f>IF(Table1[[#This Row],[Profit]]&gt;10000,"Good","Average")</f>
        <v>Average</v>
      </c>
      <c r="Z3081" s="5" t="str" cm="1">
        <f t="array" ref="Z3081">_xlfn.IFS(K3081&lt;=5,"Excellent",K3081&lt;=10,"Good",TRUE,"Delayed")</f>
        <v>Excellent</v>
      </c>
      <c r="AA3081" s="5" t="str">
        <f>_xlfn.XLOOKUP(Table1[[#This Row],[Shipment_ID]],A:A,E:E)</f>
        <v>Maersk</v>
      </c>
      <c r="AB3081" s="5">
        <f t="shared" si="48"/>
        <v>6993.73</v>
      </c>
    </row>
    <row r="3082" spans="1:28">
      <c r="A3082" t="s">
        <v>3276</v>
      </c>
      <c r="B3082" s="1">
        <v>45923</v>
      </c>
      <c r="C3082" t="s">
        <v>89</v>
      </c>
      <c r="D3082" t="s">
        <v>82</v>
      </c>
      <c r="E3082" t="s">
        <v>83</v>
      </c>
      <c r="F3082" t="s">
        <v>32</v>
      </c>
      <c r="G3082" t="s">
        <v>33</v>
      </c>
      <c r="H3082">
        <v>12.28</v>
      </c>
      <c r="I3082">
        <v>1633</v>
      </c>
      <c r="J3082">
        <v>103.89</v>
      </c>
      <c r="K3082">
        <v>5</v>
      </c>
      <c r="L3082" t="s">
        <v>34</v>
      </c>
      <c r="M3082" t="s">
        <v>60</v>
      </c>
      <c r="N3082">
        <v>48114.8</v>
      </c>
      <c r="O3082" t="s">
        <v>256</v>
      </c>
      <c r="P3082" t="s">
        <v>47</v>
      </c>
      <c r="Q3082">
        <v>85.83</v>
      </c>
      <c r="R3082">
        <v>3757.2</v>
      </c>
      <c r="S3082">
        <v>1751.51</v>
      </c>
      <c r="T3082">
        <v>3944.07</v>
      </c>
      <c r="U3082" t="str">
        <f>TEXT(Table1[[#This Row],[Booking_Date]],"mmm")</f>
        <v>Sep</v>
      </c>
      <c r="V3082">
        <f>YEAR(Table1[[#This Row],[Booking_Date]])</f>
        <v>2025</v>
      </c>
      <c r="W3082" t="s">
        <v>48</v>
      </c>
      <c r="X3082" t="str">
        <f>IF(Table1[[#This Row],[Freight_Cost]]&gt;50000,"High","Low")</f>
        <v>Low</v>
      </c>
      <c r="Y3082" s="5" t="str">
        <f>IF(Table1[[#This Row],[Profit]]&gt;10000,"Good","Average")</f>
        <v>Average</v>
      </c>
      <c r="Z3082" s="5" t="str" cm="1">
        <f t="array" ref="Z3082">_xlfn.IFS(K3082&lt;=5,"Excellent",K3082&lt;=10,"Good",TRUE,"Delayed")</f>
        <v>Excellent</v>
      </c>
      <c r="AA3082" s="5" t="str">
        <f>_xlfn.XLOOKUP(Table1[[#This Row],[Shipment_ID]],A:A,E:E)</f>
        <v>MSC</v>
      </c>
      <c r="AB3082" s="5">
        <f t="shared" si="48"/>
        <v>3944.07</v>
      </c>
    </row>
    <row r="3083" spans="1:28">
      <c r="A3083" t="s">
        <v>3277</v>
      </c>
      <c r="B3083" s="1">
        <v>45432</v>
      </c>
      <c r="C3083" t="s">
        <v>121</v>
      </c>
      <c r="D3083" t="s">
        <v>65</v>
      </c>
      <c r="E3083" t="s">
        <v>66</v>
      </c>
      <c r="F3083" t="s">
        <v>58</v>
      </c>
      <c r="G3083" t="s">
        <v>67</v>
      </c>
      <c r="H3083">
        <v>22.27</v>
      </c>
      <c r="I3083">
        <v>1845</v>
      </c>
      <c r="J3083">
        <v>95.79</v>
      </c>
      <c r="K3083">
        <v>4</v>
      </c>
      <c r="L3083" t="s">
        <v>68</v>
      </c>
      <c r="M3083" t="s">
        <v>60</v>
      </c>
      <c r="N3083">
        <v>68177.8</v>
      </c>
      <c r="O3083" t="s">
        <v>224</v>
      </c>
      <c r="P3083" t="s">
        <v>74</v>
      </c>
      <c r="Q3083">
        <v>81.48</v>
      </c>
      <c r="R3083">
        <v>4580.8</v>
      </c>
      <c r="S3083">
        <v>4420.29</v>
      </c>
      <c r="T3083">
        <v>7587.68</v>
      </c>
      <c r="U3083" t="str">
        <f>TEXT(Table1[[#This Row],[Booking_Date]],"mmm")</f>
        <v>May</v>
      </c>
      <c r="V3083">
        <f>YEAR(Table1[[#This Row],[Booking_Date]])</f>
        <v>2024</v>
      </c>
      <c r="W3083" t="s">
        <v>75</v>
      </c>
      <c r="X3083" t="str">
        <f>IF(Table1[[#This Row],[Freight_Cost]]&gt;50000,"High","Low")</f>
        <v>High</v>
      </c>
      <c r="Y3083" s="5" t="str">
        <f>IF(Table1[[#This Row],[Profit]]&gt;10000,"Good","Average")</f>
        <v>Average</v>
      </c>
      <c r="Z3083" s="5" t="str" cm="1">
        <f t="array" ref="Z3083">_xlfn.IFS(K3083&lt;=5,"Excellent",K3083&lt;=10,"Good",TRUE,"Delayed")</f>
        <v>Excellent</v>
      </c>
      <c r="AA3083" s="5" t="str">
        <f>_xlfn.XLOOKUP(Table1[[#This Row],[Shipment_ID]],A:A,E:E)</f>
        <v>COSCO</v>
      </c>
      <c r="AB3083" s="5">
        <f t="shared" si="48"/>
        <v>7587.68</v>
      </c>
    </row>
    <row r="3084" spans="1:28">
      <c r="A3084" t="s">
        <v>3278</v>
      </c>
      <c r="B3084" s="1">
        <v>45966</v>
      </c>
      <c r="C3084" t="s">
        <v>89</v>
      </c>
      <c r="D3084" t="s">
        <v>56</v>
      </c>
      <c r="E3084" t="s">
        <v>42</v>
      </c>
      <c r="F3084" t="s">
        <v>58</v>
      </c>
      <c r="G3084" t="s">
        <v>33</v>
      </c>
      <c r="H3084">
        <v>25.52</v>
      </c>
      <c r="I3084">
        <v>645</v>
      </c>
      <c r="J3084">
        <v>97.01</v>
      </c>
      <c r="K3084">
        <v>2</v>
      </c>
      <c r="L3084" t="s">
        <v>68</v>
      </c>
      <c r="M3084" t="s">
        <v>45</v>
      </c>
      <c r="N3084">
        <v>58349.2</v>
      </c>
      <c r="O3084" t="s">
        <v>425</v>
      </c>
      <c r="P3084" t="s">
        <v>70</v>
      </c>
      <c r="Q3084">
        <v>82.97</v>
      </c>
      <c r="R3084">
        <v>2310.8000000000002</v>
      </c>
      <c r="S3084">
        <v>2397.13</v>
      </c>
      <c r="T3084">
        <v>5484.97</v>
      </c>
      <c r="U3084" t="str">
        <f>TEXT(Table1[[#This Row],[Booking_Date]],"mmm")</f>
        <v>Nov</v>
      </c>
      <c r="V3084">
        <f>YEAR(Table1[[#This Row],[Booking_Date]])</f>
        <v>2025</v>
      </c>
      <c r="W3084" t="s">
        <v>104</v>
      </c>
      <c r="X3084" t="str">
        <f>IF(Table1[[#This Row],[Freight_Cost]]&gt;50000,"High","Low")</f>
        <v>High</v>
      </c>
      <c r="Y3084" s="5" t="str">
        <f>IF(Table1[[#This Row],[Profit]]&gt;10000,"Good","Average")</f>
        <v>Average</v>
      </c>
      <c r="Z3084" s="5" t="str" cm="1">
        <f t="array" ref="Z3084">_xlfn.IFS(K3084&lt;=5,"Excellent",K3084&lt;=10,"Good",TRUE,"Delayed")</f>
        <v>Excellent</v>
      </c>
      <c r="AA3084" s="5" t="str">
        <f>_xlfn.XLOOKUP(Table1[[#This Row],[Shipment_ID]],A:A,E:E)</f>
        <v>CMA CGM</v>
      </c>
      <c r="AB3084" s="5">
        <f t="shared" si="48"/>
        <v>5484.97</v>
      </c>
    </row>
    <row r="3085" spans="1:28">
      <c r="A3085" t="s">
        <v>3279</v>
      </c>
      <c r="B3085" s="1">
        <v>45754</v>
      </c>
      <c r="C3085" t="s">
        <v>115</v>
      </c>
      <c r="D3085" t="s">
        <v>82</v>
      </c>
      <c r="E3085" t="s">
        <v>66</v>
      </c>
      <c r="F3085" t="s">
        <v>32</v>
      </c>
      <c r="G3085" t="s">
        <v>52</v>
      </c>
      <c r="H3085">
        <v>21.28</v>
      </c>
      <c r="I3085">
        <v>1648</v>
      </c>
      <c r="J3085">
        <v>85.12</v>
      </c>
      <c r="K3085">
        <v>5</v>
      </c>
      <c r="L3085" t="s">
        <v>44</v>
      </c>
      <c r="M3085" t="s">
        <v>35</v>
      </c>
      <c r="N3085">
        <v>53142.400000000001</v>
      </c>
      <c r="O3085" t="s">
        <v>135</v>
      </c>
      <c r="P3085" t="s">
        <v>62</v>
      </c>
      <c r="Q3085">
        <v>83.75</v>
      </c>
      <c r="R3085">
        <v>4147.2</v>
      </c>
      <c r="S3085">
        <v>2297.3000000000002</v>
      </c>
      <c r="T3085">
        <v>8229.2900000000009</v>
      </c>
      <c r="U3085" t="str">
        <f>TEXT(Table1[[#This Row],[Booking_Date]],"mmm")</f>
        <v>Apr</v>
      </c>
      <c r="V3085">
        <f>YEAR(Table1[[#This Row],[Booking_Date]])</f>
        <v>2025</v>
      </c>
      <c r="W3085" t="s">
        <v>75</v>
      </c>
      <c r="X3085" t="str">
        <f>IF(Table1[[#This Row],[Freight_Cost]]&gt;50000,"High","Low")</f>
        <v>High</v>
      </c>
      <c r="Y3085" s="5" t="str">
        <f>IF(Table1[[#This Row],[Profit]]&gt;10000,"Good","Average")</f>
        <v>Average</v>
      </c>
      <c r="Z3085" s="5" t="str" cm="1">
        <f t="array" ref="Z3085">_xlfn.IFS(K3085&lt;=5,"Excellent",K3085&lt;=10,"Good",TRUE,"Delayed")</f>
        <v>Excellent</v>
      </c>
      <c r="AA3085" s="5" t="str">
        <f>_xlfn.XLOOKUP(Table1[[#This Row],[Shipment_ID]],A:A,E:E)</f>
        <v>COSCO</v>
      </c>
      <c r="AB3085" s="5">
        <f t="shared" si="48"/>
        <v>8229.2900000000009</v>
      </c>
    </row>
    <row r="3086" spans="1:28">
      <c r="A3086" t="s">
        <v>3280</v>
      </c>
      <c r="B3086" s="1">
        <v>45698</v>
      </c>
      <c r="C3086" t="s">
        <v>115</v>
      </c>
      <c r="D3086" t="s">
        <v>41</v>
      </c>
      <c r="E3086" t="s">
        <v>102</v>
      </c>
      <c r="F3086" t="s">
        <v>58</v>
      </c>
      <c r="G3086" t="s">
        <v>84</v>
      </c>
      <c r="H3086">
        <v>10.9</v>
      </c>
      <c r="I3086">
        <v>579</v>
      </c>
      <c r="J3086">
        <v>91.49</v>
      </c>
      <c r="K3086">
        <v>3</v>
      </c>
      <c r="L3086" t="s">
        <v>44</v>
      </c>
      <c r="M3086" t="s">
        <v>45</v>
      </c>
      <c r="N3086">
        <v>41236.800000000003</v>
      </c>
      <c r="O3086" t="s">
        <v>130</v>
      </c>
      <c r="P3086" t="s">
        <v>37</v>
      </c>
      <c r="Q3086">
        <v>88.09</v>
      </c>
      <c r="R3086">
        <v>1594</v>
      </c>
      <c r="S3086">
        <v>2552.91</v>
      </c>
      <c r="T3086">
        <v>3586.95</v>
      </c>
      <c r="U3086" t="str">
        <f>TEXT(Table1[[#This Row],[Booking_Date]],"mmm")</f>
        <v>Feb</v>
      </c>
      <c r="V3086">
        <f>YEAR(Table1[[#This Row],[Booking_Date]])</f>
        <v>2025</v>
      </c>
      <c r="W3086" t="s">
        <v>38</v>
      </c>
      <c r="X3086" t="str">
        <f>IF(Table1[[#This Row],[Freight_Cost]]&gt;50000,"High","Low")</f>
        <v>Low</v>
      </c>
      <c r="Y3086" s="5" t="str">
        <f>IF(Table1[[#This Row],[Profit]]&gt;10000,"Good","Average")</f>
        <v>Average</v>
      </c>
      <c r="Z3086" s="5" t="str" cm="1">
        <f t="array" ref="Z3086">_xlfn.IFS(K3086&lt;=5,"Excellent",K3086&lt;=10,"Good",TRUE,"Delayed")</f>
        <v>Excellent</v>
      </c>
      <c r="AA3086" s="5" t="str">
        <f>_xlfn.XLOOKUP(Table1[[#This Row],[Shipment_ID]],A:A,E:E)</f>
        <v>Maersk</v>
      </c>
      <c r="AB3086" s="5">
        <f t="shared" si="48"/>
        <v>3586.95</v>
      </c>
    </row>
    <row r="3087" spans="1:28">
      <c r="A3087" t="s">
        <v>3281</v>
      </c>
      <c r="B3087" s="1">
        <v>45674</v>
      </c>
      <c r="C3087" t="s">
        <v>115</v>
      </c>
      <c r="D3087" t="s">
        <v>56</v>
      </c>
      <c r="E3087" t="s">
        <v>42</v>
      </c>
      <c r="F3087" t="s">
        <v>32</v>
      </c>
      <c r="G3087" t="s">
        <v>43</v>
      </c>
      <c r="H3087">
        <v>21.78</v>
      </c>
      <c r="I3087">
        <v>1248</v>
      </c>
      <c r="J3087">
        <v>101.36</v>
      </c>
      <c r="K3087">
        <v>4</v>
      </c>
      <c r="L3087" t="s">
        <v>44</v>
      </c>
      <c r="M3087" t="s">
        <v>45</v>
      </c>
      <c r="N3087">
        <v>48241.2</v>
      </c>
      <c r="O3087" t="s">
        <v>283</v>
      </c>
      <c r="P3087" t="s">
        <v>74</v>
      </c>
      <c r="Q3087">
        <v>86.14</v>
      </c>
      <c r="R3087">
        <v>3367.2</v>
      </c>
      <c r="S3087">
        <v>4371</v>
      </c>
      <c r="T3087">
        <v>5412.7</v>
      </c>
      <c r="U3087" t="str">
        <f>TEXT(Table1[[#This Row],[Booking_Date]],"mmm")</f>
        <v>Jan</v>
      </c>
      <c r="V3087">
        <f>YEAR(Table1[[#This Row],[Booking_Date]])</f>
        <v>2025</v>
      </c>
      <c r="W3087" t="s">
        <v>38</v>
      </c>
      <c r="X3087" t="str">
        <f>IF(Table1[[#This Row],[Freight_Cost]]&gt;50000,"High","Low")</f>
        <v>Low</v>
      </c>
      <c r="Y3087" s="5" t="str">
        <f>IF(Table1[[#This Row],[Profit]]&gt;10000,"Good","Average")</f>
        <v>Average</v>
      </c>
      <c r="Z3087" s="5" t="str" cm="1">
        <f t="array" ref="Z3087">_xlfn.IFS(K3087&lt;=5,"Excellent",K3087&lt;=10,"Good",TRUE,"Delayed")</f>
        <v>Excellent</v>
      </c>
      <c r="AA3087" s="5" t="str">
        <f>_xlfn.XLOOKUP(Table1[[#This Row],[Shipment_ID]],A:A,E:E)</f>
        <v>CMA CGM</v>
      </c>
      <c r="AB3087" s="5">
        <f t="shared" si="48"/>
        <v>5412.7</v>
      </c>
    </row>
    <row r="3088" spans="1:28">
      <c r="A3088" t="s">
        <v>3282</v>
      </c>
      <c r="B3088" s="1">
        <v>45376</v>
      </c>
      <c r="C3088" t="s">
        <v>40</v>
      </c>
      <c r="D3088" t="s">
        <v>30</v>
      </c>
      <c r="E3088" t="s">
        <v>99</v>
      </c>
      <c r="F3088" t="s">
        <v>58</v>
      </c>
      <c r="G3088" t="s">
        <v>43</v>
      </c>
      <c r="H3088">
        <v>18.22</v>
      </c>
      <c r="I3088">
        <v>1131</v>
      </c>
      <c r="J3088">
        <v>88.23</v>
      </c>
      <c r="K3088">
        <v>3</v>
      </c>
      <c r="L3088" t="s">
        <v>34</v>
      </c>
      <c r="M3088" t="s">
        <v>35</v>
      </c>
      <c r="N3088">
        <v>61557.599999999999</v>
      </c>
      <c r="O3088" t="s">
        <v>161</v>
      </c>
      <c r="P3088" t="s">
        <v>62</v>
      </c>
      <c r="Q3088">
        <v>86.06</v>
      </c>
      <c r="R3088">
        <v>2990.8</v>
      </c>
      <c r="S3088">
        <v>3484.89</v>
      </c>
      <c r="T3088">
        <v>8628.9699999999993</v>
      </c>
      <c r="U3088" t="str">
        <f>TEXT(Table1[[#This Row],[Booking_Date]],"mmm")</f>
        <v>Mar</v>
      </c>
      <c r="V3088">
        <f>YEAR(Table1[[#This Row],[Booking_Date]])</f>
        <v>2024</v>
      </c>
      <c r="W3088" t="s">
        <v>38</v>
      </c>
      <c r="X3088" t="str">
        <f>IF(Table1[[#This Row],[Freight_Cost]]&gt;50000,"High","Low")</f>
        <v>High</v>
      </c>
      <c r="Y3088" s="5" t="str">
        <f>IF(Table1[[#This Row],[Profit]]&gt;10000,"Good","Average")</f>
        <v>Average</v>
      </c>
      <c r="Z3088" s="5" t="str" cm="1">
        <f t="array" ref="Z3088">_xlfn.IFS(K3088&lt;=5,"Excellent",K3088&lt;=10,"Good",TRUE,"Delayed")</f>
        <v>Excellent</v>
      </c>
      <c r="AA3088" s="5" t="str">
        <f>_xlfn.XLOOKUP(Table1[[#This Row],[Shipment_ID]],A:A,E:E)</f>
        <v>ONE</v>
      </c>
      <c r="AB3088" s="5">
        <f t="shared" si="48"/>
        <v>8628.9699999999993</v>
      </c>
    </row>
    <row r="3089" spans="1:28">
      <c r="A3089" t="s">
        <v>3283</v>
      </c>
      <c r="B3089" s="1">
        <v>45299</v>
      </c>
      <c r="C3089" t="s">
        <v>89</v>
      </c>
      <c r="D3089" t="s">
        <v>72</v>
      </c>
      <c r="E3089" t="s">
        <v>57</v>
      </c>
      <c r="F3089" t="s">
        <v>58</v>
      </c>
      <c r="G3089" t="s">
        <v>33</v>
      </c>
      <c r="H3089">
        <v>19.34</v>
      </c>
      <c r="I3089">
        <v>2008</v>
      </c>
      <c r="J3089">
        <v>96.88</v>
      </c>
      <c r="K3089">
        <v>6</v>
      </c>
      <c r="L3089" t="s">
        <v>68</v>
      </c>
      <c r="M3089" t="s">
        <v>60</v>
      </c>
      <c r="N3089">
        <v>67627.600000000006</v>
      </c>
      <c r="O3089" t="s">
        <v>69</v>
      </c>
      <c r="P3089" t="s">
        <v>54</v>
      </c>
      <c r="Q3089">
        <v>84.76</v>
      </c>
      <c r="R3089">
        <v>4789.6000000000004</v>
      </c>
      <c r="S3089">
        <v>4061.09</v>
      </c>
      <c r="T3089">
        <v>12028.64</v>
      </c>
      <c r="U3089" t="str">
        <f>TEXT(Table1[[#This Row],[Booking_Date]],"mmm")</f>
        <v>Jan</v>
      </c>
      <c r="V3089">
        <f>YEAR(Table1[[#This Row],[Booking_Date]])</f>
        <v>2024</v>
      </c>
      <c r="W3089" t="s">
        <v>38</v>
      </c>
      <c r="X3089" t="str">
        <f>IF(Table1[[#This Row],[Freight_Cost]]&gt;50000,"High","Low")</f>
        <v>High</v>
      </c>
      <c r="Y3089" s="5" t="str">
        <f>IF(Table1[[#This Row],[Profit]]&gt;10000,"Good","Average")</f>
        <v>Good</v>
      </c>
      <c r="Z3089" s="5" t="str" cm="1">
        <f t="array" ref="Z3089">_xlfn.IFS(K3089&lt;=5,"Excellent",K3089&lt;=10,"Good",TRUE,"Delayed")</f>
        <v>Good</v>
      </c>
      <c r="AA3089" s="5" t="str">
        <f>_xlfn.XLOOKUP(Table1[[#This Row],[Shipment_ID]],A:A,E:E)</f>
        <v>Evergreen</v>
      </c>
      <c r="AB3089" s="5">
        <f t="shared" si="48"/>
        <v>12028.64</v>
      </c>
    </row>
    <row r="3090" spans="1:28">
      <c r="A3090" t="s">
        <v>3284</v>
      </c>
      <c r="B3090" s="1">
        <v>45867</v>
      </c>
      <c r="C3090" t="s">
        <v>29</v>
      </c>
      <c r="D3090" t="s">
        <v>82</v>
      </c>
      <c r="E3090" t="s">
        <v>42</v>
      </c>
      <c r="F3090" t="s">
        <v>32</v>
      </c>
      <c r="G3090" t="s">
        <v>33</v>
      </c>
      <c r="H3090">
        <v>14.44</v>
      </c>
      <c r="I3090">
        <v>2036</v>
      </c>
      <c r="J3090">
        <v>89.58</v>
      </c>
      <c r="K3090">
        <v>5</v>
      </c>
      <c r="L3090" t="s">
        <v>34</v>
      </c>
      <c r="M3090" t="s">
        <v>45</v>
      </c>
      <c r="N3090">
        <v>54677.599999999999</v>
      </c>
      <c r="O3090" t="s">
        <v>350</v>
      </c>
      <c r="P3090" t="s">
        <v>74</v>
      </c>
      <c r="Q3090">
        <v>85.92</v>
      </c>
      <c r="R3090">
        <v>4649.6000000000004</v>
      </c>
      <c r="S3090">
        <v>3081.56</v>
      </c>
      <c r="T3090">
        <v>8117.64</v>
      </c>
      <c r="U3090" t="str">
        <f>TEXT(Table1[[#This Row],[Booking_Date]],"mmm")</f>
        <v>Jul</v>
      </c>
      <c r="V3090">
        <f>YEAR(Table1[[#This Row],[Booking_Date]])</f>
        <v>2025</v>
      </c>
      <c r="W3090" t="s">
        <v>48</v>
      </c>
      <c r="X3090" t="str">
        <f>IF(Table1[[#This Row],[Freight_Cost]]&gt;50000,"High","Low")</f>
        <v>High</v>
      </c>
      <c r="Y3090" s="5" t="str">
        <f>IF(Table1[[#This Row],[Profit]]&gt;10000,"Good","Average")</f>
        <v>Average</v>
      </c>
      <c r="Z3090" s="5" t="str" cm="1">
        <f t="array" ref="Z3090">_xlfn.IFS(K3090&lt;=5,"Excellent",K3090&lt;=10,"Good",TRUE,"Delayed")</f>
        <v>Excellent</v>
      </c>
      <c r="AA3090" s="5" t="str">
        <f>_xlfn.XLOOKUP(Table1[[#This Row],[Shipment_ID]],A:A,E:E)</f>
        <v>CMA CGM</v>
      </c>
      <c r="AB3090" s="5">
        <f t="shared" si="48"/>
        <v>8117.64</v>
      </c>
    </row>
    <row r="3091" spans="1:28">
      <c r="A3091" t="s">
        <v>3285</v>
      </c>
      <c r="B3091" s="1">
        <v>45569</v>
      </c>
      <c r="C3091" t="s">
        <v>115</v>
      </c>
      <c r="D3091" t="s">
        <v>65</v>
      </c>
      <c r="E3091" t="s">
        <v>83</v>
      </c>
      <c r="F3091" t="s">
        <v>58</v>
      </c>
      <c r="G3091" t="s">
        <v>52</v>
      </c>
      <c r="H3091">
        <v>24.58</v>
      </c>
      <c r="I3091">
        <v>2707</v>
      </c>
      <c r="J3091">
        <v>101.53</v>
      </c>
      <c r="K3091">
        <v>8</v>
      </c>
      <c r="L3091" t="s">
        <v>44</v>
      </c>
      <c r="M3091" t="s">
        <v>60</v>
      </c>
      <c r="N3091">
        <v>78789.600000000006</v>
      </c>
      <c r="O3091" t="s">
        <v>95</v>
      </c>
      <c r="P3091" t="s">
        <v>78</v>
      </c>
      <c r="Q3091">
        <v>88.59</v>
      </c>
      <c r="R3091">
        <v>6397.2</v>
      </c>
      <c r="S3091">
        <v>4250.87</v>
      </c>
      <c r="T3091">
        <v>9964.19</v>
      </c>
      <c r="U3091" t="str">
        <f>TEXT(Table1[[#This Row],[Booking_Date]],"mmm")</f>
        <v>Oct</v>
      </c>
      <c r="V3091">
        <f>YEAR(Table1[[#This Row],[Booking_Date]])</f>
        <v>2024</v>
      </c>
      <c r="W3091" t="s">
        <v>104</v>
      </c>
      <c r="X3091" t="str">
        <f>IF(Table1[[#This Row],[Freight_Cost]]&gt;50000,"High","Low")</f>
        <v>High</v>
      </c>
      <c r="Y3091" s="5" t="str">
        <f>IF(Table1[[#This Row],[Profit]]&gt;10000,"Good","Average")</f>
        <v>Average</v>
      </c>
      <c r="Z3091" s="5" t="str" cm="1">
        <f t="array" ref="Z3091">_xlfn.IFS(K3091&lt;=5,"Excellent",K3091&lt;=10,"Good",TRUE,"Delayed")</f>
        <v>Good</v>
      </c>
      <c r="AA3091" s="5" t="str">
        <f>_xlfn.XLOOKUP(Table1[[#This Row],[Shipment_ID]],A:A,E:E)</f>
        <v>MSC</v>
      </c>
      <c r="AB3091" s="5">
        <f t="shared" si="48"/>
        <v>9964.19</v>
      </c>
    </row>
    <row r="3092" spans="1:28">
      <c r="A3092" t="s">
        <v>3286</v>
      </c>
      <c r="B3092" s="1">
        <v>45337</v>
      </c>
      <c r="C3092" t="s">
        <v>50</v>
      </c>
      <c r="D3092" t="s">
        <v>51</v>
      </c>
      <c r="E3092" t="s">
        <v>42</v>
      </c>
      <c r="F3092" t="s">
        <v>32</v>
      </c>
      <c r="G3092" t="s">
        <v>59</v>
      </c>
      <c r="H3092">
        <v>20.77</v>
      </c>
      <c r="I3092">
        <v>2476</v>
      </c>
      <c r="J3092">
        <v>102.62</v>
      </c>
      <c r="K3092">
        <v>6</v>
      </c>
      <c r="L3092" t="s">
        <v>44</v>
      </c>
      <c r="M3092" t="s">
        <v>35</v>
      </c>
      <c r="N3092">
        <v>64719.4</v>
      </c>
      <c r="O3092" t="s">
        <v>106</v>
      </c>
      <c r="P3092" t="s">
        <v>37</v>
      </c>
      <c r="Q3092">
        <v>87.24</v>
      </c>
      <c r="R3092">
        <v>5782.8</v>
      </c>
      <c r="S3092">
        <v>3399.59</v>
      </c>
      <c r="T3092">
        <v>7985.44</v>
      </c>
      <c r="U3092" t="str">
        <f>TEXT(Table1[[#This Row],[Booking_Date]],"mmm")</f>
        <v>Feb</v>
      </c>
      <c r="V3092">
        <f>YEAR(Table1[[#This Row],[Booking_Date]])</f>
        <v>2024</v>
      </c>
      <c r="W3092" t="s">
        <v>38</v>
      </c>
      <c r="X3092" t="str">
        <f>IF(Table1[[#This Row],[Freight_Cost]]&gt;50000,"High","Low")</f>
        <v>High</v>
      </c>
      <c r="Y3092" s="5" t="str">
        <f>IF(Table1[[#This Row],[Profit]]&gt;10000,"Good","Average")</f>
        <v>Average</v>
      </c>
      <c r="Z3092" s="5" t="str" cm="1">
        <f t="array" ref="Z3092">_xlfn.IFS(K3092&lt;=5,"Excellent",K3092&lt;=10,"Good",TRUE,"Delayed")</f>
        <v>Good</v>
      </c>
      <c r="AA3092" s="5" t="str">
        <f>_xlfn.XLOOKUP(Table1[[#This Row],[Shipment_ID]],A:A,E:E)</f>
        <v>CMA CGM</v>
      </c>
      <c r="AB3092" s="5">
        <f t="shared" si="48"/>
        <v>7985.44</v>
      </c>
    </row>
    <row r="3093" spans="1:28">
      <c r="A3093" t="s">
        <v>3287</v>
      </c>
      <c r="B3093" s="1">
        <v>45544</v>
      </c>
      <c r="C3093" t="s">
        <v>50</v>
      </c>
      <c r="D3093" t="s">
        <v>30</v>
      </c>
      <c r="E3093" t="s">
        <v>83</v>
      </c>
      <c r="F3093" t="s">
        <v>58</v>
      </c>
      <c r="G3093" t="s">
        <v>52</v>
      </c>
      <c r="H3093">
        <v>17.61</v>
      </c>
      <c r="I3093">
        <v>446</v>
      </c>
      <c r="J3093">
        <v>99.16</v>
      </c>
      <c r="K3093">
        <v>3</v>
      </c>
      <c r="L3093" t="s">
        <v>68</v>
      </c>
      <c r="M3093" t="s">
        <v>45</v>
      </c>
      <c r="N3093">
        <v>49100.2</v>
      </c>
      <c r="O3093" t="s">
        <v>93</v>
      </c>
      <c r="P3093" t="s">
        <v>54</v>
      </c>
      <c r="Q3093">
        <v>83.11</v>
      </c>
      <c r="R3093">
        <v>1596.4</v>
      </c>
      <c r="S3093">
        <v>3874.65</v>
      </c>
      <c r="T3093">
        <v>6125.68</v>
      </c>
      <c r="U3093" t="str">
        <f>TEXT(Table1[[#This Row],[Booking_Date]],"mmm")</f>
        <v>Sep</v>
      </c>
      <c r="V3093">
        <f>YEAR(Table1[[#This Row],[Booking_Date]])</f>
        <v>2024</v>
      </c>
      <c r="W3093" t="s">
        <v>48</v>
      </c>
      <c r="X3093" t="str">
        <f>IF(Table1[[#This Row],[Freight_Cost]]&gt;50000,"High","Low")</f>
        <v>Low</v>
      </c>
      <c r="Y3093" s="5" t="str">
        <f>IF(Table1[[#This Row],[Profit]]&gt;10000,"Good","Average")</f>
        <v>Average</v>
      </c>
      <c r="Z3093" s="5" t="str" cm="1">
        <f t="array" ref="Z3093">_xlfn.IFS(K3093&lt;=5,"Excellent",K3093&lt;=10,"Good",TRUE,"Delayed")</f>
        <v>Excellent</v>
      </c>
      <c r="AA3093" s="5" t="str">
        <f>_xlfn.XLOOKUP(Table1[[#This Row],[Shipment_ID]],A:A,E:E)</f>
        <v>MSC</v>
      </c>
      <c r="AB3093" s="5">
        <f t="shared" si="48"/>
        <v>6125.68</v>
      </c>
    </row>
    <row r="3094" spans="1:28">
      <c r="A3094" t="s">
        <v>3288</v>
      </c>
      <c r="B3094" s="1">
        <v>45454</v>
      </c>
      <c r="C3094" t="s">
        <v>121</v>
      </c>
      <c r="D3094" t="s">
        <v>72</v>
      </c>
      <c r="E3094" t="s">
        <v>31</v>
      </c>
      <c r="F3094" t="s">
        <v>32</v>
      </c>
      <c r="G3094" t="s">
        <v>90</v>
      </c>
      <c r="H3094">
        <v>24.07</v>
      </c>
      <c r="I3094">
        <v>1152</v>
      </c>
      <c r="J3094">
        <v>104.56</v>
      </c>
      <c r="K3094">
        <v>3</v>
      </c>
      <c r="L3094" t="s">
        <v>34</v>
      </c>
      <c r="M3094" t="s">
        <v>35</v>
      </c>
      <c r="N3094">
        <v>57034.2</v>
      </c>
      <c r="O3094" t="s">
        <v>133</v>
      </c>
      <c r="P3094" t="s">
        <v>78</v>
      </c>
      <c r="Q3094">
        <v>81.36</v>
      </c>
      <c r="R3094">
        <v>3266.8</v>
      </c>
      <c r="S3094">
        <v>4190.3500000000004</v>
      </c>
      <c r="T3094">
        <v>7842.67</v>
      </c>
      <c r="U3094" t="str">
        <f>TEXT(Table1[[#This Row],[Booking_Date]],"mmm")</f>
        <v>Jun</v>
      </c>
      <c r="V3094">
        <f>YEAR(Table1[[#This Row],[Booking_Date]])</f>
        <v>2024</v>
      </c>
      <c r="W3094" t="s">
        <v>75</v>
      </c>
      <c r="X3094" t="str">
        <f>IF(Table1[[#This Row],[Freight_Cost]]&gt;50000,"High","Low")</f>
        <v>High</v>
      </c>
      <c r="Y3094" s="5" t="str">
        <f>IF(Table1[[#This Row],[Profit]]&gt;10000,"Good","Average")</f>
        <v>Average</v>
      </c>
      <c r="Z3094" s="5" t="str" cm="1">
        <f t="array" ref="Z3094">_xlfn.IFS(K3094&lt;=5,"Excellent",K3094&lt;=10,"Good",TRUE,"Delayed")</f>
        <v>Excellent</v>
      </c>
      <c r="AA3094" s="5" t="str">
        <f>_xlfn.XLOOKUP(Table1[[#This Row],[Shipment_ID]],A:A,E:E)</f>
        <v>Hapag-Lloyd</v>
      </c>
      <c r="AB3094" s="5">
        <f t="shared" si="48"/>
        <v>7842.67</v>
      </c>
    </row>
    <row r="3095" spans="1:28">
      <c r="A3095" t="s">
        <v>3289</v>
      </c>
      <c r="B3095" s="1">
        <v>46024</v>
      </c>
      <c r="C3095" t="s">
        <v>64</v>
      </c>
      <c r="D3095" t="s">
        <v>41</v>
      </c>
      <c r="E3095" t="s">
        <v>66</v>
      </c>
      <c r="F3095" t="s">
        <v>32</v>
      </c>
      <c r="G3095" t="s">
        <v>67</v>
      </c>
      <c r="H3095">
        <v>21.77</v>
      </c>
      <c r="I3095">
        <v>1303</v>
      </c>
      <c r="J3095">
        <v>98.62</v>
      </c>
      <c r="K3095">
        <v>4</v>
      </c>
      <c r="L3095" t="s">
        <v>44</v>
      </c>
      <c r="M3095" t="s">
        <v>35</v>
      </c>
      <c r="N3095">
        <v>51063.4</v>
      </c>
      <c r="O3095" t="s">
        <v>211</v>
      </c>
      <c r="P3095" t="s">
        <v>70</v>
      </c>
      <c r="Q3095">
        <v>85.72</v>
      </c>
      <c r="R3095">
        <v>3476.8</v>
      </c>
      <c r="S3095">
        <v>4406.3</v>
      </c>
      <c r="T3095">
        <v>8078.93</v>
      </c>
      <c r="U3095" t="str">
        <f>TEXT(Table1[[#This Row],[Booking_Date]],"mmm")</f>
        <v>Jan</v>
      </c>
      <c r="V3095">
        <f>YEAR(Table1[[#This Row],[Booking_Date]])</f>
        <v>2026</v>
      </c>
      <c r="W3095" t="s">
        <v>38</v>
      </c>
      <c r="X3095" t="str">
        <f>IF(Table1[[#This Row],[Freight_Cost]]&gt;50000,"High","Low")</f>
        <v>High</v>
      </c>
      <c r="Y3095" s="5" t="str">
        <f>IF(Table1[[#This Row],[Profit]]&gt;10000,"Good","Average")</f>
        <v>Average</v>
      </c>
      <c r="Z3095" s="5" t="str" cm="1">
        <f t="array" ref="Z3095">_xlfn.IFS(K3095&lt;=5,"Excellent",K3095&lt;=10,"Good",TRUE,"Delayed")</f>
        <v>Excellent</v>
      </c>
      <c r="AA3095" s="5" t="str">
        <f>_xlfn.XLOOKUP(Table1[[#This Row],[Shipment_ID]],A:A,E:E)</f>
        <v>COSCO</v>
      </c>
      <c r="AB3095" s="5">
        <f t="shared" si="48"/>
        <v>8078.93</v>
      </c>
    </row>
    <row r="3096" spans="1:28">
      <c r="A3096" t="s">
        <v>3290</v>
      </c>
      <c r="B3096" s="1">
        <v>45577</v>
      </c>
      <c r="C3096" t="s">
        <v>115</v>
      </c>
      <c r="D3096" t="s">
        <v>65</v>
      </c>
      <c r="E3096" t="s">
        <v>42</v>
      </c>
      <c r="F3096" t="s">
        <v>58</v>
      </c>
      <c r="G3096" t="s">
        <v>43</v>
      </c>
      <c r="H3096">
        <v>15.92</v>
      </c>
      <c r="I3096">
        <v>2404</v>
      </c>
      <c r="J3096">
        <v>102.27</v>
      </c>
      <c r="K3096">
        <v>8</v>
      </c>
      <c r="L3096" t="s">
        <v>44</v>
      </c>
      <c r="M3096" t="s">
        <v>35</v>
      </c>
      <c r="N3096">
        <v>71448.399999999994</v>
      </c>
      <c r="O3096" t="s">
        <v>152</v>
      </c>
      <c r="P3096" t="s">
        <v>54</v>
      </c>
      <c r="Q3096">
        <v>88.99</v>
      </c>
      <c r="R3096">
        <v>5444.8</v>
      </c>
      <c r="S3096">
        <v>4174.76</v>
      </c>
      <c r="T3096">
        <v>11566.22</v>
      </c>
      <c r="U3096" t="str">
        <f>TEXT(Table1[[#This Row],[Booking_Date]],"mmm")</f>
        <v>Oct</v>
      </c>
      <c r="V3096">
        <f>YEAR(Table1[[#This Row],[Booking_Date]])</f>
        <v>2024</v>
      </c>
      <c r="W3096" t="s">
        <v>104</v>
      </c>
      <c r="X3096" t="str">
        <f>IF(Table1[[#This Row],[Freight_Cost]]&gt;50000,"High","Low")</f>
        <v>High</v>
      </c>
      <c r="Y3096" s="5" t="str">
        <f>IF(Table1[[#This Row],[Profit]]&gt;10000,"Good","Average")</f>
        <v>Good</v>
      </c>
      <c r="Z3096" s="5" t="str" cm="1">
        <f t="array" ref="Z3096">_xlfn.IFS(K3096&lt;=5,"Excellent",K3096&lt;=10,"Good",TRUE,"Delayed")</f>
        <v>Good</v>
      </c>
      <c r="AA3096" s="5" t="str">
        <f>_xlfn.XLOOKUP(Table1[[#This Row],[Shipment_ID]],A:A,E:E)</f>
        <v>CMA CGM</v>
      </c>
      <c r="AB3096" s="5">
        <f t="shared" si="48"/>
        <v>11566.22</v>
      </c>
    </row>
    <row r="3097" spans="1:28">
      <c r="A3097" t="s">
        <v>3291</v>
      </c>
      <c r="B3097" s="1">
        <v>45569</v>
      </c>
      <c r="C3097" t="s">
        <v>89</v>
      </c>
      <c r="D3097" t="s">
        <v>56</v>
      </c>
      <c r="E3097" t="s">
        <v>66</v>
      </c>
      <c r="F3097" t="s">
        <v>32</v>
      </c>
      <c r="G3097" t="s">
        <v>67</v>
      </c>
      <c r="H3097">
        <v>15.19</v>
      </c>
      <c r="I3097">
        <v>627</v>
      </c>
      <c r="J3097">
        <v>96.35</v>
      </c>
      <c r="K3097">
        <v>2</v>
      </c>
      <c r="L3097" t="s">
        <v>34</v>
      </c>
      <c r="M3097" t="s">
        <v>60</v>
      </c>
      <c r="N3097">
        <v>37757</v>
      </c>
      <c r="O3097" t="s">
        <v>354</v>
      </c>
      <c r="P3097" t="s">
        <v>62</v>
      </c>
      <c r="Q3097">
        <v>87.99</v>
      </c>
      <c r="R3097">
        <v>1861.6</v>
      </c>
      <c r="S3097">
        <v>4660.99</v>
      </c>
      <c r="T3097">
        <v>3377.97</v>
      </c>
      <c r="U3097" t="str">
        <f>TEXT(Table1[[#This Row],[Booking_Date]],"mmm")</f>
        <v>Oct</v>
      </c>
      <c r="V3097">
        <f>YEAR(Table1[[#This Row],[Booking_Date]])</f>
        <v>2024</v>
      </c>
      <c r="W3097" t="s">
        <v>104</v>
      </c>
      <c r="X3097" t="str">
        <f>IF(Table1[[#This Row],[Freight_Cost]]&gt;50000,"High","Low")</f>
        <v>Low</v>
      </c>
      <c r="Y3097" s="5" t="str">
        <f>IF(Table1[[#This Row],[Profit]]&gt;10000,"Good","Average")</f>
        <v>Average</v>
      </c>
      <c r="Z3097" s="5" t="str" cm="1">
        <f t="array" ref="Z3097">_xlfn.IFS(K3097&lt;=5,"Excellent",K3097&lt;=10,"Good",TRUE,"Delayed")</f>
        <v>Excellent</v>
      </c>
      <c r="AA3097" s="5" t="str">
        <f>_xlfn.XLOOKUP(Table1[[#This Row],[Shipment_ID]],A:A,E:E)</f>
        <v>COSCO</v>
      </c>
      <c r="AB3097" s="5">
        <f t="shared" si="48"/>
        <v>3377.97</v>
      </c>
    </row>
    <row r="3098" spans="1:28">
      <c r="A3098" t="s">
        <v>3292</v>
      </c>
      <c r="B3098" s="1">
        <v>45392</v>
      </c>
      <c r="C3098" t="s">
        <v>40</v>
      </c>
      <c r="D3098" t="s">
        <v>108</v>
      </c>
      <c r="E3098" t="s">
        <v>102</v>
      </c>
      <c r="F3098" t="s">
        <v>32</v>
      </c>
      <c r="G3098" t="s">
        <v>90</v>
      </c>
      <c r="H3098">
        <v>20.74</v>
      </c>
      <c r="I3098">
        <v>945</v>
      </c>
      <c r="J3098">
        <v>89.99</v>
      </c>
      <c r="K3098">
        <v>4</v>
      </c>
      <c r="L3098" t="s">
        <v>34</v>
      </c>
      <c r="M3098" t="s">
        <v>60</v>
      </c>
      <c r="N3098">
        <v>45804.800000000003</v>
      </c>
      <c r="O3098" t="s">
        <v>292</v>
      </c>
      <c r="P3098" t="s">
        <v>62</v>
      </c>
      <c r="Q3098">
        <v>84.85</v>
      </c>
      <c r="R3098">
        <v>2719.6</v>
      </c>
      <c r="S3098">
        <v>4363.66</v>
      </c>
      <c r="T3098">
        <v>5871.71</v>
      </c>
      <c r="U3098" t="str">
        <f>TEXT(Table1[[#This Row],[Booking_Date]],"mmm")</f>
        <v>Apr</v>
      </c>
      <c r="V3098">
        <f>YEAR(Table1[[#This Row],[Booking_Date]])</f>
        <v>2024</v>
      </c>
      <c r="W3098" t="s">
        <v>75</v>
      </c>
      <c r="X3098" t="str">
        <f>IF(Table1[[#This Row],[Freight_Cost]]&gt;50000,"High","Low")</f>
        <v>Low</v>
      </c>
      <c r="Y3098" s="5" t="str">
        <f>IF(Table1[[#This Row],[Profit]]&gt;10000,"Good","Average")</f>
        <v>Average</v>
      </c>
      <c r="Z3098" s="5" t="str" cm="1">
        <f t="array" ref="Z3098">_xlfn.IFS(K3098&lt;=5,"Excellent",K3098&lt;=10,"Good",TRUE,"Delayed")</f>
        <v>Excellent</v>
      </c>
      <c r="AA3098" s="5" t="str">
        <f>_xlfn.XLOOKUP(Table1[[#This Row],[Shipment_ID]],A:A,E:E)</f>
        <v>Maersk</v>
      </c>
      <c r="AB3098" s="5">
        <f t="shared" si="48"/>
        <v>5871.71</v>
      </c>
    </row>
    <row r="3099" spans="1:28">
      <c r="A3099" t="s">
        <v>3293</v>
      </c>
      <c r="B3099" s="1">
        <v>45489</v>
      </c>
      <c r="C3099" t="s">
        <v>50</v>
      </c>
      <c r="D3099" t="s">
        <v>41</v>
      </c>
      <c r="E3099" t="s">
        <v>66</v>
      </c>
      <c r="F3099" t="s">
        <v>32</v>
      </c>
      <c r="G3099" t="s">
        <v>52</v>
      </c>
      <c r="H3099">
        <v>22.54</v>
      </c>
      <c r="I3099">
        <v>332</v>
      </c>
      <c r="J3099">
        <v>95.51</v>
      </c>
      <c r="K3099">
        <v>2</v>
      </c>
      <c r="L3099" t="s">
        <v>68</v>
      </c>
      <c r="M3099" t="s">
        <v>60</v>
      </c>
      <c r="N3099">
        <v>38231.199999999997</v>
      </c>
      <c r="O3099" t="s">
        <v>213</v>
      </c>
      <c r="P3099" t="s">
        <v>74</v>
      </c>
      <c r="Q3099">
        <v>85.59</v>
      </c>
      <c r="R3099">
        <v>1565.6</v>
      </c>
      <c r="S3099">
        <v>1618.72</v>
      </c>
      <c r="T3099">
        <v>6428.19</v>
      </c>
      <c r="U3099" t="str">
        <f>TEXT(Table1[[#This Row],[Booking_Date]],"mmm")</f>
        <v>Jul</v>
      </c>
      <c r="V3099">
        <f>YEAR(Table1[[#This Row],[Booking_Date]])</f>
        <v>2024</v>
      </c>
      <c r="W3099" t="s">
        <v>48</v>
      </c>
      <c r="X3099" t="str">
        <f>IF(Table1[[#This Row],[Freight_Cost]]&gt;50000,"High","Low")</f>
        <v>Low</v>
      </c>
      <c r="Y3099" s="5" t="str">
        <f>IF(Table1[[#This Row],[Profit]]&gt;10000,"Good","Average")</f>
        <v>Average</v>
      </c>
      <c r="Z3099" s="5" t="str" cm="1">
        <f t="array" ref="Z3099">_xlfn.IFS(K3099&lt;=5,"Excellent",K3099&lt;=10,"Good",TRUE,"Delayed")</f>
        <v>Excellent</v>
      </c>
      <c r="AA3099" s="5" t="str">
        <f>_xlfn.XLOOKUP(Table1[[#This Row],[Shipment_ID]],A:A,E:E)</f>
        <v>COSCO</v>
      </c>
      <c r="AB3099" s="5">
        <f t="shared" si="48"/>
        <v>6428.19</v>
      </c>
    </row>
    <row r="3100" spans="1:28">
      <c r="A3100" t="s">
        <v>3294</v>
      </c>
      <c r="B3100" s="1">
        <v>45618</v>
      </c>
      <c r="C3100" t="s">
        <v>40</v>
      </c>
      <c r="D3100" t="s">
        <v>72</v>
      </c>
      <c r="E3100" t="s">
        <v>83</v>
      </c>
      <c r="F3100" t="s">
        <v>32</v>
      </c>
      <c r="G3100" t="s">
        <v>59</v>
      </c>
      <c r="H3100">
        <v>13</v>
      </c>
      <c r="I3100">
        <v>2000</v>
      </c>
      <c r="J3100">
        <v>101.97</v>
      </c>
      <c r="K3100">
        <v>6</v>
      </c>
      <c r="L3100" t="s">
        <v>44</v>
      </c>
      <c r="M3100" t="s">
        <v>45</v>
      </c>
      <c r="N3100">
        <v>49436.4</v>
      </c>
      <c r="O3100" t="s">
        <v>336</v>
      </c>
      <c r="P3100" t="s">
        <v>78</v>
      </c>
      <c r="Q3100">
        <v>88.17</v>
      </c>
      <c r="R3100">
        <v>4520</v>
      </c>
      <c r="S3100">
        <v>1778.76</v>
      </c>
      <c r="T3100">
        <v>5573.3</v>
      </c>
      <c r="U3100" t="str">
        <f>TEXT(Table1[[#This Row],[Booking_Date]],"mmm")</f>
        <v>Nov</v>
      </c>
      <c r="V3100">
        <f>YEAR(Table1[[#This Row],[Booking_Date]])</f>
        <v>2024</v>
      </c>
      <c r="W3100" t="s">
        <v>104</v>
      </c>
      <c r="X3100" t="str">
        <f>IF(Table1[[#This Row],[Freight_Cost]]&gt;50000,"High","Low")</f>
        <v>Low</v>
      </c>
      <c r="Y3100" s="5" t="str">
        <f>IF(Table1[[#This Row],[Profit]]&gt;10000,"Good","Average")</f>
        <v>Average</v>
      </c>
      <c r="Z3100" s="5" t="str" cm="1">
        <f t="array" ref="Z3100">_xlfn.IFS(K3100&lt;=5,"Excellent",K3100&lt;=10,"Good",TRUE,"Delayed")</f>
        <v>Good</v>
      </c>
      <c r="AA3100" s="5" t="str">
        <f>_xlfn.XLOOKUP(Table1[[#This Row],[Shipment_ID]],A:A,E:E)</f>
        <v>MSC</v>
      </c>
      <c r="AB3100" s="5">
        <f t="shared" si="48"/>
        <v>5573.3</v>
      </c>
    </row>
    <row r="3101" spans="1:28">
      <c r="A3101" t="s">
        <v>3295</v>
      </c>
      <c r="B3101" s="1">
        <v>46185</v>
      </c>
      <c r="C3101" t="s">
        <v>121</v>
      </c>
      <c r="D3101" t="s">
        <v>82</v>
      </c>
      <c r="E3101" t="s">
        <v>31</v>
      </c>
      <c r="F3101" t="s">
        <v>58</v>
      </c>
      <c r="G3101" t="s">
        <v>67</v>
      </c>
      <c r="H3101">
        <v>11.59</v>
      </c>
      <c r="I3101">
        <v>838</v>
      </c>
      <c r="J3101">
        <v>97.21</v>
      </c>
      <c r="K3101">
        <v>2</v>
      </c>
      <c r="L3101" t="s">
        <v>44</v>
      </c>
      <c r="M3101" t="s">
        <v>45</v>
      </c>
      <c r="N3101">
        <v>45652.2</v>
      </c>
      <c r="O3101" t="s">
        <v>100</v>
      </c>
      <c r="P3101" t="s">
        <v>47</v>
      </c>
      <c r="Q3101">
        <v>84.86</v>
      </c>
      <c r="R3101">
        <v>2139.6</v>
      </c>
      <c r="S3101">
        <v>2170.8000000000002</v>
      </c>
      <c r="T3101">
        <v>5592.91</v>
      </c>
      <c r="U3101" t="str">
        <f>TEXT(Table1[[#This Row],[Booking_Date]],"mmm")</f>
        <v>Jun</v>
      </c>
      <c r="V3101">
        <f>YEAR(Table1[[#This Row],[Booking_Date]])</f>
        <v>2026</v>
      </c>
      <c r="W3101" t="s">
        <v>75</v>
      </c>
      <c r="X3101" t="str">
        <f>IF(Table1[[#This Row],[Freight_Cost]]&gt;50000,"High","Low")</f>
        <v>Low</v>
      </c>
      <c r="Y3101" s="5" t="str">
        <f>IF(Table1[[#This Row],[Profit]]&gt;10000,"Good","Average")</f>
        <v>Average</v>
      </c>
      <c r="Z3101" s="5" t="str" cm="1">
        <f t="array" ref="Z3101">_xlfn.IFS(K3101&lt;=5,"Excellent",K3101&lt;=10,"Good",TRUE,"Delayed")</f>
        <v>Excellent</v>
      </c>
      <c r="AA3101" s="5" t="str">
        <f>_xlfn.XLOOKUP(Table1[[#This Row],[Shipment_ID]],A:A,E:E)</f>
        <v>Hapag-Lloyd</v>
      </c>
      <c r="AB3101" s="5">
        <f t="shared" si="48"/>
        <v>5592.91</v>
      </c>
    </row>
    <row r="3102" spans="1:28">
      <c r="A3102" t="s">
        <v>3296</v>
      </c>
      <c r="B3102" s="1">
        <v>46143</v>
      </c>
      <c r="C3102" t="s">
        <v>121</v>
      </c>
      <c r="D3102" t="s">
        <v>72</v>
      </c>
      <c r="E3102" t="s">
        <v>57</v>
      </c>
      <c r="F3102" t="s">
        <v>58</v>
      </c>
      <c r="G3102" t="s">
        <v>52</v>
      </c>
      <c r="H3102">
        <v>22.07</v>
      </c>
      <c r="I3102">
        <v>2692</v>
      </c>
      <c r="J3102">
        <v>101.5</v>
      </c>
      <c r="K3102">
        <v>7</v>
      </c>
      <c r="L3102" t="s">
        <v>34</v>
      </c>
      <c r="M3102" t="s">
        <v>45</v>
      </c>
      <c r="N3102">
        <v>82847</v>
      </c>
      <c r="O3102" t="s">
        <v>133</v>
      </c>
      <c r="P3102" t="s">
        <v>37</v>
      </c>
      <c r="Q3102">
        <v>84.68</v>
      </c>
      <c r="R3102">
        <v>6266.8</v>
      </c>
      <c r="S3102">
        <v>4393.74</v>
      </c>
      <c r="T3102">
        <v>12868.46</v>
      </c>
      <c r="U3102" t="str">
        <f>TEXT(Table1[[#This Row],[Booking_Date]],"mmm")</f>
        <v>May</v>
      </c>
      <c r="V3102">
        <f>YEAR(Table1[[#This Row],[Booking_Date]])</f>
        <v>2026</v>
      </c>
      <c r="W3102" t="s">
        <v>75</v>
      </c>
      <c r="X3102" t="str">
        <f>IF(Table1[[#This Row],[Freight_Cost]]&gt;50000,"High","Low")</f>
        <v>High</v>
      </c>
      <c r="Y3102" s="5" t="str">
        <f>IF(Table1[[#This Row],[Profit]]&gt;10000,"Good","Average")</f>
        <v>Good</v>
      </c>
      <c r="Z3102" s="5" t="str" cm="1">
        <f t="array" ref="Z3102">_xlfn.IFS(K3102&lt;=5,"Excellent",K3102&lt;=10,"Good",TRUE,"Delayed")</f>
        <v>Good</v>
      </c>
      <c r="AA3102" s="5" t="str">
        <f>_xlfn.XLOOKUP(Table1[[#This Row],[Shipment_ID]],A:A,E:E)</f>
        <v>Evergreen</v>
      </c>
      <c r="AB3102" s="5">
        <f t="shared" si="48"/>
        <v>12868.46</v>
      </c>
    </row>
    <row r="3103" spans="1:28">
      <c r="A3103" t="s">
        <v>3297</v>
      </c>
      <c r="B3103" s="1">
        <v>45358</v>
      </c>
      <c r="C3103" t="s">
        <v>50</v>
      </c>
      <c r="D3103" t="s">
        <v>108</v>
      </c>
      <c r="E3103" t="s">
        <v>57</v>
      </c>
      <c r="F3103" t="s">
        <v>58</v>
      </c>
      <c r="G3103" t="s">
        <v>90</v>
      </c>
      <c r="H3103">
        <v>23.52</v>
      </c>
      <c r="I3103">
        <v>2609</v>
      </c>
      <c r="J3103">
        <v>97.31</v>
      </c>
      <c r="K3103">
        <v>7</v>
      </c>
      <c r="L3103" t="s">
        <v>44</v>
      </c>
      <c r="M3103" t="s">
        <v>35</v>
      </c>
      <c r="N3103">
        <v>80153.2</v>
      </c>
      <c r="O3103" t="s">
        <v>224</v>
      </c>
      <c r="P3103" t="s">
        <v>54</v>
      </c>
      <c r="Q3103">
        <v>88.2</v>
      </c>
      <c r="R3103">
        <v>6158.8</v>
      </c>
      <c r="S3103">
        <v>3578.87</v>
      </c>
      <c r="T3103">
        <v>9904.35</v>
      </c>
      <c r="U3103" t="str">
        <f>TEXT(Table1[[#This Row],[Booking_Date]],"mmm")</f>
        <v>Mar</v>
      </c>
      <c r="V3103">
        <f>YEAR(Table1[[#This Row],[Booking_Date]])</f>
        <v>2024</v>
      </c>
      <c r="W3103" t="s">
        <v>38</v>
      </c>
      <c r="X3103" t="str">
        <f>IF(Table1[[#This Row],[Freight_Cost]]&gt;50000,"High","Low")</f>
        <v>High</v>
      </c>
      <c r="Y3103" s="5" t="str">
        <f>IF(Table1[[#This Row],[Profit]]&gt;10000,"Good","Average")</f>
        <v>Average</v>
      </c>
      <c r="Z3103" s="5" t="str" cm="1">
        <f t="array" ref="Z3103">_xlfn.IFS(K3103&lt;=5,"Excellent",K3103&lt;=10,"Good",TRUE,"Delayed")</f>
        <v>Good</v>
      </c>
      <c r="AA3103" s="5" t="str">
        <f>_xlfn.XLOOKUP(Table1[[#This Row],[Shipment_ID]],A:A,E:E)</f>
        <v>Evergreen</v>
      </c>
      <c r="AB3103" s="5">
        <f t="shared" si="48"/>
        <v>9904.35</v>
      </c>
    </row>
    <row r="3104" spans="1:28">
      <c r="A3104" t="s">
        <v>3298</v>
      </c>
      <c r="B3104" s="1">
        <v>46169</v>
      </c>
      <c r="C3104" t="s">
        <v>50</v>
      </c>
      <c r="D3104" t="s">
        <v>41</v>
      </c>
      <c r="E3104" t="s">
        <v>31</v>
      </c>
      <c r="F3104" t="s">
        <v>58</v>
      </c>
      <c r="G3104" t="s">
        <v>90</v>
      </c>
      <c r="H3104">
        <v>22.31</v>
      </c>
      <c r="I3104">
        <v>461</v>
      </c>
      <c r="J3104">
        <v>94.72</v>
      </c>
      <c r="K3104">
        <v>2</v>
      </c>
      <c r="L3104" t="s">
        <v>68</v>
      </c>
      <c r="M3104" t="s">
        <v>60</v>
      </c>
      <c r="N3104">
        <v>51477.4</v>
      </c>
      <c r="O3104" t="s">
        <v>106</v>
      </c>
      <c r="P3104" t="s">
        <v>47</v>
      </c>
      <c r="Q3104">
        <v>85.39</v>
      </c>
      <c r="R3104">
        <v>1814.4</v>
      </c>
      <c r="S3104">
        <v>4598.33</v>
      </c>
      <c r="T3104">
        <v>5714.58</v>
      </c>
      <c r="U3104" t="str">
        <f>TEXT(Table1[[#This Row],[Booking_Date]],"mmm")</f>
        <v>May</v>
      </c>
      <c r="V3104">
        <f>YEAR(Table1[[#This Row],[Booking_Date]])</f>
        <v>2026</v>
      </c>
      <c r="W3104" t="s">
        <v>75</v>
      </c>
      <c r="X3104" t="str">
        <f>IF(Table1[[#This Row],[Freight_Cost]]&gt;50000,"High","Low")</f>
        <v>High</v>
      </c>
      <c r="Y3104" s="5" t="str">
        <f>IF(Table1[[#This Row],[Profit]]&gt;10000,"Good","Average")</f>
        <v>Average</v>
      </c>
      <c r="Z3104" s="5" t="str" cm="1">
        <f t="array" ref="Z3104">_xlfn.IFS(K3104&lt;=5,"Excellent",K3104&lt;=10,"Good",TRUE,"Delayed")</f>
        <v>Excellent</v>
      </c>
      <c r="AA3104" s="5" t="str">
        <f>_xlfn.XLOOKUP(Table1[[#This Row],[Shipment_ID]],A:A,E:E)</f>
        <v>Hapag-Lloyd</v>
      </c>
      <c r="AB3104" s="5">
        <f t="shared" si="48"/>
        <v>5714.58</v>
      </c>
    </row>
    <row r="3105" spans="1:28">
      <c r="A3105" t="s">
        <v>3299</v>
      </c>
      <c r="B3105" s="1">
        <v>45914</v>
      </c>
      <c r="C3105" t="s">
        <v>50</v>
      </c>
      <c r="D3105" t="s">
        <v>72</v>
      </c>
      <c r="E3105" t="s">
        <v>83</v>
      </c>
      <c r="F3105" t="s">
        <v>32</v>
      </c>
      <c r="G3105" t="s">
        <v>90</v>
      </c>
      <c r="H3105">
        <v>20.92</v>
      </c>
      <c r="I3105">
        <v>1333</v>
      </c>
      <c r="J3105">
        <v>96.1</v>
      </c>
      <c r="K3105">
        <v>4</v>
      </c>
      <c r="L3105" t="s">
        <v>34</v>
      </c>
      <c r="M3105" t="s">
        <v>60</v>
      </c>
      <c r="N3105">
        <v>51356</v>
      </c>
      <c r="O3105" t="s">
        <v>360</v>
      </c>
      <c r="P3105" t="s">
        <v>47</v>
      </c>
      <c r="Q3105">
        <v>86.72</v>
      </c>
      <c r="R3105">
        <v>3502.8</v>
      </c>
      <c r="S3105">
        <v>2630.33</v>
      </c>
      <c r="T3105">
        <v>5006.1499999999996</v>
      </c>
      <c r="U3105" t="str">
        <f>TEXT(Table1[[#This Row],[Booking_Date]],"mmm")</f>
        <v>Sep</v>
      </c>
      <c r="V3105">
        <f>YEAR(Table1[[#This Row],[Booking_Date]])</f>
        <v>2025</v>
      </c>
      <c r="W3105" t="s">
        <v>48</v>
      </c>
      <c r="X3105" t="str">
        <f>IF(Table1[[#This Row],[Freight_Cost]]&gt;50000,"High","Low")</f>
        <v>High</v>
      </c>
      <c r="Y3105" s="5" t="str">
        <f>IF(Table1[[#This Row],[Profit]]&gt;10000,"Good","Average")</f>
        <v>Average</v>
      </c>
      <c r="Z3105" s="5" t="str" cm="1">
        <f t="array" ref="Z3105">_xlfn.IFS(K3105&lt;=5,"Excellent",K3105&lt;=10,"Good",TRUE,"Delayed")</f>
        <v>Excellent</v>
      </c>
      <c r="AA3105" s="5" t="str">
        <f>_xlfn.XLOOKUP(Table1[[#This Row],[Shipment_ID]],A:A,E:E)</f>
        <v>MSC</v>
      </c>
      <c r="AB3105" s="5">
        <f t="shared" si="48"/>
        <v>5006.1499999999996</v>
      </c>
    </row>
    <row r="3106" spans="1:28">
      <c r="A3106" t="s">
        <v>3300</v>
      </c>
      <c r="B3106" s="1">
        <v>45540</v>
      </c>
      <c r="C3106" t="s">
        <v>40</v>
      </c>
      <c r="D3106" t="s">
        <v>65</v>
      </c>
      <c r="E3106" t="s">
        <v>42</v>
      </c>
      <c r="F3106" t="s">
        <v>58</v>
      </c>
      <c r="G3106" t="s">
        <v>52</v>
      </c>
      <c r="H3106">
        <v>25.3</v>
      </c>
      <c r="I3106">
        <v>2177</v>
      </c>
      <c r="J3106">
        <v>104.93</v>
      </c>
      <c r="K3106">
        <v>6</v>
      </c>
      <c r="L3106" t="s">
        <v>44</v>
      </c>
      <c r="M3106" t="s">
        <v>60</v>
      </c>
      <c r="N3106">
        <v>73485.600000000006</v>
      </c>
      <c r="O3106" t="s">
        <v>358</v>
      </c>
      <c r="P3106" t="s">
        <v>78</v>
      </c>
      <c r="Q3106">
        <v>88.82</v>
      </c>
      <c r="R3106">
        <v>5366</v>
      </c>
      <c r="S3106">
        <v>3491.91</v>
      </c>
      <c r="T3106">
        <v>7899.77</v>
      </c>
      <c r="U3106" t="str">
        <f>TEXT(Table1[[#This Row],[Booking_Date]],"mmm")</f>
        <v>Sep</v>
      </c>
      <c r="V3106">
        <f>YEAR(Table1[[#This Row],[Booking_Date]])</f>
        <v>2024</v>
      </c>
      <c r="W3106" t="s">
        <v>48</v>
      </c>
      <c r="X3106" t="str">
        <f>IF(Table1[[#This Row],[Freight_Cost]]&gt;50000,"High","Low")</f>
        <v>High</v>
      </c>
      <c r="Y3106" s="5" t="str">
        <f>IF(Table1[[#This Row],[Profit]]&gt;10000,"Good","Average")</f>
        <v>Average</v>
      </c>
      <c r="Z3106" s="5" t="str" cm="1">
        <f t="array" ref="Z3106">_xlfn.IFS(K3106&lt;=5,"Excellent",K3106&lt;=10,"Good",TRUE,"Delayed")</f>
        <v>Good</v>
      </c>
      <c r="AA3106" s="5" t="str">
        <f>_xlfn.XLOOKUP(Table1[[#This Row],[Shipment_ID]],A:A,E:E)</f>
        <v>CMA CGM</v>
      </c>
      <c r="AB3106" s="5">
        <f t="shared" si="48"/>
        <v>7899.77</v>
      </c>
    </row>
    <row r="3107" spans="1:28">
      <c r="A3107" t="s">
        <v>3301</v>
      </c>
      <c r="B3107" s="1">
        <v>46061</v>
      </c>
      <c r="C3107" t="s">
        <v>89</v>
      </c>
      <c r="D3107" t="s">
        <v>72</v>
      </c>
      <c r="E3107" t="s">
        <v>102</v>
      </c>
      <c r="F3107" t="s">
        <v>32</v>
      </c>
      <c r="G3107" t="s">
        <v>67</v>
      </c>
      <c r="H3107">
        <v>21.62</v>
      </c>
      <c r="I3107">
        <v>1759</v>
      </c>
      <c r="J3107">
        <v>97.45</v>
      </c>
      <c r="K3107">
        <v>5</v>
      </c>
      <c r="L3107" t="s">
        <v>34</v>
      </c>
      <c r="M3107" t="s">
        <v>60</v>
      </c>
      <c r="N3107">
        <v>57260</v>
      </c>
      <c r="O3107" t="s">
        <v>336</v>
      </c>
      <c r="P3107" t="s">
        <v>78</v>
      </c>
      <c r="Q3107">
        <v>88.89</v>
      </c>
      <c r="R3107">
        <v>4382.8</v>
      </c>
      <c r="S3107">
        <v>3971.47</v>
      </c>
      <c r="T3107">
        <v>10260.549999999999</v>
      </c>
      <c r="U3107" t="str">
        <f>TEXT(Table1[[#This Row],[Booking_Date]],"mmm")</f>
        <v>Feb</v>
      </c>
      <c r="V3107">
        <f>YEAR(Table1[[#This Row],[Booking_Date]])</f>
        <v>2026</v>
      </c>
      <c r="W3107" t="s">
        <v>38</v>
      </c>
      <c r="X3107" t="str">
        <f>IF(Table1[[#This Row],[Freight_Cost]]&gt;50000,"High","Low")</f>
        <v>High</v>
      </c>
      <c r="Y3107" s="5" t="str">
        <f>IF(Table1[[#This Row],[Profit]]&gt;10000,"Good","Average")</f>
        <v>Good</v>
      </c>
      <c r="Z3107" s="5" t="str" cm="1">
        <f t="array" ref="Z3107">_xlfn.IFS(K3107&lt;=5,"Excellent",K3107&lt;=10,"Good",TRUE,"Delayed")</f>
        <v>Excellent</v>
      </c>
      <c r="AA3107" s="5" t="str">
        <f>_xlfn.XLOOKUP(Table1[[#This Row],[Shipment_ID]],A:A,E:E)</f>
        <v>Maersk</v>
      </c>
      <c r="AB3107" s="5">
        <f t="shared" si="48"/>
        <v>10260.549999999999</v>
      </c>
    </row>
    <row r="3108" spans="1:28">
      <c r="A3108" t="s">
        <v>3302</v>
      </c>
      <c r="B3108" s="1">
        <v>45657</v>
      </c>
      <c r="C3108" t="s">
        <v>89</v>
      </c>
      <c r="D3108" t="s">
        <v>108</v>
      </c>
      <c r="E3108" t="s">
        <v>99</v>
      </c>
      <c r="F3108" t="s">
        <v>58</v>
      </c>
      <c r="G3108" t="s">
        <v>52</v>
      </c>
      <c r="H3108">
        <v>24.69</v>
      </c>
      <c r="I3108">
        <v>553</v>
      </c>
      <c r="J3108">
        <v>101.01</v>
      </c>
      <c r="K3108">
        <v>2</v>
      </c>
      <c r="L3108" t="s">
        <v>68</v>
      </c>
      <c r="M3108" t="s">
        <v>60</v>
      </c>
      <c r="N3108">
        <v>55478.2</v>
      </c>
      <c r="O3108" t="s">
        <v>564</v>
      </c>
      <c r="P3108" t="s">
        <v>70</v>
      </c>
      <c r="Q3108">
        <v>83.52</v>
      </c>
      <c r="R3108">
        <v>2093.6</v>
      </c>
      <c r="S3108">
        <v>4631.67</v>
      </c>
      <c r="T3108">
        <v>6519.36</v>
      </c>
      <c r="U3108" t="str">
        <f>TEXT(Table1[[#This Row],[Booking_Date]],"mmm")</f>
        <v>Dec</v>
      </c>
      <c r="V3108">
        <f>YEAR(Table1[[#This Row],[Booking_Date]])</f>
        <v>2024</v>
      </c>
      <c r="W3108" t="s">
        <v>104</v>
      </c>
      <c r="X3108" t="str">
        <f>IF(Table1[[#This Row],[Freight_Cost]]&gt;50000,"High","Low")</f>
        <v>High</v>
      </c>
      <c r="Y3108" s="5" t="str">
        <f>IF(Table1[[#This Row],[Profit]]&gt;10000,"Good","Average")</f>
        <v>Average</v>
      </c>
      <c r="Z3108" s="5" t="str" cm="1">
        <f t="array" ref="Z3108">_xlfn.IFS(K3108&lt;=5,"Excellent",K3108&lt;=10,"Good",TRUE,"Delayed")</f>
        <v>Excellent</v>
      </c>
      <c r="AA3108" s="5" t="str">
        <f>_xlfn.XLOOKUP(Table1[[#This Row],[Shipment_ID]],A:A,E:E)</f>
        <v>ONE</v>
      </c>
      <c r="AB3108" s="5">
        <f t="shared" si="48"/>
        <v>6519.36</v>
      </c>
    </row>
    <row r="3109" spans="1:28">
      <c r="A3109" t="s">
        <v>3303</v>
      </c>
      <c r="B3109" s="1">
        <v>45802</v>
      </c>
      <c r="C3109" t="s">
        <v>40</v>
      </c>
      <c r="D3109" t="s">
        <v>82</v>
      </c>
      <c r="E3109" t="s">
        <v>57</v>
      </c>
      <c r="F3109" t="s">
        <v>58</v>
      </c>
      <c r="G3109" t="s">
        <v>33</v>
      </c>
      <c r="H3109">
        <v>23.94</v>
      </c>
      <c r="I3109">
        <v>1601</v>
      </c>
      <c r="J3109">
        <v>87.06</v>
      </c>
      <c r="K3109">
        <v>6</v>
      </c>
      <c r="L3109" t="s">
        <v>44</v>
      </c>
      <c r="M3109" t="s">
        <v>35</v>
      </c>
      <c r="N3109">
        <v>67205.2</v>
      </c>
      <c r="O3109" t="s">
        <v>53</v>
      </c>
      <c r="P3109" t="s">
        <v>70</v>
      </c>
      <c r="Q3109">
        <v>85.67</v>
      </c>
      <c r="R3109">
        <v>4159.6000000000004</v>
      </c>
      <c r="S3109">
        <v>4273.58</v>
      </c>
      <c r="T3109">
        <v>6759.6</v>
      </c>
      <c r="U3109" t="str">
        <f>TEXT(Table1[[#This Row],[Booking_Date]],"mmm")</f>
        <v>May</v>
      </c>
      <c r="V3109">
        <f>YEAR(Table1[[#This Row],[Booking_Date]])</f>
        <v>2025</v>
      </c>
      <c r="W3109" t="s">
        <v>75</v>
      </c>
      <c r="X3109" t="str">
        <f>IF(Table1[[#This Row],[Freight_Cost]]&gt;50000,"High","Low")</f>
        <v>High</v>
      </c>
      <c r="Y3109" s="5" t="str">
        <f>IF(Table1[[#This Row],[Profit]]&gt;10000,"Good","Average")</f>
        <v>Average</v>
      </c>
      <c r="Z3109" s="5" t="str" cm="1">
        <f t="array" ref="Z3109">_xlfn.IFS(K3109&lt;=5,"Excellent",K3109&lt;=10,"Good",TRUE,"Delayed")</f>
        <v>Good</v>
      </c>
      <c r="AA3109" s="5" t="str">
        <f>_xlfn.XLOOKUP(Table1[[#This Row],[Shipment_ID]],A:A,E:E)</f>
        <v>Evergreen</v>
      </c>
      <c r="AB3109" s="5">
        <f t="shared" si="48"/>
        <v>6759.6</v>
      </c>
    </row>
    <row r="3110" spans="1:28">
      <c r="A3110" t="s">
        <v>3304</v>
      </c>
      <c r="B3110" s="1">
        <v>45797</v>
      </c>
      <c r="C3110" t="s">
        <v>121</v>
      </c>
      <c r="D3110" t="s">
        <v>82</v>
      </c>
      <c r="E3110" t="s">
        <v>31</v>
      </c>
      <c r="F3110" t="s">
        <v>32</v>
      </c>
      <c r="G3110" t="s">
        <v>59</v>
      </c>
      <c r="H3110">
        <v>10.49</v>
      </c>
      <c r="I3110">
        <v>1171</v>
      </c>
      <c r="J3110">
        <v>96.46</v>
      </c>
      <c r="K3110">
        <v>4</v>
      </c>
      <c r="L3110" t="s">
        <v>34</v>
      </c>
      <c r="M3110" t="s">
        <v>60</v>
      </c>
      <c r="N3110">
        <v>40068.199999999997</v>
      </c>
      <c r="O3110" t="s">
        <v>531</v>
      </c>
      <c r="P3110" t="s">
        <v>47</v>
      </c>
      <c r="Q3110">
        <v>81.37</v>
      </c>
      <c r="R3110">
        <v>2761.6</v>
      </c>
      <c r="S3110">
        <v>2158.79</v>
      </c>
      <c r="T3110">
        <v>3291.81</v>
      </c>
      <c r="U3110" t="str">
        <f>TEXT(Table1[[#This Row],[Booking_Date]],"mmm")</f>
        <v>May</v>
      </c>
      <c r="V3110">
        <f>YEAR(Table1[[#This Row],[Booking_Date]])</f>
        <v>2025</v>
      </c>
      <c r="W3110" t="s">
        <v>75</v>
      </c>
      <c r="X3110" t="str">
        <f>IF(Table1[[#This Row],[Freight_Cost]]&gt;50000,"High","Low")</f>
        <v>Low</v>
      </c>
      <c r="Y3110" s="5" t="str">
        <f>IF(Table1[[#This Row],[Profit]]&gt;10000,"Good","Average")</f>
        <v>Average</v>
      </c>
      <c r="Z3110" s="5" t="str" cm="1">
        <f t="array" ref="Z3110">_xlfn.IFS(K3110&lt;=5,"Excellent",K3110&lt;=10,"Good",TRUE,"Delayed")</f>
        <v>Excellent</v>
      </c>
      <c r="AA3110" s="5" t="str">
        <f>_xlfn.XLOOKUP(Table1[[#This Row],[Shipment_ID]],A:A,E:E)</f>
        <v>Hapag-Lloyd</v>
      </c>
      <c r="AB3110" s="5">
        <f t="shared" si="48"/>
        <v>3291.81</v>
      </c>
    </row>
    <row r="3111" spans="1:28">
      <c r="A3111" t="s">
        <v>3305</v>
      </c>
      <c r="B3111" s="1">
        <v>45773</v>
      </c>
      <c r="C3111" t="s">
        <v>40</v>
      </c>
      <c r="D3111" t="s">
        <v>51</v>
      </c>
      <c r="E3111" t="s">
        <v>31</v>
      </c>
      <c r="F3111" t="s">
        <v>32</v>
      </c>
      <c r="G3111" t="s">
        <v>84</v>
      </c>
      <c r="H3111">
        <v>27.79</v>
      </c>
      <c r="I3111">
        <v>2624</v>
      </c>
      <c r="J3111">
        <v>85.74</v>
      </c>
      <c r="K3111">
        <v>7</v>
      </c>
      <c r="L3111" t="s">
        <v>68</v>
      </c>
      <c r="M3111" t="s">
        <v>35</v>
      </c>
      <c r="N3111">
        <v>73287.8</v>
      </c>
      <c r="O3111" t="s">
        <v>479</v>
      </c>
      <c r="P3111" t="s">
        <v>62</v>
      </c>
      <c r="Q3111">
        <v>82.2</v>
      </c>
      <c r="R3111">
        <v>6359.6</v>
      </c>
      <c r="S3111">
        <v>4036.92</v>
      </c>
      <c r="T3111">
        <v>12118.43</v>
      </c>
      <c r="U3111" t="str">
        <f>TEXT(Table1[[#This Row],[Booking_Date]],"mmm")</f>
        <v>Apr</v>
      </c>
      <c r="V3111">
        <f>YEAR(Table1[[#This Row],[Booking_Date]])</f>
        <v>2025</v>
      </c>
      <c r="W3111" t="s">
        <v>75</v>
      </c>
      <c r="X3111" t="str">
        <f>IF(Table1[[#This Row],[Freight_Cost]]&gt;50000,"High","Low")</f>
        <v>High</v>
      </c>
      <c r="Y3111" s="5" t="str">
        <f>IF(Table1[[#This Row],[Profit]]&gt;10000,"Good","Average")</f>
        <v>Good</v>
      </c>
      <c r="Z3111" s="5" t="str" cm="1">
        <f t="array" ref="Z3111">_xlfn.IFS(K3111&lt;=5,"Excellent",K3111&lt;=10,"Good",TRUE,"Delayed")</f>
        <v>Good</v>
      </c>
      <c r="AA3111" s="5" t="str">
        <f>_xlfn.XLOOKUP(Table1[[#This Row],[Shipment_ID]],A:A,E:E)</f>
        <v>Hapag-Lloyd</v>
      </c>
      <c r="AB3111" s="5">
        <f t="shared" si="48"/>
        <v>12118.43</v>
      </c>
    </row>
    <row r="3112" spans="1:28">
      <c r="A3112" t="s">
        <v>3306</v>
      </c>
      <c r="B3112" s="1">
        <v>45777</v>
      </c>
      <c r="C3112" t="s">
        <v>121</v>
      </c>
      <c r="D3112" t="s">
        <v>65</v>
      </c>
      <c r="E3112" t="s">
        <v>102</v>
      </c>
      <c r="F3112" t="s">
        <v>32</v>
      </c>
      <c r="G3112" t="s">
        <v>84</v>
      </c>
      <c r="H3112">
        <v>11.39</v>
      </c>
      <c r="I3112">
        <v>1406</v>
      </c>
      <c r="J3112">
        <v>95.66</v>
      </c>
      <c r="K3112">
        <v>3</v>
      </c>
      <c r="L3112" t="s">
        <v>68</v>
      </c>
      <c r="M3112" t="s">
        <v>60</v>
      </c>
      <c r="N3112">
        <v>41102.199999999997</v>
      </c>
      <c r="O3112" t="s">
        <v>165</v>
      </c>
      <c r="P3112" t="s">
        <v>47</v>
      </c>
      <c r="Q3112">
        <v>87.09</v>
      </c>
      <c r="R3112">
        <v>3267.6</v>
      </c>
      <c r="S3112">
        <v>4992.33</v>
      </c>
      <c r="T3112">
        <v>5164.37</v>
      </c>
      <c r="U3112" t="str">
        <f>TEXT(Table1[[#This Row],[Booking_Date]],"mmm")</f>
        <v>Apr</v>
      </c>
      <c r="V3112">
        <f>YEAR(Table1[[#This Row],[Booking_Date]])</f>
        <v>2025</v>
      </c>
      <c r="W3112" t="s">
        <v>75</v>
      </c>
      <c r="X3112" t="str">
        <f>IF(Table1[[#This Row],[Freight_Cost]]&gt;50000,"High","Low")</f>
        <v>Low</v>
      </c>
      <c r="Y3112" s="5" t="str">
        <f>IF(Table1[[#This Row],[Profit]]&gt;10000,"Good","Average")</f>
        <v>Average</v>
      </c>
      <c r="Z3112" s="5" t="str" cm="1">
        <f t="array" ref="Z3112">_xlfn.IFS(K3112&lt;=5,"Excellent",K3112&lt;=10,"Good",TRUE,"Delayed")</f>
        <v>Excellent</v>
      </c>
      <c r="AA3112" s="5" t="str">
        <f>_xlfn.XLOOKUP(Table1[[#This Row],[Shipment_ID]],A:A,E:E)</f>
        <v>Maersk</v>
      </c>
      <c r="AB3112" s="5">
        <f t="shared" si="48"/>
        <v>5164.37</v>
      </c>
    </row>
    <row r="3113" spans="1:28">
      <c r="A3113" t="s">
        <v>3307</v>
      </c>
      <c r="B3113" s="1">
        <v>45406</v>
      </c>
      <c r="C3113" t="s">
        <v>89</v>
      </c>
      <c r="D3113" t="s">
        <v>108</v>
      </c>
      <c r="E3113" t="s">
        <v>83</v>
      </c>
      <c r="F3113" t="s">
        <v>32</v>
      </c>
      <c r="G3113" t="s">
        <v>52</v>
      </c>
      <c r="H3113">
        <v>25.35</v>
      </c>
      <c r="I3113">
        <v>2624</v>
      </c>
      <c r="J3113">
        <v>92.25</v>
      </c>
      <c r="K3113">
        <v>7</v>
      </c>
      <c r="L3113" t="s">
        <v>68</v>
      </c>
      <c r="M3113" t="s">
        <v>35</v>
      </c>
      <c r="N3113">
        <v>71873</v>
      </c>
      <c r="O3113" t="s">
        <v>170</v>
      </c>
      <c r="P3113" t="s">
        <v>47</v>
      </c>
      <c r="Q3113">
        <v>82.71</v>
      </c>
      <c r="R3113">
        <v>6262</v>
      </c>
      <c r="S3113">
        <v>4121.2299999999996</v>
      </c>
      <c r="T3113">
        <v>10623.63</v>
      </c>
      <c r="U3113" t="str">
        <f>TEXT(Table1[[#This Row],[Booking_Date]],"mmm")</f>
        <v>Apr</v>
      </c>
      <c r="V3113">
        <f>YEAR(Table1[[#This Row],[Booking_Date]])</f>
        <v>2024</v>
      </c>
      <c r="W3113" t="s">
        <v>75</v>
      </c>
      <c r="X3113" t="str">
        <f>IF(Table1[[#This Row],[Freight_Cost]]&gt;50000,"High","Low")</f>
        <v>High</v>
      </c>
      <c r="Y3113" s="5" t="str">
        <f>IF(Table1[[#This Row],[Profit]]&gt;10000,"Good","Average")</f>
        <v>Good</v>
      </c>
      <c r="Z3113" s="5" t="str" cm="1">
        <f t="array" ref="Z3113">_xlfn.IFS(K3113&lt;=5,"Excellent",K3113&lt;=10,"Good",TRUE,"Delayed")</f>
        <v>Good</v>
      </c>
      <c r="AA3113" s="5" t="str">
        <f>_xlfn.XLOOKUP(Table1[[#This Row],[Shipment_ID]],A:A,E:E)</f>
        <v>MSC</v>
      </c>
      <c r="AB3113" s="5">
        <f t="shared" si="48"/>
        <v>10623.63</v>
      </c>
    </row>
    <row r="3114" spans="1:28">
      <c r="A3114" t="s">
        <v>3308</v>
      </c>
      <c r="B3114" s="1">
        <v>45865</v>
      </c>
      <c r="C3114" t="s">
        <v>64</v>
      </c>
      <c r="D3114" t="s">
        <v>41</v>
      </c>
      <c r="E3114" t="s">
        <v>42</v>
      </c>
      <c r="F3114" t="s">
        <v>32</v>
      </c>
      <c r="G3114" t="s">
        <v>59</v>
      </c>
      <c r="H3114">
        <v>20.62</v>
      </c>
      <c r="I3114">
        <v>585</v>
      </c>
      <c r="J3114">
        <v>96.07</v>
      </c>
      <c r="K3114">
        <v>2</v>
      </c>
      <c r="L3114" t="s">
        <v>44</v>
      </c>
      <c r="M3114" t="s">
        <v>60</v>
      </c>
      <c r="N3114">
        <v>37106.400000000001</v>
      </c>
      <c r="O3114" t="s">
        <v>93</v>
      </c>
      <c r="P3114" t="s">
        <v>62</v>
      </c>
      <c r="Q3114">
        <v>81.19</v>
      </c>
      <c r="R3114">
        <v>1994.8</v>
      </c>
      <c r="S3114">
        <v>4493.13</v>
      </c>
      <c r="T3114">
        <v>5803.85</v>
      </c>
      <c r="U3114" t="str">
        <f>TEXT(Table1[[#This Row],[Booking_Date]],"mmm")</f>
        <v>Jul</v>
      </c>
      <c r="V3114">
        <f>YEAR(Table1[[#This Row],[Booking_Date]])</f>
        <v>2025</v>
      </c>
      <c r="W3114" t="s">
        <v>48</v>
      </c>
      <c r="X3114" t="str">
        <f>IF(Table1[[#This Row],[Freight_Cost]]&gt;50000,"High","Low")</f>
        <v>Low</v>
      </c>
      <c r="Y3114" s="5" t="str">
        <f>IF(Table1[[#This Row],[Profit]]&gt;10000,"Good","Average")</f>
        <v>Average</v>
      </c>
      <c r="Z3114" s="5" t="str" cm="1">
        <f t="array" ref="Z3114">_xlfn.IFS(K3114&lt;=5,"Excellent",K3114&lt;=10,"Good",TRUE,"Delayed")</f>
        <v>Excellent</v>
      </c>
      <c r="AA3114" s="5" t="str">
        <f>_xlfn.XLOOKUP(Table1[[#This Row],[Shipment_ID]],A:A,E:E)</f>
        <v>CMA CGM</v>
      </c>
      <c r="AB3114" s="5">
        <f t="shared" si="48"/>
        <v>5803.85</v>
      </c>
    </row>
    <row r="3115" spans="1:28">
      <c r="A3115" t="s">
        <v>3309</v>
      </c>
      <c r="B3115" s="1">
        <v>45505</v>
      </c>
      <c r="C3115" t="s">
        <v>50</v>
      </c>
      <c r="D3115" t="s">
        <v>56</v>
      </c>
      <c r="E3115" t="s">
        <v>66</v>
      </c>
      <c r="F3115" t="s">
        <v>32</v>
      </c>
      <c r="G3115" t="s">
        <v>52</v>
      </c>
      <c r="H3115">
        <v>19.68</v>
      </c>
      <c r="I3115">
        <v>1874</v>
      </c>
      <c r="J3115">
        <v>99.98</v>
      </c>
      <c r="K3115">
        <v>6</v>
      </c>
      <c r="L3115" t="s">
        <v>44</v>
      </c>
      <c r="M3115" t="s">
        <v>60</v>
      </c>
      <c r="N3115">
        <v>52197.599999999999</v>
      </c>
      <c r="O3115" t="s">
        <v>168</v>
      </c>
      <c r="P3115" t="s">
        <v>62</v>
      </c>
      <c r="Q3115">
        <v>86.11</v>
      </c>
      <c r="R3115">
        <v>4535.2</v>
      </c>
      <c r="S3115">
        <v>2818.64</v>
      </c>
      <c r="T3115">
        <v>5405.28</v>
      </c>
      <c r="U3115" t="str">
        <f>TEXT(Table1[[#This Row],[Booking_Date]],"mmm")</f>
        <v>Aug</v>
      </c>
      <c r="V3115">
        <f>YEAR(Table1[[#This Row],[Booking_Date]])</f>
        <v>2024</v>
      </c>
      <c r="W3115" t="s">
        <v>48</v>
      </c>
      <c r="X3115" t="str">
        <f>IF(Table1[[#This Row],[Freight_Cost]]&gt;50000,"High","Low")</f>
        <v>High</v>
      </c>
      <c r="Y3115" s="5" t="str">
        <f>IF(Table1[[#This Row],[Profit]]&gt;10000,"Good","Average")</f>
        <v>Average</v>
      </c>
      <c r="Z3115" s="5" t="str" cm="1">
        <f t="array" ref="Z3115">_xlfn.IFS(K3115&lt;=5,"Excellent",K3115&lt;=10,"Good",TRUE,"Delayed")</f>
        <v>Good</v>
      </c>
      <c r="AA3115" s="5" t="str">
        <f>_xlfn.XLOOKUP(Table1[[#This Row],[Shipment_ID]],A:A,E:E)</f>
        <v>COSCO</v>
      </c>
      <c r="AB3115" s="5">
        <f t="shared" si="48"/>
        <v>5405.28</v>
      </c>
    </row>
    <row r="3116" spans="1:28">
      <c r="A3116" t="s">
        <v>3310</v>
      </c>
      <c r="B3116" s="1">
        <v>45666</v>
      </c>
      <c r="C3116" t="s">
        <v>89</v>
      </c>
      <c r="D3116" t="s">
        <v>65</v>
      </c>
      <c r="E3116" t="s">
        <v>102</v>
      </c>
      <c r="F3116" t="s">
        <v>58</v>
      </c>
      <c r="G3116" t="s">
        <v>67</v>
      </c>
      <c r="H3116">
        <v>15.39</v>
      </c>
      <c r="I3116">
        <v>2779</v>
      </c>
      <c r="J3116">
        <v>97.07</v>
      </c>
      <c r="K3116">
        <v>7</v>
      </c>
      <c r="L3116" t="s">
        <v>34</v>
      </c>
      <c r="M3116" t="s">
        <v>35</v>
      </c>
      <c r="N3116">
        <v>79847.399999999994</v>
      </c>
      <c r="O3116" t="s">
        <v>368</v>
      </c>
      <c r="P3116" t="s">
        <v>62</v>
      </c>
      <c r="Q3116">
        <v>86.75</v>
      </c>
      <c r="R3116">
        <v>6173.6</v>
      </c>
      <c r="S3116">
        <v>1533.95</v>
      </c>
      <c r="T3116">
        <v>13716.16</v>
      </c>
      <c r="U3116" t="str">
        <f>TEXT(Table1[[#This Row],[Booking_Date]],"mmm")</f>
        <v>Jan</v>
      </c>
      <c r="V3116">
        <f>YEAR(Table1[[#This Row],[Booking_Date]])</f>
        <v>2025</v>
      </c>
      <c r="W3116" t="s">
        <v>38</v>
      </c>
      <c r="X3116" t="str">
        <f>IF(Table1[[#This Row],[Freight_Cost]]&gt;50000,"High","Low")</f>
        <v>High</v>
      </c>
      <c r="Y3116" s="5" t="str">
        <f>IF(Table1[[#This Row],[Profit]]&gt;10000,"Good","Average")</f>
        <v>Good</v>
      </c>
      <c r="Z3116" s="5" t="str" cm="1">
        <f t="array" ref="Z3116">_xlfn.IFS(K3116&lt;=5,"Excellent",K3116&lt;=10,"Good",TRUE,"Delayed")</f>
        <v>Good</v>
      </c>
      <c r="AA3116" s="5" t="str">
        <f>_xlfn.XLOOKUP(Table1[[#This Row],[Shipment_ID]],A:A,E:E)</f>
        <v>Maersk</v>
      </c>
      <c r="AB3116" s="5">
        <f t="shared" si="48"/>
        <v>13716.16</v>
      </c>
    </row>
    <row r="3117" spans="1:28">
      <c r="A3117" t="s">
        <v>3311</v>
      </c>
      <c r="B3117" s="1">
        <v>45974</v>
      </c>
      <c r="C3117" t="s">
        <v>89</v>
      </c>
      <c r="D3117" t="s">
        <v>108</v>
      </c>
      <c r="E3117" t="s">
        <v>83</v>
      </c>
      <c r="F3117" t="s">
        <v>32</v>
      </c>
      <c r="G3117" t="s">
        <v>84</v>
      </c>
      <c r="H3117">
        <v>24.94</v>
      </c>
      <c r="I3117">
        <v>491</v>
      </c>
      <c r="J3117">
        <v>96.41</v>
      </c>
      <c r="K3117">
        <v>2</v>
      </c>
      <c r="L3117" t="s">
        <v>34</v>
      </c>
      <c r="M3117" t="s">
        <v>35</v>
      </c>
      <c r="N3117">
        <v>48907.199999999997</v>
      </c>
      <c r="O3117" t="s">
        <v>165</v>
      </c>
      <c r="P3117" t="s">
        <v>54</v>
      </c>
      <c r="Q3117">
        <v>85.14</v>
      </c>
      <c r="R3117">
        <v>1979.6</v>
      </c>
      <c r="S3117">
        <v>3737.94</v>
      </c>
      <c r="T3117">
        <v>3971.75</v>
      </c>
      <c r="U3117" t="str">
        <f>TEXT(Table1[[#This Row],[Booking_Date]],"mmm")</f>
        <v>Nov</v>
      </c>
      <c r="V3117">
        <f>YEAR(Table1[[#This Row],[Booking_Date]])</f>
        <v>2025</v>
      </c>
      <c r="W3117" t="s">
        <v>104</v>
      </c>
      <c r="X3117" t="str">
        <f>IF(Table1[[#This Row],[Freight_Cost]]&gt;50000,"High","Low")</f>
        <v>Low</v>
      </c>
      <c r="Y3117" s="5" t="str">
        <f>IF(Table1[[#This Row],[Profit]]&gt;10000,"Good","Average")</f>
        <v>Average</v>
      </c>
      <c r="Z3117" s="5" t="str" cm="1">
        <f t="array" ref="Z3117">_xlfn.IFS(K3117&lt;=5,"Excellent",K3117&lt;=10,"Good",TRUE,"Delayed")</f>
        <v>Excellent</v>
      </c>
      <c r="AA3117" s="5" t="str">
        <f>_xlfn.XLOOKUP(Table1[[#This Row],[Shipment_ID]],A:A,E:E)</f>
        <v>MSC</v>
      </c>
      <c r="AB3117" s="5">
        <f t="shared" si="48"/>
        <v>3971.75</v>
      </c>
    </row>
    <row r="3118" spans="1:28">
      <c r="A3118" t="s">
        <v>3312</v>
      </c>
      <c r="B3118" s="1">
        <v>45604</v>
      </c>
      <c r="C3118" t="s">
        <v>89</v>
      </c>
      <c r="D3118" t="s">
        <v>56</v>
      </c>
      <c r="E3118" t="s">
        <v>66</v>
      </c>
      <c r="F3118" t="s">
        <v>32</v>
      </c>
      <c r="G3118" t="s">
        <v>67</v>
      </c>
      <c r="H3118">
        <v>25.66</v>
      </c>
      <c r="I3118">
        <v>1776</v>
      </c>
      <c r="J3118">
        <v>100.56</v>
      </c>
      <c r="K3118">
        <v>5</v>
      </c>
      <c r="L3118" t="s">
        <v>44</v>
      </c>
      <c r="M3118" t="s">
        <v>35</v>
      </c>
      <c r="N3118">
        <v>60473.2</v>
      </c>
      <c r="O3118" t="s">
        <v>103</v>
      </c>
      <c r="P3118" t="s">
        <v>37</v>
      </c>
      <c r="Q3118">
        <v>81.89</v>
      </c>
      <c r="R3118">
        <v>4578.3999999999996</v>
      </c>
      <c r="S3118">
        <v>4282.4399999999996</v>
      </c>
      <c r="T3118">
        <v>5361.79</v>
      </c>
      <c r="U3118" t="str">
        <f>TEXT(Table1[[#This Row],[Booking_Date]],"mmm")</f>
        <v>Nov</v>
      </c>
      <c r="V3118">
        <f>YEAR(Table1[[#This Row],[Booking_Date]])</f>
        <v>2024</v>
      </c>
      <c r="W3118" t="s">
        <v>104</v>
      </c>
      <c r="X3118" t="str">
        <f>IF(Table1[[#This Row],[Freight_Cost]]&gt;50000,"High","Low")</f>
        <v>High</v>
      </c>
      <c r="Y3118" s="5" t="str">
        <f>IF(Table1[[#This Row],[Profit]]&gt;10000,"Good","Average")</f>
        <v>Average</v>
      </c>
      <c r="Z3118" s="5" t="str" cm="1">
        <f t="array" ref="Z3118">_xlfn.IFS(K3118&lt;=5,"Excellent",K3118&lt;=10,"Good",TRUE,"Delayed")</f>
        <v>Excellent</v>
      </c>
      <c r="AA3118" s="5" t="str">
        <f>_xlfn.XLOOKUP(Table1[[#This Row],[Shipment_ID]],A:A,E:E)</f>
        <v>COSCO</v>
      </c>
      <c r="AB3118" s="5">
        <f t="shared" si="48"/>
        <v>5361.79</v>
      </c>
    </row>
    <row r="3119" spans="1:28">
      <c r="A3119" t="s">
        <v>3313</v>
      </c>
      <c r="B3119" s="1">
        <v>45821</v>
      </c>
      <c r="C3119" t="s">
        <v>115</v>
      </c>
      <c r="D3119" t="s">
        <v>56</v>
      </c>
      <c r="E3119" t="s">
        <v>57</v>
      </c>
      <c r="F3119" t="s">
        <v>58</v>
      </c>
      <c r="G3119" t="s">
        <v>84</v>
      </c>
      <c r="H3119">
        <v>25.76</v>
      </c>
      <c r="I3119">
        <v>1257</v>
      </c>
      <c r="J3119">
        <v>90.34</v>
      </c>
      <c r="K3119">
        <v>3</v>
      </c>
      <c r="L3119" t="s">
        <v>44</v>
      </c>
      <c r="M3119" t="s">
        <v>35</v>
      </c>
      <c r="N3119">
        <v>65108.800000000003</v>
      </c>
      <c r="O3119" t="s">
        <v>161</v>
      </c>
      <c r="P3119" t="s">
        <v>78</v>
      </c>
      <c r="Q3119">
        <v>86.66</v>
      </c>
      <c r="R3119">
        <v>3544.4</v>
      </c>
      <c r="S3119">
        <v>1758.72</v>
      </c>
      <c r="T3119">
        <v>11113.34</v>
      </c>
      <c r="U3119" t="str">
        <f>TEXT(Table1[[#This Row],[Booking_Date]],"mmm")</f>
        <v>Jun</v>
      </c>
      <c r="V3119">
        <f>YEAR(Table1[[#This Row],[Booking_Date]])</f>
        <v>2025</v>
      </c>
      <c r="W3119" t="s">
        <v>75</v>
      </c>
      <c r="X3119" t="str">
        <f>IF(Table1[[#This Row],[Freight_Cost]]&gt;50000,"High","Low")</f>
        <v>High</v>
      </c>
      <c r="Y3119" s="5" t="str">
        <f>IF(Table1[[#This Row],[Profit]]&gt;10000,"Good","Average")</f>
        <v>Good</v>
      </c>
      <c r="Z3119" s="5" t="str" cm="1">
        <f t="array" ref="Z3119">_xlfn.IFS(K3119&lt;=5,"Excellent",K3119&lt;=10,"Good",TRUE,"Delayed")</f>
        <v>Excellent</v>
      </c>
      <c r="AA3119" s="5" t="str">
        <f>_xlfn.XLOOKUP(Table1[[#This Row],[Shipment_ID]],A:A,E:E)</f>
        <v>Evergreen</v>
      </c>
      <c r="AB3119" s="5">
        <f t="shared" si="48"/>
        <v>11113.34</v>
      </c>
    </row>
    <row r="3120" spans="1:28">
      <c r="A3120" t="s">
        <v>3314</v>
      </c>
      <c r="B3120" s="1">
        <v>45310</v>
      </c>
      <c r="C3120" t="s">
        <v>64</v>
      </c>
      <c r="D3120" t="s">
        <v>82</v>
      </c>
      <c r="E3120" t="s">
        <v>31</v>
      </c>
      <c r="F3120" t="s">
        <v>32</v>
      </c>
      <c r="G3120" t="s">
        <v>59</v>
      </c>
      <c r="H3120">
        <v>10.6</v>
      </c>
      <c r="I3120">
        <v>1543</v>
      </c>
      <c r="J3120">
        <v>88.97</v>
      </c>
      <c r="K3120">
        <v>3</v>
      </c>
      <c r="L3120" t="s">
        <v>44</v>
      </c>
      <c r="M3120" t="s">
        <v>60</v>
      </c>
      <c r="N3120">
        <v>38732.400000000001</v>
      </c>
      <c r="O3120" t="s">
        <v>307</v>
      </c>
      <c r="P3120" t="s">
        <v>78</v>
      </c>
      <c r="Q3120">
        <v>82.1</v>
      </c>
      <c r="R3120">
        <v>3510</v>
      </c>
      <c r="S3120">
        <v>3207.98</v>
      </c>
      <c r="T3120">
        <v>5612.46</v>
      </c>
      <c r="U3120" t="str">
        <f>TEXT(Table1[[#This Row],[Booking_Date]],"mmm")</f>
        <v>Jan</v>
      </c>
      <c r="V3120">
        <f>YEAR(Table1[[#This Row],[Booking_Date]])</f>
        <v>2024</v>
      </c>
      <c r="W3120" t="s">
        <v>38</v>
      </c>
      <c r="X3120" t="str">
        <f>IF(Table1[[#This Row],[Freight_Cost]]&gt;50000,"High","Low")</f>
        <v>Low</v>
      </c>
      <c r="Y3120" s="5" t="str">
        <f>IF(Table1[[#This Row],[Profit]]&gt;10000,"Good","Average")</f>
        <v>Average</v>
      </c>
      <c r="Z3120" s="5" t="str" cm="1">
        <f t="array" ref="Z3120">_xlfn.IFS(K3120&lt;=5,"Excellent",K3120&lt;=10,"Good",TRUE,"Delayed")</f>
        <v>Excellent</v>
      </c>
      <c r="AA3120" s="5" t="str">
        <f>_xlfn.XLOOKUP(Table1[[#This Row],[Shipment_ID]],A:A,E:E)</f>
        <v>Hapag-Lloyd</v>
      </c>
      <c r="AB3120" s="5">
        <f t="shared" si="48"/>
        <v>5612.46</v>
      </c>
    </row>
    <row r="3121" spans="1:28">
      <c r="A3121" t="s">
        <v>3315</v>
      </c>
      <c r="B3121" s="1">
        <v>45678</v>
      </c>
      <c r="C3121" t="s">
        <v>29</v>
      </c>
      <c r="D3121" t="s">
        <v>30</v>
      </c>
      <c r="E3121" t="s">
        <v>102</v>
      </c>
      <c r="F3121" t="s">
        <v>58</v>
      </c>
      <c r="G3121" t="s">
        <v>52</v>
      </c>
      <c r="H3121">
        <v>19.02</v>
      </c>
      <c r="I3121">
        <v>563</v>
      </c>
      <c r="J3121">
        <v>98.06</v>
      </c>
      <c r="K3121">
        <v>2</v>
      </c>
      <c r="L3121" t="s">
        <v>34</v>
      </c>
      <c r="M3121" t="s">
        <v>45</v>
      </c>
      <c r="N3121">
        <v>54141.2</v>
      </c>
      <c r="O3121" t="s">
        <v>197</v>
      </c>
      <c r="P3121" t="s">
        <v>74</v>
      </c>
      <c r="Q3121">
        <v>83.56</v>
      </c>
      <c r="R3121">
        <v>1886.8</v>
      </c>
      <c r="S3121">
        <v>2945.07</v>
      </c>
      <c r="T3121">
        <v>6940.8</v>
      </c>
      <c r="U3121" t="str">
        <f>TEXT(Table1[[#This Row],[Booking_Date]],"mmm")</f>
        <v>Jan</v>
      </c>
      <c r="V3121">
        <f>YEAR(Table1[[#This Row],[Booking_Date]])</f>
        <v>2025</v>
      </c>
      <c r="W3121" t="s">
        <v>38</v>
      </c>
      <c r="X3121" t="str">
        <f>IF(Table1[[#This Row],[Freight_Cost]]&gt;50000,"High","Low")</f>
        <v>High</v>
      </c>
      <c r="Y3121" s="5" t="str">
        <f>IF(Table1[[#This Row],[Profit]]&gt;10000,"Good","Average")</f>
        <v>Average</v>
      </c>
      <c r="Z3121" s="5" t="str" cm="1">
        <f t="array" ref="Z3121">_xlfn.IFS(K3121&lt;=5,"Excellent",K3121&lt;=10,"Good",TRUE,"Delayed")</f>
        <v>Excellent</v>
      </c>
      <c r="AA3121" s="5" t="str">
        <f>_xlfn.XLOOKUP(Table1[[#This Row],[Shipment_ID]],A:A,E:E)</f>
        <v>Maersk</v>
      </c>
      <c r="AB3121" s="5">
        <f t="shared" si="48"/>
        <v>6940.8</v>
      </c>
    </row>
    <row r="3122" spans="1:28">
      <c r="A3122" t="s">
        <v>3316</v>
      </c>
      <c r="B3122" s="1">
        <v>46175</v>
      </c>
      <c r="C3122" t="s">
        <v>40</v>
      </c>
      <c r="D3122" t="s">
        <v>30</v>
      </c>
      <c r="E3122" t="s">
        <v>31</v>
      </c>
      <c r="F3122" t="s">
        <v>58</v>
      </c>
      <c r="G3122" t="s">
        <v>67</v>
      </c>
      <c r="H3122">
        <v>17.329999999999998</v>
      </c>
      <c r="I3122">
        <v>1293</v>
      </c>
      <c r="J3122">
        <v>87.33</v>
      </c>
      <c r="K3122">
        <v>5</v>
      </c>
      <c r="L3122" t="s">
        <v>44</v>
      </c>
      <c r="M3122" t="s">
        <v>60</v>
      </c>
      <c r="N3122">
        <v>53592.6</v>
      </c>
      <c r="O3122" t="s">
        <v>111</v>
      </c>
      <c r="P3122" t="s">
        <v>78</v>
      </c>
      <c r="Q3122">
        <v>83.65</v>
      </c>
      <c r="R3122">
        <v>3279.2</v>
      </c>
      <c r="S3122">
        <v>2474.11</v>
      </c>
      <c r="T3122">
        <v>7986.71</v>
      </c>
      <c r="U3122" t="str">
        <f>TEXT(Table1[[#This Row],[Booking_Date]],"mmm")</f>
        <v>Jun</v>
      </c>
      <c r="V3122">
        <f>YEAR(Table1[[#This Row],[Booking_Date]])</f>
        <v>2026</v>
      </c>
      <c r="W3122" t="s">
        <v>75</v>
      </c>
      <c r="X3122" t="str">
        <f>IF(Table1[[#This Row],[Freight_Cost]]&gt;50000,"High","Low")</f>
        <v>High</v>
      </c>
      <c r="Y3122" s="5" t="str">
        <f>IF(Table1[[#This Row],[Profit]]&gt;10000,"Good","Average")</f>
        <v>Average</v>
      </c>
      <c r="Z3122" s="5" t="str" cm="1">
        <f t="array" ref="Z3122">_xlfn.IFS(K3122&lt;=5,"Excellent",K3122&lt;=10,"Good",TRUE,"Delayed")</f>
        <v>Excellent</v>
      </c>
      <c r="AA3122" s="5" t="str">
        <f>_xlfn.XLOOKUP(Table1[[#This Row],[Shipment_ID]],A:A,E:E)</f>
        <v>Hapag-Lloyd</v>
      </c>
      <c r="AB3122" s="5">
        <f t="shared" si="48"/>
        <v>7986.71</v>
      </c>
    </row>
    <row r="3123" spans="1:28">
      <c r="A3123" t="s">
        <v>3317</v>
      </c>
      <c r="B3123" s="1">
        <v>46046</v>
      </c>
      <c r="C3123" t="s">
        <v>29</v>
      </c>
      <c r="D3123" t="s">
        <v>41</v>
      </c>
      <c r="E3123" t="s">
        <v>99</v>
      </c>
      <c r="F3123" t="s">
        <v>58</v>
      </c>
      <c r="G3123" t="s">
        <v>59</v>
      </c>
      <c r="H3123">
        <v>10.029999999999999</v>
      </c>
      <c r="I3123">
        <v>506</v>
      </c>
      <c r="J3123">
        <v>86.09</v>
      </c>
      <c r="K3123">
        <v>2</v>
      </c>
      <c r="L3123" t="s">
        <v>44</v>
      </c>
      <c r="M3123" t="s">
        <v>60</v>
      </c>
      <c r="N3123">
        <v>37429.800000000003</v>
      </c>
      <c r="O3123" t="s">
        <v>146</v>
      </c>
      <c r="P3123" t="s">
        <v>37</v>
      </c>
      <c r="Q3123">
        <v>88.83</v>
      </c>
      <c r="R3123">
        <v>1413.2</v>
      </c>
      <c r="S3123">
        <v>1600.47</v>
      </c>
      <c r="T3123">
        <v>3832</v>
      </c>
      <c r="U3123" t="str">
        <f>TEXT(Table1[[#This Row],[Booking_Date]],"mmm")</f>
        <v>Jan</v>
      </c>
      <c r="V3123">
        <f>YEAR(Table1[[#This Row],[Booking_Date]])</f>
        <v>2026</v>
      </c>
      <c r="W3123" t="s">
        <v>38</v>
      </c>
      <c r="X3123" t="str">
        <f>IF(Table1[[#This Row],[Freight_Cost]]&gt;50000,"High","Low")</f>
        <v>Low</v>
      </c>
      <c r="Y3123" s="5" t="str">
        <f>IF(Table1[[#This Row],[Profit]]&gt;10000,"Good","Average")</f>
        <v>Average</v>
      </c>
      <c r="Z3123" s="5" t="str" cm="1">
        <f t="array" ref="Z3123">_xlfn.IFS(K3123&lt;=5,"Excellent",K3123&lt;=10,"Good",TRUE,"Delayed")</f>
        <v>Excellent</v>
      </c>
      <c r="AA3123" s="5" t="str">
        <f>_xlfn.XLOOKUP(Table1[[#This Row],[Shipment_ID]],A:A,E:E)</f>
        <v>ONE</v>
      </c>
      <c r="AB3123" s="5">
        <f t="shared" si="48"/>
        <v>3832</v>
      </c>
    </row>
    <row r="3124" spans="1:28">
      <c r="A3124" t="s">
        <v>3318</v>
      </c>
      <c r="B3124" s="1">
        <v>45642</v>
      </c>
      <c r="C3124" t="s">
        <v>29</v>
      </c>
      <c r="D3124" t="s">
        <v>82</v>
      </c>
      <c r="E3124" t="s">
        <v>99</v>
      </c>
      <c r="F3124" t="s">
        <v>58</v>
      </c>
      <c r="G3124" t="s">
        <v>59</v>
      </c>
      <c r="H3124">
        <v>22.06</v>
      </c>
      <c r="I3124">
        <v>823</v>
      </c>
      <c r="J3124">
        <v>88.39</v>
      </c>
      <c r="K3124">
        <v>2</v>
      </c>
      <c r="L3124" t="s">
        <v>44</v>
      </c>
      <c r="M3124" t="s">
        <v>60</v>
      </c>
      <c r="N3124">
        <v>52336.800000000003</v>
      </c>
      <c r="O3124" t="s">
        <v>146</v>
      </c>
      <c r="P3124" t="s">
        <v>74</v>
      </c>
      <c r="Q3124">
        <v>88.27</v>
      </c>
      <c r="R3124">
        <v>2528.4</v>
      </c>
      <c r="S3124">
        <v>3364.2</v>
      </c>
      <c r="T3124">
        <v>8599.92</v>
      </c>
      <c r="U3124" t="str">
        <f>TEXT(Table1[[#This Row],[Booking_Date]],"mmm")</f>
        <v>Dec</v>
      </c>
      <c r="V3124">
        <f>YEAR(Table1[[#This Row],[Booking_Date]])</f>
        <v>2024</v>
      </c>
      <c r="W3124" t="s">
        <v>104</v>
      </c>
      <c r="X3124" t="str">
        <f>IF(Table1[[#This Row],[Freight_Cost]]&gt;50000,"High","Low")</f>
        <v>High</v>
      </c>
      <c r="Y3124" s="5" t="str">
        <f>IF(Table1[[#This Row],[Profit]]&gt;10000,"Good","Average")</f>
        <v>Average</v>
      </c>
      <c r="Z3124" s="5" t="str" cm="1">
        <f t="array" ref="Z3124">_xlfn.IFS(K3124&lt;=5,"Excellent",K3124&lt;=10,"Good",TRUE,"Delayed")</f>
        <v>Excellent</v>
      </c>
      <c r="AA3124" s="5" t="str">
        <f>_xlfn.XLOOKUP(Table1[[#This Row],[Shipment_ID]],A:A,E:E)</f>
        <v>ONE</v>
      </c>
      <c r="AB3124" s="5">
        <f t="shared" si="48"/>
        <v>8599.92</v>
      </c>
    </row>
    <row r="3125" spans="1:28">
      <c r="A3125" t="s">
        <v>3319</v>
      </c>
      <c r="B3125" s="1">
        <v>45437</v>
      </c>
      <c r="C3125" t="s">
        <v>121</v>
      </c>
      <c r="D3125" t="s">
        <v>72</v>
      </c>
      <c r="E3125" t="s">
        <v>99</v>
      </c>
      <c r="F3125" t="s">
        <v>32</v>
      </c>
      <c r="G3125" t="s">
        <v>84</v>
      </c>
      <c r="H3125">
        <v>18.309999999999999</v>
      </c>
      <c r="I3125">
        <v>2577</v>
      </c>
      <c r="J3125">
        <v>94</v>
      </c>
      <c r="K3125">
        <v>7</v>
      </c>
      <c r="L3125" t="s">
        <v>44</v>
      </c>
      <c r="M3125" t="s">
        <v>45</v>
      </c>
      <c r="N3125">
        <v>60183</v>
      </c>
      <c r="O3125" t="s">
        <v>211</v>
      </c>
      <c r="P3125" t="s">
        <v>54</v>
      </c>
      <c r="Q3125">
        <v>88.4</v>
      </c>
      <c r="R3125">
        <v>5886.4</v>
      </c>
      <c r="S3125">
        <v>1741.73</v>
      </c>
      <c r="T3125">
        <v>10778.41</v>
      </c>
      <c r="U3125" t="str">
        <f>TEXT(Table1[[#This Row],[Booking_Date]],"mmm")</f>
        <v>May</v>
      </c>
      <c r="V3125">
        <f>YEAR(Table1[[#This Row],[Booking_Date]])</f>
        <v>2024</v>
      </c>
      <c r="W3125" t="s">
        <v>75</v>
      </c>
      <c r="X3125" t="str">
        <f>IF(Table1[[#This Row],[Freight_Cost]]&gt;50000,"High","Low")</f>
        <v>High</v>
      </c>
      <c r="Y3125" s="5" t="str">
        <f>IF(Table1[[#This Row],[Profit]]&gt;10000,"Good","Average")</f>
        <v>Good</v>
      </c>
      <c r="Z3125" s="5" t="str" cm="1">
        <f t="array" ref="Z3125">_xlfn.IFS(K3125&lt;=5,"Excellent",K3125&lt;=10,"Good",TRUE,"Delayed")</f>
        <v>Good</v>
      </c>
      <c r="AA3125" s="5" t="str">
        <f>_xlfn.XLOOKUP(Table1[[#This Row],[Shipment_ID]],A:A,E:E)</f>
        <v>ONE</v>
      </c>
      <c r="AB3125" s="5">
        <f t="shared" si="48"/>
        <v>10778.41</v>
      </c>
    </row>
    <row r="3126" spans="1:28">
      <c r="A3126" t="s">
        <v>3320</v>
      </c>
      <c r="B3126" s="1">
        <v>45503</v>
      </c>
      <c r="C3126" t="s">
        <v>115</v>
      </c>
      <c r="D3126" t="s">
        <v>65</v>
      </c>
      <c r="E3126" t="s">
        <v>99</v>
      </c>
      <c r="F3126" t="s">
        <v>58</v>
      </c>
      <c r="G3126" t="s">
        <v>33</v>
      </c>
      <c r="H3126">
        <v>19.190000000000001</v>
      </c>
      <c r="I3126">
        <v>959</v>
      </c>
      <c r="J3126">
        <v>91.3</v>
      </c>
      <c r="K3126">
        <v>4</v>
      </c>
      <c r="L3126" t="s">
        <v>44</v>
      </c>
      <c r="M3126" t="s">
        <v>60</v>
      </c>
      <c r="N3126">
        <v>51735</v>
      </c>
      <c r="O3126" t="s">
        <v>106</v>
      </c>
      <c r="P3126" t="s">
        <v>74</v>
      </c>
      <c r="Q3126">
        <v>84.41</v>
      </c>
      <c r="R3126">
        <v>2685.6</v>
      </c>
      <c r="S3126">
        <v>1874.46</v>
      </c>
      <c r="T3126">
        <v>5025.68</v>
      </c>
      <c r="U3126" t="str">
        <f>TEXT(Table1[[#This Row],[Booking_Date]],"mmm")</f>
        <v>Jul</v>
      </c>
      <c r="V3126">
        <f>YEAR(Table1[[#This Row],[Booking_Date]])</f>
        <v>2024</v>
      </c>
      <c r="W3126" t="s">
        <v>48</v>
      </c>
      <c r="X3126" t="str">
        <f>IF(Table1[[#This Row],[Freight_Cost]]&gt;50000,"High","Low")</f>
        <v>High</v>
      </c>
      <c r="Y3126" s="5" t="str">
        <f>IF(Table1[[#This Row],[Profit]]&gt;10000,"Good","Average")</f>
        <v>Average</v>
      </c>
      <c r="Z3126" s="5" t="str" cm="1">
        <f t="array" ref="Z3126">_xlfn.IFS(K3126&lt;=5,"Excellent",K3126&lt;=10,"Good",TRUE,"Delayed")</f>
        <v>Excellent</v>
      </c>
      <c r="AA3126" s="5" t="str">
        <f>_xlfn.XLOOKUP(Table1[[#This Row],[Shipment_ID]],A:A,E:E)</f>
        <v>ONE</v>
      </c>
      <c r="AB3126" s="5">
        <f t="shared" si="48"/>
        <v>5025.68</v>
      </c>
    </row>
    <row r="3127" spans="1:28">
      <c r="A3127" t="s">
        <v>3321</v>
      </c>
      <c r="B3127" s="1">
        <v>45547</v>
      </c>
      <c r="C3127" t="s">
        <v>29</v>
      </c>
      <c r="D3127" t="s">
        <v>65</v>
      </c>
      <c r="E3127" t="s">
        <v>66</v>
      </c>
      <c r="F3127" t="s">
        <v>58</v>
      </c>
      <c r="G3127" t="s">
        <v>67</v>
      </c>
      <c r="H3127">
        <v>25.91</v>
      </c>
      <c r="I3127">
        <v>2128</v>
      </c>
      <c r="J3127">
        <v>96.18</v>
      </c>
      <c r="K3127">
        <v>5</v>
      </c>
      <c r="L3127" t="s">
        <v>34</v>
      </c>
      <c r="M3127" t="s">
        <v>45</v>
      </c>
      <c r="N3127">
        <v>78896.600000000006</v>
      </c>
      <c r="O3127" t="s">
        <v>178</v>
      </c>
      <c r="P3127" t="s">
        <v>70</v>
      </c>
      <c r="Q3127">
        <v>85.73</v>
      </c>
      <c r="R3127">
        <v>5292.4</v>
      </c>
      <c r="S3127">
        <v>4978.9399999999996</v>
      </c>
      <c r="T3127">
        <v>11744.44</v>
      </c>
      <c r="U3127" t="str">
        <f>TEXT(Table1[[#This Row],[Booking_Date]],"mmm")</f>
        <v>Sep</v>
      </c>
      <c r="V3127">
        <f>YEAR(Table1[[#This Row],[Booking_Date]])</f>
        <v>2024</v>
      </c>
      <c r="W3127" t="s">
        <v>48</v>
      </c>
      <c r="X3127" t="str">
        <f>IF(Table1[[#This Row],[Freight_Cost]]&gt;50000,"High","Low")</f>
        <v>High</v>
      </c>
      <c r="Y3127" s="5" t="str">
        <f>IF(Table1[[#This Row],[Profit]]&gt;10000,"Good","Average")</f>
        <v>Good</v>
      </c>
      <c r="Z3127" s="5" t="str" cm="1">
        <f t="array" ref="Z3127">_xlfn.IFS(K3127&lt;=5,"Excellent",K3127&lt;=10,"Good",TRUE,"Delayed")</f>
        <v>Excellent</v>
      </c>
      <c r="AA3127" s="5" t="str">
        <f>_xlfn.XLOOKUP(Table1[[#This Row],[Shipment_ID]],A:A,E:E)</f>
        <v>COSCO</v>
      </c>
      <c r="AB3127" s="5">
        <f t="shared" si="48"/>
        <v>11744.44</v>
      </c>
    </row>
    <row r="3128" spans="1:28">
      <c r="A3128" t="s">
        <v>3322</v>
      </c>
      <c r="B3128" s="1">
        <v>45314</v>
      </c>
      <c r="C3128" t="s">
        <v>64</v>
      </c>
      <c r="D3128" t="s">
        <v>72</v>
      </c>
      <c r="E3128" t="s">
        <v>83</v>
      </c>
      <c r="F3128" t="s">
        <v>58</v>
      </c>
      <c r="G3128" t="s">
        <v>67</v>
      </c>
      <c r="H3128">
        <v>26.08</v>
      </c>
      <c r="I3128">
        <v>1172</v>
      </c>
      <c r="J3128">
        <v>86.67</v>
      </c>
      <c r="K3128">
        <v>4</v>
      </c>
      <c r="L3128" t="s">
        <v>68</v>
      </c>
      <c r="M3128" t="s">
        <v>60</v>
      </c>
      <c r="N3128">
        <v>62436.4</v>
      </c>
      <c r="O3128" t="s">
        <v>593</v>
      </c>
      <c r="P3128" t="s">
        <v>78</v>
      </c>
      <c r="Q3128">
        <v>82.34</v>
      </c>
      <c r="R3128">
        <v>3387.2</v>
      </c>
      <c r="S3128">
        <v>4079.09</v>
      </c>
      <c r="T3128">
        <v>9872.7099999999991</v>
      </c>
      <c r="U3128" t="str">
        <f>TEXT(Table1[[#This Row],[Booking_Date]],"mmm")</f>
        <v>Jan</v>
      </c>
      <c r="V3128">
        <f>YEAR(Table1[[#This Row],[Booking_Date]])</f>
        <v>2024</v>
      </c>
      <c r="W3128" t="s">
        <v>38</v>
      </c>
      <c r="X3128" t="str">
        <f>IF(Table1[[#This Row],[Freight_Cost]]&gt;50000,"High","Low")</f>
        <v>High</v>
      </c>
      <c r="Y3128" s="5" t="str">
        <f>IF(Table1[[#This Row],[Profit]]&gt;10000,"Good","Average")</f>
        <v>Average</v>
      </c>
      <c r="Z3128" s="5" t="str" cm="1">
        <f t="array" ref="Z3128">_xlfn.IFS(K3128&lt;=5,"Excellent",K3128&lt;=10,"Good",TRUE,"Delayed")</f>
        <v>Excellent</v>
      </c>
      <c r="AA3128" s="5" t="str">
        <f>_xlfn.XLOOKUP(Table1[[#This Row],[Shipment_ID]],A:A,E:E)</f>
        <v>MSC</v>
      </c>
      <c r="AB3128" s="5">
        <f t="shared" si="48"/>
        <v>9872.7099999999991</v>
      </c>
    </row>
    <row r="3129" spans="1:28">
      <c r="A3129" t="s">
        <v>3323</v>
      </c>
      <c r="B3129" s="1">
        <v>45605</v>
      </c>
      <c r="C3129" t="s">
        <v>64</v>
      </c>
      <c r="D3129" t="s">
        <v>51</v>
      </c>
      <c r="E3129" t="s">
        <v>99</v>
      </c>
      <c r="F3129" t="s">
        <v>32</v>
      </c>
      <c r="G3129" t="s">
        <v>67</v>
      </c>
      <c r="H3129">
        <v>22.28</v>
      </c>
      <c r="I3129">
        <v>1013</v>
      </c>
      <c r="J3129">
        <v>104.85</v>
      </c>
      <c r="K3129">
        <v>4</v>
      </c>
      <c r="L3129" t="s">
        <v>44</v>
      </c>
      <c r="M3129" t="s">
        <v>45</v>
      </c>
      <c r="N3129">
        <v>46290</v>
      </c>
      <c r="O3129" t="s">
        <v>254</v>
      </c>
      <c r="P3129" t="s">
        <v>62</v>
      </c>
      <c r="Q3129">
        <v>88.11</v>
      </c>
      <c r="R3129">
        <v>2917.2</v>
      </c>
      <c r="S3129">
        <v>1712.33</v>
      </c>
      <c r="T3129">
        <v>4377.21</v>
      </c>
      <c r="U3129" t="str">
        <f>TEXT(Table1[[#This Row],[Booking_Date]],"mmm")</f>
        <v>Nov</v>
      </c>
      <c r="V3129">
        <f>YEAR(Table1[[#This Row],[Booking_Date]])</f>
        <v>2024</v>
      </c>
      <c r="W3129" t="s">
        <v>104</v>
      </c>
      <c r="X3129" t="str">
        <f>IF(Table1[[#This Row],[Freight_Cost]]&gt;50000,"High","Low")</f>
        <v>Low</v>
      </c>
      <c r="Y3129" s="5" t="str">
        <f>IF(Table1[[#This Row],[Profit]]&gt;10000,"Good","Average")</f>
        <v>Average</v>
      </c>
      <c r="Z3129" s="5" t="str" cm="1">
        <f t="array" ref="Z3129">_xlfn.IFS(K3129&lt;=5,"Excellent",K3129&lt;=10,"Good",TRUE,"Delayed")</f>
        <v>Excellent</v>
      </c>
      <c r="AA3129" s="5" t="str">
        <f>_xlfn.XLOOKUP(Table1[[#This Row],[Shipment_ID]],A:A,E:E)</f>
        <v>ONE</v>
      </c>
      <c r="AB3129" s="5">
        <f t="shared" si="48"/>
        <v>4377.21</v>
      </c>
    </row>
    <row r="3130" spans="1:28">
      <c r="A3130" t="s">
        <v>3324</v>
      </c>
      <c r="B3130" s="1">
        <v>45437</v>
      </c>
      <c r="C3130" t="s">
        <v>29</v>
      </c>
      <c r="D3130" t="s">
        <v>65</v>
      </c>
      <c r="E3130" t="s">
        <v>31</v>
      </c>
      <c r="F3130" t="s">
        <v>32</v>
      </c>
      <c r="G3130" t="s">
        <v>59</v>
      </c>
      <c r="H3130">
        <v>20.09</v>
      </c>
      <c r="I3130">
        <v>1215</v>
      </c>
      <c r="J3130">
        <v>88.97</v>
      </c>
      <c r="K3130">
        <v>4</v>
      </c>
      <c r="L3130" t="s">
        <v>34</v>
      </c>
      <c r="M3130" t="s">
        <v>35</v>
      </c>
      <c r="N3130">
        <v>52337.4</v>
      </c>
      <c r="O3130" t="s">
        <v>204</v>
      </c>
      <c r="P3130" t="s">
        <v>78</v>
      </c>
      <c r="Q3130">
        <v>85.77</v>
      </c>
      <c r="R3130">
        <v>3233.6</v>
      </c>
      <c r="S3130">
        <v>3949.69</v>
      </c>
      <c r="T3130">
        <v>7978.24</v>
      </c>
      <c r="U3130" t="str">
        <f>TEXT(Table1[[#This Row],[Booking_Date]],"mmm")</f>
        <v>May</v>
      </c>
      <c r="V3130">
        <f>YEAR(Table1[[#This Row],[Booking_Date]])</f>
        <v>2024</v>
      </c>
      <c r="W3130" t="s">
        <v>75</v>
      </c>
      <c r="X3130" t="str">
        <f>IF(Table1[[#This Row],[Freight_Cost]]&gt;50000,"High","Low")</f>
        <v>High</v>
      </c>
      <c r="Y3130" s="5" t="str">
        <f>IF(Table1[[#This Row],[Profit]]&gt;10000,"Good","Average")</f>
        <v>Average</v>
      </c>
      <c r="Z3130" s="5" t="str" cm="1">
        <f t="array" ref="Z3130">_xlfn.IFS(K3130&lt;=5,"Excellent",K3130&lt;=10,"Good",TRUE,"Delayed")</f>
        <v>Excellent</v>
      </c>
      <c r="AA3130" s="5" t="str">
        <f>_xlfn.XLOOKUP(Table1[[#This Row],[Shipment_ID]],A:A,E:E)</f>
        <v>Hapag-Lloyd</v>
      </c>
      <c r="AB3130" s="5">
        <f t="shared" si="48"/>
        <v>7978.24</v>
      </c>
    </row>
    <row r="3131" spans="1:28">
      <c r="A3131" t="s">
        <v>3325</v>
      </c>
      <c r="B3131" s="1">
        <v>46062</v>
      </c>
      <c r="C3131" t="s">
        <v>64</v>
      </c>
      <c r="D3131" t="s">
        <v>82</v>
      </c>
      <c r="E3131" t="s">
        <v>31</v>
      </c>
      <c r="F3131" t="s">
        <v>58</v>
      </c>
      <c r="G3131" t="s">
        <v>33</v>
      </c>
      <c r="H3131">
        <v>10.39</v>
      </c>
      <c r="I3131">
        <v>1549</v>
      </c>
      <c r="J3131">
        <v>104.61</v>
      </c>
      <c r="K3131">
        <v>4</v>
      </c>
      <c r="L3131" t="s">
        <v>34</v>
      </c>
      <c r="M3131" t="s">
        <v>45</v>
      </c>
      <c r="N3131">
        <v>58992.2</v>
      </c>
      <c r="O3131" t="s">
        <v>686</v>
      </c>
      <c r="P3131" t="s">
        <v>47</v>
      </c>
      <c r="Q3131">
        <v>87.35</v>
      </c>
      <c r="R3131">
        <v>3513.6</v>
      </c>
      <c r="S3131">
        <v>3584.35</v>
      </c>
      <c r="T3131">
        <v>7415.8</v>
      </c>
      <c r="U3131" t="str">
        <f>TEXT(Table1[[#This Row],[Booking_Date]],"mmm")</f>
        <v>Feb</v>
      </c>
      <c r="V3131">
        <f>YEAR(Table1[[#This Row],[Booking_Date]])</f>
        <v>2026</v>
      </c>
      <c r="W3131" t="s">
        <v>38</v>
      </c>
      <c r="X3131" t="str">
        <f>IF(Table1[[#This Row],[Freight_Cost]]&gt;50000,"High","Low")</f>
        <v>High</v>
      </c>
      <c r="Y3131" s="5" t="str">
        <f>IF(Table1[[#This Row],[Profit]]&gt;10000,"Good","Average")</f>
        <v>Average</v>
      </c>
      <c r="Z3131" s="5" t="str" cm="1">
        <f t="array" ref="Z3131">_xlfn.IFS(K3131&lt;=5,"Excellent",K3131&lt;=10,"Good",TRUE,"Delayed")</f>
        <v>Excellent</v>
      </c>
      <c r="AA3131" s="5" t="str">
        <f>_xlfn.XLOOKUP(Table1[[#This Row],[Shipment_ID]],A:A,E:E)</f>
        <v>Hapag-Lloyd</v>
      </c>
      <c r="AB3131" s="5">
        <f t="shared" si="48"/>
        <v>7415.8</v>
      </c>
    </row>
    <row r="3132" spans="1:28">
      <c r="A3132" t="s">
        <v>3326</v>
      </c>
      <c r="B3132" s="1">
        <v>46097</v>
      </c>
      <c r="C3132" t="s">
        <v>64</v>
      </c>
      <c r="D3132" t="s">
        <v>72</v>
      </c>
      <c r="E3132" t="s">
        <v>99</v>
      </c>
      <c r="F3132" t="s">
        <v>58</v>
      </c>
      <c r="G3132" t="s">
        <v>43</v>
      </c>
      <c r="H3132">
        <v>26.27</v>
      </c>
      <c r="I3132">
        <v>1061</v>
      </c>
      <c r="J3132">
        <v>100.68</v>
      </c>
      <c r="K3132">
        <v>4</v>
      </c>
      <c r="L3132" t="s">
        <v>68</v>
      </c>
      <c r="M3132" t="s">
        <v>35</v>
      </c>
      <c r="N3132">
        <v>66956.600000000006</v>
      </c>
      <c r="O3132" t="s">
        <v>106</v>
      </c>
      <c r="P3132" t="s">
        <v>70</v>
      </c>
      <c r="Q3132">
        <v>88.94</v>
      </c>
      <c r="R3132">
        <v>3172.8</v>
      </c>
      <c r="S3132">
        <v>4983.9399999999996</v>
      </c>
      <c r="T3132">
        <v>7746.2</v>
      </c>
      <c r="U3132" t="str">
        <f>TEXT(Table1[[#This Row],[Booking_Date]],"mmm")</f>
        <v>Mar</v>
      </c>
      <c r="V3132">
        <f>YEAR(Table1[[#This Row],[Booking_Date]])</f>
        <v>2026</v>
      </c>
      <c r="W3132" t="s">
        <v>38</v>
      </c>
      <c r="X3132" t="str">
        <f>IF(Table1[[#This Row],[Freight_Cost]]&gt;50000,"High","Low")</f>
        <v>High</v>
      </c>
      <c r="Y3132" s="5" t="str">
        <f>IF(Table1[[#This Row],[Profit]]&gt;10000,"Good","Average")</f>
        <v>Average</v>
      </c>
      <c r="Z3132" s="5" t="str" cm="1">
        <f t="array" ref="Z3132">_xlfn.IFS(K3132&lt;=5,"Excellent",K3132&lt;=10,"Good",TRUE,"Delayed")</f>
        <v>Excellent</v>
      </c>
      <c r="AA3132" s="5" t="str">
        <f>_xlfn.XLOOKUP(Table1[[#This Row],[Shipment_ID]],A:A,E:E)</f>
        <v>ONE</v>
      </c>
      <c r="AB3132" s="5">
        <f t="shared" si="48"/>
        <v>7746.2</v>
      </c>
    </row>
    <row r="3133" spans="1:28">
      <c r="A3133" t="s">
        <v>3327</v>
      </c>
      <c r="B3133" s="1">
        <v>46120</v>
      </c>
      <c r="C3133" t="s">
        <v>64</v>
      </c>
      <c r="D3133" t="s">
        <v>51</v>
      </c>
      <c r="E3133" t="s">
        <v>42</v>
      </c>
      <c r="F3133" t="s">
        <v>32</v>
      </c>
      <c r="G3133" t="s">
        <v>33</v>
      </c>
      <c r="H3133">
        <v>19.86</v>
      </c>
      <c r="I3133">
        <v>2214</v>
      </c>
      <c r="J3133">
        <v>87.57</v>
      </c>
      <c r="K3133">
        <v>6</v>
      </c>
      <c r="L3133" t="s">
        <v>34</v>
      </c>
      <c r="M3133" t="s">
        <v>45</v>
      </c>
      <c r="N3133">
        <v>61450.400000000001</v>
      </c>
      <c r="O3133" t="s">
        <v>531</v>
      </c>
      <c r="P3133" t="s">
        <v>78</v>
      </c>
      <c r="Q3133">
        <v>83.05</v>
      </c>
      <c r="R3133">
        <v>5222.3999999999996</v>
      </c>
      <c r="S3133">
        <v>3339.87</v>
      </c>
      <c r="T3133">
        <v>7721.84</v>
      </c>
      <c r="U3133" t="str">
        <f>TEXT(Table1[[#This Row],[Booking_Date]],"mmm")</f>
        <v>Apr</v>
      </c>
      <c r="V3133">
        <f>YEAR(Table1[[#This Row],[Booking_Date]])</f>
        <v>2026</v>
      </c>
      <c r="W3133" t="s">
        <v>75</v>
      </c>
      <c r="X3133" t="str">
        <f>IF(Table1[[#This Row],[Freight_Cost]]&gt;50000,"High","Low")</f>
        <v>High</v>
      </c>
      <c r="Y3133" s="5" t="str">
        <f>IF(Table1[[#This Row],[Profit]]&gt;10000,"Good","Average")</f>
        <v>Average</v>
      </c>
      <c r="Z3133" s="5" t="str" cm="1">
        <f t="array" ref="Z3133">_xlfn.IFS(K3133&lt;=5,"Excellent",K3133&lt;=10,"Good",TRUE,"Delayed")</f>
        <v>Good</v>
      </c>
      <c r="AA3133" s="5" t="str">
        <f>_xlfn.XLOOKUP(Table1[[#This Row],[Shipment_ID]],A:A,E:E)</f>
        <v>CMA CGM</v>
      </c>
      <c r="AB3133" s="5">
        <f t="shared" si="48"/>
        <v>7721.84</v>
      </c>
    </row>
    <row r="3134" spans="1:28">
      <c r="A3134" t="s">
        <v>3328</v>
      </c>
      <c r="B3134" s="1">
        <v>45415</v>
      </c>
      <c r="C3134" t="s">
        <v>121</v>
      </c>
      <c r="D3134" t="s">
        <v>108</v>
      </c>
      <c r="E3134" t="s">
        <v>83</v>
      </c>
      <c r="F3134" t="s">
        <v>32</v>
      </c>
      <c r="G3134" t="s">
        <v>67</v>
      </c>
      <c r="H3134">
        <v>17.27</v>
      </c>
      <c r="I3134">
        <v>1048</v>
      </c>
      <c r="J3134">
        <v>101.5</v>
      </c>
      <c r="K3134">
        <v>3</v>
      </c>
      <c r="L3134" t="s">
        <v>34</v>
      </c>
      <c r="M3134" t="s">
        <v>45</v>
      </c>
      <c r="N3134">
        <v>46799</v>
      </c>
      <c r="O3134" t="s">
        <v>248</v>
      </c>
      <c r="P3134" t="s">
        <v>37</v>
      </c>
      <c r="Q3134">
        <v>87.69</v>
      </c>
      <c r="R3134">
        <v>2786.8</v>
      </c>
      <c r="S3134">
        <v>2499.92</v>
      </c>
      <c r="T3134">
        <v>6400.64</v>
      </c>
      <c r="U3134" t="str">
        <f>TEXT(Table1[[#This Row],[Booking_Date]],"mmm")</f>
        <v>May</v>
      </c>
      <c r="V3134">
        <f>YEAR(Table1[[#This Row],[Booking_Date]])</f>
        <v>2024</v>
      </c>
      <c r="W3134" t="s">
        <v>75</v>
      </c>
      <c r="X3134" t="str">
        <f>IF(Table1[[#This Row],[Freight_Cost]]&gt;50000,"High","Low")</f>
        <v>Low</v>
      </c>
      <c r="Y3134" s="5" t="str">
        <f>IF(Table1[[#This Row],[Profit]]&gt;10000,"Good","Average")</f>
        <v>Average</v>
      </c>
      <c r="Z3134" s="5" t="str" cm="1">
        <f t="array" ref="Z3134">_xlfn.IFS(K3134&lt;=5,"Excellent",K3134&lt;=10,"Good",TRUE,"Delayed")</f>
        <v>Excellent</v>
      </c>
      <c r="AA3134" s="5" t="str">
        <f>_xlfn.XLOOKUP(Table1[[#This Row],[Shipment_ID]],A:A,E:E)</f>
        <v>MSC</v>
      </c>
      <c r="AB3134" s="5">
        <f t="shared" si="48"/>
        <v>6400.64</v>
      </c>
    </row>
    <row r="3135" spans="1:28">
      <c r="A3135" t="s">
        <v>3329</v>
      </c>
      <c r="B3135" s="1">
        <v>46090</v>
      </c>
      <c r="C3135" t="s">
        <v>40</v>
      </c>
      <c r="D3135" t="s">
        <v>108</v>
      </c>
      <c r="E3135" t="s">
        <v>99</v>
      </c>
      <c r="F3135" t="s">
        <v>58</v>
      </c>
      <c r="G3135" t="s">
        <v>43</v>
      </c>
      <c r="H3135">
        <v>26.34</v>
      </c>
      <c r="I3135">
        <v>991</v>
      </c>
      <c r="J3135">
        <v>102.98</v>
      </c>
      <c r="K3135">
        <v>3</v>
      </c>
      <c r="L3135" t="s">
        <v>44</v>
      </c>
      <c r="M3135" t="s">
        <v>35</v>
      </c>
      <c r="N3135">
        <v>63955.6</v>
      </c>
      <c r="O3135" t="s">
        <v>416</v>
      </c>
      <c r="P3135" t="s">
        <v>70</v>
      </c>
      <c r="Q3135">
        <v>86.2</v>
      </c>
      <c r="R3135">
        <v>3035.6</v>
      </c>
      <c r="S3135">
        <v>2503.84</v>
      </c>
      <c r="T3135">
        <v>5458.36</v>
      </c>
      <c r="U3135" t="str">
        <f>TEXT(Table1[[#This Row],[Booking_Date]],"mmm")</f>
        <v>Mar</v>
      </c>
      <c r="V3135">
        <f>YEAR(Table1[[#This Row],[Booking_Date]])</f>
        <v>2026</v>
      </c>
      <c r="W3135" t="s">
        <v>38</v>
      </c>
      <c r="X3135" t="str">
        <f>IF(Table1[[#This Row],[Freight_Cost]]&gt;50000,"High","Low")</f>
        <v>High</v>
      </c>
      <c r="Y3135" s="5" t="str">
        <f>IF(Table1[[#This Row],[Profit]]&gt;10000,"Good","Average")</f>
        <v>Average</v>
      </c>
      <c r="Z3135" s="5" t="str" cm="1">
        <f t="array" ref="Z3135">_xlfn.IFS(K3135&lt;=5,"Excellent",K3135&lt;=10,"Good",TRUE,"Delayed")</f>
        <v>Excellent</v>
      </c>
      <c r="AA3135" s="5" t="str">
        <f>_xlfn.XLOOKUP(Table1[[#This Row],[Shipment_ID]],A:A,E:E)</f>
        <v>ONE</v>
      </c>
      <c r="AB3135" s="5">
        <f t="shared" si="48"/>
        <v>5458.36</v>
      </c>
    </row>
    <row r="3136" spans="1:28">
      <c r="A3136" t="s">
        <v>3330</v>
      </c>
      <c r="B3136" s="1">
        <v>45493</v>
      </c>
      <c r="C3136" t="s">
        <v>64</v>
      </c>
      <c r="D3136" t="s">
        <v>41</v>
      </c>
      <c r="E3136" t="s">
        <v>99</v>
      </c>
      <c r="F3136" t="s">
        <v>32</v>
      </c>
      <c r="G3136" t="s">
        <v>67</v>
      </c>
      <c r="H3136">
        <v>22.97</v>
      </c>
      <c r="I3136">
        <v>635</v>
      </c>
      <c r="J3136">
        <v>85.52</v>
      </c>
      <c r="K3136">
        <v>2</v>
      </c>
      <c r="L3136" t="s">
        <v>44</v>
      </c>
      <c r="M3136" t="s">
        <v>60</v>
      </c>
      <c r="N3136">
        <v>38555.4</v>
      </c>
      <c r="O3136" t="s">
        <v>527</v>
      </c>
      <c r="P3136" t="s">
        <v>37</v>
      </c>
      <c r="Q3136">
        <v>81.34</v>
      </c>
      <c r="R3136">
        <v>2188.8000000000002</v>
      </c>
      <c r="S3136">
        <v>3740.13</v>
      </c>
      <c r="T3136">
        <v>4008.37</v>
      </c>
      <c r="U3136" t="str">
        <f>TEXT(Table1[[#This Row],[Booking_Date]],"mmm")</f>
        <v>Jul</v>
      </c>
      <c r="V3136">
        <f>YEAR(Table1[[#This Row],[Booking_Date]])</f>
        <v>2024</v>
      </c>
      <c r="W3136" t="s">
        <v>48</v>
      </c>
      <c r="X3136" t="str">
        <f>IF(Table1[[#This Row],[Freight_Cost]]&gt;50000,"High","Low")</f>
        <v>Low</v>
      </c>
      <c r="Y3136" s="5" t="str">
        <f>IF(Table1[[#This Row],[Profit]]&gt;10000,"Good","Average")</f>
        <v>Average</v>
      </c>
      <c r="Z3136" s="5" t="str" cm="1">
        <f t="array" ref="Z3136">_xlfn.IFS(K3136&lt;=5,"Excellent",K3136&lt;=10,"Good",TRUE,"Delayed")</f>
        <v>Excellent</v>
      </c>
      <c r="AA3136" s="5" t="str">
        <f>_xlfn.XLOOKUP(Table1[[#This Row],[Shipment_ID]],A:A,E:E)</f>
        <v>ONE</v>
      </c>
      <c r="AB3136" s="5">
        <f t="shared" si="48"/>
        <v>4008.37</v>
      </c>
    </row>
    <row r="3137" spans="1:28">
      <c r="A3137" t="s">
        <v>3331</v>
      </c>
      <c r="B3137" s="1">
        <v>45579</v>
      </c>
      <c r="C3137" t="s">
        <v>121</v>
      </c>
      <c r="D3137" t="s">
        <v>56</v>
      </c>
      <c r="E3137" t="s">
        <v>57</v>
      </c>
      <c r="F3137" t="s">
        <v>32</v>
      </c>
      <c r="G3137" t="s">
        <v>84</v>
      </c>
      <c r="H3137">
        <v>14.7</v>
      </c>
      <c r="I3137">
        <v>2059</v>
      </c>
      <c r="J3137">
        <v>96.99</v>
      </c>
      <c r="K3137">
        <v>7</v>
      </c>
      <c r="L3137" t="s">
        <v>68</v>
      </c>
      <c r="M3137" t="s">
        <v>60</v>
      </c>
      <c r="N3137">
        <v>52076.800000000003</v>
      </c>
      <c r="O3137" t="s">
        <v>213</v>
      </c>
      <c r="P3137" t="s">
        <v>62</v>
      </c>
      <c r="Q3137">
        <v>83.01</v>
      </c>
      <c r="R3137">
        <v>4706</v>
      </c>
      <c r="S3137">
        <v>3162.3</v>
      </c>
      <c r="T3137">
        <v>8679.16</v>
      </c>
      <c r="U3137" t="str">
        <f>TEXT(Table1[[#This Row],[Booking_Date]],"mmm")</f>
        <v>Oct</v>
      </c>
      <c r="V3137">
        <f>YEAR(Table1[[#This Row],[Booking_Date]])</f>
        <v>2024</v>
      </c>
      <c r="W3137" t="s">
        <v>104</v>
      </c>
      <c r="X3137" t="str">
        <f>IF(Table1[[#This Row],[Freight_Cost]]&gt;50000,"High","Low")</f>
        <v>High</v>
      </c>
      <c r="Y3137" s="5" t="str">
        <f>IF(Table1[[#This Row],[Profit]]&gt;10000,"Good","Average")</f>
        <v>Average</v>
      </c>
      <c r="Z3137" s="5" t="str" cm="1">
        <f t="array" ref="Z3137">_xlfn.IFS(K3137&lt;=5,"Excellent",K3137&lt;=10,"Good",TRUE,"Delayed")</f>
        <v>Good</v>
      </c>
      <c r="AA3137" s="5" t="str">
        <f>_xlfn.XLOOKUP(Table1[[#This Row],[Shipment_ID]],A:A,E:E)</f>
        <v>Evergreen</v>
      </c>
      <c r="AB3137" s="5">
        <f t="shared" si="48"/>
        <v>8679.16</v>
      </c>
    </row>
    <row r="3138" spans="1:28">
      <c r="A3138" t="s">
        <v>3332</v>
      </c>
      <c r="B3138" s="1">
        <v>45591</v>
      </c>
      <c r="C3138" t="s">
        <v>64</v>
      </c>
      <c r="D3138" t="s">
        <v>65</v>
      </c>
      <c r="E3138" t="s">
        <v>31</v>
      </c>
      <c r="F3138" t="s">
        <v>58</v>
      </c>
      <c r="G3138" t="s">
        <v>84</v>
      </c>
      <c r="H3138">
        <v>12.39</v>
      </c>
      <c r="I3138">
        <v>302</v>
      </c>
      <c r="J3138">
        <v>102.7</v>
      </c>
      <c r="K3138">
        <v>2</v>
      </c>
      <c r="L3138" t="s">
        <v>68</v>
      </c>
      <c r="M3138" t="s">
        <v>35</v>
      </c>
      <c r="N3138">
        <v>45599</v>
      </c>
      <c r="O3138" t="s">
        <v>137</v>
      </c>
      <c r="P3138" t="s">
        <v>37</v>
      </c>
      <c r="Q3138">
        <v>81.03</v>
      </c>
      <c r="R3138">
        <v>1099.5999999999999</v>
      </c>
      <c r="S3138">
        <v>1627.74</v>
      </c>
      <c r="T3138">
        <v>3882.95</v>
      </c>
      <c r="U3138" t="str">
        <f>TEXT(Table1[[#This Row],[Booking_Date]],"mmm")</f>
        <v>Oct</v>
      </c>
      <c r="V3138">
        <f>YEAR(Table1[[#This Row],[Booking_Date]])</f>
        <v>2024</v>
      </c>
      <c r="W3138" t="s">
        <v>104</v>
      </c>
      <c r="X3138" t="str">
        <f>IF(Table1[[#This Row],[Freight_Cost]]&gt;50000,"High","Low")</f>
        <v>Low</v>
      </c>
      <c r="Y3138" s="5" t="str">
        <f>IF(Table1[[#This Row],[Profit]]&gt;10000,"Good","Average")</f>
        <v>Average</v>
      </c>
      <c r="Z3138" s="5" t="str" cm="1">
        <f t="array" ref="Z3138">_xlfn.IFS(K3138&lt;=5,"Excellent",K3138&lt;=10,"Good",TRUE,"Delayed")</f>
        <v>Excellent</v>
      </c>
      <c r="AA3138" s="5" t="str">
        <f>_xlfn.XLOOKUP(Table1[[#This Row],[Shipment_ID]],A:A,E:E)</f>
        <v>Hapag-Lloyd</v>
      </c>
      <c r="AB3138" s="5">
        <f t="shared" ref="AB3138:AB3201" si="49">INDEX(T:T,MATCH(A3138,A:A,0))</f>
        <v>3882.95</v>
      </c>
    </row>
    <row r="3139" spans="1:28">
      <c r="A3139" t="s">
        <v>3333</v>
      </c>
      <c r="B3139" s="1">
        <v>45306</v>
      </c>
      <c r="C3139" t="s">
        <v>121</v>
      </c>
      <c r="D3139" t="s">
        <v>56</v>
      </c>
      <c r="E3139" t="s">
        <v>102</v>
      </c>
      <c r="F3139" t="s">
        <v>58</v>
      </c>
      <c r="G3139" t="s">
        <v>84</v>
      </c>
      <c r="H3139">
        <v>22.82</v>
      </c>
      <c r="I3139">
        <v>1456</v>
      </c>
      <c r="J3139">
        <v>98.51</v>
      </c>
      <c r="K3139">
        <v>4</v>
      </c>
      <c r="L3139" t="s">
        <v>44</v>
      </c>
      <c r="M3139" t="s">
        <v>35</v>
      </c>
      <c r="N3139">
        <v>65831.199999999997</v>
      </c>
      <c r="O3139" t="s">
        <v>36</v>
      </c>
      <c r="P3139" t="s">
        <v>74</v>
      </c>
      <c r="Q3139">
        <v>82.7</v>
      </c>
      <c r="R3139">
        <v>3824.8</v>
      </c>
      <c r="S3139">
        <v>1914.82</v>
      </c>
      <c r="T3139">
        <v>5672.69</v>
      </c>
      <c r="U3139" t="str">
        <f>TEXT(Table1[[#This Row],[Booking_Date]],"mmm")</f>
        <v>Jan</v>
      </c>
      <c r="V3139">
        <f>YEAR(Table1[[#This Row],[Booking_Date]])</f>
        <v>2024</v>
      </c>
      <c r="W3139" t="s">
        <v>38</v>
      </c>
      <c r="X3139" t="str">
        <f>IF(Table1[[#This Row],[Freight_Cost]]&gt;50000,"High","Low")</f>
        <v>High</v>
      </c>
      <c r="Y3139" s="5" t="str">
        <f>IF(Table1[[#This Row],[Profit]]&gt;10000,"Good","Average")</f>
        <v>Average</v>
      </c>
      <c r="Z3139" s="5" t="str" cm="1">
        <f t="array" ref="Z3139">_xlfn.IFS(K3139&lt;=5,"Excellent",K3139&lt;=10,"Good",TRUE,"Delayed")</f>
        <v>Excellent</v>
      </c>
      <c r="AA3139" s="5" t="str">
        <f>_xlfn.XLOOKUP(Table1[[#This Row],[Shipment_ID]],A:A,E:E)</f>
        <v>Maersk</v>
      </c>
      <c r="AB3139" s="5">
        <f t="shared" si="49"/>
        <v>5672.69</v>
      </c>
    </row>
    <row r="3140" spans="1:28">
      <c r="A3140" t="s">
        <v>3334</v>
      </c>
      <c r="B3140" s="1">
        <v>46170</v>
      </c>
      <c r="C3140" t="s">
        <v>89</v>
      </c>
      <c r="D3140" t="s">
        <v>72</v>
      </c>
      <c r="E3140" t="s">
        <v>66</v>
      </c>
      <c r="F3140" t="s">
        <v>32</v>
      </c>
      <c r="G3140" t="s">
        <v>84</v>
      </c>
      <c r="H3140">
        <v>18.43</v>
      </c>
      <c r="I3140">
        <v>2587</v>
      </c>
      <c r="J3140">
        <v>99.3</v>
      </c>
      <c r="K3140">
        <v>7</v>
      </c>
      <c r="L3140" t="s">
        <v>34</v>
      </c>
      <c r="M3140" t="s">
        <v>45</v>
      </c>
      <c r="N3140">
        <v>66047</v>
      </c>
      <c r="O3140" t="s">
        <v>425</v>
      </c>
      <c r="P3140" t="s">
        <v>47</v>
      </c>
      <c r="Q3140">
        <v>82.49</v>
      </c>
      <c r="R3140">
        <v>5911.2</v>
      </c>
      <c r="S3140">
        <v>3078.57</v>
      </c>
      <c r="T3140">
        <v>10238.950000000001</v>
      </c>
      <c r="U3140" t="str">
        <f>TEXT(Table1[[#This Row],[Booking_Date]],"mmm")</f>
        <v>May</v>
      </c>
      <c r="V3140">
        <f>YEAR(Table1[[#This Row],[Booking_Date]])</f>
        <v>2026</v>
      </c>
      <c r="W3140" t="s">
        <v>75</v>
      </c>
      <c r="X3140" t="str">
        <f>IF(Table1[[#This Row],[Freight_Cost]]&gt;50000,"High","Low")</f>
        <v>High</v>
      </c>
      <c r="Y3140" s="5" t="str">
        <f>IF(Table1[[#This Row],[Profit]]&gt;10000,"Good","Average")</f>
        <v>Good</v>
      </c>
      <c r="Z3140" s="5" t="str" cm="1">
        <f t="array" ref="Z3140">_xlfn.IFS(K3140&lt;=5,"Excellent",K3140&lt;=10,"Good",TRUE,"Delayed")</f>
        <v>Good</v>
      </c>
      <c r="AA3140" s="5" t="str">
        <f>_xlfn.XLOOKUP(Table1[[#This Row],[Shipment_ID]],A:A,E:E)</f>
        <v>COSCO</v>
      </c>
      <c r="AB3140" s="5">
        <f t="shared" si="49"/>
        <v>10238.950000000001</v>
      </c>
    </row>
    <row r="3141" spans="1:28">
      <c r="A3141" t="s">
        <v>3335</v>
      </c>
      <c r="B3141" s="1">
        <v>45733</v>
      </c>
      <c r="C3141" t="s">
        <v>115</v>
      </c>
      <c r="D3141" t="s">
        <v>30</v>
      </c>
      <c r="E3141" t="s">
        <v>31</v>
      </c>
      <c r="F3141" t="s">
        <v>32</v>
      </c>
      <c r="G3141" t="s">
        <v>84</v>
      </c>
      <c r="H3141">
        <v>15.68</v>
      </c>
      <c r="I3141">
        <v>1209</v>
      </c>
      <c r="J3141">
        <v>96.18</v>
      </c>
      <c r="K3141">
        <v>5</v>
      </c>
      <c r="L3141" t="s">
        <v>44</v>
      </c>
      <c r="M3141" t="s">
        <v>60</v>
      </c>
      <c r="N3141">
        <v>40161.599999999999</v>
      </c>
      <c r="O3141" t="s">
        <v>184</v>
      </c>
      <c r="P3141" t="s">
        <v>70</v>
      </c>
      <c r="Q3141">
        <v>83.95</v>
      </c>
      <c r="R3141">
        <v>3045.2</v>
      </c>
      <c r="S3141">
        <v>4360.84</v>
      </c>
      <c r="T3141">
        <v>5604.88</v>
      </c>
      <c r="U3141" t="str">
        <f>TEXT(Table1[[#This Row],[Booking_Date]],"mmm")</f>
        <v>Mar</v>
      </c>
      <c r="V3141">
        <f>YEAR(Table1[[#This Row],[Booking_Date]])</f>
        <v>2025</v>
      </c>
      <c r="W3141" t="s">
        <v>38</v>
      </c>
      <c r="X3141" t="str">
        <f>IF(Table1[[#This Row],[Freight_Cost]]&gt;50000,"High","Low")</f>
        <v>Low</v>
      </c>
      <c r="Y3141" s="5" t="str">
        <f>IF(Table1[[#This Row],[Profit]]&gt;10000,"Good","Average")</f>
        <v>Average</v>
      </c>
      <c r="Z3141" s="5" t="str" cm="1">
        <f t="array" ref="Z3141">_xlfn.IFS(K3141&lt;=5,"Excellent",K3141&lt;=10,"Good",TRUE,"Delayed")</f>
        <v>Excellent</v>
      </c>
      <c r="AA3141" s="5" t="str">
        <f>_xlfn.XLOOKUP(Table1[[#This Row],[Shipment_ID]],A:A,E:E)</f>
        <v>Hapag-Lloyd</v>
      </c>
      <c r="AB3141" s="5">
        <f t="shared" si="49"/>
        <v>5604.88</v>
      </c>
    </row>
    <row r="3142" spans="1:28">
      <c r="A3142" t="s">
        <v>3336</v>
      </c>
      <c r="B3142" s="1">
        <v>45587</v>
      </c>
      <c r="C3142" t="s">
        <v>121</v>
      </c>
      <c r="D3142" t="s">
        <v>82</v>
      </c>
      <c r="E3142" t="s">
        <v>83</v>
      </c>
      <c r="F3142" t="s">
        <v>32</v>
      </c>
      <c r="G3142" t="s">
        <v>67</v>
      </c>
      <c r="H3142">
        <v>10.43</v>
      </c>
      <c r="I3142">
        <v>699</v>
      </c>
      <c r="J3142">
        <v>94.04</v>
      </c>
      <c r="K3142">
        <v>3</v>
      </c>
      <c r="L3142" t="s">
        <v>68</v>
      </c>
      <c r="M3142" t="s">
        <v>35</v>
      </c>
      <c r="N3142">
        <v>35559.800000000003</v>
      </c>
      <c r="O3142" t="s">
        <v>178</v>
      </c>
      <c r="P3142" t="s">
        <v>78</v>
      </c>
      <c r="Q3142">
        <v>85.25</v>
      </c>
      <c r="R3142">
        <v>1815.2</v>
      </c>
      <c r="S3142">
        <v>2539.11</v>
      </c>
      <c r="T3142">
        <v>4735.34</v>
      </c>
      <c r="U3142" t="str">
        <f>TEXT(Table1[[#This Row],[Booking_Date]],"mmm")</f>
        <v>Oct</v>
      </c>
      <c r="V3142">
        <f>YEAR(Table1[[#This Row],[Booking_Date]])</f>
        <v>2024</v>
      </c>
      <c r="W3142" t="s">
        <v>104</v>
      </c>
      <c r="X3142" t="str">
        <f>IF(Table1[[#This Row],[Freight_Cost]]&gt;50000,"High","Low")</f>
        <v>Low</v>
      </c>
      <c r="Y3142" s="5" t="str">
        <f>IF(Table1[[#This Row],[Profit]]&gt;10000,"Good","Average")</f>
        <v>Average</v>
      </c>
      <c r="Z3142" s="5" t="str" cm="1">
        <f t="array" ref="Z3142">_xlfn.IFS(K3142&lt;=5,"Excellent",K3142&lt;=10,"Good",TRUE,"Delayed")</f>
        <v>Excellent</v>
      </c>
      <c r="AA3142" s="5" t="str">
        <f>_xlfn.XLOOKUP(Table1[[#This Row],[Shipment_ID]],A:A,E:E)</f>
        <v>MSC</v>
      </c>
      <c r="AB3142" s="5">
        <f t="shared" si="49"/>
        <v>4735.34</v>
      </c>
    </row>
    <row r="3143" spans="1:28">
      <c r="A3143" t="s">
        <v>3337</v>
      </c>
      <c r="B3143" s="1">
        <v>45972</v>
      </c>
      <c r="C3143" t="s">
        <v>50</v>
      </c>
      <c r="D3143" t="s">
        <v>51</v>
      </c>
      <c r="E3143" t="s">
        <v>102</v>
      </c>
      <c r="F3143" t="s">
        <v>58</v>
      </c>
      <c r="G3143" t="s">
        <v>59</v>
      </c>
      <c r="H3143">
        <v>21.74</v>
      </c>
      <c r="I3143">
        <v>1300</v>
      </c>
      <c r="J3143">
        <v>95.64</v>
      </c>
      <c r="K3143">
        <v>5</v>
      </c>
      <c r="L3143" t="s">
        <v>34</v>
      </c>
      <c r="M3143" t="s">
        <v>35</v>
      </c>
      <c r="N3143">
        <v>67642.8</v>
      </c>
      <c r="O3143" t="s">
        <v>254</v>
      </c>
      <c r="P3143" t="s">
        <v>70</v>
      </c>
      <c r="Q3143">
        <v>81.38</v>
      </c>
      <c r="R3143">
        <v>3469.6</v>
      </c>
      <c r="S3143">
        <v>1946.01</v>
      </c>
      <c r="T3143">
        <v>8648.32</v>
      </c>
      <c r="U3143" t="str">
        <f>TEXT(Table1[[#This Row],[Booking_Date]],"mmm")</f>
        <v>Nov</v>
      </c>
      <c r="V3143">
        <f>YEAR(Table1[[#This Row],[Booking_Date]])</f>
        <v>2025</v>
      </c>
      <c r="W3143" t="s">
        <v>104</v>
      </c>
      <c r="X3143" t="str">
        <f>IF(Table1[[#This Row],[Freight_Cost]]&gt;50000,"High","Low")</f>
        <v>High</v>
      </c>
      <c r="Y3143" s="5" t="str">
        <f>IF(Table1[[#This Row],[Profit]]&gt;10000,"Good","Average")</f>
        <v>Average</v>
      </c>
      <c r="Z3143" s="5" t="str" cm="1">
        <f t="array" ref="Z3143">_xlfn.IFS(K3143&lt;=5,"Excellent",K3143&lt;=10,"Good",TRUE,"Delayed")</f>
        <v>Excellent</v>
      </c>
      <c r="AA3143" s="5" t="str">
        <f>_xlfn.XLOOKUP(Table1[[#This Row],[Shipment_ID]],A:A,E:E)</f>
        <v>Maersk</v>
      </c>
      <c r="AB3143" s="5">
        <f t="shared" si="49"/>
        <v>8648.32</v>
      </c>
    </row>
    <row r="3144" spans="1:28">
      <c r="A3144" t="s">
        <v>3338</v>
      </c>
      <c r="B3144" s="1">
        <v>45410</v>
      </c>
      <c r="C3144" t="s">
        <v>40</v>
      </c>
      <c r="D3144" t="s">
        <v>108</v>
      </c>
      <c r="E3144" t="s">
        <v>57</v>
      </c>
      <c r="F3144" t="s">
        <v>58</v>
      </c>
      <c r="G3144" t="s">
        <v>84</v>
      </c>
      <c r="H3144">
        <v>21.9</v>
      </c>
      <c r="I3144">
        <v>704</v>
      </c>
      <c r="J3144">
        <v>102.26</v>
      </c>
      <c r="K3144">
        <v>3</v>
      </c>
      <c r="L3144" t="s">
        <v>44</v>
      </c>
      <c r="M3144" t="s">
        <v>45</v>
      </c>
      <c r="N3144">
        <v>53929.2</v>
      </c>
      <c r="O3144" t="s">
        <v>236</v>
      </c>
      <c r="P3144" t="s">
        <v>47</v>
      </c>
      <c r="Q3144">
        <v>83.71</v>
      </c>
      <c r="R3144">
        <v>2284</v>
      </c>
      <c r="S3144">
        <v>2345.61</v>
      </c>
      <c r="T3144">
        <v>5351.65</v>
      </c>
      <c r="U3144" t="str">
        <f>TEXT(Table1[[#This Row],[Booking_Date]],"mmm")</f>
        <v>Apr</v>
      </c>
      <c r="V3144">
        <f>YEAR(Table1[[#This Row],[Booking_Date]])</f>
        <v>2024</v>
      </c>
      <c r="W3144" t="s">
        <v>75</v>
      </c>
      <c r="X3144" t="str">
        <f>IF(Table1[[#This Row],[Freight_Cost]]&gt;50000,"High","Low")</f>
        <v>High</v>
      </c>
      <c r="Y3144" s="5" t="str">
        <f>IF(Table1[[#This Row],[Profit]]&gt;10000,"Good","Average")</f>
        <v>Average</v>
      </c>
      <c r="Z3144" s="5" t="str" cm="1">
        <f t="array" ref="Z3144">_xlfn.IFS(K3144&lt;=5,"Excellent",K3144&lt;=10,"Good",TRUE,"Delayed")</f>
        <v>Excellent</v>
      </c>
      <c r="AA3144" s="5" t="str">
        <f>_xlfn.XLOOKUP(Table1[[#This Row],[Shipment_ID]],A:A,E:E)</f>
        <v>Evergreen</v>
      </c>
      <c r="AB3144" s="5">
        <f t="shared" si="49"/>
        <v>5351.65</v>
      </c>
    </row>
    <row r="3145" spans="1:28">
      <c r="A3145" t="s">
        <v>3339</v>
      </c>
      <c r="B3145" s="1">
        <v>45784</v>
      </c>
      <c r="C3145" t="s">
        <v>50</v>
      </c>
      <c r="D3145" t="s">
        <v>82</v>
      </c>
      <c r="E3145" t="s">
        <v>102</v>
      </c>
      <c r="F3145" t="s">
        <v>58</v>
      </c>
      <c r="G3145" t="s">
        <v>84</v>
      </c>
      <c r="H3145">
        <v>23.92</v>
      </c>
      <c r="I3145">
        <v>2557</v>
      </c>
      <c r="J3145">
        <v>86.01</v>
      </c>
      <c r="K3145">
        <v>7</v>
      </c>
      <c r="L3145" t="s">
        <v>44</v>
      </c>
      <c r="M3145" t="s">
        <v>60</v>
      </c>
      <c r="N3145">
        <v>74533.2</v>
      </c>
      <c r="O3145" t="s">
        <v>216</v>
      </c>
      <c r="P3145" t="s">
        <v>78</v>
      </c>
      <c r="Q3145">
        <v>82.86</v>
      </c>
      <c r="R3145">
        <v>6070.8</v>
      </c>
      <c r="S3145">
        <v>1924.92</v>
      </c>
      <c r="T3145">
        <v>10325.39</v>
      </c>
      <c r="U3145" t="str">
        <f>TEXT(Table1[[#This Row],[Booking_Date]],"mmm")</f>
        <v>May</v>
      </c>
      <c r="V3145">
        <f>YEAR(Table1[[#This Row],[Booking_Date]])</f>
        <v>2025</v>
      </c>
      <c r="W3145" t="s">
        <v>75</v>
      </c>
      <c r="X3145" t="str">
        <f>IF(Table1[[#This Row],[Freight_Cost]]&gt;50000,"High","Low")</f>
        <v>High</v>
      </c>
      <c r="Y3145" s="5" t="str">
        <f>IF(Table1[[#This Row],[Profit]]&gt;10000,"Good","Average")</f>
        <v>Good</v>
      </c>
      <c r="Z3145" s="5" t="str" cm="1">
        <f t="array" ref="Z3145">_xlfn.IFS(K3145&lt;=5,"Excellent",K3145&lt;=10,"Good",TRUE,"Delayed")</f>
        <v>Good</v>
      </c>
      <c r="AA3145" s="5" t="str">
        <f>_xlfn.XLOOKUP(Table1[[#This Row],[Shipment_ID]],A:A,E:E)</f>
        <v>Maersk</v>
      </c>
      <c r="AB3145" s="5">
        <f t="shared" si="49"/>
        <v>10325.39</v>
      </c>
    </row>
    <row r="3146" spans="1:28">
      <c r="A3146" t="s">
        <v>3340</v>
      </c>
      <c r="B3146" s="1">
        <v>45601</v>
      </c>
      <c r="C3146" t="s">
        <v>40</v>
      </c>
      <c r="D3146" t="s">
        <v>82</v>
      </c>
      <c r="E3146" t="s">
        <v>31</v>
      </c>
      <c r="F3146" t="s">
        <v>32</v>
      </c>
      <c r="G3146" t="s">
        <v>43</v>
      </c>
      <c r="H3146">
        <v>11.82</v>
      </c>
      <c r="I3146">
        <v>2157</v>
      </c>
      <c r="J3146">
        <v>93.93</v>
      </c>
      <c r="K3146">
        <v>5</v>
      </c>
      <c r="L3146" t="s">
        <v>34</v>
      </c>
      <c r="M3146" t="s">
        <v>60</v>
      </c>
      <c r="N3146">
        <v>52793.599999999999</v>
      </c>
      <c r="O3146" t="s">
        <v>100</v>
      </c>
      <c r="P3146" t="s">
        <v>54</v>
      </c>
      <c r="Q3146">
        <v>82.78</v>
      </c>
      <c r="R3146">
        <v>4786.8</v>
      </c>
      <c r="S3146">
        <v>2208.13</v>
      </c>
      <c r="T3146">
        <v>8332.32</v>
      </c>
      <c r="U3146" t="str">
        <f>TEXT(Table1[[#This Row],[Booking_Date]],"mmm")</f>
        <v>Nov</v>
      </c>
      <c r="V3146">
        <f>YEAR(Table1[[#This Row],[Booking_Date]])</f>
        <v>2024</v>
      </c>
      <c r="W3146" t="s">
        <v>104</v>
      </c>
      <c r="X3146" t="str">
        <f>IF(Table1[[#This Row],[Freight_Cost]]&gt;50000,"High","Low")</f>
        <v>High</v>
      </c>
      <c r="Y3146" s="5" t="str">
        <f>IF(Table1[[#This Row],[Profit]]&gt;10000,"Good","Average")</f>
        <v>Average</v>
      </c>
      <c r="Z3146" s="5" t="str" cm="1">
        <f t="array" ref="Z3146">_xlfn.IFS(K3146&lt;=5,"Excellent",K3146&lt;=10,"Good",TRUE,"Delayed")</f>
        <v>Excellent</v>
      </c>
      <c r="AA3146" s="5" t="str">
        <f>_xlfn.XLOOKUP(Table1[[#This Row],[Shipment_ID]],A:A,E:E)</f>
        <v>Hapag-Lloyd</v>
      </c>
      <c r="AB3146" s="5">
        <f t="shared" si="49"/>
        <v>8332.32</v>
      </c>
    </row>
    <row r="3147" spans="1:28">
      <c r="A3147" t="s">
        <v>3341</v>
      </c>
      <c r="B3147" s="1">
        <v>46080</v>
      </c>
      <c r="C3147" t="s">
        <v>121</v>
      </c>
      <c r="D3147" t="s">
        <v>108</v>
      </c>
      <c r="E3147" t="s">
        <v>99</v>
      </c>
      <c r="F3147" t="s">
        <v>58</v>
      </c>
      <c r="G3147" t="s">
        <v>43</v>
      </c>
      <c r="H3147">
        <v>11.82</v>
      </c>
      <c r="I3147">
        <v>2502</v>
      </c>
      <c r="J3147">
        <v>99.77</v>
      </c>
      <c r="K3147">
        <v>6</v>
      </c>
      <c r="L3147" t="s">
        <v>68</v>
      </c>
      <c r="M3147" t="s">
        <v>45</v>
      </c>
      <c r="N3147">
        <v>68634.399999999994</v>
      </c>
      <c r="O3147" t="s">
        <v>232</v>
      </c>
      <c r="P3147" t="s">
        <v>54</v>
      </c>
      <c r="Q3147">
        <v>86.51</v>
      </c>
      <c r="R3147">
        <v>5476.8</v>
      </c>
      <c r="S3147">
        <v>1755.26</v>
      </c>
      <c r="T3147">
        <v>10396.620000000001</v>
      </c>
      <c r="U3147" t="str">
        <f>TEXT(Table1[[#This Row],[Booking_Date]],"mmm")</f>
        <v>Feb</v>
      </c>
      <c r="V3147">
        <f>YEAR(Table1[[#This Row],[Booking_Date]])</f>
        <v>2026</v>
      </c>
      <c r="W3147" t="s">
        <v>38</v>
      </c>
      <c r="X3147" t="str">
        <f>IF(Table1[[#This Row],[Freight_Cost]]&gt;50000,"High","Low")</f>
        <v>High</v>
      </c>
      <c r="Y3147" s="5" t="str">
        <f>IF(Table1[[#This Row],[Profit]]&gt;10000,"Good","Average")</f>
        <v>Good</v>
      </c>
      <c r="Z3147" s="5" t="str" cm="1">
        <f t="array" ref="Z3147">_xlfn.IFS(K3147&lt;=5,"Excellent",K3147&lt;=10,"Good",TRUE,"Delayed")</f>
        <v>Good</v>
      </c>
      <c r="AA3147" s="5" t="str">
        <f>_xlfn.XLOOKUP(Table1[[#This Row],[Shipment_ID]],A:A,E:E)</f>
        <v>ONE</v>
      </c>
      <c r="AB3147" s="5">
        <f t="shared" si="49"/>
        <v>10396.620000000001</v>
      </c>
    </row>
    <row r="3148" spans="1:28">
      <c r="A3148" t="s">
        <v>3342</v>
      </c>
      <c r="B3148" s="1">
        <v>45550</v>
      </c>
      <c r="C3148" t="s">
        <v>64</v>
      </c>
      <c r="D3148" t="s">
        <v>72</v>
      </c>
      <c r="E3148" t="s">
        <v>99</v>
      </c>
      <c r="F3148" t="s">
        <v>32</v>
      </c>
      <c r="G3148" t="s">
        <v>67</v>
      </c>
      <c r="H3148">
        <v>23.45</v>
      </c>
      <c r="I3148">
        <v>2694</v>
      </c>
      <c r="J3148">
        <v>85.58</v>
      </c>
      <c r="K3148">
        <v>8</v>
      </c>
      <c r="L3148" t="s">
        <v>44</v>
      </c>
      <c r="M3148" t="s">
        <v>60</v>
      </c>
      <c r="N3148">
        <v>63702.6</v>
      </c>
      <c r="O3148" t="s">
        <v>256</v>
      </c>
      <c r="P3148" t="s">
        <v>37</v>
      </c>
      <c r="Q3148">
        <v>83.63</v>
      </c>
      <c r="R3148">
        <v>6326</v>
      </c>
      <c r="S3148">
        <v>3387.47</v>
      </c>
      <c r="T3148">
        <v>6769.95</v>
      </c>
      <c r="U3148" t="str">
        <f>TEXT(Table1[[#This Row],[Booking_Date]],"mmm")</f>
        <v>Sep</v>
      </c>
      <c r="V3148">
        <f>YEAR(Table1[[#This Row],[Booking_Date]])</f>
        <v>2024</v>
      </c>
      <c r="W3148" t="s">
        <v>48</v>
      </c>
      <c r="X3148" t="str">
        <f>IF(Table1[[#This Row],[Freight_Cost]]&gt;50000,"High","Low")</f>
        <v>High</v>
      </c>
      <c r="Y3148" s="5" t="str">
        <f>IF(Table1[[#This Row],[Profit]]&gt;10000,"Good","Average")</f>
        <v>Average</v>
      </c>
      <c r="Z3148" s="5" t="str" cm="1">
        <f t="array" ref="Z3148">_xlfn.IFS(K3148&lt;=5,"Excellent",K3148&lt;=10,"Good",TRUE,"Delayed")</f>
        <v>Good</v>
      </c>
      <c r="AA3148" s="5" t="str">
        <f>_xlfn.XLOOKUP(Table1[[#This Row],[Shipment_ID]],A:A,E:E)</f>
        <v>ONE</v>
      </c>
      <c r="AB3148" s="5">
        <f t="shared" si="49"/>
        <v>6769.95</v>
      </c>
    </row>
    <row r="3149" spans="1:28">
      <c r="A3149" t="s">
        <v>3343</v>
      </c>
      <c r="B3149" s="1">
        <v>46177</v>
      </c>
      <c r="C3149" t="s">
        <v>50</v>
      </c>
      <c r="D3149" t="s">
        <v>108</v>
      </c>
      <c r="E3149" t="s">
        <v>99</v>
      </c>
      <c r="F3149" t="s">
        <v>32</v>
      </c>
      <c r="G3149" t="s">
        <v>84</v>
      </c>
      <c r="H3149">
        <v>11.84</v>
      </c>
      <c r="I3149">
        <v>961</v>
      </c>
      <c r="J3149">
        <v>98.42</v>
      </c>
      <c r="K3149">
        <v>2</v>
      </c>
      <c r="L3149" t="s">
        <v>34</v>
      </c>
      <c r="M3149" t="s">
        <v>45</v>
      </c>
      <c r="N3149">
        <v>40498.400000000001</v>
      </c>
      <c r="O3149" t="s">
        <v>410</v>
      </c>
      <c r="P3149" t="s">
        <v>37</v>
      </c>
      <c r="Q3149">
        <v>87.18</v>
      </c>
      <c r="R3149">
        <v>2395.6</v>
      </c>
      <c r="S3149">
        <v>1735.25</v>
      </c>
      <c r="T3149">
        <v>5611.1</v>
      </c>
      <c r="U3149" t="str">
        <f>TEXT(Table1[[#This Row],[Booking_Date]],"mmm")</f>
        <v>Jun</v>
      </c>
      <c r="V3149">
        <f>YEAR(Table1[[#This Row],[Booking_Date]])</f>
        <v>2026</v>
      </c>
      <c r="W3149" t="s">
        <v>75</v>
      </c>
      <c r="X3149" t="str">
        <f>IF(Table1[[#This Row],[Freight_Cost]]&gt;50000,"High","Low")</f>
        <v>Low</v>
      </c>
      <c r="Y3149" s="5" t="str">
        <f>IF(Table1[[#This Row],[Profit]]&gt;10000,"Good","Average")</f>
        <v>Average</v>
      </c>
      <c r="Z3149" s="5" t="str" cm="1">
        <f t="array" ref="Z3149">_xlfn.IFS(K3149&lt;=5,"Excellent",K3149&lt;=10,"Good",TRUE,"Delayed")</f>
        <v>Excellent</v>
      </c>
      <c r="AA3149" s="5" t="str">
        <f>_xlfn.XLOOKUP(Table1[[#This Row],[Shipment_ID]],A:A,E:E)</f>
        <v>ONE</v>
      </c>
      <c r="AB3149" s="5">
        <f t="shared" si="49"/>
        <v>5611.1</v>
      </c>
    </row>
    <row r="3150" spans="1:28">
      <c r="A3150" t="s">
        <v>3344</v>
      </c>
      <c r="B3150" s="1">
        <v>45795</v>
      </c>
      <c r="C3150" t="s">
        <v>89</v>
      </c>
      <c r="D3150" t="s">
        <v>72</v>
      </c>
      <c r="E3150" t="s">
        <v>83</v>
      </c>
      <c r="F3150" t="s">
        <v>32</v>
      </c>
      <c r="G3150" t="s">
        <v>67</v>
      </c>
      <c r="H3150">
        <v>25.72</v>
      </c>
      <c r="I3150">
        <v>869</v>
      </c>
      <c r="J3150">
        <v>101.23</v>
      </c>
      <c r="K3150">
        <v>3</v>
      </c>
      <c r="L3150" t="s">
        <v>44</v>
      </c>
      <c r="M3150" t="s">
        <v>60</v>
      </c>
      <c r="N3150">
        <v>45723.6</v>
      </c>
      <c r="O3150" t="s">
        <v>80</v>
      </c>
      <c r="P3150" t="s">
        <v>54</v>
      </c>
      <c r="Q3150">
        <v>81.25</v>
      </c>
      <c r="R3150">
        <v>2766.8</v>
      </c>
      <c r="S3150">
        <v>4198.8599999999997</v>
      </c>
      <c r="T3150">
        <v>7270.52</v>
      </c>
      <c r="U3150" t="str">
        <f>TEXT(Table1[[#This Row],[Booking_Date]],"mmm")</f>
        <v>May</v>
      </c>
      <c r="V3150">
        <f>YEAR(Table1[[#This Row],[Booking_Date]])</f>
        <v>2025</v>
      </c>
      <c r="W3150" t="s">
        <v>75</v>
      </c>
      <c r="X3150" t="str">
        <f>IF(Table1[[#This Row],[Freight_Cost]]&gt;50000,"High","Low")</f>
        <v>Low</v>
      </c>
      <c r="Y3150" s="5" t="str">
        <f>IF(Table1[[#This Row],[Profit]]&gt;10000,"Good","Average")</f>
        <v>Average</v>
      </c>
      <c r="Z3150" s="5" t="str" cm="1">
        <f t="array" ref="Z3150">_xlfn.IFS(K3150&lt;=5,"Excellent",K3150&lt;=10,"Good",TRUE,"Delayed")</f>
        <v>Excellent</v>
      </c>
      <c r="AA3150" s="5" t="str">
        <f>_xlfn.XLOOKUP(Table1[[#This Row],[Shipment_ID]],A:A,E:E)</f>
        <v>MSC</v>
      </c>
      <c r="AB3150" s="5">
        <f t="shared" si="49"/>
        <v>7270.52</v>
      </c>
    </row>
    <row r="3151" spans="1:28">
      <c r="A3151" t="s">
        <v>3345</v>
      </c>
      <c r="B3151" s="1">
        <v>45754</v>
      </c>
      <c r="C3151" t="s">
        <v>121</v>
      </c>
      <c r="D3151" t="s">
        <v>41</v>
      </c>
      <c r="E3151" t="s">
        <v>83</v>
      </c>
      <c r="F3151" t="s">
        <v>58</v>
      </c>
      <c r="G3151" t="s">
        <v>59</v>
      </c>
      <c r="H3151">
        <v>18.489999999999998</v>
      </c>
      <c r="I3151">
        <v>1742</v>
      </c>
      <c r="J3151">
        <v>97.09</v>
      </c>
      <c r="K3151">
        <v>6</v>
      </c>
      <c r="L3151" t="s">
        <v>34</v>
      </c>
      <c r="M3151" t="s">
        <v>45</v>
      </c>
      <c r="N3151">
        <v>67695.8</v>
      </c>
      <c r="O3151" t="s">
        <v>450</v>
      </c>
      <c r="P3151" t="s">
        <v>54</v>
      </c>
      <c r="Q3151">
        <v>83.53</v>
      </c>
      <c r="R3151">
        <v>4223.6000000000004</v>
      </c>
      <c r="S3151">
        <v>3869</v>
      </c>
      <c r="T3151">
        <v>8455.33</v>
      </c>
      <c r="U3151" t="str">
        <f>TEXT(Table1[[#This Row],[Booking_Date]],"mmm")</f>
        <v>Apr</v>
      </c>
      <c r="V3151">
        <f>YEAR(Table1[[#This Row],[Booking_Date]])</f>
        <v>2025</v>
      </c>
      <c r="W3151" t="s">
        <v>75</v>
      </c>
      <c r="X3151" t="str">
        <f>IF(Table1[[#This Row],[Freight_Cost]]&gt;50000,"High","Low")</f>
        <v>High</v>
      </c>
      <c r="Y3151" s="5" t="str">
        <f>IF(Table1[[#This Row],[Profit]]&gt;10000,"Good","Average")</f>
        <v>Average</v>
      </c>
      <c r="Z3151" s="5" t="str" cm="1">
        <f t="array" ref="Z3151">_xlfn.IFS(K3151&lt;=5,"Excellent",K3151&lt;=10,"Good",TRUE,"Delayed")</f>
        <v>Good</v>
      </c>
      <c r="AA3151" s="5" t="str">
        <f>_xlfn.XLOOKUP(Table1[[#This Row],[Shipment_ID]],A:A,E:E)</f>
        <v>MSC</v>
      </c>
      <c r="AB3151" s="5">
        <f t="shared" si="49"/>
        <v>8455.33</v>
      </c>
    </row>
    <row r="3152" spans="1:28">
      <c r="A3152" t="s">
        <v>3346</v>
      </c>
      <c r="B3152" s="1">
        <v>45674</v>
      </c>
      <c r="C3152" t="s">
        <v>64</v>
      </c>
      <c r="D3152" t="s">
        <v>82</v>
      </c>
      <c r="E3152" t="s">
        <v>57</v>
      </c>
      <c r="F3152" t="s">
        <v>32</v>
      </c>
      <c r="G3152" t="s">
        <v>33</v>
      </c>
      <c r="H3152">
        <v>15.49</v>
      </c>
      <c r="I3152">
        <v>2416</v>
      </c>
      <c r="J3152">
        <v>100.54</v>
      </c>
      <c r="K3152">
        <v>6</v>
      </c>
      <c r="L3152" t="s">
        <v>34</v>
      </c>
      <c r="M3152" t="s">
        <v>35</v>
      </c>
      <c r="N3152">
        <v>63997.8</v>
      </c>
      <c r="O3152" t="s">
        <v>135</v>
      </c>
      <c r="P3152" t="s">
        <v>37</v>
      </c>
      <c r="Q3152">
        <v>86.16</v>
      </c>
      <c r="R3152">
        <v>5451.6</v>
      </c>
      <c r="S3152">
        <v>2324.14</v>
      </c>
      <c r="T3152">
        <v>6685.51</v>
      </c>
      <c r="U3152" t="str">
        <f>TEXT(Table1[[#This Row],[Booking_Date]],"mmm")</f>
        <v>Jan</v>
      </c>
      <c r="V3152">
        <f>YEAR(Table1[[#This Row],[Booking_Date]])</f>
        <v>2025</v>
      </c>
      <c r="W3152" t="s">
        <v>38</v>
      </c>
      <c r="X3152" t="str">
        <f>IF(Table1[[#This Row],[Freight_Cost]]&gt;50000,"High","Low")</f>
        <v>High</v>
      </c>
      <c r="Y3152" s="5" t="str">
        <f>IF(Table1[[#This Row],[Profit]]&gt;10000,"Good","Average")</f>
        <v>Average</v>
      </c>
      <c r="Z3152" s="5" t="str" cm="1">
        <f t="array" ref="Z3152">_xlfn.IFS(K3152&lt;=5,"Excellent",K3152&lt;=10,"Good",TRUE,"Delayed")</f>
        <v>Good</v>
      </c>
      <c r="AA3152" s="5" t="str">
        <f>_xlfn.XLOOKUP(Table1[[#This Row],[Shipment_ID]],A:A,E:E)</f>
        <v>Evergreen</v>
      </c>
      <c r="AB3152" s="5">
        <f t="shared" si="49"/>
        <v>6685.51</v>
      </c>
    </row>
    <row r="3153" spans="1:28">
      <c r="A3153" t="s">
        <v>3347</v>
      </c>
      <c r="B3153" s="1">
        <v>45422</v>
      </c>
      <c r="C3153" t="s">
        <v>29</v>
      </c>
      <c r="D3153" t="s">
        <v>56</v>
      </c>
      <c r="E3153" t="s">
        <v>99</v>
      </c>
      <c r="F3153" t="s">
        <v>32</v>
      </c>
      <c r="G3153" t="s">
        <v>67</v>
      </c>
      <c r="H3153">
        <v>18.54</v>
      </c>
      <c r="I3153">
        <v>1464</v>
      </c>
      <c r="J3153">
        <v>96.27</v>
      </c>
      <c r="K3153">
        <v>4</v>
      </c>
      <c r="L3153" t="s">
        <v>34</v>
      </c>
      <c r="M3153" t="s">
        <v>35</v>
      </c>
      <c r="N3153">
        <v>54806.400000000001</v>
      </c>
      <c r="O3153" t="s">
        <v>77</v>
      </c>
      <c r="P3153" t="s">
        <v>74</v>
      </c>
      <c r="Q3153">
        <v>85.78</v>
      </c>
      <c r="R3153">
        <v>3669.6</v>
      </c>
      <c r="S3153">
        <v>3137.28</v>
      </c>
      <c r="T3153">
        <v>6095.28</v>
      </c>
      <c r="U3153" t="str">
        <f>TEXT(Table1[[#This Row],[Booking_Date]],"mmm")</f>
        <v>May</v>
      </c>
      <c r="V3153">
        <f>YEAR(Table1[[#This Row],[Booking_Date]])</f>
        <v>2024</v>
      </c>
      <c r="W3153" t="s">
        <v>75</v>
      </c>
      <c r="X3153" t="str">
        <f>IF(Table1[[#This Row],[Freight_Cost]]&gt;50000,"High","Low")</f>
        <v>High</v>
      </c>
      <c r="Y3153" s="5" t="str">
        <f>IF(Table1[[#This Row],[Profit]]&gt;10000,"Good","Average")</f>
        <v>Average</v>
      </c>
      <c r="Z3153" s="5" t="str" cm="1">
        <f t="array" ref="Z3153">_xlfn.IFS(K3153&lt;=5,"Excellent",K3153&lt;=10,"Good",TRUE,"Delayed")</f>
        <v>Excellent</v>
      </c>
      <c r="AA3153" s="5" t="str">
        <f>_xlfn.XLOOKUP(Table1[[#This Row],[Shipment_ID]],A:A,E:E)</f>
        <v>ONE</v>
      </c>
      <c r="AB3153" s="5">
        <f t="shared" si="49"/>
        <v>6095.28</v>
      </c>
    </row>
    <row r="3154" spans="1:28">
      <c r="A3154" t="s">
        <v>3348</v>
      </c>
      <c r="B3154" s="1">
        <v>45414</v>
      </c>
      <c r="C3154" t="s">
        <v>121</v>
      </c>
      <c r="D3154" t="s">
        <v>108</v>
      </c>
      <c r="E3154" t="s">
        <v>42</v>
      </c>
      <c r="F3154" t="s">
        <v>32</v>
      </c>
      <c r="G3154" t="s">
        <v>33</v>
      </c>
      <c r="H3154">
        <v>18.07</v>
      </c>
      <c r="I3154">
        <v>572</v>
      </c>
      <c r="J3154">
        <v>99.05</v>
      </c>
      <c r="K3154">
        <v>3</v>
      </c>
      <c r="L3154" t="s">
        <v>68</v>
      </c>
      <c r="M3154" t="s">
        <v>35</v>
      </c>
      <c r="N3154">
        <v>41513</v>
      </c>
      <c r="O3154" t="s">
        <v>158</v>
      </c>
      <c r="P3154" t="s">
        <v>78</v>
      </c>
      <c r="Q3154">
        <v>84.11</v>
      </c>
      <c r="R3154">
        <v>1866.8</v>
      </c>
      <c r="S3154">
        <v>2148.98</v>
      </c>
      <c r="T3154">
        <v>4938.0600000000004</v>
      </c>
      <c r="U3154" t="str">
        <f>TEXT(Table1[[#This Row],[Booking_Date]],"mmm")</f>
        <v>May</v>
      </c>
      <c r="V3154">
        <f>YEAR(Table1[[#This Row],[Booking_Date]])</f>
        <v>2024</v>
      </c>
      <c r="W3154" t="s">
        <v>75</v>
      </c>
      <c r="X3154" t="str">
        <f>IF(Table1[[#This Row],[Freight_Cost]]&gt;50000,"High","Low")</f>
        <v>Low</v>
      </c>
      <c r="Y3154" s="5" t="str">
        <f>IF(Table1[[#This Row],[Profit]]&gt;10000,"Good","Average")</f>
        <v>Average</v>
      </c>
      <c r="Z3154" s="5" t="str" cm="1">
        <f t="array" ref="Z3154">_xlfn.IFS(K3154&lt;=5,"Excellent",K3154&lt;=10,"Good",TRUE,"Delayed")</f>
        <v>Excellent</v>
      </c>
      <c r="AA3154" s="5" t="str">
        <f>_xlfn.XLOOKUP(Table1[[#This Row],[Shipment_ID]],A:A,E:E)</f>
        <v>CMA CGM</v>
      </c>
      <c r="AB3154" s="5">
        <f t="shared" si="49"/>
        <v>4938.0600000000004</v>
      </c>
    </row>
    <row r="3155" spans="1:28">
      <c r="A3155" t="s">
        <v>3349</v>
      </c>
      <c r="B3155" s="1">
        <v>46153</v>
      </c>
      <c r="C3155" t="s">
        <v>64</v>
      </c>
      <c r="D3155" t="s">
        <v>82</v>
      </c>
      <c r="E3155" t="s">
        <v>31</v>
      </c>
      <c r="F3155" t="s">
        <v>32</v>
      </c>
      <c r="G3155" t="s">
        <v>90</v>
      </c>
      <c r="H3155">
        <v>24.96</v>
      </c>
      <c r="I3155">
        <v>851</v>
      </c>
      <c r="J3155">
        <v>85.35</v>
      </c>
      <c r="K3155">
        <v>3</v>
      </c>
      <c r="L3155" t="s">
        <v>44</v>
      </c>
      <c r="M3155" t="s">
        <v>35</v>
      </c>
      <c r="N3155">
        <v>46918</v>
      </c>
      <c r="O3155" t="s">
        <v>338</v>
      </c>
      <c r="P3155" t="s">
        <v>47</v>
      </c>
      <c r="Q3155">
        <v>86.7</v>
      </c>
      <c r="R3155">
        <v>2700.4</v>
      </c>
      <c r="S3155">
        <v>3782.89</v>
      </c>
      <c r="T3155">
        <v>8014.28</v>
      </c>
      <c r="U3155" t="str">
        <f>TEXT(Table1[[#This Row],[Booking_Date]],"mmm")</f>
        <v>May</v>
      </c>
      <c r="V3155">
        <f>YEAR(Table1[[#This Row],[Booking_Date]])</f>
        <v>2026</v>
      </c>
      <c r="W3155" t="s">
        <v>75</v>
      </c>
      <c r="X3155" t="str">
        <f>IF(Table1[[#This Row],[Freight_Cost]]&gt;50000,"High","Low")</f>
        <v>Low</v>
      </c>
      <c r="Y3155" s="5" t="str">
        <f>IF(Table1[[#This Row],[Profit]]&gt;10000,"Good","Average")</f>
        <v>Average</v>
      </c>
      <c r="Z3155" s="5" t="str" cm="1">
        <f t="array" ref="Z3155">_xlfn.IFS(K3155&lt;=5,"Excellent",K3155&lt;=10,"Good",TRUE,"Delayed")</f>
        <v>Excellent</v>
      </c>
      <c r="AA3155" s="5" t="str">
        <f>_xlfn.XLOOKUP(Table1[[#This Row],[Shipment_ID]],A:A,E:E)</f>
        <v>Hapag-Lloyd</v>
      </c>
      <c r="AB3155" s="5">
        <f t="shared" si="49"/>
        <v>8014.28</v>
      </c>
    </row>
    <row r="3156" spans="1:28">
      <c r="A3156" t="s">
        <v>3350</v>
      </c>
      <c r="B3156" s="1">
        <v>46064</v>
      </c>
      <c r="C3156" t="s">
        <v>64</v>
      </c>
      <c r="D3156" t="s">
        <v>41</v>
      </c>
      <c r="E3156" t="s">
        <v>42</v>
      </c>
      <c r="F3156" t="s">
        <v>58</v>
      </c>
      <c r="G3156" t="s">
        <v>59</v>
      </c>
      <c r="H3156">
        <v>17.04</v>
      </c>
      <c r="I3156">
        <v>1146</v>
      </c>
      <c r="J3156">
        <v>92.21</v>
      </c>
      <c r="K3156">
        <v>2</v>
      </c>
      <c r="L3156" t="s">
        <v>68</v>
      </c>
      <c r="M3156" t="s">
        <v>45</v>
      </c>
      <c r="N3156">
        <v>56153.2</v>
      </c>
      <c r="O3156" t="s">
        <v>156</v>
      </c>
      <c r="P3156" t="s">
        <v>78</v>
      </c>
      <c r="Q3156">
        <v>81.400000000000006</v>
      </c>
      <c r="R3156">
        <v>2973.6</v>
      </c>
      <c r="S3156">
        <v>2605.08</v>
      </c>
      <c r="T3156">
        <v>5357.07</v>
      </c>
      <c r="U3156" t="str">
        <f>TEXT(Table1[[#This Row],[Booking_Date]],"mmm")</f>
        <v>Feb</v>
      </c>
      <c r="V3156">
        <f>YEAR(Table1[[#This Row],[Booking_Date]])</f>
        <v>2026</v>
      </c>
      <c r="W3156" t="s">
        <v>38</v>
      </c>
      <c r="X3156" t="str">
        <f>IF(Table1[[#This Row],[Freight_Cost]]&gt;50000,"High","Low")</f>
        <v>High</v>
      </c>
      <c r="Y3156" s="5" t="str">
        <f>IF(Table1[[#This Row],[Profit]]&gt;10000,"Good","Average")</f>
        <v>Average</v>
      </c>
      <c r="Z3156" s="5" t="str" cm="1">
        <f t="array" ref="Z3156">_xlfn.IFS(K3156&lt;=5,"Excellent",K3156&lt;=10,"Good",TRUE,"Delayed")</f>
        <v>Excellent</v>
      </c>
      <c r="AA3156" s="5" t="str">
        <f>_xlfn.XLOOKUP(Table1[[#This Row],[Shipment_ID]],A:A,E:E)</f>
        <v>CMA CGM</v>
      </c>
      <c r="AB3156" s="5">
        <f t="shared" si="49"/>
        <v>5357.07</v>
      </c>
    </row>
    <row r="3157" spans="1:28">
      <c r="A3157" t="s">
        <v>3351</v>
      </c>
      <c r="B3157" s="1">
        <v>45587</v>
      </c>
      <c r="C3157" t="s">
        <v>64</v>
      </c>
      <c r="D3157" t="s">
        <v>108</v>
      </c>
      <c r="E3157" t="s">
        <v>102</v>
      </c>
      <c r="F3157" t="s">
        <v>58</v>
      </c>
      <c r="G3157" t="s">
        <v>43</v>
      </c>
      <c r="H3157">
        <v>27.94</v>
      </c>
      <c r="I3157">
        <v>2081</v>
      </c>
      <c r="J3157">
        <v>95.55</v>
      </c>
      <c r="K3157">
        <v>5</v>
      </c>
      <c r="L3157" t="s">
        <v>68</v>
      </c>
      <c r="M3157" t="s">
        <v>45</v>
      </c>
      <c r="N3157">
        <v>77584</v>
      </c>
      <c r="O3157" t="s">
        <v>135</v>
      </c>
      <c r="P3157" t="s">
        <v>70</v>
      </c>
      <c r="Q3157">
        <v>84.52</v>
      </c>
      <c r="R3157">
        <v>5279.6</v>
      </c>
      <c r="S3157">
        <v>3568.94</v>
      </c>
      <c r="T3157">
        <v>8453.48</v>
      </c>
      <c r="U3157" t="str">
        <f>TEXT(Table1[[#This Row],[Booking_Date]],"mmm")</f>
        <v>Oct</v>
      </c>
      <c r="V3157">
        <f>YEAR(Table1[[#This Row],[Booking_Date]])</f>
        <v>2024</v>
      </c>
      <c r="W3157" t="s">
        <v>104</v>
      </c>
      <c r="X3157" t="str">
        <f>IF(Table1[[#This Row],[Freight_Cost]]&gt;50000,"High","Low")</f>
        <v>High</v>
      </c>
      <c r="Y3157" s="5" t="str">
        <f>IF(Table1[[#This Row],[Profit]]&gt;10000,"Good","Average")</f>
        <v>Average</v>
      </c>
      <c r="Z3157" s="5" t="str" cm="1">
        <f t="array" ref="Z3157">_xlfn.IFS(K3157&lt;=5,"Excellent",K3157&lt;=10,"Good",TRUE,"Delayed")</f>
        <v>Excellent</v>
      </c>
      <c r="AA3157" s="5" t="str">
        <f>_xlfn.XLOOKUP(Table1[[#This Row],[Shipment_ID]],A:A,E:E)</f>
        <v>Maersk</v>
      </c>
      <c r="AB3157" s="5">
        <f t="shared" si="49"/>
        <v>8453.48</v>
      </c>
    </row>
    <row r="3158" spans="1:28">
      <c r="A3158" t="s">
        <v>3352</v>
      </c>
      <c r="B3158" s="1">
        <v>45594</v>
      </c>
      <c r="C3158" t="s">
        <v>89</v>
      </c>
      <c r="D3158" t="s">
        <v>30</v>
      </c>
      <c r="E3158" t="s">
        <v>42</v>
      </c>
      <c r="F3158" t="s">
        <v>32</v>
      </c>
      <c r="G3158" t="s">
        <v>43</v>
      </c>
      <c r="H3158">
        <v>20.59</v>
      </c>
      <c r="I3158">
        <v>2315</v>
      </c>
      <c r="J3158">
        <v>95.12</v>
      </c>
      <c r="K3158">
        <v>7</v>
      </c>
      <c r="L3158" t="s">
        <v>68</v>
      </c>
      <c r="M3158" t="s">
        <v>45</v>
      </c>
      <c r="N3158">
        <v>61725.4</v>
      </c>
      <c r="O3158" t="s">
        <v>118</v>
      </c>
      <c r="P3158" t="s">
        <v>37</v>
      </c>
      <c r="Q3158">
        <v>88.29</v>
      </c>
      <c r="R3158">
        <v>5453.6</v>
      </c>
      <c r="S3158">
        <v>2444.56</v>
      </c>
      <c r="T3158">
        <v>6755.21</v>
      </c>
      <c r="U3158" t="str">
        <f>TEXT(Table1[[#This Row],[Booking_Date]],"mmm")</f>
        <v>Oct</v>
      </c>
      <c r="V3158">
        <f>YEAR(Table1[[#This Row],[Booking_Date]])</f>
        <v>2024</v>
      </c>
      <c r="W3158" t="s">
        <v>104</v>
      </c>
      <c r="X3158" t="str">
        <f>IF(Table1[[#This Row],[Freight_Cost]]&gt;50000,"High","Low")</f>
        <v>High</v>
      </c>
      <c r="Y3158" s="5" t="str">
        <f>IF(Table1[[#This Row],[Profit]]&gt;10000,"Good","Average")</f>
        <v>Average</v>
      </c>
      <c r="Z3158" s="5" t="str" cm="1">
        <f t="array" ref="Z3158">_xlfn.IFS(K3158&lt;=5,"Excellent",K3158&lt;=10,"Good",TRUE,"Delayed")</f>
        <v>Good</v>
      </c>
      <c r="AA3158" s="5" t="str">
        <f>_xlfn.XLOOKUP(Table1[[#This Row],[Shipment_ID]],A:A,E:E)</f>
        <v>CMA CGM</v>
      </c>
      <c r="AB3158" s="5">
        <f t="shared" si="49"/>
        <v>6755.21</v>
      </c>
    </row>
    <row r="3159" spans="1:28">
      <c r="A3159" t="s">
        <v>3353</v>
      </c>
      <c r="B3159" s="1">
        <v>45710</v>
      </c>
      <c r="C3159" t="s">
        <v>50</v>
      </c>
      <c r="D3159" t="s">
        <v>82</v>
      </c>
      <c r="E3159" t="s">
        <v>83</v>
      </c>
      <c r="F3159" t="s">
        <v>32</v>
      </c>
      <c r="G3159" t="s">
        <v>33</v>
      </c>
      <c r="H3159">
        <v>21</v>
      </c>
      <c r="I3159">
        <v>1020</v>
      </c>
      <c r="J3159">
        <v>103.09</v>
      </c>
      <c r="K3159">
        <v>2</v>
      </c>
      <c r="L3159" t="s">
        <v>44</v>
      </c>
      <c r="M3159" t="s">
        <v>45</v>
      </c>
      <c r="N3159">
        <v>45010.8</v>
      </c>
      <c r="O3159" t="s">
        <v>158</v>
      </c>
      <c r="P3159" t="s">
        <v>47</v>
      </c>
      <c r="Q3159">
        <v>81.7</v>
      </c>
      <c r="R3159">
        <v>2880</v>
      </c>
      <c r="S3159">
        <v>2108.2199999999998</v>
      </c>
      <c r="T3159">
        <v>4408.09</v>
      </c>
      <c r="U3159" t="str">
        <f>TEXT(Table1[[#This Row],[Booking_Date]],"mmm")</f>
        <v>Feb</v>
      </c>
      <c r="V3159">
        <f>YEAR(Table1[[#This Row],[Booking_Date]])</f>
        <v>2025</v>
      </c>
      <c r="W3159" t="s">
        <v>38</v>
      </c>
      <c r="X3159" t="str">
        <f>IF(Table1[[#This Row],[Freight_Cost]]&gt;50000,"High","Low")</f>
        <v>Low</v>
      </c>
      <c r="Y3159" s="5" t="str">
        <f>IF(Table1[[#This Row],[Profit]]&gt;10000,"Good","Average")</f>
        <v>Average</v>
      </c>
      <c r="Z3159" s="5" t="str" cm="1">
        <f t="array" ref="Z3159">_xlfn.IFS(K3159&lt;=5,"Excellent",K3159&lt;=10,"Good",TRUE,"Delayed")</f>
        <v>Excellent</v>
      </c>
      <c r="AA3159" s="5" t="str">
        <f>_xlfn.XLOOKUP(Table1[[#This Row],[Shipment_ID]],A:A,E:E)</f>
        <v>MSC</v>
      </c>
      <c r="AB3159" s="5">
        <f t="shared" si="49"/>
        <v>4408.09</v>
      </c>
    </row>
    <row r="3160" spans="1:28">
      <c r="A3160" t="s">
        <v>3354</v>
      </c>
      <c r="B3160" s="1">
        <v>45479</v>
      </c>
      <c r="C3160" t="s">
        <v>64</v>
      </c>
      <c r="D3160" t="s">
        <v>51</v>
      </c>
      <c r="E3160" t="s">
        <v>31</v>
      </c>
      <c r="F3160" t="s">
        <v>32</v>
      </c>
      <c r="G3160" t="s">
        <v>59</v>
      </c>
      <c r="H3160">
        <v>22.54</v>
      </c>
      <c r="I3160">
        <v>810</v>
      </c>
      <c r="J3160">
        <v>89.24</v>
      </c>
      <c r="K3160">
        <v>3</v>
      </c>
      <c r="L3160" t="s">
        <v>34</v>
      </c>
      <c r="M3160" t="s">
        <v>45</v>
      </c>
      <c r="N3160">
        <v>47214.8</v>
      </c>
      <c r="O3160" t="s">
        <v>416</v>
      </c>
      <c r="P3160" t="s">
        <v>70</v>
      </c>
      <c r="Q3160">
        <v>84.46</v>
      </c>
      <c r="R3160">
        <v>2521.6</v>
      </c>
      <c r="S3160">
        <v>2604.1</v>
      </c>
      <c r="T3160">
        <v>8412.11</v>
      </c>
      <c r="U3160" t="str">
        <f>TEXT(Table1[[#This Row],[Booking_Date]],"mmm")</f>
        <v>Jul</v>
      </c>
      <c r="V3160">
        <f>YEAR(Table1[[#This Row],[Booking_Date]])</f>
        <v>2024</v>
      </c>
      <c r="W3160" t="s">
        <v>48</v>
      </c>
      <c r="X3160" t="str">
        <f>IF(Table1[[#This Row],[Freight_Cost]]&gt;50000,"High","Low")</f>
        <v>Low</v>
      </c>
      <c r="Y3160" s="5" t="str">
        <f>IF(Table1[[#This Row],[Profit]]&gt;10000,"Good","Average")</f>
        <v>Average</v>
      </c>
      <c r="Z3160" s="5" t="str" cm="1">
        <f t="array" ref="Z3160">_xlfn.IFS(K3160&lt;=5,"Excellent",K3160&lt;=10,"Good",TRUE,"Delayed")</f>
        <v>Excellent</v>
      </c>
      <c r="AA3160" s="5" t="str">
        <f>_xlfn.XLOOKUP(Table1[[#This Row],[Shipment_ID]],A:A,E:E)</f>
        <v>Hapag-Lloyd</v>
      </c>
      <c r="AB3160" s="5">
        <f t="shared" si="49"/>
        <v>8412.11</v>
      </c>
    </row>
    <row r="3161" spans="1:28">
      <c r="A3161" t="s">
        <v>3355</v>
      </c>
      <c r="B3161" s="1">
        <v>45599</v>
      </c>
      <c r="C3161" t="s">
        <v>29</v>
      </c>
      <c r="D3161" t="s">
        <v>30</v>
      </c>
      <c r="E3161" t="s">
        <v>31</v>
      </c>
      <c r="F3161" t="s">
        <v>32</v>
      </c>
      <c r="G3161" t="s">
        <v>52</v>
      </c>
      <c r="H3161">
        <v>22.82</v>
      </c>
      <c r="I3161">
        <v>1589</v>
      </c>
      <c r="J3161">
        <v>97.8</v>
      </c>
      <c r="K3161">
        <v>3</v>
      </c>
      <c r="L3161" t="s">
        <v>44</v>
      </c>
      <c r="M3161" t="s">
        <v>35</v>
      </c>
      <c r="N3161">
        <v>55342</v>
      </c>
      <c r="O3161" t="s">
        <v>268</v>
      </c>
      <c r="P3161" t="s">
        <v>74</v>
      </c>
      <c r="Q3161">
        <v>85.15</v>
      </c>
      <c r="R3161">
        <v>4090.8</v>
      </c>
      <c r="S3161">
        <v>4169.28</v>
      </c>
      <c r="T3161">
        <v>7169.97</v>
      </c>
      <c r="U3161" t="str">
        <f>TEXT(Table1[[#This Row],[Booking_Date]],"mmm")</f>
        <v>Nov</v>
      </c>
      <c r="V3161">
        <f>YEAR(Table1[[#This Row],[Booking_Date]])</f>
        <v>2024</v>
      </c>
      <c r="W3161" t="s">
        <v>104</v>
      </c>
      <c r="X3161" t="str">
        <f>IF(Table1[[#This Row],[Freight_Cost]]&gt;50000,"High","Low")</f>
        <v>High</v>
      </c>
      <c r="Y3161" s="5" t="str">
        <f>IF(Table1[[#This Row],[Profit]]&gt;10000,"Good","Average")</f>
        <v>Average</v>
      </c>
      <c r="Z3161" s="5" t="str" cm="1">
        <f t="array" ref="Z3161">_xlfn.IFS(K3161&lt;=5,"Excellent",K3161&lt;=10,"Good",TRUE,"Delayed")</f>
        <v>Excellent</v>
      </c>
      <c r="AA3161" s="5" t="str">
        <f>_xlfn.XLOOKUP(Table1[[#This Row],[Shipment_ID]],A:A,E:E)</f>
        <v>Hapag-Lloyd</v>
      </c>
      <c r="AB3161" s="5">
        <f t="shared" si="49"/>
        <v>7169.97</v>
      </c>
    </row>
    <row r="3162" spans="1:28">
      <c r="A3162" t="s">
        <v>3356</v>
      </c>
      <c r="B3162" s="1">
        <v>46158</v>
      </c>
      <c r="C3162" t="s">
        <v>40</v>
      </c>
      <c r="D3162" t="s">
        <v>108</v>
      </c>
      <c r="E3162" t="s">
        <v>66</v>
      </c>
      <c r="F3162" t="s">
        <v>58</v>
      </c>
      <c r="G3162" t="s">
        <v>52</v>
      </c>
      <c r="H3162">
        <v>27.38</v>
      </c>
      <c r="I3162">
        <v>1737</v>
      </c>
      <c r="J3162">
        <v>87.56</v>
      </c>
      <c r="K3162">
        <v>6</v>
      </c>
      <c r="L3162" t="s">
        <v>44</v>
      </c>
      <c r="M3162" t="s">
        <v>35</v>
      </c>
      <c r="N3162">
        <v>71993.2</v>
      </c>
      <c r="O3162" t="s">
        <v>91</v>
      </c>
      <c r="P3162" t="s">
        <v>70</v>
      </c>
      <c r="Q3162">
        <v>82.87</v>
      </c>
      <c r="R3162">
        <v>4569.2</v>
      </c>
      <c r="S3162">
        <v>3870.78</v>
      </c>
      <c r="T3162">
        <v>7997.27</v>
      </c>
      <c r="U3162" t="str">
        <f>TEXT(Table1[[#This Row],[Booking_Date]],"mmm")</f>
        <v>May</v>
      </c>
      <c r="V3162">
        <f>YEAR(Table1[[#This Row],[Booking_Date]])</f>
        <v>2026</v>
      </c>
      <c r="W3162" t="s">
        <v>75</v>
      </c>
      <c r="X3162" t="str">
        <f>IF(Table1[[#This Row],[Freight_Cost]]&gt;50000,"High","Low")</f>
        <v>High</v>
      </c>
      <c r="Y3162" s="5" t="str">
        <f>IF(Table1[[#This Row],[Profit]]&gt;10000,"Good","Average")</f>
        <v>Average</v>
      </c>
      <c r="Z3162" s="5" t="str" cm="1">
        <f t="array" ref="Z3162">_xlfn.IFS(K3162&lt;=5,"Excellent",K3162&lt;=10,"Good",TRUE,"Delayed")</f>
        <v>Good</v>
      </c>
      <c r="AA3162" s="5" t="str">
        <f>_xlfn.XLOOKUP(Table1[[#This Row],[Shipment_ID]],A:A,E:E)</f>
        <v>COSCO</v>
      </c>
      <c r="AB3162" s="5">
        <f t="shared" si="49"/>
        <v>7997.27</v>
      </c>
    </row>
    <row r="3163" spans="1:28">
      <c r="A3163" t="s">
        <v>3357</v>
      </c>
      <c r="B3163" s="1">
        <v>45889</v>
      </c>
      <c r="C3163" t="s">
        <v>121</v>
      </c>
      <c r="D3163" t="s">
        <v>108</v>
      </c>
      <c r="E3163" t="s">
        <v>99</v>
      </c>
      <c r="F3163" t="s">
        <v>32</v>
      </c>
      <c r="G3163" t="s">
        <v>90</v>
      </c>
      <c r="H3163">
        <v>15.05</v>
      </c>
      <c r="I3163">
        <v>2464</v>
      </c>
      <c r="J3163">
        <v>92.04</v>
      </c>
      <c r="K3163">
        <v>7</v>
      </c>
      <c r="L3163" t="s">
        <v>34</v>
      </c>
      <c r="M3163" t="s">
        <v>45</v>
      </c>
      <c r="N3163">
        <v>60657.8</v>
      </c>
      <c r="O3163" t="s">
        <v>232</v>
      </c>
      <c r="P3163" t="s">
        <v>62</v>
      </c>
      <c r="Q3163">
        <v>87.49</v>
      </c>
      <c r="R3163">
        <v>5530</v>
      </c>
      <c r="S3163">
        <v>2131.58</v>
      </c>
      <c r="T3163">
        <v>6639.79</v>
      </c>
      <c r="U3163" t="str">
        <f>TEXT(Table1[[#This Row],[Booking_Date]],"mmm")</f>
        <v>Aug</v>
      </c>
      <c r="V3163">
        <f>YEAR(Table1[[#This Row],[Booking_Date]])</f>
        <v>2025</v>
      </c>
      <c r="W3163" t="s">
        <v>48</v>
      </c>
      <c r="X3163" t="str">
        <f>IF(Table1[[#This Row],[Freight_Cost]]&gt;50000,"High","Low")</f>
        <v>High</v>
      </c>
      <c r="Y3163" s="5" t="str">
        <f>IF(Table1[[#This Row],[Profit]]&gt;10000,"Good","Average")</f>
        <v>Average</v>
      </c>
      <c r="Z3163" s="5" t="str" cm="1">
        <f t="array" ref="Z3163">_xlfn.IFS(K3163&lt;=5,"Excellent",K3163&lt;=10,"Good",TRUE,"Delayed")</f>
        <v>Good</v>
      </c>
      <c r="AA3163" s="5" t="str">
        <f>_xlfn.XLOOKUP(Table1[[#This Row],[Shipment_ID]],A:A,E:E)</f>
        <v>ONE</v>
      </c>
      <c r="AB3163" s="5">
        <f t="shared" si="49"/>
        <v>6639.79</v>
      </c>
    </row>
    <row r="3164" spans="1:28">
      <c r="A3164" t="s">
        <v>3358</v>
      </c>
      <c r="B3164" s="1">
        <v>45554</v>
      </c>
      <c r="C3164" t="s">
        <v>121</v>
      </c>
      <c r="D3164" t="s">
        <v>30</v>
      </c>
      <c r="E3164" t="s">
        <v>66</v>
      </c>
      <c r="F3164" t="s">
        <v>32</v>
      </c>
      <c r="G3164" t="s">
        <v>90</v>
      </c>
      <c r="H3164">
        <v>20.6</v>
      </c>
      <c r="I3164">
        <v>1995</v>
      </c>
      <c r="J3164">
        <v>97.56</v>
      </c>
      <c r="K3164">
        <v>5</v>
      </c>
      <c r="L3164" t="s">
        <v>68</v>
      </c>
      <c r="M3164" t="s">
        <v>60</v>
      </c>
      <c r="N3164">
        <v>56687.199999999997</v>
      </c>
      <c r="O3164" t="s">
        <v>518</v>
      </c>
      <c r="P3164" t="s">
        <v>74</v>
      </c>
      <c r="Q3164">
        <v>88.28</v>
      </c>
      <c r="R3164">
        <v>4814</v>
      </c>
      <c r="S3164">
        <v>1560.92</v>
      </c>
      <c r="T3164">
        <v>7205.62</v>
      </c>
      <c r="U3164" t="str">
        <f>TEXT(Table1[[#This Row],[Booking_Date]],"mmm")</f>
        <v>Sep</v>
      </c>
      <c r="V3164">
        <f>YEAR(Table1[[#This Row],[Booking_Date]])</f>
        <v>2024</v>
      </c>
      <c r="W3164" t="s">
        <v>48</v>
      </c>
      <c r="X3164" t="str">
        <f>IF(Table1[[#This Row],[Freight_Cost]]&gt;50000,"High","Low")</f>
        <v>High</v>
      </c>
      <c r="Y3164" s="5" t="str">
        <f>IF(Table1[[#This Row],[Profit]]&gt;10000,"Good","Average")</f>
        <v>Average</v>
      </c>
      <c r="Z3164" s="5" t="str" cm="1">
        <f t="array" ref="Z3164">_xlfn.IFS(K3164&lt;=5,"Excellent",K3164&lt;=10,"Good",TRUE,"Delayed")</f>
        <v>Excellent</v>
      </c>
      <c r="AA3164" s="5" t="str">
        <f>_xlfn.XLOOKUP(Table1[[#This Row],[Shipment_ID]],A:A,E:E)</f>
        <v>COSCO</v>
      </c>
      <c r="AB3164" s="5">
        <f t="shared" si="49"/>
        <v>7205.62</v>
      </c>
    </row>
    <row r="3165" spans="1:28">
      <c r="A3165" t="s">
        <v>3359</v>
      </c>
      <c r="B3165" s="1">
        <v>45412</v>
      </c>
      <c r="C3165" t="s">
        <v>89</v>
      </c>
      <c r="D3165" t="s">
        <v>51</v>
      </c>
      <c r="E3165" t="s">
        <v>99</v>
      </c>
      <c r="F3165" t="s">
        <v>58</v>
      </c>
      <c r="G3165" t="s">
        <v>90</v>
      </c>
      <c r="H3165">
        <v>20.190000000000001</v>
      </c>
      <c r="I3165">
        <v>1721</v>
      </c>
      <c r="J3165">
        <v>103.82</v>
      </c>
      <c r="K3165">
        <v>5</v>
      </c>
      <c r="L3165" t="s">
        <v>68</v>
      </c>
      <c r="M3165" t="s">
        <v>35</v>
      </c>
      <c r="N3165">
        <v>69781.399999999994</v>
      </c>
      <c r="O3165" t="s">
        <v>395</v>
      </c>
      <c r="P3165" t="s">
        <v>78</v>
      </c>
      <c r="Q3165">
        <v>87.82</v>
      </c>
      <c r="R3165">
        <v>4249.6000000000004</v>
      </c>
      <c r="S3165">
        <v>1659.87</v>
      </c>
      <c r="T3165">
        <v>9214.6</v>
      </c>
      <c r="U3165" t="str">
        <f>TEXT(Table1[[#This Row],[Booking_Date]],"mmm")</f>
        <v>Apr</v>
      </c>
      <c r="V3165">
        <f>YEAR(Table1[[#This Row],[Booking_Date]])</f>
        <v>2024</v>
      </c>
      <c r="W3165" t="s">
        <v>75</v>
      </c>
      <c r="X3165" t="str">
        <f>IF(Table1[[#This Row],[Freight_Cost]]&gt;50000,"High","Low")</f>
        <v>High</v>
      </c>
      <c r="Y3165" s="5" t="str">
        <f>IF(Table1[[#This Row],[Profit]]&gt;10000,"Good","Average")</f>
        <v>Average</v>
      </c>
      <c r="Z3165" s="5" t="str" cm="1">
        <f t="array" ref="Z3165">_xlfn.IFS(K3165&lt;=5,"Excellent",K3165&lt;=10,"Good",TRUE,"Delayed")</f>
        <v>Excellent</v>
      </c>
      <c r="AA3165" s="5" t="str">
        <f>_xlfn.XLOOKUP(Table1[[#This Row],[Shipment_ID]],A:A,E:E)</f>
        <v>ONE</v>
      </c>
      <c r="AB3165" s="5">
        <f t="shared" si="49"/>
        <v>9214.6</v>
      </c>
    </row>
    <row r="3166" spans="1:28">
      <c r="A3166" t="s">
        <v>3360</v>
      </c>
      <c r="B3166" s="1">
        <v>45878</v>
      </c>
      <c r="C3166" t="s">
        <v>64</v>
      </c>
      <c r="D3166" t="s">
        <v>108</v>
      </c>
      <c r="E3166" t="s">
        <v>99</v>
      </c>
      <c r="F3166" t="s">
        <v>32</v>
      </c>
      <c r="G3166" t="s">
        <v>43</v>
      </c>
      <c r="H3166">
        <v>13.69</v>
      </c>
      <c r="I3166">
        <v>1836</v>
      </c>
      <c r="J3166">
        <v>90.13</v>
      </c>
      <c r="K3166">
        <v>4</v>
      </c>
      <c r="L3166" t="s">
        <v>68</v>
      </c>
      <c r="M3166" t="s">
        <v>35</v>
      </c>
      <c r="N3166">
        <v>51668.6</v>
      </c>
      <c r="O3166" t="s">
        <v>189</v>
      </c>
      <c r="P3166" t="s">
        <v>74</v>
      </c>
      <c r="Q3166">
        <v>86.55</v>
      </c>
      <c r="R3166">
        <v>4219.6000000000004</v>
      </c>
      <c r="S3166">
        <v>2760.92</v>
      </c>
      <c r="T3166">
        <v>7427.88</v>
      </c>
      <c r="U3166" t="str">
        <f>TEXT(Table1[[#This Row],[Booking_Date]],"mmm")</f>
        <v>Aug</v>
      </c>
      <c r="V3166">
        <f>YEAR(Table1[[#This Row],[Booking_Date]])</f>
        <v>2025</v>
      </c>
      <c r="W3166" t="s">
        <v>48</v>
      </c>
      <c r="X3166" t="str">
        <f>IF(Table1[[#This Row],[Freight_Cost]]&gt;50000,"High","Low")</f>
        <v>High</v>
      </c>
      <c r="Y3166" s="5" t="str">
        <f>IF(Table1[[#This Row],[Profit]]&gt;10000,"Good","Average")</f>
        <v>Average</v>
      </c>
      <c r="Z3166" s="5" t="str" cm="1">
        <f t="array" ref="Z3166">_xlfn.IFS(K3166&lt;=5,"Excellent",K3166&lt;=10,"Good",TRUE,"Delayed")</f>
        <v>Excellent</v>
      </c>
      <c r="AA3166" s="5" t="str">
        <f>_xlfn.XLOOKUP(Table1[[#This Row],[Shipment_ID]],A:A,E:E)</f>
        <v>ONE</v>
      </c>
      <c r="AB3166" s="5">
        <f t="shared" si="49"/>
        <v>7427.88</v>
      </c>
    </row>
    <row r="3167" spans="1:28">
      <c r="A3167" t="s">
        <v>3361</v>
      </c>
      <c r="B3167" s="1">
        <v>45753</v>
      </c>
      <c r="C3167" t="s">
        <v>115</v>
      </c>
      <c r="D3167" t="s">
        <v>56</v>
      </c>
      <c r="E3167" t="s">
        <v>102</v>
      </c>
      <c r="F3167" t="s">
        <v>58</v>
      </c>
      <c r="G3167" t="s">
        <v>43</v>
      </c>
      <c r="H3167">
        <v>13.7</v>
      </c>
      <c r="I3167">
        <v>2472</v>
      </c>
      <c r="J3167">
        <v>103.8</v>
      </c>
      <c r="K3167">
        <v>7</v>
      </c>
      <c r="L3167" t="s">
        <v>44</v>
      </c>
      <c r="M3167" t="s">
        <v>60</v>
      </c>
      <c r="N3167">
        <v>66450</v>
      </c>
      <c r="O3167" t="s">
        <v>170</v>
      </c>
      <c r="P3167" t="s">
        <v>54</v>
      </c>
      <c r="Q3167">
        <v>81.209999999999994</v>
      </c>
      <c r="R3167">
        <v>5492</v>
      </c>
      <c r="S3167">
        <v>3607.71</v>
      </c>
      <c r="T3167">
        <v>11082.47</v>
      </c>
      <c r="U3167" t="str">
        <f>TEXT(Table1[[#This Row],[Booking_Date]],"mmm")</f>
        <v>Apr</v>
      </c>
      <c r="V3167">
        <f>YEAR(Table1[[#This Row],[Booking_Date]])</f>
        <v>2025</v>
      </c>
      <c r="W3167" t="s">
        <v>75</v>
      </c>
      <c r="X3167" t="str">
        <f>IF(Table1[[#This Row],[Freight_Cost]]&gt;50000,"High","Low")</f>
        <v>High</v>
      </c>
      <c r="Y3167" s="5" t="str">
        <f>IF(Table1[[#This Row],[Profit]]&gt;10000,"Good","Average")</f>
        <v>Good</v>
      </c>
      <c r="Z3167" s="5" t="str" cm="1">
        <f t="array" ref="Z3167">_xlfn.IFS(K3167&lt;=5,"Excellent",K3167&lt;=10,"Good",TRUE,"Delayed")</f>
        <v>Good</v>
      </c>
      <c r="AA3167" s="5" t="str">
        <f>_xlfn.XLOOKUP(Table1[[#This Row],[Shipment_ID]],A:A,E:E)</f>
        <v>Maersk</v>
      </c>
      <c r="AB3167" s="5">
        <f t="shared" si="49"/>
        <v>11082.47</v>
      </c>
    </row>
    <row r="3168" spans="1:28">
      <c r="A3168" t="s">
        <v>3362</v>
      </c>
      <c r="B3168" s="1">
        <v>46053</v>
      </c>
      <c r="C3168" t="s">
        <v>40</v>
      </c>
      <c r="D3168" t="s">
        <v>108</v>
      </c>
      <c r="E3168" t="s">
        <v>83</v>
      </c>
      <c r="F3168" t="s">
        <v>58</v>
      </c>
      <c r="G3168" t="s">
        <v>67</v>
      </c>
      <c r="H3168">
        <v>24.62</v>
      </c>
      <c r="I3168">
        <v>1968</v>
      </c>
      <c r="J3168">
        <v>96.65</v>
      </c>
      <c r="K3168">
        <v>6</v>
      </c>
      <c r="L3168" t="s">
        <v>34</v>
      </c>
      <c r="M3168" t="s">
        <v>35</v>
      </c>
      <c r="N3168">
        <v>78372</v>
      </c>
      <c r="O3168" t="s">
        <v>292</v>
      </c>
      <c r="P3168" t="s">
        <v>37</v>
      </c>
      <c r="Q3168">
        <v>85.09</v>
      </c>
      <c r="R3168">
        <v>4920.8</v>
      </c>
      <c r="S3168">
        <v>3456.57</v>
      </c>
      <c r="T3168">
        <v>11989.73</v>
      </c>
      <c r="U3168" t="str">
        <f>TEXT(Table1[[#This Row],[Booking_Date]],"mmm")</f>
        <v>Jan</v>
      </c>
      <c r="V3168">
        <f>YEAR(Table1[[#This Row],[Booking_Date]])</f>
        <v>2026</v>
      </c>
      <c r="W3168" t="s">
        <v>38</v>
      </c>
      <c r="X3168" t="str">
        <f>IF(Table1[[#This Row],[Freight_Cost]]&gt;50000,"High","Low")</f>
        <v>High</v>
      </c>
      <c r="Y3168" s="5" t="str">
        <f>IF(Table1[[#This Row],[Profit]]&gt;10000,"Good","Average")</f>
        <v>Good</v>
      </c>
      <c r="Z3168" s="5" t="str" cm="1">
        <f t="array" ref="Z3168">_xlfn.IFS(K3168&lt;=5,"Excellent",K3168&lt;=10,"Good",TRUE,"Delayed")</f>
        <v>Good</v>
      </c>
      <c r="AA3168" s="5" t="str">
        <f>_xlfn.XLOOKUP(Table1[[#This Row],[Shipment_ID]],A:A,E:E)</f>
        <v>MSC</v>
      </c>
      <c r="AB3168" s="5">
        <f t="shared" si="49"/>
        <v>11989.73</v>
      </c>
    </row>
    <row r="3169" spans="1:28">
      <c r="A3169" t="s">
        <v>3363</v>
      </c>
      <c r="B3169" s="1">
        <v>45753</v>
      </c>
      <c r="C3169" t="s">
        <v>89</v>
      </c>
      <c r="D3169" t="s">
        <v>51</v>
      </c>
      <c r="E3169" t="s">
        <v>66</v>
      </c>
      <c r="F3169" t="s">
        <v>32</v>
      </c>
      <c r="G3169" t="s">
        <v>52</v>
      </c>
      <c r="H3169">
        <v>16.2</v>
      </c>
      <c r="I3169">
        <v>2539</v>
      </c>
      <c r="J3169">
        <v>85.55</v>
      </c>
      <c r="K3169">
        <v>7</v>
      </c>
      <c r="L3169" t="s">
        <v>68</v>
      </c>
      <c r="M3169" t="s">
        <v>60</v>
      </c>
      <c r="N3169">
        <v>57814</v>
      </c>
      <c r="O3169" t="s">
        <v>69</v>
      </c>
      <c r="P3169" t="s">
        <v>78</v>
      </c>
      <c r="Q3169">
        <v>88.46</v>
      </c>
      <c r="R3169">
        <v>5726</v>
      </c>
      <c r="S3169">
        <v>1835.7</v>
      </c>
      <c r="T3169">
        <v>8832.67</v>
      </c>
      <c r="U3169" t="str">
        <f>TEXT(Table1[[#This Row],[Booking_Date]],"mmm")</f>
        <v>Apr</v>
      </c>
      <c r="V3169">
        <f>YEAR(Table1[[#This Row],[Booking_Date]])</f>
        <v>2025</v>
      </c>
      <c r="W3169" t="s">
        <v>75</v>
      </c>
      <c r="X3169" t="str">
        <f>IF(Table1[[#This Row],[Freight_Cost]]&gt;50000,"High","Low")</f>
        <v>High</v>
      </c>
      <c r="Y3169" s="5" t="str">
        <f>IF(Table1[[#This Row],[Profit]]&gt;10000,"Good","Average")</f>
        <v>Average</v>
      </c>
      <c r="Z3169" s="5" t="str" cm="1">
        <f t="array" ref="Z3169">_xlfn.IFS(K3169&lt;=5,"Excellent",K3169&lt;=10,"Good",TRUE,"Delayed")</f>
        <v>Good</v>
      </c>
      <c r="AA3169" s="5" t="str">
        <f>_xlfn.XLOOKUP(Table1[[#This Row],[Shipment_ID]],A:A,E:E)</f>
        <v>COSCO</v>
      </c>
      <c r="AB3169" s="5">
        <f t="shared" si="49"/>
        <v>8832.67</v>
      </c>
    </row>
    <row r="3170" spans="1:28">
      <c r="A3170" t="s">
        <v>3364</v>
      </c>
      <c r="B3170" s="1">
        <v>45347</v>
      </c>
      <c r="C3170" t="s">
        <v>29</v>
      </c>
      <c r="D3170" t="s">
        <v>65</v>
      </c>
      <c r="E3170" t="s">
        <v>102</v>
      </c>
      <c r="F3170" t="s">
        <v>58</v>
      </c>
      <c r="G3170" t="s">
        <v>67</v>
      </c>
      <c r="H3170">
        <v>24.04</v>
      </c>
      <c r="I3170">
        <v>1598</v>
      </c>
      <c r="J3170">
        <v>86.16</v>
      </c>
      <c r="K3170">
        <v>4</v>
      </c>
      <c r="L3170" t="s">
        <v>34</v>
      </c>
      <c r="M3170" t="s">
        <v>45</v>
      </c>
      <c r="N3170">
        <v>69651.199999999997</v>
      </c>
      <c r="O3170" t="s">
        <v>360</v>
      </c>
      <c r="P3170" t="s">
        <v>37</v>
      </c>
      <c r="Q3170">
        <v>87.26</v>
      </c>
      <c r="R3170">
        <v>4157.6000000000004</v>
      </c>
      <c r="S3170">
        <v>4155.6000000000004</v>
      </c>
      <c r="T3170">
        <v>11524.49</v>
      </c>
      <c r="U3170" t="str">
        <f>TEXT(Table1[[#This Row],[Booking_Date]],"mmm")</f>
        <v>Feb</v>
      </c>
      <c r="V3170">
        <f>YEAR(Table1[[#This Row],[Booking_Date]])</f>
        <v>2024</v>
      </c>
      <c r="W3170" t="s">
        <v>38</v>
      </c>
      <c r="X3170" t="str">
        <f>IF(Table1[[#This Row],[Freight_Cost]]&gt;50000,"High","Low")</f>
        <v>High</v>
      </c>
      <c r="Y3170" s="5" t="str">
        <f>IF(Table1[[#This Row],[Profit]]&gt;10000,"Good","Average")</f>
        <v>Good</v>
      </c>
      <c r="Z3170" s="5" t="str" cm="1">
        <f t="array" ref="Z3170">_xlfn.IFS(K3170&lt;=5,"Excellent",K3170&lt;=10,"Good",TRUE,"Delayed")</f>
        <v>Excellent</v>
      </c>
      <c r="AA3170" s="5" t="str">
        <f>_xlfn.XLOOKUP(Table1[[#This Row],[Shipment_ID]],A:A,E:E)</f>
        <v>Maersk</v>
      </c>
      <c r="AB3170" s="5">
        <f t="shared" si="49"/>
        <v>11524.49</v>
      </c>
    </row>
    <row r="3171" spans="1:28">
      <c r="A3171" t="s">
        <v>3365</v>
      </c>
      <c r="B3171" s="1">
        <v>45627</v>
      </c>
      <c r="C3171" t="s">
        <v>40</v>
      </c>
      <c r="D3171" t="s">
        <v>51</v>
      </c>
      <c r="E3171" t="s">
        <v>57</v>
      </c>
      <c r="F3171" t="s">
        <v>32</v>
      </c>
      <c r="G3171" t="s">
        <v>43</v>
      </c>
      <c r="H3171">
        <v>16.14</v>
      </c>
      <c r="I3171">
        <v>910</v>
      </c>
      <c r="J3171">
        <v>92.14</v>
      </c>
      <c r="K3171">
        <v>2</v>
      </c>
      <c r="L3171" t="s">
        <v>68</v>
      </c>
      <c r="M3171" t="s">
        <v>45</v>
      </c>
      <c r="N3171">
        <v>40502.800000000003</v>
      </c>
      <c r="O3171" t="s">
        <v>259</v>
      </c>
      <c r="P3171" t="s">
        <v>70</v>
      </c>
      <c r="Q3171">
        <v>86.47</v>
      </c>
      <c r="R3171">
        <v>2465.6</v>
      </c>
      <c r="S3171">
        <v>2790.25</v>
      </c>
      <c r="T3171">
        <v>3267.46</v>
      </c>
      <c r="U3171" t="str">
        <f>TEXT(Table1[[#This Row],[Booking_Date]],"mmm")</f>
        <v>Dec</v>
      </c>
      <c r="V3171">
        <f>YEAR(Table1[[#This Row],[Booking_Date]])</f>
        <v>2024</v>
      </c>
      <c r="W3171" t="s">
        <v>104</v>
      </c>
      <c r="X3171" t="str">
        <f>IF(Table1[[#This Row],[Freight_Cost]]&gt;50000,"High","Low")</f>
        <v>Low</v>
      </c>
      <c r="Y3171" s="5" t="str">
        <f>IF(Table1[[#This Row],[Profit]]&gt;10000,"Good","Average")</f>
        <v>Average</v>
      </c>
      <c r="Z3171" s="5" t="str" cm="1">
        <f t="array" ref="Z3171">_xlfn.IFS(K3171&lt;=5,"Excellent",K3171&lt;=10,"Good",TRUE,"Delayed")</f>
        <v>Excellent</v>
      </c>
      <c r="AA3171" s="5" t="str">
        <f>_xlfn.XLOOKUP(Table1[[#This Row],[Shipment_ID]],A:A,E:E)</f>
        <v>Evergreen</v>
      </c>
      <c r="AB3171" s="5">
        <f t="shared" si="49"/>
        <v>3267.46</v>
      </c>
    </row>
    <row r="3172" spans="1:28">
      <c r="A3172" t="s">
        <v>3366</v>
      </c>
      <c r="B3172" s="1">
        <v>45802</v>
      </c>
      <c r="C3172" t="s">
        <v>50</v>
      </c>
      <c r="D3172" t="s">
        <v>41</v>
      </c>
      <c r="E3172" t="s">
        <v>31</v>
      </c>
      <c r="F3172" t="s">
        <v>32</v>
      </c>
      <c r="G3172" t="s">
        <v>67</v>
      </c>
      <c r="H3172">
        <v>14.84</v>
      </c>
      <c r="I3172">
        <v>2568</v>
      </c>
      <c r="J3172">
        <v>85.09</v>
      </c>
      <c r="K3172">
        <v>8</v>
      </c>
      <c r="L3172" t="s">
        <v>68</v>
      </c>
      <c r="M3172" t="s">
        <v>60</v>
      </c>
      <c r="N3172">
        <v>56882.8</v>
      </c>
      <c r="O3172" t="s">
        <v>118</v>
      </c>
      <c r="P3172" t="s">
        <v>54</v>
      </c>
      <c r="Q3172">
        <v>86.13</v>
      </c>
      <c r="R3172">
        <v>5729.6</v>
      </c>
      <c r="S3172">
        <v>2422.19</v>
      </c>
      <c r="T3172">
        <v>4633.03</v>
      </c>
      <c r="U3172" t="str">
        <f>TEXT(Table1[[#This Row],[Booking_Date]],"mmm")</f>
        <v>May</v>
      </c>
      <c r="V3172">
        <f>YEAR(Table1[[#This Row],[Booking_Date]])</f>
        <v>2025</v>
      </c>
      <c r="W3172" t="s">
        <v>75</v>
      </c>
      <c r="X3172" t="str">
        <f>IF(Table1[[#This Row],[Freight_Cost]]&gt;50000,"High","Low")</f>
        <v>High</v>
      </c>
      <c r="Y3172" s="5" t="str">
        <f>IF(Table1[[#This Row],[Profit]]&gt;10000,"Good","Average")</f>
        <v>Average</v>
      </c>
      <c r="Z3172" s="5" t="str" cm="1">
        <f t="array" ref="Z3172">_xlfn.IFS(K3172&lt;=5,"Excellent",K3172&lt;=10,"Good",TRUE,"Delayed")</f>
        <v>Good</v>
      </c>
      <c r="AA3172" s="5" t="str">
        <f>_xlfn.XLOOKUP(Table1[[#This Row],[Shipment_ID]],A:A,E:E)</f>
        <v>Hapag-Lloyd</v>
      </c>
      <c r="AB3172" s="5">
        <f t="shared" si="49"/>
        <v>4633.03</v>
      </c>
    </row>
    <row r="3173" spans="1:28">
      <c r="A3173" t="s">
        <v>3367</v>
      </c>
      <c r="B3173" s="1">
        <v>46104</v>
      </c>
      <c r="C3173" t="s">
        <v>115</v>
      </c>
      <c r="D3173" t="s">
        <v>108</v>
      </c>
      <c r="E3173" t="s">
        <v>42</v>
      </c>
      <c r="F3173" t="s">
        <v>32</v>
      </c>
      <c r="G3173" t="s">
        <v>67</v>
      </c>
      <c r="H3173">
        <v>11.39</v>
      </c>
      <c r="I3173">
        <v>792</v>
      </c>
      <c r="J3173">
        <v>90.02</v>
      </c>
      <c r="K3173">
        <v>2</v>
      </c>
      <c r="L3173" t="s">
        <v>44</v>
      </c>
      <c r="M3173" t="s">
        <v>45</v>
      </c>
      <c r="N3173">
        <v>32057.4</v>
      </c>
      <c r="O3173" t="s">
        <v>461</v>
      </c>
      <c r="P3173" t="s">
        <v>62</v>
      </c>
      <c r="Q3173">
        <v>85.42</v>
      </c>
      <c r="R3173">
        <v>2039.6</v>
      </c>
      <c r="S3173">
        <v>4352.1499999999996</v>
      </c>
      <c r="T3173">
        <v>4093.75</v>
      </c>
      <c r="U3173" t="str">
        <f>TEXT(Table1[[#This Row],[Booking_Date]],"mmm")</f>
        <v>Mar</v>
      </c>
      <c r="V3173">
        <f>YEAR(Table1[[#This Row],[Booking_Date]])</f>
        <v>2026</v>
      </c>
      <c r="W3173" t="s">
        <v>38</v>
      </c>
      <c r="X3173" t="str">
        <f>IF(Table1[[#This Row],[Freight_Cost]]&gt;50000,"High","Low")</f>
        <v>Low</v>
      </c>
      <c r="Y3173" s="5" t="str">
        <f>IF(Table1[[#This Row],[Profit]]&gt;10000,"Good","Average")</f>
        <v>Average</v>
      </c>
      <c r="Z3173" s="5" t="str" cm="1">
        <f t="array" ref="Z3173">_xlfn.IFS(K3173&lt;=5,"Excellent",K3173&lt;=10,"Good",TRUE,"Delayed")</f>
        <v>Excellent</v>
      </c>
      <c r="AA3173" s="5" t="str">
        <f>_xlfn.XLOOKUP(Table1[[#This Row],[Shipment_ID]],A:A,E:E)</f>
        <v>CMA CGM</v>
      </c>
      <c r="AB3173" s="5">
        <f t="shared" si="49"/>
        <v>4093.75</v>
      </c>
    </row>
    <row r="3174" spans="1:28">
      <c r="A3174" t="s">
        <v>3368</v>
      </c>
      <c r="B3174" s="1">
        <v>45660</v>
      </c>
      <c r="C3174" t="s">
        <v>50</v>
      </c>
      <c r="D3174" t="s">
        <v>72</v>
      </c>
      <c r="E3174" t="s">
        <v>66</v>
      </c>
      <c r="F3174" t="s">
        <v>32</v>
      </c>
      <c r="G3174" t="s">
        <v>90</v>
      </c>
      <c r="H3174">
        <v>11.49</v>
      </c>
      <c r="I3174">
        <v>2344</v>
      </c>
      <c r="J3174">
        <v>88.84</v>
      </c>
      <c r="K3174">
        <v>5</v>
      </c>
      <c r="L3174" t="s">
        <v>34</v>
      </c>
      <c r="M3174" t="s">
        <v>35</v>
      </c>
      <c r="N3174">
        <v>58129.8</v>
      </c>
      <c r="O3174" t="s">
        <v>324</v>
      </c>
      <c r="P3174" t="s">
        <v>70</v>
      </c>
      <c r="Q3174">
        <v>84.73</v>
      </c>
      <c r="R3174">
        <v>5147.6000000000004</v>
      </c>
      <c r="S3174">
        <v>4281.46</v>
      </c>
      <c r="T3174">
        <v>8642.65</v>
      </c>
      <c r="U3174" t="str">
        <f>TEXT(Table1[[#This Row],[Booking_Date]],"mmm")</f>
        <v>Jan</v>
      </c>
      <c r="V3174">
        <f>YEAR(Table1[[#This Row],[Booking_Date]])</f>
        <v>2025</v>
      </c>
      <c r="W3174" t="s">
        <v>38</v>
      </c>
      <c r="X3174" t="str">
        <f>IF(Table1[[#This Row],[Freight_Cost]]&gt;50000,"High","Low")</f>
        <v>High</v>
      </c>
      <c r="Y3174" s="5" t="str">
        <f>IF(Table1[[#This Row],[Profit]]&gt;10000,"Good","Average")</f>
        <v>Average</v>
      </c>
      <c r="Z3174" s="5" t="str" cm="1">
        <f t="array" ref="Z3174">_xlfn.IFS(K3174&lt;=5,"Excellent",K3174&lt;=10,"Good",TRUE,"Delayed")</f>
        <v>Excellent</v>
      </c>
      <c r="AA3174" s="5" t="str">
        <f>_xlfn.XLOOKUP(Table1[[#This Row],[Shipment_ID]],A:A,E:E)</f>
        <v>COSCO</v>
      </c>
      <c r="AB3174" s="5">
        <f t="shared" si="49"/>
        <v>8642.65</v>
      </c>
    </row>
    <row r="3175" spans="1:28">
      <c r="A3175" t="s">
        <v>3369</v>
      </c>
      <c r="B3175" s="1">
        <v>46064</v>
      </c>
      <c r="C3175" t="s">
        <v>29</v>
      </c>
      <c r="D3175" t="s">
        <v>82</v>
      </c>
      <c r="E3175" t="s">
        <v>66</v>
      </c>
      <c r="F3175" t="s">
        <v>32</v>
      </c>
      <c r="G3175" t="s">
        <v>90</v>
      </c>
      <c r="H3175">
        <v>13.84</v>
      </c>
      <c r="I3175">
        <v>734</v>
      </c>
      <c r="J3175">
        <v>101.46</v>
      </c>
      <c r="K3175">
        <v>2</v>
      </c>
      <c r="L3175" t="s">
        <v>44</v>
      </c>
      <c r="M3175" t="s">
        <v>35</v>
      </c>
      <c r="N3175">
        <v>37439.199999999997</v>
      </c>
      <c r="O3175" t="s">
        <v>368</v>
      </c>
      <c r="P3175" t="s">
        <v>47</v>
      </c>
      <c r="Q3175">
        <v>81.75</v>
      </c>
      <c r="R3175">
        <v>2021.6</v>
      </c>
      <c r="S3175">
        <v>1891.72</v>
      </c>
      <c r="T3175">
        <v>4122.99</v>
      </c>
      <c r="U3175" t="str">
        <f>TEXT(Table1[[#This Row],[Booking_Date]],"mmm")</f>
        <v>Feb</v>
      </c>
      <c r="V3175">
        <f>YEAR(Table1[[#This Row],[Booking_Date]])</f>
        <v>2026</v>
      </c>
      <c r="W3175" t="s">
        <v>38</v>
      </c>
      <c r="X3175" t="str">
        <f>IF(Table1[[#This Row],[Freight_Cost]]&gt;50000,"High","Low")</f>
        <v>Low</v>
      </c>
      <c r="Y3175" s="5" t="str">
        <f>IF(Table1[[#This Row],[Profit]]&gt;10000,"Good","Average")</f>
        <v>Average</v>
      </c>
      <c r="Z3175" s="5" t="str" cm="1">
        <f t="array" ref="Z3175">_xlfn.IFS(K3175&lt;=5,"Excellent",K3175&lt;=10,"Good",TRUE,"Delayed")</f>
        <v>Excellent</v>
      </c>
      <c r="AA3175" s="5" t="str">
        <f>_xlfn.XLOOKUP(Table1[[#This Row],[Shipment_ID]],A:A,E:E)</f>
        <v>COSCO</v>
      </c>
      <c r="AB3175" s="5">
        <f t="shared" si="49"/>
        <v>4122.99</v>
      </c>
    </row>
    <row r="3176" spans="1:28">
      <c r="A3176" t="s">
        <v>3370</v>
      </c>
      <c r="B3176" s="1">
        <v>45730</v>
      </c>
      <c r="C3176" t="s">
        <v>121</v>
      </c>
      <c r="D3176" t="s">
        <v>82</v>
      </c>
      <c r="E3176" t="s">
        <v>66</v>
      </c>
      <c r="F3176" t="s">
        <v>32</v>
      </c>
      <c r="G3176" t="s">
        <v>59</v>
      </c>
      <c r="H3176">
        <v>16.43</v>
      </c>
      <c r="I3176">
        <v>1665</v>
      </c>
      <c r="J3176">
        <v>85.26</v>
      </c>
      <c r="K3176">
        <v>6</v>
      </c>
      <c r="L3176" t="s">
        <v>44</v>
      </c>
      <c r="M3176" t="s">
        <v>60</v>
      </c>
      <c r="N3176">
        <v>44998.2</v>
      </c>
      <c r="O3176" t="s">
        <v>184</v>
      </c>
      <c r="P3176" t="s">
        <v>78</v>
      </c>
      <c r="Q3176">
        <v>85.86</v>
      </c>
      <c r="R3176">
        <v>3987.2</v>
      </c>
      <c r="S3176">
        <v>1735.22</v>
      </c>
      <c r="T3176">
        <v>4554.84</v>
      </c>
      <c r="U3176" t="str">
        <f>TEXT(Table1[[#This Row],[Booking_Date]],"mmm")</f>
        <v>Mar</v>
      </c>
      <c r="V3176">
        <f>YEAR(Table1[[#This Row],[Booking_Date]])</f>
        <v>2025</v>
      </c>
      <c r="W3176" t="s">
        <v>38</v>
      </c>
      <c r="X3176" t="str">
        <f>IF(Table1[[#This Row],[Freight_Cost]]&gt;50000,"High","Low")</f>
        <v>Low</v>
      </c>
      <c r="Y3176" s="5" t="str">
        <f>IF(Table1[[#This Row],[Profit]]&gt;10000,"Good","Average")</f>
        <v>Average</v>
      </c>
      <c r="Z3176" s="5" t="str" cm="1">
        <f t="array" ref="Z3176">_xlfn.IFS(K3176&lt;=5,"Excellent",K3176&lt;=10,"Good",TRUE,"Delayed")</f>
        <v>Good</v>
      </c>
      <c r="AA3176" s="5" t="str">
        <f>_xlfn.XLOOKUP(Table1[[#This Row],[Shipment_ID]],A:A,E:E)</f>
        <v>COSCO</v>
      </c>
      <c r="AB3176" s="5">
        <f t="shared" si="49"/>
        <v>4554.84</v>
      </c>
    </row>
    <row r="3177" spans="1:28">
      <c r="A3177" t="s">
        <v>3371</v>
      </c>
      <c r="B3177" s="1">
        <v>45570</v>
      </c>
      <c r="C3177" t="s">
        <v>89</v>
      </c>
      <c r="D3177" t="s">
        <v>41</v>
      </c>
      <c r="E3177" t="s">
        <v>42</v>
      </c>
      <c r="F3177" t="s">
        <v>32</v>
      </c>
      <c r="G3177" t="s">
        <v>33</v>
      </c>
      <c r="H3177">
        <v>13.72</v>
      </c>
      <c r="I3177">
        <v>654</v>
      </c>
      <c r="J3177">
        <v>104.66</v>
      </c>
      <c r="K3177">
        <v>2</v>
      </c>
      <c r="L3177" t="s">
        <v>68</v>
      </c>
      <c r="M3177" t="s">
        <v>45</v>
      </c>
      <c r="N3177">
        <v>36755.199999999997</v>
      </c>
      <c r="O3177" t="s">
        <v>350</v>
      </c>
      <c r="P3177" t="s">
        <v>78</v>
      </c>
      <c r="Q3177">
        <v>85.43</v>
      </c>
      <c r="R3177">
        <v>1856.8</v>
      </c>
      <c r="S3177">
        <v>4000.76</v>
      </c>
      <c r="T3177">
        <v>4862.5200000000004</v>
      </c>
      <c r="U3177" t="str">
        <f>TEXT(Table1[[#This Row],[Booking_Date]],"mmm")</f>
        <v>Oct</v>
      </c>
      <c r="V3177">
        <f>YEAR(Table1[[#This Row],[Booking_Date]])</f>
        <v>2024</v>
      </c>
      <c r="W3177" t="s">
        <v>104</v>
      </c>
      <c r="X3177" t="str">
        <f>IF(Table1[[#This Row],[Freight_Cost]]&gt;50000,"High","Low")</f>
        <v>Low</v>
      </c>
      <c r="Y3177" s="5" t="str">
        <f>IF(Table1[[#This Row],[Profit]]&gt;10000,"Good","Average")</f>
        <v>Average</v>
      </c>
      <c r="Z3177" s="5" t="str" cm="1">
        <f t="array" ref="Z3177">_xlfn.IFS(K3177&lt;=5,"Excellent",K3177&lt;=10,"Good",TRUE,"Delayed")</f>
        <v>Excellent</v>
      </c>
      <c r="AA3177" s="5" t="str">
        <f>_xlfn.XLOOKUP(Table1[[#This Row],[Shipment_ID]],A:A,E:E)</f>
        <v>CMA CGM</v>
      </c>
      <c r="AB3177" s="5">
        <f t="shared" si="49"/>
        <v>4862.5200000000004</v>
      </c>
    </row>
    <row r="3178" spans="1:28">
      <c r="A3178" t="s">
        <v>3372</v>
      </c>
      <c r="B3178" s="1">
        <v>46105</v>
      </c>
      <c r="C3178" t="s">
        <v>40</v>
      </c>
      <c r="D3178" t="s">
        <v>30</v>
      </c>
      <c r="E3178" t="s">
        <v>31</v>
      </c>
      <c r="F3178" t="s">
        <v>58</v>
      </c>
      <c r="G3178" t="s">
        <v>43</v>
      </c>
      <c r="H3178">
        <v>13.85</v>
      </c>
      <c r="I3178">
        <v>2376</v>
      </c>
      <c r="J3178">
        <v>95.12</v>
      </c>
      <c r="K3178">
        <v>5</v>
      </c>
      <c r="L3178" t="s">
        <v>68</v>
      </c>
      <c r="M3178" t="s">
        <v>60</v>
      </c>
      <c r="N3178">
        <v>66891.399999999994</v>
      </c>
      <c r="O3178" t="s">
        <v>262</v>
      </c>
      <c r="P3178" t="s">
        <v>78</v>
      </c>
      <c r="Q3178">
        <v>88.23</v>
      </c>
      <c r="R3178">
        <v>5306</v>
      </c>
      <c r="S3178">
        <v>3846.82</v>
      </c>
      <c r="T3178">
        <v>11957.13</v>
      </c>
      <c r="U3178" t="str">
        <f>TEXT(Table1[[#This Row],[Booking_Date]],"mmm")</f>
        <v>Mar</v>
      </c>
      <c r="V3178">
        <f>YEAR(Table1[[#This Row],[Booking_Date]])</f>
        <v>2026</v>
      </c>
      <c r="W3178" t="s">
        <v>38</v>
      </c>
      <c r="X3178" t="str">
        <f>IF(Table1[[#This Row],[Freight_Cost]]&gt;50000,"High","Low")</f>
        <v>High</v>
      </c>
      <c r="Y3178" s="5" t="str">
        <f>IF(Table1[[#This Row],[Profit]]&gt;10000,"Good","Average")</f>
        <v>Good</v>
      </c>
      <c r="Z3178" s="5" t="str" cm="1">
        <f t="array" ref="Z3178">_xlfn.IFS(K3178&lt;=5,"Excellent",K3178&lt;=10,"Good",TRUE,"Delayed")</f>
        <v>Excellent</v>
      </c>
      <c r="AA3178" s="5" t="str">
        <f>_xlfn.XLOOKUP(Table1[[#This Row],[Shipment_ID]],A:A,E:E)</f>
        <v>Hapag-Lloyd</v>
      </c>
      <c r="AB3178" s="5">
        <f t="shared" si="49"/>
        <v>11957.13</v>
      </c>
    </row>
    <row r="3179" spans="1:28">
      <c r="A3179" t="s">
        <v>3373</v>
      </c>
      <c r="B3179" s="1">
        <v>45530</v>
      </c>
      <c r="C3179" t="s">
        <v>64</v>
      </c>
      <c r="D3179" t="s">
        <v>65</v>
      </c>
      <c r="E3179" t="s">
        <v>57</v>
      </c>
      <c r="F3179" t="s">
        <v>58</v>
      </c>
      <c r="G3179" t="s">
        <v>67</v>
      </c>
      <c r="H3179">
        <v>25.36</v>
      </c>
      <c r="I3179">
        <v>751</v>
      </c>
      <c r="J3179">
        <v>103.75</v>
      </c>
      <c r="K3179">
        <v>3</v>
      </c>
      <c r="L3179" t="s">
        <v>34</v>
      </c>
      <c r="M3179" t="s">
        <v>60</v>
      </c>
      <c r="N3179">
        <v>61286</v>
      </c>
      <c r="O3179" t="s">
        <v>175</v>
      </c>
      <c r="P3179" t="s">
        <v>47</v>
      </c>
      <c r="Q3179">
        <v>85.4</v>
      </c>
      <c r="R3179">
        <v>2516.4</v>
      </c>
      <c r="S3179">
        <v>1918.02</v>
      </c>
      <c r="T3179">
        <v>8889.6299999999992</v>
      </c>
      <c r="U3179" t="str">
        <f>TEXT(Table1[[#This Row],[Booking_Date]],"mmm")</f>
        <v>Aug</v>
      </c>
      <c r="V3179">
        <f>YEAR(Table1[[#This Row],[Booking_Date]])</f>
        <v>2024</v>
      </c>
      <c r="W3179" t="s">
        <v>48</v>
      </c>
      <c r="X3179" t="str">
        <f>IF(Table1[[#This Row],[Freight_Cost]]&gt;50000,"High","Low")</f>
        <v>High</v>
      </c>
      <c r="Y3179" s="5" t="str">
        <f>IF(Table1[[#This Row],[Profit]]&gt;10000,"Good","Average")</f>
        <v>Average</v>
      </c>
      <c r="Z3179" s="5" t="str" cm="1">
        <f t="array" ref="Z3179">_xlfn.IFS(K3179&lt;=5,"Excellent",K3179&lt;=10,"Good",TRUE,"Delayed")</f>
        <v>Excellent</v>
      </c>
      <c r="AA3179" s="5" t="str">
        <f>_xlfn.XLOOKUP(Table1[[#This Row],[Shipment_ID]],A:A,E:E)</f>
        <v>Evergreen</v>
      </c>
      <c r="AB3179" s="5">
        <f t="shared" si="49"/>
        <v>8889.6299999999992</v>
      </c>
    </row>
    <row r="3180" spans="1:28">
      <c r="A3180" t="s">
        <v>3374</v>
      </c>
      <c r="B3180" s="1">
        <v>45923</v>
      </c>
      <c r="C3180" t="s">
        <v>50</v>
      </c>
      <c r="D3180" t="s">
        <v>65</v>
      </c>
      <c r="E3180" t="s">
        <v>66</v>
      </c>
      <c r="F3180" t="s">
        <v>32</v>
      </c>
      <c r="G3180" t="s">
        <v>43</v>
      </c>
      <c r="H3180">
        <v>25.66</v>
      </c>
      <c r="I3180">
        <v>2436</v>
      </c>
      <c r="J3180">
        <v>90.53</v>
      </c>
      <c r="K3180">
        <v>7</v>
      </c>
      <c r="L3180" t="s">
        <v>44</v>
      </c>
      <c r="M3180" t="s">
        <v>35</v>
      </c>
      <c r="N3180">
        <v>67189.600000000006</v>
      </c>
      <c r="O3180" t="s">
        <v>341</v>
      </c>
      <c r="P3180" t="s">
        <v>78</v>
      </c>
      <c r="Q3180">
        <v>81.78</v>
      </c>
      <c r="R3180">
        <v>5898.4</v>
      </c>
      <c r="S3180">
        <v>4258.8500000000004</v>
      </c>
      <c r="T3180">
        <v>10325.83</v>
      </c>
      <c r="U3180" t="str">
        <f>TEXT(Table1[[#This Row],[Booking_Date]],"mmm")</f>
        <v>Sep</v>
      </c>
      <c r="V3180">
        <f>YEAR(Table1[[#This Row],[Booking_Date]])</f>
        <v>2025</v>
      </c>
      <c r="W3180" t="s">
        <v>48</v>
      </c>
      <c r="X3180" t="str">
        <f>IF(Table1[[#This Row],[Freight_Cost]]&gt;50000,"High","Low")</f>
        <v>High</v>
      </c>
      <c r="Y3180" s="5" t="str">
        <f>IF(Table1[[#This Row],[Profit]]&gt;10000,"Good","Average")</f>
        <v>Good</v>
      </c>
      <c r="Z3180" s="5" t="str" cm="1">
        <f t="array" ref="Z3180">_xlfn.IFS(K3180&lt;=5,"Excellent",K3180&lt;=10,"Good",TRUE,"Delayed")</f>
        <v>Good</v>
      </c>
      <c r="AA3180" s="5" t="str">
        <f>_xlfn.XLOOKUP(Table1[[#This Row],[Shipment_ID]],A:A,E:E)</f>
        <v>COSCO</v>
      </c>
      <c r="AB3180" s="5">
        <f t="shared" si="49"/>
        <v>10325.83</v>
      </c>
    </row>
    <row r="3181" spans="1:28">
      <c r="A3181" t="s">
        <v>3375</v>
      </c>
      <c r="B3181" s="1">
        <v>45789</v>
      </c>
      <c r="C3181" t="s">
        <v>89</v>
      </c>
      <c r="D3181" t="s">
        <v>51</v>
      </c>
      <c r="E3181" t="s">
        <v>42</v>
      </c>
      <c r="F3181" t="s">
        <v>58</v>
      </c>
      <c r="G3181" t="s">
        <v>33</v>
      </c>
      <c r="H3181">
        <v>19.489999999999998</v>
      </c>
      <c r="I3181">
        <v>840</v>
      </c>
      <c r="J3181">
        <v>88.62</v>
      </c>
      <c r="K3181">
        <v>2</v>
      </c>
      <c r="L3181" t="s">
        <v>34</v>
      </c>
      <c r="M3181" t="s">
        <v>60</v>
      </c>
      <c r="N3181">
        <v>55255.4</v>
      </c>
      <c r="O3181" t="s">
        <v>262</v>
      </c>
      <c r="P3181" t="s">
        <v>62</v>
      </c>
      <c r="Q3181">
        <v>84.76</v>
      </c>
      <c r="R3181">
        <v>2459.6</v>
      </c>
      <c r="S3181">
        <v>2038.61</v>
      </c>
      <c r="T3181">
        <v>9485.07</v>
      </c>
      <c r="U3181" t="str">
        <f>TEXT(Table1[[#This Row],[Booking_Date]],"mmm")</f>
        <v>May</v>
      </c>
      <c r="V3181">
        <f>YEAR(Table1[[#This Row],[Booking_Date]])</f>
        <v>2025</v>
      </c>
      <c r="W3181" t="s">
        <v>75</v>
      </c>
      <c r="X3181" t="str">
        <f>IF(Table1[[#This Row],[Freight_Cost]]&gt;50000,"High","Low")</f>
        <v>High</v>
      </c>
      <c r="Y3181" s="5" t="str">
        <f>IF(Table1[[#This Row],[Profit]]&gt;10000,"Good","Average")</f>
        <v>Average</v>
      </c>
      <c r="Z3181" s="5" t="str" cm="1">
        <f t="array" ref="Z3181">_xlfn.IFS(K3181&lt;=5,"Excellent",K3181&lt;=10,"Good",TRUE,"Delayed")</f>
        <v>Excellent</v>
      </c>
      <c r="AA3181" s="5" t="str">
        <f>_xlfn.XLOOKUP(Table1[[#This Row],[Shipment_ID]],A:A,E:E)</f>
        <v>CMA CGM</v>
      </c>
      <c r="AB3181" s="5">
        <f t="shared" si="49"/>
        <v>9485.07</v>
      </c>
    </row>
    <row r="3182" spans="1:28">
      <c r="A3182" t="s">
        <v>3376</v>
      </c>
      <c r="B3182" s="1">
        <v>46008</v>
      </c>
      <c r="C3182" t="s">
        <v>89</v>
      </c>
      <c r="D3182" t="s">
        <v>72</v>
      </c>
      <c r="E3182" t="s">
        <v>31</v>
      </c>
      <c r="F3182" t="s">
        <v>58</v>
      </c>
      <c r="G3182" t="s">
        <v>52</v>
      </c>
      <c r="H3182">
        <v>27.22</v>
      </c>
      <c r="I3182">
        <v>2474</v>
      </c>
      <c r="J3182">
        <v>94.23</v>
      </c>
      <c r="K3182">
        <v>6</v>
      </c>
      <c r="L3182" t="s">
        <v>44</v>
      </c>
      <c r="M3182" t="s">
        <v>35</v>
      </c>
      <c r="N3182">
        <v>81493.600000000006</v>
      </c>
      <c r="O3182" t="s">
        <v>307</v>
      </c>
      <c r="P3182" t="s">
        <v>70</v>
      </c>
      <c r="Q3182">
        <v>81.58</v>
      </c>
      <c r="R3182">
        <v>6036.8</v>
      </c>
      <c r="S3182">
        <v>3881.56</v>
      </c>
      <c r="T3182">
        <v>10157.35</v>
      </c>
      <c r="U3182" t="str">
        <f>TEXT(Table1[[#This Row],[Booking_Date]],"mmm")</f>
        <v>Dec</v>
      </c>
      <c r="V3182">
        <f>YEAR(Table1[[#This Row],[Booking_Date]])</f>
        <v>2025</v>
      </c>
      <c r="W3182" t="s">
        <v>104</v>
      </c>
      <c r="X3182" t="str">
        <f>IF(Table1[[#This Row],[Freight_Cost]]&gt;50000,"High","Low")</f>
        <v>High</v>
      </c>
      <c r="Y3182" s="5" t="str">
        <f>IF(Table1[[#This Row],[Profit]]&gt;10000,"Good","Average")</f>
        <v>Good</v>
      </c>
      <c r="Z3182" s="5" t="str" cm="1">
        <f t="array" ref="Z3182">_xlfn.IFS(K3182&lt;=5,"Excellent",K3182&lt;=10,"Good",TRUE,"Delayed")</f>
        <v>Good</v>
      </c>
      <c r="AA3182" s="5" t="str">
        <f>_xlfn.XLOOKUP(Table1[[#This Row],[Shipment_ID]],A:A,E:E)</f>
        <v>Hapag-Lloyd</v>
      </c>
      <c r="AB3182" s="5">
        <f t="shared" si="49"/>
        <v>10157.35</v>
      </c>
    </row>
    <row r="3183" spans="1:28">
      <c r="A3183" t="s">
        <v>3377</v>
      </c>
      <c r="B3183" s="1">
        <v>45766</v>
      </c>
      <c r="C3183" t="s">
        <v>115</v>
      </c>
      <c r="D3183" t="s">
        <v>51</v>
      </c>
      <c r="E3183" t="s">
        <v>42</v>
      </c>
      <c r="F3183" t="s">
        <v>32</v>
      </c>
      <c r="G3183" t="s">
        <v>33</v>
      </c>
      <c r="H3183">
        <v>27.08</v>
      </c>
      <c r="I3183">
        <v>2025</v>
      </c>
      <c r="J3183">
        <v>97.55</v>
      </c>
      <c r="K3183">
        <v>5</v>
      </c>
      <c r="L3183" t="s">
        <v>44</v>
      </c>
      <c r="M3183" t="s">
        <v>35</v>
      </c>
      <c r="N3183">
        <v>64378</v>
      </c>
      <c r="O3183" t="s">
        <v>366</v>
      </c>
      <c r="P3183" t="s">
        <v>37</v>
      </c>
      <c r="Q3183">
        <v>86.93</v>
      </c>
      <c r="R3183">
        <v>5133.2</v>
      </c>
      <c r="S3183">
        <v>4368.01</v>
      </c>
      <c r="T3183">
        <v>9405.33</v>
      </c>
      <c r="U3183" t="str">
        <f>TEXT(Table1[[#This Row],[Booking_Date]],"mmm")</f>
        <v>Apr</v>
      </c>
      <c r="V3183">
        <f>YEAR(Table1[[#This Row],[Booking_Date]])</f>
        <v>2025</v>
      </c>
      <c r="W3183" t="s">
        <v>75</v>
      </c>
      <c r="X3183" t="str">
        <f>IF(Table1[[#This Row],[Freight_Cost]]&gt;50000,"High","Low")</f>
        <v>High</v>
      </c>
      <c r="Y3183" s="5" t="str">
        <f>IF(Table1[[#This Row],[Profit]]&gt;10000,"Good","Average")</f>
        <v>Average</v>
      </c>
      <c r="Z3183" s="5" t="str" cm="1">
        <f t="array" ref="Z3183">_xlfn.IFS(K3183&lt;=5,"Excellent",K3183&lt;=10,"Good",TRUE,"Delayed")</f>
        <v>Excellent</v>
      </c>
      <c r="AA3183" s="5" t="str">
        <f>_xlfn.XLOOKUP(Table1[[#This Row],[Shipment_ID]],A:A,E:E)</f>
        <v>CMA CGM</v>
      </c>
      <c r="AB3183" s="5">
        <f t="shared" si="49"/>
        <v>9405.33</v>
      </c>
    </row>
    <row r="3184" spans="1:28">
      <c r="A3184" t="s">
        <v>3378</v>
      </c>
      <c r="B3184" s="1">
        <v>45347</v>
      </c>
      <c r="C3184" t="s">
        <v>64</v>
      </c>
      <c r="D3184" t="s">
        <v>65</v>
      </c>
      <c r="E3184" t="s">
        <v>31</v>
      </c>
      <c r="F3184" t="s">
        <v>32</v>
      </c>
      <c r="G3184" t="s">
        <v>90</v>
      </c>
      <c r="H3184">
        <v>12.72</v>
      </c>
      <c r="I3184">
        <v>2138</v>
      </c>
      <c r="J3184">
        <v>89.65</v>
      </c>
      <c r="K3184">
        <v>5</v>
      </c>
      <c r="L3184" t="s">
        <v>44</v>
      </c>
      <c r="M3184" t="s">
        <v>45</v>
      </c>
      <c r="N3184">
        <v>49362</v>
      </c>
      <c r="O3184" t="s">
        <v>85</v>
      </c>
      <c r="P3184" t="s">
        <v>37</v>
      </c>
      <c r="Q3184">
        <v>86.71</v>
      </c>
      <c r="R3184">
        <v>4784.8</v>
      </c>
      <c r="S3184">
        <v>3175.95</v>
      </c>
      <c r="T3184">
        <v>5119.09</v>
      </c>
      <c r="U3184" t="str">
        <f>TEXT(Table1[[#This Row],[Booking_Date]],"mmm")</f>
        <v>Feb</v>
      </c>
      <c r="V3184">
        <f>YEAR(Table1[[#This Row],[Booking_Date]])</f>
        <v>2024</v>
      </c>
      <c r="W3184" t="s">
        <v>38</v>
      </c>
      <c r="X3184" t="str">
        <f>IF(Table1[[#This Row],[Freight_Cost]]&gt;50000,"High","Low")</f>
        <v>Low</v>
      </c>
      <c r="Y3184" s="5" t="str">
        <f>IF(Table1[[#This Row],[Profit]]&gt;10000,"Good","Average")</f>
        <v>Average</v>
      </c>
      <c r="Z3184" s="5" t="str" cm="1">
        <f t="array" ref="Z3184">_xlfn.IFS(K3184&lt;=5,"Excellent",K3184&lt;=10,"Good",TRUE,"Delayed")</f>
        <v>Excellent</v>
      </c>
      <c r="AA3184" s="5" t="str">
        <f>_xlfn.XLOOKUP(Table1[[#This Row],[Shipment_ID]],A:A,E:E)</f>
        <v>Hapag-Lloyd</v>
      </c>
      <c r="AB3184" s="5">
        <f t="shared" si="49"/>
        <v>5119.09</v>
      </c>
    </row>
    <row r="3185" spans="1:28">
      <c r="A3185" t="s">
        <v>3379</v>
      </c>
      <c r="B3185" s="1">
        <v>45411</v>
      </c>
      <c r="C3185" t="s">
        <v>121</v>
      </c>
      <c r="D3185" t="s">
        <v>108</v>
      </c>
      <c r="E3185" t="s">
        <v>83</v>
      </c>
      <c r="F3185" t="s">
        <v>58</v>
      </c>
      <c r="G3185" t="s">
        <v>84</v>
      </c>
      <c r="H3185">
        <v>25.28</v>
      </c>
      <c r="I3185">
        <v>1277</v>
      </c>
      <c r="J3185">
        <v>90.38</v>
      </c>
      <c r="K3185">
        <v>5</v>
      </c>
      <c r="L3185" t="s">
        <v>44</v>
      </c>
      <c r="M3185" t="s">
        <v>35</v>
      </c>
      <c r="N3185">
        <v>64921.599999999999</v>
      </c>
      <c r="O3185" t="s">
        <v>228</v>
      </c>
      <c r="P3185" t="s">
        <v>70</v>
      </c>
      <c r="Q3185">
        <v>84.67</v>
      </c>
      <c r="R3185">
        <v>3565.2</v>
      </c>
      <c r="S3185">
        <v>3303.08</v>
      </c>
      <c r="T3185">
        <v>9840.34</v>
      </c>
      <c r="U3185" t="str">
        <f>TEXT(Table1[[#This Row],[Booking_Date]],"mmm")</f>
        <v>Apr</v>
      </c>
      <c r="V3185">
        <f>YEAR(Table1[[#This Row],[Booking_Date]])</f>
        <v>2024</v>
      </c>
      <c r="W3185" t="s">
        <v>75</v>
      </c>
      <c r="X3185" t="str">
        <f>IF(Table1[[#This Row],[Freight_Cost]]&gt;50000,"High","Low")</f>
        <v>High</v>
      </c>
      <c r="Y3185" s="5" t="str">
        <f>IF(Table1[[#This Row],[Profit]]&gt;10000,"Good","Average")</f>
        <v>Average</v>
      </c>
      <c r="Z3185" s="5" t="str" cm="1">
        <f t="array" ref="Z3185">_xlfn.IFS(K3185&lt;=5,"Excellent",K3185&lt;=10,"Good",TRUE,"Delayed")</f>
        <v>Excellent</v>
      </c>
      <c r="AA3185" s="5" t="str">
        <f>_xlfn.XLOOKUP(Table1[[#This Row],[Shipment_ID]],A:A,E:E)</f>
        <v>MSC</v>
      </c>
      <c r="AB3185" s="5">
        <f t="shared" si="49"/>
        <v>9840.34</v>
      </c>
    </row>
    <row r="3186" spans="1:28">
      <c r="A3186" t="s">
        <v>3380</v>
      </c>
      <c r="B3186" s="1">
        <v>46117</v>
      </c>
      <c r="C3186" t="s">
        <v>40</v>
      </c>
      <c r="D3186" t="s">
        <v>30</v>
      </c>
      <c r="E3186" t="s">
        <v>42</v>
      </c>
      <c r="F3186" t="s">
        <v>32</v>
      </c>
      <c r="G3186" t="s">
        <v>33</v>
      </c>
      <c r="H3186">
        <v>11.49</v>
      </c>
      <c r="I3186">
        <v>2441</v>
      </c>
      <c r="J3186">
        <v>91.38</v>
      </c>
      <c r="K3186">
        <v>7</v>
      </c>
      <c r="L3186" t="s">
        <v>44</v>
      </c>
      <c r="M3186" t="s">
        <v>60</v>
      </c>
      <c r="N3186">
        <v>50598.6</v>
      </c>
      <c r="O3186" t="s">
        <v>479</v>
      </c>
      <c r="P3186" t="s">
        <v>74</v>
      </c>
      <c r="Q3186">
        <v>85.58</v>
      </c>
      <c r="R3186">
        <v>5341.6</v>
      </c>
      <c r="S3186">
        <v>4902.21</v>
      </c>
      <c r="T3186">
        <v>6691.74</v>
      </c>
      <c r="U3186" t="str">
        <f>TEXT(Table1[[#This Row],[Booking_Date]],"mmm")</f>
        <v>Apr</v>
      </c>
      <c r="V3186">
        <f>YEAR(Table1[[#This Row],[Booking_Date]])</f>
        <v>2026</v>
      </c>
      <c r="W3186" t="s">
        <v>75</v>
      </c>
      <c r="X3186" t="str">
        <f>IF(Table1[[#This Row],[Freight_Cost]]&gt;50000,"High","Low")</f>
        <v>High</v>
      </c>
      <c r="Y3186" s="5" t="str">
        <f>IF(Table1[[#This Row],[Profit]]&gt;10000,"Good","Average")</f>
        <v>Average</v>
      </c>
      <c r="Z3186" s="5" t="str" cm="1">
        <f t="array" ref="Z3186">_xlfn.IFS(K3186&lt;=5,"Excellent",K3186&lt;=10,"Good",TRUE,"Delayed")</f>
        <v>Good</v>
      </c>
      <c r="AA3186" s="5" t="str">
        <f>_xlfn.XLOOKUP(Table1[[#This Row],[Shipment_ID]],A:A,E:E)</f>
        <v>CMA CGM</v>
      </c>
      <c r="AB3186" s="5">
        <f t="shared" si="49"/>
        <v>6691.74</v>
      </c>
    </row>
    <row r="3187" spans="1:28">
      <c r="A3187" t="s">
        <v>3381</v>
      </c>
      <c r="B3187" s="1">
        <v>45975</v>
      </c>
      <c r="C3187" t="s">
        <v>121</v>
      </c>
      <c r="D3187" t="s">
        <v>82</v>
      </c>
      <c r="E3187" t="s">
        <v>42</v>
      </c>
      <c r="F3187" t="s">
        <v>32</v>
      </c>
      <c r="G3187" t="s">
        <v>67</v>
      </c>
      <c r="H3187">
        <v>13.77</v>
      </c>
      <c r="I3187">
        <v>1692</v>
      </c>
      <c r="J3187">
        <v>93.12</v>
      </c>
      <c r="K3187">
        <v>6</v>
      </c>
      <c r="L3187" t="s">
        <v>44</v>
      </c>
      <c r="M3187" t="s">
        <v>35</v>
      </c>
      <c r="N3187">
        <v>47871.4</v>
      </c>
      <c r="O3187" t="s">
        <v>116</v>
      </c>
      <c r="P3187" t="s">
        <v>47</v>
      </c>
      <c r="Q3187">
        <v>81.81</v>
      </c>
      <c r="R3187">
        <v>3934.8</v>
      </c>
      <c r="S3187">
        <v>3380.85</v>
      </c>
      <c r="T3187">
        <v>5928.77</v>
      </c>
      <c r="U3187" t="str">
        <f>TEXT(Table1[[#This Row],[Booking_Date]],"mmm")</f>
        <v>Nov</v>
      </c>
      <c r="V3187">
        <f>YEAR(Table1[[#This Row],[Booking_Date]])</f>
        <v>2025</v>
      </c>
      <c r="W3187" t="s">
        <v>104</v>
      </c>
      <c r="X3187" t="str">
        <f>IF(Table1[[#This Row],[Freight_Cost]]&gt;50000,"High","Low")</f>
        <v>Low</v>
      </c>
      <c r="Y3187" s="5" t="str">
        <f>IF(Table1[[#This Row],[Profit]]&gt;10000,"Good","Average")</f>
        <v>Average</v>
      </c>
      <c r="Z3187" s="5" t="str" cm="1">
        <f t="array" ref="Z3187">_xlfn.IFS(K3187&lt;=5,"Excellent",K3187&lt;=10,"Good",TRUE,"Delayed")</f>
        <v>Good</v>
      </c>
      <c r="AA3187" s="5" t="str">
        <f>_xlfn.XLOOKUP(Table1[[#This Row],[Shipment_ID]],A:A,E:E)</f>
        <v>CMA CGM</v>
      </c>
      <c r="AB3187" s="5">
        <f t="shared" si="49"/>
        <v>5928.77</v>
      </c>
    </row>
    <row r="3188" spans="1:28">
      <c r="A3188" t="s">
        <v>3382</v>
      </c>
      <c r="B3188" s="1">
        <v>45622</v>
      </c>
      <c r="C3188" t="s">
        <v>115</v>
      </c>
      <c r="D3188" t="s">
        <v>30</v>
      </c>
      <c r="E3188" t="s">
        <v>83</v>
      </c>
      <c r="F3188" t="s">
        <v>58</v>
      </c>
      <c r="G3188" t="s">
        <v>67</v>
      </c>
      <c r="H3188">
        <v>21.74</v>
      </c>
      <c r="I3188">
        <v>392</v>
      </c>
      <c r="J3188">
        <v>99.95</v>
      </c>
      <c r="K3188">
        <v>2</v>
      </c>
      <c r="L3188" t="s">
        <v>68</v>
      </c>
      <c r="M3188" t="s">
        <v>35</v>
      </c>
      <c r="N3188">
        <v>54764</v>
      </c>
      <c r="O3188" t="s">
        <v>304</v>
      </c>
      <c r="P3188" t="s">
        <v>62</v>
      </c>
      <c r="Q3188">
        <v>86.39</v>
      </c>
      <c r="R3188">
        <v>1653.6</v>
      </c>
      <c r="S3188">
        <v>3203.14</v>
      </c>
      <c r="T3188">
        <v>9118.99</v>
      </c>
      <c r="U3188" t="str">
        <f>TEXT(Table1[[#This Row],[Booking_Date]],"mmm")</f>
        <v>Nov</v>
      </c>
      <c r="V3188">
        <f>YEAR(Table1[[#This Row],[Booking_Date]])</f>
        <v>2024</v>
      </c>
      <c r="W3188" t="s">
        <v>104</v>
      </c>
      <c r="X3188" t="str">
        <f>IF(Table1[[#This Row],[Freight_Cost]]&gt;50000,"High","Low")</f>
        <v>High</v>
      </c>
      <c r="Y3188" s="5" t="str">
        <f>IF(Table1[[#This Row],[Profit]]&gt;10000,"Good","Average")</f>
        <v>Average</v>
      </c>
      <c r="Z3188" s="5" t="str" cm="1">
        <f t="array" ref="Z3188">_xlfn.IFS(K3188&lt;=5,"Excellent",K3188&lt;=10,"Good",TRUE,"Delayed")</f>
        <v>Excellent</v>
      </c>
      <c r="AA3188" s="5" t="str">
        <f>_xlfn.XLOOKUP(Table1[[#This Row],[Shipment_ID]],A:A,E:E)</f>
        <v>MSC</v>
      </c>
      <c r="AB3188" s="5">
        <f t="shared" si="49"/>
        <v>9118.99</v>
      </c>
    </row>
    <row r="3189" spans="1:28">
      <c r="A3189" t="s">
        <v>3383</v>
      </c>
      <c r="B3189" s="1">
        <v>45410</v>
      </c>
      <c r="C3189" t="s">
        <v>89</v>
      </c>
      <c r="D3189" t="s">
        <v>30</v>
      </c>
      <c r="E3189" t="s">
        <v>31</v>
      </c>
      <c r="F3189" t="s">
        <v>58</v>
      </c>
      <c r="G3189" t="s">
        <v>33</v>
      </c>
      <c r="H3189">
        <v>21.68</v>
      </c>
      <c r="I3189">
        <v>533</v>
      </c>
      <c r="J3189">
        <v>100.47</v>
      </c>
      <c r="K3189">
        <v>2</v>
      </c>
      <c r="L3189" t="s">
        <v>34</v>
      </c>
      <c r="M3189" t="s">
        <v>60</v>
      </c>
      <c r="N3189">
        <v>54964.4</v>
      </c>
      <c r="O3189" t="s">
        <v>336</v>
      </c>
      <c r="P3189" t="s">
        <v>70</v>
      </c>
      <c r="Q3189">
        <v>84.17</v>
      </c>
      <c r="R3189">
        <v>1933.2</v>
      </c>
      <c r="S3189">
        <v>3162.35</v>
      </c>
      <c r="T3189">
        <v>7040.53</v>
      </c>
      <c r="U3189" t="str">
        <f>TEXT(Table1[[#This Row],[Booking_Date]],"mmm")</f>
        <v>Apr</v>
      </c>
      <c r="V3189">
        <f>YEAR(Table1[[#This Row],[Booking_Date]])</f>
        <v>2024</v>
      </c>
      <c r="W3189" t="s">
        <v>75</v>
      </c>
      <c r="X3189" t="str">
        <f>IF(Table1[[#This Row],[Freight_Cost]]&gt;50000,"High","Low")</f>
        <v>High</v>
      </c>
      <c r="Y3189" s="5" t="str">
        <f>IF(Table1[[#This Row],[Profit]]&gt;10000,"Good","Average")</f>
        <v>Average</v>
      </c>
      <c r="Z3189" s="5" t="str" cm="1">
        <f t="array" ref="Z3189">_xlfn.IFS(K3189&lt;=5,"Excellent",K3189&lt;=10,"Good",TRUE,"Delayed")</f>
        <v>Excellent</v>
      </c>
      <c r="AA3189" s="5" t="str">
        <f>_xlfn.XLOOKUP(Table1[[#This Row],[Shipment_ID]],A:A,E:E)</f>
        <v>Hapag-Lloyd</v>
      </c>
      <c r="AB3189" s="5">
        <f t="shared" si="49"/>
        <v>7040.53</v>
      </c>
    </row>
    <row r="3190" spans="1:28">
      <c r="A3190" t="s">
        <v>3384</v>
      </c>
      <c r="B3190" s="1">
        <v>45341</v>
      </c>
      <c r="C3190" t="s">
        <v>50</v>
      </c>
      <c r="D3190" t="s">
        <v>41</v>
      </c>
      <c r="E3190" t="s">
        <v>57</v>
      </c>
      <c r="F3190" t="s">
        <v>32</v>
      </c>
      <c r="G3190" t="s">
        <v>52</v>
      </c>
      <c r="H3190">
        <v>17.66</v>
      </c>
      <c r="I3190">
        <v>2443</v>
      </c>
      <c r="J3190">
        <v>87.64</v>
      </c>
      <c r="K3190">
        <v>8</v>
      </c>
      <c r="L3190" t="s">
        <v>68</v>
      </c>
      <c r="M3190" t="s">
        <v>45</v>
      </c>
      <c r="N3190">
        <v>59726.8</v>
      </c>
      <c r="O3190" t="s">
        <v>358</v>
      </c>
      <c r="P3190" t="s">
        <v>78</v>
      </c>
      <c r="Q3190">
        <v>87.56</v>
      </c>
      <c r="R3190">
        <v>5592.4</v>
      </c>
      <c r="S3190">
        <v>3723.79</v>
      </c>
      <c r="T3190">
        <v>8564.25</v>
      </c>
      <c r="U3190" t="str">
        <f>TEXT(Table1[[#This Row],[Booking_Date]],"mmm")</f>
        <v>Feb</v>
      </c>
      <c r="V3190">
        <f>YEAR(Table1[[#This Row],[Booking_Date]])</f>
        <v>2024</v>
      </c>
      <c r="W3190" t="s">
        <v>38</v>
      </c>
      <c r="X3190" t="str">
        <f>IF(Table1[[#This Row],[Freight_Cost]]&gt;50000,"High","Low")</f>
        <v>High</v>
      </c>
      <c r="Y3190" s="5" t="str">
        <f>IF(Table1[[#This Row],[Profit]]&gt;10000,"Good","Average")</f>
        <v>Average</v>
      </c>
      <c r="Z3190" s="5" t="str" cm="1">
        <f t="array" ref="Z3190">_xlfn.IFS(K3190&lt;=5,"Excellent",K3190&lt;=10,"Good",TRUE,"Delayed")</f>
        <v>Good</v>
      </c>
      <c r="AA3190" s="5" t="str">
        <f>_xlfn.XLOOKUP(Table1[[#This Row],[Shipment_ID]],A:A,E:E)</f>
        <v>Evergreen</v>
      </c>
      <c r="AB3190" s="5">
        <f t="shared" si="49"/>
        <v>8564.25</v>
      </c>
    </row>
    <row r="3191" spans="1:28">
      <c r="A3191" t="s">
        <v>3385</v>
      </c>
      <c r="B3191" s="1">
        <v>45914</v>
      </c>
      <c r="C3191" t="s">
        <v>50</v>
      </c>
      <c r="D3191" t="s">
        <v>108</v>
      </c>
      <c r="E3191" t="s">
        <v>42</v>
      </c>
      <c r="F3191" t="s">
        <v>58</v>
      </c>
      <c r="G3191" t="s">
        <v>52</v>
      </c>
      <c r="H3191">
        <v>18.22</v>
      </c>
      <c r="I3191">
        <v>565</v>
      </c>
      <c r="J3191">
        <v>93.18</v>
      </c>
      <c r="K3191">
        <v>2</v>
      </c>
      <c r="L3191" t="s">
        <v>34</v>
      </c>
      <c r="M3191" t="s">
        <v>45</v>
      </c>
      <c r="N3191">
        <v>52859.6</v>
      </c>
      <c r="O3191" t="s">
        <v>113</v>
      </c>
      <c r="P3191" t="s">
        <v>37</v>
      </c>
      <c r="Q3191">
        <v>83.06</v>
      </c>
      <c r="R3191">
        <v>1858.8</v>
      </c>
      <c r="S3191">
        <v>1607.17</v>
      </c>
      <c r="T3191">
        <v>5048.18</v>
      </c>
      <c r="U3191" t="str">
        <f>TEXT(Table1[[#This Row],[Booking_Date]],"mmm")</f>
        <v>Sep</v>
      </c>
      <c r="V3191">
        <f>YEAR(Table1[[#This Row],[Booking_Date]])</f>
        <v>2025</v>
      </c>
      <c r="W3191" t="s">
        <v>48</v>
      </c>
      <c r="X3191" t="str">
        <f>IF(Table1[[#This Row],[Freight_Cost]]&gt;50000,"High","Low")</f>
        <v>High</v>
      </c>
      <c r="Y3191" s="5" t="str">
        <f>IF(Table1[[#This Row],[Profit]]&gt;10000,"Good","Average")</f>
        <v>Average</v>
      </c>
      <c r="Z3191" s="5" t="str" cm="1">
        <f t="array" ref="Z3191">_xlfn.IFS(K3191&lt;=5,"Excellent",K3191&lt;=10,"Good",TRUE,"Delayed")</f>
        <v>Excellent</v>
      </c>
      <c r="AA3191" s="5" t="str">
        <f>_xlfn.XLOOKUP(Table1[[#This Row],[Shipment_ID]],A:A,E:E)</f>
        <v>CMA CGM</v>
      </c>
      <c r="AB3191" s="5">
        <f t="shared" si="49"/>
        <v>5048.18</v>
      </c>
    </row>
    <row r="3192" spans="1:28">
      <c r="A3192" t="s">
        <v>3386</v>
      </c>
      <c r="B3192" s="1">
        <v>45846</v>
      </c>
      <c r="C3192" t="s">
        <v>50</v>
      </c>
      <c r="D3192" t="s">
        <v>82</v>
      </c>
      <c r="E3192" t="s">
        <v>31</v>
      </c>
      <c r="F3192" t="s">
        <v>32</v>
      </c>
      <c r="G3192" t="s">
        <v>43</v>
      </c>
      <c r="H3192">
        <v>25.77</v>
      </c>
      <c r="I3192">
        <v>573</v>
      </c>
      <c r="J3192">
        <v>92.76</v>
      </c>
      <c r="K3192">
        <v>3</v>
      </c>
      <c r="L3192" t="s">
        <v>68</v>
      </c>
      <c r="M3192" t="s">
        <v>45</v>
      </c>
      <c r="N3192">
        <v>45200.2</v>
      </c>
      <c r="O3192" t="s">
        <v>163</v>
      </c>
      <c r="P3192" t="s">
        <v>62</v>
      </c>
      <c r="Q3192">
        <v>86.58</v>
      </c>
      <c r="R3192">
        <v>2176.8000000000002</v>
      </c>
      <c r="S3192">
        <v>3303.98</v>
      </c>
      <c r="T3192">
        <v>6736.6</v>
      </c>
      <c r="U3192" t="str">
        <f>TEXT(Table1[[#This Row],[Booking_Date]],"mmm")</f>
        <v>Jul</v>
      </c>
      <c r="V3192">
        <f>YEAR(Table1[[#This Row],[Booking_Date]])</f>
        <v>2025</v>
      </c>
      <c r="W3192" t="s">
        <v>48</v>
      </c>
      <c r="X3192" t="str">
        <f>IF(Table1[[#This Row],[Freight_Cost]]&gt;50000,"High","Low")</f>
        <v>Low</v>
      </c>
      <c r="Y3192" s="5" t="str">
        <f>IF(Table1[[#This Row],[Profit]]&gt;10000,"Good","Average")</f>
        <v>Average</v>
      </c>
      <c r="Z3192" s="5" t="str" cm="1">
        <f t="array" ref="Z3192">_xlfn.IFS(K3192&lt;=5,"Excellent",K3192&lt;=10,"Good",TRUE,"Delayed")</f>
        <v>Excellent</v>
      </c>
      <c r="AA3192" s="5" t="str">
        <f>_xlfn.XLOOKUP(Table1[[#This Row],[Shipment_ID]],A:A,E:E)</f>
        <v>Hapag-Lloyd</v>
      </c>
      <c r="AB3192" s="5">
        <f t="shared" si="49"/>
        <v>6736.6</v>
      </c>
    </row>
    <row r="3193" spans="1:28">
      <c r="A3193" t="s">
        <v>3387</v>
      </c>
      <c r="B3193" s="1">
        <v>45532</v>
      </c>
      <c r="C3193" t="s">
        <v>40</v>
      </c>
      <c r="D3193" t="s">
        <v>72</v>
      </c>
      <c r="E3193" t="s">
        <v>83</v>
      </c>
      <c r="F3193" t="s">
        <v>32</v>
      </c>
      <c r="G3193" t="s">
        <v>84</v>
      </c>
      <c r="H3193">
        <v>26.91</v>
      </c>
      <c r="I3193">
        <v>1409</v>
      </c>
      <c r="J3193">
        <v>96.63</v>
      </c>
      <c r="K3193">
        <v>5</v>
      </c>
      <c r="L3193" t="s">
        <v>34</v>
      </c>
      <c r="M3193" t="s">
        <v>60</v>
      </c>
      <c r="N3193">
        <v>57722.6</v>
      </c>
      <c r="O3193" t="s">
        <v>207</v>
      </c>
      <c r="P3193" t="s">
        <v>37</v>
      </c>
      <c r="Q3193">
        <v>83.32</v>
      </c>
      <c r="R3193">
        <v>3894.4</v>
      </c>
      <c r="S3193">
        <v>1613.67</v>
      </c>
      <c r="T3193">
        <v>6620.81</v>
      </c>
      <c r="U3193" t="str">
        <f>TEXT(Table1[[#This Row],[Booking_Date]],"mmm")</f>
        <v>Aug</v>
      </c>
      <c r="V3193">
        <f>YEAR(Table1[[#This Row],[Booking_Date]])</f>
        <v>2024</v>
      </c>
      <c r="W3193" t="s">
        <v>48</v>
      </c>
      <c r="X3193" t="str">
        <f>IF(Table1[[#This Row],[Freight_Cost]]&gt;50000,"High","Low")</f>
        <v>High</v>
      </c>
      <c r="Y3193" s="5" t="str">
        <f>IF(Table1[[#This Row],[Profit]]&gt;10000,"Good","Average")</f>
        <v>Average</v>
      </c>
      <c r="Z3193" s="5" t="str" cm="1">
        <f t="array" ref="Z3193">_xlfn.IFS(K3193&lt;=5,"Excellent",K3193&lt;=10,"Good",TRUE,"Delayed")</f>
        <v>Excellent</v>
      </c>
      <c r="AA3193" s="5" t="str">
        <f>_xlfn.XLOOKUP(Table1[[#This Row],[Shipment_ID]],A:A,E:E)</f>
        <v>MSC</v>
      </c>
      <c r="AB3193" s="5">
        <f t="shared" si="49"/>
        <v>6620.81</v>
      </c>
    </row>
    <row r="3194" spans="1:28">
      <c r="A3194" t="s">
        <v>3388</v>
      </c>
      <c r="B3194" s="1">
        <v>46011</v>
      </c>
      <c r="C3194" t="s">
        <v>40</v>
      </c>
      <c r="D3194" t="s">
        <v>41</v>
      </c>
      <c r="E3194" t="s">
        <v>31</v>
      </c>
      <c r="F3194" t="s">
        <v>58</v>
      </c>
      <c r="G3194" t="s">
        <v>43</v>
      </c>
      <c r="H3194">
        <v>12.35</v>
      </c>
      <c r="I3194">
        <v>1034</v>
      </c>
      <c r="J3194">
        <v>97.41</v>
      </c>
      <c r="K3194">
        <v>3</v>
      </c>
      <c r="L3194" t="s">
        <v>68</v>
      </c>
      <c r="M3194" t="s">
        <v>60</v>
      </c>
      <c r="N3194">
        <v>49712.2</v>
      </c>
      <c r="O3194" t="s">
        <v>464</v>
      </c>
      <c r="P3194" t="s">
        <v>47</v>
      </c>
      <c r="Q3194">
        <v>86.97</v>
      </c>
      <c r="R3194">
        <v>2562</v>
      </c>
      <c r="S3194">
        <v>3118.37</v>
      </c>
      <c r="T3194">
        <v>6435.37</v>
      </c>
      <c r="U3194" t="str">
        <f>TEXT(Table1[[#This Row],[Booking_Date]],"mmm")</f>
        <v>Dec</v>
      </c>
      <c r="V3194">
        <f>YEAR(Table1[[#This Row],[Booking_Date]])</f>
        <v>2025</v>
      </c>
      <c r="W3194" t="s">
        <v>104</v>
      </c>
      <c r="X3194" t="str">
        <f>IF(Table1[[#This Row],[Freight_Cost]]&gt;50000,"High","Low")</f>
        <v>Low</v>
      </c>
      <c r="Y3194" s="5" t="str">
        <f>IF(Table1[[#This Row],[Profit]]&gt;10000,"Good","Average")</f>
        <v>Average</v>
      </c>
      <c r="Z3194" s="5" t="str" cm="1">
        <f t="array" ref="Z3194">_xlfn.IFS(K3194&lt;=5,"Excellent",K3194&lt;=10,"Good",TRUE,"Delayed")</f>
        <v>Excellent</v>
      </c>
      <c r="AA3194" s="5" t="str">
        <f>_xlfn.XLOOKUP(Table1[[#This Row],[Shipment_ID]],A:A,E:E)</f>
        <v>Hapag-Lloyd</v>
      </c>
      <c r="AB3194" s="5">
        <f t="shared" si="49"/>
        <v>6435.37</v>
      </c>
    </row>
    <row r="3195" spans="1:28">
      <c r="A3195" t="s">
        <v>3389</v>
      </c>
      <c r="B3195" s="1">
        <v>45884</v>
      </c>
      <c r="C3195" t="s">
        <v>89</v>
      </c>
      <c r="D3195" t="s">
        <v>41</v>
      </c>
      <c r="E3195" t="s">
        <v>42</v>
      </c>
      <c r="F3195" t="s">
        <v>32</v>
      </c>
      <c r="G3195" t="s">
        <v>84</v>
      </c>
      <c r="H3195">
        <v>12.74</v>
      </c>
      <c r="I3195">
        <v>1658</v>
      </c>
      <c r="J3195">
        <v>92.6</v>
      </c>
      <c r="K3195">
        <v>4</v>
      </c>
      <c r="L3195" t="s">
        <v>44</v>
      </c>
      <c r="M3195" t="s">
        <v>45</v>
      </c>
      <c r="N3195">
        <v>43974</v>
      </c>
      <c r="O3195" t="s">
        <v>358</v>
      </c>
      <c r="P3195" t="s">
        <v>78</v>
      </c>
      <c r="Q3195">
        <v>86.17</v>
      </c>
      <c r="R3195">
        <v>3825.6</v>
      </c>
      <c r="S3195">
        <v>4408.87</v>
      </c>
      <c r="T3195">
        <v>7871.81</v>
      </c>
      <c r="U3195" t="str">
        <f>TEXT(Table1[[#This Row],[Booking_Date]],"mmm")</f>
        <v>Aug</v>
      </c>
      <c r="V3195">
        <f>YEAR(Table1[[#This Row],[Booking_Date]])</f>
        <v>2025</v>
      </c>
      <c r="W3195" t="s">
        <v>48</v>
      </c>
      <c r="X3195" t="str">
        <f>IF(Table1[[#This Row],[Freight_Cost]]&gt;50000,"High","Low")</f>
        <v>Low</v>
      </c>
      <c r="Y3195" s="5" t="str">
        <f>IF(Table1[[#This Row],[Profit]]&gt;10000,"Good","Average")</f>
        <v>Average</v>
      </c>
      <c r="Z3195" s="5" t="str" cm="1">
        <f t="array" ref="Z3195">_xlfn.IFS(K3195&lt;=5,"Excellent",K3195&lt;=10,"Good",TRUE,"Delayed")</f>
        <v>Excellent</v>
      </c>
      <c r="AA3195" s="5" t="str">
        <f>_xlfn.XLOOKUP(Table1[[#This Row],[Shipment_ID]],A:A,E:E)</f>
        <v>CMA CGM</v>
      </c>
      <c r="AB3195" s="5">
        <f t="shared" si="49"/>
        <v>7871.81</v>
      </c>
    </row>
    <row r="3196" spans="1:28">
      <c r="A3196" t="s">
        <v>3390</v>
      </c>
      <c r="B3196" s="1">
        <v>46069</v>
      </c>
      <c r="C3196" t="s">
        <v>29</v>
      </c>
      <c r="D3196" t="s">
        <v>65</v>
      </c>
      <c r="E3196" t="s">
        <v>57</v>
      </c>
      <c r="F3196" t="s">
        <v>58</v>
      </c>
      <c r="G3196" t="s">
        <v>67</v>
      </c>
      <c r="H3196">
        <v>21.32</v>
      </c>
      <c r="I3196">
        <v>2674</v>
      </c>
      <c r="J3196">
        <v>95.53</v>
      </c>
      <c r="K3196">
        <v>7</v>
      </c>
      <c r="L3196" t="s">
        <v>44</v>
      </c>
      <c r="M3196" t="s">
        <v>35</v>
      </c>
      <c r="N3196">
        <v>78739.600000000006</v>
      </c>
      <c r="O3196" t="s">
        <v>189</v>
      </c>
      <c r="P3196" t="s">
        <v>37</v>
      </c>
      <c r="Q3196">
        <v>81.96</v>
      </c>
      <c r="R3196">
        <v>6200.8</v>
      </c>
      <c r="S3196">
        <v>3529.56</v>
      </c>
      <c r="T3196">
        <v>12625</v>
      </c>
      <c r="U3196" t="str">
        <f>TEXT(Table1[[#This Row],[Booking_Date]],"mmm")</f>
        <v>Feb</v>
      </c>
      <c r="V3196">
        <f>YEAR(Table1[[#This Row],[Booking_Date]])</f>
        <v>2026</v>
      </c>
      <c r="W3196" t="s">
        <v>38</v>
      </c>
      <c r="X3196" t="str">
        <f>IF(Table1[[#This Row],[Freight_Cost]]&gt;50000,"High","Low")</f>
        <v>High</v>
      </c>
      <c r="Y3196" s="5" t="str">
        <f>IF(Table1[[#This Row],[Profit]]&gt;10000,"Good","Average")</f>
        <v>Good</v>
      </c>
      <c r="Z3196" s="5" t="str" cm="1">
        <f t="array" ref="Z3196">_xlfn.IFS(K3196&lt;=5,"Excellent",K3196&lt;=10,"Good",TRUE,"Delayed")</f>
        <v>Good</v>
      </c>
      <c r="AA3196" s="5" t="str">
        <f>_xlfn.XLOOKUP(Table1[[#This Row],[Shipment_ID]],A:A,E:E)</f>
        <v>Evergreen</v>
      </c>
      <c r="AB3196" s="5">
        <f t="shared" si="49"/>
        <v>12625</v>
      </c>
    </row>
    <row r="3197" spans="1:28">
      <c r="A3197" t="s">
        <v>3391</v>
      </c>
      <c r="B3197" s="1">
        <v>45559</v>
      </c>
      <c r="C3197" t="s">
        <v>121</v>
      </c>
      <c r="D3197" t="s">
        <v>72</v>
      </c>
      <c r="E3197" t="s">
        <v>42</v>
      </c>
      <c r="F3197" t="s">
        <v>32</v>
      </c>
      <c r="G3197" t="s">
        <v>43</v>
      </c>
      <c r="H3197">
        <v>23.12</v>
      </c>
      <c r="I3197">
        <v>2241</v>
      </c>
      <c r="J3197">
        <v>104.82</v>
      </c>
      <c r="K3197">
        <v>7</v>
      </c>
      <c r="L3197" t="s">
        <v>68</v>
      </c>
      <c r="M3197" t="s">
        <v>60</v>
      </c>
      <c r="N3197">
        <v>62778.400000000001</v>
      </c>
      <c r="O3197" t="s">
        <v>358</v>
      </c>
      <c r="P3197" t="s">
        <v>70</v>
      </c>
      <c r="Q3197">
        <v>88.13</v>
      </c>
      <c r="R3197">
        <v>5406.8</v>
      </c>
      <c r="S3197">
        <v>1870.23</v>
      </c>
      <c r="T3197">
        <v>6050.96</v>
      </c>
      <c r="U3197" t="str">
        <f>TEXT(Table1[[#This Row],[Booking_Date]],"mmm")</f>
        <v>Sep</v>
      </c>
      <c r="V3197">
        <f>YEAR(Table1[[#This Row],[Booking_Date]])</f>
        <v>2024</v>
      </c>
      <c r="W3197" t="s">
        <v>48</v>
      </c>
      <c r="X3197" t="str">
        <f>IF(Table1[[#This Row],[Freight_Cost]]&gt;50000,"High","Low")</f>
        <v>High</v>
      </c>
      <c r="Y3197" s="5" t="str">
        <f>IF(Table1[[#This Row],[Profit]]&gt;10000,"Good","Average")</f>
        <v>Average</v>
      </c>
      <c r="Z3197" s="5" t="str" cm="1">
        <f t="array" ref="Z3197">_xlfn.IFS(K3197&lt;=5,"Excellent",K3197&lt;=10,"Good",TRUE,"Delayed")</f>
        <v>Good</v>
      </c>
      <c r="AA3197" s="5" t="str">
        <f>_xlfn.XLOOKUP(Table1[[#This Row],[Shipment_ID]],A:A,E:E)</f>
        <v>CMA CGM</v>
      </c>
      <c r="AB3197" s="5">
        <f t="shared" si="49"/>
        <v>6050.96</v>
      </c>
    </row>
    <row r="3198" spans="1:28">
      <c r="A3198" t="s">
        <v>3392</v>
      </c>
      <c r="B3198" s="1">
        <v>45614</v>
      </c>
      <c r="C3198" t="s">
        <v>29</v>
      </c>
      <c r="D3198" t="s">
        <v>41</v>
      </c>
      <c r="E3198" t="s">
        <v>66</v>
      </c>
      <c r="F3198" t="s">
        <v>32</v>
      </c>
      <c r="G3198" t="s">
        <v>67</v>
      </c>
      <c r="H3198">
        <v>25.9</v>
      </c>
      <c r="I3198">
        <v>2721</v>
      </c>
      <c r="J3198">
        <v>93.92</v>
      </c>
      <c r="K3198">
        <v>6</v>
      </c>
      <c r="L3198" t="s">
        <v>44</v>
      </c>
      <c r="M3198" t="s">
        <v>45</v>
      </c>
      <c r="N3198">
        <v>68732.399999999994</v>
      </c>
      <c r="O3198" t="s">
        <v>204</v>
      </c>
      <c r="P3198" t="s">
        <v>78</v>
      </c>
      <c r="Q3198">
        <v>88.84</v>
      </c>
      <c r="R3198">
        <v>6478</v>
      </c>
      <c r="S3198">
        <v>4017.83</v>
      </c>
      <c r="T3198">
        <v>6407.63</v>
      </c>
      <c r="U3198" t="str">
        <f>TEXT(Table1[[#This Row],[Booking_Date]],"mmm")</f>
        <v>Nov</v>
      </c>
      <c r="V3198">
        <f>YEAR(Table1[[#This Row],[Booking_Date]])</f>
        <v>2024</v>
      </c>
      <c r="W3198" t="s">
        <v>104</v>
      </c>
      <c r="X3198" t="str">
        <f>IF(Table1[[#This Row],[Freight_Cost]]&gt;50000,"High","Low")</f>
        <v>High</v>
      </c>
      <c r="Y3198" s="5" t="str">
        <f>IF(Table1[[#This Row],[Profit]]&gt;10000,"Good","Average")</f>
        <v>Average</v>
      </c>
      <c r="Z3198" s="5" t="str" cm="1">
        <f t="array" ref="Z3198">_xlfn.IFS(K3198&lt;=5,"Excellent",K3198&lt;=10,"Good",TRUE,"Delayed")</f>
        <v>Good</v>
      </c>
      <c r="AA3198" s="5" t="str">
        <f>_xlfn.XLOOKUP(Table1[[#This Row],[Shipment_ID]],A:A,E:E)</f>
        <v>COSCO</v>
      </c>
      <c r="AB3198" s="5">
        <f t="shared" si="49"/>
        <v>6407.63</v>
      </c>
    </row>
    <row r="3199" spans="1:28">
      <c r="A3199" t="s">
        <v>3393</v>
      </c>
      <c r="B3199" s="1">
        <v>45782</v>
      </c>
      <c r="C3199" t="s">
        <v>29</v>
      </c>
      <c r="D3199" t="s">
        <v>82</v>
      </c>
      <c r="E3199" t="s">
        <v>99</v>
      </c>
      <c r="F3199" t="s">
        <v>32</v>
      </c>
      <c r="G3199" t="s">
        <v>43</v>
      </c>
      <c r="H3199">
        <v>24.11</v>
      </c>
      <c r="I3199">
        <v>1815</v>
      </c>
      <c r="J3199">
        <v>95.58</v>
      </c>
      <c r="K3199">
        <v>4</v>
      </c>
      <c r="L3199" t="s">
        <v>34</v>
      </c>
      <c r="M3199" t="s">
        <v>60</v>
      </c>
      <c r="N3199">
        <v>59948.6</v>
      </c>
      <c r="O3199" t="s">
        <v>126</v>
      </c>
      <c r="P3199" t="s">
        <v>78</v>
      </c>
      <c r="Q3199">
        <v>81.81</v>
      </c>
      <c r="R3199">
        <v>4594.3999999999996</v>
      </c>
      <c r="S3199">
        <v>3841.3</v>
      </c>
      <c r="T3199">
        <v>9866.57</v>
      </c>
      <c r="U3199" t="str">
        <f>TEXT(Table1[[#This Row],[Booking_Date]],"mmm")</f>
        <v>May</v>
      </c>
      <c r="V3199">
        <f>YEAR(Table1[[#This Row],[Booking_Date]])</f>
        <v>2025</v>
      </c>
      <c r="W3199" t="s">
        <v>75</v>
      </c>
      <c r="X3199" t="str">
        <f>IF(Table1[[#This Row],[Freight_Cost]]&gt;50000,"High","Low")</f>
        <v>High</v>
      </c>
      <c r="Y3199" s="5" t="str">
        <f>IF(Table1[[#This Row],[Profit]]&gt;10000,"Good","Average")</f>
        <v>Average</v>
      </c>
      <c r="Z3199" s="5" t="str" cm="1">
        <f t="array" ref="Z3199">_xlfn.IFS(K3199&lt;=5,"Excellent",K3199&lt;=10,"Good",TRUE,"Delayed")</f>
        <v>Excellent</v>
      </c>
      <c r="AA3199" s="5" t="str">
        <f>_xlfn.XLOOKUP(Table1[[#This Row],[Shipment_ID]],A:A,E:E)</f>
        <v>ONE</v>
      </c>
      <c r="AB3199" s="5">
        <f t="shared" si="49"/>
        <v>9866.57</v>
      </c>
    </row>
    <row r="3200" spans="1:28">
      <c r="A3200" t="s">
        <v>3394</v>
      </c>
      <c r="B3200" s="1">
        <v>45375</v>
      </c>
      <c r="C3200" t="s">
        <v>115</v>
      </c>
      <c r="D3200" t="s">
        <v>51</v>
      </c>
      <c r="E3200" t="s">
        <v>102</v>
      </c>
      <c r="F3200" t="s">
        <v>58</v>
      </c>
      <c r="G3200" t="s">
        <v>90</v>
      </c>
      <c r="H3200">
        <v>21.24</v>
      </c>
      <c r="I3200">
        <v>2691</v>
      </c>
      <c r="J3200">
        <v>97.23</v>
      </c>
      <c r="K3200">
        <v>8</v>
      </c>
      <c r="L3200" t="s">
        <v>44</v>
      </c>
      <c r="M3200" t="s">
        <v>60</v>
      </c>
      <c r="N3200">
        <v>75075.600000000006</v>
      </c>
      <c r="O3200" t="s">
        <v>527</v>
      </c>
      <c r="P3200" t="s">
        <v>70</v>
      </c>
      <c r="Q3200">
        <v>83.06</v>
      </c>
      <c r="R3200">
        <v>6231.6</v>
      </c>
      <c r="S3200">
        <v>4590.37</v>
      </c>
      <c r="T3200">
        <v>10622.79</v>
      </c>
      <c r="U3200" t="str">
        <f>TEXT(Table1[[#This Row],[Booking_Date]],"mmm")</f>
        <v>Mar</v>
      </c>
      <c r="V3200">
        <f>YEAR(Table1[[#This Row],[Booking_Date]])</f>
        <v>2024</v>
      </c>
      <c r="W3200" t="s">
        <v>38</v>
      </c>
      <c r="X3200" t="str">
        <f>IF(Table1[[#This Row],[Freight_Cost]]&gt;50000,"High","Low")</f>
        <v>High</v>
      </c>
      <c r="Y3200" s="5" t="str">
        <f>IF(Table1[[#This Row],[Profit]]&gt;10000,"Good","Average")</f>
        <v>Good</v>
      </c>
      <c r="Z3200" s="5" t="str" cm="1">
        <f t="array" ref="Z3200">_xlfn.IFS(K3200&lt;=5,"Excellent",K3200&lt;=10,"Good",TRUE,"Delayed")</f>
        <v>Good</v>
      </c>
      <c r="AA3200" s="5" t="str">
        <f>_xlfn.XLOOKUP(Table1[[#This Row],[Shipment_ID]],A:A,E:E)</f>
        <v>Maersk</v>
      </c>
      <c r="AB3200" s="5">
        <f t="shared" si="49"/>
        <v>10622.79</v>
      </c>
    </row>
    <row r="3201" spans="1:28">
      <c r="A3201" t="s">
        <v>3395</v>
      </c>
      <c r="B3201" s="1">
        <v>45458</v>
      </c>
      <c r="C3201" t="s">
        <v>50</v>
      </c>
      <c r="D3201" t="s">
        <v>108</v>
      </c>
      <c r="E3201" t="s">
        <v>102</v>
      </c>
      <c r="F3201" t="s">
        <v>32</v>
      </c>
      <c r="G3201" t="s">
        <v>90</v>
      </c>
      <c r="H3201">
        <v>20.16</v>
      </c>
      <c r="I3201">
        <v>1568</v>
      </c>
      <c r="J3201">
        <v>96.65</v>
      </c>
      <c r="K3201">
        <v>3</v>
      </c>
      <c r="L3201" t="s">
        <v>34</v>
      </c>
      <c r="M3201" t="s">
        <v>35</v>
      </c>
      <c r="N3201">
        <v>57558</v>
      </c>
      <c r="O3201" t="s">
        <v>518</v>
      </c>
      <c r="P3201" t="s">
        <v>70</v>
      </c>
      <c r="Q3201">
        <v>81.99</v>
      </c>
      <c r="R3201">
        <v>3942.4</v>
      </c>
      <c r="S3201">
        <v>3202.11</v>
      </c>
      <c r="T3201">
        <v>8791.51</v>
      </c>
      <c r="U3201" t="str">
        <f>TEXT(Table1[[#This Row],[Booking_Date]],"mmm")</f>
        <v>Jun</v>
      </c>
      <c r="V3201">
        <f>YEAR(Table1[[#This Row],[Booking_Date]])</f>
        <v>2024</v>
      </c>
      <c r="W3201" t="s">
        <v>75</v>
      </c>
      <c r="X3201" t="str">
        <f>IF(Table1[[#This Row],[Freight_Cost]]&gt;50000,"High","Low")</f>
        <v>High</v>
      </c>
      <c r="Y3201" s="5" t="str">
        <f>IF(Table1[[#This Row],[Profit]]&gt;10000,"Good","Average")</f>
        <v>Average</v>
      </c>
      <c r="Z3201" s="5" t="str" cm="1">
        <f t="array" ref="Z3201">_xlfn.IFS(K3201&lt;=5,"Excellent",K3201&lt;=10,"Good",TRUE,"Delayed")</f>
        <v>Excellent</v>
      </c>
      <c r="AA3201" s="5" t="str">
        <f>_xlfn.XLOOKUP(Table1[[#This Row],[Shipment_ID]],A:A,E:E)</f>
        <v>Maersk</v>
      </c>
      <c r="AB3201" s="5">
        <f t="shared" si="49"/>
        <v>8791.51</v>
      </c>
    </row>
    <row r="3202" spans="1:28">
      <c r="A3202" t="s">
        <v>3396</v>
      </c>
      <c r="B3202" s="1">
        <v>46095</v>
      </c>
      <c r="C3202" t="s">
        <v>64</v>
      </c>
      <c r="D3202" t="s">
        <v>51</v>
      </c>
      <c r="E3202" t="s">
        <v>102</v>
      </c>
      <c r="F3202" t="s">
        <v>58</v>
      </c>
      <c r="G3202" t="s">
        <v>52</v>
      </c>
      <c r="H3202">
        <v>11.68</v>
      </c>
      <c r="I3202">
        <v>2397</v>
      </c>
      <c r="J3202">
        <v>94.61</v>
      </c>
      <c r="K3202">
        <v>5</v>
      </c>
      <c r="L3202" t="s">
        <v>44</v>
      </c>
      <c r="M3202" t="s">
        <v>60</v>
      </c>
      <c r="N3202">
        <v>62629.2</v>
      </c>
      <c r="O3202" t="s">
        <v>454</v>
      </c>
      <c r="P3202" t="s">
        <v>37</v>
      </c>
      <c r="Q3202">
        <v>87.52</v>
      </c>
      <c r="R3202">
        <v>5261.2</v>
      </c>
      <c r="S3202">
        <v>1881.17</v>
      </c>
      <c r="T3202">
        <v>9620.15</v>
      </c>
      <c r="U3202" t="str">
        <f>TEXT(Table1[[#This Row],[Booking_Date]],"mmm")</f>
        <v>Mar</v>
      </c>
      <c r="V3202">
        <f>YEAR(Table1[[#This Row],[Booking_Date]])</f>
        <v>2026</v>
      </c>
      <c r="W3202" t="s">
        <v>38</v>
      </c>
      <c r="X3202" t="str">
        <f>IF(Table1[[#This Row],[Freight_Cost]]&gt;50000,"High","Low")</f>
        <v>High</v>
      </c>
      <c r="Y3202" s="5" t="str">
        <f>IF(Table1[[#This Row],[Profit]]&gt;10000,"Good","Average")</f>
        <v>Average</v>
      </c>
      <c r="Z3202" s="5" t="str" cm="1">
        <f t="array" ref="Z3202">_xlfn.IFS(K3202&lt;=5,"Excellent",K3202&lt;=10,"Good",TRUE,"Delayed")</f>
        <v>Excellent</v>
      </c>
      <c r="AA3202" s="5" t="str">
        <f>_xlfn.XLOOKUP(Table1[[#This Row],[Shipment_ID]],A:A,E:E)</f>
        <v>Maersk</v>
      </c>
      <c r="AB3202" s="5">
        <f t="shared" ref="AB3202:AB3265" si="50">INDEX(T:T,MATCH(A3202,A:A,0))</f>
        <v>9620.15</v>
      </c>
    </row>
    <row r="3203" spans="1:28">
      <c r="A3203" t="s">
        <v>3397</v>
      </c>
      <c r="B3203" s="1">
        <v>45465</v>
      </c>
      <c r="C3203" t="s">
        <v>89</v>
      </c>
      <c r="D3203" t="s">
        <v>51</v>
      </c>
      <c r="E3203" t="s">
        <v>99</v>
      </c>
      <c r="F3203" t="s">
        <v>32</v>
      </c>
      <c r="G3203" t="s">
        <v>52</v>
      </c>
      <c r="H3203">
        <v>21.41</v>
      </c>
      <c r="I3203">
        <v>2528</v>
      </c>
      <c r="J3203">
        <v>93.59</v>
      </c>
      <c r="K3203">
        <v>8</v>
      </c>
      <c r="L3203" t="s">
        <v>34</v>
      </c>
      <c r="M3203" t="s">
        <v>35</v>
      </c>
      <c r="N3203">
        <v>69835.8</v>
      </c>
      <c r="O3203" t="s">
        <v>432</v>
      </c>
      <c r="P3203" t="s">
        <v>47</v>
      </c>
      <c r="Q3203">
        <v>86.84</v>
      </c>
      <c r="R3203">
        <v>5912.4</v>
      </c>
      <c r="S3203">
        <v>4304.41</v>
      </c>
      <c r="T3203">
        <v>9010.35</v>
      </c>
      <c r="U3203" t="str">
        <f>TEXT(Table1[[#This Row],[Booking_Date]],"mmm")</f>
        <v>Jun</v>
      </c>
      <c r="V3203">
        <f>YEAR(Table1[[#This Row],[Booking_Date]])</f>
        <v>2024</v>
      </c>
      <c r="W3203" t="s">
        <v>75</v>
      </c>
      <c r="X3203" t="str">
        <f>IF(Table1[[#This Row],[Freight_Cost]]&gt;50000,"High","Low")</f>
        <v>High</v>
      </c>
      <c r="Y3203" s="5" t="str">
        <f>IF(Table1[[#This Row],[Profit]]&gt;10000,"Good","Average")</f>
        <v>Average</v>
      </c>
      <c r="Z3203" s="5" t="str" cm="1">
        <f t="array" ref="Z3203">_xlfn.IFS(K3203&lt;=5,"Excellent",K3203&lt;=10,"Good",TRUE,"Delayed")</f>
        <v>Good</v>
      </c>
      <c r="AA3203" s="5" t="str">
        <f>_xlfn.XLOOKUP(Table1[[#This Row],[Shipment_ID]],A:A,E:E)</f>
        <v>ONE</v>
      </c>
      <c r="AB3203" s="5">
        <f t="shared" si="50"/>
        <v>9010.35</v>
      </c>
    </row>
    <row r="3204" spans="1:28">
      <c r="A3204" t="s">
        <v>3398</v>
      </c>
      <c r="B3204" s="1">
        <v>45830</v>
      </c>
      <c r="C3204" t="s">
        <v>40</v>
      </c>
      <c r="D3204" t="s">
        <v>30</v>
      </c>
      <c r="E3204" t="s">
        <v>99</v>
      </c>
      <c r="F3204" t="s">
        <v>58</v>
      </c>
      <c r="G3204" t="s">
        <v>59</v>
      </c>
      <c r="H3204">
        <v>27.93</v>
      </c>
      <c r="I3204">
        <v>1927</v>
      </c>
      <c r="J3204">
        <v>100.12</v>
      </c>
      <c r="K3204">
        <v>4</v>
      </c>
      <c r="L3204" t="s">
        <v>68</v>
      </c>
      <c r="M3204" t="s">
        <v>45</v>
      </c>
      <c r="N3204">
        <v>76275.399999999994</v>
      </c>
      <c r="O3204" t="s">
        <v>287</v>
      </c>
      <c r="P3204" t="s">
        <v>37</v>
      </c>
      <c r="Q3204">
        <v>83.48</v>
      </c>
      <c r="R3204">
        <v>4971.2</v>
      </c>
      <c r="S3204">
        <v>4042.4</v>
      </c>
      <c r="T3204">
        <v>10392.200000000001</v>
      </c>
      <c r="U3204" t="str">
        <f>TEXT(Table1[[#This Row],[Booking_Date]],"mmm")</f>
        <v>Jun</v>
      </c>
      <c r="V3204">
        <f>YEAR(Table1[[#This Row],[Booking_Date]])</f>
        <v>2025</v>
      </c>
      <c r="W3204" t="s">
        <v>75</v>
      </c>
      <c r="X3204" t="str">
        <f>IF(Table1[[#This Row],[Freight_Cost]]&gt;50000,"High","Low")</f>
        <v>High</v>
      </c>
      <c r="Y3204" s="5" t="str">
        <f>IF(Table1[[#This Row],[Profit]]&gt;10000,"Good","Average")</f>
        <v>Good</v>
      </c>
      <c r="Z3204" s="5" t="str" cm="1">
        <f t="array" ref="Z3204">_xlfn.IFS(K3204&lt;=5,"Excellent",K3204&lt;=10,"Good",TRUE,"Delayed")</f>
        <v>Excellent</v>
      </c>
      <c r="AA3204" s="5" t="str">
        <f>_xlfn.XLOOKUP(Table1[[#This Row],[Shipment_ID]],A:A,E:E)</f>
        <v>ONE</v>
      </c>
      <c r="AB3204" s="5">
        <f t="shared" si="50"/>
        <v>10392.200000000001</v>
      </c>
    </row>
    <row r="3205" spans="1:28">
      <c r="A3205" t="s">
        <v>3399</v>
      </c>
      <c r="B3205" s="1">
        <v>45549</v>
      </c>
      <c r="C3205" t="s">
        <v>121</v>
      </c>
      <c r="D3205" t="s">
        <v>30</v>
      </c>
      <c r="E3205" t="s">
        <v>102</v>
      </c>
      <c r="F3205" t="s">
        <v>32</v>
      </c>
      <c r="G3205" t="s">
        <v>52</v>
      </c>
      <c r="H3205">
        <v>21.52</v>
      </c>
      <c r="I3205">
        <v>2231</v>
      </c>
      <c r="J3205">
        <v>100.7</v>
      </c>
      <c r="K3205">
        <v>6</v>
      </c>
      <c r="L3205" t="s">
        <v>44</v>
      </c>
      <c r="M3205" t="s">
        <v>45</v>
      </c>
      <c r="N3205">
        <v>59724</v>
      </c>
      <c r="O3205" t="s">
        <v>80</v>
      </c>
      <c r="P3205" t="s">
        <v>54</v>
      </c>
      <c r="Q3205">
        <v>84.22</v>
      </c>
      <c r="R3205">
        <v>5322.8</v>
      </c>
      <c r="S3205">
        <v>4815.1899999999996</v>
      </c>
      <c r="T3205">
        <v>6891.2</v>
      </c>
      <c r="U3205" t="str">
        <f>TEXT(Table1[[#This Row],[Booking_Date]],"mmm")</f>
        <v>Sep</v>
      </c>
      <c r="V3205">
        <f>YEAR(Table1[[#This Row],[Booking_Date]])</f>
        <v>2024</v>
      </c>
      <c r="W3205" t="s">
        <v>48</v>
      </c>
      <c r="X3205" t="str">
        <f>IF(Table1[[#This Row],[Freight_Cost]]&gt;50000,"High","Low")</f>
        <v>High</v>
      </c>
      <c r="Y3205" s="5" t="str">
        <f>IF(Table1[[#This Row],[Profit]]&gt;10000,"Good","Average")</f>
        <v>Average</v>
      </c>
      <c r="Z3205" s="5" t="str" cm="1">
        <f t="array" ref="Z3205">_xlfn.IFS(K3205&lt;=5,"Excellent",K3205&lt;=10,"Good",TRUE,"Delayed")</f>
        <v>Good</v>
      </c>
      <c r="AA3205" s="5" t="str">
        <f>_xlfn.XLOOKUP(Table1[[#This Row],[Shipment_ID]],A:A,E:E)</f>
        <v>Maersk</v>
      </c>
      <c r="AB3205" s="5">
        <f t="shared" si="50"/>
        <v>6891.2</v>
      </c>
    </row>
    <row r="3206" spans="1:28">
      <c r="A3206" t="s">
        <v>3400</v>
      </c>
      <c r="B3206" s="1">
        <v>45704</v>
      </c>
      <c r="C3206" t="s">
        <v>121</v>
      </c>
      <c r="D3206" t="s">
        <v>108</v>
      </c>
      <c r="E3206" t="s">
        <v>99</v>
      </c>
      <c r="F3206" t="s">
        <v>32</v>
      </c>
      <c r="G3206" t="s">
        <v>43</v>
      </c>
      <c r="H3206">
        <v>25.44</v>
      </c>
      <c r="I3206">
        <v>2579</v>
      </c>
      <c r="J3206">
        <v>101.79</v>
      </c>
      <c r="K3206">
        <v>7</v>
      </c>
      <c r="L3206" t="s">
        <v>68</v>
      </c>
      <c r="M3206" t="s">
        <v>60</v>
      </c>
      <c r="N3206">
        <v>68558.8</v>
      </c>
      <c r="O3206" t="s">
        <v>128</v>
      </c>
      <c r="P3206" t="s">
        <v>78</v>
      </c>
      <c r="Q3206">
        <v>86.17</v>
      </c>
      <c r="R3206">
        <v>6175.6</v>
      </c>
      <c r="S3206">
        <v>3701.35</v>
      </c>
      <c r="T3206">
        <v>7660.37</v>
      </c>
      <c r="U3206" t="str">
        <f>TEXT(Table1[[#This Row],[Booking_Date]],"mmm")</f>
        <v>Feb</v>
      </c>
      <c r="V3206">
        <f>YEAR(Table1[[#This Row],[Booking_Date]])</f>
        <v>2025</v>
      </c>
      <c r="W3206" t="s">
        <v>38</v>
      </c>
      <c r="X3206" t="str">
        <f>IF(Table1[[#This Row],[Freight_Cost]]&gt;50000,"High","Low")</f>
        <v>High</v>
      </c>
      <c r="Y3206" s="5" t="str">
        <f>IF(Table1[[#This Row],[Profit]]&gt;10000,"Good","Average")</f>
        <v>Average</v>
      </c>
      <c r="Z3206" s="5" t="str" cm="1">
        <f t="array" ref="Z3206">_xlfn.IFS(K3206&lt;=5,"Excellent",K3206&lt;=10,"Good",TRUE,"Delayed")</f>
        <v>Good</v>
      </c>
      <c r="AA3206" s="5" t="str">
        <f>_xlfn.XLOOKUP(Table1[[#This Row],[Shipment_ID]],A:A,E:E)</f>
        <v>ONE</v>
      </c>
      <c r="AB3206" s="5">
        <f t="shared" si="50"/>
        <v>7660.37</v>
      </c>
    </row>
    <row r="3207" spans="1:28">
      <c r="A3207" t="s">
        <v>3401</v>
      </c>
      <c r="B3207" s="1">
        <v>45990</v>
      </c>
      <c r="C3207" t="s">
        <v>115</v>
      </c>
      <c r="D3207" t="s">
        <v>72</v>
      </c>
      <c r="E3207" t="s">
        <v>66</v>
      </c>
      <c r="F3207" t="s">
        <v>32</v>
      </c>
      <c r="G3207" t="s">
        <v>59</v>
      </c>
      <c r="H3207">
        <v>22.29</v>
      </c>
      <c r="I3207">
        <v>2266</v>
      </c>
      <c r="J3207">
        <v>86.05</v>
      </c>
      <c r="K3207">
        <v>5</v>
      </c>
      <c r="L3207" t="s">
        <v>68</v>
      </c>
      <c r="M3207" t="s">
        <v>35</v>
      </c>
      <c r="N3207">
        <v>64079</v>
      </c>
      <c r="O3207" t="s">
        <v>113</v>
      </c>
      <c r="P3207" t="s">
        <v>37</v>
      </c>
      <c r="Q3207">
        <v>86.54</v>
      </c>
      <c r="R3207">
        <v>5423.6</v>
      </c>
      <c r="S3207">
        <v>2802.06</v>
      </c>
      <c r="T3207">
        <v>7280.73</v>
      </c>
      <c r="U3207" t="str">
        <f>TEXT(Table1[[#This Row],[Booking_Date]],"mmm")</f>
        <v>Nov</v>
      </c>
      <c r="V3207">
        <f>YEAR(Table1[[#This Row],[Booking_Date]])</f>
        <v>2025</v>
      </c>
      <c r="W3207" t="s">
        <v>104</v>
      </c>
      <c r="X3207" t="str">
        <f>IF(Table1[[#This Row],[Freight_Cost]]&gt;50000,"High","Low")</f>
        <v>High</v>
      </c>
      <c r="Y3207" s="5" t="str">
        <f>IF(Table1[[#This Row],[Profit]]&gt;10000,"Good","Average")</f>
        <v>Average</v>
      </c>
      <c r="Z3207" s="5" t="str" cm="1">
        <f t="array" ref="Z3207">_xlfn.IFS(K3207&lt;=5,"Excellent",K3207&lt;=10,"Good",TRUE,"Delayed")</f>
        <v>Excellent</v>
      </c>
      <c r="AA3207" s="5" t="str">
        <f>_xlfn.XLOOKUP(Table1[[#This Row],[Shipment_ID]],A:A,E:E)</f>
        <v>COSCO</v>
      </c>
      <c r="AB3207" s="5">
        <f t="shared" si="50"/>
        <v>7280.73</v>
      </c>
    </row>
    <row r="3208" spans="1:28">
      <c r="A3208" t="s">
        <v>3402</v>
      </c>
      <c r="B3208" s="1">
        <v>45798</v>
      </c>
      <c r="C3208" t="s">
        <v>121</v>
      </c>
      <c r="D3208" t="s">
        <v>51</v>
      </c>
      <c r="E3208" t="s">
        <v>31</v>
      </c>
      <c r="F3208" t="s">
        <v>58</v>
      </c>
      <c r="G3208" t="s">
        <v>52</v>
      </c>
      <c r="H3208">
        <v>10.01</v>
      </c>
      <c r="I3208">
        <v>1042</v>
      </c>
      <c r="J3208">
        <v>97.6</v>
      </c>
      <c r="K3208">
        <v>2</v>
      </c>
      <c r="L3208" t="s">
        <v>44</v>
      </c>
      <c r="M3208" t="s">
        <v>45</v>
      </c>
      <c r="N3208">
        <v>46725</v>
      </c>
      <c r="O3208" t="s">
        <v>436</v>
      </c>
      <c r="P3208" t="s">
        <v>74</v>
      </c>
      <c r="Q3208">
        <v>87.66</v>
      </c>
      <c r="R3208">
        <v>2484.4</v>
      </c>
      <c r="S3208">
        <v>4828.04</v>
      </c>
      <c r="T3208">
        <v>7843.94</v>
      </c>
      <c r="U3208" t="str">
        <f>TEXT(Table1[[#This Row],[Booking_Date]],"mmm")</f>
        <v>May</v>
      </c>
      <c r="V3208">
        <f>YEAR(Table1[[#This Row],[Booking_Date]])</f>
        <v>2025</v>
      </c>
      <c r="W3208" t="s">
        <v>75</v>
      </c>
      <c r="X3208" t="str">
        <f>IF(Table1[[#This Row],[Freight_Cost]]&gt;50000,"High","Low")</f>
        <v>Low</v>
      </c>
      <c r="Y3208" s="5" t="str">
        <f>IF(Table1[[#This Row],[Profit]]&gt;10000,"Good","Average")</f>
        <v>Average</v>
      </c>
      <c r="Z3208" s="5" t="str" cm="1">
        <f t="array" ref="Z3208">_xlfn.IFS(K3208&lt;=5,"Excellent",K3208&lt;=10,"Good",TRUE,"Delayed")</f>
        <v>Excellent</v>
      </c>
      <c r="AA3208" s="5" t="str">
        <f>_xlfn.XLOOKUP(Table1[[#This Row],[Shipment_ID]],A:A,E:E)</f>
        <v>Hapag-Lloyd</v>
      </c>
      <c r="AB3208" s="5">
        <f t="shared" si="50"/>
        <v>7843.94</v>
      </c>
    </row>
    <row r="3209" spans="1:28">
      <c r="A3209" t="s">
        <v>3403</v>
      </c>
      <c r="B3209" s="1">
        <v>45512</v>
      </c>
      <c r="C3209" t="s">
        <v>40</v>
      </c>
      <c r="D3209" t="s">
        <v>56</v>
      </c>
      <c r="E3209" t="s">
        <v>83</v>
      </c>
      <c r="F3209" t="s">
        <v>32</v>
      </c>
      <c r="G3209" t="s">
        <v>90</v>
      </c>
      <c r="H3209">
        <v>23.72</v>
      </c>
      <c r="I3209">
        <v>2398</v>
      </c>
      <c r="J3209">
        <v>92.83</v>
      </c>
      <c r="K3209">
        <v>6</v>
      </c>
      <c r="L3209" t="s">
        <v>44</v>
      </c>
      <c r="M3209" t="s">
        <v>35</v>
      </c>
      <c r="N3209">
        <v>65263.6</v>
      </c>
      <c r="O3209" t="s">
        <v>598</v>
      </c>
      <c r="P3209" t="s">
        <v>47</v>
      </c>
      <c r="Q3209">
        <v>84.74</v>
      </c>
      <c r="R3209">
        <v>5744.8</v>
      </c>
      <c r="S3209">
        <v>1516.72</v>
      </c>
      <c r="T3209">
        <v>5648.18</v>
      </c>
      <c r="U3209" t="str">
        <f>TEXT(Table1[[#This Row],[Booking_Date]],"mmm")</f>
        <v>Aug</v>
      </c>
      <c r="V3209">
        <f>YEAR(Table1[[#This Row],[Booking_Date]])</f>
        <v>2024</v>
      </c>
      <c r="W3209" t="s">
        <v>48</v>
      </c>
      <c r="X3209" t="str">
        <f>IF(Table1[[#This Row],[Freight_Cost]]&gt;50000,"High","Low")</f>
        <v>High</v>
      </c>
      <c r="Y3209" s="5" t="str">
        <f>IF(Table1[[#This Row],[Profit]]&gt;10000,"Good","Average")</f>
        <v>Average</v>
      </c>
      <c r="Z3209" s="5" t="str" cm="1">
        <f t="array" ref="Z3209">_xlfn.IFS(K3209&lt;=5,"Excellent",K3209&lt;=10,"Good",TRUE,"Delayed")</f>
        <v>Good</v>
      </c>
      <c r="AA3209" s="5" t="str">
        <f>_xlfn.XLOOKUP(Table1[[#This Row],[Shipment_ID]],A:A,E:E)</f>
        <v>MSC</v>
      </c>
      <c r="AB3209" s="5">
        <f t="shared" si="50"/>
        <v>5648.18</v>
      </c>
    </row>
    <row r="3210" spans="1:28">
      <c r="A3210" t="s">
        <v>3404</v>
      </c>
      <c r="B3210" s="1">
        <v>45653</v>
      </c>
      <c r="C3210" t="s">
        <v>115</v>
      </c>
      <c r="D3210" t="s">
        <v>82</v>
      </c>
      <c r="E3210" t="s">
        <v>66</v>
      </c>
      <c r="F3210" t="s">
        <v>58</v>
      </c>
      <c r="G3210" t="s">
        <v>67</v>
      </c>
      <c r="H3210">
        <v>27.18</v>
      </c>
      <c r="I3210">
        <v>1773</v>
      </c>
      <c r="J3210">
        <v>88.72</v>
      </c>
      <c r="K3210">
        <v>5</v>
      </c>
      <c r="L3210" t="s">
        <v>44</v>
      </c>
      <c r="M3210" t="s">
        <v>35</v>
      </c>
      <c r="N3210">
        <v>72384.399999999994</v>
      </c>
      <c r="O3210" t="s">
        <v>283</v>
      </c>
      <c r="P3210" t="s">
        <v>62</v>
      </c>
      <c r="Q3210">
        <v>81.16</v>
      </c>
      <c r="R3210">
        <v>4633.2</v>
      </c>
      <c r="S3210">
        <v>2574.56</v>
      </c>
      <c r="T3210">
        <v>9583.77</v>
      </c>
      <c r="U3210" t="str">
        <f>TEXT(Table1[[#This Row],[Booking_Date]],"mmm")</f>
        <v>Dec</v>
      </c>
      <c r="V3210">
        <f>YEAR(Table1[[#This Row],[Booking_Date]])</f>
        <v>2024</v>
      </c>
      <c r="W3210" t="s">
        <v>104</v>
      </c>
      <c r="X3210" t="str">
        <f>IF(Table1[[#This Row],[Freight_Cost]]&gt;50000,"High","Low")</f>
        <v>High</v>
      </c>
      <c r="Y3210" s="5" t="str">
        <f>IF(Table1[[#This Row],[Profit]]&gt;10000,"Good","Average")</f>
        <v>Average</v>
      </c>
      <c r="Z3210" s="5" t="str" cm="1">
        <f t="array" ref="Z3210">_xlfn.IFS(K3210&lt;=5,"Excellent",K3210&lt;=10,"Good",TRUE,"Delayed")</f>
        <v>Excellent</v>
      </c>
      <c r="AA3210" s="5" t="str">
        <f>_xlfn.XLOOKUP(Table1[[#This Row],[Shipment_ID]],A:A,E:E)</f>
        <v>COSCO</v>
      </c>
      <c r="AB3210" s="5">
        <f t="shared" si="50"/>
        <v>9583.77</v>
      </c>
    </row>
    <row r="3211" spans="1:28">
      <c r="A3211" t="s">
        <v>3405</v>
      </c>
      <c r="B3211" s="1">
        <v>46078</v>
      </c>
      <c r="C3211" t="s">
        <v>115</v>
      </c>
      <c r="D3211" t="s">
        <v>56</v>
      </c>
      <c r="E3211" t="s">
        <v>31</v>
      </c>
      <c r="F3211" t="s">
        <v>58</v>
      </c>
      <c r="G3211" t="s">
        <v>52</v>
      </c>
      <c r="H3211">
        <v>18.41</v>
      </c>
      <c r="I3211">
        <v>1179</v>
      </c>
      <c r="J3211">
        <v>97.37</v>
      </c>
      <c r="K3211">
        <v>4</v>
      </c>
      <c r="L3211" t="s">
        <v>34</v>
      </c>
      <c r="M3211" t="s">
        <v>60</v>
      </c>
      <c r="N3211">
        <v>59401.4</v>
      </c>
      <c r="O3211" t="s">
        <v>248</v>
      </c>
      <c r="P3211" t="s">
        <v>54</v>
      </c>
      <c r="Q3211">
        <v>86.67</v>
      </c>
      <c r="R3211">
        <v>3094.4</v>
      </c>
      <c r="S3211">
        <v>4674.3900000000003</v>
      </c>
      <c r="T3211">
        <v>4835.26</v>
      </c>
      <c r="U3211" t="str">
        <f>TEXT(Table1[[#This Row],[Booking_Date]],"mmm")</f>
        <v>Feb</v>
      </c>
      <c r="V3211">
        <f>YEAR(Table1[[#This Row],[Booking_Date]])</f>
        <v>2026</v>
      </c>
      <c r="W3211" t="s">
        <v>38</v>
      </c>
      <c r="X3211" t="str">
        <f>IF(Table1[[#This Row],[Freight_Cost]]&gt;50000,"High","Low")</f>
        <v>High</v>
      </c>
      <c r="Y3211" s="5" t="str">
        <f>IF(Table1[[#This Row],[Profit]]&gt;10000,"Good","Average")</f>
        <v>Average</v>
      </c>
      <c r="Z3211" s="5" t="str" cm="1">
        <f t="array" ref="Z3211">_xlfn.IFS(K3211&lt;=5,"Excellent",K3211&lt;=10,"Good",TRUE,"Delayed")</f>
        <v>Excellent</v>
      </c>
      <c r="AA3211" s="5" t="str">
        <f>_xlfn.XLOOKUP(Table1[[#This Row],[Shipment_ID]],A:A,E:E)</f>
        <v>Hapag-Lloyd</v>
      </c>
      <c r="AB3211" s="5">
        <f t="shared" si="50"/>
        <v>4835.26</v>
      </c>
    </row>
    <row r="3212" spans="1:28">
      <c r="A3212" t="s">
        <v>3406</v>
      </c>
      <c r="B3212" s="1">
        <v>46112</v>
      </c>
      <c r="C3212" t="s">
        <v>64</v>
      </c>
      <c r="D3212" t="s">
        <v>41</v>
      </c>
      <c r="E3212" t="s">
        <v>83</v>
      </c>
      <c r="F3212" t="s">
        <v>58</v>
      </c>
      <c r="G3212" t="s">
        <v>33</v>
      </c>
      <c r="H3212">
        <v>24.1</v>
      </c>
      <c r="I3212">
        <v>1348</v>
      </c>
      <c r="J3212">
        <v>86.24</v>
      </c>
      <c r="K3212">
        <v>5</v>
      </c>
      <c r="L3212" t="s">
        <v>44</v>
      </c>
      <c r="M3212" t="s">
        <v>60</v>
      </c>
      <c r="N3212">
        <v>60214.8</v>
      </c>
      <c r="O3212" t="s">
        <v>184</v>
      </c>
      <c r="P3212" t="s">
        <v>54</v>
      </c>
      <c r="Q3212">
        <v>86.88</v>
      </c>
      <c r="R3212">
        <v>3660</v>
      </c>
      <c r="S3212">
        <v>4651.37</v>
      </c>
      <c r="T3212">
        <v>5476.8</v>
      </c>
      <c r="U3212" t="str">
        <f>TEXT(Table1[[#This Row],[Booking_Date]],"mmm")</f>
        <v>Mar</v>
      </c>
      <c r="V3212">
        <f>YEAR(Table1[[#This Row],[Booking_Date]])</f>
        <v>2026</v>
      </c>
      <c r="W3212" t="s">
        <v>38</v>
      </c>
      <c r="X3212" t="str">
        <f>IF(Table1[[#This Row],[Freight_Cost]]&gt;50000,"High","Low")</f>
        <v>High</v>
      </c>
      <c r="Y3212" s="5" t="str">
        <f>IF(Table1[[#This Row],[Profit]]&gt;10000,"Good","Average")</f>
        <v>Average</v>
      </c>
      <c r="Z3212" s="5" t="str" cm="1">
        <f t="array" ref="Z3212">_xlfn.IFS(K3212&lt;=5,"Excellent",K3212&lt;=10,"Good",TRUE,"Delayed")</f>
        <v>Excellent</v>
      </c>
      <c r="AA3212" s="5" t="str">
        <f>_xlfn.XLOOKUP(Table1[[#This Row],[Shipment_ID]],A:A,E:E)</f>
        <v>MSC</v>
      </c>
      <c r="AB3212" s="5">
        <f t="shared" si="50"/>
        <v>5476.8</v>
      </c>
    </row>
    <row r="3213" spans="1:28">
      <c r="A3213" t="s">
        <v>3407</v>
      </c>
      <c r="B3213" s="1">
        <v>45682</v>
      </c>
      <c r="C3213" t="s">
        <v>121</v>
      </c>
      <c r="D3213" t="s">
        <v>41</v>
      </c>
      <c r="E3213" t="s">
        <v>42</v>
      </c>
      <c r="F3213" t="s">
        <v>58</v>
      </c>
      <c r="G3213" t="s">
        <v>67</v>
      </c>
      <c r="H3213">
        <v>25.53</v>
      </c>
      <c r="I3213">
        <v>381</v>
      </c>
      <c r="J3213">
        <v>91.74</v>
      </c>
      <c r="K3213">
        <v>2</v>
      </c>
      <c r="L3213" t="s">
        <v>44</v>
      </c>
      <c r="M3213" t="s">
        <v>35</v>
      </c>
      <c r="N3213">
        <v>54557.8</v>
      </c>
      <c r="O3213" t="s">
        <v>113</v>
      </c>
      <c r="P3213" t="s">
        <v>47</v>
      </c>
      <c r="Q3213">
        <v>87.98</v>
      </c>
      <c r="R3213">
        <v>1783.2</v>
      </c>
      <c r="S3213">
        <v>4408.2700000000004</v>
      </c>
      <c r="T3213">
        <v>5374</v>
      </c>
      <c r="U3213" t="str">
        <f>TEXT(Table1[[#This Row],[Booking_Date]],"mmm")</f>
        <v>Jan</v>
      </c>
      <c r="V3213">
        <f>YEAR(Table1[[#This Row],[Booking_Date]])</f>
        <v>2025</v>
      </c>
      <c r="W3213" t="s">
        <v>38</v>
      </c>
      <c r="X3213" t="str">
        <f>IF(Table1[[#This Row],[Freight_Cost]]&gt;50000,"High","Low")</f>
        <v>High</v>
      </c>
      <c r="Y3213" s="5" t="str">
        <f>IF(Table1[[#This Row],[Profit]]&gt;10000,"Good","Average")</f>
        <v>Average</v>
      </c>
      <c r="Z3213" s="5" t="str" cm="1">
        <f t="array" ref="Z3213">_xlfn.IFS(K3213&lt;=5,"Excellent",K3213&lt;=10,"Good",TRUE,"Delayed")</f>
        <v>Excellent</v>
      </c>
      <c r="AA3213" s="5" t="str">
        <f>_xlfn.XLOOKUP(Table1[[#This Row],[Shipment_ID]],A:A,E:E)</f>
        <v>CMA CGM</v>
      </c>
      <c r="AB3213" s="5">
        <f t="shared" si="50"/>
        <v>5374</v>
      </c>
    </row>
    <row r="3214" spans="1:28">
      <c r="A3214" t="s">
        <v>3408</v>
      </c>
      <c r="B3214" s="1">
        <v>46139</v>
      </c>
      <c r="C3214" t="s">
        <v>115</v>
      </c>
      <c r="D3214" t="s">
        <v>56</v>
      </c>
      <c r="E3214" t="s">
        <v>102</v>
      </c>
      <c r="F3214" t="s">
        <v>32</v>
      </c>
      <c r="G3214" t="s">
        <v>33</v>
      </c>
      <c r="H3214">
        <v>21.68</v>
      </c>
      <c r="I3214">
        <v>1078</v>
      </c>
      <c r="J3214">
        <v>86.44</v>
      </c>
      <c r="K3214">
        <v>4</v>
      </c>
      <c r="L3214" t="s">
        <v>44</v>
      </c>
      <c r="M3214" t="s">
        <v>35</v>
      </c>
      <c r="N3214">
        <v>46820.800000000003</v>
      </c>
      <c r="O3214" t="s">
        <v>410</v>
      </c>
      <c r="P3214" t="s">
        <v>78</v>
      </c>
      <c r="Q3214">
        <v>85.04</v>
      </c>
      <c r="R3214">
        <v>3023.2</v>
      </c>
      <c r="S3214">
        <v>2522.34</v>
      </c>
      <c r="T3214">
        <v>4478.84</v>
      </c>
      <c r="U3214" t="str">
        <f>TEXT(Table1[[#This Row],[Booking_Date]],"mmm")</f>
        <v>Apr</v>
      </c>
      <c r="V3214">
        <f>YEAR(Table1[[#This Row],[Booking_Date]])</f>
        <v>2026</v>
      </c>
      <c r="W3214" t="s">
        <v>75</v>
      </c>
      <c r="X3214" t="str">
        <f>IF(Table1[[#This Row],[Freight_Cost]]&gt;50000,"High","Low")</f>
        <v>Low</v>
      </c>
      <c r="Y3214" s="5" t="str">
        <f>IF(Table1[[#This Row],[Profit]]&gt;10000,"Good","Average")</f>
        <v>Average</v>
      </c>
      <c r="Z3214" s="5" t="str" cm="1">
        <f t="array" ref="Z3214">_xlfn.IFS(K3214&lt;=5,"Excellent",K3214&lt;=10,"Good",TRUE,"Delayed")</f>
        <v>Excellent</v>
      </c>
      <c r="AA3214" s="5" t="str">
        <f>_xlfn.XLOOKUP(Table1[[#This Row],[Shipment_ID]],A:A,E:E)</f>
        <v>Maersk</v>
      </c>
      <c r="AB3214" s="5">
        <f t="shared" si="50"/>
        <v>4478.84</v>
      </c>
    </row>
    <row r="3215" spans="1:28">
      <c r="A3215" t="s">
        <v>3409</v>
      </c>
      <c r="B3215" s="1">
        <v>45773</v>
      </c>
      <c r="C3215" t="s">
        <v>40</v>
      </c>
      <c r="D3215" t="s">
        <v>82</v>
      </c>
      <c r="E3215" t="s">
        <v>83</v>
      </c>
      <c r="F3215" t="s">
        <v>32</v>
      </c>
      <c r="G3215" t="s">
        <v>84</v>
      </c>
      <c r="H3215">
        <v>13.8</v>
      </c>
      <c r="I3215">
        <v>1131</v>
      </c>
      <c r="J3215">
        <v>85.26</v>
      </c>
      <c r="K3215">
        <v>4</v>
      </c>
      <c r="L3215" t="s">
        <v>68</v>
      </c>
      <c r="M3215" t="s">
        <v>45</v>
      </c>
      <c r="N3215">
        <v>40223.199999999997</v>
      </c>
      <c r="O3215" t="s">
        <v>97</v>
      </c>
      <c r="P3215" t="s">
        <v>54</v>
      </c>
      <c r="Q3215">
        <v>84.64</v>
      </c>
      <c r="R3215">
        <v>2814</v>
      </c>
      <c r="S3215">
        <v>2095.09</v>
      </c>
      <c r="T3215">
        <v>3409.09</v>
      </c>
      <c r="U3215" t="str">
        <f>TEXT(Table1[[#This Row],[Booking_Date]],"mmm")</f>
        <v>Apr</v>
      </c>
      <c r="V3215">
        <f>YEAR(Table1[[#This Row],[Booking_Date]])</f>
        <v>2025</v>
      </c>
      <c r="W3215" t="s">
        <v>75</v>
      </c>
      <c r="X3215" t="str">
        <f>IF(Table1[[#This Row],[Freight_Cost]]&gt;50000,"High","Low")</f>
        <v>Low</v>
      </c>
      <c r="Y3215" s="5" t="str">
        <f>IF(Table1[[#This Row],[Profit]]&gt;10000,"Good","Average")</f>
        <v>Average</v>
      </c>
      <c r="Z3215" s="5" t="str" cm="1">
        <f t="array" ref="Z3215">_xlfn.IFS(K3215&lt;=5,"Excellent",K3215&lt;=10,"Good",TRUE,"Delayed")</f>
        <v>Excellent</v>
      </c>
      <c r="AA3215" s="5" t="str">
        <f>_xlfn.XLOOKUP(Table1[[#This Row],[Shipment_ID]],A:A,E:E)</f>
        <v>MSC</v>
      </c>
      <c r="AB3215" s="5">
        <f t="shared" si="50"/>
        <v>3409.09</v>
      </c>
    </row>
    <row r="3216" spans="1:28">
      <c r="A3216" t="s">
        <v>3410</v>
      </c>
      <c r="B3216" s="1">
        <v>45814</v>
      </c>
      <c r="C3216" t="s">
        <v>121</v>
      </c>
      <c r="D3216" t="s">
        <v>82</v>
      </c>
      <c r="E3216" t="s">
        <v>83</v>
      </c>
      <c r="F3216" t="s">
        <v>32</v>
      </c>
      <c r="G3216" t="s">
        <v>43</v>
      </c>
      <c r="H3216">
        <v>14.78</v>
      </c>
      <c r="I3216">
        <v>778</v>
      </c>
      <c r="J3216">
        <v>104.78</v>
      </c>
      <c r="K3216">
        <v>2</v>
      </c>
      <c r="L3216" t="s">
        <v>34</v>
      </c>
      <c r="M3216" t="s">
        <v>60</v>
      </c>
      <c r="N3216">
        <v>40211.599999999999</v>
      </c>
      <c r="O3216" t="s">
        <v>126</v>
      </c>
      <c r="P3216" t="s">
        <v>74</v>
      </c>
      <c r="Q3216">
        <v>82.56</v>
      </c>
      <c r="R3216">
        <v>2147.1999999999998</v>
      </c>
      <c r="S3216">
        <v>2803.44</v>
      </c>
      <c r="T3216">
        <v>4399.05</v>
      </c>
      <c r="U3216" t="str">
        <f>TEXT(Table1[[#This Row],[Booking_Date]],"mmm")</f>
        <v>Jun</v>
      </c>
      <c r="V3216">
        <f>YEAR(Table1[[#This Row],[Booking_Date]])</f>
        <v>2025</v>
      </c>
      <c r="W3216" t="s">
        <v>75</v>
      </c>
      <c r="X3216" t="str">
        <f>IF(Table1[[#This Row],[Freight_Cost]]&gt;50000,"High","Low")</f>
        <v>Low</v>
      </c>
      <c r="Y3216" s="5" t="str">
        <f>IF(Table1[[#This Row],[Profit]]&gt;10000,"Good","Average")</f>
        <v>Average</v>
      </c>
      <c r="Z3216" s="5" t="str" cm="1">
        <f t="array" ref="Z3216">_xlfn.IFS(K3216&lt;=5,"Excellent",K3216&lt;=10,"Good",TRUE,"Delayed")</f>
        <v>Excellent</v>
      </c>
      <c r="AA3216" s="5" t="str">
        <f>_xlfn.XLOOKUP(Table1[[#This Row],[Shipment_ID]],A:A,E:E)</f>
        <v>MSC</v>
      </c>
      <c r="AB3216" s="5">
        <f t="shared" si="50"/>
        <v>4399.05</v>
      </c>
    </row>
    <row r="3217" spans="1:28">
      <c r="A3217" t="s">
        <v>3411</v>
      </c>
      <c r="B3217" s="1">
        <v>45364</v>
      </c>
      <c r="C3217" t="s">
        <v>29</v>
      </c>
      <c r="D3217" t="s">
        <v>51</v>
      </c>
      <c r="E3217" t="s">
        <v>102</v>
      </c>
      <c r="F3217" t="s">
        <v>32</v>
      </c>
      <c r="G3217" t="s">
        <v>67</v>
      </c>
      <c r="H3217">
        <v>21.71</v>
      </c>
      <c r="I3217">
        <v>1689</v>
      </c>
      <c r="J3217">
        <v>100.92</v>
      </c>
      <c r="K3217">
        <v>6</v>
      </c>
      <c r="L3217" t="s">
        <v>44</v>
      </c>
      <c r="M3217" t="s">
        <v>35</v>
      </c>
      <c r="N3217">
        <v>55917.4</v>
      </c>
      <c r="O3217" t="s">
        <v>77</v>
      </c>
      <c r="P3217" t="s">
        <v>54</v>
      </c>
      <c r="Q3217">
        <v>83.35</v>
      </c>
      <c r="R3217">
        <v>4246.3999999999996</v>
      </c>
      <c r="S3217">
        <v>3507.95</v>
      </c>
      <c r="T3217">
        <v>6164.61</v>
      </c>
      <c r="U3217" t="str">
        <f>TEXT(Table1[[#This Row],[Booking_Date]],"mmm")</f>
        <v>Mar</v>
      </c>
      <c r="V3217">
        <f>YEAR(Table1[[#This Row],[Booking_Date]])</f>
        <v>2024</v>
      </c>
      <c r="W3217" t="s">
        <v>38</v>
      </c>
      <c r="X3217" t="str">
        <f>IF(Table1[[#This Row],[Freight_Cost]]&gt;50000,"High","Low")</f>
        <v>High</v>
      </c>
      <c r="Y3217" s="5" t="str">
        <f>IF(Table1[[#This Row],[Profit]]&gt;10000,"Good","Average")</f>
        <v>Average</v>
      </c>
      <c r="Z3217" s="5" t="str" cm="1">
        <f t="array" ref="Z3217">_xlfn.IFS(K3217&lt;=5,"Excellent",K3217&lt;=10,"Good",TRUE,"Delayed")</f>
        <v>Good</v>
      </c>
      <c r="AA3217" s="5" t="str">
        <f>_xlfn.XLOOKUP(Table1[[#This Row],[Shipment_ID]],A:A,E:E)</f>
        <v>Maersk</v>
      </c>
      <c r="AB3217" s="5">
        <f t="shared" si="50"/>
        <v>6164.61</v>
      </c>
    </row>
    <row r="3218" spans="1:28">
      <c r="A3218" t="s">
        <v>3412</v>
      </c>
      <c r="B3218" s="1">
        <v>45704</v>
      </c>
      <c r="C3218" t="s">
        <v>89</v>
      </c>
      <c r="D3218" t="s">
        <v>30</v>
      </c>
      <c r="E3218" t="s">
        <v>66</v>
      </c>
      <c r="F3218" t="s">
        <v>58</v>
      </c>
      <c r="G3218" t="s">
        <v>33</v>
      </c>
      <c r="H3218">
        <v>17.5</v>
      </c>
      <c r="I3218">
        <v>1674</v>
      </c>
      <c r="J3218">
        <v>90.18</v>
      </c>
      <c r="K3218">
        <v>5</v>
      </c>
      <c r="L3218" t="s">
        <v>34</v>
      </c>
      <c r="M3218" t="s">
        <v>45</v>
      </c>
      <c r="N3218">
        <v>65159.6</v>
      </c>
      <c r="O3218" t="s">
        <v>219</v>
      </c>
      <c r="P3218" t="s">
        <v>37</v>
      </c>
      <c r="Q3218">
        <v>87.43</v>
      </c>
      <c r="R3218">
        <v>4048</v>
      </c>
      <c r="S3218">
        <v>2243.64</v>
      </c>
      <c r="T3218">
        <v>8388.7999999999993</v>
      </c>
      <c r="U3218" t="str">
        <f>TEXT(Table1[[#This Row],[Booking_Date]],"mmm")</f>
        <v>Feb</v>
      </c>
      <c r="V3218">
        <f>YEAR(Table1[[#This Row],[Booking_Date]])</f>
        <v>2025</v>
      </c>
      <c r="W3218" t="s">
        <v>38</v>
      </c>
      <c r="X3218" t="str">
        <f>IF(Table1[[#This Row],[Freight_Cost]]&gt;50000,"High","Low")</f>
        <v>High</v>
      </c>
      <c r="Y3218" s="5" t="str">
        <f>IF(Table1[[#This Row],[Profit]]&gt;10000,"Good","Average")</f>
        <v>Average</v>
      </c>
      <c r="Z3218" s="5" t="str" cm="1">
        <f t="array" ref="Z3218">_xlfn.IFS(K3218&lt;=5,"Excellent",K3218&lt;=10,"Good",TRUE,"Delayed")</f>
        <v>Excellent</v>
      </c>
      <c r="AA3218" s="5" t="str">
        <f>_xlfn.XLOOKUP(Table1[[#This Row],[Shipment_ID]],A:A,E:E)</f>
        <v>COSCO</v>
      </c>
      <c r="AB3218" s="5">
        <f t="shared" si="50"/>
        <v>8388.7999999999993</v>
      </c>
    </row>
    <row r="3219" spans="1:28">
      <c r="A3219" t="s">
        <v>3413</v>
      </c>
      <c r="B3219" s="1">
        <v>46145</v>
      </c>
      <c r="C3219" t="s">
        <v>29</v>
      </c>
      <c r="D3219" t="s">
        <v>72</v>
      </c>
      <c r="E3219" t="s">
        <v>102</v>
      </c>
      <c r="F3219" t="s">
        <v>32</v>
      </c>
      <c r="G3219" t="s">
        <v>84</v>
      </c>
      <c r="H3219">
        <v>18.78</v>
      </c>
      <c r="I3219">
        <v>1282</v>
      </c>
      <c r="J3219">
        <v>98.6</v>
      </c>
      <c r="K3219">
        <v>5</v>
      </c>
      <c r="L3219" t="s">
        <v>68</v>
      </c>
      <c r="M3219" t="s">
        <v>45</v>
      </c>
      <c r="N3219">
        <v>48118</v>
      </c>
      <c r="O3219" t="s">
        <v>256</v>
      </c>
      <c r="P3219" t="s">
        <v>47</v>
      </c>
      <c r="Q3219">
        <v>84.72</v>
      </c>
      <c r="R3219">
        <v>3315.2</v>
      </c>
      <c r="S3219">
        <v>2101.85</v>
      </c>
      <c r="T3219">
        <v>8407.2099999999991</v>
      </c>
      <c r="U3219" t="str">
        <f>TEXT(Table1[[#This Row],[Booking_Date]],"mmm")</f>
        <v>May</v>
      </c>
      <c r="V3219">
        <f>YEAR(Table1[[#This Row],[Booking_Date]])</f>
        <v>2026</v>
      </c>
      <c r="W3219" t="s">
        <v>75</v>
      </c>
      <c r="X3219" t="str">
        <f>IF(Table1[[#This Row],[Freight_Cost]]&gt;50000,"High","Low")</f>
        <v>Low</v>
      </c>
      <c r="Y3219" s="5" t="str">
        <f>IF(Table1[[#This Row],[Profit]]&gt;10000,"Good","Average")</f>
        <v>Average</v>
      </c>
      <c r="Z3219" s="5" t="str" cm="1">
        <f t="array" ref="Z3219">_xlfn.IFS(K3219&lt;=5,"Excellent",K3219&lt;=10,"Good",TRUE,"Delayed")</f>
        <v>Excellent</v>
      </c>
      <c r="AA3219" s="5" t="str">
        <f>_xlfn.XLOOKUP(Table1[[#This Row],[Shipment_ID]],A:A,E:E)</f>
        <v>Maersk</v>
      </c>
      <c r="AB3219" s="5">
        <f t="shared" si="50"/>
        <v>8407.2099999999991</v>
      </c>
    </row>
    <row r="3220" spans="1:28">
      <c r="A3220" t="s">
        <v>3414</v>
      </c>
      <c r="B3220" s="1">
        <v>46059</v>
      </c>
      <c r="C3220" t="s">
        <v>64</v>
      </c>
      <c r="D3220" t="s">
        <v>108</v>
      </c>
      <c r="E3220" t="s">
        <v>99</v>
      </c>
      <c r="F3220" t="s">
        <v>58</v>
      </c>
      <c r="G3220" t="s">
        <v>33</v>
      </c>
      <c r="H3220">
        <v>17.079999999999998</v>
      </c>
      <c r="I3220">
        <v>1150</v>
      </c>
      <c r="J3220">
        <v>85.65</v>
      </c>
      <c r="K3220">
        <v>3</v>
      </c>
      <c r="L3220" t="s">
        <v>34</v>
      </c>
      <c r="M3220" t="s">
        <v>35</v>
      </c>
      <c r="N3220">
        <v>60450</v>
      </c>
      <c r="O3220" t="s">
        <v>292</v>
      </c>
      <c r="P3220" t="s">
        <v>70</v>
      </c>
      <c r="Q3220">
        <v>85.55</v>
      </c>
      <c r="R3220">
        <v>2983.2</v>
      </c>
      <c r="S3220">
        <v>1792.47</v>
      </c>
      <c r="T3220">
        <v>7371.6</v>
      </c>
      <c r="U3220" t="str">
        <f>TEXT(Table1[[#This Row],[Booking_Date]],"mmm")</f>
        <v>Feb</v>
      </c>
      <c r="V3220">
        <f>YEAR(Table1[[#This Row],[Booking_Date]])</f>
        <v>2026</v>
      </c>
      <c r="W3220" t="s">
        <v>38</v>
      </c>
      <c r="X3220" t="str">
        <f>IF(Table1[[#This Row],[Freight_Cost]]&gt;50000,"High","Low")</f>
        <v>High</v>
      </c>
      <c r="Y3220" s="5" t="str">
        <f>IF(Table1[[#This Row],[Profit]]&gt;10000,"Good","Average")</f>
        <v>Average</v>
      </c>
      <c r="Z3220" s="5" t="str" cm="1">
        <f t="array" ref="Z3220">_xlfn.IFS(K3220&lt;=5,"Excellent",K3220&lt;=10,"Good",TRUE,"Delayed")</f>
        <v>Excellent</v>
      </c>
      <c r="AA3220" s="5" t="str">
        <f>_xlfn.XLOOKUP(Table1[[#This Row],[Shipment_ID]],A:A,E:E)</f>
        <v>ONE</v>
      </c>
      <c r="AB3220" s="5">
        <f t="shared" si="50"/>
        <v>7371.6</v>
      </c>
    </row>
    <row r="3221" spans="1:28">
      <c r="A3221" t="s">
        <v>3415</v>
      </c>
      <c r="B3221" s="1">
        <v>46010</v>
      </c>
      <c r="C3221" t="s">
        <v>29</v>
      </c>
      <c r="D3221" t="s">
        <v>82</v>
      </c>
      <c r="E3221" t="s">
        <v>31</v>
      </c>
      <c r="F3221" t="s">
        <v>32</v>
      </c>
      <c r="G3221" t="s">
        <v>59</v>
      </c>
      <c r="H3221">
        <v>14.7</v>
      </c>
      <c r="I3221">
        <v>2067</v>
      </c>
      <c r="J3221">
        <v>98.57</v>
      </c>
      <c r="K3221">
        <v>7</v>
      </c>
      <c r="L3221" t="s">
        <v>34</v>
      </c>
      <c r="M3221" t="s">
        <v>60</v>
      </c>
      <c r="N3221">
        <v>54862.400000000001</v>
      </c>
      <c r="O3221" t="s">
        <v>341</v>
      </c>
      <c r="P3221" t="s">
        <v>70</v>
      </c>
      <c r="Q3221">
        <v>84.4</v>
      </c>
      <c r="R3221">
        <v>4722</v>
      </c>
      <c r="S3221">
        <v>4973.99</v>
      </c>
      <c r="T3221">
        <v>9312.77</v>
      </c>
      <c r="U3221" t="str">
        <f>TEXT(Table1[[#This Row],[Booking_Date]],"mmm")</f>
        <v>Dec</v>
      </c>
      <c r="V3221">
        <f>YEAR(Table1[[#This Row],[Booking_Date]])</f>
        <v>2025</v>
      </c>
      <c r="W3221" t="s">
        <v>104</v>
      </c>
      <c r="X3221" t="str">
        <f>IF(Table1[[#This Row],[Freight_Cost]]&gt;50000,"High","Low")</f>
        <v>High</v>
      </c>
      <c r="Y3221" s="5" t="str">
        <f>IF(Table1[[#This Row],[Profit]]&gt;10000,"Good","Average")</f>
        <v>Average</v>
      </c>
      <c r="Z3221" s="5" t="str" cm="1">
        <f t="array" ref="Z3221">_xlfn.IFS(K3221&lt;=5,"Excellent",K3221&lt;=10,"Good",TRUE,"Delayed")</f>
        <v>Good</v>
      </c>
      <c r="AA3221" s="5" t="str">
        <f>_xlfn.XLOOKUP(Table1[[#This Row],[Shipment_ID]],A:A,E:E)</f>
        <v>Hapag-Lloyd</v>
      </c>
      <c r="AB3221" s="5">
        <f t="shared" si="50"/>
        <v>9312.77</v>
      </c>
    </row>
    <row r="3222" spans="1:28">
      <c r="A3222" t="s">
        <v>3416</v>
      </c>
      <c r="B3222" s="1">
        <v>45622</v>
      </c>
      <c r="C3222" t="s">
        <v>29</v>
      </c>
      <c r="D3222" t="s">
        <v>65</v>
      </c>
      <c r="E3222" t="s">
        <v>31</v>
      </c>
      <c r="F3222" t="s">
        <v>32</v>
      </c>
      <c r="G3222" t="s">
        <v>67</v>
      </c>
      <c r="H3222">
        <v>25.89</v>
      </c>
      <c r="I3222">
        <v>1184</v>
      </c>
      <c r="J3222">
        <v>88.77</v>
      </c>
      <c r="K3222">
        <v>3</v>
      </c>
      <c r="L3222" t="s">
        <v>68</v>
      </c>
      <c r="M3222" t="s">
        <v>60</v>
      </c>
      <c r="N3222">
        <v>50661.4</v>
      </c>
      <c r="O3222" t="s">
        <v>211</v>
      </c>
      <c r="P3222" t="s">
        <v>70</v>
      </c>
      <c r="Q3222">
        <v>86.41</v>
      </c>
      <c r="R3222">
        <v>3403.6</v>
      </c>
      <c r="S3222">
        <v>3550.13</v>
      </c>
      <c r="T3222">
        <v>8566.15</v>
      </c>
      <c r="U3222" t="str">
        <f>TEXT(Table1[[#This Row],[Booking_Date]],"mmm")</f>
        <v>Nov</v>
      </c>
      <c r="V3222">
        <f>YEAR(Table1[[#This Row],[Booking_Date]])</f>
        <v>2024</v>
      </c>
      <c r="W3222" t="s">
        <v>104</v>
      </c>
      <c r="X3222" t="str">
        <f>IF(Table1[[#This Row],[Freight_Cost]]&gt;50000,"High","Low")</f>
        <v>High</v>
      </c>
      <c r="Y3222" s="5" t="str">
        <f>IF(Table1[[#This Row],[Profit]]&gt;10000,"Good","Average")</f>
        <v>Average</v>
      </c>
      <c r="Z3222" s="5" t="str" cm="1">
        <f t="array" ref="Z3222">_xlfn.IFS(K3222&lt;=5,"Excellent",K3222&lt;=10,"Good",TRUE,"Delayed")</f>
        <v>Excellent</v>
      </c>
      <c r="AA3222" s="5" t="str">
        <f>_xlfn.XLOOKUP(Table1[[#This Row],[Shipment_ID]],A:A,E:E)</f>
        <v>Hapag-Lloyd</v>
      </c>
      <c r="AB3222" s="5">
        <f t="shared" si="50"/>
        <v>8566.15</v>
      </c>
    </row>
    <row r="3223" spans="1:28">
      <c r="A3223" t="s">
        <v>3417</v>
      </c>
      <c r="B3223" s="1">
        <v>45463</v>
      </c>
      <c r="C3223" t="s">
        <v>121</v>
      </c>
      <c r="D3223" t="s">
        <v>65</v>
      </c>
      <c r="E3223" t="s">
        <v>66</v>
      </c>
      <c r="F3223" t="s">
        <v>32</v>
      </c>
      <c r="G3223" t="s">
        <v>67</v>
      </c>
      <c r="H3223">
        <v>11.22</v>
      </c>
      <c r="I3223">
        <v>2769</v>
      </c>
      <c r="J3223">
        <v>90.04</v>
      </c>
      <c r="K3223">
        <v>7</v>
      </c>
      <c r="L3223" t="s">
        <v>34</v>
      </c>
      <c r="M3223" t="s">
        <v>45</v>
      </c>
      <c r="N3223">
        <v>60630.8</v>
      </c>
      <c r="O3223" t="s">
        <v>366</v>
      </c>
      <c r="P3223" t="s">
        <v>70</v>
      </c>
      <c r="Q3223">
        <v>81.28</v>
      </c>
      <c r="R3223">
        <v>5986.8</v>
      </c>
      <c r="S3223">
        <v>4211.01</v>
      </c>
      <c r="T3223">
        <v>9092.66</v>
      </c>
      <c r="U3223" t="str">
        <f>TEXT(Table1[[#This Row],[Booking_Date]],"mmm")</f>
        <v>Jun</v>
      </c>
      <c r="V3223">
        <f>YEAR(Table1[[#This Row],[Booking_Date]])</f>
        <v>2024</v>
      </c>
      <c r="W3223" t="s">
        <v>75</v>
      </c>
      <c r="X3223" t="str">
        <f>IF(Table1[[#This Row],[Freight_Cost]]&gt;50000,"High","Low")</f>
        <v>High</v>
      </c>
      <c r="Y3223" s="5" t="str">
        <f>IF(Table1[[#This Row],[Profit]]&gt;10000,"Good","Average")</f>
        <v>Average</v>
      </c>
      <c r="Z3223" s="5" t="str" cm="1">
        <f t="array" ref="Z3223">_xlfn.IFS(K3223&lt;=5,"Excellent",K3223&lt;=10,"Good",TRUE,"Delayed")</f>
        <v>Good</v>
      </c>
      <c r="AA3223" s="5" t="str">
        <f>_xlfn.XLOOKUP(Table1[[#This Row],[Shipment_ID]],A:A,E:E)</f>
        <v>COSCO</v>
      </c>
      <c r="AB3223" s="5">
        <f t="shared" si="50"/>
        <v>9092.66</v>
      </c>
    </row>
    <row r="3224" spans="1:28">
      <c r="A3224" t="s">
        <v>3418</v>
      </c>
      <c r="B3224" s="1">
        <v>46153</v>
      </c>
      <c r="C3224" t="s">
        <v>121</v>
      </c>
      <c r="D3224" t="s">
        <v>41</v>
      </c>
      <c r="E3224" t="s">
        <v>57</v>
      </c>
      <c r="F3224" t="s">
        <v>32</v>
      </c>
      <c r="G3224" t="s">
        <v>67</v>
      </c>
      <c r="H3224">
        <v>20.41</v>
      </c>
      <c r="I3224">
        <v>1255</v>
      </c>
      <c r="J3224">
        <v>101.37</v>
      </c>
      <c r="K3224">
        <v>4</v>
      </c>
      <c r="L3224" t="s">
        <v>44</v>
      </c>
      <c r="M3224" t="s">
        <v>60</v>
      </c>
      <c r="N3224">
        <v>45593.4</v>
      </c>
      <c r="O3224" t="s">
        <v>109</v>
      </c>
      <c r="P3224" t="s">
        <v>78</v>
      </c>
      <c r="Q3224">
        <v>86.39</v>
      </c>
      <c r="R3224">
        <v>3326.4</v>
      </c>
      <c r="S3224">
        <v>3118.08</v>
      </c>
      <c r="T3224">
        <v>4170.9399999999996</v>
      </c>
      <c r="U3224" t="str">
        <f>TEXT(Table1[[#This Row],[Booking_Date]],"mmm")</f>
        <v>May</v>
      </c>
      <c r="V3224">
        <f>YEAR(Table1[[#This Row],[Booking_Date]])</f>
        <v>2026</v>
      </c>
      <c r="W3224" t="s">
        <v>75</v>
      </c>
      <c r="X3224" t="str">
        <f>IF(Table1[[#This Row],[Freight_Cost]]&gt;50000,"High","Low")</f>
        <v>Low</v>
      </c>
      <c r="Y3224" s="5" t="str">
        <f>IF(Table1[[#This Row],[Profit]]&gt;10000,"Good","Average")</f>
        <v>Average</v>
      </c>
      <c r="Z3224" s="5" t="str" cm="1">
        <f t="array" ref="Z3224">_xlfn.IFS(K3224&lt;=5,"Excellent",K3224&lt;=10,"Good",TRUE,"Delayed")</f>
        <v>Excellent</v>
      </c>
      <c r="AA3224" s="5" t="str">
        <f>_xlfn.XLOOKUP(Table1[[#This Row],[Shipment_ID]],A:A,E:E)</f>
        <v>Evergreen</v>
      </c>
      <c r="AB3224" s="5">
        <f t="shared" si="50"/>
        <v>4170.9399999999996</v>
      </c>
    </row>
    <row r="3225" spans="1:28">
      <c r="A3225" t="s">
        <v>3419</v>
      </c>
      <c r="B3225" s="1">
        <v>45407</v>
      </c>
      <c r="C3225" t="s">
        <v>64</v>
      </c>
      <c r="D3225" t="s">
        <v>51</v>
      </c>
      <c r="E3225" t="s">
        <v>102</v>
      </c>
      <c r="F3225" t="s">
        <v>58</v>
      </c>
      <c r="G3225" t="s">
        <v>84</v>
      </c>
      <c r="H3225">
        <v>21.83</v>
      </c>
      <c r="I3225">
        <v>557</v>
      </c>
      <c r="J3225">
        <v>95.5</v>
      </c>
      <c r="K3225">
        <v>2</v>
      </c>
      <c r="L3225" t="s">
        <v>68</v>
      </c>
      <c r="M3225" t="s">
        <v>35</v>
      </c>
      <c r="N3225">
        <v>56291</v>
      </c>
      <c r="O3225" t="s">
        <v>178</v>
      </c>
      <c r="P3225" t="s">
        <v>47</v>
      </c>
      <c r="Q3225">
        <v>84.42</v>
      </c>
      <c r="R3225">
        <v>1987.2</v>
      </c>
      <c r="S3225">
        <v>2974.8</v>
      </c>
      <c r="T3225">
        <v>6626.99</v>
      </c>
      <c r="U3225" t="str">
        <f>TEXT(Table1[[#This Row],[Booking_Date]],"mmm")</f>
        <v>Apr</v>
      </c>
      <c r="V3225">
        <f>YEAR(Table1[[#This Row],[Booking_Date]])</f>
        <v>2024</v>
      </c>
      <c r="W3225" t="s">
        <v>75</v>
      </c>
      <c r="X3225" t="str">
        <f>IF(Table1[[#This Row],[Freight_Cost]]&gt;50000,"High","Low")</f>
        <v>High</v>
      </c>
      <c r="Y3225" s="5" t="str">
        <f>IF(Table1[[#This Row],[Profit]]&gt;10000,"Good","Average")</f>
        <v>Average</v>
      </c>
      <c r="Z3225" s="5" t="str" cm="1">
        <f t="array" ref="Z3225">_xlfn.IFS(K3225&lt;=5,"Excellent",K3225&lt;=10,"Good",TRUE,"Delayed")</f>
        <v>Excellent</v>
      </c>
      <c r="AA3225" s="5" t="str">
        <f>_xlfn.XLOOKUP(Table1[[#This Row],[Shipment_ID]],A:A,E:E)</f>
        <v>Maersk</v>
      </c>
      <c r="AB3225" s="5">
        <f t="shared" si="50"/>
        <v>6626.99</v>
      </c>
    </row>
    <row r="3226" spans="1:28">
      <c r="A3226" t="s">
        <v>3420</v>
      </c>
      <c r="B3226" s="1">
        <v>45802</v>
      </c>
      <c r="C3226" t="s">
        <v>40</v>
      </c>
      <c r="D3226" t="s">
        <v>65</v>
      </c>
      <c r="E3226" t="s">
        <v>83</v>
      </c>
      <c r="F3226" t="s">
        <v>32</v>
      </c>
      <c r="G3226" t="s">
        <v>67</v>
      </c>
      <c r="H3226">
        <v>22.81</v>
      </c>
      <c r="I3226">
        <v>961</v>
      </c>
      <c r="J3226">
        <v>104.12</v>
      </c>
      <c r="K3226">
        <v>3</v>
      </c>
      <c r="L3226" t="s">
        <v>44</v>
      </c>
      <c r="M3226" t="s">
        <v>45</v>
      </c>
      <c r="N3226">
        <v>46055.4</v>
      </c>
      <c r="O3226" t="s">
        <v>287</v>
      </c>
      <c r="P3226" t="s">
        <v>47</v>
      </c>
      <c r="Q3226">
        <v>85.72</v>
      </c>
      <c r="R3226">
        <v>2834.4</v>
      </c>
      <c r="S3226">
        <v>4595.74</v>
      </c>
      <c r="T3226">
        <v>5803.28</v>
      </c>
      <c r="U3226" t="str">
        <f>TEXT(Table1[[#This Row],[Booking_Date]],"mmm")</f>
        <v>May</v>
      </c>
      <c r="V3226">
        <f>YEAR(Table1[[#This Row],[Booking_Date]])</f>
        <v>2025</v>
      </c>
      <c r="W3226" t="s">
        <v>75</v>
      </c>
      <c r="X3226" t="str">
        <f>IF(Table1[[#This Row],[Freight_Cost]]&gt;50000,"High","Low")</f>
        <v>Low</v>
      </c>
      <c r="Y3226" s="5" t="str">
        <f>IF(Table1[[#This Row],[Profit]]&gt;10000,"Good","Average")</f>
        <v>Average</v>
      </c>
      <c r="Z3226" s="5" t="str" cm="1">
        <f t="array" ref="Z3226">_xlfn.IFS(K3226&lt;=5,"Excellent",K3226&lt;=10,"Good",TRUE,"Delayed")</f>
        <v>Excellent</v>
      </c>
      <c r="AA3226" s="5" t="str">
        <f>_xlfn.XLOOKUP(Table1[[#This Row],[Shipment_ID]],A:A,E:E)</f>
        <v>MSC</v>
      </c>
      <c r="AB3226" s="5">
        <f t="shared" si="50"/>
        <v>5803.28</v>
      </c>
    </row>
    <row r="3227" spans="1:28">
      <c r="A3227" t="s">
        <v>3421</v>
      </c>
      <c r="B3227" s="1">
        <v>45954</v>
      </c>
      <c r="C3227" t="s">
        <v>50</v>
      </c>
      <c r="D3227" t="s">
        <v>82</v>
      </c>
      <c r="E3227" t="s">
        <v>42</v>
      </c>
      <c r="F3227" t="s">
        <v>58</v>
      </c>
      <c r="G3227" t="s">
        <v>43</v>
      </c>
      <c r="H3227">
        <v>11.89</v>
      </c>
      <c r="I3227">
        <v>1281</v>
      </c>
      <c r="J3227">
        <v>88.24</v>
      </c>
      <c r="K3227">
        <v>3</v>
      </c>
      <c r="L3227" t="s">
        <v>68</v>
      </c>
      <c r="M3227" t="s">
        <v>45</v>
      </c>
      <c r="N3227">
        <v>52661.8</v>
      </c>
      <c r="O3227" t="s">
        <v>85</v>
      </c>
      <c r="P3227" t="s">
        <v>47</v>
      </c>
      <c r="Q3227">
        <v>87.93</v>
      </c>
      <c r="R3227">
        <v>3037.6</v>
      </c>
      <c r="S3227">
        <v>4463.5</v>
      </c>
      <c r="T3227">
        <v>9173.0499999999993</v>
      </c>
      <c r="U3227" t="str">
        <f>TEXT(Table1[[#This Row],[Booking_Date]],"mmm")</f>
        <v>Oct</v>
      </c>
      <c r="V3227">
        <f>YEAR(Table1[[#This Row],[Booking_Date]])</f>
        <v>2025</v>
      </c>
      <c r="W3227" t="s">
        <v>104</v>
      </c>
      <c r="X3227" t="str">
        <f>IF(Table1[[#This Row],[Freight_Cost]]&gt;50000,"High","Low")</f>
        <v>High</v>
      </c>
      <c r="Y3227" s="5" t="str">
        <f>IF(Table1[[#This Row],[Profit]]&gt;10000,"Good","Average")</f>
        <v>Average</v>
      </c>
      <c r="Z3227" s="5" t="str" cm="1">
        <f t="array" ref="Z3227">_xlfn.IFS(K3227&lt;=5,"Excellent",K3227&lt;=10,"Good",TRUE,"Delayed")</f>
        <v>Excellent</v>
      </c>
      <c r="AA3227" s="5" t="str">
        <f>_xlfn.XLOOKUP(Table1[[#This Row],[Shipment_ID]],A:A,E:E)</f>
        <v>CMA CGM</v>
      </c>
      <c r="AB3227" s="5">
        <f t="shared" si="50"/>
        <v>9173.0499999999993</v>
      </c>
    </row>
    <row r="3228" spans="1:28">
      <c r="A3228" t="s">
        <v>3422</v>
      </c>
      <c r="B3228" s="1">
        <v>46039</v>
      </c>
      <c r="C3228" t="s">
        <v>40</v>
      </c>
      <c r="D3228" t="s">
        <v>51</v>
      </c>
      <c r="E3228" t="s">
        <v>42</v>
      </c>
      <c r="F3228" t="s">
        <v>32</v>
      </c>
      <c r="G3228" t="s">
        <v>33</v>
      </c>
      <c r="H3228">
        <v>11.71</v>
      </c>
      <c r="I3228">
        <v>2381</v>
      </c>
      <c r="J3228">
        <v>95.09</v>
      </c>
      <c r="K3228">
        <v>5</v>
      </c>
      <c r="L3228" t="s">
        <v>68</v>
      </c>
      <c r="M3228" t="s">
        <v>45</v>
      </c>
      <c r="N3228">
        <v>54521.8</v>
      </c>
      <c r="O3228" t="s">
        <v>80</v>
      </c>
      <c r="P3228" t="s">
        <v>78</v>
      </c>
      <c r="Q3228">
        <v>83.59</v>
      </c>
      <c r="R3228">
        <v>5230.3999999999996</v>
      </c>
      <c r="S3228">
        <v>2068.7600000000002</v>
      </c>
      <c r="T3228">
        <v>5018.95</v>
      </c>
      <c r="U3228" t="str">
        <f>TEXT(Table1[[#This Row],[Booking_Date]],"mmm")</f>
        <v>Jan</v>
      </c>
      <c r="V3228">
        <f>YEAR(Table1[[#This Row],[Booking_Date]])</f>
        <v>2026</v>
      </c>
      <c r="W3228" t="s">
        <v>38</v>
      </c>
      <c r="X3228" t="str">
        <f>IF(Table1[[#This Row],[Freight_Cost]]&gt;50000,"High","Low")</f>
        <v>High</v>
      </c>
      <c r="Y3228" s="5" t="str">
        <f>IF(Table1[[#This Row],[Profit]]&gt;10000,"Good","Average")</f>
        <v>Average</v>
      </c>
      <c r="Z3228" s="5" t="str" cm="1">
        <f t="array" ref="Z3228">_xlfn.IFS(K3228&lt;=5,"Excellent",K3228&lt;=10,"Good",TRUE,"Delayed")</f>
        <v>Excellent</v>
      </c>
      <c r="AA3228" s="5" t="str">
        <f>_xlfn.XLOOKUP(Table1[[#This Row],[Shipment_ID]],A:A,E:E)</f>
        <v>CMA CGM</v>
      </c>
      <c r="AB3228" s="5">
        <f t="shared" si="50"/>
        <v>5018.95</v>
      </c>
    </row>
    <row r="3229" spans="1:28">
      <c r="A3229" t="s">
        <v>3423</v>
      </c>
      <c r="B3229" s="1">
        <v>45456</v>
      </c>
      <c r="C3229" t="s">
        <v>121</v>
      </c>
      <c r="D3229" t="s">
        <v>30</v>
      </c>
      <c r="E3229" t="s">
        <v>42</v>
      </c>
      <c r="F3229" t="s">
        <v>32</v>
      </c>
      <c r="G3229" t="s">
        <v>33</v>
      </c>
      <c r="H3229">
        <v>23.71</v>
      </c>
      <c r="I3229">
        <v>1158</v>
      </c>
      <c r="J3229">
        <v>89.2</v>
      </c>
      <c r="K3229">
        <v>2</v>
      </c>
      <c r="L3229" t="s">
        <v>68</v>
      </c>
      <c r="M3229" t="s">
        <v>35</v>
      </c>
      <c r="N3229">
        <v>52439</v>
      </c>
      <c r="O3229" t="s">
        <v>224</v>
      </c>
      <c r="P3229" t="s">
        <v>78</v>
      </c>
      <c r="Q3229">
        <v>87.31</v>
      </c>
      <c r="R3229">
        <v>3264.4</v>
      </c>
      <c r="S3229">
        <v>4944.37</v>
      </c>
      <c r="T3229">
        <v>6570.47</v>
      </c>
      <c r="U3229" t="str">
        <f>TEXT(Table1[[#This Row],[Booking_Date]],"mmm")</f>
        <v>Jun</v>
      </c>
      <c r="V3229">
        <f>YEAR(Table1[[#This Row],[Booking_Date]])</f>
        <v>2024</v>
      </c>
      <c r="W3229" t="s">
        <v>75</v>
      </c>
      <c r="X3229" t="str">
        <f>IF(Table1[[#This Row],[Freight_Cost]]&gt;50000,"High","Low")</f>
        <v>High</v>
      </c>
      <c r="Y3229" s="5" t="str">
        <f>IF(Table1[[#This Row],[Profit]]&gt;10000,"Good","Average")</f>
        <v>Average</v>
      </c>
      <c r="Z3229" s="5" t="str" cm="1">
        <f t="array" ref="Z3229">_xlfn.IFS(K3229&lt;=5,"Excellent",K3229&lt;=10,"Good",TRUE,"Delayed")</f>
        <v>Excellent</v>
      </c>
      <c r="AA3229" s="5" t="str">
        <f>_xlfn.XLOOKUP(Table1[[#This Row],[Shipment_ID]],A:A,E:E)</f>
        <v>CMA CGM</v>
      </c>
      <c r="AB3229" s="5">
        <f t="shared" si="50"/>
        <v>6570.47</v>
      </c>
    </row>
    <row r="3230" spans="1:28">
      <c r="A3230" t="s">
        <v>3424</v>
      </c>
      <c r="B3230" s="1">
        <v>45594</v>
      </c>
      <c r="C3230" t="s">
        <v>115</v>
      </c>
      <c r="D3230" t="s">
        <v>65</v>
      </c>
      <c r="E3230" t="s">
        <v>57</v>
      </c>
      <c r="F3230" t="s">
        <v>32</v>
      </c>
      <c r="G3230" t="s">
        <v>84</v>
      </c>
      <c r="H3230">
        <v>23.33</v>
      </c>
      <c r="I3230">
        <v>1427</v>
      </c>
      <c r="J3230">
        <v>93.98</v>
      </c>
      <c r="K3230">
        <v>3</v>
      </c>
      <c r="L3230" t="s">
        <v>68</v>
      </c>
      <c r="M3230" t="s">
        <v>35</v>
      </c>
      <c r="N3230">
        <v>55898.6</v>
      </c>
      <c r="O3230" t="s">
        <v>73</v>
      </c>
      <c r="P3230" t="s">
        <v>54</v>
      </c>
      <c r="Q3230">
        <v>84.26</v>
      </c>
      <c r="R3230">
        <v>3787.2</v>
      </c>
      <c r="S3230">
        <v>3189.45</v>
      </c>
      <c r="T3230">
        <v>4993.8999999999996</v>
      </c>
      <c r="U3230" t="str">
        <f>TEXT(Table1[[#This Row],[Booking_Date]],"mmm")</f>
        <v>Oct</v>
      </c>
      <c r="V3230">
        <f>YEAR(Table1[[#This Row],[Booking_Date]])</f>
        <v>2024</v>
      </c>
      <c r="W3230" t="s">
        <v>104</v>
      </c>
      <c r="X3230" t="str">
        <f>IF(Table1[[#This Row],[Freight_Cost]]&gt;50000,"High","Low")</f>
        <v>High</v>
      </c>
      <c r="Y3230" s="5" t="str">
        <f>IF(Table1[[#This Row],[Profit]]&gt;10000,"Good","Average")</f>
        <v>Average</v>
      </c>
      <c r="Z3230" s="5" t="str" cm="1">
        <f t="array" ref="Z3230">_xlfn.IFS(K3230&lt;=5,"Excellent",K3230&lt;=10,"Good",TRUE,"Delayed")</f>
        <v>Excellent</v>
      </c>
      <c r="AA3230" s="5" t="str">
        <f>_xlfn.XLOOKUP(Table1[[#This Row],[Shipment_ID]],A:A,E:E)</f>
        <v>Evergreen</v>
      </c>
      <c r="AB3230" s="5">
        <f t="shared" si="50"/>
        <v>4993.8999999999996</v>
      </c>
    </row>
    <row r="3231" spans="1:28">
      <c r="A3231" t="s">
        <v>3425</v>
      </c>
      <c r="B3231" s="1">
        <v>45468</v>
      </c>
      <c r="C3231" t="s">
        <v>50</v>
      </c>
      <c r="D3231" t="s">
        <v>56</v>
      </c>
      <c r="E3231" t="s">
        <v>42</v>
      </c>
      <c r="F3231" t="s">
        <v>32</v>
      </c>
      <c r="G3231" t="s">
        <v>52</v>
      </c>
      <c r="H3231">
        <v>27.84</v>
      </c>
      <c r="I3231">
        <v>2345</v>
      </c>
      <c r="J3231">
        <v>102.23</v>
      </c>
      <c r="K3231">
        <v>5</v>
      </c>
      <c r="L3231" t="s">
        <v>44</v>
      </c>
      <c r="M3231" t="s">
        <v>45</v>
      </c>
      <c r="N3231">
        <v>66963.600000000006</v>
      </c>
      <c r="O3231" t="s">
        <v>792</v>
      </c>
      <c r="P3231" t="s">
        <v>54</v>
      </c>
      <c r="Q3231">
        <v>83.99</v>
      </c>
      <c r="R3231">
        <v>5803.6</v>
      </c>
      <c r="S3231">
        <v>2736.26</v>
      </c>
      <c r="T3231">
        <v>6864.53</v>
      </c>
      <c r="U3231" t="str">
        <f>TEXT(Table1[[#This Row],[Booking_Date]],"mmm")</f>
        <v>Jun</v>
      </c>
      <c r="V3231">
        <f>YEAR(Table1[[#This Row],[Booking_Date]])</f>
        <v>2024</v>
      </c>
      <c r="W3231" t="s">
        <v>75</v>
      </c>
      <c r="X3231" t="str">
        <f>IF(Table1[[#This Row],[Freight_Cost]]&gt;50000,"High","Low")</f>
        <v>High</v>
      </c>
      <c r="Y3231" s="5" t="str">
        <f>IF(Table1[[#This Row],[Profit]]&gt;10000,"Good","Average")</f>
        <v>Average</v>
      </c>
      <c r="Z3231" s="5" t="str" cm="1">
        <f t="array" ref="Z3231">_xlfn.IFS(K3231&lt;=5,"Excellent",K3231&lt;=10,"Good",TRUE,"Delayed")</f>
        <v>Excellent</v>
      </c>
      <c r="AA3231" s="5" t="str">
        <f>_xlfn.XLOOKUP(Table1[[#This Row],[Shipment_ID]],A:A,E:E)</f>
        <v>CMA CGM</v>
      </c>
      <c r="AB3231" s="5">
        <f t="shared" si="50"/>
        <v>6864.53</v>
      </c>
    </row>
    <row r="3232" spans="1:28">
      <c r="A3232" t="s">
        <v>3426</v>
      </c>
      <c r="B3232" s="1">
        <v>45668</v>
      </c>
      <c r="C3232" t="s">
        <v>89</v>
      </c>
      <c r="D3232" t="s">
        <v>108</v>
      </c>
      <c r="E3232" t="s">
        <v>83</v>
      </c>
      <c r="F3232" t="s">
        <v>58</v>
      </c>
      <c r="G3232" t="s">
        <v>90</v>
      </c>
      <c r="H3232">
        <v>26.08</v>
      </c>
      <c r="I3232">
        <v>1111</v>
      </c>
      <c r="J3232">
        <v>88.1</v>
      </c>
      <c r="K3232">
        <v>4</v>
      </c>
      <c r="L3232" t="s">
        <v>44</v>
      </c>
      <c r="M3232" t="s">
        <v>60</v>
      </c>
      <c r="N3232">
        <v>59376</v>
      </c>
      <c r="O3232" t="s">
        <v>124</v>
      </c>
      <c r="P3232" t="s">
        <v>62</v>
      </c>
      <c r="Q3232">
        <v>82.79</v>
      </c>
      <c r="R3232">
        <v>3265.2</v>
      </c>
      <c r="S3232">
        <v>1969.09</v>
      </c>
      <c r="T3232">
        <v>5906.47</v>
      </c>
      <c r="U3232" t="str">
        <f>TEXT(Table1[[#This Row],[Booking_Date]],"mmm")</f>
        <v>Jan</v>
      </c>
      <c r="V3232">
        <f>YEAR(Table1[[#This Row],[Booking_Date]])</f>
        <v>2025</v>
      </c>
      <c r="W3232" t="s">
        <v>38</v>
      </c>
      <c r="X3232" t="str">
        <f>IF(Table1[[#This Row],[Freight_Cost]]&gt;50000,"High","Low")</f>
        <v>High</v>
      </c>
      <c r="Y3232" s="5" t="str">
        <f>IF(Table1[[#This Row],[Profit]]&gt;10000,"Good","Average")</f>
        <v>Average</v>
      </c>
      <c r="Z3232" s="5" t="str" cm="1">
        <f t="array" ref="Z3232">_xlfn.IFS(K3232&lt;=5,"Excellent",K3232&lt;=10,"Good",TRUE,"Delayed")</f>
        <v>Excellent</v>
      </c>
      <c r="AA3232" s="5" t="str">
        <f>_xlfn.XLOOKUP(Table1[[#This Row],[Shipment_ID]],A:A,E:E)</f>
        <v>MSC</v>
      </c>
      <c r="AB3232" s="5">
        <f t="shared" si="50"/>
        <v>5906.47</v>
      </c>
    </row>
    <row r="3233" spans="1:28">
      <c r="A3233" t="s">
        <v>3427</v>
      </c>
      <c r="B3233" s="1">
        <v>45721</v>
      </c>
      <c r="C3233" t="s">
        <v>29</v>
      </c>
      <c r="D3233" t="s">
        <v>30</v>
      </c>
      <c r="E3233" t="s">
        <v>83</v>
      </c>
      <c r="F3233" t="s">
        <v>58</v>
      </c>
      <c r="G3233" t="s">
        <v>67</v>
      </c>
      <c r="H3233">
        <v>10.92</v>
      </c>
      <c r="I3233">
        <v>2604</v>
      </c>
      <c r="J3233">
        <v>99.64</v>
      </c>
      <c r="K3233">
        <v>8</v>
      </c>
      <c r="L3233" t="s">
        <v>34</v>
      </c>
      <c r="M3233" t="s">
        <v>45</v>
      </c>
      <c r="N3233">
        <v>71532.800000000003</v>
      </c>
      <c r="O3233" t="s">
        <v>146</v>
      </c>
      <c r="P3233" t="s">
        <v>37</v>
      </c>
      <c r="Q3233">
        <v>87.99</v>
      </c>
      <c r="R3233">
        <v>5644.8</v>
      </c>
      <c r="S3233">
        <v>2369.29</v>
      </c>
      <c r="T3233">
        <v>6791.45</v>
      </c>
      <c r="U3233" t="str">
        <f>TEXT(Table1[[#This Row],[Booking_Date]],"mmm")</f>
        <v>Mar</v>
      </c>
      <c r="V3233">
        <f>YEAR(Table1[[#This Row],[Booking_Date]])</f>
        <v>2025</v>
      </c>
      <c r="W3233" t="s">
        <v>38</v>
      </c>
      <c r="X3233" t="str">
        <f>IF(Table1[[#This Row],[Freight_Cost]]&gt;50000,"High","Low")</f>
        <v>High</v>
      </c>
      <c r="Y3233" s="5" t="str">
        <f>IF(Table1[[#This Row],[Profit]]&gt;10000,"Good","Average")</f>
        <v>Average</v>
      </c>
      <c r="Z3233" s="5" t="str" cm="1">
        <f t="array" ref="Z3233">_xlfn.IFS(K3233&lt;=5,"Excellent",K3233&lt;=10,"Good",TRUE,"Delayed")</f>
        <v>Good</v>
      </c>
      <c r="AA3233" s="5" t="str">
        <f>_xlfn.XLOOKUP(Table1[[#This Row],[Shipment_ID]],A:A,E:E)</f>
        <v>MSC</v>
      </c>
      <c r="AB3233" s="5">
        <f t="shared" si="50"/>
        <v>6791.45</v>
      </c>
    </row>
    <row r="3234" spans="1:28">
      <c r="A3234" t="s">
        <v>3428</v>
      </c>
      <c r="B3234" s="1">
        <v>45628</v>
      </c>
      <c r="C3234" t="s">
        <v>40</v>
      </c>
      <c r="D3234" t="s">
        <v>82</v>
      </c>
      <c r="E3234" t="s">
        <v>31</v>
      </c>
      <c r="F3234" t="s">
        <v>58</v>
      </c>
      <c r="G3234" t="s">
        <v>67</v>
      </c>
      <c r="H3234">
        <v>26.08</v>
      </c>
      <c r="I3234">
        <v>1631</v>
      </c>
      <c r="J3234">
        <v>100.63</v>
      </c>
      <c r="K3234">
        <v>5</v>
      </c>
      <c r="L3234" t="s">
        <v>68</v>
      </c>
      <c r="M3234" t="s">
        <v>60</v>
      </c>
      <c r="N3234">
        <v>69619.600000000006</v>
      </c>
      <c r="O3234" t="s">
        <v>262</v>
      </c>
      <c r="P3234" t="s">
        <v>47</v>
      </c>
      <c r="Q3234">
        <v>83.97</v>
      </c>
      <c r="R3234">
        <v>4305.2</v>
      </c>
      <c r="S3234">
        <v>4549.91</v>
      </c>
      <c r="T3234">
        <v>5610.37</v>
      </c>
      <c r="U3234" t="str">
        <f>TEXT(Table1[[#This Row],[Booking_Date]],"mmm")</f>
        <v>Dec</v>
      </c>
      <c r="V3234">
        <f>YEAR(Table1[[#This Row],[Booking_Date]])</f>
        <v>2024</v>
      </c>
      <c r="W3234" t="s">
        <v>104</v>
      </c>
      <c r="X3234" t="str">
        <f>IF(Table1[[#This Row],[Freight_Cost]]&gt;50000,"High","Low")</f>
        <v>High</v>
      </c>
      <c r="Y3234" s="5" t="str">
        <f>IF(Table1[[#This Row],[Profit]]&gt;10000,"Good","Average")</f>
        <v>Average</v>
      </c>
      <c r="Z3234" s="5" t="str" cm="1">
        <f t="array" ref="Z3234">_xlfn.IFS(K3234&lt;=5,"Excellent",K3234&lt;=10,"Good",TRUE,"Delayed")</f>
        <v>Excellent</v>
      </c>
      <c r="AA3234" s="5" t="str">
        <f>_xlfn.XLOOKUP(Table1[[#This Row],[Shipment_ID]],A:A,E:E)</f>
        <v>Hapag-Lloyd</v>
      </c>
      <c r="AB3234" s="5">
        <f t="shared" si="50"/>
        <v>5610.37</v>
      </c>
    </row>
    <row r="3235" spans="1:28">
      <c r="A3235" t="s">
        <v>3429</v>
      </c>
      <c r="B3235" s="1">
        <v>45326</v>
      </c>
      <c r="C3235" t="s">
        <v>115</v>
      </c>
      <c r="D3235" t="s">
        <v>72</v>
      </c>
      <c r="E3235" t="s">
        <v>99</v>
      </c>
      <c r="F3235" t="s">
        <v>58</v>
      </c>
      <c r="G3235" t="s">
        <v>84</v>
      </c>
      <c r="H3235">
        <v>16.53</v>
      </c>
      <c r="I3235">
        <v>2054</v>
      </c>
      <c r="J3235">
        <v>86.32</v>
      </c>
      <c r="K3235">
        <v>7</v>
      </c>
      <c r="L3235" t="s">
        <v>44</v>
      </c>
      <c r="M3235" t="s">
        <v>60</v>
      </c>
      <c r="N3235">
        <v>61883.4</v>
      </c>
      <c r="O3235" t="s">
        <v>324</v>
      </c>
      <c r="P3235" t="s">
        <v>74</v>
      </c>
      <c r="Q3235">
        <v>87.88</v>
      </c>
      <c r="R3235">
        <v>4769.2</v>
      </c>
      <c r="S3235">
        <v>4895.38</v>
      </c>
      <c r="T3235">
        <v>7305.43</v>
      </c>
      <c r="U3235" t="str">
        <f>TEXT(Table1[[#This Row],[Booking_Date]],"mmm")</f>
        <v>Feb</v>
      </c>
      <c r="V3235">
        <f>YEAR(Table1[[#This Row],[Booking_Date]])</f>
        <v>2024</v>
      </c>
      <c r="W3235" t="s">
        <v>38</v>
      </c>
      <c r="X3235" t="str">
        <f>IF(Table1[[#This Row],[Freight_Cost]]&gt;50000,"High","Low")</f>
        <v>High</v>
      </c>
      <c r="Y3235" s="5" t="str">
        <f>IF(Table1[[#This Row],[Profit]]&gt;10000,"Good","Average")</f>
        <v>Average</v>
      </c>
      <c r="Z3235" s="5" t="str" cm="1">
        <f t="array" ref="Z3235">_xlfn.IFS(K3235&lt;=5,"Excellent",K3235&lt;=10,"Good",TRUE,"Delayed")</f>
        <v>Good</v>
      </c>
      <c r="AA3235" s="5" t="str">
        <f>_xlfn.XLOOKUP(Table1[[#This Row],[Shipment_ID]],A:A,E:E)</f>
        <v>ONE</v>
      </c>
      <c r="AB3235" s="5">
        <f t="shared" si="50"/>
        <v>7305.43</v>
      </c>
    </row>
    <row r="3236" spans="1:28">
      <c r="A3236" t="s">
        <v>3430</v>
      </c>
      <c r="B3236" s="1">
        <v>45925</v>
      </c>
      <c r="C3236" t="s">
        <v>64</v>
      </c>
      <c r="D3236" t="s">
        <v>72</v>
      </c>
      <c r="E3236" t="s">
        <v>102</v>
      </c>
      <c r="F3236" t="s">
        <v>32</v>
      </c>
      <c r="G3236" t="s">
        <v>43</v>
      </c>
      <c r="H3236">
        <v>11.3</v>
      </c>
      <c r="I3236">
        <v>2170</v>
      </c>
      <c r="J3236">
        <v>92.48</v>
      </c>
      <c r="K3236">
        <v>5</v>
      </c>
      <c r="L3236" t="s">
        <v>68</v>
      </c>
      <c r="M3236" t="s">
        <v>60</v>
      </c>
      <c r="N3236">
        <v>49807.6</v>
      </c>
      <c r="O3236" t="s">
        <v>245</v>
      </c>
      <c r="P3236" t="s">
        <v>47</v>
      </c>
      <c r="Q3236">
        <v>81.569999999999993</v>
      </c>
      <c r="R3236">
        <v>4792</v>
      </c>
      <c r="S3236">
        <v>2264.5700000000002</v>
      </c>
      <c r="T3236">
        <v>4237.2299999999996</v>
      </c>
      <c r="U3236" t="str">
        <f>TEXT(Table1[[#This Row],[Booking_Date]],"mmm")</f>
        <v>Sep</v>
      </c>
      <c r="V3236">
        <f>YEAR(Table1[[#This Row],[Booking_Date]])</f>
        <v>2025</v>
      </c>
      <c r="W3236" t="s">
        <v>48</v>
      </c>
      <c r="X3236" t="str">
        <f>IF(Table1[[#This Row],[Freight_Cost]]&gt;50000,"High","Low")</f>
        <v>Low</v>
      </c>
      <c r="Y3236" s="5" t="str">
        <f>IF(Table1[[#This Row],[Profit]]&gt;10000,"Good","Average")</f>
        <v>Average</v>
      </c>
      <c r="Z3236" s="5" t="str" cm="1">
        <f t="array" ref="Z3236">_xlfn.IFS(K3236&lt;=5,"Excellent",K3236&lt;=10,"Good",TRUE,"Delayed")</f>
        <v>Excellent</v>
      </c>
      <c r="AA3236" s="5" t="str">
        <f>_xlfn.XLOOKUP(Table1[[#This Row],[Shipment_ID]],A:A,E:E)</f>
        <v>Maersk</v>
      </c>
      <c r="AB3236" s="5">
        <f t="shared" si="50"/>
        <v>4237.2299999999996</v>
      </c>
    </row>
    <row r="3237" spans="1:28">
      <c r="A3237" t="s">
        <v>3431</v>
      </c>
      <c r="B3237" s="1">
        <v>45814</v>
      </c>
      <c r="C3237" t="s">
        <v>115</v>
      </c>
      <c r="D3237" t="s">
        <v>41</v>
      </c>
      <c r="E3237" t="s">
        <v>42</v>
      </c>
      <c r="F3237" t="s">
        <v>32</v>
      </c>
      <c r="G3237" t="s">
        <v>33</v>
      </c>
      <c r="H3237">
        <v>22.15</v>
      </c>
      <c r="I3237">
        <v>318</v>
      </c>
      <c r="J3237">
        <v>91.86</v>
      </c>
      <c r="K3237">
        <v>2</v>
      </c>
      <c r="L3237" t="s">
        <v>34</v>
      </c>
      <c r="M3237" t="s">
        <v>45</v>
      </c>
      <c r="N3237">
        <v>41274.199999999997</v>
      </c>
      <c r="O3237" t="s">
        <v>36</v>
      </c>
      <c r="P3237" t="s">
        <v>74</v>
      </c>
      <c r="Q3237">
        <v>82.5</v>
      </c>
      <c r="R3237">
        <v>1522</v>
      </c>
      <c r="S3237">
        <v>1582.32</v>
      </c>
      <c r="T3237">
        <v>5586.83</v>
      </c>
      <c r="U3237" t="str">
        <f>TEXT(Table1[[#This Row],[Booking_Date]],"mmm")</f>
        <v>Jun</v>
      </c>
      <c r="V3237">
        <f>YEAR(Table1[[#This Row],[Booking_Date]])</f>
        <v>2025</v>
      </c>
      <c r="W3237" t="s">
        <v>75</v>
      </c>
      <c r="X3237" t="str">
        <f>IF(Table1[[#This Row],[Freight_Cost]]&gt;50000,"High","Low")</f>
        <v>Low</v>
      </c>
      <c r="Y3237" s="5" t="str">
        <f>IF(Table1[[#This Row],[Profit]]&gt;10000,"Good","Average")</f>
        <v>Average</v>
      </c>
      <c r="Z3237" s="5" t="str" cm="1">
        <f t="array" ref="Z3237">_xlfn.IFS(K3237&lt;=5,"Excellent",K3237&lt;=10,"Good",TRUE,"Delayed")</f>
        <v>Excellent</v>
      </c>
      <c r="AA3237" s="5" t="str">
        <f>_xlfn.XLOOKUP(Table1[[#This Row],[Shipment_ID]],A:A,E:E)</f>
        <v>CMA CGM</v>
      </c>
      <c r="AB3237" s="5">
        <f t="shared" si="50"/>
        <v>5586.83</v>
      </c>
    </row>
    <row r="3238" spans="1:28">
      <c r="A3238" t="s">
        <v>3432</v>
      </c>
      <c r="B3238" s="1">
        <v>45400</v>
      </c>
      <c r="C3238" t="s">
        <v>64</v>
      </c>
      <c r="D3238" t="s">
        <v>41</v>
      </c>
      <c r="E3238" t="s">
        <v>99</v>
      </c>
      <c r="F3238" t="s">
        <v>32</v>
      </c>
      <c r="G3238" t="s">
        <v>67</v>
      </c>
      <c r="H3238">
        <v>25.56</v>
      </c>
      <c r="I3238">
        <v>1252</v>
      </c>
      <c r="J3238">
        <v>102.67</v>
      </c>
      <c r="K3238">
        <v>3</v>
      </c>
      <c r="L3238" t="s">
        <v>44</v>
      </c>
      <c r="M3238" t="s">
        <v>45</v>
      </c>
      <c r="N3238">
        <v>51848.4</v>
      </c>
      <c r="O3238" t="s">
        <v>304</v>
      </c>
      <c r="P3238" t="s">
        <v>78</v>
      </c>
      <c r="Q3238">
        <v>82.01</v>
      </c>
      <c r="R3238">
        <v>3526.4</v>
      </c>
      <c r="S3238">
        <v>1790.93</v>
      </c>
      <c r="T3238">
        <v>6780.83</v>
      </c>
      <c r="U3238" t="str">
        <f>TEXT(Table1[[#This Row],[Booking_Date]],"mmm")</f>
        <v>Apr</v>
      </c>
      <c r="V3238">
        <f>YEAR(Table1[[#This Row],[Booking_Date]])</f>
        <v>2024</v>
      </c>
      <c r="W3238" t="s">
        <v>75</v>
      </c>
      <c r="X3238" t="str">
        <f>IF(Table1[[#This Row],[Freight_Cost]]&gt;50000,"High","Low")</f>
        <v>High</v>
      </c>
      <c r="Y3238" s="5" t="str">
        <f>IF(Table1[[#This Row],[Profit]]&gt;10000,"Good","Average")</f>
        <v>Average</v>
      </c>
      <c r="Z3238" s="5" t="str" cm="1">
        <f t="array" ref="Z3238">_xlfn.IFS(K3238&lt;=5,"Excellent",K3238&lt;=10,"Good",TRUE,"Delayed")</f>
        <v>Excellent</v>
      </c>
      <c r="AA3238" s="5" t="str">
        <f>_xlfn.XLOOKUP(Table1[[#This Row],[Shipment_ID]],A:A,E:E)</f>
        <v>ONE</v>
      </c>
      <c r="AB3238" s="5">
        <f t="shared" si="50"/>
        <v>6780.83</v>
      </c>
    </row>
    <row r="3239" spans="1:28">
      <c r="A3239" t="s">
        <v>3433</v>
      </c>
      <c r="B3239" s="1">
        <v>45441</v>
      </c>
      <c r="C3239" t="s">
        <v>64</v>
      </c>
      <c r="D3239" t="s">
        <v>41</v>
      </c>
      <c r="E3239" t="s">
        <v>102</v>
      </c>
      <c r="F3239" t="s">
        <v>32</v>
      </c>
      <c r="G3239" t="s">
        <v>90</v>
      </c>
      <c r="H3239">
        <v>20.329999999999998</v>
      </c>
      <c r="I3239">
        <v>2460</v>
      </c>
      <c r="J3239">
        <v>104.37</v>
      </c>
      <c r="K3239">
        <v>8</v>
      </c>
      <c r="L3239" t="s">
        <v>44</v>
      </c>
      <c r="M3239" t="s">
        <v>45</v>
      </c>
      <c r="N3239">
        <v>61841.4</v>
      </c>
      <c r="O3239" t="s">
        <v>292</v>
      </c>
      <c r="P3239" t="s">
        <v>78</v>
      </c>
      <c r="Q3239">
        <v>84.14</v>
      </c>
      <c r="R3239">
        <v>5733.2</v>
      </c>
      <c r="S3239">
        <v>4044.41</v>
      </c>
      <c r="T3239">
        <v>6399.49</v>
      </c>
      <c r="U3239" t="str">
        <f>TEXT(Table1[[#This Row],[Booking_Date]],"mmm")</f>
        <v>May</v>
      </c>
      <c r="V3239">
        <f>YEAR(Table1[[#This Row],[Booking_Date]])</f>
        <v>2024</v>
      </c>
      <c r="W3239" t="s">
        <v>75</v>
      </c>
      <c r="X3239" t="str">
        <f>IF(Table1[[#This Row],[Freight_Cost]]&gt;50000,"High","Low")</f>
        <v>High</v>
      </c>
      <c r="Y3239" s="5" t="str">
        <f>IF(Table1[[#This Row],[Profit]]&gt;10000,"Good","Average")</f>
        <v>Average</v>
      </c>
      <c r="Z3239" s="5" t="str" cm="1">
        <f t="array" ref="Z3239">_xlfn.IFS(K3239&lt;=5,"Excellent",K3239&lt;=10,"Good",TRUE,"Delayed")</f>
        <v>Good</v>
      </c>
      <c r="AA3239" s="5" t="str">
        <f>_xlfn.XLOOKUP(Table1[[#This Row],[Shipment_ID]],A:A,E:E)</f>
        <v>Maersk</v>
      </c>
      <c r="AB3239" s="5">
        <f t="shared" si="50"/>
        <v>6399.49</v>
      </c>
    </row>
    <row r="3240" spans="1:28">
      <c r="A3240" t="s">
        <v>3434</v>
      </c>
      <c r="B3240" s="1">
        <v>45472</v>
      </c>
      <c r="C3240" t="s">
        <v>29</v>
      </c>
      <c r="D3240" t="s">
        <v>41</v>
      </c>
      <c r="E3240" t="s">
        <v>66</v>
      </c>
      <c r="F3240" t="s">
        <v>32</v>
      </c>
      <c r="G3240" t="s">
        <v>67</v>
      </c>
      <c r="H3240">
        <v>27.66</v>
      </c>
      <c r="I3240">
        <v>2533</v>
      </c>
      <c r="J3240">
        <v>87.36</v>
      </c>
      <c r="K3240">
        <v>7</v>
      </c>
      <c r="L3240" t="s">
        <v>44</v>
      </c>
      <c r="M3240" t="s">
        <v>35</v>
      </c>
      <c r="N3240">
        <v>69773.2</v>
      </c>
      <c r="O3240" t="s">
        <v>130</v>
      </c>
      <c r="P3240" t="s">
        <v>78</v>
      </c>
      <c r="Q3240">
        <v>81.37</v>
      </c>
      <c r="R3240">
        <v>6172.4</v>
      </c>
      <c r="S3240">
        <v>2796.59</v>
      </c>
      <c r="T3240">
        <v>5901.41</v>
      </c>
      <c r="U3240" t="str">
        <f>TEXT(Table1[[#This Row],[Booking_Date]],"mmm")</f>
        <v>Jun</v>
      </c>
      <c r="V3240">
        <f>YEAR(Table1[[#This Row],[Booking_Date]])</f>
        <v>2024</v>
      </c>
      <c r="W3240" t="s">
        <v>75</v>
      </c>
      <c r="X3240" t="str">
        <f>IF(Table1[[#This Row],[Freight_Cost]]&gt;50000,"High","Low")</f>
        <v>High</v>
      </c>
      <c r="Y3240" s="5" t="str">
        <f>IF(Table1[[#This Row],[Profit]]&gt;10000,"Good","Average")</f>
        <v>Average</v>
      </c>
      <c r="Z3240" s="5" t="str" cm="1">
        <f t="array" ref="Z3240">_xlfn.IFS(K3240&lt;=5,"Excellent",K3240&lt;=10,"Good",TRUE,"Delayed")</f>
        <v>Good</v>
      </c>
      <c r="AA3240" s="5" t="str">
        <f>_xlfn.XLOOKUP(Table1[[#This Row],[Shipment_ID]],A:A,E:E)</f>
        <v>COSCO</v>
      </c>
      <c r="AB3240" s="5">
        <f t="shared" si="50"/>
        <v>5901.41</v>
      </c>
    </row>
    <row r="3241" spans="1:28">
      <c r="A3241" t="s">
        <v>3435</v>
      </c>
      <c r="B3241" s="1">
        <v>45888</v>
      </c>
      <c r="C3241" t="s">
        <v>121</v>
      </c>
      <c r="D3241" t="s">
        <v>30</v>
      </c>
      <c r="E3241" t="s">
        <v>99</v>
      </c>
      <c r="F3241" t="s">
        <v>32</v>
      </c>
      <c r="G3241" t="s">
        <v>43</v>
      </c>
      <c r="H3241">
        <v>16.420000000000002</v>
      </c>
      <c r="I3241">
        <v>886</v>
      </c>
      <c r="J3241">
        <v>93.63</v>
      </c>
      <c r="K3241">
        <v>4</v>
      </c>
      <c r="L3241" t="s">
        <v>68</v>
      </c>
      <c r="M3241" t="s">
        <v>60</v>
      </c>
      <c r="N3241">
        <v>39145.599999999999</v>
      </c>
      <c r="O3241" t="s">
        <v>792</v>
      </c>
      <c r="P3241" t="s">
        <v>47</v>
      </c>
      <c r="Q3241">
        <v>88.94</v>
      </c>
      <c r="R3241">
        <v>2428.8000000000002</v>
      </c>
      <c r="S3241">
        <v>1750.68</v>
      </c>
      <c r="T3241">
        <v>6065.95</v>
      </c>
      <c r="U3241" t="str">
        <f>TEXT(Table1[[#This Row],[Booking_Date]],"mmm")</f>
        <v>Aug</v>
      </c>
      <c r="V3241">
        <f>YEAR(Table1[[#This Row],[Booking_Date]])</f>
        <v>2025</v>
      </c>
      <c r="W3241" t="s">
        <v>48</v>
      </c>
      <c r="X3241" t="str">
        <f>IF(Table1[[#This Row],[Freight_Cost]]&gt;50000,"High","Low")</f>
        <v>Low</v>
      </c>
      <c r="Y3241" s="5" t="str">
        <f>IF(Table1[[#This Row],[Profit]]&gt;10000,"Good","Average")</f>
        <v>Average</v>
      </c>
      <c r="Z3241" s="5" t="str" cm="1">
        <f t="array" ref="Z3241">_xlfn.IFS(K3241&lt;=5,"Excellent",K3241&lt;=10,"Good",TRUE,"Delayed")</f>
        <v>Excellent</v>
      </c>
      <c r="AA3241" s="5" t="str">
        <f>_xlfn.XLOOKUP(Table1[[#This Row],[Shipment_ID]],A:A,E:E)</f>
        <v>ONE</v>
      </c>
      <c r="AB3241" s="5">
        <f t="shared" si="50"/>
        <v>6065.95</v>
      </c>
    </row>
    <row r="3242" spans="1:28">
      <c r="A3242" t="s">
        <v>3436</v>
      </c>
      <c r="B3242" s="1">
        <v>45497</v>
      </c>
      <c r="C3242" t="s">
        <v>115</v>
      </c>
      <c r="D3242" t="s">
        <v>108</v>
      </c>
      <c r="E3242" t="s">
        <v>57</v>
      </c>
      <c r="F3242" t="s">
        <v>32</v>
      </c>
      <c r="G3242" t="s">
        <v>52</v>
      </c>
      <c r="H3242">
        <v>27.88</v>
      </c>
      <c r="I3242">
        <v>1091</v>
      </c>
      <c r="J3242">
        <v>98.59</v>
      </c>
      <c r="K3242">
        <v>2</v>
      </c>
      <c r="L3242" t="s">
        <v>44</v>
      </c>
      <c r="M3242" t="s">
        <v>60</v>
      </c>
      <c r="N3242">
        <v>50014.8</v>
      </c>
      <c r="O3242" t="s">
        <v>436</v>
      </c>
      <c r="P3242" t="s">
        <v>62</v>
      </c>
      <c r="Q3242">
        <v>84.12</v>
      </c>
      <c r="R3242">
        <v>3297.2</v>
      </c>
      <c r="S3242">
        <v>2029.6</v>
      </c>
      <c r="T3242">
        <v>4340.5600000000004</v>
      </c>
      <c r="U3242" t="str">
        <f>TEXT(Table1[[#This Row],[Booking_Date]],"mmm")</f>
        <v>Jul</v>
      </c>
      <c r="V3242">
        <f>YEAR(Table1[[#This Row],[Booking_Date]])</f>
        <v>2024</v>
      </c>
      <c r="W3242" t="s">
        <v>48</v>
      </c>
      <c r="X3242" t="str">
        <f>IF(Table1[[#This Row],[Freight_Cost]]&gt;50000,"High","Low")</f>
        <v>High</v>
      </c>
      <c r="Y3242" s="5" t="str">
        <f>IF(Table1[[#This Row],[Profit]]&gt;10000,"Good","Average")</f>
        <v>Average</v>
      </c>
      <c r="Z3242" s="5" t="str" cm="1">
        <f t="array" ref="Z3242">_xlfn.IFS(K3242&lt;=5,"Excellent",K3242&lt;=10,"Good",TRUE,"Delayed")</f>
        <v>Excellent</v>
      </c>
      <c r="AA3242" s="5" t="str">
        <f>_xlfn.XLOOKUP(Table1[[#This Row],[Shipment_ID]],A:A,E:E)</f>
        <v>Evergreen</v>
      </c>
      <c r="AB3242" s="5">
        <f t="shared" si="50"/>
        <v>4340.5600000000004</v>
      </c>
    </row>
    <row r="3243" spans="1:28">
      <c r="A3243" t="s">
        <v>3437</v>
      </c>
      <c r="B3243" s="1">
        <v>46089</v>
      </c>
      <c r="C3243" t="s">
        <v>50</v>
      </c>
      <c r="D3243" t="s">
        <v>65</v>
      </c>
      <c r="E3243" t="s">
        <v>31</v>
      </c>
      <c r="F3243" t="s">
        <v>32</v>
      </c>
      <c r="G3243" t="s">
        <v>59</v>
      </c>
      <c r="H3243">
        <v>25.87</v>
      </c>
      <c r="I3243">
        <v>1849</v>
      </c>
      <c r="J3243">
        <v>85.38</v>
      </c>
      <c r="K3243">
        <v>4</v>
      </c>
      <c r="L3243" t="s">
        <v>44</v>
      </c>
      <c r="M3243" t="s">
        <v>35</v>
      </c>
      <c r="N3243">
        <v>59716.6</v>
      </c>
      <c r="O3243" t="s">
        <v>324</v>
      </c>
      <c r="P3243" t="s">
        <v>74</v>
      </c>
      <c r="Q3243">
        <v>87.56</v>
      </c>
      <c r="R3243">
        <v>4732.8</v>
      </c>
      <c r="S3243">
        <v>2114.08</v>
      </c>
      <c r="T3243">
        <v>6616.58</v>
      </c>
      <c r="U3243" t="str">
        <f>TEXT(Table1[[#This Row],[Booking_Date]],"mmm")</f>
        <v>Mar</v>
      </c>
      <c r="V3243">
        <f>YEAR(Table1[[#This Row],[Booking_Date]])</f>
        <v>2026</v>
      </c>
      <c r="W3243" t="s">
        <v>38</v>
      </c>
      <c r="X3243" t="str">
        <f>IF(Table1[[#This Row],[Freight_Cost]]&gt;50000,"High","Low")</f>
        <v>High</v>
      </c>
      <c r="Y3243" s="5" t="str">
        <f>IF(Table1[[#This Row],[Profit]]&gt;10000,"Good","Average")</f>
        <v>Average</v>
      </c>
      <c r="Z3243" s="5" t="str" cm="1">
        <f t="array" ref="Z3243">_xlfn.IFS(K3243&lt;=5,"Excellent",K3243&lt;=10,"Good",TRUE,"Delayed")</f>
        <v>Excellent</v>
      </c>
      <c r="AA3243" s="5" t="str">
        <f>_xlfn.XLOOKUP(Table1[[#This Row],[Shipment_ID]],A:A,E:E)</f>
        <v>Hapag-Lloyd</v>
      </c>
      <c r="AB3243" s="5">
        <f t="shared" si="50"/>
        <v>6616.58</v>
      </c>
    </row>
    <row r="3244" spans="1:28">
      <c r="A3244" t="s">
        <v>3438</v>
      </c>
      <c r="B3244" s="1">
        <v>46037</v>
      </c>
      <c r="C3244" t="s">
        <v>121</v>
      </c>
      <c r="D3244" t="s">
        <v>30</v>
      </c>
      <c r="E3244" t="s">
        <v>102</v>
      </c>
      <c r="F3244" t="s">
        <v>58</v>
      </c>
      <c r="G3244" t="s">
        <v>33</v>
      </c>
      <c r="H3244">
        <v>12.41</v>
      </c>
      <c r="I3244">
        <v>2545</v>
      </c>
      <c r="J3244">
        <v>85.99</v>
      </c>
      <c r="K3244">
        <v>6</v>
      </c>
      <c r="L3244" t="s">
        <v>68</v>
      </c>
      <c r="M3244" t="s">
        <v>60</v>
      </c>
      <c r="N3244">
        <v>66527.8</v>
      </c>
      <c r="O3244" t="s">
        <v>148</v>
      </c>
      <c r="P3244" t="s">
        <v>37</v>
      </c>
      <c r="Q3244">
        <v>85.51</v>
      </c>
      <c r="R3244">
        <v>5586.4</v>
      </c>
      <c r="S3244">
        <v>3858.43</v>
      </c>
      <c r="T3244">
        <v>8193.6299999999992</v>
      </c>
      <c r="U3244" t="str">
        <f>TEXT(Table1[[#This Row],[Booking_Date]],"mmm")</f>
        <v>Jan</v>
      </c>
      <c r="V3244">
        <f>YEAR(Table1[[#This Row],[Booking_Date]])</f>
        <v>2026</v>
      </c>
      <c r="W3244" t="s">
        <v>38</v>
      </c>
      <c r="X3244" t="str">
        <f>IF(Table1[[#This Row],[Freight_Cost]]&gt;50000,"High","Low")</f>
        <v>High</v>
      </c>
      <c r="Y3244" s="5" t="str">
        <f>IF(Table1[[#This Row],[Profit]]&gt;10000,"Good","Average")</f>
        <v>Average</v>
      </c>
      <c r="Z3244" s="5" t="str" cm="1">
        <f t="array" ref="Z3244">_xlfn.IFS(K3244&lt;=5,"Excellent",K3244&lt;=10,"Good",TRUE,"Delayed")</f>
        <v>Good</v>
      </c>
      <c r="AA3244" s="5" t="str">
        <f>_xlfn.XLOOKUP(Table1[[#This Row],[Shipment_ID]],A:A,E:E)</f>
        <v>Maersk</v>
      </c>
      <c r="AB3244" s="5">
        <f t="shared" si="50"/>
        <v>8193.6299999999992</v>
      </c>
    </row>
    <row r="3245" spans="1:28">
      <c r="A3245" t="s">
        <v>3439</v>
      </c>
      <c r="B3245" s="1">
        <v>45845</v>
      </c>
      <c r="C3245" t="s">
        <v>121</v>
      </c>
      <c r="D3245" t="s">
        <v>82</v>
      </c>
      <c r="E3245" t="s">
        <v>42</v>
      </c>
      <c r="F3245" t="s">
        <v>58</v>
      </c>
      <c r="G3245" t="s">
        <v>67</v>
      </c>
      <c r="H3245">
        <v>13.66</v>
      </c>
      <c r="I3245">
        <v>1975</v>
      </c>
      <c r="J3245">
        <v>95.62</v>
      </c>
      <c r="K3245">
        <v>6</v>
      </c>
      <c r="L3245" t="s">
        <v>68</v>
      </c>
      <c r="M3245" t="s">
        <v>35</v>
      </c>
      <c r="N3245">
        <v>65968.399999999994</v>
      </c>
      <c r="O3245" t="s">
        <v>207</v>
      </c>
      <c r="P3245" t="s">
        <v>37</v>
      </c>
      <c r="Q3245">
        <v>84.6</v>
      </c>
      <c r="R3245">
        <v>4496.3999999999996</v>
      </c>
      <c r="S3245">
        <v>2605.12</v>
      </c>
      <c r="T3245">
        <v>11450.35</v>
      </c>
      <c r="U3245" t="str">
        <f>TEXT(Table1[[#This Row],[Booking_Date]],"mmm")</f>
        <v>Jul</v>
      </c>
      <c r="V3245">
        <f>YEAR(Table1[[#This Row],[Booking_Date]])</f>
        <v>2025</v>
      </c>
      <c r="W3245" t="s">
        <v>48</v>
      </c>
      <c r="X3245" t="str">
        <f>IF(Table1[[#This Row],[Freight_Cost]]&gt;50000,"High","Low")</f>
        <v>High</v>
      </c>
      <c r="Y3245" s="5" t="str">
        <f>IF(Table1[[#This Row],[Profit]]&gt;10000,"Good","Average")</f>
        <v>Good</v>
      </c>
      <c r="Z3245" s="5" t="str" cm="1">
        <f t="array" ref="Z3245">_xlfn.IFS(K3245&lt;=5,"Excellent",K3245&lt;=10,"Good",TRUE,"Delayed")</f>
        <v>Good</v>
      </c>
      <c r="AA3245" s="5" t="str">
        <f>_xlfn.XLOOKUP(Table1[[#This Row],[Shipment_ID]],A:A,E:E)</f>
        <v>CMA CGM</v>
      </c>
      <c r="AB3245" s="5">
        <f t="shared" si="50"/>
        <v>11450.35</v>
      </c>
    </row>
    <row r="3246" spans="1:28">
      <c r="A3246" t="s">
        <v>3440</v>
      </c>
      <c r="B3246" s="1">
        <v>45364</v>
      </c>
      <c r="C3246" t="s">
        <v>115</v>
      </c>
      <c r="D3246" t="s">
        <v>108</v>
      </c>
      <c r="E3246" t="s">
        <v>66</v>
      </c>
      <c r="F3246" t="s">
        <v>58</v>
      </c>
      <c r="G3246" t="s">
        <v>84</v>
      </c>
      <c r="H3246">
        <v>13.91</v>
      </c>
      <c r="I3246">
        <v>914</v>
      </c>
      <c r="J3246">
        <v>94.68</v>
      </c>
      <c r="K3246">
        <v>2</v>
      </c>
      <c r="L3246" t="s">
        <v>44</v>
      </c>
      <c r="M3246" t="s">
        <v>35</v>
      </c>
      <c r="N3246">
        <v>50848.6</v>
      </c>
      <c r="O3246" t="s">
        <v>531</v>
      </c>
      <c r="P3246" t="s">
        <v>70</v>
      </c>
      <c r="Q3246">
        <v>82.02</v>
      </c>
      <c r="R3246">
        <v>2384.4</v>
      </c>
      <c r="S3246">
        <v>2238.38</v>
      </c>
      <c r="T3246">
        <v>7212.73</v>
      </c>
      <c r="U3246" t="str">
        <f>TEXT(Table1[[#This Row],[Booking_Date]],"mmm")</f>
        <v>Mar</v>
      </c>
      <c r="V3246">
        <f>YEAR(Table1[[#This Row],[Booking_Date]])</f>
        <v>2024</v>
      </c>
      <c r="W3246" t="s">
        <v>38</v>
      </c>
      <c r="X3246" t="str">
        <f>IF(Table1[[#This Row],[Freight_Cost]]&gt;50000,"High","Low")</f>
        <v>High</v>
      </c>
      <c r="Y3246" s="5" t="str">
        <f>IF(Table1[[#This Row],[Profit]]&gt;10000,"Good","Average")</f>
        <v>Average</v>
      </c>
      <c r="Z3246" s="5" t="str" cm="1">
        <f t="array" ref="Z3246">_xlfn.IFS(K3246&lt;=5,"Excellent",K3246&lt;=10,"Good",TRUE,"Delayed")</f>
        <v>Excellent</v>
      </c>
      <c r="AA3246" s="5" t="str">
        <f>_xlfn.XLOOKUP(Table1[[#This Row],[Shipment_ID]],A:A,E:E)</f>
        <v>COSCO</v>
      </c>
      <c r="AB3246" s="5">
        <f t="shared" si="50"/>
        <v>7212.73</v>
      </c>
    </row>
    <row r="3247" spans="1:28">
      <c r="A3247" t="s">
        <v>3441</v>
      </c>
      <c r="B3247" s="1">
        <v>45413</v>
      </c>
      <c r="C3247" t="s">
        <v>50</v>
      </c>
      <c r="D3247" t="s">
        <v>108</v>
      </c>
      <c r="E3247" t="s">
        <v>42</v>
      </c>
      <c r="F3247" t="s">
        <v>58</v>
      </c>
      <c r="G3247" t="s">
        <v>67</v>
      </c>
      <c r="H3247">
        <v>11.29</v>
      </c>
      <c r="I3247">
        <v>956</v>
      </c>
      <c r="J3247">
        <v>100.64</v>
      </c>
      <c r="K3247">
        <v>4</v>
      </c>
      <c r="L3247" t="s">
        <v>44</v>
      </c>
      <c r="M3247" t="s">
        <v>35</v>
      </c>
      <c r="N3247">
        <v>49709.8</v>
      </c>
      <c r="O3247" t="s">
        <v>336</v>
      </c>
      <c r="P3247" t="s">
        <v>74</v>
      </c>
      <c r="Q3247">
        <v>82.83</v>
      </c>
      <c r="R3247">
        <v>2363.6</v>
      </c>
      <c r="S3247">
        <v>1880.8</v>
      </c>
      <c r="T3247">
        <v>7618.89</v>
      </c>
      <c r="U3247" t="str">
        <f>TEXT(Table1[[#This Row],[Booking_Date]],"mmm")</f>
        <v>May</v>
      </c>
      <c r="V3247">
        <f>YEAR(Table1[[#This Row],[Booking_Date]])</f>
        <v>2024</v>
      </c>
      <c r="W3247" t="s">
        <v>75</v>
      </c>
      <c r="X3247" t="str">
        <f>IF(Table1[[#This Row],[Freight_Cost]]&gt;50000,"High","Low")</f>
        <v>Low</v>
      </c>
      <c r="Y3247" s="5" t="str">
        <f>IF(Table1[[#This Row],[Profit]]&gt;10000,"Good","Average")</f>
        <v>Average</v>
      </c>
      <c r="Z3247" s="5" t="str" cm="1">
        <f t="array" ref="Z3247">_xlfn.IFS(K3247&lt;=5,"Excellent",K3247&lt;=10,"Good",TRUE,"Delayed")</f>
        <v>Excellent</v>
      </c>
      <c r="AA3247" s="5" t="str">
        <f>_xlfn.XLOOKUP(Table1[[#This Row],[Shipment_ID]],A:A,E:E)</f>
        <v>CMA CGM</v>
      </c>
      <c r="AB3247" s="5">
        <f t="shared" si="50"/>
        <v>7618.89</v>
      </c>
    </row>
    <row r="3248" spans="1:28">
      <c r="A3248" t="s">
        <v>3442</v>
      </c>
      <c r="B3248" s="1">
        <v>45615</v>
      </c>
      <c r="C3248" t="s">
        <v>121</v>
      </c>
      <c r="D3248" t="s">
        <v>41</v>
      </c>
      <c r="E3248" t="s">
        <v>99</v>
      </c>
      <c r="F3248" t="s">
        <v>32</v>
      </c>
      <c r="G3248" t="s">
        <v>33</v>
      </c>
      <c r="H3248">
        <v>20.86</v>
      </c>
      <c r="I3248">
        <v>573</v>
      </c>
      <c r="J3248">
        <v>86.64</v>
      </c>
      <c r="K3248">
        <v>3</v>
      </c>
      <c r="L3248" t="s">
        <v>44</v>
      </c>
      <c r="M3248" t="s">
        <v>35</v>
      </c>
      <c r="N3248">
        <v>40046.800000000003</v>
      </c>
      <c r="O3248" t="s">
        <v>343</v>
      </c>
      <c r="P3248" t="s">
        <v>78</v>
      </c>
      <c r="Q3248">
        <v>85.31</v>
      </c>
      <c r="R3248">
        <v>1980.4</v>
      </c>
      <c r="S3248">
        <v>4814.22</v>
      </c>
      <c r="T3248">
        <v>3538.2</v>
      </c>
      <c r="U3248" t="str">
        <f>TEXT(Table1[[#This Row],[Booking_Date]],"mmm")</f>
        <v>Nov</v>
      </c>
      <c r="V3248">
        <f>YEAR(Table1[[#This Row],[Booking_Date]])</f>
        <v>2024</v>
      </c>
      <c r="W3248" t="s">
        <v>104</v>
      </c>
      <c r="X3248" t="str">
        <f>IF(Table1[[#This Row],[Freight_Cost]]&gt;50000,"High","Low")</f>
        <v>Low</v>
      </c>
      <c r="Y3248" s="5" t="str">
        <f>IF(Table1[[#This Row],[Profit]]&gt;10000,"Good","Average")</f>
        <v>Average</v>
      </c>
      <c r="Z3248" s="5" t="str" cm="1">
        <f t="array" ref="Z3248">_xlfn.IFS(K3248&lt;=5,"Excellent",K3248&lt;=10,"Good",TRUE,"Delayed")</f>
        <v>Excellent</v>
      </c>
      <c r="AA3248" s="5" t="str">
        <f>_xlfn.XLOOKUP(Table1[[#This Row],[Shipment_ID]],A:A,E:E)</f>
        <v>ONE</v>
      </c>
      <c r="AB3248" s="5">
        <f t="shared" si="50"/>
        <v>3538.2</v>
      </c>
    </row>
    <row r="3249" spans="1:28">
      <c r="A3249" t="s">
        <v>3443</v>
      </c>
      <c r="B3249" s="1">
        <v>45873</v>
      </c>
      <c r="C3249" t="s">
        <v>29</v>
      </c>
      <c r="D3249" t="s">
        <v>51</v>
      </c>
      <c r="E3249" t="s">
        <v>99</v>
      </c>
      <c r="F3249" t="s">
        <v>32</v>
      </c>
      <c r="G3249" t="s">
        <v>90</v>
      </c>
      <c r="H3249">
        <v>25.29</v>
      </c>
      <c r="I3249">
        <v>1002</v>
      </c>
      <c r="J3249">
        <v>95.37</v>
      </c>
      <c r="K3249">
        <v>2</v>
      </c>
      <c r="L3249" t="s">
        <v>44</v>
      </c>
      <c r="M3249" t="s">
        <v>35</v>
      </c>
      <c r="N3249">
        <v>50229.4</v>
      </c>
      <c r="O3249" t="s">
        <v>91</v>
      </c>
      <c r="P3249" t="s">
        <v>37</v>
      </c>
      <c r="Q3249">
        <v>88.92</v>
      </c>
      <c r="R3249">
        <v>3015.6</v>
      </c>
      <c r="S3249">
        <v>4291.3500000000004</v>
      </c>
      <c r="T3249">
        <v>7287.37</v>
      </c>
      <c r="U3249" t="str">
        <f>TEXT(Table1[[#This Row],[Booking_Date]],"mmm")</f>
        <v>Aug</v>
      </c>
      <c r="V3249">
        <f>YEAR(Table1[[#This Row],[Booking_Date]])</f>
        <v>2025</v>
      </c>
      <c r="W3249" t="s">
        <v>48</v>
      </c>
      <c r="X3249" t="str">
        <f>IF(Table1[[#This Row],[Freight_Cost]]&gt;50000,"High","Low")</f>
        <v>High</v>
      </c>
      <c r="Y3249" s="5" t="str">
        <f>IF(Table1[[#This Row],[Profit]]&gt;10000,"Good","Average")</f>
        <v>Average</v>
      </c>
      <c r="Z3249" s="5" t="str" cm="1">
        <f t="array" ref="Z3249">_xlfn.IFS(K3249&lt;=5,"Excellent",K3249&lt;=10,"Good",TRUE,"Delayed")</f>
        <v>Excellent</v>
      </c>
      <c r="AA3249" s="5" t="str">
        <f>_xlfn.XLOOKUP(Table1[[#This Row],[Shipment_ID]],A:A,E:E)</f>
        <v>ONE</v>
      </c>
      <c r="AB3249" s="5">
        <f t="shared" si="50"/>
        <v>7287.37</v>
      </c>
    </row>
    <row r="3250" spans="1:28">
      <c r="A3250" t="s">
        <v>3444</v>
      </c>
      <c r="B3250" s="1">
        <v>45635</v>
      </c>
      <c r="C3250" t="s">
        <v>64</v>
      </c>
      <c r="D3250" t="s">
        <v>65</v>
      </c>
      <c r="E3250" t="s">
        <v>102</v>
      </c>
      <c r="F3250" t="s">
        <v>58</v>
      </c>
      <c r="G3250" t="s">
        <v>59</v>
      </c>
      <c r="H3250">
        <v>15.66</v>
      </c>
      <c r="I3250">
        <v>1861</v>
      </c>
      <c r="J3250">
        <v>87.77</v>
      </c>
      <c r="K3250">
        <v>4</v>
      </c>
      <c r="L3250" t="s">
        <v>34</v>
      </c>
      <c r="M3250" t="s">
        <v>45</v>
      </c>
      <c r="N3250">
        <v>65458.400000000001</v>
      </c>
      <c r="O3250" t="s">
        <v>338</v>
      </c>
      <c r="P3250" t="s">
        <v>54</v>
      </c>
      <c r="Q3250">
        <v>83.09</v>
      </c>
      <c r="R3250">
        <v>4348.3999999999996</v>
      </c>
      <c r="S3250">
        <v>4198.12</v>
      </c>
      <c r="T3250">
        <v>10536.88</v>
      </c>
      <c r="U3250" t="str">
        <f>TEXT(Table1[[#This Row],[Booking_Date]],"mmm")</f>
        <v>Dec</v>
      </c>
      <c r="V3250">
        <f>YEAR(Table1[[#This Row],[Booking_Date]])</f>
        <v>2024</v>
      </c>
      <c r="W3250" t="s">
        <v>104</v>
      </c>
      <c r="X3250" t="str">
        <f>IF(Table1[[#This Row],[Freight_Cost]]&gt;50000,"High","Low")</f>
        <v>High</v>
      </c>
      <c r="Y3250" s="5" t="str">
        <f>IF(Table1[[#This Row],[Profit]]&gt;10000,"Good","Average")</f>
        <v>Good</v>
      </c>
      <c r="Z3250" s="5" t="str" cm="1">
        <f t="array" ref="Z3250">_xlfn.IFS(K3250&lt;=5,"Excellent",K3250&lt;=10,"Good",TRUE,"Delayed")</f>
        <v>Excellent</v>
      </c>
      <c r="AA3250" s="5" t="str">
        <f>_xlfn.XLOOKUP(Table1[[#This Row],[Shipment_ID]],A:A,E:E)</f>
        <v>Maersk</v>
      </c>
      <c r="AB3250" s="5">
        <f t="shared" si="50"/>
        <v>10536.88</v>
      </c>
    </row>
    <row r="3251" spans="1:28">
      <c r="A3251" t="s">
        <v>3445</v>
      </c>
      <c r="B3251" s="1">
        <v>45616</v>
      </c>
      <c r="C3251" t="s">
        <v>64</v>
      </c>
      <c r="D3251" t="s">
        <v>56</v>
      </c>
      <c r="E3251" t="s">
        <v>31</v>
      </c>
      <c r="F3251" t="s">
        <v>32</v>
      </c>
      <c r="G3251" t="s">
        <v>84</v>
      </c>
      <c r="H3251">
        <v>12.34</v>
      </c>
      <c r="I3251">
        <v>695</v>
      </c>
      <c r="J3251">
        <v>88.33</v>
      </c>
      <c r="K3251">
        <v>2</v>
      </c>
      <c r="L3251" t="s">
        <v>44</v>
      </c>
      <c r="M3251" t="s">
        <v>60</v>
      </c>
      <c r="N3251">
        <v>30045.599999999999</v>
      </c>
      <c r="O3251" t="s">
        <v>402</v>
      </c>
      <c r="P3251" t="s">
        <v>54</v>
      </c>
      <c r="Q3251">
        <v>87.33</v>
      </c>
      <c r="R3251">
        <v>1883.6</v>
      </c>
      <c r="S3251">
        <v>2984.73</v>
      </c>
      <c r="T3251">
        <v>4042.37</v>
      </c>
      <c r="U3251" t="str">
        <f>TEXT(Table1[[#This Row],[Booking_Date]],"mmm")</f>
        <v>Nov</v>
      </c>
      <c r="V3251">
        <f>YEAR(Table1[[#This Row],[Booking_Date]])</f>
        <v>2024</v>
      </c>
      <c r="W3251" t="s">
        <v>104</v>
      </c>
      <c r="X3251" t="str">
        <f>IF(Table1[[#This Row],[Freight_Cost]]&gt;50000,"High","Low")</f>
        <v>Low</v>
      </c>
      <c r="Y3251" s="5" t="str">
        <f>IF(Table1[[#This Row],[Profit]]&gt;10000,"Good","Average")</f>
        <v>Average</v>
      </c>
      <c r="Z3251" s="5" t="str" cm="1">
        <f t="array" ref="Z3251">_xlfn.IFS(K3251&lt;=5,"Excellent",K3251&lt;=10,"Good",TRUE,"Delayed")</f>
        <v>Excellent</v>
      </c>
      <c r="AA3251" s="5" t="str">
        <f>_xlfn.XLOOKUP(Table1[[#This Row],[Shipment_ID]],A:A,E:E)</f>
        <v>Hapag-Lloyd</v>
      </c>
      <c r="AB3251" s="5">
        <f t="shared" si="50"/>
        <v>4042.37</v>
      </c>
    </row>
    <row r="3252" spans="1:28">
      <c r="A3252" t="s">
        <v>3446</v>
      </c>
      <c r="B3252" s="1">
        <v>45627</v>
      </c>
      <c r="C3252" t="s">
        <v>50</v>
      </c>
      <c r="D3252" t="s">
        <v>65</v>
      </c>
      <c r="E3252" t="s">
        <v>99</v>
      </c>
      <c r="F3252" t="s">
        <v>58</v>
      </c>
      <c r="G3252" t="s">
        <v>84</v>
      </c>
      <c r="H3252">
        <v>16.71</v>
      </c>
      <c r="I3252">
        <v>1370</v>
      </c>
      <c r="J3252">
        <v>92.09</v>
      </c>
      <c r="K3252">
        <v>3</v>
      </c>
      <c r="L3252" t="s">
        <v>44</v>
      </c>
      <c r="M3252" t="s">
        <v>60</v>
      </c>
      <c r="N3252">
        <v>54529.8</v>
      </c>
      <c r="O3252" t="s">
        <v>416</v>
      </c>
      <c r="P3252" t="s">
        <v>47</v>
      </c>
      <c r="Q3252">
        <v>82.66</v>
      </c>
      <c r="R3252">
        <v>3408.4</v>
      </c>
      <c r="S3252">
        <v>4435.5</v>
      </c>
      <c r="T3252">
        <v>5009.3999999999996</v>
      </c>
      <c r="U3252" t="str">
        <f>TEXT(Table1[[#This Row],[Booking_Date]],"mmm")</f>
        <v>Dec</v>
      </c>
      <c r="V3252">
        <f>YEAR(Table1[[#This Row],[Booking_Date]])</f>
        <v>2024</v>
      </c>
      <c r="W3252" t="s">
        <v>104</v>
      </c>
      <c r="X3252" t="str">
        <f>IF(Table1[[#This Row],[Freight_Cost]]&gt;50000,"High","Low")</f>
        <v>High</v>
      </c>
      <c r="Y3252" s="5" t="str">
        <f>IF(Table1[[#This Row],[Profit]]&gt;10000,"Good","Average")</f>
        <v>Average</v>
      </c>
      <c r="Z3252" s="5" t="str" cm="1">
        <f t="array" ref="Z3252">_xlfn.IFS(K3252&lt;=5,"Excellent",K3252&lt;=10,"Good",TRUE,"Delayed")</f>
        <v>Excellent</v>
      </c>
      <c r="AA3252" s="5" t="str">
        <f>_xlfn.XLOOKUP(Table1[[#This Row],[Shipment_ID]],A:A,E:E)</f>
        <v>ONE</v>
      </c>
      <c r="AB3252" s="5">
        <f t="shared" si="50"/>
        <v>5009.3999999999996</v>
      </c>
    </row>
    <row r="3253" spans="1:28">
      <c r="A3253" t="s">
        <v>3447</v>
      </c>
      <c r="B3253" s="1">
        <v>45990</v>
      </c>
      <c r="C3253" t="s">
        <v>29</v>
      </c>
      <c r="D3253" t="s">
        <v>30</v>
      </c>
      <c r="E3253" t="s">
        <v>83</v>
      </c>
      <c r="F3253" t="s">
        <v>32</v>
      </c>
      <c r="G3253" t="s">
        <v>67</v>
      </c>
      <c r="H3253">
        <v>18.2</v>
      </c>
      <c r="I3253">
        <v>1347</v>
      </c>
      <c r="J3253">
        <v>102.95</v>
      </c>
      <c r="K3253">
        <v>3</v>
      </c>
      <c r="L3253" t="s">
        <v>68</v>
      </c>
      <c r="M3253" t="s">
        <v>35</v>
      </c>
      <c r="N3253">
        <v>51398</v>
      </c>
      <c r="O3253" t="s">
        <v>200</v>
      </c>
      <c r="P3253" t="s">
        <v>62</v>
      </c>
      <c r="Q3253">
        <v>82.72</v>
      </c>
      <c r="R3253">
        <v>3422</v>
      </c>
      <c r="S3253">
        <v>2944.23</v>
      </c>
      <c r="T3253">
        <v>8673.09</v>
      </c>
      <c r="U3253" t="str">
        <f>TEXT(Table1[[#This Row],[Booking_Date]],"mmm")</f>
        <v>Nov</v>
      </c>
      <c r="V3253">
        <f>YEAR(Table1[[#This Row],[Booking_Date]])</f>
        <v>2025</v>
      </c>
      <c r="W3253" t="s">
        <v>104</v>
      </c>
      <c r="X3253" t="str">
        <f>IF(Table1[[#This Row],[Freight_Cost]]&gt;50000,"High","Low")</f>
        <v>High</v>
      </c>
      <c r="Y3253" s="5" t="str">
        <f>IF(Table1[[#This Row],[Profit]]&gt;10000,"Good","Average")</f>
        <v>Average</v>
      </c>
      <c r="Z3253" s="5" t="str" cm="1">
        <f t="array" ref="Z3253">_xlfn.IFS(K3253&lt;=5,"Excellent",K3253&lt;=10,"Good",TRUE,"Delayed")</f>
        <v>Excellent</v>
      </c>
      <c r="AA3253" s="5" t="str">
        <f>_xlfn.XLOOKUP(Table1[[#This Row],[Shipment_ID]],A:A,E:E)</f>
        <v>MSC</v>
      </c>
      <c r="AB3253" s="5">
        <f t="shared" si="50"/>
        <v>8673.09</v>
      </c>
    </row>
    <row r="3254" spans="1:28">
      <c r="A3254" t="s">
        <v>3448</v>
      </c>
      <c r="B3254" s="1">
        <v>45754</v>
      </c>
      <c r="C3254" t="s">
        <v>29</v>
      </c>
      <c r="D3254" t="s">
        <v>82</v>
      </c>
      <c r="E3254" t="s">
        <v>99</v>
      </c>
      <c r="F3254" t="s">
        <v>58</v>
      </c>
      <c r="G3254" t="s">
        <v>33</v>
      </c>
      <c r="H3254">
        <v>20.13</v>
      </c>
      <c r="I3254">
        <v>961</v>
      </c>
      <c r="J3254">
        <v>104.65</v>
      </c>
      <c r="K3254">
        <v>2</v>
      </c>
      <c r="L3254" t="s">
        <v>68</v>
      </c>
      <c r="M3254" t="s">
        <v>45</v>
      </c>
      <c r="N3254">
        <v>58207</v>
      </c>
      <c r="O3254" t="s">
        <v>53</v>
      </c>
      <c r="P3254" t="s">
        <v>74</v>
      </c>
      <c r="Q3254">
        <v>87.25</v>
      </c>
      <c r="R3254">
        <v>2727.2</v>
      </c>
      <c r="S3254">
        <v>4071.23</v>
      </c>
      <c r="T3254">
        <v>6366.12</v>
      </c>
      <c r="U3254" t="str">
        <f>TEXT(Table1[[#This Row],[Booking_Date]],"mmm")</f>
        <v>Apr</v>
      </c>
      <c r="V3254">
        <f>YEAR(Table1[[#This Row],[Booking_Date]])</f>
        <v>2025</v>
      </c>
      <c r="W3254" t="s">
        <v>75</v>
      </c>
      <c r="X3254" t="str">
        <f>IF(Table1[[#This Row],[Freight_Cost]]&gt;50000,"High","Low")</f>
        <v>High</v>
      </c>
      <c r="Y3254" s="5" t="str">
        <f>IF(Table1[[#This Row],[Profit]]&gt;10000,"Good","Average")</f>
        <v>Average</v>
      </c>
      <c r="Z3254" s="5" t="str" cm="1">
        <f t="array" ref="Z3254">_xlfn.IFS(K3254&lt;=5,"Excellent",K3254&lt;=10,"Good",TRUE,"Delayed")</f>
        <v>Excellent</v>
      </c>
      <c r="AA3254" s="5" t="str">
        <f>_xlfn.XLOOKUP(Table1[[#This Row],[Shipment_ID]],A:A,E:E)</f>
        <v>ONE</v>
      </c>
      <c r="AB3254" s="5">
        <f t="shared" si="50"/>
        <v>6366.12</v>
      </c>
    </row>
    <row r="3255" spans="1:28">
      <c r="A3255" t="s">
        <v>3449</v>
      </c>
      <c r="B3255" s="1">
        <v>46103</v>
      </c>
      <c r="C3255" t="s">
        <v>40</v>
      </c>
      <c r="D3255" t="s">
        <v>72</v>
      </c>
      <c r="E3255" t="s">
        <v>66</v>
      </c>
      <c r="F3255" t="s">
        <v>32</v>
      </c>
      <c r="G3255" t="s">
        <v>43</v>
      </c>
      <c r="H3255">
        <v>22.48</v>
      </c>
      <c r="I3255">
        <v>524</v>
      </c>
      <c r="J3255">
        <v>101.7</v>
      </c>
      <c r="K3255">
        <v>2</v>
      </c>
      <c r="L3255" t="s">
        <v>44</v>
      </c>
      <c r="M3255" t="s">
        <v>35</v>
      </c>
      <c r="N3255">
        <v>42724</v>
      </c>
      <c r="O3255" t="s">
        <v>211</v>
      </c>
      <c r="P3255" t="s">
        <v>62</v>
      </c>
      <c r="Q3255">
        <v>84.78</v>
      </c>
      <c r="R3255">
        <v>1947.2</v>
      </c>
      <c r="S3255">
        <v>2325.54</v>
      </c>
      <c r="T3255">
        <v>4842.84</v>
      </c>
      <c r="U3255" t="str">
        <f>TEXT(Table1[[#This Row],[Booking_Date]],"mmm")</f>
        <v>Mar</v>
      </c>
      <c r="V3255">
        <f>YEAR(Table1[[#This Row],[Booking_Date]])</f>
        <v>2026</v>
      </c>
      <c r="W3255" t="s">
        <v>38</v>
      </c>
      <c r="X3255" t="str">
        <f>IF(Table1[[#This Row],[Freight_Cost]]&gt;50000,"High","Low")</f>
        <v>Low</v>
      </c>
      <c r="Y3255" s="5" t="str">
        <f>IF(Table1[[#This Row],[Profit]]&gt;10000,"Good","Average")</f>
        <v>Average</v>
      </c>
      <c r="Z3255" s="5" t="str" cm="1">
        <f t="array" ref="Z3255">_xlfn.IFS(K3255&lt;=5,"Excellent",K3255&lt;=10,"Good",TRUE,"Delayed")</f>
        <v>Excellent</v>
      </c>
      <c r="AA3255" s="5" t="str">
        <f>_xlfn.XLOOKUP(Table1[[#This Row],[Shipment_ID]],A:A,E:E)</f>
        <v>COSCO</v>
      </c>
      <c r="AB3255" s="5">
        <f t="shared" si="50"/>
        <v>4842.84</v>
      </c>
    </row>
    <row r="3256" spans="1:28">
      <c r="A3256" t="s">
        <v>3450</v>
      </c>
      <c r="B3256" s="1">
        <v>45997</v>
      </c>
      <c r="C3256" t="s">
        <v>40</v>
      </c>
      <c r="D3256" t="s">
        <v>108</v>
      </c>
      <c r="E3256" t="s">
        <v>66</v>
      </c>
      <c r="F3256" t="s">
        <v>32</v>
      </c>
      <c r="G3256" t="s">
        <v>90</v>
      </c>
      <c r="H3256">
        <v>14.74</v>
      </c>
      <c r="I3256">
        <v>2214</v>
      </c>
      <c r="J3256">
        <v>99.29</v>
      </c>
      <c r="K3256">
        <v>6</v>
      </c>
      <c r="L3256" t="s">
        <v>68</v>
      </c>
      <c r="M3256" t="s">
        <v>45</v>
      </c>
      <c r="N3256">
        <v>55748.800000000003</v>
      </c>
      <c r="O3256" t="s">
        <v>170</v>
      </c>
      <c r="P3256" t="s">
        <v>74</v>
      </c>
      <c r="Q3256">
        <v>82.46</v>
      </c>
      <c r="R3256">
        <v>5017.6000000000004</v>
      </c>
      <c r="S3256">
        <v>3700.09</v>
      </c>
      <c r="T3256">
        <v>8926.14</v>
      </c>
      <c r="U3256" t="str">
        <f>TEXT(Table1[[#This Row],[Booking_Date]],"mmm")</f>
        <v>Dec</v>
      </c>
      <c r="V3256">
        <f>YEAR(Table1[[#This Row],[Booking_Date]])</f>
        <v>2025</v>
      </c>
      <c r="W3256" t="s">
        <v>104</v>
      </c>
      <c r="X3256" t="str">
        <f>IF(Table1[[#This Row],[Freight_Cost]]&gt;50000,"High","Low")</f>
        <v>High</v>
      </c>
      <c r="Y3256" s="5" t="str">
        <f>IF(Table1[[#This Row],[Profit]]&gt;10000,"Good","Average")</f>
        <v>Average</v>
      </c>
      <c r="Z3256" s="5" t="str" cm="1">
        <f t="array" ref="Z3256">_xlfn.IFS(K3256&lt;=5,"Excellent",K3256&lt;=10,"Good",TRUE,"Delayed")</f>
        <v>Good</v>
      </c>
      <c r="AA3256" s="5" t="str">
        <f>_xlfn.XLOOKUP(Table1[[#This Row],[Shipment_ID]],A:A,E:E)</f>
        <v>COSCO</v>
      </c>
      <c r="AB3256" s="5">
        <f t="shared" si="50"/>
        <v>8926.14</v>
      </c>
    </row>
    <row r="3257" spans="1:28">
      <c r="A3257" t="s">
        <v>3451</v>
      </c>
      <c r="B3257" s="1">
        <v>45978</v>
      </c>
      <c r="C3257" t="s">
        <v>64</v>
      </c>
      <c r="D3257" t="s">
        <v>41</v>
      </c>
      <c r="E3257" t="s">
        <v>42</v>
      </c>
      <c r="F3257" t="s">
        <v>58</v>
      </c>
      <c r="G3257" t="s">
        <v>52</v>
      </c>
      <c r="H3257">
        <v>15.52</v>
      </c>
      <c r="I3257">
        <v>1004</v>
      </c>
      <c r="J3257">
        <v>95.03</v>
      </c>
      <c r="K3257">
        <v>3</v>
      </c>
      <c r="L3257" t="s">
        <v>34</v>
      </c>
      <c r="M3257" t="s">
        <v>35</v>
      </c>
      <c r="N3257">
        <v>58419.6</v>
      </c>
      <c r="O3257" t="s">
        <v>248</v>
      </c>
      <c r="P3257" t="s">
        <v>74</v>
      </c>
      <c r="Q3257">
        <v>82.77</v>
      </c>
      <c r="R3257">
        <v>2628.8</v>
      </c>
      <c r="S3257">
        <v>1553.53</v>
      </c>
      <c r="T3257">
        <v>9361.9699999999993</v>
      </c>
      <c r="U3257" t="str">
        <f>TEXT(Table1[[#This Row],[Booking_Date]],"mmm")</f>
        <v>Nov</v>
      </c>
      <c r="V3257">
        <f>YEAR(Table1[[#This Row],[Booking_Date]])</f>
        <v>2025</v>
      </c>
      <c r="W3257" t="s">
        <v>104</v>
      </c>
      <c r="X3257" t="str">
        <f>IF(Table1[[#This Row],[Freight_Cost]]&gt;50000,"High","Low")</f>
        <v>High</v>
      </c>
      <c r="Y3257" s="5" t="str">
        <f>IF(Table1[[#This Row],[Profit]]&gt;10000,"Good","Average")</f>
        <v>Average</v>
      </c>
      <c r="Z3257" s="5" t="str" cm="1">
        <f t="array" ref="Z3257">_xlfn.IFS(K3257&lt;=5,"Excellent",K3257&lt;=10,"Good",TRUE,"Delayed")</f>
        <v>Excellent</v>
      </c>
      <c r="AA3257" s="5" t="str">
        <f>_xlfn.XLOOKUP(Table1[[#This Row],[Shipment_ID]],A:A,E:E)</f>
        <v>CMA CGM</v>
      </c>
      <c r="AB3257" s="5">
        <f t="shared" si="50"/>
        <v>9361.9699999999993</v>
      </c>
    </row>
    <row r="3258" spans="1:28">
      <c r="A3258" t="s">
        <v>3452</v>
      </c>
      <c r="B3258" s="1">
        <v>45373</v>
      </c>
      <c r="C3258" t="s">
        <v>89</v>
      </c>
      <c r="D3258" t="s">
        <v>72</v>
      </c>
      <c r="E3258" t="s">
        <v>83</v>
      </c>
      <c r="F3258" t="s">
        <v>58</v>
      </c>
      <c r="G3258" t="s">
        <v>52</v>
      </c>
      <c r="H3258">
        <v>13.89</v>
      </c>
      <c r="I3258">
        <v>1616</v>
      </c>
      <c r="J3258">
        <v>99.56</v>
      </c>
      <c r="K3258">
        <v>4</v>
      </c>
      <c r="L3258" t="s">
        <v>68</v>
      </c>
      <c r="M3258" t="s">
        <v>35</v>
      </c>
      <c r="N3258">
        <v>62340.2</v>
      </c>
      <c r="O3258" t="s">
        <v>216</v>
      </c>
      <c r="P3258" t="s">
        <v>37</v>
      </c>
      <c r="Q3258">
        <v>88.25</v>
      </c>
      <c r="R3258">
        <v>3787.6</v>
      </c>
      <c r="S3258">
        <v>1661.52</v>
      </c>
      <c r="T3258">
        <v>6706.53</v>
      </c>
      <c r="U3258" t="str">
        <f>TEXT(Table1[[#This Row],[Booking_Date]],"mmm")</f>
        <v>Mar</v>
      </c>
      <c r="V3258">
        <f>YEAR(Table1[[#This Row],[Booking_Date]])</f>
        <v>2024</v>
      </c>
      <c r="W3258" t="s">
        <v>38</v>
      </c>
      <c r="X3258" t="str">
        <f>IF(Table1[[#This Row],[Freight_Cost]]&gt;50000,"High","Low")</f>
        <v>High</v>
      </c>
      <c r="Y3258" s="5" t="str">
        <f>IF(Table1[[#This Row],[Profit]]&gt;10000,"Good","Average")</f>
        <v>Average</v>
      </c>
      <c r="Z3258" s="5" t="str" cm="1">
        <f t="array" ref="Z3258">_xlfn.IFS(K3258&lt;=5,"Excellent",K3258&lt;=10,"Good",TRUE,"Delayed")</f>
        <v>Excellent</v>
      </c>
      <c r="AA3258" s="5" t="str">
        <f>_xlfn.XLOOKUP(Table1[[#This Row],[Shipment_ID]],A:A,E:E)</f>
        <v>MSC</v>
      </c>
      <c r="AB3258" s="5">
        <f t="shared" si="50"/>
        <v>6706.53</v>
      </c>
    </row>
    <row r="3259" spans="1:28">
      <c r="A3259" t="s">
        <v>3453</v>
      </c>
      <c r="B3259" s="1">
        <v>45889</v>
      </c>
      <c r="C3259" t="s">
        <v>121</v>
      </c>
      <c r="D3259" t="s">
        <v>56</v>
      </c>
      <c r="E3259" t="s">
        <v>42</v>
      </c>
      <c r="F3259" t="s">
        <v>58</v>
      </c>
      <c r="G3259" t="s">
        <v>67</v>
      </c>
      <c r="H3259">
        <v>12.71</v>
      </c>
      <c r="I3259">
        <v>1697</v>
      </c>
      <c r="J3259">
        <v>98.08</v>
      </c>
      <c r="K3259">
        <v>6</v>
      </c>
      <c r="L3259" t="s">
        <v>44</v>
      </c>
      <c r="M3259" t="s">
        <v>60</v>
      </c>
      <c r="N3259">
        <v>55572.6</v>
      </c>
      <c r="O3259" t="s">
        <v>113</v>
      </c>
      <c r="P3259" t="s">
        <v>54</v>
      </c>
      <c r="Q3259">
        <v>88.68</v>
      </c>
      <c r="R3259">
        <v>3902.4</v>
      </c>
      <c r="S3259">
        <v>3279.35</v>
      </c>
      <c r="T3259">
        <v>9640.44</v>
      </c>
      <c r="U3259" t="str">
        <f>TEXT(Table1[[#This Row],[Booking_Date]],"mmm")</f>
        <v>Aug</v>
      </c>
      <c r="V3259">
        <f>YEAR(Table1[[#This Row],[Booking_Date]])</f>
        <v>2025</v>
      </c>
      <c r="W3259" t="s">
        <v>48</v>
      </c>
      <c r="X3259" t="str">
        <f>IF(Table1[[#This Row],[Freight_Cost]]&gt;50000,"High","Low")</f>
        <v>High</v>
      </c>
      <c r="Y3259" s="5" t="str">
        <f>IF(Table1[[#This Row],[Profit]]&gt;10000,"Good","Average")</f>
        <v>Average</v>
      </c>
      <c r="Z3259" s="5" t="str" cm="1">
        <f t="array" ref="Z3259">_xlfn.IFS(K3259&lt;=5,"Excellent",K3259&lt;=10,"Good",TRUE,"Delayed")</f>
        <v>Good</v>
      </c>
      <c r="AA3259" s="5" t="str">
        <f>_xlfn.XLOOKUP(Table1[[#This Row],[Shipment_ID]],A:A,E:E)</f>
        <v>CMA CGM</v>
      </c>
      <c r="AB3259" s="5">
        <f t="shared" si="50"/>
        <v>9640.44</v>
      </c>
    </row>
    <row r="3260" spans="1:28">
      <c r="A3260" t="s">
        <v>3454</v>
      </c>
      <c r="B3260" s="1">
        <v>46148</v>
      </c>
      <c r="C3260" t="s">
        <v>29</v>
      </c>
      <c r="D3260" t="s">
        <v>41</v>
      </c>
      <c r="E3260" t="s">
        <v>83</v>
      </c>
      <c r="F3260" t="s">
        <v>58</v>
      </c>
      <c r="G3260" t="s">
        <v>52</v>
      </c>
      <c r="H3260">
        <v>12.37</v>
      </c>
      <c r="I3260">
        <v>667</v>
      </c>
      <c r="J3260">
        <v>104.37</v>
      </c>
      <c r="K3260">
        <v>2</v>
      </c>
      <c r="L3260" t="s">
        <v>44</v>
      </c>
      <c r="M3260" t="s">
        <v>60</v>
      </c>
      <c r="N3260">
        <v>43661.4</v>
      </c>
      <c r="O3260" t="s">
        <v>564</v>
      </c>
      <c r="P3260" t="s">
        <v>70</v>
      </c>
      <c r="Q3260">
        <v>81.95</v>
      </c>
      <c r="R3260">
        <v>1828.8</v>
      </c>
      <c r="S3260">
        <v>3121.72</v>
      </c>
      <c r="T3260">
        <v>6817.12</v>
      </c>
      <c r="U3260" t="str">
        <f>TEXT(Table1[[#This Row],[Booking_Date]],"mmm")</f>
        <v>May</v>
      </c>
      <c r="V3260">
        <f>YEAR(Table1[[#This Row],[Booking_Date]])</f>
        <v>2026</v>
      </c>
      <c r="W3260" t="s">
        <v>75</v>
      </c>
      <c r="X3260" t="str">
        <f>IF(Table1[[#This Row],[Freight_Cost]]&gt;50000,"High","Low")</f>
        <v>Low</v>
      </c>
      <c r="Y3260" s="5" t="str">
        <f>IF(Table1[[#This Row],[Profit]]&gt;10000,"Good","Average")</f>
        <v>Average</v>
      </c>
      <c r="Z3260" s="5" t="str" cm="1">
        <f t="array" ref="Z3260">_xlfn.IFS(K3260&lt;=5,"Excellent",K3260&lt;=10,"Good",TRUE,"Delayed")</f>
        <v>Excellent</v>
      </c>
      <c r="AA3260" s="5" t="str">
        <f>_xlfn.XLOOKUP(Table1[[#This Row],[Shipment_ID]],A:A,E:E)</f>
        <v>MSC</v>
      </c>
      <c r="AB3260" s="5">
        <f t="shared" si="50"/>
        <v>6817.12</v>
      </c>
    </row>
    <row r="3261" spans="1:28">
      <c r="A3261" t="s">
        <v>3455</v>
      </c>
      <c r="B3261" s="1">
        <v>45679</v>
      </c>
      <c r="C3261" t="s">
        <v>50</v>
      </c>
      <c r="D3261" t="s">
        <v>82</v>
      </c>
      <c r="E3261" t="s">
        <v>31</v>
      </c>
      <c r="F3261" t="s">
        <v>32</v>
      </c>
      <c r="G3261" t="s">
        <v>43</v>
      </c>
      <c r="H3261">
        <v>24.16</v>
      </c>
      <c r="I3261">
        <v>1689</v>
      </c>
      <c r="J3261">
        <v>97.24</v>
      </c>
      <c r="K3261">
        <v>5</v>
      </c>
      <c r="L3261" t="s">
        <v>34</v>
      </c>
      <c r="M3261" t="s">
        <v>45</v>
      </c>
      <c r="N3261">
        <v>60180.800000000003</v>
      </c>
      <c r="O3261" t="s">
        <v>287</v>
      </c>
      <c r="P3261" t="s">
        <v>70</v>
      </c>
      <c r="Q3261">
        <v>84.32</v>
      </c>
      <c r="R3261">
        <v>4344.3999999999996</v>
      </c>
      <c r="S3261">
        <v>3734.14</v>
      </c>
      <c r="T3261">
        <v>5413.43</v>
      </c>
      <c r="U3261" t="str">
        <f>TEXT(Table1[[#This Row],[Booking_Date]],"mmm")</f>
        <v>Jan</v>
      </c>
      <c r="V3261">
        <f>YEAR(Table1[[#This Row],[Booking_Date]])</f>
        <v>2025</v>
      </c>
      <c r="W3261" t="s">
        <v>38</v>
      </c>
      <c r="X3261" t="str">
        <f>IF(Table1[[#This Row],[Freight_Cost]]&gt;50000,"High","Low")</f>
        <v>High</v>
      </c>
      <c r="Y3261" s="5" t="str">
        <f>IF(Table1[[#This Row],[Profit]]&gt;10000,"Good","Average")</f>
        <v>Average</v>
      </c>
      <c r="Z3261" s="5" t="str" cm="1">
        <f t="array" ref="Z3261">_xlfn.IFS(K3261&lt;=5,"Excellent",K3261&lt;=10,"Good",TRUE,"Delayed")</f>
        <v>Excellent</v>
      </c>
      <c r="AA3261" s="5" t="str">
        <f>_xlfn.XLOOKUP(Table1[[#This Row],[Shipment_ID]],A:A,E:E)</f>
        <v>Hapag-Lloyd</v>
      </c>
      <c r="AB3261" s="5">
        <f t="shared" si="50"/>
        <v>5413.43</v>
      </c>
    </row>
    <row r="3262" spans="1:28">
      <c r="A3262" t="s">
        <v>3456</v>
      </c>
      <c r="B3262" s="1">
        <v>45573</v>
      </c>
      <c r="C3262" t="s">
        <v>115</v>
      </c>
      <c r="D3262" t="s">
        <v>82</v>
      </c>
      <c r="E3262" t="s">
        <v>31</v>
      </c>
      <c r="F3262" t="s">
        <v>58</v>
      </c>
      <c r="G3262" t="s">
        <v>84</v>
      </c>
      <c r="H3262">
        <v>25.83</v>
      </c>
      <c r="I3262">
        <v>2521</v>
      </c>
      <c r="J3262">
        <v>85.44</v>
      </c>
      <c r="K3262">
        <v>8</v>
      </c>
      <c r="L3262" t="s">
        <v>34</v>
      </c>
      <c r="M3262" t="s">
        <v>60</v>
      </c>
      <c r="N3262">
        <v>80751.8</v>
      </c>
      <c r="O3262" t="s">
        <v>341</v>
      </c>
      <c r="P3262" t="s">
        <v>54</v>
      </c>
      <c r="Q3262">
        <v>86.57</v>
      </c>
      <c r="R3262">
        <v>6075.2</v>
      </c>
      <c r="S3262">
        <v>3371.08</v>
      </c>
      <c r="T3262">
        <v>14154.14</v>
      </c>
      <c r="U3262" t="str">
        <f>TEXT(Table1[[#This Row],[Booking_Date]],"mmm")</f>
        <v>Oct</v>
      </c>
      <c r="V3262">
        <f>YEAR(Table1[[#This Row],[Booking_Date]])</f>
        <v>2024</v>
      </c>
      <c r="W3262" t="s">
        <v>104</v>
      </c>
      <c r="X3262" t="str">
        <f>IF(Table1[[#This Row],[Freight_Cost]]&gt;50000,"High","Low")</f>
        <v>High</v>
      </c>
      <c r="Y3262" s="5" t="str">
        <f>IF(Table1[[#This Row],[Profit]]&gt;10000,"Good","Average")</f>
        <v>Good</v>
      </c>
      <c r="Z3262" s="5" t="str" cm="1">
        <f t="array" ref="Z3262">_xlfn.IFS(K3262&lt;=5,"Excellent",K3262&lt;=10,"Good",TRUE,"Delayed")</f>
        <v>Good</v>
      </c>
      <c r="AA3262" s="5" t="str">
        <f>_xlfn.XLOOKUP(Table1[[#This Row],[Shipment_ID]],A:A,E:E)</f>
        <v>Hapag-Lloyd</v>
      </c>
      <c r="AB3262" s="5">
        <f t="shared" si="50"/>
        <v>14154.14</v>
      </c>
    </row>
    <row r="3263" spans="1:28">
      <c r="A3263" t="s">
        <v>3457</v>
      </c>
      <c r="B3263" s="1">
        <v>45999</v>
      </c>
      <c r="C3263" t="s">
        <v>40</v>
      </c>
      <c r="D3263" t="s">
        <v>82</v>
      </c>
      <c r="E3263" t="s">
        <v>83</v>
      </c>
      <c r="F3263" t="s">
        <v>32</v>
      </c>
      <c r="G3263" t="s">
        <v>90</v>
      </c>
      <c r="H3263">
        <v>25.4</v>
      </c>
      <c r="I3263">
        <v>1120</v>
      </c>
      <c r="J3263">
        <v>96.33</v>
      </c>
      <c r="K3263">
        <v>3</v>
      </c>
      <c r="L3263" t="s">
        <v>34</v>
      </c>
      <c r="M3263" t="s">
        <v>60</v>
      </c>
      <c r="N3263">
        <v>52859.6</v>
      </c>
      <c r="O3263" t="s">
        <v>350</v>
      </c>
      <c r="P3263" t="s">
        <v>74</v>
      </c>
      <c r="Q3263">
        <v>83.8</v>
      </c>
      <c r="R3263">
        <v>3256</v>
      </c>
      <c r="S3263">
        <v>3293.61</v>
      </c>
      <c r="T3263">
        <v>6225.92</v>
      </c>
      <c r="U3263" t="str">
        <f>TEXT(Table1[[#This Row],[Booking_Date]],"mmm")</f>
        <v>Dec</v>
      </c>
      <c r="V3263">
        <f>YEAR(Table1[[#This Row],[Booking_Date]])</f>
        <v>2025</v>
      </c>
      <c r="W3263" t="s">
        <v>104</v>
      </c>
      <c r="X3263" t="str">
        <f>IF(Table1[[#This Row],[Freight_Cost]]&gt;50000,"High","Low")</f>
        <v>High</v>
      </c>
      <c r="Y3263" s="5" t="str">
        <f>IF(Table1[[#This Row],[Profit]]&gt;10000,"Good","Average")</f>
        <v>Average</v>
      </c>
      <c r="Z3263" s="5" t="str" cm="1">
        <f t="array" ref="Z3263">_xlfn.IFS(K3263&lt;=5,"Excellent",K3263&lt;=10,"Good",TRUE,"Delayed")</f>
        <v>Excellent</v>
      </c>
      <c r="AA3263" s="5" t="str">
        <f>_xlfn.XLOOKUP(Table1[[#This Row],[Shipment_ID]],A:A,E:E)</f>
        <v>MSC</v>
      </c>
      <c r="AB3263" s="5">
        <f t="shared" si="50"/>
        <v>6225.92</v>
      </c>
    </row>
    <row r="3264" spans="1:28">
      <c r="A3264" t="s">
        <v>3458</v>
      </c>
      <c r="B3264" s="1">
        <v>45910</v>
      </c>
      <c r="C3264" t="s">
        <v>115</v>
      </c>
      <c r="D3264" t="s">
        <v>30</v>
      </c>
      <c r="E3264" t="s">
        <v>66</v>
      </c>
      <c r="F3264" t="s">
        <v>58</v>
      </c>
      <c r="G3264" t="s">
        <v>52</v>
      </c>
      <c r="H3264">
        <v>18.420000000000002</v>
      </c>
      <c r="I3264">
        <v>1914</v>
      </c>
      <c r="J3264">
        <v>91.08</v>
      </c>
      <c r="K3264">
        <v>4</v>
      </c>
      <c r="L3264" t="s">
        <v>68</v>
      </c>
      <c r="M3264" t="s">
        <v>35</v>
      </c>
      <c r="N3264">
        <v>68975.600000000006</v>
      </c>
      <c r="O3264" t="s">
        <v>266</v>
      </c>
      <c r="P3264" t="s">
        <v>47</v>
      </c>
      <c r="Q3264">
        <v>81.08</v>
      </c>
      <c r="R3264">
        <v>4564.8</v>
      </c>
      <c r="S3264">
        <v>3835.66</v>
      </c>
      <c r="T3264">
        <v>6682.71</v>
      </c>
      <c r="U3264" t="str">
        <f>TEXT(Table1[[#This Row],[Booking_Date]],"mmm")</f>
        <v>Sep</v>
      </c>
      <c r="V3264">
        <f>YEAR(Table1[[#This Row],[Booking_Date]])</f>
        <v>2025</v>
      </c>
      <c r="W3264" t="s">
        <v>48</v>
      </c>
      <c r="X3264" t="str">
        <f>IF(Table1[[#This Row],[Freight_Cost]]&gt;50000,"High","Low")</f>
        <v>High</v>
      </c>
      <c r="Y3264" s="5" t="str">
        <f>IF(Table1[[#This Row],[Profit]]&gt;10000,"Good","Average")</f>
        <v>Average</v>
      </c>
      <c r="Z3264" s="5" t="str" cm="1">
        <f t="array" ref="Z3264">_xlfn.IFS(K3264&lt;=5,"Excellent",K3264&lt;=10,"Good",TRUE,"Delayed")</f>
        <v>Excellent</v>
      </c>
      <c r="AA3264" s="5" t="str">
        <f>_xlfn.XLOOKUP(Table1[[#This Row],[Shipment_ID]],A:A,E:E)</f>
        <v>COSCO</v>
      </c>
      <c r="AB3264" s="5">
        <f t="shared" si="50"/>
        <v>6682.71</v>
      </c>
    </row>
    <row r="3265" spans="1:28">
      <c r="A3265" t="s">
        <v>3459</v>
      </c>
      <c r="B3265" s="1">
        <v>45513</v>
      </c>
      <c r="C3265" t="s">
        <v>40</v>
      </c>
      <c r="D3265" t="s">
        <v>82</v>
      </c>
      <c r="E3265" t="s">
        <v>102</v>
      </c>
      <c r="F3265" t="s">
        <v>58</v>
      </c>
      <c r="G3265" t="s">
        <v>90</v>
      </c>
      <c r="H3265">
        <v>27.49</v>
      </c>
      <c r="I3265">
        <v>328</v>
      </c>
      <c r="J3265">
        <v>97.46</v>
      </c>
      <c r="K3265">
        <v>2</v>
      </c>
      <c r="L3265" t="s">
        <v>34</v>
      </c>
      <c r="M3265" t="s">
        <v>45</v>
      </c>
      <c r="N3265">
        <v>58872.2</v>
      </c>
      <c r="O3265" t="s">
        <v>518</v>
      </c>
      <c r="P3265" t="s">
        <v>47</v>
      </c>
      <c r="Q3265">
        <v>83.72</v>
      </c>
      <c r="R3265">
        <v>1755.6</v>
      </c>
      <c r="S3265">
        <v>4267.91</v>
      </c>
      <c r="T3265">
        <v>5466.24</v>
      </c>
      <c r="U3265" t="str">
        <f>TEXT(Table1[[#This Row],[Booking_Date]],"mmm")</f>
        <v>Aug</v>
      </c>
      <c r="V3265">
        <f>YEAR(Table1[[#This Row],[Booking_Date]])</f>
        <v>2024</v>
      </c>
      <c r="W3265" t="s">
        <v>48</v>
      </c>
      <c r="X3265" t="str">
        <f>IF(Table1[[#This Row],[Freight_Cost]]&gt;50000,"High","Low")</f>
        <v>High</v>
      </c>
      <c r="Y3265" s="5" t="str">
        <f>IF(Table1[[#This Row],[Profit]]&gt;10000,"Good","Average")</f>
        <v>Average</v>
      </c>
      <c r="Z3265" s="5" t="str" cm="1">
        <f t="array" ref="Z3265">_xlfn.IFS(K3265&lt;=5,"Excellent",K3265&lt;=10,"Good",TRUE,"Delayed")</f>
        <v>Excellent</v>
      </c>
      <c r="AA3265" s="5" t="str">
        <f>_xlfn.XLOOKUP(Table1[[#This Row],[Shipment_ID]],A:A,E:E)</f>
        <v>Maersk</v>
      </c>
      <c r="AB3265" s="5">
        <f t="shared" si="50"/>
        <v>5466.24</v>
      </c>
    </row>
    <row r="3266" spans="1:28">
      <c r="A3266" t="s">
        <v>3460</v>
      </c>
      <c r="B3266" s="1">
        <v>45436</v>
      </c>
      <c r="C3266" t="s">
        <v>89</v>
      </c>
      <c r="D3266" t="s">
        <v>56</v>
      </c>
      <c r="E3266" t="s">
        <v>83</v>
      </c>
      <c r="F3266" t="s">
        <v>32</v>
      </c>
      <c r="G3266" t="s">
        <v>84</v>
      </c>
      <c r="H3266">
        <v>10.56</v>
      </c>
      <c r="I3266">
        <v>2159</v>
      </c>
      <c r="J3266">
        <v>96.79</v>
      </c>
      <c r="K3266">
        <v>7</v>
      </c>
      <c r="L3266" t="s">
        <v>68</v>
      </c>
      <c r="M3266" t="s">
        <v>45</v>
      </c>
      <c r="N3266">
        <v>51026.8</v>
      </c>
      <c r="O3266" t="s">
        <v>436</v>
      </c>
      <c r="P3266" t="s">
        <v>78</v>
      </c>
      <c r="Q3266">
        <v>81.38</v>
      </c>
      <c r="R3266">
        <v>4740.3999999999996</v>
      </c>
      <c r="S3266">
        <v>1584.09</v>
      </c>
      <c r="T3266">
        <v>4211.76</v>
      </c>
      <c r="U3266" t="str">
        <f>TEXT(Table1[[#This Row],[Booking_Date]],"mmm")</f>
        <v>May</v>
      </c>
      <c r="V3266">
        <f>YEAR(Table1[[#This Row],[Booking_Date]])</f>
        <v>2024</v>
      </c>
      <c r="W3266" t="s">
        <v>75</v>
      </c>
      <c r="X3266" t="str">
        <f>IF(Table1[[#This Row],[Freight_Cost]]&gt;50000,"High","Low")</f>
        <v>High</v>
      </c>
      <c r="Y3266" s="5" t="str">
        <f>IF(Table1[[#This Row],[Profit]]&gt;10000,"Good","Average")</f>
        <v>Average</v>
      </c>
      <c r="Z3266" s="5" t="str" cm="1">
        <f t="array" ref="Z3266">_xlfn.IFS(K3266&lt;=5,"Excellent",K3266&lt;=10,"Good",TRUE,"Delayed")</f>
        <v>Good</v>
      </c>
      <c r="AA3266" s="5" t="str">
        <f>_xlfn.XLOOKUP(Table1[[#This Row],[Shipment_ID]],A:A,E:E)</f>
        <v>MSC</v>
      </c>
      <c r="AB3266" s="5">
        <f t="shared" ref="AB3266:AB3329" si="51">INDEX(T:T,MATCH(A3266,A:A,0))</f>
        <v>4211.76</v>
      </c>
    </row>
    <row r="3267" spans="1:28">
      <c r="A3267" t="s">
        <v>3461</v>
      </c>
      <c r="B3267" s="1">
        <v>45317</v>
      </c>
      <c r="C3267" t="s">
        <v>50</v>
      </c>
      <c r="D3267" t="s">
        <v>41</v>
      </c>
      <c r="E3267" t="s">
        <v>99</v>
      </c>
      <c r="F3267" t="s">
        <v>32</v>
      </c>
      <c r="G3267" t="s">
        <v>59</v>
      </c>
      <c r="H3267">
        <v>24.09</v>
      </c>
      <c r="I3267">
        <v>691</v>
      </c>
      <c r="J3267">
        <v>101.5</v>
      </c>
      <c r="K3267">
        <v>3</v>
      </c>
      <c r="L3267" t="s">
        <v>44</v>
      </c>
      <c r="M3267" t="s">
        <v>60</v>
      </c>
      <c r="N3267">
        <v>42153</v>
      </c>
      <c r="O3267" t="s">
        <v>245</v>
      </c>
      <c r="P3267" t="s">
        <v>62</v>
      </c>
      <c r="Q3267">
        <v>84.03</v>
      </c>
      <c r="R3267">
        <v>2345.6</v>
      </c>
      <c r="S3267">
        <v>4948.3500000000004</v>
      </c>
      <c r="T3267">
        <v>4936.59</v>
      </c>
      <c r="U3267" t="str">
        <f>TEXT(Table1[[#This Row],[Booking_Date]],"mmm")</f>
        <v>Jan</v>
      </c>
      <c r="V3267">
        <f>YEAR(Table1[[#This Row],[Booking_Date]])</f>
        <v>2024</v>
      </c>
      <c r="W3267" t="s">
        <v>38</v>
      </c>
      <c r="X3267" t="str">
        <f>IF(Table1[[#This Row],[Freight_Cost]]&gt;50000,"High","Low")</f>
        <v>Low</v>
      </c>
      <c r="Y3267" s="5" t="str">
        <f>IF(Table1[[#This Row],[Profit]]&gt;10000,"Good","Average")</f>
        <v>Average</v>
      </c>
      <c r="Z3267" s="5" t="str" cm="1">
        <f t="array" ref="Z3267">_xlfn.IFS(K3267&lt;=5,"Excellent",K3267&lt;=10,"Good",TRUE,"Delayed")</f>
        <v>Excellent</v>
      </c>
      <c r="AA3267" s="5" t="str">
        <f>_xlfn.XLOOKUP(Table1[[#This Row],[Shipment_ID]],A:A,E:E)</f>
        <v>ONE</v>
      </c>
      <c r="AB3267" s="5">
        <f t="shared" si="51"/>
        <v>4936.59</v>
      </c>
    </row>
    <row r="3268" spans="1:28">
      <c r="A3268" t="s">
        <v>3462</v>
      </c>
      <c r="B3268" s="1">
        <v>46047</v>
      </c>
      <c r="C3268" t="s">
        <v>64</v>
      </c>
      <c r="D3268" t="s">
        <v>72</v>
      </c>
      <c r="E3268" t="s">
        <v>57</v>
      </c>
      <c r="F3268" t="s">
        <v>58</v>
      </c>
      <c r="G3268" t="s">
        <v>33</v>
      </c>
      <c r="H3268">
        <v>24.61</v>
      </c>
      <c r="I3268">
        <v>1360</v>
      </c>
      <c r="J3268">
        <v>91.15</v>
      </c>
      <c r="K3268">
        <v>5</v>
      </c>
      <c r="L3268" t="s">
        <v>34</v>
      </c>
      <c r="M3268" t="s">
        <v>60</v>
      </c>
      <c r="N3268">
        <v>66407</v>
      </c>
      <c r="O3268" t="s">
        <v>792</v>
      </c>
      <c r="P3268" t="s">
        <v>54</v>
      </c>
      <c r="Q3268">
        <v>87.98</v>
      </c>
      <c r="R3268">
        <v>3704.4</v>
      </c>
      <c r="S3268">
        <v>1965.56</v>
      </c>
      <c r="T3268">
        <v>10700.66</v>
      </c>
      <c r="U3268" t="str">
        <f>TEXT(Table1[[#This Row],[Booking_Date]],"mmm")</f>
        <v>Jan</v>
      </c>
      <c r="V3268">
        <f>YEAR(Table1[[#This Row],[Booking_Date]])</f>
        <v>2026</v>
      </c>
      <c r="W3268" t="s">
        <v>38</v>
      </c>
      <c r="X3268" t="str">
        <f>IF(Table1[[#This Row],[Freight_Cost]]&gt;50000,"High","Low")</f>
        <v>High</v>
      </c>
      <c r="Y3268" s="5" t="str">
        <f>IF(Table1[[#This Row],[Profit]]&gt;10000,"Good","Average")</f>
        <v>Good</v>
      </c>
      <c r="Z3268" s="5" t="str" cm="1">
        <f t="array" ref="Z3268">_xlfn.IFS(K3268&lt;=5,"Excellent",K3268&lt;=10,"Good",TRUE,"Delayed")</f>
        <v>Excellent</v>
      </c>
      <c r="AA3268" s="5" t="str">
        <f>_xlfn.XLOOKUP(Table1[[#This Row],[Shipment_ID]],A:A,E:E)</f>
        <v>Evergreen</v>
      </c>
      <c r="AB3268" s="5">
        <f t="shared" si="51"/>
        <v>10700.66</v>
      </c>
    </row>
    <row r="3269" spans="1:28">
      <c r="A3269" t="s">
        <v>3463</v>
      </c>
      <c r="B3269" s="1">
        <v>45799</v>
      </c>
      <c r="C3269" t="s">
        <v>89</v>
      </c>
      <c r="D3269" t="s">
        <v>56</v>
      </c>
      <c r="E3269" t="s">
        <v>99</v>
      </c>
      <c r="F3269" t="s">
        <v>32</v>
      </c>
      <c r="G3269" t="s">
        <v>90</v>
      </c>
      <c r="H3269">
        <v>22.72</v>
      </c>
      <c r="I3269">
        <v>1387</v>
      </c>
      <c r="J3269">
        <v>92.06</v>
      </c>
      <c r="K3269">
        <v>5</v>
      </c>
      <c r="L3269" t="s">
        <v>44</v>
      </c>
      <c r="M3269" t="s">
        <v>45</v>
      </c>
      <c r="N3269">
        <v>49639.199999999997</v>
      </c>
      <c r="O3269" t="s">
        <v>168</v>
      </c>
      <c r="P3269" t="s">
        <v>54</v>
      </c>
      <c r="Q3269">
        <v>87.49</v>
      </c>
      <c r="R3269">
        <v>3682.8</v>
      </c>
      <c r="S3269">
        <v>3844.19</v>
      </c>
      <c r="T3269">
        <v>6923.84</v>
      </c>
      <c r="U3269" t="str">
        <f>TEXT(Table1[[#This Row],[Booking_Date]],"mmm")</f>
        <v>May</v>
      </c>
      <c r="V3269">
        <f>YEAR(Table1[[#This Row],[Booking_Date]])</f>
        <v>2025</v>
      </c>
      <c r="W3269" t="s">
        <v>75</v>
      </c>
      <c r="X3269" t="str">
        <f>IF(Table1[[#This Row],[Freight_Cost]]&gt;50000,"High","Low")</f>
        <v>Low</v>
      </c>
      <c r="Y3269" s="5" t="str">
        <f>IF(Table1[[#This Row],[Profit]]&gt;10000,"Good","Average")</f>
        <v>Average</v>
      </c>
      <c r="Z3269" s="5" t="str" cm="1">
        <f t="array" ref="Z3269">_xlfn.IFS(K3269&lt;=5,"Excellent",K3269&lt;=10,"Good",TRUE,"Delayed")</f>
        <v>Excellent</v>
      </c>
      <c r="AA3269" s="5" t="str">
        <f>_xlfn.XLOOKUP(Table1[[#This Row],[Shipment_ID]],A:A,E:E)</f>
        <v>ONE</v>
      </c>
      <c r="AB3269" s="5">
        <f t="shared" si="51"/>
        <v>6923.84</v>
      </c>
    </row>
    <row r="3270" spans="1:28">
      <c r="A3270" t="s">
        <v>3464</v>
      </c>
      <c r="B3270" s="1">
        <v>45605</v>
      </c>
      <c r="C3270" t="s">
        <v>64</v>
      </c>
      <c r="D3270" t="s">
        <v>56</v>
      </c>
      <c r="E3270" t="s">
        <v>42</v>
      </c>
      <c r="F3270" t="s">
        <v>32</v>
      </c>
      <c r="G3270" t="s">
        <v>67</v>
      </c>
      <c r="H3270">
        <v>27.85</v>
      </c>
      <c r="I3270">
        <v>2543</v>
      </c>
      <c r="J3270">
        <v>102.55</v>
      </c>
      <c r="K3270">
        <v>7</v>
      </c>
      <c r="L3270" t="s">
        <v>34</v>
      </c>
      <c r="M3270" t="s">
        <v>35</v>
      </c>
      <c r="N3270">
        <v>76887</v>
      </c>
      <c r="O3270" t="s">
        <v>85</v>
      </c>
      <c r="P3270" t="s">
        <v>54</v>
      </c>
      <c r="Q3270">
        <v>88.05</v>
      </c>
      <c r="R3270">
        <v>6200</v>
      </c>
      <c r="S3270">
        <v>4762.22</v>
      </c>
      <c r="T3270">
        <v>10656.47</v>
      </c>
      <c r="U3270" t="str">
        <f>TEXT(Table1[[#This Row],[Booking_Date]],"mmm")</f>
        <v>Nov</v>
      </c>
      <c r="V3270">
        <f>YEAR(Table1[[#This Row],[Booking_Date]])</f>
        <v>2024</v>
      </c>
      <c r="W3270" t="s">
        <v>104</v>
      </c>
      <c r="X3270" t="str">
        <f>IF(Table1[[#This Row],[Freight_Cost]]&gt;50000,"High","Low")</f>
        <v>High</v>
      </c>
      <c r="Y3270" s="5" t="str">
        <f>IF(Table1[[#This Row],[Profit]]&gt;10000,"Good","Average")</f>
        <v>Good</v>
      </c>
      <c r="Z3270" s="5" t="str" cm="1">
        <f t="array" ref="Z3270">_xlfn.IFS(K3270&lt;=5,"Excellent",K3270&lt;=10,"Good",TRUE,"Delayed")</f>
        <v>Good</v>
      </c>
      <c r="AA3270" s="5" t="str">
        <f>_xlfn.XLOOKUP(Table1[[#This Row],[Shipment_ID]],A:A,E:E)</f>
        <v>CMA CGM</v>
      </c>
      <c r="AB3270" s="5">
        <f t="shared" si="51"/>
        <v>10656.47</v>
      </c>
    </row>
    <row r="3271" spans="1:28">
      <c r="A3271" t="s">
        <v>3465</v>
      </c>
      <c r="B3271" s="1">
        <v>46138</v>
      </c>
      <c r="C3271" t="s">
        <v>64</v>
      </c>
      <c r="D3271" t="s">
        <v>51</v>
      </c>
      <c r="E3271" t="s">
        <v>31</v>
      </c>
      <c r="F3271" t="s">
        <v>32</v>
      </c>
      <c r="G3271" t="s">
        <v>33</v>
      </c>
      <c r="H3271">
        <v>14.07</v>
      </c>
      <c r="I3271">
        <v>1563</v>
      </c>
      <c r="J3271">
        <v>104.31</v>
      </c>
      <c r="K3271">
        <v>4</v>
      </c>
      <c r="L3271" t="s">
        <v>44</v>
      </c>
      <c r="M3271" t="s">
        <v>60</v>
      </c>
      <c r="N3271">
        <v>43936.2</v>
      </c>
      <c r="O3271" t="s">
        <v>518</v>
      </c>
      <c r="P3271" t="s">
        <v>47</v>
      </c>
      <c r="Q3271">
        <v>81.95</v>
      </c>
      <c r="R3271">
        <v>3688.8</v>
      </c>
      <c r="S3271">
        <v>3134.87</v>
      </c>
      <c r="T3271">
        <v>4459.09</v>
      </c>
      <c r="U3271" t="str">
        <f>TEXT(Table1[[#This Row],[Booking_Date]],"mmm")</f>
        <v>Apr</v>
      </c>
      <c r="V3271">
        <f>YEAR(Table1[[#This Row],[Booking_Date]])</f>
        <v>2026</v>
      </c>
      <c r="W3271" t="s">
        <v>75</v>
      </c>
      <c r="X3271" t="str">
        <f>IF(Table1[[#This Row],[Freight_Cost]]&gt;50000,"High","Low")</f>
        <v>Low</v>
      </c>
      <c r="Y3271" s="5" t="str">
        <f>IF(Table1[[#This Row],[Profit]]&gt;10000,"Good","Average")</f>
        <v>Average</v>
      </c>
      <c r="Z3271" s="5" t="str" cm="1">
        <f t="array" ref="Z3271">_xlfn.IFS(K3271&lt;=5,"Excellent",K3271&lt;=10,"Good",TRUE,"Delayed")</f>
        <v>Excellent</v>
      </c>
      <c r="AA3271" s="5" t="str">
        <f>_xlfn.XLOOKUP(Table1[[#This Row],[Shipment_ID]],A:A,E:E)</f>
        <v>Hapag-Lloyd</v>
      </c>
      <c r="AB3271" s="5">
        <f t="shared" si="51"/>
        <v>4459.09</v>
      </c>
    </row>
    <row r="3272" spans="1:28">
      <c r="A3272" t="s">
        <v>3466</v>
      </c>
      <c r="B3272" s="1">
        <v>46013</v>
      </c>
      <c r="C3272" t="s">
        <v>89</v>
      </c>
      <c r="D3272" t="s">
        <v>41</v>
      </c>
      <c r="E3272" t="s">
        <v>42</v>
      </c>
      <c r="F3272" t="s">
        <v>58</v>
      </c>
      <c r="G3272" t="s">
        <v>43</v>
      </c>
      <c r="H3272">
        <v>14.59</v>
      </c>
      <c r="I3272">
        <v>2784</v>
      </c>
      <c r="J3272">
        <v>93.38</v>
      </c>
      <c r="K3272">
        <v>8</v>
      </c>
      <c r="L3272" t="s">
        <v>44</v>
      </c>
      <c r="M3272" t="s">
        <v>45</v>
      </c>
      <c r="N3272">
        <v>71244.600000000006</v>
      </c>
      <c r="O3272" t="s">
        <v>106</v>
      </c>
      <c r="P3272" t="s">
        <v>78</v>
      </c>
      <c r="Q3272">
        <v>82</v>
      </c>
      <c r="R3272">
        <v>6151.6</v>
      </c>
      <c r="S3272">
        <v>2557.33</v>
      </c>
      <c r="T3272">
        <v>10817.92</v>
      </c>
      <c r="U3272" t="str">
        <f>TEXT(Table1[[#This Row],[Booking_Date]],"mmm")</f>
        <v>Dec</v>
      </c>
      <c r="V3272">
        <f>YEAR(Table1[[#This Row],[Booking_Date]])</f>
        <v>2025</v>
      </c>
      <c r="W3272" t="s">
        <v>104</v>
      </c>
      <c r="X3272" t="str">
        <f>IF(Table1[[#This Row],[Freight_Cost]]&gt;50000,"High","Low")</f>
        <v>High</v>
      </c>
      <c r="Y3272" s="5" t="str">
        <f>IF(Table1[[#This Row],[Profit]]&gt;10000,"Good","Average")</f>
        <v>Good</v>
      </c>
      <c r="Z3272" s="5" t="str" cm="1">
        <f t="array" ref="Z3272">_xlfn.IFS(K3272&lt;=5,"Excellent",K3272&lt;=10,"Good",TRUE,"Delayed")</f>
        <v>Good</v>
      </c>
      <c r="AA3272" s="5" t="str">
        <f>_xlfn.XLOOKUP(Table1[[#This Row],[Shipment_ID]],A:A,E:E)</f>
        <v>CMA CGM</v>
      </c>
      <c r="AB3272" s="5">
        <f t="shared" si="51"/>
        <v>10817.92</v>
      </c>
    </row>
    <row r="3273" spans="1:28">
      <c r="A3273" t="s">
        <v>3467</v>
      </c>
      <c r="B3273" s="1">
        <v>45388</v>
      </c>
      <c r="C3273" t="s">
        <v>50</v>
      </c>
      <c r="D3273" t="s">
        <v>72</v>
      </c>
      <c r="E3273" t="s">
        <v>99</v>
      </c>
      <c r="F3273" t="s">
        <v>32</v>
      </c>
      <c r="G3273" t="s">
        <v>52</v>
      </c>
      <c r="H3273">
        <v>21.3</v>
      </c>
      <c r="I3273">
        <v>1804</v>
      </c>
      <c r="J3273">
        <v>96.9</v>
      </c>
      <c r="K3273">
        <v>4</v>
      </c>
      <c r="L3273" t="s">
        <v>34</v>
      </c>
      <c r="M3273" t="s">
        <v>45</v>
      </c>
      <c r="N3273">
        <v>58946</v>
      </c>
      <c r="O3273" t="s">
        <v>224</v>
      </c>
      <c r="P3273" t="s">
        <v>37</v>
      </c>
      <c r="Q3273">
        <v>84.57</v>
      </c>
      <c r="R3273">
        <v>4460</v>
      </c>
      <c r="S3273">
        <v>4395.79</v>
      </c>
      <c r="T3273">
        <v>9447.9500000000007</v>
      </c>
      <c r="U3273" t="str">
        <f>TEXT(Table1[[#This Row],[Booking_Date]],"mmm")</f>
        <v>Apr</v>
      </c>
      <c r="V3273">
        <f>YEAR(Table1[[#This Row],[Booking_Date]])</f>
        <v>2024</v>
      </c>
      <c r="W3273" t="s">
        <v>75</v>
      </c>
      <c r="X3273" t="str">
        <f>IF(Table1[[#This Row],[Freight_Cost]]&gt;50000,"High","Low")</f>
        <v>High</v>
      </c>
      <c r="Y3273" s="5" t="str">
        <f>IF(Table1[[#This Row],[Profit]]&gt;10000,"Good","Average")</f>
        <v>Average</v>
      </c>
      <c r="Z3273" s="5" t="str" cm="1">
        <f t="array" ref="Z3273">_xlfn.IFS(K3273&lt;=5,"Excellent",K3273&lt;=10,"Good",TRUE,"Delayed")</f>
        <v>Excellent</v>
      </c>
      <c r="AA3273" s="5" t="str">
        <f>_xlfn.XLOOKUP(Table1[[#This Row],[Shipment_ID]],A:A,E:E)</f>
        <v>ONE</v>
      </c>
      <c r="AB3273" s="5">
        <f t="shared" si="51"/>
        <v>9447.9500000000007</v>
      </c>
    </row>
    <row r="3274" spans="1:28">
      <c r="A3274" t="s">
        <v>3468</v>
      </c>
      <c r="B3274" s="1">
        <v>45338</v>
      </c>
      <c r="C3274" t="s">
        <v>89</v>
      </c>
      <c r="D3274" t="s">
        <v>72</v>
      </c>
      <c r="E3274" t="s">
        <v>99</v>
      </c>
      <c r="F3274" t="s">
        <v>58</v>
      </c>
      <c r="G3274" t="s">
        <v>52</v>
      </c>
      <c r="H3274">
        <v>12.13</v>
      </c>
      <c r="I3274">
        <v>367</v>
      </c>
      <c r="J3274">
        <v>104.51</v>
      </c>
      <c r="K3274">
        <v>2</v>
      </c>
      <c r="L3274" t="s">
        <v>68</v>
      </c>
      <c r="M3274" t="s">
        <v>45</v>
      </c>
      <c r="N3274">
        <v>43862.2</v>
      </c>
      <c r="O3274" t="s">
        <v>358</v>
      </c>
      <c r="P3274" t="s">
        <v>47</v>
      </c>
      <c r="Q3274">
        <v>84.95</v>
      </c>
      <c r="R3274">
        <v>1219.2</v>
      </c>
      <c r="S3274">
        <v>4253.6099999999997</v>
      </c>
      <c r="T3274">
        <v>6635.29</v>
      </c>
      <c r="U3274" t="str">
        <f>TEXT(Table1[[#This Row],[Booking_Date]],"mmm")</f>
        <v>Feb</v>
      </c>
      <c r="V3274">
        <f>YEAR(Table1[[#This Row],[Booking_Date]])</f>
        <v>2024</v>
      </c>
      <c r="W3274" t="s">
        <v>38</v>
      </c>
      <c r="X3274" t="str">
        <f>IF(Table1[[#This Row],[Freight_Cost]]&gt;50000,"High","Low")</f>
        <v>Low</v>
      </c>
      <c r="Y3274" s="5" t="str">
        <f>IF(Table1[[#This Row],[Profit]]&gt;10000,"Good","Average")</f>
        <v>Average</v>
      </c>
      <c r="Z3274" s="5" t="str" cm="1">
        <f t="array" ref="Z3274">_xlfn.IFS(K3274&lt;=5,"Excellent",K3274&lt;=10,"Good",TRUE,"Delayed")</f>
        <v>Excellent</v>
      </c>
      <c r="AA3274" s="5" t="str">
        <f>_xlfn.XLOOKUP(Table1[[#This Row],[Shipment_ID]],A:A,E:E)</f>
        <v>ONE</v>
      </c>
      <c r="AB3274" s="5">
        <f t="shared" si="51"/>
        <v>6635.29</v>
      </c>
    </row>
    <row r="3275" spans="1:28">
      <c r="A3275" t="s">
        <v>3469</v>
      </c>
      <c r="B3275" s="1">
        <v>45312</v>
      </c>
      <c r="C3275" t="s">
        <v>89</v>
      </c>
      <c r="D3275" t="s">
        <v>108</v>
      </c>
      <c r="E3275" t="s">
        <v>57</v>
      </c>
      <c r="F3275" t="s">
        <v>32</v>
      </c>
      <c r="G3275" t="s">
        <v>33</v>
      </c>
      <c r="H3275">
        <v>23.77</v>
      </c>
      <c r="I3275">
        <v>318</v>
      </c>
      <c r="J3275">
        <v>85.27</v>
      </c>
      <c r="K3275">
        <v>2</v>
      </c>
      <c r="L3275" t="s">
        <v>44</v>
      </c>
      <c r="M3275" t="s">
        <v>35</v>
      </c>
      <c r="N3275">
        <v>39441.4</v>
      </c>
      <c r="O3275" t="s">
        <v>514</v>
      </c>
      <c r="P3275" t="s">
        <v>47</v>
      </c>
      <c r="Q3275">
        <v>83.07</v>
      </c>
      <c r="R3275">
        <v>1586.8</v>
      </c>
      <c r="S3275">
        <v>2072.59</v>
      </c>
      <c r="T3275">
        <v>6642.98</v>
      </c>
      <c r="U3275" t="str">
        <f>TEXT(Table1[[#This Row],[Booking_Date]],"mmm")</f>
        <v>Jan</v>
      </c>
      <c r="V3275">
        <f>YEAR(Table1[[#This Row],[Booking_Date]])</f>
        <v>2024</v>
      </c>
      <c r="W3275" t="s">
        <v>38</v>
      </c>
      <c r="X3275" t="str">
        <f>IF(Table1[[#This Row],[Freight_Cost]]&gt;50000,"High","Low")</f>
        <v>Low</v>
      </c>
      <c r="Y3275" s="5" t="str">
        <f>IF(Table1[[#This Row],[Profit]]&gt;10000,"Good","Average")</f>
        <v>Average</v>
      </c>
      <c r="Z3275" s="5" t="str" cm="1">
        <f t="array" ref="Z3275">_xlfn.IFS(K3275&lt;=5,"Excellent",K3275&lt;=10,"Good",TRUE,"Delayed")</f>
        <v>Excellent</v>
      </c>
      <c r="AA3275" s="5" t="str">
        <f>_xlfn.XLOOKUP(Table1[[#This Row],[Shipment_ID]],A:A,E:E)</f>
        <v>Evergreen</v>
      </c>
      <c r="AB3275" s="5">
        <f t="shared" si="51"/>
        <v>6642.98</v>
      </c>
    </row>
    <row r="3276" spans="1:28">
      <c r="A3276" t="s">
        <v>3470</v>
      </c>
      <c r="B3276" s="1">
        <v>45301</v>
      </c>
      <c r="C3276" t="s">
        <v>121</v>
      </c>
      <c r="D3276" t="s">
        <v>41</v>
      </c>
      <c r="E3276" t="s">
        <v>31</v>
      </c>
      <c r="F3276" t="s">
        <v>58</v>
      </c>
      <c r="G3276" t="s">
        <v>90</v>
      </c>
      <c r="H3276">
        <v>18.489999999999998</v>
      </c>
      <c r="I3276">
        <v>2454</v>
      </c>
      <c r="J3276">
        <v>93.61</v>
      </c>
      <c r="K3276">
        <v>6</v>
      </c>
      <c r="L3276" t="s">
        <v>68</v>
      </c>
      <c r="M3276" t="s">
        <v>45</v>
      </c>
      <c r="N3276">
        <v>73322.2</v>
      </c>
      <c r="O3276" t="s">
        <v>283</v>
      </c>
      <c r="P3276" t="s">
        <v>37</v>
      </c>
      <c r="Q3276">
        <v>84.29</v>
      </c>
      <c r="R3276">
        <v>5647.6</v>
      </c>
      <c r="S3276">
        <v>3072.37</v>
      </c>
      <c r="T3276">
        <v>8601.5</v>
      </c>
      <c r="U3276" t="str">
        <f>TEXT(Table1[[#This Row],[Booking_Date]],"mmm")</f>
        <v>Jan</v>
      </c>
      <c r="V3276">
        <f>YEAR(Table1[[#This Row],[Booking_Date]])</f>
        <v>2024</v>
      </c>
      <c r="W3276" t="s">
        <v>38</v>
      </c>
      <c r="X3276" t="str">
        <f>IF(Table1[[#This Row],[Freight_Cost]]&gt;50000,"High","Low")</f>
        <v>High</v>
      </c>
      <c r="Y3276" s="5" t="str">
        <f>IF(Table1[[#This Row],[Profit]]&gt;10000,"Good","Average")</f>
        <v>Average</v>
      </c>
      <c r="Z3276" s="5" t="str" cm="1">
        <f t="array" ref="Z3276">_xlfn.IFS(K3276&lt;=5,"Excellent",K3276&lt;=10,"Good",TRUE,"Delayed")</f>
        <v>Good</v>
      </c>
      <c r="AA3276" s="5" t="str">
        <f>_xlfn.XLOOKUP(Table1[[#This Row],[Shipment_ID]],A:A,E:E)</f>
        <v>Hapag-Lloyd</v>
      </c>
      <c r="AB3276" s="5">
        <f t="shared" si="51"/>
        <v>8601.5</v>
      </c>
    </row>
    <row r="3277" spans="1:28">
      <c r="A3277" t="s">
        <v>3471</v>
      </c>
      <c r="B3277" s="1">
        <v>45725</v>
      </c>
      <c r="C3277" t="s">
        <v>64</v>
      </c>
      <c r="D3277" t="s">
        <v>108</v>
      </c>
      <c r="E3277" t="s">
        <v>57</v>
      </c>
      <c r="F3277" t="s">
        <v>58</v>
      </c>
      <c r="G3277" t="s">
        <v>52</v>
      </c>
      <c r="H3277">
        <v>19.75</v>
      </c>
      <c r="I3277">
        <v>1384</v>
      </c>
      <c r="J3277">
        <v>91.05</v>
      </c>
      <c r="K3277">
        <v>5</v>
      </c>
      <c r="L3277" t="s">
        <v>44</v>
      </c>
      <c r="M3277" t="s">
        <v>60</v>
      </c>
      <c r="N3277">
        <v>57309</v>
      </c>
      <c r="O3277" t="s">
        <v>204</v>
      </c>
      <c r="P3277" t="s">
        <v>54</v>
      </c>
      <c r="Q3277">
        <v>82.18</v>
      </c>
      <c r="R3277">
        <v>3558</v>
      </c>
      <c r="S3277">
        <v>2987.07</v>
      </c>
      <c r="T3277">
        <v>9598.19</v>
      </c>
      <c r="U3277" t="str">
        <f>TEXT(Table1[[#This Row],[Booking_Date]],"mmm")</f>
        <v>Mar</v>
      </c>
      <c r="V3277">
        <f>YEAR(Table1[[#This Row],[Booking_Date]])</f>
        <v>2025</v>
      </c>
      <c r="W3277" t="s">
        <v>38</v>
      </c>
      <c r="X3277" t="str">
        <f>IF(Table1[[#This Row],[Freight_Cost]]&gt;50000,"High","Low")</f>
        <v>High</v>
      </c>
      <c r="Y3277" s="5" t="str">
        <f>IF(Table1[[#This Row],[Profit]]&gt;10000,"Good","Average")</f>
        <v>Average</v>
      </c>
      <c r="Z3277" s="5" t="str" cm="1">
        <f t="array" ref="Z3277">_xlfn.IFS(K3277&lt;=5,"Excellent",K3277&lt;=10,"Good",TRUE,"Delayed")</f>
        <v>Excellent</v>
      </c>
      <c r="AA3277" s="5" t="str">
        <f>_xlfn.XLOOKUP(Table1[[#This Row],[Shipment_ID]],A:A,E:E)</f>
        <v>Evergreen</v>
      </c>
      <c r="AB3277" s="5">
        <f t="shared" si="51"/>
        <v>9598.19</v>
      </c>
    </row>
    <row r="3278" spans="1:28">
      <c r="A3278" t="s">
        <v>3472</v>
      </c>
      <c r="B3278" s="1">
        <v>45509</v>
      </c>
      <c r="C3278" t="s">
        <v>89</v>
      </c>
      <c r="D3278" t="s">
        <v>41</v>
      </c>
      <c r="E3278" t="s">
        <v>57</v>
      </c>
      <c r="F3278" t="s">
        <v>58</v>
      </c>
      <c r="G3278" t="s">
        <v>67</v>
      </c>
      <c r="H3278">
        <v>27.7</v>
      </c>
      <c r="I3278">
        <v>2527</v>
      </c>
      <c r="J3278">
        <v>105</v>
      </c>
      <c r="K3278">
        <v>6</v>
      </c>
      <c r="L3278" t="s">
        <v>34</v>
      </c>
      <c r="M3278" t="s">
        <v>35</v>
      </c>
      <c r="N3278">
        <v>88854</v>
      </c>
      <c r="O3278" t="s">
        <v>410</v>
      </c>
      <c r="P3278" t="s">
        <v>54</v>
      </c>
      <c r="Q3278">
        <v>87.98</v>
      </c>
      <c r="R3278">
        <v>6162</v>
      </c>
      <c r="S3278">
        <v>2133.83</v>
      </c>
      <c r="T3278">
        <v>12469.75</v>
      </c>
      <c r="U3278" t="str">
        <f>TEXT(Table1[[#This Row],[Booking_Date]],"mmm")</f>
        <v>Aug</v>
      </c>
      <c r="V3278">
        <f>YEAR(Table1[[#This Row],[Booking_Date]])</f>
        <v>2024</v>
      </c>
      <c r="W3278" t="s">
        <v>48</v>
      </c>
      <c r="X3278" t="str">
        <f>IF(Table1[[#This Row],[Freight_Cost]]&gt;50000,"High","Low")</f>
        <v>High</v>
      </c>
      <c r="Y3278" s="5" t="str">
        <f>IF(Table1[[#This Row],[Profit]]&gt;10000,"Good","Average")</f>
        <v>Good</v>
      </c>
      <c r="Z3278" s="5" t="str" cm="1">
        <f t="array" ref="Z3278">_xlfn.IFS(K3278&lt;=5,"Excellent",K3278&lt;=10,"Good",TRUE,"Delayed")</f>
        <v>Good</v>
      </c>
      <c r="AA3278" s="5" t="str">
        <f>_xlfn.XLOOKUP(Table1[[#This Row],[Shipment_ID]],A:A,E:E)</f>
        <v>Evergreen</v>
      </c>
      <c r="AB3278" s="5">
        <f t="shared" si="51"/>
        <v>12469.75</v>
      </c>
    </row>
    <row r="3279" spans="1:28">
      <c r="A3279" t="s">
        <v>3473</v>
      </c>
      <c r="B3279" s="1">
        <v>45684</v>
      </c>
      <c r="C3279" t="s">
        <v>115</v>
      </c>
      <c r="D3279" t="s">
        <v>56</v>
      </c>
      <c r="E3279" t="s">
        <v>57</v>
      </c>
      <c r="F3279" t="s">
        <v>58</v>
      </c>
      <c r="G3279" t="s">
        <v>90</v>
      </c>
      <c r="H3279">
        <v>19.61</v>
      </c>
      <c r="I3279">
        <v>621</v>
      </c>
      <c r="J3279">
        <v>93.22</v>
      </c>
      <c r="K3279">
        <v>2</v>
      </c>
      <c r="L3279" t="s">
        <v>44</v>
      </c>
      <c r="M3279" t="s">
        <v>35</v>
      </c>
      <c r="N3279">
        <v>52287.4</v>
      </c>
      <c r="O3279" t="s">
        <v>507</v>
      </c>
      <c r="P3279" t="s">
        <v>74</v>
      </c>
      <c r="Q3279">
        <v>85.01</v>
      </c>
      <c r="R3279">
        <v>2026.4</v>
      </c>
      <c r="S3279">
        <v>4755.9399999999996</v>
      </c>
      <c r="T3279">
        <v>9098.31</v>
      </c>
      <c r="U3279" t="str">
        <f>TEXT(Table1[[#This Row],[Booking_Date]],"mmm")</f>
        <v>Jan</v>
      </c>
      <c r="V3279">
        <f>YEAR(Table1[[#This Row],[Booking_Date]])</f>
        <v>2025</v>
      </c>
      <c r="W3279" t="s">
        <v>38</v>
      </c>
      <c r="X3279" t="str">
        <f>IF(Table1[[#This Row],[Freight_Cost]]&gt;50000,"High","Low")</f>
        <v>High</v>
      </c>
      <c r="Y3279" s="5" t="str">
        <f>IF(Table1[[#This Row],[Profit]]&gt;10000,"Good","Average")</f>
        <v>Average</v>
      </c>
      <c r="Z3279" s="5" t="str" cm="1">
        <f t="array" ref="Z3279">_xlfn.IFS(K3279&lt;=5,"Excellent",K3279&lt;=10,"Good",TRUE,"Delayed")</f>
        <v>Excellent</v>
      </c>
      <c r="AA3279" s="5" t="str">
        <f>_xlfn.XLOOKUP(Table1[[#This Row],[Shipment_ID]],A:A,E:E)</f>
        <v>Evergreen</v>
      </c>
      <c r="AB3279" s="5">
        <f t="shared" si="51"/>
        <v>9098.31</v>
      </c>
    </row>
    <row r="3280" spans="1:28">
      <c r="A3280" t="s">
        <v>3474</v>
      </c>
      <c r="B3280" s="1">
        <v>45744</v>
      </c>
      <c r="C3280" t="s">
        <v>29</v>
      </c>
      <c r="D3280" t="s">
        <v>56</v>
      </c>
      <c r="E3280" t="s">
        <v>102</v>
      </c>
      <c r="F3280" t="s">
        <v>58</v>
      </c>
      <c r="G3280" t="s">
        <v>84</v>
      </c>
      <c r="H3280">
        <v>23.56</v>
      </c>
      <c r="I3280">
        <v>2152</v>
      </c>
      <c r="J3280">
        <v>87.1</v>
      </c>
      <c r="K3280">
        <v>5</v>
      </c>
      <c r="L3280" t="s">
        <v>68</v>
      </c>
      <c r="M3280" t="s">
        <v>45</v>
      </c>
      <c r="N3280">
        <v>73480</v>
      </c>
      <c r="O3280" t="s">
        <v>143</v>
      </c>
      <c r="P3280" t="s">
        <v>54</v>
      </c>
      <c r="Q3280">
        <v>85.62</v>
      </c>
      <c r="R3280">
        <v>5246.4</v>
      </c>
      <c r="S3280">
        <v>1689.3</v>
      </c>
      <c r="T3280">
        <v>6811.48</v>
      </c>
      <c r="U3280" t="str">
        <f>TEXT(Table1[[#This Row],[Booking_Date]],"mmm")</f>
        <v>Mar</v>
      </c>
      <c r="V3280">
        <f>YEAR(Table1[[#This Row],[Booking_Date]])</f>
        <v>2025</v>
      </c>
      <c r="W3280" t="s">
        <v>38</v>
      </c>
      <c r="X3280" t="str">
        <f>IF(Table1[[#This Row],[Freight_Cost]]&gt;50000,"High","Low")</f>
        <v>High</v>
      </c>
      <c r="Y3280" s="5" t="str">
        <f>IF(Table1[[#This Row],[Profit]]&gt;10000,"Good","Average")</f>
        <v>Average</v>
      </c>
      <c r="Z3280" s="5" t="str" cm="1">
        <f t="array" ref="Z3280">_xlfn.IFS(K3280&lt;=5,"Excellent",K3280&lt;=10,"Good",TRUE,"Delayed")</f>
        <v>Excellent</v>
      </c>
      <c r="AA3280" s="5" t="str">
        <f>_xlfn.XLOOKUP(Table1[[#This Row],[Shipment_ID]],A:A,E:E)</f>
        <v>Maersk</v>
      </c>
      <c r="AB3280" s="5">
        <f t="shared" si="51"/>
        <v>6811.48</v>
      </c>
    </row>
    <row r="3281" spans="1:28">
      <c r="A3281" t="s">
        <v>3475</v>
      </c>
      <c r="B3281" s="1">
        <v>45422</v>
      </c>
      <c r="C3281" t="s">
        <v>40</v>
      </c>
      <c r="D3281" t="s">
        <v>30</v>
      </c>
      <c r="E3281" t="s">
        <v>83</v>
      </c>
      <c r="F3281" t="s">
        <v>32</v>
      </c>
      <c r="G3281" t="s">
        <v>43</v>
      </c>
      <c r="H3281">
        <v>27.77</v>
      </c>
      <c r="I3281">
        <v>390</v>
      </c>
      <c r="J3281">
        <v>86.63</v>
      </c>
      <c r="K3281">
        <v>2</v>
      </c>
      <c r="L3281" t="s">
        <v>34</v>
      </c>
      <c r="M3281" t="s">
        <v>60</v>
      </c>
      <c r="N3281">
        <v>45068.6</v>
      </c>
      <c r="O3281" t="s">
        <v>122</v>
      </c>
      <c r="P3281" t="s">
        <v>78</v>
      </c>
      <c r="Q3281">
        <v>86.83</v>
      </c>
      <c r="R3281">
        <v>1890.8</v>
      </c>
      <c r="S3281">
        <v>2856.34</v>
      </c>
      <c r="T3281">
        <v>5917.22</v>
      </c>
      <c r="U3281" t="str">
        <f>TEXT(Table1[[#This Row],[Booking_Date]],"mmm")</f>
        <v>May</v>
      </c>
      <c r="V3281">
        <f>YEAR(Table1[[#This Row],[Booking_Date]])</f>
        <v>2024</v>
      </c>
      <c r="W3281" t="s">
        <v>75</v>
      </c>
      <c r="X3281" t="str">
        <f>IF(Table1[[#This Row],[Freight_Cost]]&gt;50000,"High","Low")</f>
        <v>Low</v>
      </c>
      <c r="Y3281" s="5" t="str">
        <f>IF(Table1[[#This Row],[Profit]]&gt;10000,"Good","Average")</f>
        <v>Average</v>
      </c>
      <c r="Z3281" s="5" t="str" cm="1">
        <f t="array" ref="Z3281">_xlfn.IFS(K3281&lt;=5,"Excellent",K3281&lt;=10,"Good",TRUE,"Delayed")</f>
        <v>Excellent</v>
      </c>
      <c r="AA3281" s="5" t="str">
        <f>_xlfn.XLOOKUP(Table1[[#This Row],[Shipment_ID]],A:A,E:E)</f>
        <v>MSC</v>
      </c>
      <c r="AB3281" s="5">
        <f t="shared" si="51"/>
        <v>5917.22</v>
      </c>
    </row>
    <row r="3282" spans="1:28">
      <c r="A3282" t="s">
        <v>3476</v>
      </c>
      <c r="B3282" s="1">
        <v>46045</v>
      </c>
      <c r="C3282" t="s">
        <v>121</v>
      </c>
      <c r="D3282" t="s">
        <v>56</v>
      </c>
      <c r="E3282" t="s">
        <v>66</v>
      </c>
      <c r="F3282" t="s">
        <v>32</v>
      </c>
      <c r="G3282" t="s">
        <v>33</v>
      </c>
      <c r="H3282">
        <v>24.64</v>
      </c>
      <c r="I3282">
        <v>2621</v>
      </c>
      <c r="J3282">
        <v>99.46</v>
      </c>
      <c r="K3282">
        <v>7</v>
      </c>
      <c r="L3282" t="s">
        <v>68</v>
      </c>
      <c r="M3282" t="s">
        <v>35</v>
      </c>
      <c r="N3282">
        <v>72063.199999999997</v>
      </c>
      <c r="O3282" t="s">
        <v>236</v>
      </c>
      <c r="P3282" t="s">
        <v>78</v>
      </c>
      <c r="Q3282">
        <v>85.81</v>
      </c>
      <c r="R3282">
        <v>6227.6</v>
      </c>
      <c r="S3282">
        <v>3912.75</v>
      </c>
      <c r="T3282">
        <v>6868.28</v>
      </c>
      <c r="U3282" t="str">
        <f>TEXT(Table1[[#This Row],[Booking_Date]],"mmm")</f>
        <v>Jan</v>
      </c>
      <c r="V3282">
        <f>YEAR(Table1[[#This Row],[Booking_Date]])</f>
        <v>2026</v>
      </c>
      <c r="W3282" t="s">
        <v>38</v>
      </c>
      <c r="X3282" t="str">
        <f>IF(Table1[[#This Row],[Freight_Cost]]&gt;50000,"High","Low")</f>
        <v>High</v>
      </c>
      <c r="Y3282" s="5" t="str">
        <f>IF(Table1[[#This Row],[Profit]]&gt;10000,"Good","Average")</f>
        <v>Average</v>
      </c>
      <c r="Z3282" s="5" t="str" cm="1">
        <f t="array" ref="Z3282">_xlfn.IFS(K3282&lt;=5,"Excellent",K3282&lt;=10,"Good",TRUE,"Delayed")</f>
        <v>Good</v>
      </c>
      <c r="AA3282" s="5" t="str">
        <f>_xlfn.XLOOKUP(Table1[[#This Row],[Shipment_ID]],A:A,E:E)</f>
        <v>COSCO</v>
      </c>
      <c r="AB3282" s="5">
        <f t="shared" si="51"/>
        <v>6868.28</v>
      </c>
    </row>
    <row r="3283" spans="1:28">
      <c r="A3283" t="s">
        <v>3477</v>
      </c>
      <c r="B3283" s="1">
        <v>45843</v>
      </c>
      <c r="C3283" t="s">
        <v>89</v>
      </c>
      <c r="D3283" t="s">
        <v>82</v>
      </c>
      <c r="E3283" t="s">
        <v>99</v>
      </c>
      <c r="F3283" t="s">
        <v>32</v>
      </c>
      <c r="G3283" t="s">
        <v>52</v>
      </c>
      <c r="H3283">
        <v>25.87</v>
      </c>
      <c r="I3283">
        <v>486</v>
      </c>
      <c r="J3283">
        <v>88.79</v>
      </c>
      <c r="K3283">
        <v>3</v>
      </c>
      <c r="L3283" t="s">
        <v>34</v>
      </c>
      <c r="M3283" t="s">
        <v>35</v>
      </c>
      <c r="N3283">
        <v>48769.8</v>
      </c>
      <c r="O3283" t="s">
        <v>184</v>
      </c>
      <c r="P3283" t="s">
        <v>54</v>
      </c>
      <c r="Q3283">
        <v>86.44</v>
      </c>
      <c r="R3283">
        <v>2006.8</v>
      </c>
      <c r="S3283">
        <v>4891.5200000000004</v>
      </c>
      <c r="T3283">
        <v>8101.34</v>
      </c>
      <c r="U3283" t="str">
        <f>TEXT(Table1[[#This Row],[Booking_Date]],"mmm")</f>
        <v>Jul</v>
      </c>
      <c r="V3283">
        <f>YEAR(Table1[[#This Row],[Booking_Date]])</f>
        <v>2025</v>
      </c>
      <c r="W3283" t="s">
        <v>48</v>
      </c>
      <c r="X3283" t="str">
        <f>IF(Table1[[#This Row],[Freight_Cost]]&gt;50000,"High","Low")</f>
        <v>Low</v>
      </c>
      <c r="Y3283" s="5" t="str">
        <f>IF(Table1[[#This Row],[Profit]]&gt;10000,"Good","Average")</f>
        <v>Average</v>
      </c>
      <c r="Z3283" s="5" t="str" cm="1">
        <f t="array" ref="Z3283">_xlfn.IFS(K3283&lt;=5,"Excellent",K3283&lt;=10,"Good",TRUE,"Delayed")</f>
        <v>Excellent</v>
      </c>
      <c r="AA3283" s="5" t="str">
        <f>_xlfn.XLOOKUP(Table1[[#This Row],[Shipment_ID]],A:A,E:E)</f>
        <v>ONE</v>
      </c>
      <c r="AB3283" s="5">
        <f t="shared" si="51"/>
        <v>8101.34</v>
      </c>
    </row>
    <row r="3284" spans="1:28">
      <c r="A3284" t="s">
        <v>3478</v>
      </c>
      <c r="B3284" s="1">
        <v>46100</v>
      </c>
      <c r="C3284" t="s">
        <v>115</v>
      </c>
      <c r="D3284" t="s">
        <v>41</v>
      </c>
      <c r="E3284" t="s">
        <v>102</v>
      </c>
      <c r="F3284" t="s">
        <v>58</v>
      </c>
      <c r="G3284" t="s">
        <v>43</v>
      </c>
      <c r="H3284">
        <v>25.88</v>
      </c>
      <c r="I3284">
        <v>1070</v>
      </c>
      <c r="J3284">
        <v>97.35</v>
      </c>
      <c r="K3284">
        <v>3</v>
      </c>
      <c r="L3284" t="s">
        <v>68</v>
      </c>
      <c r="M3284" t="s">
        <v>60</v>
      </c>
      <c r="N3284">
        <v>62314</v>
      </c>
      <c r="O3284" t="s">
        <v>402</v>
      </c>
      <c r="P3284" t="s">
        <v>74</v>
      </c>
      <c r="Q3284">
        <v>87.33</v>
      </c>
      <c r="R3284">
        <v>3175.2</v>
      </c>
      <c r="S3284">
        <v>1831.69</v>
      </c>
      <c r="T3284">
        <v>8538.68</v>
      </c>
      <c r="U3284" t="str">
        <f>TEXT(Table1[[#This Row],[Booking_Date]],"mmm")</f>
        <v>Mar</v>
      </c>
      <c r="V3284">
        <f>YEAR(Table1[[#This Row],[Booking_Date]])</f>
        <v>2026</v>
      </c>
      <c r="W3284" t="s">
        <v>38</v>
      </c>
      <c r="X3284" t="str">
        <f>IF(Table1[[#This Row],[Freight_Cost]]&gt;50000,"High","Low")</f>
        <v>High</v>
      </c>
      <c r="Y3284" s="5" t="str">
        <f>IF(Table1[[#This Row],[Profit]]&gt;10000,"Good","Average")</f>
        <v>Average</v>
      </c>
      <c r="Z3284" s="5" t="str" cm="1">
        <f t="array" ref="Z3284">_xlfn.IFS(K3284&lt;=5,"Excellent",K3284&lt;=10,"Good",TRUE,"Delayed")</f>
        <v>Excellent</v>
      </c>
      <c r="AA3284" s="5" t="str">
        <f>_xlfn.XLOOKUP(Table1[[#This Row],[Shipment_ID]],A:A,E:E)</f>
        <v>Maersk</v>
      </c>
      <c r="AB3284" s="5">
        <f t="shared" si="51"/>
        <v>8538.68</v>
      </c>
    </row>
    <row r="3285" spans="1:28">
      <c r="A3285" t="s">
        <v>3479</v>
      </c>
      <c r="B3285" s="1">
        <v>45347</v>
      </c>
      <c r="C3285" t="s">
        <v>29</v>
      </c>
      <c r="D3285" t="s">
        <v>51</v>
      </c>
      <c r="E3285" t="s">
        <v>66</v>
      </c>
      <c r="F3285" t="s">
        <v>32</v>
      </c>
      <c r="G3285" t="s">
        <v>52</v>
      </c>
      <c r="H3285">
        <v>15.4</v>
      </c>
      <c r="I3285">
        <v>1249</v>
      </c>
      <c r="J3285">
        <v>87.25</v>
      </c>
      <c r="K3285">
        <v>4</v>
      </c>
      <c r="L3285" t="s">
        <v>34</v>
      </c>
      <c r="M3285" t="s">
        <v>45</v>
      </c>
      <c r="N3285">
        <v>45818</v>
      </c>
      <c r="O3285" t="s">
        <v>87</v>
      </c>
      <c r="P3285" t="s">
        <v>74</v>
      </c>
      <c r="Q3285">
        <v>87.24</v>
      </c>
      <c r="R3285">
        <v>3114</v>
      </c>
      <c r="S3285">
        <v>4300.76</v>
      </c>
      <c r="T3285">
        <v>4270.47</v>
      </c>
      <c r="U3285" t="str">
        <f>TEXT(Table1[[#This Row],[Booking_Date]],"mmm")</f>
        <v>Feb</v>
      </c>
      <c r="V3285">
        <f>YEAR(Table1[[#This Row],[Booking_Date]])</f>
        <v>2024</v>
      </c>
      <c r="W3285" t="s">
        <v>38</v>
      </c>
      <c r="X3285" t="str">
        <f>IF(Table1[[#This Row],[Freight_Cost]]&gt;50000,"High","Low")</f>
        <v>Low</v>
      </c>
      <c r="Y3285" s="5" t="str">
        <f>IF(Table1[[#This Row],[Profit]]&gt;10000,"Good","Average")</f>
        <v>Average</v>
      </c>
      <c r="Z3285" s="5" t="str" cm="1">
        <f t="array" ref="Z3285">_xlfn.IFS(K3285&lt;=5,"Excellent",K3285&lt;=10,"Good",TRUE,"Delayed")</f>
        <v>Excellent</v>
      </c>
      <c r="AA3285" s="5" t="str">
        <f>_xlfn.XLOOKUP(Table1[[#This Row],[Shipment_ID]],A:A,E:E)</f>
        <v>COSCO</v>
      </c>
      <c r="AB3285" s="5">
        <f t="shared" si="51"/>
        <v>4270.47</v>
      </c>
    </row>
    <row r="3286" spans="1:28">
      <c r="A3286" t="s">
        <v>3480</v>
      </c>
      <c r="B3286" s="1">
        <v>45668</v>
      </c>
      <c r="C3286" t="s">
        <v>121</v>
      </c>
      <c r="D3286" t="s">
        <v>108</v>
      </c>
      <c r="E3286" t="s">
        <v>57</v>
      </c>
      <c r="F3286" t="s">
        <v>32</v>
      </c>
      <c r="G3286" t="s">
        <v>43</v>
      </c>
      <c r="H3286">
        <v>18.940000000000001</v>
      </c>
      <c r="I3286">
        <v>1593</v>
      </c>
      <c r="J3286">
        <v>88.75</v>
      </c>
      <c r="K3286">
        <v>4</v>
      </c>
      <c r="L3286" t="s">
        <v>34</v>
      </c>
      <c r="M3286" t="s">
        <v>60</v>
      </c>
      <c r="N3286">
        <v>51812</v>
      </c>
      <c r="O3286" t="s">
        <v>266</v>
      </c>
      <c r="P3286" t="s">
        <v>54</v>
      </c>
      <c r="Q3286">
        <v>84.19</v>
      </c>
      <c r="R3286">
        <v>3943.6</v>
      </c>
      <c r="S3286">
        <v>4690.51</v>
      </c>
      <c r="T3286">
        <v>7787.24</v>
      </c>
      <c r="U3286" t="str">
        <f>TEXT(Table1[[#This Row],[Booking_Date]],"mmm")</f>
        <v>Jan</v>
      </c>
      <c r="V3286">
        <f>YEAR(Table1[[#This Row],[Booking_Date]])</f>
        <v>2025</v>
      </c>
      <c r="W3286" t="s">
        <v>38</v>
      </c>
      <c r="X3286" t="str">
        <f>IF(Table1[[#This Row],[Freight_Cost]]&gt;50000,"High","Low")</f>
        <v>High</v>
      </c>
      <c r="Y3286" s="5" t="str">
        <f>IF(Table1[[#This Row],[Profit]]&gt;10000,"Good","Average")</f>
        <v>Average</v>
      </c>
      <c r="Z3286" s="5" t="str" cm="1">
        <f t="array" ref="Z3286">_xlfn.IFS(K3286&lt;=5,"Excellent",K3286&lt;=10,"Good",TRUE,"Delayed")</f>
        <v>Excellent</v>
      </c>
      <c r="AA3286" s="5" t="str">
        <f>_xlfn.XLOOKUP(Table1[[#This Row],[Shipment_ID]],A:A,E:E)</f>
        <v>Evergreen</v>
      </c>
      <c r="AB3286" s="5">
        <f t="shared" si="51"/>
        <v>7787.24</v>
      </c>
    </row>
    <row r="3287" spans="1:28">
      <c r="A3287" t="s">
        <v>3481</v>
      </c>
      <c r="B3287" s="1">
        <v>45741</v>
      </c>
      <c r="C3287" t="s">
        <v>40</v>
      </c>
      <c r="D3287" t="s">
        <v>41</v>
      </c>
      <c r="E3287" t="s">
        <v>83</v>
      </c>
      <c r="F3287" t="s">
        <v>32</v>
      </c>
      <c r="G3287" t="s">
        <v>67</v>
      </c>
      <c r="H3287">
        <v>22.89</v>
      </c>
      <c r="I3287">
        <v>2137</v>
      </c>
      <c r="J3287">
        <v>88.44</v>
      </c>
      <c r="K3287">
        <v>5</v>
      </c>
      <c r="L3287" t="s">
        <v>68</v>
      </c>
      <c r="M3287" t="s">
        <v>45</v>
      </c>
      <c r="N3287">
        <v>60857.8</v>
      </c>
      <c r="O3287" t="s">
        <v>73</v>
      </c>
      <c r="P3287" t="s">
        <v>62</v>
      </c>
      <c r="Q3287">
        <v>88.7</v>
      </c>
      <c r="R3287">
        <v>5189.6000000000004</v>
      </c>
      <c r="S3287">
        <v>4784.3599999999997</v>
      </c>
      <c r="T3287">
        <v>5475.49</v>
      </c>
      <c r="U3287" t="str">
        <f>TEXT(Table1[[#This Row],[Booking_Date]],"mmm")</f>
        <v>Mar</v>
      </c>
      <c r="V3287">
        <f>YEAR(Table1[[#This Row],[Booking_Date]])</f>
        <v>2025</v>
      </c>
      <c r="W3287" t="s">
        <v>38</v>
      </c>
      <c r="X3287" t="str">
        <f>IF(Table1[[#This Row],[Freight_Cost]]&gt;50000,"High","Low")</f>
        <v>High</v>
      </c>
      <c r="Y3287" s="5" t="str">
        <f>IF(Table1[[#This Row],[Profit]]&gt;10000,"Good","Average")</f>
        <v>Average</v>
      </c>
      <c r="Z3287" s="5" t="str" cm="1">
        <f t="array" ref="Z3287">_xlfn.IFS(K3287&lt;=5,"Excellent",K3287&lt;=10,"Good",TRUE,"Delayed")</f>
        <v>Excellent</v>
      </c>
      <c r="AA3287" s="5" t="str">
        <f>_xlfn.XLOOKUP(Table1[[#This Row],[Shipment_ID]],A:A,E:E)</f>
        <v>MSC</v>
      </c>
      <c r="AB3287" s="5">
        <f t="shared" si="51"/>
        <v>5475.49</v>
      </c>
    </row>
    <row r="3288" spans="1:28">
      <c r="A3288" t="s">
        <v>3482</v>
      </c>
      <c r="B3288" s="1">
        <v>45607</v>
      </c>
      <c r="C3288" t="s">
        <v>121</v>
      </c>
      <c r="D3288" t="s">
        <v>41</v>
      </c>
      <c r="E3288" t="s">
        <v>57</v>
      </c>
      <c r="F3288" t="s">
        <v>58</v>
      </c>
      <c r="G3288" t="s">
        <v>52</v>
      </c>
      <c r="H3288">
        <v>23.32</v>
      </c>
      <c r="I3288">
        <v>1428</v>
      </c>
      <c r="J3288">
        <v>92.83</v>
      </c>
      <c r="K3288">
        <v>5</v>
      </c>
      <c r="L3288" t="s">
        <v>34</v>
      </c>
      <c r="M3288" t="s">
        <v>60</v>
      </c>
      <c r="N3288">
        <v>66263.600000000006</v>
      </c>
      <c r="O3288" t="s">
        <v>483</v>
      </c>
      <c r="P3288" t="s">
        <v>37</v>
      </c>
      <c r="Q3288">
        <v>84.71</v>
      </c>
      <c r="R3288">
        <v>3788.8</v>
      </c>
      <c r="S3288">
        <v>1866.46</v>
      </c>
      <c r="T3288">
        <v>9380.0400000000009</v>
      </c>
      <c r="U3288" t="str">
        <f>TEXT(Table1[[#This Row],[Booking_Date]],"mmm")</f>
        <v>Nov</v>
      </c>
      <c r="V3288">
        <f>YEAR(Table1[[#This Row],[Booking_Date]])</f>
        <v>2024</v>
      </c>
      <c r="W3288" t="s">
        <v>104</v>
      </c>
      <c r="X3288" t="str">
        <f>IF(Table1[[#This Row],[Freight_Cost]]&gt;50000,"High","Low")</f>
        <v>High</v>
      </c>
      <c r="Y3288" s="5" t="str">
        <f>IF(Table1[[#This Row],[Profit]]&gt;10000,"Good","Average")</f>
        <v>Average</v>
      </c>
      <c r="Z3288" s="5" t="str" cm="1">
        <f t="array" ref="Z3288">_xlfn.IFS(K3288&lt;=5,"Excellent",K3288&lt;=10,"Good",TRUE,"Delayed")</f>
        <v>Excellent</v>
      </c>
      <c r="AA3288" s="5" t="str">
        <f>_xlfn.XLOOKUP(Table1[[#This Row],[Shipment_ID]],A:A,E:E)</f>
        <v>Evergreen</v>
      </c>
      <c r="AB3288" s="5">
        <f t="shared" si="51"/>
        <v>9380.0400000000009</v>
      </c>
    </row>
    <row r="3289" spans="1:28">
      <c r="A3289" t="s">
        <v>3483</v>
      </c>
      <c r="B3289" s="1">
        <v>45843</v>
      </c>
      <c r="C3289" t="s">
        <v>121</v>
      </c>
      <c r="D3289" t="s">
        <v>41</v>
      </c>
      <c r="E3289" t="s">
        <v>99</v>
      </c>
      <c r="F3289" t="s">
        <v>58</v>
      </c>
      <c r="G3289" t="s">
        <v>67</v>
      </c>
      <c r="H3289">
        <v>11</v>
      </c>
      <c r="I3289">
        <v>2626</v>
      </c>
      <c r="J3289">
        <v>92.95</v>
      </c>
      <c r="K3289">
        <v>6</v>
      </c>
      <c r="L3289" t="s">
        <v>34</v>
      </c>
      <c r="M3289" t="s">
        <v>60</v>
      </c>
      <c r="N3289">
        <v>69566</v>
      </c>
      <c r="O3289" t="s">
        <v>450</v>
      </c>
      <c r="P3289" t="s">
        <v>47</v>
      </c>
      <c r="Q3289">
        <v>88.82</v>
      </c>
      <c r="R3289">
        <v>5692</v>
      </c>
      <c r="S3289">
        <v>3677.75</v>
      </c>
      <c r="T3289">
        <v>10928.74</v>
      </c>
      <c r="U3289" t="str">
        <f>TEXT(Table1[[#This Row],[Booking_Date]],"mmm")</f>
        <v>Jul</v>
      </c>
      <c r="V3289">
        <f>YEAR(Table1[[#This Row],[Booking_Date]])</f>
        <v>2025</v>
      </c>
      <c r="W3289" t="s">
        <v>48</v>
      </c>
      <c r="X3289" t="str">
        <f>IF(Table1[[#This Row],[Freight_Cost]]&gt;50000,"High","Low")</f>
        <v>High</v>
      </c>
      <c r="Y3289" s="5" t="str">
        <f>IF(Table1[[#This Row],[Profit]]&gt;10000,"Good","Average")</f>
        <v>Good</v>
      </c>
      <c r="Z3289" s="5" t="str" cm="1">
        <f t="array" ref="Z3289">_xlfn.IFS(K3289&lt;=5,"Excellent",K3289&lt;=10,"Good",TRUE,"Delayed")</f>
        <v>Good</v>
      </c>
      <c r="AA3289" s="5" t="str">
        <f>_xlfn.XLOOKUP(Table1[[#This Row],[Shipment_ID]],A:A,E:E)</f>
        <v>ONE</v>
      </c>
      <c r="AB3289" s="5">
        <f t="shared" si="51"/>
        <v>10928.74</v>
      </c>
    </row>
    <row r="3290" spans="1:28">
      <c r="A3290" t="s">
        <v>3484</v>
      </c>
      <c r="B3290" s="1">
        <v>45537</v>
      </c>
      <c r="C3290" t="s">
        <v>29</v>
      </c>
      <c r="D3290" t="s">
        <v>30</v>
      </c>
      <c r="E3290" t="s">
        <v>66</v>
      </c>
      <c r="F3290" t="s">
        <v>32</v>
      </c>
      <c r="G3290" t="s">
        <v>90</v>
      </c>
      <c r="H3290">
        <v>13</v>
      </c>
      <c r="I3290">
        <v>1163</v>
      </c>
      <c r="J3290">
        <v>103.14</v>
      </c>
      <c r="K3290">
        <v>4</v>
      </c>
      <c r="L3290" t="s">
        <v>34</v>
      </c>
      <c r="M3290" t="s">
        <v>60</v>
      </c>
      <c r="N3290">
        <v>43032.800000000003</v>
      </c>
      <c r="O3290" t="s">
        <v>111</v>
      </c>
      <c r="P3290" t="s">
        <v>74</v>
      </c>
      <c r="Q3290">
        <v>81.37</v>
      </c>
      <c r="R3290">
        <v>2846</v>
      </c>
      <c r="S3290">
        <v>1996.81</v>
      </c>
      <c r="T3290">
        <v>7422.5</v>
      </c>
      <c r="U3290" t="str">
        <f>TEXT(Table1[[#This Row],[Booking_Date]],"mmm")</f>
        <v>Sep</v>
      </c>
      <c r="V3290">
        <f>YEAR(Table1[[#This Row],[Booking_Date]])</f>
        <v>2024</v>
      </c>
      <c r="W3290" t="s">
        <v>48</v>
      </c>
      <c r="X3290" t="str">
        <f>IF(Table1[[#This Row],[Freight_Cost]]&gt;50000,"High","Low")</f>
        <v>Low</v>
      </c>
      <c r="Y3290" s="5" t="str">
        <f>IF(Table1[[#This Row],[Profit]]&gt;10000,"Good","Average")</f>
        <v>Average</v>
      </c>
      <c r="Z3290" s="5" t="str" cm="1">
        <f t="array" ref="Z3290">_xlfn.IFS(K3290&lt;=5,"Excellent",K3290&lt;=10,"Good",TRUE,"Delayed")</f>
        <v>Excellent</v>
      </c>
      <c r="AA3290" s="5" t="str">
        <f>_xlfn.XLOOKUP(Table1[[#This Row],[Shipment_ID]],A:A,E:E)</f>
        <v>COSCO</v>
      </c>
      <c r="AB3290" s="5">
        <f t="shared" si="51"/>
        <v>7422.5</v>
      </c>
    </row>
    <row r="3291" spans="1:28">
      <c r="A3291" t="s">
        <v>3485</v>
      </c>
      <c r="B3291" s="1">
        <v>45641</v>
      </c>
      <c r="C3291" t="s">
        <v>29</v>
      </c>
      <c r="D3291" t="s">
        <v>65</v>
      </c>
      <c r="E3291" t="s">
        <v>83</v>
      </c>
      <c r="F3291" t="s">
        <v>32</v>
      </c>
      <c r="G3291" t="s">
        <v>90</v>
      </c>
      <c r="H3291">
        <v>20.28</v>
      </c>
      <c r="I3291">
        <v>1934</v>
      </c>
      <c r="J3291">
        <v>90.05</v>
      </c>
      <c r="K3291">
        <v>6</v>
      </c>
      <c r="L3291" t="s">
        <v>34</v>
      </c>
      <c r="M3291" t="s">
        <v>45</v>
      </c>
      <c r="N3291">
        <v>58766</v>
      </c>
      <c r="O3291" t="s">
        <v>116</v>
      </c>
      <c r="P3291" t="s">
        <v>70</v>
      </c>
      <c r="Q3291">
        <v>82.3</v>
      </c>
      <c r="R3291">
        <v>4679.2</v>
      </c>
      <c r="S3291">
        <v>2895.38</v>
      </c>
      <c r="T3291">
        <v>10187.040000000001</v>
      </c>
      <c r="U3291" t="str">
        <f>TEXT(Table1[[#This Row],[Booking_Date]],"mmm")</f>
        <v>Dec</v>
      </c>
      <c r="V3291">
        <f>YEAR(Table1[[#This Row],[Booking_Date]])</f>
        <v>2024</v>
      </c>
      <c r="W3291" t="s">
        <v>104</v>
      </c>
      <c r="X3291" t="str">
        <f>IF(Table1[[#This Row],[Freight_Cost]]&gt;50000,"High","Low")</f>
        <v>High</v>
      </c>
      <c r="Y3291" s="5" t="str">
        <f>IF(Table1[[#This Row],[Profit]]&gt;10000,"Good","Average")</f>
        <v>Good</v>
      </c>
      <c r="Z3291" s="5" t="str" cm="1">
        <f t="array" ref="Z3291">_xlfn.IFS(K3291&lt;=5,"Excellent",K3291&lt;=10,"Good",TRUE,"Delayed")</f>
        <v>Good</v>
      </c>
      <c r="AA3291" s="5" t="str">
        <f>_xlfn.XLOOKUP(Table1[[#This Row],[Shipment_ID]],A:A,E:E)</f>
        <v>MSC</v>
      </c>
      <c r="AB3291" s="5">
        <f t="shared" si="51"/>
        <v>10187.040000000001</v>
      </c>
    </row>
    <row r="3292" spans="1:28">
      <c r="A3292" t="s">
        <v>3486</v>
      </c>
      <c r="B3292" s="1">
        <v>45915</v>
      </c>
      <c r="C3292" t="s">
        <v>121</v>
      </c>
      <c r="D3292" t="s">
        <v>56</v>
      </c>
      <c r="E3292" t="s">
        <v>99</v>
      </c>
      <c r="F3292" t="s">
        <v>58</v>
      </c>
      <c r="G3292" t="s">
        <v>52</v>
      </c>
      <c r="H3292">
        <v>11.22</v>
      </c>
      <c r="I3292">
        <v>715</v>
      </c>
      <c r="J3292">
        <v>94.66</v>
      </c>
      <c r="K3292">
        <v>2</v>
      </c>
      <c r="L3292" t="s">
        <v>34</v>
      </c>
      <c r="M3292" t="s">
        <v>35</v>
      </c>
      <c r="N3292">
        <v>51037.2</v>
      </c>
      <c r="O3292" t="s">
        <v>686</v>
      </c>
      <c r="P3292" t="s">
        <v>74</v>
      </c>
      <c r="Q3292">
        <v>81.61</v>
      </c>
      <c r="R3292">
        <v>1878.8</v>
      </c>
      <c r="S3292">
        <v>3993.2</v>
      </c>
      <c r="T3292">
        <v>5545.58</v>
      </c>
      <c r="U3292" t="str">
        <f>TEXT(Table1[[#This Row],[Booking_Date]],"mmm")</f>
        <v>Sep</v>
      </c>
      <c r="V3292">
        <f>YEAR(Table1[[#This Row],[Booking_Date]])</f>
        <v>2025</v>
      </c>
      <c r="W3292" t="s">
        <v>48</v>
      </c>
      <c r="X3292" t="str">
        <f>IF(Table1[[#This Row],[Freight_Cost]]&gt;50000,"High","Low")</f>
        <v>High</v>
      </c>
      <c r="Y3292" s="5" t="str">
        <f>IF(Table1[[#This Row],[Profit]]&gt;10000,"Good","Average")</f>
        <v>Average</v>
      </c>
      <c r="Z3292" s="5" t="str" cm="1">
        <f t="array" ref="Z3292">_xlfn.IFS(K3292&lt;=5,"Excellent",K3292&lt;=10,"Good",TRUE,"Delayed")</f>
        <v>Excellent</v>
      </c>
      <c r="AA3292" s="5" t="str">
        <f>_xlfn.XLOOKUP(Table1[[#This Row],[Shipment_ID]],A:A,E:E)</f>
        <v>ONE</v>
      </c>
      <c r="AB3292" s="5">
        <f t="shared" si="51"/>
        <v>5545.58</v>
      </c>
    </row>
    <row r="3293" spans="1:28">
      <c r="A3293" t="s">
        <v>3487</v>
      </c>
      <c r="B3293" s="1">
        <v>45588</v>
      </c>
      <c r="C3293" t="s">
        <v>89</v>
      </c>
      <c r="D3293" t="s">
        <v>30</v>
      </c>
      <c r="E3293" t="s">
        <v>42</v>
      </c>
      <c r="F3293" t="s">
        <v>58</v>
      </c>
      <c r="G3293" t="s">
        <v>90</v>
      </c>
      <c r="H3293">
        <v>14.01</v>
      </c>
      <c r="I3293">
        <v>2382</v>
      </c>
      <c r="J3293">
        <v>97.51</v>
      </c>
      <c r="K3293">
        <v>7</v>
      </c>
      <c r="L3293" t="s">
        <v>44</v>
      </c>
      <c r="M3293" t="s">
        <v>60</v>
      </c>
      <c r="N3293">
        <v>64894.2</v>
      </c>
      <c r="O3293" t="s">
        <v>304</v>
      </c>
      <c r="P3293" t="s">
        <v>62</v>
      </c>
      <c r="Q3293">
        <v>88.63</v>
      </c>
      <c r="R3293">
        <v>5324.4</v>
      </c>
      <c r="S3293">
        <v>4313.8900000000003</v>
      </c>
      <c r="T3293">
        <v>9891.0400000000009</v>
      </c>
      <c r="U3293" t="str">
        <f>TEXT(Table1[[#This Row],[Booking_Date]],"mmm")</f>
        <v>Oct</v>
      </c>
      <c r="V3293">
        <f>YEAR(Table1[[#This Row],[Booking_Date]])</f>
        <v>2024</v>
      </c>
      <c r="W3293" t="s">
        <v>104</v>
      </c>
      <c r="X3293" t="str">
        <f>IF(Table1[[#This Row],[Freight_Cost]]&gt;50000,"High","Low")</f>
        <v>High</v>
      </c>
      <c r="Y3293" s="5" t="str">
        <f>IF(Table1[[#This Row],[Profit]]&gt;10000,"Good","Average")</f>
        <v>Average</v>
      </c>
      <c r="Z3293" s="5" t="str" cm="1">
        <f t="array" ref="Z3293">_xlfn.IFS(K3293&lt;=5,"Excellent",K3293&lt;=10,"Good",TRUE,"Delayed")</f>
        <v>Good</v>
      </c>
      <c r="AA3293" s="5" t="str">
        <f>_xlfn.XLOOKUP(Table1[[#This Row],[Shipment_ID]],A:A,E:E)</f>
        <v>CMA CGM</v>
      </c>
      <c r="AB3293" s="5">
        <f t="shared" si="51"/>
        <v>9891.0400000000009</v>
      </c>
    </row>
    <row r="3294" spans="1:28">
      <c r="A3294" t="s">
        <v>3488</v>
      </c>
      <c r="B3294" s="1">
        <v>45314</v>
      </c>
      <c r="C3294" t="s">
        <v>50</v>
      </c>
      <c r="D3294" t="s">
        <v>51</v>
      </c>
      <c r="E3294" t="s">
        <v>42</v>
      </c>
      <c r="F3294" t="s">
        <v>58</v>
      </c>
      <c r="G3294" t="s">
        <v>67</v>
      </c>
      <c r="H3294">
        <v>13.69</v>
      </c>
      <c r="I3294">
        <v>2458</v>
      </c>
      <c r="J3294">
        <v>97.06</v>
      </c>
      <c r="K3294">
        <v>6</v>
      </c>
      <c r="L3294" t="s">
        <v>68</v>
      </c>
      <c r="M3294" t="s">
        <v>45</v>
      </c>
      <c r="N3294">
        <v>69464.2</v>
      </c>
      <c r="O3294" t="s">
        <v>268</v>
      </c>
      <c r="P3294" t="s">
        <v>37</v>
      </c>
      <c r="Q3294">
        <v>86.37</v>
      </c>
      <c r="R3294">
        <v>5463.6</v>
      </c>
      <c r="S3294">
        <v>4233.3100000000004</v>
      </c>
      <c r="T3294">
        <v>11812.43</v>
      </c>
      <c r="U3294" t="str">
        <f>TEXT(Table1[[#This Row],[Booking_Date]],"mmm")</f>
        <v>Jan</v>
      </c>
      <c r="V3294">
        <f>YEAR(Table1[[#This Row],[Booking_Date]])</f>
        <v>2024</v>
      </c>
      <c r="W3294" t="s">
        <v>38</v>
      </c>
      <c r="X3294" t="str">
        <f>IF(Table1[[#This Row],[Freight_Cost]]&gt;50000,"High","Low")</f>
        <v>High</v>
      </c>
      <c r="Y3294" s="5" t="str">
        <f>IF(Table1[[#This Row],[Profit]]&gt;10000,"Good","Average")</f>
        <v>Good</v>
      </c>
      <c r="Z3294" s="5" t="str" cm="1">
        <f t="array" ref="Z3294">_xlfn.IFS(K3294&lt;=5,"Excellent",K3294&lt;=10,"Good",TRUE,"Delayed")</f>
        <v>Good</v>
      </c>
      <c r="AA3294" s="5" t="str">
        <f>_xlfn.XLOOKUP(Table1[[#This Row],[Shipment_ID]],A:A,E:E)</f>
        <v>CMA CGM</v>
      </c>
      <c r="AB3294" s="5">
        <f t="shared" si="51"/>
        <v>11812.43</v>
      </c>
    </row>
    <row r="3295" spans="1:28">
      <c r="A3295" t="s">
        <v>3489</v>
      </c>
      <c r="B3295" s="1">
        <v>45495</v>
      </c>
      <c r="C3295" t="s">
        <v>89</v>
      </c>
      <c r="D3295" t="s">
        <v>30</v>
      </c>
      <c r="E3295" t="s">
        <v>66</v>
      </c>
      <c r="F3295" t="s">
        <v>32</v>
      </c>
      <c r="G3295" t="s">
        <v>52</v>
      </c>
      <c r="H3295">
        <v>12.51</v>
      </c>
      <c r="I3295">
        <v>1909</v>
      </c>
      <c r="J3295">
        <v>99.35</v>
      </c>
      <c r="K3295">
        <v>6</v>
      </c>
      <c r="L3295" t="s">
        <v>44</v>
      </c>
      <c r="M3295" t="s">
        <v>45</v>
      </c>
      <c r="N3295">
        <v>47589</v>
      </c>
      <c r="O3295" t="s">
        <v>256</v>
      </c>
      <c r="P3295" t="s">
        <v>47</v>
      </c>
      <c r="Q3295">
        <v>88.59</v>
      </c>
      <c r="R3295">
        <v>4318.3999999999996</v>
      </c>
      <c r="S3295">
        <v>4342.99</v>
      </c>
      <c r="T3295">
        <v>8374.6</v>
      </c>
      <c r="U3295" t="str">
        <f>TEXT(Table1[[#This Row],[Booking_Date]],"mmm")</f>
        <v>Jul</v>
      </c>
      <c r="V3295">
        <f>YEAR(Table1[[#This Row],[Booking_Date]])</f>
        <v>2024</v>
      </c>
      <c r="W3295" t="s">
        <v>48</v>
      </c>
      <c r="X3295" t="str">
        <f>IF(Table1[[#This Row],[Freight_Cost]]&gt;50000,"High","Low")</f>
        <v>Low</v>
      </c>
      <c r="Y3295" s="5" t="str">
        <f>IF(Table1[[#This Row],[Profit]]&gt;10000,"Good","Average")</f>
        <v>Average</v>
      </c>
      <c r="Z3295" s="5" t="str" cm="1">
        <f t="array" ref="Z3295">_xlfn.IFS(K3295&lt;=5,"Excellent",K3295&lt;=10,"Good",TRUE,"Delayed")</f>
        <v>Good</v>
      </c>
      <c r="AA3295" s="5" t="str">
        <f>_xlfn.XLOOKUP(Table1[[#This Row],[Shipment_ID]],A:A,E:E)</f>
        <v>COSCO</v>
      </c>
      <c r="AB3295" s="5">
        <f t="shared" si="51"/>
        <v>8374.6</v>
      </c>
    </row>
    <row r="3296" spans="1:28">
      <c r="A3296" t="s">
        <v>3490</v>
      </c>
      <c r="B3296" s="1">
        <v>45852</v>
      </c>
      <c r="C3296" t="s">
        <v>121</v>
      </c>
      <c r="D3296" t="s">
        <v>108</v>
      </c>
      <c r="E3296" t="s">
        <v>83</v>
      </c>
      <c r="F3296" t="s">
        <v>32</v>
      </c>
      <c r="G3296" t="s">
        <v>33</v>
      </c>
      <c r="H3296">
        <v>20.11</v>
      </c>
      <c r="I3296">
        <v>2591</v>
      </c>
      <c r="J3296">
        <v>99.04</v>
      </c>
      <c r="K3296">
        <v>6</v>
      </c>
      <c r="L3296" t="s">
        <v>68</v>
      </c>
      <c r="M3296" t="s">
        <v>60</v>
      </c>
      <c r="N3296">
        <v>63575.8</v>
      </c>
      <c r="O3296" t="s">
        <v>175</v>
      </c>
      <c r="P3296" t="s">
        <v>70</v>
      </c>
      <c r="Q3296">
        <v>81.33</v>
      </c>
      <c r="R3296">
        <v>5986.4</v>
      </c>
      <c r="S3296">
        <v>3293.04</v>
      </c>
      <c r="T3296">
        <v>6824.79</v>
      </c>
      <c r="U3296" t="str">
        <f>TEXT(Table1[[#This Row],[Booking_Date]],"mmm")</f>
        <v>Jul</v>
      </c>
      <c r="V3296">
        <f>YEAR(Table1[[#This Row],[Booking_Date]])</f>
        <v>2025</v>
      </c>
      <c r="W3296" t="s">
        <v>48</v>
      </c>
      <c r="X3296" t="str">
        <f>IF(Table1[[#This Row],[Freight_Cost]]&gt;50000,"High","Low")</f>
        <v>High</v>
      </c>
      <c r="Y3296" s="5" t="str">
        <f>IF(Table1[[#This Row],[Profit]]&gt;10000,"Good","Average")</f>
        <v>Average</v>
      </c>
      <c r="Z3296" s="5" t="str" cm="1">
        <f t="array" ref="Z3296">_xlfn.IFS(K3296&lt;=5,"Excellent",K3296&lt;=10,"Good",TRUE,"Delayed")</f>
        <v>Good</v>
      </c>
      <c r="AA3296" s="5" t="str">
        <f>_xlfn.XLOOKUP(Table1[[#This Row],[Shipment_ID]],A:A,E:E)</f>
        <v>MSC</v>
      </c>
      <c r="AB3296" s="5">
        <f t="shared" si="51"/>
        <v>6824.79</v>
      </c>
    </row>
    <row r="3297" spans="1:28">
      <c r="A3297" t="s">
        <v>3491</v>
      </c>
      <c r="B3297" s="1">
        <v>45631</v>
      </c>
      <c r="C3297" t="s">
        <v>89</v>
      </c>
      <c r="D3297" t="s">
        <v>65</v>
      </c>
      <c r="E3297" t="s">
        <v>57</v>
      </c>
      <c r="F3297" t="s">
        <v>58</v>
      </c>
      <c r="G3297" t="s">
        <v>52</v>
      </c>
      <c r="H3297">
        <v>18.190000000000001</v>
      </c>
      <c r="I3297">
        <v>940</v>
      </c>
      <c r="J3297">
        <v>91.5</v>
      </c>
      <c r="K3297">
        <v>4</v>
      </c>
      <c r="L3297" t="s">
        <v>68</v>
      </c>
      <c r="M3297" t="s">
        <v>35</v>
      </c>
      <c r="N3297">
        <v>57131</v>
      </c>
      <c r="O3297" t="s">
        <v>91</v>
      </c>
      <c r="P3297" t="s">
        <v>70</v>
      </c>
      <c r="Q3297">
        <v>86.54</v>
      </c>
      <c r="R3297">
        <v>2607.6</v>
      </c>
      <c r="S3297">
        <v>4175.6000000000004</v>
      </c>
      <c r="T3297">
        <v>9014.11</v>
      </c>
      <c r="U3297" t="str">
        <f>TEXT(Table1[[#This Row],[Booking_Date]],"mmm")</f>
        <v>Dec</v>
      </c>
      <c r="V3297">
        <f>YEAR(Table1[[#This Row],[Booking_Date]])</f>
        <v>2024</v>
      </c>
      <c r="W3297" t="s">
        <v>104</v>
      </c>
      <c r="X3297" t="str">
        <f>IF(Table1[[#This Row],[Freight_Cost]]&gt;50000,"High","Low")</f>
        <v>High</v>
      </c>
      <c r="Y3297" s="5" t="str">
        <f>IF(Table1[[#This Row],[Profit]]&gt;10000,"Good","Average")</f>
        <v>Average</v>
      </c>
      <c r="Z3297" s="5" t="str" cm="1">
        <f t="array" ref="Z3297">_xlfn.IFS(K3297&lt;=5,"Excellent",K3297&lt;=10,"Good",TRUE,"Delayed")</f>
        <v>Excellent</v>
      </c>
      <c r="AA3297" s="5" t="str">
        <f>_xlfn.XLOOKUP(Table1[[#This Row],[Shipment_ID]],A:A,E:E)</f>
        <v>Evergreen</v>
      </c>
      <c r="AB3297" s="5">
        <f t="shared" si="51"/>
        <v>9014.11</v>
      </c>
    </row>
    <row r="3298" spans="1:28">
      <c r="A3298" t="s">
        <v>3492</v>
      </c>
      <c r="B3298" s="1">
        <v>45431</v>
      </c>
      <c r="C3298" t="s">
        <v>121</v>
      </c>
      <c r="D3298" t="s">
        <v>108</v>
      </c>
      <c r="E3298" t="s">
        <v>102</v>
      </c>
      <c r="F3298" t="s">
        <v>32</v>
      </c>
      <c r="G3298" t="s">
        <v>84</v>
      </c>
      <c r="H3298">
        <v>23.4</v>
      </c>
      <c r="I3298">
        <v>340</v>
      </c>
      <c r="J3298">
        <v>97.19</v>
      </c>
      <c r="K3298">
        <v>2</v>
      </c>
      <c r="L3298" t="s">
        <v>68</v>
      </c>
      <c r="M3298" t="s">
        <v>35</v>
      </c>
      <c r="N3298">
        <v>43302.8</v>
      </c>
      <c r="O3298" t="s">
        <v>593</v>
      </c>
      <c r="P3298" t="s">
        <v>62</v>
      </c>
      <c r="Q3298">
        <v>88.08</v>
      </c>
      <c r="R3298">
        <v>1616</v>
      </c>
      <c r="S3298">
        <v>4382.82</v>
      </c>
      <c r="T3298">
        <v>4001.38</v>
      </c>
      <c r="U3298" t="str">
        <f>TEXT(Table1[[#This Row],[Booking_Date]],"mmm")</f>
        <v>May</v>
      </c>
      <c r="V3298">
        <f>YEAR(Table1[[#This Row],[Booking_Date]])</f>
        <v>2024</v>
      </c>
      <c r="W3298" t="s">
        <v>75</v>
      </c>
      <c r="X3298" t="str">
        <f>IF(Table1[[#This Row],[Freight_Cost]]&gt;50000,"High","Low")</f>
        <v>Low</v>
      </c>
      <c r="Y3298" s="5" t="str">
        <f>IF(Table1[[#This Row],[Profit]]&gt;10000,"Good","Average")</f>
        <v>Average</v>
      </c>
      <c r="Z3298" s="5" t="str" cm="1">
        <f t="array" ref="Z3298">_xlfn.IFS(K3298&lt;=5,"Excellent",K3298&lt;=10,"Good",TRUE,"Delayed")</f>
        <v>Excellent</v>
      </c>
      <c r="AA3298" s="5" t="str">
        <f>_xlfn.XLOOKUP(Table1[[#This Row],[Shipment_ID]],A:A,E:E)</f>
        <v>Maersk</v>
      </c>
      <c r="AB3298" s="5">
        <f t="shared" si="51"/>
        <v>4001.38</v>
      </c>
    </row>
    <row r="3299" spans="1:28">
      <c r="A3299" t="s">
        <v>3493</v>
      </c>
      <c r="B3299" s="1">
        <v>45908</v>
      </c>
      <c r="C3299" t="s">
        <v>64</v>
      </c>
      <c r="D3299" t="s">
        <v>51</v>
      </c>
      <c r="E3299" t="s">
        <v>99</v>
      </c>
      <c r="F3299" t="s">
        <v>58</v>
      </c>
      <c r="G3299" t="s">
        <v>84</v>
      </c>
      <c r="H3299">
        <v>19.21</v>
      </c>
      <c r="I3299">
        <v>450</v>
      </c>
      <c r="J3299">
        <v>95.77</v>
      </c>
      <c r="K3299">
        <v>3</v>
      </c>
      <c r="L3299" t="s">
        <v>34</v>
      </c>
      <c r="M3299" t="s">
        <v>60</v>
      </c>
      <c r="N3299">
        <v>51181.4</v>
      </c>
      <c r="O3299" t="s">
        <v>69</v>
      </c>
      <c r="P3299" t="s">
        <v>62</v>
      </c>
      <c r="Q3299">
        <v>87.77</v>
      </c>
      <c r="R3299">
        <v>1668.4</v>
      </c>
      <c r="S3299">
        <v>1646.73</v>
      </c>
      <c r="T3299">
        <v>6531.37</v>
      </c>
      <c r="U3299" t="str">
        <f>TEXT(Table1[[#This Row],[Booking_Date]],"mmm")</f>
        <v>Sep</v>
      </c>
      <c r="V3299">
        <f>YEAR(Table1[[#This Row],[Booking_Date]])</f>
        <v>2025</v>
      </c>
      <c r="W3299" t="s">
        <v>48</v>
      </c>
      <c r="X3299" t="str">
        <f>IF(Table1[[#This Row],[Freight_Cost]]&gt;50000,"High","Low")</f>
        <v>High</v>
      </c>
      <c r="Y3299" s="5" t="str">
        <f>IF(Table1[[#This Row],[Profit]]&gt;10000,"Good","Average")</f>
        <v>Average</v>
      </c>
      <c r="Z3299" s="5" t="str" cm="1">
        <f t="array" ref="Z3299">_xlfn.IFS(K3299&lt;=5,"Excellent",K3299&lt;=10,"Good",TRUE,"Delayed")</f>
        <v>Excellent</v>
      </c>
      <c r="AA3299" s="5" t="str">
        <f>_xlfn.XLOOKUP(Table1[[#This Row],[Shipment_ID]],A:A,E:E)</f>
        <v>ONE</v>
      </c>
      <c r="AB3299" s="5">
        <f t="shared" si="51"/>
        <v>6531.37</v>
      </c>
    </row>
    <row r="3300" spans="1:28">
      <c r="A3300" t="s">
        <v>3494</v>
      </c>
      <c r="B3300" s="1">
        <v>45476</v>
      </c>
      <c r="C3300" t="s">
        <v>89</v>
      </c>
      <c r="D3300" t="s">
        <v>56</v>
      </c>
      <c r="E3300" t="s">
        <v>42</v>
      </c>
      <c r="F3300" t="s">
        <v>58</v>
      </c>
      <c r="G3300" t="s">
        <v>59</v>
      </c>
      <c r="H3300">
        <v>25.05</v>
      </c>
      <c r="I3300">
        <v>1473</v>
      </c>
      <c r="J3300">
        <v>98.7</v>
      </c>
      <c r="K3300">
        <v>5</v>
      </c>
      <c r="L3300" t="s">
        <v>34</v>
      </c>
      <c r="M3300" t="s">
        <v>60</v>
      </c>
      <c r="N3300">
        <v>69065</v>
      </c>
      <c r="O3300" t="s">
        <v>95</v>
      </c>
      <c r="P3300" t="s">
        <v>47</v>
      </c>
      <c r="Q3300">
        <v>86.16</v>
      </c>
      <c r="R3300">
        <v>3948</v>
      </c>
      <c r="S3300">
        <v>4735.04</v>
      </c>
      <c r="T3300">
        <v>7005.3</v>
      </c>
      <c r="U3300" t="str">
        <f>TEXT(Table1[[#This Row],[Booking_Date]],"mmm")</f>
        <v>Jul</v>
      </c>
      <c r="V3300">
        <f>YEAR(Table1[[#This Row],[Booking_Date]])</f>
        <v>2024</v>
      </c>
      <c r="W3300" t="s">
        <v>48</v>
      </c>
      <c r="X3300" t="str">
        <f>IF(Table1[[#This Row],[Freight_Cost]]&gt;50000,"High","Low")</f>
        <v>High</v>
      </c>
      <c r="Y3300" s="5" t="str">
        <f>IF(Table1[[#This Row],[Profit]]&gt;10000,"Good","Average")</f>
        <v>Average</v>
      </c>
      <c r="Z3300" s="5" t="str" cm="1">
        <f t="array" ref="Z3300">_xlfn.IFS(K3300&lt;=5,"Excellent",K3300&lt;=10,"Good",TRUE,"Delayed")</f>
        <v>Excellent</v>
      </c>
      <c r="AA3300" s="5" t="str">
        <f>_xlfn.XLOOKUP(Table1[[#This Row],[Shipment_ID]],A:A,E:E)</f>
        <v>CMA CGM</v>
      </c>
      <c r="AB3300" s="5">
        <f t="shared" si="51"/>
        <v>7005.3</v>
      </c>
    </row>
    <row r="3301" spans="1:28">
      <c r="A3301" t="s">
        <v>3495</v>
      </c>
      <c r="B3301" s="1">
        <v>46049</v>
      </c>
      <c r="C3301" t="s">
        <v>50</v>
      </c>
      <c r="D3301" t="s">
        <v>41</v>
      </c>
      <c r="E3301" t="s">
        <v>99</v>
      </c>
      <c r="F3301" t="s">
        <v>58</v>
      </c>
      <c r="G3301" t="s">
        <v>43</v>
      </c>
      <c r="H3301">
        <v>10.84</v>
      </c>
      <c r="I3301">
        <v>2278</v>
      </c>
      <c r="J3301">
        <v>94.28</v>
      </c>
      <c r="K3301">
        <v>5</v>
      </c>
      <c r="L3301" t="s">
        <v>34</v>
      </c>
      <c r="M3301" t="s">
        <v>35</v>
      </c>
      <c r="N3301">
        <v>69405.600000000006</v>
      </c>
      <c r="O3301" t="s">
        <v>207</v>
      </c>
      <c r="P3301" t="s">
        <v>62</v>
      </c>
      <c r="Q3301">
        <v>87.66</v>
      </c>
      <c r="R3301">
        <v>4989.6000000000004</v>
      </c>
      <c r="S3301">
        <v>3376.28</v>
      </c>
      <c r="T3301">
        <v>11376.96</v>
      </c>
      <c r="U3301" t="str">
        <f>TEXT(Table1[[#This Row],[Booking_Date]],"mmm")</f>
        <v>Jan</v>
      </c>
      <c r="V3301">
        <f>YEAR(Table1[[#This Row],[Booking_Date]])</f>
        <v>2026</v>
      </c>
      <c r="W3301" t="s">
        <v>38</v>
      </c>
      <c r="X3301" t="str">
        <f>IF(Table1[[#This Row],[Freight_Cost]]&gt;50000,"High","Low")</f>
        <v>High</v>
      </c>
      <c r="Y3301" s="5" t="str">
        <f>IF(Table1[[#This Row],[Profit]]&gt;10000,"Good","Average")</f>
        <v>Good</v>
      </c>
      <c r="Z3301" s="5" t="str" cm="1">
        <f t="array" ref="Z3301">_xlfn.IFS(K3301&lt;=5,"Excellent",K3301&lt;=10,"Good",TRUE,"Delayed")</f>
        <v>Excellent</v>
      </c>
      <c r="AA3301" s="5" t="str">
        <f>_xlfn.XLOOKUP(Table1[[#This Row],[Shipment_ID]],A:A,E:E)</f>
        <v>ONE</v>
      </c>
      <c r="AB3301" s="5">
        <f t="shared" si="51"/>
        <v>11376.96</v>
      </c>
    </row>
    <row r="3302" spans="1:28">
      <c r="A3302" t="s">
        <v>3496</v>
      </c>
      <c r="B3302" s="1">
        <v>45631</v>
      </c>
      <c r="C3302" t="s">
        <v>50</v>
      </c>
      <c r="D3302" t="s">
        <v>82</v>
      </c>
      <c r="E3302" t="s">
        <v>66</v>
      </c>
      <c r="F3302" t="s">
        <v>32</v>
      </c>
      <c r="G3302" t="s">
        <v>33</v>
      </c>
      <c r="H3302">
        <v>25.38</v>
      </c>
      <c r="I3302">
        <v>2004</v>
      </c>
      <c r="J3302">
        <v>94.26</v>
      </c>
      <c r="K3302">
        <v>6</v>
      </c>
      <c r="L3302" t="s">
        <v>68</v>
      </c>
      <c r="M3302" t="s">
        <v>35</v>
      </c>
      <c r="N3302">
        <v>64701.2</v>
      </c>
      <c r="O3302" t="s">
        <v>527</v>
      </c>
      <c r="P3302" t="s">
        <v>70</v>
      </c>
      <c r="Q3302">
        <v>88.06</v>
      </c>
      <c r="R3302">
        <v>5023.2</v>
      </c>
      <c r="S3302">
        <v>4336.21</v>
      </c>
      <c r="T3302">
        <v>7420.93</v>
      </c>
      <c r="U3302" t="str">
        <f>TEXT(Table1[[#This Row],[Booking_Date]],"mmm")</f>
        <v>Dec</v>
      </c>
      <c r="V3302">
        <f>YEAR(Table1[[#This Row],[Booking_Date]])</f>
        <v>2024</v>
      </c>
      <c r="W3302" t="s">
        <v>104</v>
      </c>
      <c r="X3302" t="str">
        <f>IF(Table1[[#This Row],[Freight_Cost]]&gt;50000,"High","Low")</f>
        <v>High</v>
      </c>
      <c r="Y3302" s="5" t="str">
        <f>IF(Table1[[#This Row],[Profit]]&gt;10000,"Good","Average")</f>
        <v>Average</v>
      </c>
      <c r="Z3302" s="5" t="str" cm="1">
        <f t="array" ref="Z3302">_xlfn.IFS(K3302&lt;=5,"Excellent",K3302&lt;=10,"Good",TRUE,"Delayed")</f>
        <v>Good</v>
      </c>
      <c r="AA3302" s="5" t="str">
        <f>_xlfn.XLOOKUP(Table1[[#This Row],[Shipment_ID]],A:A,E:E)</f>
        <v>COSCO</v>
      </c>
      <c r="AB3302" s="5">
        <f t="shared" si="51"/>
        <v>7420.93</v>
      </c>
    </row>
    <row r="3303" spans="1:28">
      <c r="A3303" t="s">
        <v>3497</v>
      </c>
      <c r="B3303" s="1">
        <v>45896</v>
      </c>
      <c r="C3303" t="s">
        <v>50</v>
      </c>
      <c r="D3303" t="s">
        <v>30</v>
      </c>
      <c r="E3303" t="s">
        <v>102</v>
      </c>
      <c r="F3303" t="s">
        <v>32</v>
      </c>
      <c r="G3303" t="s">
        <v>43</v>
      </c>
      <c r="H3303">
        <v>12.15</v>
      </c>
      <c r="I3303">
        <v>492</v>
      </c>
      <c r="J3303">
        <v>100.66</v>
      </c>
      <c r="K3303">
        <v>2</v>
      </c>
      <c r="L3303" t="s">
        <v>34</v>
      </c>
      <c r="M3303" t="s">
        <v>60</v>
      </c>
      <c r="N3303">
        <v>33918.199999999997</v>
      </c>
      <c r="O3303" t="s">
        <v>106</v>
      </c>
      <c r="P3303" t="s">
        <v>54</v>
      </c>
      <c r="Q3303">
        <v>84.33</v>
      </c>
      <c r="R3303">
        <v>1470</v>
      </c>
      <c r="S3303">
        <v>2591.37</v>
      </c>
      <c r="T3303">
        <v>3980.44</v>
      </c>
      <c r="U3303" t="str">
        <f>TEXT(Table1[[#This Row],[Booking_Date]],"mmm")</f>
        <v>Aug</v>
      </c>
      <c r="V3303">
        <f>YEAR(Table1[[#This Row],[Booking_Date]])</f>
        <v>2025</v>
      </c>
      <c r="W3303" t="s">
        <v>48</v>
      </c>
      <c r="X3303" t="str">
        <f>IF(Table1[[#This Row],[Freight_Cost]]&gt;50000,"High","Low")</f>
        <v>Low</v>
      </c>
      <c r="Y3303" s="5" t="str">
        <f>IF(Table1[[#This Row],[Profit]]&gt;10000,"Good","Average")</f>
        <v>Average</v>
      </c>
      <c r="Z3303" s="5" t="str" cm="1">
        <f t="array" ref="Z3303">_xlfn.IFS(K3303&lt;=5,"Excellent",K3303&lt;=10,"Good",TRUE,"Delayed")</f>
        <v>Excellent</v>
      </c>
      <c r="AA3303" s="5" t="str">
        <f>_xlfn.XLOOKUP(Table1[[#This Row],[Shipment_ID]],A:A,E:E)</f>
        <v>Maersk</v>
      </c>
      <c r="AB3303" s="5">
        <f t="shared" si="51"/>
        <v>3980.44</v>
      </c>
    </row>
    <row r="3304" spans="1:28">
      <c r="A3304" t="s">
        <v>3498</v>
      </c>
      <c r="B3304" s="1">
        <v>46053</v>
      </c>
      <c r="C3304" t="s">
        <v>89</v>
      </c>
      <c r="D3304" t="s">
        <v>65</v>
      </c>
      <c r="E3304" t="s">
        <v>42</v>
      </c>
      <c r="F3304" t="s">
        <v>32</v>
      </c>
      <c r="G3304" t="s">
        <v>43</v>
      </c>
      <c r="H3304">
        <v>25.08</v>
      </c>
      <c r="I3304">
        <v>1397</v>
      </c>
      <c r="J3304">
        <v>103.83</v>
      </c>
      <c r="K3304">
        <v>4</v>
      </c>
      <c r="L3304" t="s">
        <v>44</v>
      </c>
      <c r="M3304" t="s">
        <v>35</v>
      </c>
      <c r="N3304">
        <v>55795.6</v>
      </c>
      <c r="O3304" t="s">
        <v>163</v>
      </c>
      <c r="P3304" t="s">
        <v>74</v>
      </c>
      <c r="Q3304">
        <v>84.27</v>
      </c>
      <c r="R3304">
        <v>3797.2</v>
      </c>
      <c r="S3304">
        <v>4459.54</v>
      </c>
      <c r="T3304">
        <v>7196.94</v>
      </c>
      <c r="U3304" t="str">
        <f>TEXT(Table1[[#This Row],[Booking_Date]],"mmm")</f>
        <v>Jan</v>
      </c>
      <c r="V3304">
        <f>YEAR(Table1[[#This Row],[Booking_Date]])</f>
        <v>2026</v>
      </c>
      <c r="W3304" t="s">
        <v>38</v>
      </c>
      <c r="X3304" t="str">
        <f>IF(Table1[[#This Row],[Freight_Cost]]&gt;50000,"High","Low")</f>
        <v>High</v>
      </c>
      <c r="Y3304" s="5" t="str">
        <f>IF(Table1[[#This Row],[Profit]]&gt;10000,"Good","Average")</f>
        <v>Average</v>
      </c>
      <c r="Z3304" s="5" t="str" cm="1">
        <f t="array" ref="Z3304">_xlfn.IFS(K3304&lt;=5,"Excellent",K3304&lt;=10,"Good",TRUE,"Delayed")</f>
        <v>Excellent</v>
      </c>
      <c r="AA3304" s="5" t="str">
        <f>_xlfn.XLOOKUP(Table1[[#This Row],[Shipment_ID]],A:A,E:E)</f>
        <v>CMA CGM</v>
      </c>
      <c r="AB3304" s="5">
        <f t="shared" si="51"/>
        <v>7196.94</v>
      </c>
    </row>
    <row r="3305" spans="1:28">
      <c r="A3305" t="s">
        <v>3499</v>
      </c>
      <c r="B3305" s="1">
        <v>45814</v>
      </c>
      <c r="C3305" t="s">
        <v>121</v>
      </c>
      <c r="D3305" t="s">
        <v>41</v>
      </c>
      <c r="E3305" t="s">
        <v>83</v>
      </c>
      <c r="F3305" t="s">
        <v>32</v>
      </c>
      <c r="G3305" t="s">
        <v>43</v>
      </c>
      <c r="H3305">
        <v>10.02</v>
      </c>
      <c r="I3305">
        <v>693</v>
      </c>
      <c r="J3305">
        <v>91.79</v>
      </c>
      <c r="K3305">
        <v>2</v>
      </c>
      <c r="L3305" t="s">
        <v>68</v>
      </c>
      <c r="M3305" t="s">
        <v>35</v>
      </c>
      <c r="N3305">
        <v>34848.800000000003</v>
      </c>
      <c r="O3305" t="s">
        <v>464</v>
      </c>
      <c r="P3305" t="s">
        <v>78</v>
      </c>
      <c r="Q3305">
        <v>84.84</v>
      </c>
      <c r="R3305">
        <v>1786.8</v>
      </c>
      <c r="S3305">
        <v>2558.63</v>
      </c>
      <c r="T3305">
        <v>4814.37</v>
      </c>
      <c r="U3305" t="str">
        <f>TEXT(Table1[[#This Row],[Booking_Date]],"mmm")</f>
        <v>Jun</v>
      </c>
      <c r="V3305">
        <f>YEAR(Table1[[#This Row],[Booking_Date]])</f>
        <v>2025</v>
      </c>
      <c r="W3305" t="s">
        <v>75</v>
      </c>
      <c r="X3305" t="str">
        <f>IF(Table1[[#This Row],[Freight_Cost]]&gt;50000,"High","Low")</f>
        <v>Low</v>
      </c>
      <c r="Y3305" s="5" t="str">
        <f>IF(Table1[[#This Row],[Profit]]&gt;10000,"Good","Average")</f>
        <v>Average</v>
      </c>
      <c r="Z3305" s="5" t="str" cm="1">
        <f t="array" ref="Z3305">_xlfn.IFS(K3305&lt;=5,"Excellent",K3305&lt;=10,"Good",TRUE,"Delayed")</f>
        <v>Excellent</v>
      </c>
      <c r="AA3305" s="5" t="str">
        <f>_xlfn.XLOOKUP(Table1[[#This Row],[Shipment_ID]],A:A,E:E)</f>
        <v>MSC</v>
      </c>
      <c r="AB3305" s="5">
        <f t="shared" si="51"/>
        <v>4814.37</v>
      </c>
    </row>
    <row r="3306" spans="1:28">
      <c r="A3306" t="s">
        <v>3500</v>
      </c>
      <c r="B3306" s="1">
        <v>45446</v>
      </c>
      <c r="C3306" t="s">
        <v>40</v>
      </c>
      <c r="D3306" t="s">
        <v>65</v>
      </c>
      <c r="E3306" t="s">
        <v>99</v>
      </c>
      <c r="F3306" t="s">
        <v>32</v>
      </c>
      <c r="G3306" t="s">
        <v>52</v>
      </c>
      <c r="H3306">
        <v>17.27</v>
      </c>
      <c r="I3306">
        <v>1253</v>
      </c>
      <c r="J3306">
        <v>86.35</v>
      </c>
      <c r="K3306">
        <v>3</v>
      </c>
      <c r="L3306" t="s">
        <v>68</v>
      </c>
      <c r="M3306" t="s">
        <v>60</v>
      </c>
      <c r="N3306">
        <v>43441</v>
      </c>
      <c r="O3306" t="s">
        <v>204</v>
      </c>
      <c r="P3306" t="s">
        <v>62</v>
      </c>
      <c r="Q3306">
        <v>85.7</v>
      </c>
      <c r="R3306">
        <v>3196.8</v>
      </c>
      <c r="S3306">
        <v>3367.5</v>
      </c>
      <c r="T3306">
        <v>5015.13</v>
      </c>
      <c r="U3306" t="str">
        <f>TEXT(Table1[[#This Row],[Booking_Date]],"mmm")</f>
        <v>Jun</v>
      </c>
      <c r="V3306">
        <f>YEAR(Table1[[#This Row],[Booking_Date]])</f>
        <v>2024</v>
      </c>
      <c r="W3306" t="s">
        <v>75</v>
      </c>
      <c r="X3306" t="str">
        <f>IF(Table1[[#This Row],[Freight_Cost]]&gt;50000,"High","Low")</f>
        <v>Low</v>
      </c>
      <c r="Y3306" s="5" t="str">
        <f>IF(Table1[[#This Row],[Profit]]&gt;10000,"Good","Average")</f>
        <v>Average</v>
      </c>
      <c r="Z3306" s="5" t="str" cm="1">
        <f t="array" ref="Z3306">_xlfn.IFS(K3306&lt;=5,"Excellent",K3306&lt;=10,"Good",TRUE,"Delayed")</f>
        <v>Excellent</v>
      </c>
      <c r="AA3306" s="5" t="str">
        <f>_xlfn.XLOOKUP(Table1[[#This Row],[Shipment_ID]],A:A,E:E)</f>
        <v>ONE</v>
      </c>
      <c r="AB3306" s="5">
        <f t="shared" si="51"/>
        <v>5015.13</v>
      </c>
    </row>
    <row r="3307" spans="1:28">
      <c r="A3307" t="s">
        <v>3501</v>
      </c>
      <c r="B3307" s="1">
        <v>45420</v>
      </c>
      <c r="C3307" t="s">
        <v>89</v>
      </c>
      <c r="D3307" t="s">
        <v>30</v>
      </c>
      <c r="E3307" t="s">
        <v>99</v>
      </c>
      <c r="F3307" t="s">
        <v>32</v>
      </c>
      <c r="G3307" t="s">
        <v>59</v>
      </c>
      <c r="H3307">
        <v>23.03</v>
      </c>
      <c r="I3307">
        <v>2698</v>
      </c>
      <c r="J3307">
        <v>101.42</v>
      </c>
      <c r="K3307">
        <v>7</v>
      </c>
      <c r="L3307" t="s">
        <v>34</v>
      </c>
      <c r="M3307" t="s">
        <v>60</v>
      </c>
      <c r="N3307">
        <v>70273.399999999994</v>
      </c>
      <c r="O3307" t="s">
        <v>518</v>
      </c>
      <c r="P3307" t="s">
        <v>70</v>
      </c>
      <c r="Q3307">
        <v>87.92</v>
      </c>
      <c r="R3307">
        <v>6317.2</v>
      </c>
      <c r="S3307">
        <v>1846.53</v>
      </c>
      <c r="T3307">
        <v>9216.9599999999991</v>
      </c>
      <c r="U3307" t="str">
        <f>TEXT(Table1[[#This Row],[Booking_Date]],"mmm")</f>
        <v>May</v>
      </c>
      <c r="V3307">
        <f>YEAR(Table1[[#This Row],[Booking_Date]])</f>
        <v>2024</v>
      </c>
      <c r="W3307" t="s">
        <v>75</v>
      </c>
      <c r="X3307" t="str">
        <f>IF(Table1[[#This Row],[Freight_Cost]]&gt;50000,"High","Low")</f>
        <v>High</v>
      </c>
      <c r="Y3307" s="5" t="str">
        <f>IF(Table1[[#This Row],[Profit]]&gt;10000,"Good","Average")</f>
        <v>Average</v>
      </c>
      <c r="Z3307" s="5" t="str" cm="1">
        <f t="array" ref="Z3307">_xlfn.IFS(K3307&lt;=5,"Excellent",K3307&lt;=10,"Good",TRUE,"Delayed")</f>
        <v>Good</v>
      </c>
      <c r="AA3307" s="5" t="str">
        <f>_xlfn.XLOOKUP(Table1[[#This Row],[Shipment_ID]],A:A,E:E)</f>
        <v>ONE</v>
      </c>
      <c r="AB3307" s="5">
        <f t="shared" si="51"/>
        <v>9216.9599999999991</v>
      </c>
    </row>
    <row r="3308" spans="1:28">
      <c r="A3308" t="s">
        <v>3502</v>
      </c>
      <c r="B3308" s="1">
        <v>46190</v>
      </c>
      <c r="C3308" t="s">
        <v>50</v>
      </c>
      <c r="D3308" t="s">
        <v>65</v>
      </c>
      <c r="E3308" t="s">
        <v>83</v>
      </c>
      <c r="F3308" t="s">
        <v>58</v>
      </c>
      <c r="G3308" t="s">
        <v>84</v>
      </c>
      <c r="H3308">
        <v>20.11</v>
      </c>
      <c r="I3308">
        <v>1161</v>
      </c>
      <c r="J3308">
        <v>94.17</v>
      </c>
      <c r="K3308">
        <v>3</v>
      </c>
      <c r="L3308" t="s">
        <v>44</v>
      </c>
      <c r="M3308" t="s">
        <v>35</v>
      </c>
      <c r="N3308">
        <v>59331.4</v>
      </c>
      <c r="O3308" t="s">
        <v>224</v>
      </c>
      <c r="P3308" t="s">
        <v>54</v>
      </c>
      <c r="Q3308">
        <v>83.5</v>
      </c>
      <c r="R3308">
        <v>3126.4</v>
      </c>
      <c r="S3308">
        <v>4922.84</v>
      </c>
      <c r="T3308">
        <v>5273.2</v>
      </c>
      <c r="U3308" t="str">
        <f>TEXT(Table1[[#This Row],[Booking_Date]],"mmm")</f>
        <v>Jun</v>
      </c>
      <c r="V3308">
        <f>YEAR(Table1[[#This Row],[Booking_Date]])</f>
        <v>2026</v>
      </c>
      <c r="W3308" t="s">
        <v>75</v>
      </c>
      <c r="X3308" t="str">
        <f>IF(Table1[[#This Row],[Freight_Cost]]&gt;50000,"High","Low")</f>
        <v>High</v>
      </c>
      <c r="Y3308" s="5" t="str">
        <f>IF(Table1[[#This Row],[Profit]]&gt;10000,"Good","Average")</f>
        <v>Average</v>
      </c>
      <c r="Z3308" s="5" t="str" cm="1">
        <f t="array" ref="Z3308">_xlfn.IFS(K3308&lt;=5,"Excellent",K3308&lt;=10,"Good",TRUE,"Delayed")</f>
        <v>Excellent</v>
      </c>
      <c r="AA3308" s="5" t="str">
        <f>_xlfn.XLOOKUP(Table1[[#This Row],[Shipment_ID]],A:A,E:E)</f>
        <v>MSC</v>
      </c>
      <c r="AB3308" s="5">
        <f t="shared" si="51"/>
        <v>5273.2</v>
      </c>
    </row>
    <row r="3309" spans="1:28">
      <c r="A3309" t="s">
        <v>3503</v>
      </c>
      <c r="B3309" s="1">
        <v>46185</v>
      </c>
      <c r="C3309" t="s">
        <v>121</v>
      </c>
      <c r="D3309" t="s">
        <v>82</v>
      </c>
      <c r="E3309" t="s">
        <v>66</v>
      </c>
      <c r="F3309" t="s">
        <v>32</v>
      </c>
      <c r="G3309" t="s">
        <v>67</v>
      </c>
      <c r="H3309">
        <v>26.58</v>
      </c>
      <c r="I3309">
        <v>325</v>
      </c>
      <c r="J3309">
        <v>102.55</v>
      </c>
      <c r="K3309">
        <v>2</v>
      </c>
      <c r="L3309" t="s">
        <v>68</v>
      </c>
      <c r="M3309" t="s">
        <v>45</v>
      </c>
      <c r="N3309">
        <v>44128</v>
      </c>
      <c r="O3309" t="s">
        <v>172</v>
      </c>
      <c r="P3309" t="s">
        <v>37</v>
      </c>
      <c r="Q3309">
        <v>87.84</v>
      </c>
      <c r="R3309">
        <v>1713.2</v>
      </c>
      <c r="S3309">
        <v>3119.39</v>
      </c>
      <c r="T3309">
        <v>5301.19</v>
      </c>
      <c r="U3309" t="str">
        <f>TEXT(Table1[[#This Row],[Booking_Date]],"mmm")</f>
        <v>Jun</v>
      </c>
      <c r="V3309">
        <f>YEAR(Table1[[#This Row],[Booking_Date]])</f>
        <v>2026</v>
      </c>
      <c r="W3309" t="s">
        <v>75</v>
      </c>
      <c r="X3309" t="str">
        <f>IF(Table1[[#This Row],[Freight_Cost]]&gt;50000,"High","Low")</f>
        <v>Low</v>
      </c>
      <c r="Y3309" s="5" t="str">
        <f>IF(Table1[[#This Row],[Profit]]&gt;10000,"Good","Average")</f>
        <v>Average</v>
      </c>
      <c r="Z3309" s="5" t="str" cm="1">
        <f t="array" ref="Z3309">_xlfn.IFS(K3309&lt;=5,"Excellent",K3309&lt;=10,"Good",TRUE,"Delayed")</f>
        <v>Excellent</v>
      </c>
      <c r="AA3309" s="5" t="str">
        <f>_xlfn.XLOOKUP(Table1[[#This Row],[Shipment_ID]],A:A,E:E)</f>
        <v>COSCO</v>
      </c>
      <c r="AB3309" s="5">
        <f t="shared" si="51"/>
        <v>5301.19</v>
      </c>
    </row>
    <row r="3310" spans="1:28">
      <c r="A3310" t="s">
        <v>3504</v>
      </c>
      <c r="B3310" s="1">
        <v>46168</v>
      </c>
      <c r="C3310" t="s">
        <v>121</v>
      </c>
      <c r="D3310" t="s">
        <v>108</v>
      </c>
      <c r="E3310" t="s">
        <v>83</v>
      </c>
      <c r="F3310" t="s">
        <v>58</v>
      </c>
      <c r="G3310" t="s">
        <v>67</v>
      </c>
      <c r="H3310">
        <v>23.26</v>
      </c>
      <c r="I3310">
        <v>914</v>
      </c>
      <c r="J3310">
        <v>94.26</v>
      </c>
      <c r="K3310">
        <v>3</v>
      </c>
      <c r="L3310" t="s">
        <v>44</v>
      </c>
      <c r="M3310" t="s">
        <v>60</v>
      </c>
      <c r="N3310">
        <v>55213.2</v>
      </c>
      <c r="O3310" t="s">
        <v>368</v>
      </c>
      <c r="P3310" t="s">
        <v>74</v>
      </c>
      <c r="Q3310">
        <v>86.57</v>
      </c>
      <c r="R3310">
        <v>2758.4</v>
      </c>
      <c r="S3310">
        <v>4404.1499999999996</v>
      </c>
      <c r="T3310">
        <v>5530.52</v>
      </c>
      <c r="U3310" t="str">
        <f>TEXT(Table1[[#This Row],[Booking_Date]],"mmm")</f>
        <v>May</v>
      </c>
      <c r="V3310">
        <f>YEAR(Table1[[#This Row],[Booking_Date]])</f>
        <v>2026</v>
      </c>
      <c r="W3310" t="s">
        <v>75</v>
      </c>
      <c r="X3310" t="str">
        <f>IF(Table1[[#This Row],[Freight_Cost]]&gt;50000,"High","Low")</f>
        <v>High</v>
      </c>
      <c r="Y3310" s="5" t="str">
        <f>IF(Table1[[#This Row],[Profit]]&gt;10000,"Good","Average")</f>
        <v>Average</v>
      </c>
      <c r="Z3310" s="5" t="str" cm="1">
        <f t="array" ref="Z3310">_xlfn.IFS(K3310&lt;=5,"Excellent",K3310&lt;=10,"Good",TRUE,"Delayed")</f>
        <v>Excellent</v>
      </c>
      <c r="AA3310" s="5" t="str">
        <f>_xlfn.XLOOKUP(Table1[[#This Row],[Shipment_ID]],A:A,E:E)</f>
        <v>MSC</v>
      </c>
      <c r="AB3310" s="5">
        <f t="shared" si="51"/>
        <v>5530.52</v>
      </c>
    </row>
    <row r="3311" spans="1:28">
      <c r="A3311" t="s">
        <v>3505</v>
      </c>
      <c r="B3311" s="1">
        <v>46139</v>
      </c>
      <c r="C3311" t="s">
        <v>40</v>
      </c>
      <c r="D3311" t="s">
        <v>30</v>
      </c>
      <c r="E3311" t="s">
        <v>57</v>
      </c>
      <c r="F3311" t="s">
        <v>58</v>
      </c>
      <c r="G3311" t="s">
        <v>52</v>
      </c>
      <c r="H3311">
        <v>21.94</v>
      </c>
      <c r="I3311">
        <v>1444</v>
      </c>
      <c r="J3311">
        <v>96.49</v>
      </c>
      <c r="K3311">
        <v>4</v>
      </c>
      <c r="L3311" t="s">
        <v>44</v>
      </c>
      <c r="M3311" t="s">
        <v>60</v>
      </c>
      <c r="N3311">
        <v>60652.800000000003</v>
      </c>
      <c r="O3311" t="s">
        <v>200</v>
      </c>
      <c r="P3311" t="s">
        <v>62</v>
      </c>
      <c r="Q3311">
        <v>81.73</v>
      </c>
      <c r="R3311">
        <v>3765.6</v>
      </c>
      <c r="S3311">
        <v>2322.2399999999998</v>
      </c>
      <c r="T3311">
        <v>7884.53</v>
      </c>
      <c r="U3311" t="str">
        <f>TEXT(Table1[[#This Row],[Booking_Date]],"mmm")</f>
        <v>Apr</v>
      </c>
      <c r="V3311">
        <f>YEAR(Table1[[#This Row],[Booking_Date]])</f>
        <v>2026</v>
      </c>
      <c r="W3311" t="s">
        <v>75</v>
      </c>
      <c r="X3311" t="str">
        <f>IF(Table1[[#This Row],[Freight_Cost]]&gt;50000,"High","Low")</f>
        <v>High</v>
      </c>
      <c r="Y3311" s="5" t="str">
        <f>IF(Table1[[#This Row],[Profit]]&gt;10000,"Good","Average")</f>
        <v>Average</v>
      </c>
      <c r="Z3311" s="5" t="str" cm="1">
        <f t="array" ref="Z3311">_xlfn.IFS(K3311&lt;=5,"Excellent",K3311&lt;=10,"Good",TRUE,"Delayed")</f>
        <v>Excellent</v>
      </c>
      <c r="AA3311" s="5" t="str">
        <f>_xlfn.XLOOKUP(Table1[[#This Row],[Shipment_ID]],A:A,E:E)</f>
        <v>Evergreen</v>
      </c>
      <c r="AB3311" s="5">
        <f t="shared" si="51"/>
        <v>7884.53</v>
      </c>
    </row>
    <row r="3312" spans="1:28">
      <c r="A3312" t="s">
        <v>3506</v>
      </c>
      <c r="B3312" s="1">
        <v>45712</v>
      </c>
      <c r="C3312" t="s">
        <v>121</v>
      </c>
      <c r="D3312" t="s">
        <v>65</v>
      </c>
      <c r="E3312" t="s">
        <v>102</v>
      </c>
      <c r="F3312" t="s">
        <v>32</v>
      </c>
      <c r="G3312" t="s">
        <v>67</v>
      </c>
      <c r="H3312">
        <v>12.59</v>
      </c>
      <c r="I3312">
        <v>2319</v>
      </c>
      <c r="J3312">
        <v>93.49</v>
      </c>
      <c r="K3312">
        <v>6</v>
      </c>
      <c r="L3312" t="s">
        <v>34</v>
      </c>
      <c r="M3312" t="s">
        <v>60</v>
      </c>
      <c r="N3312">
        <v>55377.8</v>
      </c>
      <c r="O3312" t="s">
        <v>139</v>
      </c>
      <c r="P3312" t="s">
        <v>70</v>
      </c>
      <c r="Q3312">
        <v>85.13</v>
      </c>
      <c r="R3312">
        <v>5141.6000000000004</v>
      </c>
      <c r="S3312">
        <v>4958.99</v>
      </c>
      <c r="T3312">
        <v>8962.98</v>
      </c>
      <c r="U3312" t="str">
        <f>TEXT(Table1[[#This Row],[Booking_Date]],"mmm")</f>
        <v>Feb</v>
      </c>
      <c r="V3312">
        <f>YEAR(Table1[[#This Row],[Booking_Date]])</f>
        <v>2025</v>
      </c>
      <c r="W3312" t="s">
        <v>38</v>
      </c>
      <c r="X3312" t="str">
        <f>IF(Table1[[#This Row],[Freight_Cost]]&gt;50000,"High","Low")</f>
        <v>High</v>
      </c>
      <c r="Y3312" s="5" t="str">
        <f>IF(Table1[[#This Row],[Profit]]&gt;10000,"Good","Average")</f>
        <v>Average</v>
      </c>
      <c r="Z3312" s="5" t="str" cm="1">
        <f t="array" ref="Z3312">_xlfn.IFS(K3312&lt;=5,"Excellent",K3312&lt;=10,"Good",TRUE,"Delayed")</f>
        <v>Good</v>
      </c>
      <c r="AA3312" s="5" t="str">
        <f>_xlfn.XLOOKUP(Table1[[#This Row],[Shipment_ID]],A:A,E:E)</f>
        <v>Maersk</v>
      </c>
      <c r="AB3312" s="5">
        <f t="shared" si="51"/>
        <v>8962.98</v>
      </c>
    </row>
    <row r="3313" spans="1:28">
      <c r="A3313" t="s">
        <v>3507</v>
      </c>
      <c r="B3313" s="1">
        <v>45707</v>
      </c>
      <c r="C3313" t="s">
        <v>50</v>
      </c>
      <c r="D3313" t="s">
        <v>51</v>
      </c>
      <c r="E3313" t="s">
        <v>31</v>
      </c>
      <c r="F3313" t="s">
        <v>32</v>
      </c>
      <c r="G3313" t="s">
        <v>67</v>
      </c>
      <c r="H3313">
        <v>20.78</v>
      </c>
      <c r="I3313">
        <v>2210</v>
      </c>
      <c r="J3313">
        <v>93.15</v>
      </c>
      <c r="K3313">
        <v>6</v>
      </c>
      <c r="L3313" t="s">
        <v>34</v>
      </c>
      <c r="M3313" t="s">
        <v>35</v>
      </c>
      <c r="N3313">
        <v>65400</v>
      </c>
      <c r="O3313" t="s">
        <v>73</v>
      </c>
      <c r="P3313" t="s">
        <v>54</v>
      </c>
      <c r="Q3313">
        <v>84.21</v>
      </c>
      <c r="R3313">
        <v>5251.2</v>
      </c>
      <c r="S3313">
        <v>4345.6400000000003</v>
      </c>
      <c r="T3313">
        <v>7284.5</v>
      </c>
      <c r="U3313" t="str">
        <f>TEXT(Table1[[#This Row],[Booking_Date]],"mmm")</f>
        <v>Feb</v>
      </c>
      <c r="V3313">
        <f>YEAR(Table1[[#This Row],[Booking_Date]])</f>
        <v>2025</v>
      </c>
      <c r="W3313" t="s">
        <v>38</v>
      </c>
      <c r="X3313" t="str">
        <f>IF(Table1[[#This Row],[Freight_Cost]]&gt;50000,"High","Low")</f>
        <v>High</v>
      </c>
      <c r="Y3313" s="5" t="str">
        <f>IF(Table1[[#This Row],[Profit]]&gt;10000,"Good","Average")</f>
        <v>Average</v>
      </c>
      <c r="Z3313" s="5" t="str" cm="1">
        <f t="array" ref="Z3313">_xlfn.IFS(K3313&lt;=5,"Excellent",K3313&lt;=10,"Good",TRUE,"Delayed")</f>
        <v>Good</v>
      </c>
      <c r="AA3313" s="5" t="str">
        <f>_xlfn.XLOOKUP(Table1[[#This Row],[Shipment_ID]],A:A,E:E)</f>
        <v>Hapag-Lloyd</v>
      </c>
      <c r="AB3313" s="5">
        <f t="shared" si="51"/>
        <v>7284.5</v>
      </c>
    </row>
    <row r="3314" spans="1:28">
      <c r="A3314" t="s">
        <v>3508</v>
      </c>
      <c r="B3314" s="1">
        <v>46145</v>
      </c>
      <c r="C3314" t="s">
        <v>50</v>
      </c>
      <c r="D3314" t="s">
        <v>51</v>
      </c>
      <c r="E3314" t="s">
        <v>57</v>
      </c>
      <c r="F3314" t="s">
        <v>32</v>
      </c>
      <c r="G3314" t="s">
        <v>59</v>
      </c>
      <c r="H3314">
        <v>22.23</v>
      </c>
      <c r="I3314">
        <v>2405</v>
      </c>
      <c r="J3314">
        <v>99.67</v>
      </c>
      <c r="K3314">
        <v>6</v>
      </c>
      <c r="L3314" t="s">
        <v>34</v>
      </c>
      <c r="M3314" t="s">
        <v>35</v>
      </c>
      <c r="N3314">
        <v>69827.399999999994</v>
      </c>
      <c r="O3314" t="s">
        <v>93</v>
      </c>
      <c r="P3314" t="s">
        <v>62</v>
      </c>
      <c r="Q3314">
        <v>81.510000000000005</v>
      </c>
      <c r="R3314">
        <v>5699.2</v>
      </c>
      <c r="S3314">
        <v>3326.2</v>
      </c>
      <c r="T3314">
        <v>6593.94</v>
      </c>
      <c r="U3314" t="str">
        <f>TEXT(Table1[[#This Row],[Booking_Date]],"mmm")</f>
        <v>May</v>
      </c>
      <c r="V3314">
        <f>YEAR(Table1[[#This Row],[Booking_Date]])</f>
        <v>2026</v>
      </c>
      <c r="W3314" t="s">
        <v>75</v>
      </c>
      <c r="X3314" t="str">
        <f>IF(Table1[[#This Row],[Freight_Cost]]&gt;50000,"High","Low")</f>
        <v>High</v>
      </c>
      <c r="Y3314" s="5" t="str">
        <f>IF(Table1[[#This Row],[Profit]]&gt;10000,"Good","Average")</f>
        <v>Average</v>
      </c>
      <c r="Z3314" s="5" t="str" cm="1">
        <f t="array" ref="Z3314">_xlfn.IFS(K3314&lt;=5,"Excellent",K3314&lt;=10,"Good",TRUE,"Delayed")</f>
        <v>Good</v>
      </c>
      <c r="AA3314" s="5" t="str">
        <f>_xlfn.XLOOKUP(Table1[[#This Row],[Shipment_ID]],A:A,E:E)</f>
        <v>Evergreen</v>
      </c>
      <c r="AB3314" s="5">
        <f t="shared" si="51"/>
        <v>6593.94</v>
      </c>
    </row>
    <row r="3315" spans="1:28">
      <c r="A3315" t="s">
        <v>3509</v>
      </c>
      <c r="B3315" s="1">
        <v>45478</v>
      </c>
      <c r="C3315" t="s">
        <v>40</v>
      </c>
      <c r="D3315" t="s">
        <v>56</v>
      </c>
      <c r="E3315" t="s">
        <v>42</v>
      </c>
      <c r="F3315" t="s">
        <v>32</v>
      </c>
      <c r="G3315" t="s">
        <v>59</v>
      </c>
      <c r="H3315">
        <v>19.52</v>
      </c>
      <c r="I3315">
        <v>1614</v>
      </c>
      <c r="J3315">
        <v>95.31</v>
      </c>
      <c r="K3315">
        <v>6</v>
      </c>
      <c r="L3315" t="s">
        <v>68</v>
      </c>
      <c r="M3315" t="s">
        <v>60</v>
      </c>
      <c r="N3315">
        <v>50873.2</v>
      </c>
      <c r="O3315" t="s">
        <v>989</v>
      </c>
      <c r="P3315" t="s">
        <v>62</v>
      </c>
      <c r="Q3315">
        <v>87.58</v>
      </c>
      <c r="R3315">
        <v>4008.8</v>
      </c>
      <c r="S3315">
        <v>1546.58</v>
      </c>
      <c r="T3315">
        <v>7702.99</v>
      </c>
      <c r="U3315" t="str">
        <f>TEXT(Table1[[#This Row],[Booking_Date]],"mmm")</f>
        <v>Jul</v>
      </c>
      <c r="V3315">
        <f>YEAR(Table1[[#This Row],[Booking_Date]])</f>
        <v>2024</v>
      </c>
      <c r="W3315" t="s">
        <v>48</v>
      </c>
      <c r="X3315" t="str">
        <f>IF(Table1[[#This Row],[Freight_Cost]]&gt;50000,"High","Low")</f>
        <v>High</v>
      </c>
      <c r="Y3315" s="5" t="str">
        <f>IF(Table1[[#This Row],[Profit]]&gt;10000,"Good","Average")</f>
        <v>Average</v>
      </c>
      <c r="Z3315" s="5" t="str" cm="1">
        <f t="array" ref="Z3315">_xlfn.IFS(K3315&lt;=5,"Excellent",K3315&lt;=10,"Good",TRUE,"Delayed")</f>
        <v>Good</v>
      </c>
      <c r="AA3315" s="5" t="str">
        <f>_xlfn.XLOOKUP(Table1[[#This Row],[Shipment_ID]],A:A,E:E)</f>
        <v>CMA CGM</v>
      </c>
      <c r="AB3315" s="5">
        <f t="shared" si="51"/>
        <v>7702.99</v>
      </c>
    </row>
    <row r="3316" spans="1:28">
      <c r="A3316" t="s">
        <v>3510</v>
      </c>
      <c r="B3316" s="1">
        <v>45547</v>
      </c>
      <c r="C3316" t="s">
        <v>29</v>
      </c>
      <c r="D3316" t="s">
        <v>65</v>
      </c>
      <c r="E3316" t="s">
        <v>83</v>
      </c>
      <c r="F3316" t="s">
        <v>32</v>
      </c>
      <c r="G3316" t="s">
        <v>90</v>
      </c>
      <c r="H3316">
        <v>11.96</v>
      </c>
      <c r="I3316">
        <v>1661</v>
      </c>
      <c r="J3316">
        <v>86.78</v>
      </c>
      <c r="K3316">
        <v>6</v>
      </c>
      <c r="L3316" t="s">
        <v>68</v>
      </c>
      <c r="M3316" t="s">
        <v>35</v>
      </c>
      <c r="N3316">
        <v>47609.599999999999</v>
      </c>
      <c r="O3316" t="s">
        <v>77</v>
      </c>
      <c r="P3316" t="s">
        <v>47</v>
      </c>
      <c r="Q3316">
        <v>83.45</v>
      </c>
      <c r="R3316">
        <v>3800.4</v>
      </c>
      <c r="S3316">
        <v>4354.54</v>
      </c>
      <c r="T3316">
        <v>5035.8999999999996</v>
      </c>
      <c r="U3316" t="str">
        <f>TEXT(Table1[[#This Row],[Booking_Date]],"mmm")</f>
        <v>Sep</v>
      </c>
      <c r="V3316">
        <f>YEAR(Table1[[#This Row],[Booking_Date]])</f>
        <v>2024</v>
      </c>
      <c r="W3316" t="s">
        <v>48</v>
      </c>
      <c r="X3316" t="str">
        <f>IF(Table1[[#This Row],[Freight_Cost]]&gt;50000,"High","Low")</f>
        <v>Low</v>
      </c>
      <c r="Y3316" s="5" t="str">
        <f>IF(Table1[[#This Row],[Profit]]&gt;10000,"Good","Average")</f>
        <v>Average</v>
      </c>
      <c r="Z3316" s="5" t="str" cm="1">
        <f t="array" ref="Z3316">_xlfn.IFS(K3316&lt;=5,"Excellent",K3316&lt;=10,"Good",TRUE,"Delayed")</f>
        <v>Good</v>
      </c>
      <c r="AA3316" s="5" t="str">
        <f>_xlfn.XLOOKUP(Table1[[#This Row],[Shipment_ID]],A:A,E:E)</f>
        <v>MSC</v>
      </c>
      <c r="AB3316" s="5">
        <f t="shared" si="51"/>
        <v>5035.8999999999996</v>
      </c>
    </row>
    <row r="3317" spans="1:28">
      <c r="A3317" t="s">
        <v>3511</v>
      </c>
      <c r="B3317" s="1">
        <v>45485</v>
      </c>
      <c r="C3317" t="s">
        <v>50</v>
      </c>
      <c r="D3317" t="s">
        <v>51</v>
      </c>
      <c r="E3317" t="s">
        <v>102</v>
      </c>
      <c r="F3317" t="s">
        <v>58</v>
      </c>
      <c r="G3317" t="s">
        <v>90</v>
      </c>
      <c r="H3317">
        <v>21.95</v>
      </c>
      <c r="I3317">
        <v>655</v>
      </c>
      <c r="J3317">
        <v>96.55</v>
      </c>
      <c r="K3317">
        <v>3</v>
      </c>
      <c r="L3317" t="s">
        <v>44</v>
      </c>
      <c r="M3317" t="s">
        <v>45</v>
      </c>
      <c r="N3317">
        <v>52701</v>
      </c>
      <c r="O3317" t="s">
        <v>53</v>
      </c>
      <c r="P3317" t="s">
        <v>62</v>
      </c>
      <c r="Q3317">
        <v>81.2</v>
      </c>
      <c r="R3317">
        <v>2188</v>
      </c>
      <c r="S3317">
        <v>3673.09</v>
      </c>
      <c r="T3317">
        <v>7310.29</v>
      </c>
      <c r="U3317" t="str">
        <f>TEXT(Table1[[#This Row],[Booking_Date]],"mmm")</f>
        <v>Jul</v>
      </c>
      <c r="V3317">
        <f>YEAR(Table1[[#This Row],[Booking_Date]])</f>
        <v>2024</v>
      </c>
      <c r="W3317" t="s">
        <v>48</v>
      </c>
      <c r="X3317" t="str">
        <f>IF(Table1[[#This Row],[Freight_Cost]]&gt;50000,"High","Low")</f>
        <v>High</v>
      </c>
      <c r="Y3317" s="5" t="str">
        <f>IF(Table1[[#This Row],[Profit]]&gt;10000,"Good","Average")</f>
        <v>Average</v>
      </c>
      <c r="Z3317" s="5" t="str" cm="1">
        <f t="array" ref="Z3317">_xlfn.IFS(K3317&lt;=5,"Excellent",K3317&lt;=10,"Good",TRUE,"Delayed")</f>
        <v>Excellent</v>
      </c>
      <c r="AA3317" s="5" t="str">
        <f>_xlfn.XLOOKUP(Table1[[#This Row],[Shipment_ID]],A:A,E:E)</f>
        <v>Maersk</v>
      </c>
      <c r="AB3317" s="5">
        <f t="shared" si="51"/>
        <v>7310.29</v>
      </c>
    </row>
    <row r="3318" spans="1:28">
      <c r="A3318" t="s">
        <v>3512</v>
      </c>
      <c r="B3318" s="1">
        <v>46116</v>
      </c>
      <c r="C3318" t="s">
        <v>121</v>
      </c>
      <c r="D3318" t="s">
        <v>51</v>
      </c>
      <c r="E3318" t="s">
        <v>102</v>
      </c>
      <c r="F3318" t="s">
        <v>58</v>
      </c>
      <c r="G3318" t="s">
        <v>67</v>
      </c>
      <c r="H3318">
        <v>18.37</v>
      </c>
      <c r="I3318">
        <v>303</v>
      </c>
      <c r="J3318">
        <v>90.55</v>
      </c>
      <c r="K3318">
        <v>2</v>
      </c>
      <c r="L3318" t="s">
        <v>68</v>
      </c>
      <c r="M3318" t="s">
        <v>60</v>
      </c>
      <c r="N3318">
        <v>45535</v>
      </c>
      <c r="O3318" t="s">
        <v>111</v>
      </c>
      <c r="P3318" t="s">
        <v>62</v>
      </c>
      <c r="Q3318">
        <v>84.4</v>
      </c>
      <c r="R3318">
        <v>1340.8</v>
      </c>
      <c r="S3318">
        <v>3239.39</v>
      </c>
      <c r="T3318">
        <v>8168.6</v>
      </c>
      <c r="U3318" t="str">
        <f>TEXT(Table1[[#This Row],[Booking_Date]],"mmm")</f>
        <v>Apr</v>
      </c>
      <c r="V3318">
        <f>YEAR(Table1[[#This Row],[Booking_Date]])</f>
        <v>2026</v>
      </c>
      <c r="W3318" t="s">
        <v>75</v>
      </c>
      <c r="X3318" t="str">
        <f>IF(Table1[[#This Row],[Freight_Cost]]&gt;50000,"High","Low")</f>
        <v>Low</v>
      </c>
      <c r="Y3318" s="5" t="str">
        <f>IF(Table1[[#This Row],[Profit]]&gt;10000,"Good","Average")</f>
        <v>Average</v>
      </c>
      <c r="Z3318" s="5" t="str" cm="1">
        <f t="array" ref="Z3318">_xlfn.IFS(K3318&lt;=5,"Excellent",K3318&lt;=10,"Good",TRUE,"Delayed")</f>
        <v>Excellent</v>
      </c>
      <c r="AA3318" s="5" t="str">
        <f>_xlfn.XLOOKUP(Table1[[#This Row],[Shipment_ID]],A:A,E:E)</f>
        <v>Maersk</v>
      </c>
      <c r="AB3318" s="5">
        <f t="shared" si="51"/>
        <v>8168.6</v>
      </c>
    </row>
    <row r="3319" spans="1:28">
      <c r="A3319" t="s">
        <v>3513</v>
      </c>
      <c r="B3319" s="1">
        <v>45448</v>
      </c>
      <c r="C3319" t="s">
        <v>121</v>
      </c>
      <c r="D3319" t="s">
        <v>41</v>
      </c>
      <c r="E3319" t="s">
        <v>42</v>
      </c>
      <c r="F3319" t="s">
        <v>58</v>
      </c>
      <c r="G3319" t="s">
        <v>33</v>
      </c>
      <c r="H3319">
        <v>25.12</v>
      </c>
      <c r="I3319">
        <v>2594</v>
      </c>
      <c r="J3319">
        <v>93.37</v>
      </c>
      <c r="K3319">
        <v>6</v>
      </c>
      <c r="L3319" t="s">
        <v>34</v>
      </c>
      <c r="M3319" t="s">
        <v>60</v>
      </c>
      <c r="N3319">
        <v>81940.399999999994</v>
      </c>
      <c r="O3319" t="s">
        <v>259</v>
      </c>
      <c r="P3319" t="s">
        <v>37</v>
      </c>
      <c r="Q3319">
        <v>87.09</v>
      </c>
      <c r="R3319">
        <v>6192.8</v>
      </c>
      <c r="S3319">
        <v>3604.66</v>
      </c>
      <c r="T3319">
        <v>8153.61</v>
      </c>
      <c r="U3319" t="str">
        <f>TEXT(Table1[[#This Row],[Booking_Date]],"mmm")</f>
        <v>Jun</v>
      </c>
      <c r="V3319">
        <f>YEAR(Table1[[#This Row],[Booking_Date]])</f>
        <v>2024</v>
      </c>
      <c r="W3319" t="s">
        <v>75</v>
      </c>
      <c r="X3319" t="str">
        <f>IF(Table1[[#This Row],[Freight_Cost]]&gt;50000,"High","Low")</f>
        <v>High</v>
      </c>
      <c r="Y3319" s="5" t="str">
        <f>IF(Table1[[#This Row],[Profit]]&gt;10000,"Good","Average")</f>
        <v>Average</v>
      </c>
      <c r="Z3319" s="5" t="str" cm="1">
        <f t="array" ref="Z3319">_xlfn.IFS(K3319&lt;=5,"Excellent",K3319&lt;=10,"Good",TRUE,"Delayed")</f>
        <v>Good</v>
      </c>
      <c r="AA3319" s="5" t="str">
        <f>_xlfn.XLOOKUP(Table1[[#This Row],[Shipment_ID]],A:A,E:E)</f>
        <v>CMA CGM</v>
      </c>
      <c r="AB3319" s="5">
        <f t="shared" si="51"/>
        <v>8153.61</v>
      </c>
    </row>
    <row r="3320" spans="1:28">
      <c r="A3320" t="s">
        <v>3514</v>
      </c>
      <c r="B3320" s="1">
        <v>45536</v>
      </c>
      <c r="C3320" t="s">
        <v>115</v>
      </c>
      <c r="D3320" t="s">
        <v>51</v>
      </c>
      <c r="E3320" t="s">
        <v>57</v>
      </c>
      <c r="F3320" t="s">
        <v>32</v>
      </c>
      <c r="G3320" t="s">
        <v>52</v>
      </c>
      <c r="H3320">
        <v>19.829999999999998</v>
      </c>
      <c r="I3320">
        <v>2733</v>
      </c>
      <c r="J3320">
        <v>90.66</v>
      </c>
      <c r="K3320">
        <v>6</v>
      </c>
      <c r="L3320" t="s">
        <v>44</v>
      </c>
      <c r="M3320" t="s">
        <v>45</v>
      </c>
      <c r="N3320">
        <v>63022.2</v>
      </c>
      <c r="O3320" t="s">
        <v>113</v>
      </c>
      <c r="P3320" t="s">
        <v>74</v>
      </c>
      <c r="Q3320">
        <v>81.260000000000005</v>
      </c>
      <c r="R3320">
        <v>6259.2</v>
      </c>
      <c r="S3320">
        <v>3881.88</v>
      </c>
      <c r="T3320">
        <v>11037.09</v>
      </c>
      <c r="U3320" t="str">
        <f>TEXT(Table1[[#This Row],[Booking_Date]],"mmm")</f>
        <v>Sep</v>
      </c>
      <c r="V3320">
        <f>YEAR(Table1[[#This Row],[Booking_Date]])</f>
        <v>2024</v>
      </c>
      <c r="W3320" t="s">
        <v>48</v>
      </c>
      <c r="X3320" t="str">
        <f>IF(Table1[[#This Row],[Freight_Cost]]&gt;50000,"High","Low")</f>
        <v>High</v>
      </c>
      <c r="Y3320" s="5" t="str">
        <f>IF(Table1[[#This Row],[Profit]]&gt;10000,"Good","Average")</f>
        <v>Good</v>
      </c>
      <c r="Z3320" s="5" t="str" cm="1">
        <f t="array" ref="Z3320">_xlfn.IFS(K3320&lt;=5,"Excellent",K3320&lt;=10,"Good",TRUE,"Delayed")</f>
        <v>Good</v>
      </c>
      <c r="AA3320" s="5" t="str">
        <f>_xlfn.XLOOKUP(Table1[[#This Row],[Shipment_ID]],A:A,E:E)</f>
        <v>Evergreen</v>
      </c>
      <c r="AB3320" s="5">
        <f t="shared" si="51"/>
        <v>11037.09</v>
      </c>
    </row>
    <row r="3321" spans="1:28">
      <c r="A3321" t="s">
        <v>3515</v>
      </c>
      <c r="B3321" s="1">
        <v>45394</v>
      </c>
      <c r="C3321" t="s">
        <v>121</v>
      </c>
      <c r="D3321" t="s">
        <v>72</v>
      </c>
      <c r="E3321" t="s">
        <v>57</v>
      </c>
      <c r="F3321" t="s">
        <v>58</v>
      </c>
      <c r="G3321" t="s">
        <v>67</v>
      </c>
      <c r="H3321">
        <v>23.44</v>
      </c>
      <c r="I3321">
        <v>2277</v>
      </c>
      <c r="J3321">
        <v>103.77</v>
      </c>
      <c r="K3321">
        <v>5</v>
      </c>
      <c r="L3321" t="s">
        <v>34</v>
      </c>
      <c r="M3321" t="s">
        <v>60</v>
      </c>
      <c r="N3321">
        <v>77872.399999999994</v>
      </c>
      <c r="O3321" t="s">
        <v>146</v>
      </c>
      <c r="P3321" t="s">
        <v>70</v>
      </c>
      <c r="Q3321">
        <v>84.06</v>
      </c>
      <c r="R3321">
        <v>5491.6</v>
      </c>
      <c r="S3321">
        <v>2589.77</v>
      </c>
      <c r="T3321">
        <v>8956.58</v>
      </c>
      <c r="U3321" t="str">
        <f>TEXT(Table1[[#This Row],[Booking_Date]],"mmm")</f>
        <v>Apr</v>
      </c>
      <c r="V3321">
        <f>YEAR(Table1[[#This Row],[Booking_Date]])</f>
        <v>2024</v>
      </c>
      <c r="W3321" t="s">
        <v>75</v>
      </c>
      <c r="X3321" t="str">
        <f>IF(Table1[[#This Row],[Freight_Cost]]&gt;50000,"High","Low")</f>
        <v>High</v>
      </c>
      <c r="Y3321" s="5" t="str">
        <f>IF(Table1[[#This Row],[Profit]]&gt;10000,"Good","Average")</f>
        <v>Average</v>
      </c>
      <c r="Z3321" s="5" t="str" cm="1">
        <f t="array" ref="Z3321">_xlfn.IFS(K3321&lt;=5,"Excellent",K3321&lt;=10,"Good",TRUE,"Delayed")</f>
        <v>Excellent</v>
      </c>
      <c r="AA3321" s="5" t="str">
        <f>_xlfn.XLOOKUP(Table1[[#This Row],[Shipment_ID]],A:A,E:E)</f>
        <v>Evergreen</v>
      </c>
      <c r="AB3321" s="5">
        <f t="shared" si="51"/>
        <v>8956.58</v>
      </c>
    </row>
    <row r="3322" spans="1:28">
      <c r="A3322" t="s">
        <v>3516</v>
      </c>
      <c r="B3322" s="1">
        <v>45359</v>
      </c>
      <c r="C3322" t="s">
        <v>50</v>
      </c>
      <c r="D3322" t="s">
        <v>41</v>
      </c>
      <c r="E3322" t="s">
        <v>83</v>
      </c>
      <c r="F3322" t="s">
        <v>32</v>
      </c>
      <c r="G3322" t="s">
        <v>43</v>
      </c>
      <c r="H3322">
        <v>26.59</v>
      </c>
      <c r="I3322">
        <v>1893</v>
      </c>
      <c r="J3322">
        <v>96.04</v>
      </c>
      <c r="K3322">
        <v>4</v>
      </c>
      <c r="L3322" t="s">
        <v>44</v>
      </c>
      <c r="M3322" t="s">
        <v>35</v>
      </c>
      <c r="N3322">
        <v>62171.8</v>
      </c>
      <c r="O3322" t="s">
        <v>240</v>
      </c>
      <c r="P3322" t="s">
        <v>37</v>
      </c>
      <c r="Q3322">
        <v>83.47</v>
      </c>
      <c r="R3322">
        <v>4849.6000000000004</v>
      </c>
      <c r="S3322">
        <v>2712.05</v>
      </c>
      <c r="T3322">
        <v>11027</v>
      </c>
      <c r="U3322" t="str">
        <f>TEXT(Table1[[#This Row],[Booking_Date]],"mmm")</f>
        <v>Mar</v>
      </c>
      <c r="V3322">
        <f>YEAR(Table1[[#This Row],[Booking_Date]])</f>
        <v>2024</v>
      </c>
      <c r="W3322" t="s">
        <v>38</v>
      </c>
      <c r="X3322" t="str">
        <f>IF(Table1[[#This Row],[Freight_Cost]]&gt;50000,"High","Low")</f>
        <v>High</v>
      </c>
      <c r="Y3322" s="5" t="str">
        <f>IF(Table1[[#This Row],[Profit]]&gt;10000,"Good","Average")</f>
        <v>Good</v>
      </c>
      <c r="Z3322" s="5" t="str" cm="1">
        <f t="array" ref="Z3322">_xlfn.IFS(K3322&lt;=5,"Excellent",K3322&lt;=10,"Good",TRUE,"Delayed")</f>
        <v>Excellent</v>
      </c>
      <c r="AA3322" s="5" t="str">
        <f>_xlfn.XLOOKUP(Table1[[#This Row],[Shipment_ID]],A:A,E:E)</f>
        <v>MSC</v>
      </c>
      <c r="AB3322" s="5">
        <f t="shared" si="51"/>
        <v>11027</v>
      </c>
    </row>
    <row r="3323" spans="1:28">
      <c r="A3323" t="s">
        <v>3517</v>
      </c>
      <c r="B3323" s="1">
        <v>45435</v>
      </c>
      <c r="C3323" t="s">
        <v>121</v>
      </c>
      <c r="D3323" t="s">
        <v>56</v>
      </c>
      <c r="E3323" t="s">
        <v>42</v>
      </c>
      <c r="F3323" t="s">
        <v>58</v>
      </c>
      <c r="G3323" t="s">
        <v>59</v>
      </c>
      <c r="H3323">
        <v>10.02</v>
      </c>
      <c r="I3323">
        <v>828</v>
      </c>
      <c r="J3323">
        <v>99.74</v>
      </c>
      <c r="K3323">
        <v>2</v>
      </c>
      <c r="L3323" t="s">
        <v>44</v>
      </c>
      <c r="M3323" t="s">
        <v>45</v>
      </c>
      <c r="N3323">
        <v>44422.8</v>
      </c>
      <c r="O3323" t="s">
        <v>272</v>
      </c>
      <c r="P3323" t="s">
        <v>54</v>
      </c>
      <c r="Q3323">
        <v>87.39</v>
      </c>
      <c r="R3323">
        <v>2056.8000000000002</v>
      </c>
      <c r="S3323">
        <v>3122.07</v>
      </c>
      <c r="T3323">
        <v>6638.4</v>
      </c>
      <c r="U3323" t="str">
        <f>TEXT(Table1[[#This Row],[Booking_Date]],"mmm")</f>
        <v>May</v>
      </c>
      <c r="V3323">
        <f>YEAR(Table1[[#This Row],[Booking_Date]])</f>
        <v>2024</v>
      </c>
      <c r="W3323" t="s">
        <v>75</v>
      </c>
      <c r="X3323" t="str">
        <f>IF(Table1[[#This Row],[Freight_Cost]]&gt;50000,"High","Low")</f>
        <v>Low</v>
      </c>
      <c r="Y3323" s="5" t="str">
        <f>IF(Table1[[#This Row],[Profit]]&gt;10000,"Good","Average")</f>
        <v>Average</v>
      </c>
      <c r="Z3323" s="5" t="str" cm="1">
        <f t="array" ref="Z3323">_xlfn.IFS(K3323&lt;=5,"Excellent",K3323&lt;=10,"Good",TRUE,"Delayed")</f>
        <v>Excellent</v>
      </c>
      <c r="AA3323" s="5" t="str">
        <f>_xlfn.XLOOKUP(Table1[[#This Row],[Shipment_ID]],A:A,E:E)</f>
        <v>CMA CGM</v>
      </c>
      <c r="AB3323" s="5">
        <f t="shared" si="51"/>
        <v>6638.4</v>
      </c>
    </row>
    <row r="3324" spans="1:28">
      <c r="A3324" t="s">
        <v>3518</v>
      </c>
      <c r="B3324" s="1">
        <v>45733</v>
      </c>
      <c r="C3324" t="s">
        <v>115</v>
      </c>
      <c r="D3324" t="s">
        <v>41</v>
      </c>
      <c r="E3324" t="s">
        <v>66</v>
      </c>
      <c r="F3324" t="s">
        <v>58</v>
      </c>
      <c r="G3324" t="s">
        <v>84</v>
      </c>
      <c r="H3324">
        <v>20.29</v>
      </c>
      <c r="I3324">
        <v>775</v>
      </c>
      <c r="J3324">
        <v>85.57</v>
      </c>
      <c r="K3324">
        <v>2</v>
      </c>
      <c r="L3324" t="s">
        <v>68</v>
      </c>
      <c r="M3324" t="s">
        <v>60</v>
      </c>
      <c r="N3324">
        <v>52329.4</v>
      </c>
      <c r="O3324" t="s">
        <v>95</v>
      </c>
      <c r="P3324" t="s">
        <v>62</v>
      </c>
      <c r="Q3324">
        <v>83.99</v>
      </c>
      <c r="R3324">
        <v>2361.6</v>
      </c>
      <c r="S3324">
        <v>4707.32</v>
      </c>
      <c r="T3324">
        <v>6286.43</v>
      </c>
      <c r="U3324" t="str">
        <f>TEXT(Table1[[#This Row],[Booking_Date]],"mmm")</f>
        <v>Mar</v>
      </c>
      <c r="V3324">
        <f>YEAR(Table1[[#This Row],[Booking_Date]])</f>
        <v>2025</v>
      </c>
      <c r="W3324" t="s">
        <v>38</v>
      </c>
      <c r="X3324" t="str">
        <f>IF(Table1[[#This Row],[Freight_Cost]]&gt;50000,"High","Low")</f>
        <v>High</v>
      </c>
      <c r="Y3324" s="5" t="str">
        <f>IF(Table1[[#This Row],[Profit]]&gt;10000,"Good","Average")</f>
        <v>Average</v>
      </c>
      <c r="Z3324" s="5" t="str" cm="1">
        <f t="array" ref="Z3324">_xlfn.IFS(K3324&lt;=5,"Excellent",K3324&lt;=10,"Good",TRUE,"Delayed")</f>
        <v>Excellent</v>
      </c>
      <c r="AA3324" s="5" t="str">
        <f>_xlfn.XLOOKUP(Table1[[#This Row],[Shipment_ID]],A:A,E:E)</f>
        <v>COSCO</v>
      </c>
      <c r="AB3324" s="5">
        <f t="shared" si="51"/>
        <v>6286.43</v>
      </c>
    </row>
    <row r="3325" spans="1:28">
      <c r="A3325" t="s">
        <v>3519</v>
      </c>
      <c r="B3325" s="1">
        <v>45989</v>
      </c>
      <c r="C3325" t="s">
        <v>64</v>
      </c>
      <c r="D3325" t="s">
        <v>72</v>
      </c>
      <c r="E3325" t="s">
        <v>42</v>
      </c>
      <c r="F3325" t="s">
        <v>32</v>
      </c>
      <c r="G3325" t="s">
        <v>33</v>
      </c>
      <c r="H3325">
        <v>18.850000000000001</v>
      </c>
      <c r="I3325">
        <v>1021</v>
      </c>
      <c r="J3325">
        <v>94.04</v>
      </c>
      <c r="K3325">
        <v>3</v>
      </c>
      <c r="L3325" t="s">
        <v>44</v>
      </c>
      <c r="M3325" t="s">
        <v>45</v>
      </c>
      <c r="N3325">
        <v>42001.8</v>
      </c>
      <c r="O3325" t="s">
        <v>245</v>
      </c>
      <c r="P3325" t="s">
        <v>47</v>
      </c>
      <c r="Q3325">
        <v>82.7</v>
      </c>
      <c r="R3325">
        <v>2796</v>
      </c>
      <c r="S3325">
        <v>2867.29</v>
      </c>
      <c r="T3325">
        <v>7430.51</v>
      </c>
      <c r="U3325" t="str">
        <f>TEXT(Table1[[#This Row],[Booking_Date]],"mmm")</f>
        <v>Nov</v>
      </c>
      <c r="V3325">
        <f>YEAR(Table1[[#This Row],[Booking_Date]])</f>
        <v>2025</v>
      </c>
      <c r="W3325" t="s">
        <v>104</v>
      </c>
      <c r="X3325" t="str">
        <f>IF(Table1[[#This Row],[Freight_Cost]]&gt;50000,"High","Low")</f>
        <v>Low</v>
      </c>
      <c r="Y3325" s="5" t="str">
        <f>IF(Table1[[#This Row],[Profit]]&gt;10000,"Good","Average")</f>
        <v>Average</v>
      </c>
      <c r="Z3325" s="5" t="str" cm="1">
        <f t="array" ref="Z3325">_xlfn.IFS(K3325&lt;=5,"Excellent",K3325&lt;=10,"Good",TRUE,"Delayed")</f>
        <v>Excellent</v>
      </c>
      <c r="AA3325" s="5" t="str">
        <f>_xlfn.XLOOKUP(Table1[[#This Row],[Shipment_ID]],A:A,E:E)</f>
        <v>CMA CGM</v>
      </c>
      <c r="AB3325" s="5">
        <f t="shared" si="51"/>
        <v>7430.51</v>
      </c>
    </row>
    <row r="3326" spans="1:28">
      <c r="A3326" t="s">
        <v>3520</v>
      </c>
      <c r="B3326" s="1">
        <v>46168</v>
      </c>
      <c r="C3326" t="s">
        <v>115</v>
      </c>
      <c r="D3326" t="s">
        <v>108</v>
      </c>
      <c r="E3326" t="s">
        <v>57</v>
      </c>
      <c r="F3326" t="s">
        <v>58</v>
      </c>
      <c r="G3326" t="s">
        <v>67</v>
      </c>
      <c r="H3326">
        <v>19.079999999999998</v>
      </c>
      <c r="I3326">
        <v>606</v>
      </c>
      <c r="J3326">
        <v>93.84</v>
      </c>
      <c r="K3326">
        <v>3</v>
      </c>
      <c r="L3326" t="s">
        <v>34</v>
      </c>
      <c r="M3326" t="s">
        <v>35</v>
      </c>
      <c r="N3326">
        <v>56704.800000000003</v>
      </c>
      <c r="O3326" t="s">
        <v>358</v>
      </c>
      <c r="P3326" t="s">
        <v>74</v>
      </c>
      <c r="Q3326">
        <v>83.91</v>
      </c>
      <c r="R3326">
        <v>1975.2</v>
      </c>
      <c r="S3326">
        <v>2012.85</v>
      </c>
      <c r="T3326">
        <v>6915.25</v>
      </c>
      <c r="U3326" t="str">
        <f>TEXT(Table1[[#This Row],[Booking_Date]],"mmm")</f>
        <v>May</v>
      </c>
      <c r="V3326">
        <f>YEAR(Table1[[#This Row],[Booking_Date]])</f>
        <v>2026</v>
      </c>
      <c r="W3326" t="s">
        <v>75</v>
      </c>
      <c r="X3326" t="str">
        <f>IF(Table1[[#This Row],[Freight_Cost]]&gt;50000,"High","Low")</f>
        <v>High</v>
      </c>
      <c r="Y3326" s="5" t="str">
        <f>IF(Table1[[#This Row],[Profit]]&gt;10000,"Good","Average")</f>
        <v>Average</v>
      </c>
      <c r="Z3326" s="5" t="str" cm="1">
        <f t="array" ref="Z3326">_xlfn.IFS(K3326&lt;=5,"Excellent",K3326&lt;=10,"Good",TRUE,"Delayed")</f>
        <v>Excellent</v>
      </c>
      <c r="AA3326" s="5" t="str">
        <f>_xlfn.XLOOKUP(Table1[[#This Row],[Shipment_ID]],A:A,E:E)</f>
        <v>Evergreen</v>
      </c>
      <c r="AB3326" s="5">
        <f t="shared" si="51"/>
        <v>6915.25</v>
      </c>
    </row>
    <row r="3327" spans="1:28">
      <c r="A3327" t="s">
        <v>3521</v>
      </c>
      <c r="B3327" s="1">
        <v>45718</v>
      </c>
      <c r="C3327" t="s">
        <v>121</v>
      </c>
      <c r="D3327" t="s">
        <v>51</v>
      </c>
      <c r="E3327" t="s">
        <v>102</v>
      </c>
      <c r="F3327" t="s">
        <v>58</v>
      </c>
      <c r="G3327" t="s">
        <v>59</v>
      </c>
      <c r="H3327">
        <v>19.3</v>
      </c>
      <c r="I3327">
        <v>1250</v>
      </c>
      <c r="J3327">
        <v>88.18</v>
      </c>
      <c r="K3327">
        <v>3</v>
      </c>
      <c r="L3327" t="s">
        <v>44</v>
      </c>
      <c r="M3327" t="s">
        <v>60</v>
      </c>
      <c r="N3327">
        <v>54951.6</v>
      </c>
      <c r="O3327" t="s">
        <v>204</v>
      </c>
      <c r="P3327" t="s">
        <v>74</v>
      </c>
      <c r="Q3327">
        <v>85.98</v>
      </c>
      <c r="R3327">
        <v>3272</v>
      </c>
      <c r="S3327">
        <v>4197.33</v>
      </c>
      <c r="T3327">
        <v>7911.71</v>
      </c>
      <c r="U3327" t="str">
        <f>TEXT(Table1[[#This Row],[Booking_Date]],"mmm")</f>
        <v>Mar</v>
      </c>
      <c r="V3327">
        <f>YEAR(Table1[[#This Row],[Booking_Date]])</f>
        <v>2025</v>
      </c>
      <c r="W3327" t="s">
        <v>38</v>
      </c>
      <c r="X3327" t="str">
        <f>IF(Table1[[#This Row],[Freight_Cost]]&gt;50000,"High","Low")</f>
        <v>High</v>
      </c>
      <c r="Y3327" s="5" t="str">
        <f>IF(Table1[[#This Row],[Profit]]&gt;10000,"Good","Average")</f>
        <v>Average</v>
      </c>
      <c r="Z3327" s="5" t="str" cm="1">
        <f t="array" ref="Z3327">_xlfn.IFS(K3327&lt;=5,"Excellent",K3327&lt;=10,"Good",TRUE,"Delayed")</f>
        <v>Excellent</v>
      </c>
      <c r="AA3327" s="5" t="str">
        <f>_xlfn.XLOOKUP(Table1[[#This Row],[Shipment_ID]],A:A,E:E)</f>
        <v>Maersk</v>
      </c>
      <c r="AB3327" s="5">
        <f t="shared" si="51"/>
        <v>7911.71</v>
      </c>
    </row>
    <row r="3328" spans="1:28">
      <c r="A3328" t="s">
        <v>3522</v>
      </c>
      <c r="B3328" s="1">
        <v>45356</v>
      </c>
      <c r="C3328" t="s">
        <v>121</v>
      </c>
      <c r="D3328" t="s">
        <v>108</v>
      </c>
      <c r="E3328" t="s">
        <v>102</v>
      </c>
      <c r="F3328" t="s">
        <v>32</v>
      </c>
      <c r="G3328" t="s">
        <v>43</v>
      </c>
      <c r="H3328">
        <v>19.690000000000001</v>
      </c>
      <c r="I3328">
        <v>403</v>
      </c>
      <c r="J3328">
        <v>99.31</v>
      </c>
      <c r="K3328">
        <v>2</v>
      </c>
      <c r="L3328" t="s">
        <v>68</v>
      </c>
      <c r="M3328" t="s">
        <v>35</v>
      </c>
      <c r="N3328">
        <v>40974.199999999997</v>
      </c>
      <c r="O3328" t="s">
        <v>354</v>
      </c>
      <c r="P3328" t="s">
        <v>47</v>
      </c>
      <c r="Q3328">
        <v>87.3</v>
      </c>
      <c r="R3328">
        <v>1593.6</v>
      </c>
      <c r="S3328">
        <v>3190.69</v>
      </c>
      <c r="T3328">
        <v>5521.21</v>
      </c>
      <c r="U3328" t="str">
        <f>TEXT(Table1[[#This Row],[Booking_Date]],"mmm")</f>
        <v>Mar</v>
      </c>
      <c r="V3328">
        <f>YEAR(Table1[[#This Row],[Booking_Date]])</f>
        <v>2024</v>
      </c>
      <c r="W3328" t="s">
        <v>38</v>
      </c>
      <c r="X3328" t="str">
        <f>IF(Table1[[#This Row],[Freight_Cost]]&gt;50000,"High","Low")</f>
        <v>Low</v>
      </c>
      <c r="Y3328" s="5" t="str">
        <f>IF(Table1[[#This Row],[Profit]]&gt;10000,"Good","Average")</f>
        <v>Average</v>
      </c>
      <c r="Z3328" s="5" t="str" cm="1">
        <f t="array" ref="Z3328">_xlfn.IFS(K3328&lt;=5,"Excellent",K3328&lt;=10,"Good",TRUE,"Delayed")</f>
        <v>Excellent</v>
      </c>
      <c r="AA3328" s="5" t="str">
        <f>_xlfn.XLOOKUP(Table1[[#This Row],[Shipment_ID]],A:A,E:E)</f>
        <v>Maersk</v>
      </c>
      <c r="AB3328" s="5">
        <f t="shared" si="51"/>
        <v>5521.21</v>
      </c>
    </row>
    <row r="3329" spans="1:28">
      <c r="A3329" t="s">
        <v>3523</v>
      </c>
      <c r="B3329" s="1">
        <v>45500</v>
      </c>
      <c r="C3329" t="s">
        <v>121</v>
      </c>
      <c r="D3329" t="s">
        <v>30</v>
      </c>
      <c r="E3329" t="s">
        <v>102</v>
      </c>
      <c r="F3329" t="s">
        <v>58</v>
      </c>
      <c r="G3329" t="s">
        <v>59</v>
      </c>
      <c r="H3329">
        <v>21.55</v>
      </c>
      <c r="I3329">
        <v>1619</v>
      </c>
      <c r="J3329">
        <v>100.79</v>
      </c>
      <c r="K3329">
        <v>6</v>
      </c>
      <c r="L3329" t="s">
        <v>44</v>
      </c>
      <c r="M3329" t="s">
        <v>35</v>
      </c>
      <c r="N3329">
        <v>66917.8</v>
      </c>
      <c r="O3329" t="s">
        <v>686</v>
      </c>
      <c r="P3329" t="s">
        <v>74</v>
      </c>
      <c r="Q3329">
        <v>83.11</v>
      </c>
      <c r="R3329">
        <v>4100</v>
      </c>
      <c r="S3329">
        <v>3976.41</v>
      </c>
      <c r="T3329">
        <v>9484.4</v>
      </c>
      <c r="U3329" t="str">
        <f>TEXT(Table1[[#This Row],[Booking_Date]],"mmm")</f>
        <v>Jul</v>
      </c>
      <c r="V3329">
        <f>YEAR(Table1[[#This Row],[Booking_Date]])</f>
        <v>2024</v>
      </c>
      <c r="W3329" t="s">
        <v>48</v>
      </c>
      <c r="X3329" t="str">
        <f>IF(Table1[[#This Row],[Freight_Cost]]&gt;50000,"High","Low")</f>
        <v>High</v>
      </c>
      <c r="Y3329" s="5" t="str">
        <f>IF(Table1[[#This Row],[Profit]]&gt;10000,"Good","Average")</f>
        <v>Average</v>
      </c>
      <c r="Z3329" s="5" t="str" cm="1">
        <f t="array" ref="Z3329">_xlfn.IFS(K3329&lt;=5,"Excellent",K3329&lt;=10,"Good",TRUE,"Delayed")</f>
        <v>Good</v>
      </c>
      <c r="AA3329" s="5" t="str">
        <f>_xlfn.XLOOKUP(Table1[[#This Row],[Shipment_ID]],A:A,E:E)</f>
        <v>Maersk</v>
      </c>
      <c r="AB3329" s="5">
        <f t="shared" si="51"/>
        <v>9484.4</v>
      </c>
    </row>
    <row r="3330" spans="1:28">
      <c r="A3330" t="s">
        <v>3524</v>
      </c>
      <c r="B3330" s="1">
        <v>45618</v>
      </c>
      <c r="C3330" t="s">
        <v>121</v>
      </c>
      <c r="D3330" t="s">
        <v>41</v>
      </c>
      <c r="E3330" t="s">
        <v>57</v>
      </c>
      <c r="F3330" t="s">
        <v>32</v>
      </c>
      <c r="G3330" t="s">
        <v>84</v>
      </c>
      <c r="H3330">
        <v>18.079999999999998</v>
      </c>
      <c r="I3330">
        <v>1705</v>
      </c>
      <c r="J3330">
        <v>92.64</v>
      </c>
      <c r="K3330">
        <v>6</v>
      </c>
      <c r="L3330" t="s">
        <v>44</v>
      </c>
      <c r="M3330" t="s">
        <v>60</v>
      </c>
      <c r="N3330">
        <v>47848.800000000003</v>
      </c>
      <c r="O3330" t="s">
        <v>479</v>
      </c>
      <c r="P3330" t="s">
        <v>62</v>
      </c>
      <c r="Q3330">
        <v>85.07</v>
      </c>
      <c r="R3330">
        <v>4133.2</v>
      </c>
      <c r="S3330">
        <v>3399.17</v>
      </c>
      <c r="T3330">
        <v>5379.15</v>
      </c>
      <c r="U3330" t="str">
        <f>TEXT(Table1[[#This Row],[Booking_Date]],"mmm")</f>
        <v>Nov</v>
      </c>
      <c r="V3330">
        <f>YEAR(Table1[[#This Row],[Booking_Date]])</f>
        <v>2024</v>
      </c>
      <c r="W3330" t="s">
        <v>104</v>
      </c>
      <c r="X3330" t="str">
        <f>IF(Table1[[#This Row],[Freight_Cost]]&gt;50000,"High","Low")</f>
        <v>Low</v>
      </c>
      <c r="Y3330" s="5" t="str">
        <f>IF(Table1[[#This Row],[Profit]]&gt;10000,"Good","Average")</f>
        <v>Average</v>
      </c>
      <c r="Z3330" s="5" t="str" cm="1">
        <f t="array" ref="Z3330">_xlfn.IFS(K3330&lt;=5,"Excellent",K3330&lt;=10,"Good",TRUE,"Delayed")</f>
        <v>Good</v>
      </c>
      <c r="AA3330" s="5" t="str">
        <f>_xlfn.XLOOKUP(Table1[[#This Row],[Shipment_ID]],A:A,E:E)</f>
        <v>Evergreen</v>
      </c>
      <c r="AB3330" s="5">
        <f t="shared" ref="AB3330:AB3393" si="52">INDEX(T:T,MATCH(A3330,A:A,0))</f>
        <v>5379.15</v>
      </c>
    </row>
    <row r="3331" spans="1:28">
      <c r="A3331" t="s">
        <v>3525</v>
      </c>
      <c r="B3331" s="1">
        <v>46172</v>
      </c>
      <c r="C3331" t="s">
        <v>64</v>
      </c>
      <c r="D3331" t="s">
        <v>51</v>
      </c>
      <c r="E3331" t="s">
        <v>42</v>
      </c>
      <c r="F3331" t="s">
        <v>32</v>
      </c>
      <c r="G3331" t="s">
        <v>84</v>
      </c>
      <c r="H3331">
        <v>25.31</v>
      </c>
      <c r="I3331">
        <v>975</v>
      </c>
      <c r="J3331">
        <v>92.54</v>
      </c>
      <c r="K3331">
        <v>2</v>
      </c>
      <c r="L3331" t="s">
        <v>44</v>
      </c>
      <c r="M3331" t="s">
        <v>35</v>
      </c>
      <c r="N3331">
        <v>49583.8</v>
      </c>
      <c r="O3331" t="s">
        <v>143</v>
      </c>
      <c r="P3331" t="s">
        <v>70</v>
      </c>
      <c r="Q3331">
        <v>81.489999999999995</v>
      </c>
      <c r="R3331">
        <v>2962.4</v>
      </c>
      <c r="S3331">
        <v>3143.08</v>
      </c>
      <c r="T3331">
        <v>6232.45</v>
      </c>
      <c r="U3331" t="str">
        <f>TEXT(Table1[[#This Row],[Booking_Date]],"mmm")</f>
        <v>May</v>
      </c>
      <c r="V3331">
        <f>YEAR(Table1[[#This Row],[Booking_Date]])</f>
        <v>2026</v>
      </c>
      <c r="W3331" t="s">
        <v>75</v>
      </c>
      <c r="X3331" t="str">
        <f>IF(Table1[[#This Row],[Freight_Cost]]&gt;50000,"High","Low")</f>
        <v>Low</v>
      </c>
      <c r="Y3331" s="5" t="str">
        <f>IF(Table1[[#This Row],[Profit]]&gt;10000,"Good","Average")</f>
        <v>Average</v>
      </c>
      <c r="Z3331" s="5" t="str" cm="1">
        <f t="array" ref="Z3331">_xlfn.IFS(K3331&lt;=5,"Excellent",K3331&lt;=10,"Good",TRUE,"Delayed")</f>
        <v>Excellent</v>
      </c>
      <c r="AA3331" s="5" t="str">
        <f>_xlfn.XLOOKUP(Table1[[#This Row],[Shipment_ID]],A:A,E:E)</f>
        <v>CMA CGM</v>
      </c>
      <c r="AB3331" s="5">
        <f t="shared" si="52"/>
        <v>6232.45</v>
      </c>
    </row>
    <row r="3332" spans="1:28">
      <c r="A3332" t="s">
        <v>3526</v>
      </c>
      <c r="B3332" s="1">
        <v>45939</v>
      </c>
      <c r="C3332" t="s">
        <v>89</v>
      </c>
      <c r="D3332" t="s">
        <v>41</v>
      </c>
      <c r="E3332" t="s">
        <v>31</v>
      </c>
      <c r="F3332" t="s">
        <v>32</v>
      </c>
      <c r="G3332" t="s">
        <v>59</v>
      </c>
      <c r="H3332">
        <v>25.08</v>
      </c>
      <c r="I3332">
        <v>1645</v>
      </c>
      <c r="J3332">
        <v>99.43</v>
      </c>
      <c r="K3332">
        <v>5</v>
      </c>
      <c r="L3332" t="s">
        <v>68</v>
      </c>
      <c r="M3332" t="s">
        <v>35</v>
      </c>
      <c r="N3332">
        <v>60743.6</v>
      </c>
      <c r="O3332" t="s">
        <v>195</v>
      </c>
      <c r="P3332" t="s">
        <v>70</v>
      </c>
      <c r="Q3332">
        <v>88.38</v>
      </c>
      <c r="R3332">
        <v>4293.2</v>
      </c>
      <c r="S3332">
        <v>3974.14</v>
      </c>
      <c r="T3332">
        <v>8178.57</v>
      </c>
      <c r="U3332" t="str">
        <f>TEXT(Table1[[#This Row],[Booking_Date]],"mmm")</f>
        <v>Oct</v>
      </c>
      <c r="V3332">
        <f>YEAR(Table1[[#This Row],[Booking_Date]])</f>
        <v>2025</v>
      </c>
      <c r="W3332" t="s">
        <v>104</v>
      </c>
      <c r="X3332" t="str">
        <f>IF(Table1[[#This Row],[Freight_Cost]]&gt;50000,"High","Low")</f>
        <v>High</v>
      </c>
      <c r="Y3332" s="5" t="str">
        <f>IF(Table1[[#This Row],[Profit]]&gt;10000,"Good","Average")</f>
        <v>Average</v>
      </c>
      <c r="Z3332" s="5" t="str" cm="1">
        <f t="array" ref="Z3332">_xlfn.IFS(K3332&lt;=5,"Excellent",K3332&lt;=10,"Good",TRUE,"Delayed")</f>
        <v>Excellent</v>
      </c>
      <c r="AA3332" s="5" t="str">
        <f>_xlfn.XLOOKUP(Table1[[#This Row],[Shipment_ID]],A:A,E:E)</f>
        <v>Hapag-Lloyd</v>
      </c>
      <c r="AB3332" s="5">
        <f t="shared" si="52"/>
        <v>8178.57</v>
      </c>
    </row>
    <row r="3333" spans="1:28">
      <c r="A3333" t="s">
        <v>3527</v>
      </c>
      <c r="B3333" s="1">
        <v>46048</v>
      </c>
      <c r="C3333" t="s">
        <v>121</v>
      </c>
      <c r="D3333" t="s">
        <v>72</v>
      </c>
      <c r="E3333" t="s">
        <v>31</v>
      </c>
      <c r="F3333" t="s">
        <v>32</v>
      </c>
      <c r="G3333" t="s">
        <v>84</v>
      </c>
      <c r="H3333">
        <v>25.2</v>
      </c>
      <c r="I3333">
        <v>1007</v>
      </c>
      <c r="J3333">
        <v>93.98</v>
      </c>
      <c r="K3333">
        <v>3</v>
      </c>
      <c r="L3333" t="s">
        <v>68</v>
      </c>
      <c r="M3333" t="s">
        <v>35</v>
      </c>
      <c r="N3333">
        <v>52541.599999999999</v>
      </c>
      <c r="O3333" t="s">
        <v>259</v>
      </c>
      <c r="P3333" t="s">
        <v>37</v>
      </c>
      <c r="Q3333">
        <v>84.98</v>
      </c>
      <c r="R3333">
        <v>3022</v>
      </c>
      <c r="S3333">
        <v>2135.31</v>
      </c>
      <c r="T3333">
        <v>5205.0200000000004</v>
      </c>
      <c r="U3333" t="str">
        <f>TEXT(Table1[[#This Row],[Booking_Date]],"mmm")</f>
        <v>Jan</v>
      </c>
      <c r="V3333">
        <f>YEAR(Table1[[#This Row],[Booking_Date]])</f>
        <v>2026</v>
      </c>
      <c r="W3333" t="s">
        <v>38</v>
      </c>
      <c r="X3333" t="str">
        <f>IF(Table1[[#This Row],[Freight_Cost]]&gt;50000,"High","Low")</f>
        <v>High</v>
      </c>
      <c r="Y3333" s="5" t="str">
        <f>IF(Table1[[#This Row],[Profit]]&gt;10000,"Good","Average")</f>
        <v>Average</v>
      </c>
      <c r="Z3333" s="5" t="str" cm="1">
        <f t="array" ref="Z3333">_xlfn.IFS(K3333&lt;=5,"Excellent",K3333&lt;=10,"Good",TRUE,"Delayed")</f>
        <v>Excellent</v>
      </c>
      <c r="AA3333" s="5" t="str">
        <f>_xlfn.XLOOKUP(Table1[[#This Row],[Shipment_ID]],A:A,E:E)</f>
        <v>Hapag-Lloyd</v>
      </c>
      <c r="AB3333" s="5">
        <f t="shared" si="52"/>
        <v>5205.0200000000004</v>
      </c>
    </row>
    <row r="3334" spans="1:28">
      <c r="A3334" t="s">
        <v>3528</v>
      </c>
      <c r="B3334" s="1">
        <v>45946</v>
      </c>
      <c r="C3334" t="s">
        <v>29</v>
      </c>
      <c r="D3334" t="s">
        <v>41</v>
      </c>
      <c r="E3334" t="s">
        <v>83</v>
      </c>
      <c r="F3334" t="s">
        <v>58</v>
      </c>
      <c r="G3334" t="s">
        <v>43</v>
      </c>
      <c r="H3334">
        <v>17.89</v>
      </c>
      <c r="I3334">
        <v>1015</v>
      </c>
      <c r="J3334">
        <v>90.85</v>
      </c>
      <c r="K3334">
        <v>4</v>
      </c>
      <c r="L3334" t="s">
        <v>68</v>
      </c>
      <c r="M3334" t="s">
        <v>60</v>
      </c>
      <c r="N3334">
        <v>53683</v>
      </c>
      <c r="O3334" t="s">
        <v>156</v>
      </c>
      <c r="P3334" t="s">
        <v>70</v>
      </c>
      <c r="Q3334">
        <v>88.02</v>
      </c>
      <c r="R3334">
        <v>2745.6</v>
      </c>
      <c r="S3334">
        <v>2115.63</v>
      </c>
      <c r="T3334">
        <v>6825.77</v>
      </c>
      <c r="U3334" t="str">
        <f>TEXT(Table1[[#This Row],[Booking_Date]],"mmm")</f>
        <v>Oct</v>
      </c>
      <c r="V3334">
        <f>YEAR(Table1[[#This Row],[Booking_Date]])</f>
        <v>2025</v>
      </c>
      <c r="W3334" t="s">
        <v>104</v>
      </c>
      <c r="X3334" t="str">
        <f>IF(Table1[[#This Row],[Freight_Cost]]&gt;50000,"High","Low")</f>
        <v>High</v>
      </c>
      <c r="Y3334" s="5" t="str">
        <f>IF(Table1[[#This Row],[Profit]]&gt;10000,"Good","Average")</f>
        <v>Average</v>
      </c>
      <c r="Z3334" s="5" t="str" cm="1">
        <f t="array" ref="Z3334">_xlfn.IFS(K3334&lt;=5,"Excellent",K3334&lt;=10,"Good",TRUE,"Delayed")</f>
        <v>Excellent</v>
      </c>
      <c r="AA3334" s="5" t="str">
        <f>_xlfn.XLOOKUP(Table1[[#This Row],[Shipment_ID]],A:A,E:E)</f>
        <v>MSC</v>
      </c>
      <c r="AB3334" s="5">
        <f t="shared" si="52"/>
        <v>6825.77</v>
      </c>
    </row>
    <row r="3335" spans="1:28">
      <c r="A3335" t="s">
        <v>3529</v>
      </c>
      <c r="B3335" s="1">
        <v>45800</v>
      </c>
      <c r="C3335" t="s">
        <v>115</v>
      </c>
      <c r="D3335" t="s">
        <v>30</v>
      </c>
      <c r="E3335" t="s">
        <v>66</v>
      </c>
      <c r="F3335" t="s">
        <v>58</v>
      </c>
      <c r="G3335" t="s">
        <v>33</v>
      </c>
      <c r="H3335">
        <v>26.22</v>
      </c>
      <c r="I3335">
        <v>403</v>
      </c>
      <c r="J3335">
        <v>88.51</v>
      </c>
      <c r="K3335">
        <v>3</v>
      </c>
      <c r="L3335" t="s">
        <v>34</v>
      </c>
      <c r="M3335" t="s">
        <v>35</v>
      </c>
      <c r="N3335">
        <v>60055.199999999997</v>
      </c>
      <c r="O3335" t="s">
        <v>124</v>
      </c>
      <c r="P3335" t="s">
        <v>47</v>
      </c>
      <c r="Q3335">
        <v>87.75</v>
      </c>
      <c r="R3335">
        <v>1854.8</v>
      </c>
      <c r="S3335">
        <v>3304.72</v>
      </c>
      <c r="T3335">
        <v>6788.78</v>
      </c>
      <c r="U3335" t="str">
        <f>TEXT(Table1[[#This Row],[Booking_Date]],"mmm")</f>
        <v>May</v>
      </c>
      <c r="V3335">
        <f>YEAR(Table1[[#This Row],[Booking_Date]])</f>
        <v>2025</v>
      </c>
      <c r="W3335" t="s">
        <v>75</v>
      </c>
      <c r="X3335" t="str">
        <f>IF(Table1[[#This Row],[Freight_Cost]]&gt;50000,"High","Low")</f>
        <v>High</v>
      </c>
      <c r="Y3335" s="5" t="str">
        <f>IF(Table1[[#This Row],[Profit]]&gt;10000,"Good","Average")</f>
        <v>Average</v>
      </c>
      <c r="Z3335" s="5" t="str" cm="1">
        <f t="array" ref="Z3335">_xlfn.IFS(K3335&lt;=5,"Excellent",K3335&lt;=10,"Good",TRUE,"Delayed")</f>
        <v>Excellent</v>
      </c>
      <c r="AA3335" s="5" t="str">
        <f>_xlfn.XLOOKUP(Table1[[#This Row],[Shipment_ID]],A:A,E:E)</f>
        <v>COSCO</v>
      </c>
      <c r="AB3335" s="5">
        <f t="shared" si="52"/>
        <v>6788.78</v>
      </c>
    </row>
    <row r="3336" spans="1:28">
      <c r="A3336" t="s">
        <v>3530</v>
      </c>
      <c r="B3336" s="1">
        <v>45544</v>
      </c>
      <c r="C3336" t="s">
        <v>121</v>
      </c>
      <c r="D3336" t="s">
        <v>51</v>
      </c>
      <c r="E3336" t="s">
        <v>31</v>
      </c>
      <c r="F3336" t="s">
        <v>32</v>
      </c>
      <c r="G3336" t="s">
        <v>84</v>
      </c>
      <c r="H3336">
        <v>27.03</v>
      </c>
      <c r="I3336">
        <v>1075</v>
      </c>
      <c r="J3336">
        <v>95.46</v>
      </c>
      <c r="K3336">
        <v>4</v>
      </c>
      <c r="L3336" t="s">
        <v>34</v>
      </c>
      <c r="M3336" t="s">
        <v>60</v>
      </c>
      <c r="N3336">
        <v>53682.2</v>
      </c>
      <c r="O3336" t="s">
        <v>175</v>
      </c>
      <c r="P3336" t="s">
        <v>78</v>
      </c>
      <c r="Q3336">
        <v>82.53</v>
      </c>
      <c r="R3336">
        <v>3231.2</v>
      </c>
      <c r="S3336">
        <v>3800.88</v>
      </c>
      <c r="T3336">
        <v>4573.4399999999996</v>
      </c>
      <c r="U3336" t="str">
        <f>TEXT(Table1[[#This Row],[Booking_Date]],"mmm")</f>
        <v>Sep</v>
      </c>
      <c r="V3336">
        <f>YEAR(Table1[[#This Row],[Booking_Date]])</f>
        <v>2024</v>
      </c>
      <c r="W3336" t="s">
        <v>48</v>
      </c>
      <c r="X3336" t="str">
        <f>IF(Table1[[#This Row],[Freight_Cost]]&gt;50000,"High","Low")</f>
        <v>High</v>
      </c>
      <c r="Y3336" s="5" t="str">
        <f>IF(Table1[[#This Row],[Profit]]&gt;10000,"Good","Average")</f>
        <v>Average</v>
      </c>
      <c r="Z3336" s="5" t="str" cm="1">
        <f t="array" ref="Z3336">_xlfn.IFS(K3336&lt;=5,"Excellent",K3336&lt;=10,"Good",TRUE,"Delayed")</f>
        <v>Excellent</v>
      </c>
      <c r="AA3336" s="5" t="str">
        <f>_xlfn.XLOOKUP(Table1[[#This Row],[Shipment_ID]],A:A,E:E)</f>
        <v>Hapag-Lloyd</v>
      </c>
      <c r="AB3336" s="5">
        <f t="shared" si="52"/>
        <v>4573.4399999999996</v>
      </c>
    </row>
    <row r="3337" spans="1:28">
      <c r="A3337" t="s">
        <v>3531</v>
      </c>
      <c r="B3337" s="1">
        <v>45737</v>
      </c>
      <c r="C3337" t="s">
        <v>121</v>
      </c>
      <c r="D3337" t="s">
        <v>65</v>
      </c>
      <c r="E3337" t="s">
        <v>31</v>
      </c>
      <c r="F3337" t="s">
        <v>32</v>
      </c>
      <c r="G3337" t="s">
        <v>90</v>
      </c>
      <c r="H3337">
        <v>17.760000000000002</v>
      </c>
      <c r="I3337">
        <v>2506</v>
      </c>
      <c r="J3337">
        <v>94.31</v>
      </c>
      <c r="K3337">
        <v>8</v>
      </c>
      <c r="L3337" t="s">
        <v>68</v>
      </c>
      <c r="M3337" t="s">
        <v>35</v>
      </c>
      <c r="N3337">
        <v>63873.2</v>
      </c>
      <c r="O3337" t="s">
        <v>207</v>
      </c>
      <c r="P3337" t="s">
        <v>47</v>
      </c>
      <c r="Q3337">
        <v>86.69</v>
      </c>
      <c r="R3337">
        <v>5722.4</v>
      </c>
      <c r="S3337">
        <v>3466.61</v>
      </c>
      <c r="T3337">
        <v>8298.2999999999993</v>
      </c>
      <c r="U3337" t="str">
        <f>TEXT(Table1[[#This Row],[Booking_Date]],"mmm")</f>
        <v>Mar</v>
      </c>
      <c r="V3337">
        <f>YEAR(Table1[[#This Row],[Booking_Date]])</f>
        <v>2025</v>
      </c>
      <c r="W3337" t="s">
        <v>38</v>
      </c>
      <c r="X3337" t="str">
        <f>IF(Table1[[#This Row],[Freight_Cost]]&gt;50000,"High","Low")</f>
        <v>High</v>
      </c>
      <c r="Y3337" s="5" t="str">
        <f>IF(Table1[[#This Row],[Profit]]&gt;10000,"Good","Average")</f>
        <v>Average</v>
      </c>
      <c r="Z3337" s="5" t="str" cm="1">
        <f t="array" ref="Z3337">_xlfn.IFS(K3337&lt;=5,"Excellent",K3337&lt;=10,"Good",TRUE,"Delayed")</f>
        <v>Good</v>
      </c>
      <c r="AA3337" s="5" t="str">
        <f>_xlfn.XLOOKUP(Table1[[#This Row],[Shipment_ID]],A:A,E:E)</f>
        <v>Hapag-Lloyd</v>
      </c>
      <c r="AB3337" s="5">
        <f t="shared" si="52"/>
        <v>8298.2999999999993</v>
      </c>
    </row>
    <row r="3338" spans="1:28">
      <c r="A3338" t="s">
        <v>3532</v>
      </c>
      <c r="B3338" s="1">
        <v>46162</v>
      </c>
      <c r="C3338" t="s">
        <v>64</v>
      </c>
      <c r="D3338" t="s">
        <v>82</v>
      </c>
      <c r="E3338" t="s">
        <v>31</v>
      </c>
      <c r="F3338" t="s">
        <v>58</v>
      </c>
      <c r="G3338" t="s">
        <v>90</v>
      </c>
      <c r="H3338">
        <v>25.72</v>
      </c>
      <c r="I3338">
        <v>991</v>
      </c>
      <c r="J3338">
        <v>98.02</v>
      </c>
      <c r="K3338">
        <v>3</v>
      </c>
      <c r="L3338" t="s">
        <v>68</v>
      </c>
      <c r="M3338" t="s">
        <v>45</v>
      </c>
      <c r="N3338">
        <v>62802.400000000001</v>
      </c>
      <c r="O3338" t="s">
        <v>461</v>
      </c>
      <c r="P3338" t="s">
        <v>74</v>
      </c>
      <c r="Q3338">
        <v>82.72</v>
      </c>
      <c r="R3338">
        <v>3010.8</v>
      </c>
      <c r="S3338">
        <v>4020.59</v>
      </c>
      <c r="T3338">
        <v>7060.2</v>
      </c>
      <c r="U3338" t="str">
        <f>TEXT(Table1[[#This Row],[Booking_Date]],"mmm")</f>
        <v>May</v>
      </c>
      <c r="V3338">
        <f>YEAR(Table1[[#This Row],[Booking_Date]])</f>
        <v>2026</v>
      </c>
      <c r="W3338" t="s">
        <v>75</v>
      </c>
      <c r="X3338" t="str">
        <f>IF(Table1[[#This Row],[Freight_Cost]]&gt;50000,"High","Low")</f>
        <v>High</v>
      </c>
      <c r="Y3338" s="5" t="str">
        <f>IF(Table1[[#This Row],[Profit]]&gt;10000,"Good","Average")</f>
        <v>Average</v>
      </c>
      <c r="Z3338" s="5" t="str" cm="1">
        <f t="array" ref="Z3338">_xlfn.IFS(K3338&lt;=5,"Excellent",K3338&lt;=10,"Good",TRUE,"Delayed")</f>
        <v>Excellent</v>
      </c>
      <c r="AA3338" s="5" t="str">
        <f>_xlfn.XLOOKUP(Table1[[#This Row],[Shipment_ID]],A:A,E:E)</f>
        <v>Hapag-Lloyd</v>
      </c>
      <c r="AB3338" s="5">
        <f t="shared" si="52"/>
        <v>7060.2</v>
      </c>
    </row>
    <row r="3339" spans="1:28">
      <c r="A3339" t="s">
        <v>3533</v>
      </c>
      <c r="B3339" s="1">
        <v>46102</v>
      </c>
      <c r="C3339" t="s">
        <v>64</v>
      </c>
      <c r="D3339" t="s">
        <v>56</v>
      </c>
      <c r="E3339" t="s">
        <v>57</v>
      </c>
      <c r="F3339" t="s">
        <v>58</v>
      </c>
      <c r="G3339" t="s">
        <v>67</v>
      </c>
      <c r="H3339">
        <v>27.83</v>
      </c>
      <c r="I3339">
        <v>2072</v>
      </c>
      <c r="J3339">
        <v>94.45</v>
      </c>
      <c r="K3339">
        <v>6</v>
      </c>
      <c r="L3339" t="s">
        <v>44</v>
      </c>
      <c r="M3339" t="s">
        <v>60</v>
      </c>
      <c r="N3339">
        <v>73245</v>
      </c>
      <c r="O3339" t="s">
        <v>593</v>
      </c>
      <c r="P3339" t="s">
        <v>78</v>
      </c>
      <c r="Q3339">
        <v>81.52</v>
      </c>
      <c r="R3339">
        <v>5257.2</v>
      </c>
      <c r="S3339">
        <v>3429.85</v>
      </c>
      <c r="T3339">
        <v>9431.6299999999992</v>
      </c>
      <c r="U3339" t="str">
        <f>TEXT(Table1[[#This Row],[Booking_Date]],"mmm")</f>
        <v>Mar</v>
      </c>
      <c r="V3339">
        <f>YEAR(Table1[[#This Row],[Booking_Date]])</f>
        <v>2026</v>
      </c>
      <c r="W3339" t="s">
        <v>38</v>
      </c>
      <c r="X3339" t="str">
        <f>IF(Table1[[#This Row],[Freight_Cost]]&gt;50000,"High","Low")</f>
        <v>High</v>
      </c>
      <c r="Y3339" s="5" t="str">
        <f>IF(Table1[[#This Row],[Profit]]&gt;10000,"Good","Average")</f>
        <v>Average</v>
      </c>
      <c r="Z3339" s="5" t="str" cm="1">
        <f t="array" ref="Z3339">_xlfn.IFS(K3339&lt;=5,"Excellent",K3339&lt;=10,"Good",TRUE,"Delayed")</f>
        <v>Good</v>
      </c>
      <c r="AA3339" s="5" t="str">
        <f>_xlfn.XLOOKUP(Table1[[#This Row],[Shipment_ID]],A:A,E:E)</f>
        <v>Evergreen</v>
      </c>
      <c r="AB3339" s="5">
        <f t="shared" si="52"/>
        <v>9431.6299999999992</v>
      </c>
    </row>
    <row r="3340" spans="1:28">
      <c r="A3340" t="s">
        <v>3534</v>
      </c>
      <c r="B3340" s="1">
        <v>46114</v>
      </c>
      <c r="C3340" t="s">
        <v>89</v>
      </c>
      <c r="D3340" t="s">
        <v>72</v>
      </c>
      <c r="E3340" t="s">
        <v>66</v>
      </c>
      <c r="F3340" t="s">
        <v>58</v>
      </c>
      <c r="G3340" t="s">
        <v>67</v>
      </c>
      <c r="H3340">
        <v>14.9</v>
      </c>
      <c r="I3340">
        <v>1795</v>
      </c>
      <c r="J3340">
        <v>87.9</v>
      </c>
      <c r="K3340">
        <v>6</v>
      </c>
      <c r="L3340" t="s">
        <v>34</v>
      </c>
      <c r="M3340" t="s">
        <v>45</v>
      </c>
      <c r="N3340">
        <v>63998</v>
      </c>
      <c r="O3340" t="s">
        <v>268</v>
      </c>
      <c r="P3340" t="s">
        <v>78</v>
      </c>
      <c r="Q3340">
        <v>88.71</v>
      </c>
      <c r="R3340">
        <v>4186</v>
      </c>
      <c r="S3340">
        <v>4985.79</v>
      </c>
      <c r="T3340">
        <v>6565.54</v>
      </c>
      <c r="U3340" t="str">
        <f>TEXT(Table1[[#This Row],[Booking_Date]],"mmm")</f>
        <v>Apr</v>
      </c>
      <c r="V3340">
        <f>YEAR(Table1[[#This Row],[Booking_Date]])</f>
        <v>2026</v>
      </c>
      <c r="W3340" t="s">
        <v>75</v>
      </c>
      <c r="X3340" t="str">
        <f>IF(Table1[[#This Row],[Freight_Cost]]&gt;50000,"High","Low")</f>
        <v>High</v>
      </c>
      <c r="Y3340" s="5" t="str">
        <f>IF(Table1[[#This Row],[Profit]]&gt;10000,"Good","Average")</f>
        <v>Average</v>
      </c>
      <c r="Z3340" s="5" t="str" cm="1">
        <f t="array" ref="Z3340">_xlfn.IFS(K3340&lt;=5,"Excellent",K3340&lt;=10,"Good",TRUE,"Delayed")</f>
        <v>Good</v>
      </c>
      <c r="AA3340" s="5" t="str">
        <f>_xlfn.XLOOKUP(Table1[[#This Row],[Shipment_ID]],A:A,E:E)</f>
        <v>COSCO</v>
      </c>
      <c r="AB3340" s="5">
        <f t="shared" si="52"/>
        <v>6565.54</v>
      </c>
    </row>
    <row r="3341" spans="1:28">
      <c r="A3341" t="s">
        <v>3535</v>
      </c>
      <c r="B3341" s="1">
        <v>46130</v>
      </c>
      <c r="C3341" t="s">
        <v>64</v>
      </c>
      <c r="D3341" t="s">
        <v>108</v>
      </c>
      <c r="E3341" t="s">
        <v>66</v>
      </c>
      <c r="F3341" t="s">
        <v>58</v>
      </c>
      <c r="G3341" t="s">
        <v>33</v>
      </c>
      <c r="H3341">
        <v>22.31</v>
      </c>
      <c r="I3341">
        <v>1214</v>
      </c>
      <c r="J3341">
        <v>104.22</v>
      </c>
      <c r="K3341">
        <v>5</v>
      </c>
      <c r="L3341" t="s">
        <v>68</v>
      </c>
      <c r="M3341" t="s">
        <v>35</v>
      </c>
      <c r="N3341">
        <v>65653.399999999994</v>
      </c>
      <c r="O3341" t="s">
        <v>200</v>
      </c>
      <c r="P3341" t="s">
        <v>54</v>
      </c>
      <c r="Q3341">
        <v>81.39</v>
      </c>
      <c r="R3341">
        <v>3320.4</v>
      </c>
      <c r="S3341">
        <v>2108.58</v>
      </c>
      <c r="T3341">
        <v>8774.0300000000007</v>
      </c>
      <c r="U3341" t="str">
        <f>TEXT(Table1[[#This Row],[Booking_Date]],"mmm")</f>
        <v>Apr</v>
      </c>
      <c r="V3341">
        <f>YEAR(Table1[[#This Row],[Booking_Date]])</f>
        <v>2026</v>
      </c>
      <c r="W3341" t="s">
        <v>75</v>
      </c>
      <c r="X3341" t="str">
        <f>IF(Table1[[#This Row],[Freight_Cost]]&gt;50000,"High","Low")</f>
        <v>High</v>
      </c>
      <c r="Y3341" s="5" t="str">
        <f>IF(Table1[[#This Row],[Profit]]&gt;10000,"Good","Average")</f>
        <v>Average</v>
      </c>
      <c r="Z3341" s="5" t="str" cm="1">
        <f t="array" ref="Z3341">_xlfn.IFS(K3341&lt;=5,"Excellent",K3341&lt;=10,"Good",TRUE,"Delayed")</f>
        <v>Excellent</v>
      </c>
      <c r="AA3341" s="5" t="str">
        <f>_xlfn.XLOOKUP(Table1[[#This Row],[Shipment_ID]],A:A,E:E)</f>
        <v>COSCO</v>
      </c>
      <c r="AB3341" s="5">
        <f t="shared" si="52"/>
        <v>8774.0300000000007</v>
      </c>
    </row>
    <row r="3342" spans="1:28">
      <c r="A3342" t="s">
        <v>3536</v>
      </c>
      <c r="B3342" s="1">
        <v>45974</v>
      </c>
      <c r="C3342" t="s">
        <v>64</v>
      </c>
      <c r="D3342" t="s">
        <v>51</v>
      </c>
      <c r="E3342" t="s">
        <v>31</v>
      </c>
      <c r="F3342" t="s">
        <v>32</v>
      </c>
      <c r="G3342" t="s">
        <v>33</v>
      </c>
      <c r="H3342">
        <v>19.010000000000002</v>
      </c>
      <c r="I3342">
        <v>1437</v>
      </c>
      <c r="J3342">
        <v>87.03</v>
      </c>
      <c r="K3342">
        <v>4</v>
      </c>
      <c r="L3342" t="s">
        <v>34</v>
      </c>
      <c r="M3342" t="s">
        <v>35</v>
      </c>
      <c r="N3342">
        <v>53796.6</v>
      </c>
      <c r="O3342" t="s">
        <v>236</v>
      </c>
      <c r="P3342" t="s">
        <v>78</v>
      </c>
      <c r="Q3342">
        <v>82.21</v>
      </c>
      <c r="R3342">
        <v>3634.4</v>
      </c>
      <c r="S3342">
        <v>1609.22</v>
      </c>
      <c r="T3342">
        <v>6186.8</v>
      </c>
      <c r="U3342" t="str">
        <f>TEXT(Table1[[#This Row],[Booking_Date]],"mmm")</f>
        <v>Nov</v>
      </c>
      <c r="V3342">
        <f>YEAR(Table1[[#This Row],[Booking_Date]])</f>
        <v>2025</v>
      </c>
      <c r="W3342" t="s">
        <v>104</v>
      </c>
      <c r="X3342" t="str">
        <f>IF(Table1[[#This Row],[Freight_Cost]]&gt;50000,"High","Low")</f>
        <v>High</v>
      </c>
      <c r="Y3342" s="5" t="str">
        <f>IF(Table1[[#This Row],[Profit]]&gt;10000,"Good","Average")</f>
        <v>Average</v>
      </c>
      <c r="Z3342" s="5" t="str" cm="1">
        <f t="array" ref="Z3342">_xlfn.IFS(K3342&lt;=5,"Excellent",K3342&lt;=10,"Good",TRUE,"Delayed")</f>
        <v>Excellent</v>
      </c>
      <c r="AA3342" s="5" t="str">
        <f>_xlfn.XLOOKUP(Table1[[#This Row],[Shipment_ID]],A:A,E:E)</f>
        <v>Hapag-Lloyd</v>
      </c>
      <c r="AB3342" s="5">
        <f t="shared" si="52"/>
        <v>6186.8</v>
      </c>
    </row>
    <row r="3343" spans="1:28">
      <c r="A3343" t="s">
        <v>3537</v>
      </c>
      <c r="B3343" s="1">
        <v>45549</v>
      </c>
      <c r="C3343" t="s">
        <v>50</v>
      </c>
      <c r="D3343" t="s">
        <v>56</v>
      </c>
      <c r="E3343" t="s">
        <v>57</v>
      </c>
      <c r="F3343" t="s">
        <v>58</v>
      </c>
      <c r="G3343" t="s">
        <v>84</v>
      </c>
      <c r="H3343">
        <v>24.15</v>
      </c>
      <c r="I3343">
        <v>435</v>
      </c>
      <c r="J3343">
        <v>88.78</v>
      </c>
      <c r="K3343">
        <v>3</v>
      </c>
      <c r="L3343" t="s">
        <v>68</v>
      </c>
      <c r="M3343" t="s">
        <v>45</v>
      </c>
      <c r="N3343">
        <v>53608.6</v>
      </c>
      <c r="O3343" t="s">
        <v>118</v>
      </c>
      <c r="P3343" t="s">
        <v>47</v>
      </c>
      <c r="Q3343">
        <v>85.73</v>
      </c>
      <c r="R3343">
        <v>1836</v>
      </c>
      <c r="S3343">
        <v>1629.46</v>
      </c>
      <c r="T3343">
        <v>4338.1000000000004</v>
      </c>
      <c r="U3343" t="str">
        <f>TEXT(Table1[[#This Row],[Booking_Date]],"mmm")</f>
        <v>Sep</v>
      </c>
      <c r="V3343">
        <f>YEAR(Table1[[#This Row],[Booking_Date]])</f>
        <v>2024</v>
      </c>
      <c r="W3343" t="s">
        <v>48</v>
      </c>
      <c r="X3343" t="str">
        <f>IF(Table1[[#This Row],[Freight_Cost]]&gt;50000,"High","Low")</f>
        <v>High</v>
      </c>
      <c r="Y3343" s="5" t="str">
        <f>IF(Table1[[#This Row],[Profit]]&gt;10000,"Good","Average")</f>
        <v>Average</v>
      </c>
      <c r="Z3343" s="5" t="str" cm="1">
        <f t="array" ref="Z3343">_xlfn.IFS(K3343&lt;=5,"Excellent",K3343&lt;=10,"Good",TRUE,"Delayed")</f>
        <v>Excellent</v>
      </c>
      <c r="AA3343" s="5" t="str">
        <f>_xlfn.XLOOKUP(Table1[[#This Row],[Shipment_ID]],A:A,E:E)</f>
        <v>Evergreen</v>
      </c>
      <c r="AB3343" s="5">
        <f t="shared" si="52"/>
        <v>4338.1000000000004</v>
      </c>
    </row>
    <row r="3344" spans="1:28">
      <c r="A3344" t="s">
        <v>3538</v>
      </c>
      <c r="B3344" s="1">
        <v>45878</v>
      </c>
      <c r="C3344" t="s">
        <v>115</v>
      </c>
      <c r="D3344" t="s">
        <v>56</v>
      </c>
      <c r="E3344" t="s">
        <v>66</v>
      </c>
      <c r="F3344" t="s">
        <v>32</v>
      </c>
      <c r="G3344" t="s">
        <v>67</v>
      </c>
      <c r="H3344">
        <v>19.920000000000002</v>
      </c>
      <c r="I3344">
        <v>1392</v>
      </c>
      <c r="J3344">
        <v>103.86</v>
      </c>
      <c r="K3344">
        <v>3</v>
      </c>
      <c r="L3344" t="s">
        <v>44</v>
      </c>
      <c r="M3344" t="s">
        <v>35</v>
      </c>
      <c r="N3344">
        <v>51095.199999999997</v>
      </c>
      <c r="O3344" t="s">
        <v>77</v>
      </c>
      <c r="P3344" t="s">
        <v>70</v>
      </c>
      <c r="Q3344">
        <v>85.34</v>
      </c>
      <c r="R3344">
        <v>3580.8</v>
      </c>
      <c r="S3344">
        <v>4184.95</v>
      </c>
      <c r="T3344">
        <v>6179.25</v>
      </c>
      <c r="U3344" t="str">
        <f>TEXT(Table1[[#This Row],[Booking_Date]],"mmm")</f>
        <v>Aug</v>
      </c>
      <c r="V3344">
        <f>YEAR(Table1[[#This Row],[Booking_Date]])</f>
        <v>2025</v>
      </c>
      <c r="W3344" t="s">
        <v>48</v>
      </c>
      <c r="X3344" t="str">
        <f>IF(Table1[[#This Row],[Freight_Cost]]&gt;50000,"High","Low")</f>
        <v>High</v>
      </c>
      <c r="Y3344" s="5" t="str">
        <f>IF(Table1[[#This Row],[Profit]]&gt;10000,"Good","Average")</f>
        <v>Average</v>
      </c>
      <c r="Z3344" s="5" t="str" cm="1">
        <f t="array" ref="Z3344">_xlfn.IFS(K3344&lt;=5,"Excellent",K3344&lt;=10,"Good",TRUE,"Delayed")</f>
        <v>Excellent</v>
      </c>
      <c r="AA3344" s="5" t="str">
        <f>_xlfn.XLOOKUP(Table1[[#This Row],[Shipment_ID]],A:A,E:E)</f>
        <v>COSCO</v>
      </c>
      <c r="AB3344" s="5">
        <f t="shared" si="52"/>
        <v>6179.25</v>
      </c>
    </row>
    <row r="3345" spans="1:28">
      <c r="A3345" t="s">
        <v>3539</v>
      </c>
      <c r="B3345" s="1">
        <v>45311</v>
      </c>
      <c r="C3345" t="s">
        <v>40</v>
      </c>
      <c r="D3345" t="s">
        <v>41</v>
      </c>
      <c r="E3345" t="s">
        <v>42</v>
      </c>
      <c r="F3345" t="s">
        <v>32</v>
      </c>
      <c r="G3345" t="s">
        <v>52</v>
      </c>
      <c r="H3345">
        <v>26.84</v>
      </c>
      <c r="I3345">
        <v>830</v>
      </c>
      <c r="J3345">
        <v>95.57</v>
      </c>
      <c r="K3345">
        <v>4</v>
      </c>
      <c r="L3345" t="s">
        <v>44</v>
      </c>
      <c r="M3345" t="s">
        <v>35</v>
      </c>
      <c r="N3345">
        <v>49584.4</v>
      </c>
      <c r="O3345" t="s">
        <v>425</v>
      </c>
      <c r="P3345" t="s">
        <v>74</v>
      </c>
      <c r="Q3345">
        <v>86.3</v>
      </c>
      <c r="R3345">
        <v>2733.6</v>
      </c>
      <c r="S3345">
        <v>4585.32</v>
      </c>
      <c r="T3345">
        <v>4691.96</v>
      </c>
      <c r="U3345" t="str">
        <f>TEXT(Table1[[#This Row],[Booking_Date]],"mmm")</f>
        <v>Jan</v>
      </c>
      <c r="V3345">
        <f>YEAR(Table1[[#This Row],[Booking_Date]])</f>
        <v>2024</v>
      </c>
      <c r="W3345" t="s">
        <v>38</v>
      </c>
      <c r="X3345" t="str">
        <f>IF(Table1[[#This Row],[Freight_Cost]]&gt;50000,"High","Low")</f>
        <v>Low</v>
      </c>
      <c r="Y3345" s="5" t="str">
        <f>IF(Table1[[#This Row],[Profit]]&gt;10000,"Good","Average")</f>
        <v>Average</v>
      </c>
      <c r="Z3345" s="5" t="str" cm="1">
        <f t="array" ref="Z3345">_xlfn.IFS(K3345&lt;=5,"Excellent",K3345&lt;=10,"Good",TRUE,"Delayed")</f>
        <v>Excellent</v>
      </c>
      <c r="AA3345" s="5" t="str">
        <f>_xlfn.XLOOKUP(Table1[[#This Row],[Shipment_ID]],A:A,E:E)</f>
        <v>CMA CGM</v>
      </c>
      <c r="AB3345" s="5">
        <f t="shared" si="52"/>
        <v>4691.96</v>
      </c>
    </row>
    <row r="3346" spans="1:28">
      <c r="A3346" t="s">
        <v>3540</v>
      </c>
      <c r="B3346" s="1">
        <v>45359</v>
      </c>
      <c r="C3346" t="s">
        <v>29</v>
      </c>
      <c r="D3346" t="s">
        <v>72</v>
      </c>
      <c r="E3346" t="s">
        <v>83</v>
      </c>
      <c r="F3346" t="s">
        <v>32</v>
      </c>
      <c r="G3346" t="s">
        <v>43</v>
      </c>
      <c r="H3346">
        <v>18.29</v>
      </c>
      <c r="I3346">
        <v>2527</v>
      </c>
      <c r="J3346">
        <v>101.87</v>
      </c>
      <c r="K3346">
        <v>7</v>
      </c>
      <c r="L3346" t="s">
        <v>68</v>
      </c>
      <c r="M3346" t="s">
        <v>60</v>
      </c>
      <c r="N3346">
        <v>61509.4</v>
      </c>
      <c r="O3346" t="s">
        <v>182</v>
      </c>
      <c r="P3346" t="s">
        <v>54</v>
      </c>
      <c r="Q3346">
        <v>88.37</v>
      </c>
      <c r="R3346">
        <v>5785.6</v>
      </c>
      <c r="S3346">
        <v>3231.44</v>
      </c>
      <c r="T3346">
        <v>5953.17</v>
      </c>
      <c r="U3346" t="str">
        <f>TEXT(Table1[[#This Row],[Booking_Date]],"mmm")</f>
        <v>Mar</v>
      </c>
      <c r="V3346">
        <f>YEAR(Table1[[#This Row],[Booking_Date]])</f>
        <v>2024</v>
      </c>
      <c r="W3346" t="s">
        <v>38</v>
      </c>
      <c r="X3346" t="str">
        <f>IF(Table1[[#This Row],[Freight_Cost]]&gt;50000,"High","Low")</f>
        <v>High</v>
      </c>
      <c r="Y3346" s="5" t="str">
        <f>IF(Table1[[#This Row],[Profit]]&gt;10000,"Good","Average")</f>
        <v>Average</v>
      </c>
      <c r="Z3346" s="5" t="str" cm="1">
        <f t="array" ref="Z3346">_xlfn.IFS(K3346&lt;=5,"Excellent",K3346&lt;=10,"Good",TRUE,"Delayed")</f>
        <v>Good</v>
      </c>
      <c r="AA3346" s="5" t="str">
        <f>_xlfn.XLOOKUP(Table1[[#This Row],[Shipment_ID]],A:A,E:E)</f>
        <v>MSC</v>
      </c>
      <c r="AB3346" s="5">
        <f t="shared" si="52"/>
        <v>5953.17</v>
      </c>
    </row>
    <row r="3347" spans="1:28">
      <c r="A3347" t="s">
        <v>3541</v>
      </c>
      <c r="B3347" s="1">
        <v>45607</v>
      </c>
      <c r="C3347" t="s">
        <v>29</v>
      </c>
      <c r="D3347" t="s">
        <v>65</v>
      </c>
      <c r="E3347" t="s">
        <v>99</v>
      </c>
      <c r="F3347" t="s">
        <v>32</v>
      </c>
      <c r="G3347" t="s">
        <v>52</v>
      </c>
      <c r="H3347">
        <v>20.55</v>
      </c>
      <c r="I3347">
        <v>2323</v>
      </c>
      <c r="J3347">
        <v>97.04</v>
      </c>
      <c r="K3347">
        <v>6</v>
      </c>
      <c r="L3347" t="s">
        <v>34</v>
      </c>
      <c r="M3347" t="s">
        <v>60</v>
      </c>
      <c r="N3347">
        <v>63015.8</v>
      </c>
      <c r="O3347" t="s">
        <v>277</v>
      </c>
      <c r="P3347" t="s">
        <v>74</v>
      </c>
      <c r="Q3347">
        <v>85.48</v>
      </c>
      <c r="R3347">
        <v>5468</v>
      </c>
      <c r="S3347">
        <v>1763.21</v>
      </c>
      <c r="T3347">
        <v>6473.67</v>
      </c>
      <c r="U3347" t="str">
        <f>TEXT(Table1[[#This Row],[Booking_Date]],"mmm")</f>
        <v>Nov</v>
      </c>
      <c r="V3347">
        <f>YEAR(Table1[[#This Row],[Booking_Date]])</f>
        <v>2024</v>
      </c>
      <c r="W3347" t="s">
        <v>104</v>
      </c>
      <c r="X3347" t="str">
        <f>IF(Table1[[#This Row],[Freight_Cost]]&gt;50000,"High","Low")</f>
        <v>High</v>
      </c>
      <c r="Y3347" s="5" t="str">
        <f>IF(Table1[[#This Row],[Profit]]&gt;10000,"Good","Average")</f>
        <v>Average</v>
      </c>
      <c r="Z3347" s="5" t="str" cm="1">
        <f t="array" ref="Z3347">_xlfn.IFS(K3347&lt;=5,"Excellent",K3347&lt;=10,"Good",TRUE,"Delayed")</f>
        <v>Good</v>
      </c>
      <c r="AA3347" s="5" t="str">
        <f>_xlfn.XLOOKUP(Table1[[#This Row],[Shipment_ID]],A:A,E:E)</f>
        <v>ONE</v>
      </c>
      <c r="AB3347" s="5">
        <f t="shared" si="52"/>
        <v>6473.67</v>
      </c>
    </row>
    <row r="3348" spans="1:28">
      <c r="A3348" t="s">
        <v>3542</v>
      </c>
      <c r="B3348" s="1">
        <v>45443</v>
      </c>
      <c r="C3348" t="s">
        <v>29</v>
      </c>
      <c r="D3348" t="s">
        <v>108</v>
      </c>
      <c r="E3348" t="s">
        <v>31</v>
      </c>
      <c r="F3348" t="s">
        <v>32</v>
      </c>
      <c r="G3348" t="s">
        <v>67</v>
      </c>
      <c r="H3348">
        <v>15.64</v>
      </c>
      <c r="I3348">
        <v>1623</v>
      </c>
      <c r="J3348">
        <v>88.05</v>
      </c>
      <c r="K3348">
        <v>4</v>
      </c>
      <c r="L3348" t="s">
        <v>68</v>
      </c>
      <c r="M3348" t="s">
        <v>35</v>
      </c>
      <c r="N3348">
        <v>50618</v>
      </c>
      <c r="O3348" t="s">
        <v>535</v>
      </c>
      <c r="P3348" t="s">
        <v>47</v>
      </c>
      <c r="Q3348">
        <v>82.99</v>
      </c>
      <c r="R3348">
        <v>3871.6</v>
      </c>
      <c r="S3348">
        <v>4909.22</v>
      </c>
      <c r="T3348">
        <v>8424.2099999999991</v>
      </c>
      <c r="U3348" t="str">
        <f>TEXT(Table1[[#This Row],[Booking_Date]],"mmm")</f>
        <v>May</v>
      </c>
      <c r="V3348">
        <f>YEAR(Table1[[#This Row],[Booking_Date]])</f>
        <v>2024</v>
      </c>
      <c r="W3348" t="s">
        <v>75</v>
      </c>
      <c r="X3348" t="str">
        <f>IF(Table1[[#This Row],[Freight_Cost]]&gt;50000,"High","Low")</f>
        <v>High</v>
      </c>
      <c r="Y3348" s="5" t="str">
        <f>IF(Table1[[#This Row],[Profit]]&gt;10000,"Good","Average")</f>
        <v>Average</v>
      </c>
      <c r="Z3348" s="5" t="str" cm="1">
        <f t="array" ref="Z3348">_xlfn.IFS(K3348&lt;=5,"Excellent",K3348&lt;=10,"Good",TRUE,"Delayed")</f>
        <v>Excellent</v>
      </c>
      <c r="AA3348" s="5" t="str">
        <f>_xlfn.XLOOKUP(Table1[[#This Row],[Shipment_ID]],A:A,E:E)</f>
        <v>Hapag-Lloyd</v>
      </c>
      <c r="AB3348" s="5">
        <f t="shared" si="52"/>
        <v>8424.2099999999991</v>
      </c>
    </row>
    <row r="3349" spans="1:28">
      <c r="A3349" t="s">
        <v>3543</v>
      </c>
      <c r="B3349" s="1">
        <v>45937</v>
      </c>
      <c r="C3349" t="s">
        <v>64</v>
      </c>
      <c r="D3349" t="s">
        <v>108</v>
      </c>
      <c r="E3349" t="s">
        <v>57</v>
      </c>
      <c r="F3349" t="s">
        <v>32</v>
      </c>
      <c r="G3349" t="s">
        <v>59</v>
      </c>
      <c r="H3349">
        <v>18.61</v>
      </c>
      <c r="I3349">
        <v>2442</v>
      </c>
      <c r="J3349">
        <v>88.35</v>
      </c>
      <c r="K3349">
        <v>6</v>
      </c>
      <c r="L3349" t="s">
        <v>34</v>
      </c>
      <c r="M3349" t="s">
        <v>60</v>
      </c>
      <c r="N3349">
        <v>61655</v>
      </c>
      <c r="O3349" t="s">
        <v>535</v>
      </c>
      <c r="P3349" t="s">
        <v>62</v>
      </c>
      <c r="Q3349">
        <v>81.95</v>
      </c>
      <c r="R3349">
        <v>5628.4</v>
      </c>
      <c r="S3349">
        <v>1710.83</v>
      </c>
      <c r="T3349">
        <v>8159.14</v>
      </c>
      <c r="U3349" t="str">
        <f>TEXT(Table1[[#This Row],[Booking_Date]],"mmm")</f>
        <v>Oct</v>
      </c>
      <c r="V3349">
        <f>YEAR(Table1[[#This Row],[Booking_Date]])</f>
        <v>2025</v>
      </c>
      <c r="W3349" t="s">
        <v>104</v>
      </c>
      <c r="X3349" t="str">
        <f>IF(Table1[[#This Row],[Freight_Cost]]&gt;50000,"High","Low")</f>
        <v>High</v>
      </c>
      <c r="Y3349" s="5" t="str">
        <f>IF(Table1[[#This Row],[Profit]]&gt;10000,"Good","Average")</f>
        <v>Average</v>
      </c>
      <c r="Z3349" s="5" t="str" cm="1">
        <f t="array" ref="Z3349">_xlfn.IFS(K3349&lt;=5,"Excellent",K3349&lt;=10,"Good",TRUE,"Delayed")</f>
        <v>Good</v>
      </c>
      <c r="AA3349" s="5" t="str">
        <f>_xlfn.XLOOKUP(Table1[[#This Row],[Shipment_ID]],A:A,E:E)</f>
        <v>Evergreen</v>
      </c>
      <c r="AB3349" s="5">
        <f t="shared" si="52"/>
        <v>8159.14</v>
      </c>
    </row>
    <row r="3350" spans="1:28">
      <c r="A3350" t="s">
        <v>3544</v>
      </c>
      <c r="B3350" s="1">
        <v>45838</v>
      </c>
      <c r="C3350" t="s">
        <v>29</v>
      </c>
      <c r="D3350" t="s">
        <v>108</v>
      </c>
      <c r="E3350" t="s">
        <v>102</v>
      </c>
      <c r="F3350" t="s">
        <v>58</v>
      </c>
      <c r="G3350" t="s">
        <v>52</v>
      </c>
      <c r="H3350">
        <v>17.899999999999999</v>
      </c>
      <c r="I3350">
        <v>1097</v>
      </c>
      <c r="J3350">
        <v>103.16</v>
      </c>
      <c r="K3350">
        <v>4</v>
      </c>
      <c r="L3350" t="s">
        <v>68</v>
      </c>
      <c r="M3350" t="s">
        <v>35</v>
      </c>
      <c r="N3350">
        <v>60153.2</v>
      </c>
      <c r="O3350" t="s">
        <v>106</v>
      </c>
      <c r="P3350" t="s">
        <v>78</v>
      </c>
      <c r="Q3350">
        <v>81.430000000000007</v>
      </c>
      <c r="R3350">
        <v>2910</v>
      </c>
      <c r="S3350">
        <v>3180.13</v>
      </c>
      <c r="T3350">
        <v>9980.74</v>
      </c>
      <c r="U3350" t="str">
        <f>TEXT(Table1[[#This Row],[Booking_Date]],"mmm")</f>
        <v>Jun</v>
      </c>
      <c r="V3350">
        <f>YEAR(Table1[[#This Row],[Booking_Date]])</f>
        <v>2025</v>
      </c>
      <c r="W3350" t="s">
        <v>75</v>
      </c>
      <c r="X3350" t="str">
        <f>IF(Table1[[#This Row],[Freight_Cost]]&gt;50000,"High","Low")</f>
        <v>High</v>
      </c>
      <c r="Y3350" s="5" t="str">
        <f>IF(Table1[[#This Row],[Profit]]&gt;10000,"Good","Average")</f>
        <v>Average</v>
      </c>
      <c r="Z3350" s="5" t="str" cm="1">
        <f t="array" ref="Z3350">_xlfn.IFS(K3350&lt;=5,"Excellent",K3350&lt;=10,"Good",TRUE,"Delayed")</f>
        <v>Excellent</v>
      </c>
      <c r="AA3350" s="5" t="str">
        <f>_xlfn.XLOOKUP(Table1[[#This Row],[Shipment_ID]],A:A,E:E)</f>
        <v>Maersk</v>
      </c>
      <c r="AB3350" s="5">
        <f t="shared" si="52"/>
        <v>9980.74</v>
      </c>
    </row>
    <row r="3351" spans="1:28">
      <c r="A3351" t="s">
        <v>3545</v>
      </c>
      <c r="B3351" s="1">
        <v>45469</v>
      </c>
      <c r="C3351" t="s">
        <v>89</v>
      </c>
      <c r="D3351" t="s">
        <v>51</v>
      </c>
      <c r="E3351" t="s">
        <v>31</v>
      </c>
      <c r="F3351" t="s">
        <v>32</v>
      </c>
      <c r="G3351" t="s">
        <v>90</v>
      </c>
      <c r="H3351">
        <v>13.87</v>
      </c>
      <c r="I3351">
        <v>2715</v>
      </c>
      <c r="J3351">
        <v>99.09</v>
      </c>
      <c r="K3351">
        <v>8</v>
      </c>
      <c r="L3351" t="s">
        <v>34</v>
      </c>
      <c r="M3351" t="s">
        <v>60</v>
      </c>
      <c r="N3351">
        <v>61953.8</v>
      </c>
      <c r="O3351" t="s">
        <v>148</v>
      </c>
      <c r="P3351" t="s">
        <v>70</v>
      </c>
      <c r="Q3351">
        <v>88.34</v>
      </c>
      <c r="R3351">
        <v>5984.8</v>
      </c>
      <c r="S3351">
        <v>4412.8100000000004</v>
      </c>
      <c r="T3351">
        <v>8256.2800000000007</v>
      </c>
      <c r="U3351" t="str">
        <f>TEXT(Table1[[#This Row],[Booking_Date]],"mmm")</f>
        <v>Jun</v>
      </c>
      <c r="V3351">
        <f>YEAR(Table1[[#This Row],[Booking_Date]])</f>
        <v>2024</v>
      </c>
      <c r="W3351" t="s">
        <v>75</v>
      </c>
      <c r="X3351" t="str">
        <f>IF(Table1[[#This Row],[Freight_Cost]]&gt;50000,"High","Low")</f>
        <v>High</v>
      </c>
      <c r="Y3351" s="5" t="str">
        <f>IF(Table1[[#This Row],[Profit]]&gt;10000,"Good","Average")</f>
        <v>Average</v>
      </c>
      <c r="Z3351" s="5" t="str" cm="1">
        <f t="array" ref="Z3351">_xlfn.IFS(K3351&lt;=5,"Excellent",K3351&lt;=10,"Good",TRUE,"Delayed")</f>
        <v>Good</v>
      </c>
      <c r="AA3351" s="5" t="str">
        <f>_xlfn.XLOOKUP(Table1[[#This Row],[Shipment_ID]],A:A,E:E)</f>
        <v>Hapag-Lloyd</v>
      </c>
      <c r="AB3351" s="5">
        <f t="shared" si="52"/>
        <v>8256.2800000000007</v>
      </c>
    </row>
    <row r="3352" spans="1:28">
      <c r="A3352" t="s">
        <v>3546</v>
      </c>
      <c r="B3352" s="1">
        <v>45947</v>
      </c>
      <c r="C3352" t="s">
        <v>115</v>
      </c>
      <c r="D3352" t="s">
        <v>108</v>
      </c>
      <c r="E3352" t="s">
        <v>57</v>
      </c>
      <c r="F3352" t="s">
        <v>58</v>
      </c>
      <c r="G3352" t="s">
        <v>59</v>
      </c>
      <c r="H3352">
        <v>24.51</v>
      </c>
      <c r="I3352">
        <v>1405</v>
      </c>
      <c r="J3352">
        <v>89.23</v>
      </c>
      <c r="K3352">
        <v>4</v>
      </c>
      <c r="L3352" t="s">
        <v>34</v>
      </c>
      <c r="M3352" t="s">
        <v>45</v>
      </c>
      <c r="N3352">
        <v>68126.600000000006</v>
      </c>
      <c r="O3352" t="s">
        <v>254</v>
      </c>
      <c r="P3352" t="s">
        <v>54</v>
      </c>
      <c r="Q3352">
        <v>86.35</v>
      </c>
      <c r="R3352">
        <v>3790.4</v>
      </c>
      <c r="S3352">
        <v>2563.2199999999998</v>
      </c>
      <c r="T3352">
        <v>7181.06</v>
      </c>
      <c r="U3352" t="str">
        <f>TEXT(Table1[[#This Row],[Booking_Date]],"mmm")</f>
        <v>Oct</v>
      </c>
      <c r="V3352">
        <f>YEAR(Table1[[#This Row],[Booking_Date]])</f>
        <v>2025</v>
      </c>
      <c r="W3352" t="s">
        <v>104</v>
      </c>
      <c r="X3352" t="str">
        <f>IF(Table1[[#This Row],[Freight_Cost]]&gt;50000,"High","Low")</f>
        <v>High</v>
      </c>
      <c r="Y3352" s="5" t="str">
        <f>IF(Table1[[#This Row],[Profit]]&gt;10000,"Good","Average")</f>
        <v>Average</v>
      </c>
      <c r="Z3352" s="5" t="str" cm="1">
        <f t="array" ref="Z3352">_xlfn.IFS(K3352&lt;=5,"Excellent",K3352&lt;=10,"Good",TRUE,"Delayed")</f>
        <v>Excellent</v>
      </c>
      <c r="AA3352" s="5" t="str">
        <f>_xlfn.XLOOKUP(Table1[[#This Row],[Shipment_ID]],A:A,E:E)</f>
        <v>Evergreen</v>
      </c>
      <c r="AB3352" s="5">
        <f t="shared" si="52"/>
        <v>7181.06</v>
      </c>
    </row>
    <row r="3353" spans="1:28">
      <c r="A3353" t="s">
        <v>3547</v>
      </c>
      <c r="B3353" s="1">
        <v>46158</v>
      </c>
      <c r="C3353" t="s">
        <v>64</v>
      </c>
      <c r="D3353" t="s">
        <v>30</v>
      </c>
      <c r="E3353" t="s">
        <v>102</v>
      </c>
      <c r="F3353" t="s">
        <v>32</v>
      </c>
      <c r="G3353" t="s">
        <v>84</v>
      </c>
      <c r="H3353">
        <v>27.43</v>
      </c>
      <c r="I3353">
        <v>1712</v>
      </c>
      <c r="J3353">
        <v>103.67</v>
      </c>
      <c r="K3353">
        <v>5</v>
      </c>
      <c r="L3353" t="s">
        <v>68</v>
      </c>
      <c r="M3353" t="s">
        <v>45</v>
      </c>
      <c r="N3353">
        <v>61671.4</v>
      </c>
      <c r="O3353" t="s">
        <v>283</v>
      </c>
      <c r="P3353" t="s">
        <v>62</v>
      </c>
      <c r="Q3353">
        <v>81.5</v>
      </c>
      <c r="R3353">
        <v>4521.2</v>
      </c>
      <c r="S3353">
        <v>2832.6</v>
      </c>
      <c r="T3353">
        <v>9254.7999999999993</v>
      </c>
      <c r="U3353" t="str">
        <f>TEXT(Table1[[#This Row],[Booking_Date]],"mmm")</f>
        <v>May</v>
      </c>
      <c r="V3353">
        <f>YEAR(Table1[[#This Row],[Booking_Date]])</f>
        <v>2026</v>
      </c>
      <c r="W3353" t="s">
        <v>75</v>
      </c>
      <c r="X3353" t="str">
        <f>IF(Table1[[#This Row],[Freight_Cost]]&gt;50000,"High","Low")</f>
        <v>High</v>
      </c>
      <c r="Y3353" s="5" t="str">
        <f>IF(Table1[[#This Row],[Profit]]&gt;10000,"Good","Average")</f>
        <v>Average</v>
      </c>
      <c r="Z3353" s="5" t="str" cm="1">
        <f t="array" ref="Z3353">_xlfn.IFS(K3353&lt;=5,"Excellent",K3353&lt;=10,"Good",TRUE,"Delayed")</f>
        <v>Excellent</v>
      </c>
      <c r="AA3353" s="5" t="str">
        <f>_xlfn.XLOOKUP(Table1[[#This Row],[Shipment_ID]],A:A,E:E)</f>
        <v>Maersk</v>
      </c>
      <c r="AB3353" s="5">
        <f t="shared" si="52"/>
        <v>9254.7999999999993</v>
      </c>
    </row>
    <row r="3354" spans="1:28">
      <c r="A3354" t="s">
        <v>3548</v>
      </c>
      <c r="B3354" s="1">
        <v>45433</v>
      </c>
      <c r="C3354" t="s">
        <v>50</v>
      </c>
      <c r="D3354" t="s">
        <v>56</v>
      </c>
      <c r="E3354" t="s">
        <v>102</v>
      </c>
      <c r="F3354" t="s">
        <v>58</v>
      </c>
      <c r="G3354" t="s">
        <v>84</v>
      </c>
      <c r="H3354">
        <v>15.97</v>
      </c>
      <c r="I3354">
        <v>1165</v>
      </c>
      <c r="J3354">
        <v>96.9</v>
      </c>
      <c r="K3354">
        <v>3</v>
      </c>
      <c r="L3354" t="s">
        <v>34</v>
      </c>
      <c r="M3354" t="s">
        <v>35</v>
      </c>
      <c r="N3354">
        <v>60981</v>
      </c>
      <c r="O3354" t="s">
        <v>228</v>
      </c>
      <c r="P3354" t="s">
        <v>78</v>
      </c>
      <c r="Q3354">
        <v>85.74</v>
      </c>
      <c r="R3354">
        <v>2968.8</v>
      </c>
      <c r="S3354">
        <v>2545.52</v>
      </c>
      <c r="T3354">
        <v>9153.36</v>
      </c>
      <c r="U3354" t="str">
        <f>TEXT(Table1[[#This Row],[Booking_Date]],"mmm")</f>
        <v>May</v>
      </c>
      <c r="V3354">
        <f>YEAR(Table1[[#This Row],[Booking_Date]])</f>
        <v>2024</v>
      </c>
      <c r="W3354" t="s">
        <v>75</v>
      </c>
      <c r="X3354" t="str">
        <f>IF(Table1[[#This Row],[Freight_Cost]]&gt;50000,"High","Low")</f>
        <v>High</v>
      </c>
      <c r="Y3354" s="5" t="str">
        <f>IF(Table1[[#This Row],[Profit]]&gt;10000,"Good","Average")</f>
        <v>Average</v>
      </c>
      <c r="Z3354" s="5" t="str" cm="1">
        <f t="array" ref="Z3354">_xlfn.IFS(K3354&lt;=5,"Excellent",K3354&lt;=10,"Good",TRUE,"Delayed")</f>
        <v>Excellent</v>
      </c>
      <c r="AA3354" s="5" t="str">
        <f>_xlfn.XLOOKUP(Table1[[#This Row],[Shipment_ID]],A:A,E:E)</f>
        <v>Maersk</v>
      </c>
      <c r="AB3354" s="5">
        <f t="shared" si="52"/>
        <v>9153.36</v>
      </c>
    </row>
    <row r="3355" spans="1:28">
      <c r="A3355" t="s">
        <v>3549</v>
      </c>
      <c r="B3355" s="1">
        <v>45323</v>
      </c>
      <c r="C3355" t="s">
        <v>50</v>
      </c>
      <c r="D3355" t="s">
        <v>65</v>
      </c>
      <c r="E3355" t="s">
        <v>102</v>
      </c>
      <c r="F3355" t="s">
        <v>32</v>
      </c>
      <c r="G3355" t="s">
        <v>84</v>
      </c>
      <c r="H3355">
        <v>18.760000000000002</v>
      </c>
      <c r="I3355">
        <v>1572</v>
      </c>
      <c r="J3355">
        <v>90.34</v>
      </c>
      <c r="K3355">
        <v>4</v>
      </c>
      <c r="L3355" t="s">
        <v>44</v>
      </c>
      <c r="M3355" t="s">
        <v>35</v>
      </c>
      <c r="N3355">
        <v>50588.800000000003</v>
      </c>
      <c r="O3355" t="s">
        <v>262</v>
      </c>
      <c r="P3355" t="s">
        <v>62</v>
      </c>
      <c r="Q3355">
        <v>85.61</v>
      </c>
      <c r="R3355">
        <v>3894.4</v>
      </c>
      <c r="S3355">
        <v>4847.26</v>
      </c>
      <c r="T3355">
        <v>6637.85</v>
      </c>
      <c r="U3355" t="str">
        <f>TEXT(Table1[[#This Row],[Booking_Date]],"mmm")</f>
        <v>Feb</v>
      </c>
      <c r="V3355">
        <f>YEAR(Table1[[#This Row],[Booking_Date]])</f>
        <v>2024</v>
      </c>
      <c r="W3355" t="s">
        <v>38</v>
      </c>
      <c r="X3355" t="str">
        <f>IF(Table1[[#This Row],[Freight_Cost]]&gt;50000,"High","Low")</f>
        <v>High</v>
      </c>
      <c r="Y3355" s="5" t="str">
        <f>IF(Table1[[#This Row],[Profit]]&gt;10000,"Good","Average")</f>
        <v>Average</v>
      </c>
      <c r="Z3355" s="5" t="str" cm="1">
        <f t="array" ref="Z3355">_xlfn.IFS(K3355&lt;=5,"Excellent",K3355&lt;=10,"Good",TRUE,"Delayed")</f>
        <v>Excellent</v>
      </c>
      <c r="AA3355" s="5" t="str">
        <f>_xlfn.XLOOKUP(Table1[[#This Row],[Shipment_ID]],A:A,E:E)</f>
        <v>Maersk</v>
      </c>
      <c r="AB3355" s="5">
        <f t="shared" si="52"/>
        <v>6637.85</v>
      </c>
    </row>
    <row r="3356" spans="1:28">
      <c r="A3356" t="s">
        <v>3550</v>
      </c>
      <c r="B3356" s="1">
        <v>45702</v>
      </c>
      <c r="C3356" t="s">
        <v>89</v>
      </c>
      <c r="D3356" t="s">
        <v>41</v>
      </c>
      <c r="E3356" t="s">
        <v>31</v>
      </c>
      <c r="F3356" t="s">
        <v>32</v>
      </c>
      <c r="G3356" t="s">
        <v>90</v>
      </c>
      <c r="H3356">
        <v>10.02</v>
      </c>
      <c r="I3356">
        <v>2174</v>
      </c>
      <c r="J3356">
        <v>85.6</v>
      </c>
      <c r="K3356">
        <v>7</v>
      </c>
      <c r="L3356" t="s">
        <v>68</v>
      </c>
      <c r="M3356" t="s">
        <v>35</v>
      </c>
      <c r="N3356">
        <v>51878</v>
      </c>
      <c r="O3356" t="s">
        <v>479</v>
      </c>
      <c r="P3356" t="s">
        <v>37</v>
      </c>
      <c r="Q3356">
        <v>83.61</v>
      </c>
      <c r="R3356">
        <v>4748.8</v>
      </c>
      <c r="S3356">
        <v>4433.1000000000004</v>
      </c>
      <c r="T3356">
        <v>8498.7800000000007</v>
      </c>
      <c r="U3356" t="str">
        <f>TEXT(Table1[[#This Row],[Booking_Date]],"mmm")</f>
        <v>Feb</v>
      </c>
      <c r="V3356">
        <f>YEAR(Table1[[#This Row],[Booking_Date]])</f>
        <v>2025</v>
      </c>
      <c r="W3356" t="s">
        <v>38</v>
      </c>
      <c r="X3356" t="str">
        <f>IF(Table1[[#This Row],[Freight_Cost]]&gt;50000,"High","Low")</f>
        <v>High</v>
      </c>
      <c r="Y3356" s="5" t="str">
        <f>IF(Table1[[#This Row],[Profit]]&gt;10000,"Good","Average")</f>
        <v>Average</v>
      </c>
      <c r="Z3356" s="5" t="str" cm="1">
        <f t="array" ref="Z3356">_xlfn.IFS(K3356&lt;=5,"Excellent",K3356&lt;=10,"Good",TRUE,"Delayed")</f>
        <v>Good</v>
      </c>
      <c r="AA3356" s="5" t="str">
        <f>_xlfn.XLOOKUP(Table1[[#This Row],[Shipment_ID]],A:A,E:E)</f>
        <v>Hapag-Lloyd</v>
      </c>
      <c r="AB3356" s="5">
        <f t="shared" si="52"/>
        <v>8498.7800000000007</v>
      </c>
    </row>
    <row r="3357" spans="1:28">
      <c r="A3357" t="s">
        <v>3551</v>
      </c>
      <c r="B3357" s="1">
        <v>45877</v>
      </c>
      <c r="C3357" t="s">
        <v>89</v>
      </c>
      <c r="D3357" t="s">
        <v>56</v>
      </c>
      <c r="E3357" t="s">
        <v>83</v>
      </c>
      <c r="F3357" t="s">
        <v>58</v>
      </c>
      <c r="G3357" t="s">
        <v>59</v>
      </c>
      <c r="H3357">
        <v>21.55</v>
      </c>
      <c r="I3357">
        <v>687</v>
      </c>
      <c r="J3357">
        <v>97.69</v>
      </c>
      <c r="K3357">
        <v>2</v>
      </c>
      <c r="L3357" t="s">
        <v>44</v>
      </c>
      <c r="M3357" t="s">
        <v>45</v>
      </c>
      <c r="N3357">
        <v>52861.8</v>
      </c>
      <c r="O3357" t="s">
        <v>139</v>
      </c>
      <c r="P3357" t="s">
        <v>54</v>
      </c>
      <c r="Q3357">
        <v>85</v>
      </c>
      <c r="R3357">
        <v>2236</v>
      </c>
      <c r="S3357">
        <v>2147.09</v>
      </c>
      <c r="T3357">
        <v>4343.78</v>
      </c>
      <c r="U3357" t="str">
        <f>TEXT(Table1[[#This Row],[Booking_Date]],"mmm")</f>
        <v>Aug</v>
      </c>
      <c r="V3357">
        <f>YEAR(Table1[[#This Row],[Booking_Date]])</f>
        <v>2025</v>
      </c>
      <c r="W3357" t="s">
        <v>48</v>
      </c>
      <c r="X3357" t="str">
        <f>IF(Table1[[#This Row],[Freight_Cost]]&gt;50000,"High","Low")</f>
        <v>High</v>
      </c>
      <c r="Y3357" s="5" t="str">
        <f>IF(Table1[[#This Row],[Profit]]&gt;10000,"Good","Average")</f>
        <v>Average</v>
      </c>
      <c r="Z3357" s="5" t="str" cm="1">
        <f t="array" ref="Z3357">_xlfn.IFS(K3357&lt;=5,"Excellent",K3357&lt;=10,"Good",TRUE,"Delayed")</f>
        <v>Excellent</v>
      </c>
      <c r="AA3357" s="5" t="str">
        <f>_xlfn.XLOOKUP(Table1[[#This Row],[Shipment_ID]],A:A,E:E)</f>
        <v>MSC</v>
      </c>
      <c r="AB3357" s="5">
        <f t="shared" si="52"/>
        <v>4343.78</v>
      </c>
    </row>
    <row r="3358" spans="1:28">
      <c r="A3358" t="s">
        <v>3552</v>
      </c>
      <c r="B3358" s="1">
        <v>45453</v>
      </c>
      <c r="C3358" t="s">
        <v>29</v>
      </c>
      <c r="D3358" t="s">
        <v>56</v>
      </c>
      <c r="E3358" t="s">
        <v>31</v>
      </c>
      <c r="F3358" t="s">
        <v>32</v>
      </c>
      <c r="G3358" t="s">
        <v>52</v>
      </c>
      <c r="H3358">
        <v>23.72</v>
      </c>
      <c r="I3358">
        <v>1702</v>
      </c>
      <c r="J3358">
        <v>86.48</v>
      </c>
      <c r="K3358">
        <v>5</v>
      </c>
      <c r="L3358" t="s">
        <v>44</v>
      </c>
      <c r="M3358" t="s">
        <v>35</v>
      </c>
      <c r="N3358">
        <v>56149.599999999999</v>
      </c>
      <c r="O3358" t="s">
        <v>150</v>
      </c>
      <c r="P3358" t="s">
        <v>78</v>
      </c>
      <c r="Q3358">
        <v>88.74</v>
      </c>
      <c r="R3358">
        <v>4352.8</v>
      </c>
      <c r="S3358">
        <v>2266.6999999999998</v>
      </c>
      <c r="T3358">
        <v>6484.64</v>
      </c>
      <c r="U3358" t="str">
        <f>TEXT(Table1[[#This Row],[Booking_Date]],"mmm")</f>
        <v>Jun</v>
      </c>
      <c r="V3358">
        <f>YEAR(Table1[[#This Row],[Booking_Date]])</f>
        <v>2024</v>
      </c>
      <c r="W3358" t="s">
        <v>75</v>
      </c>
      <c r="X3358" t="str">
        <f>IF(Table1[[#This Row],[Freight_Cost]]&gt;50000,"High","Low")</f>
        <v>High</v>
      </c>
      <c r="Y3358" s="5" t="str">
        <f>IF(Table1[[#This Row],[Profit]]&gt;10000,"Good","Average")</f>
        <v>Average</v>
      </c>
      <c r="Z3358" s="5" t="str" cm="1">
        <f t="array" ref="Z3358">_xlfn.IFS(K3358&lt;=5,"Excellent",K3358&lt;=10,"Good",TRUE,"Delayed")</f>
        <v>Excellent</v>
      </c>
      <c r="AA3358" s="5" t="str">
        <f>_xlfn.XLOOKUP(Table1[[#This Row],[Shipment_ID]],A:A,E:E)</f>
        <v>Hapag-Lloyd</v>
      </c>
      <c r="AB3358" s="5">
        <f t="shared" si="52"/>
        <v>6484.64</v>
      </c>
    </row>
    <row r="3359" spans="1:28">
      <c r="A3359" t="s">
        <v>3553</v>
      </c>
      <c r="B3359" s="1">
        <v>45780</v>
      </c>
      <c r="C3359" t="s">
        <v>50</v>
      </c>
      <c r="D3359" t="s">
        <v>82</v>
      </c>
      <c r="E3359" t="s">
        <v>102</v>
      </c>
      <c r="F3359" t="s">
        <v>58</v>
      </c>
      <c r="G3359" t="s">
        <v>43</v>
      </c>
      <c r="H3359">
        <v>22.22</v>
      </c>
      <c r="I3359">
        <v>1364</v>
      </c>
      <c r="J3359">
        <v>93.79</v>
      </c>
      <c r="K3359">
        <v>3</v>
      </c>
      <c r="L3359" t="s">
        <v>34</v>
      </c>
      <c r="M3359" t="s">
        <v>60</v>
      </c>
      <c r="N3359">
        <v>64620.800000000003</v>
      </c>
      <c r="O3359" t="s">
        <v>36</v>
      </c>
      <c r="P3359" t="s">
        <v>78</v>
      </c>
      <c r="Q3359">
        <v>87.24</v>
      </c>
      <c r="R3359">
        <v>3616.8</v>
      </c>
      <c r="S3359">
        <v>3730.24</v>
      </c>
      <c r="T3359">
        <v>9987.84</v>
      </c>
      <c r="U3359" t="str">
        <f>TEXT(Table1[[#This Row],[Booking_Date]],"mmm")</f>
        <v>May</v>
      </c>
      <c r="V3359">
        <f>YEAR(Table1[[#This Row],[Booking_Date]])</f>
        <v>2025</v>
      </c>
      <c r="W3359" t="s">
        <v>75</v>
      </c>
      <c r="X3359" t="str">
        <f>IF(Table1[[#This Row],[Freight_Cost]]&gt;50000,"High","Low")</f>
        <v>High</v>
      </c>
      <c r="Y3359" s="5" t="str">
        <f>IF(Table1[[#This Row],[Profit]]&gt;10000,"Good","Average")</f>
        <v>Average</v>
      </c>
      <c r="Z3359" s="5" t="str" cm="1">
        <f t="array" ref="Z3359">_xlfn.IFS(K3359&lt;=5,"Excellent",K3359&lt;=10,"Good",TRUE,"Delayed")</f>
        <v>Excellent</v>
      </c>
      <c r="AA3359" s="5" t="str">
        <f>_xlfn.XLOOKUP(Table1[[#This Row],[Shipment_ID]],A:A,E:E)</f>
        <v>Maersk</v>
      </c>
      <c r="AB3359" s="5">
        <f t="shared" si="52"/>
        <v>9987.84</v>
      </c>
    </row>
    <row r="3360" spans="1:28">
      <c r="A3360" t="s">
        <v>3554</v>
      </c>
      <c r="B3360" s="1">
        <v>45574</v>
      </c>
      <c r="C3360" t="s">
        <v>89</v>
      </c>
      <c r="D3360" t="s">
        <v>30</v>
      </c>
      <c r="E3360" t="s">
        <v>66</v>
      </c>
      <c r="F3360" t="s">
        <v>58</v>
      </c>
      <c r="G3360" t="s">
        <v>33</v>
      </c>
      <c r="H3360">
        <v>27.91</v>
      </c>
      <c r="I3360">
        <v>2372</v>
      </c>
      <c r="J3360">
        <v>89.35</v>
      </c>
      <c r="K3360">
        <v>6</v>
      </c>
      <c r="L3360" t="s">
        <v>34</v>
      </c>
      <c r="M3360" t="s">
        <v>60</v>
      </c>
      <c r="N3360">
        <v>81305</v>
      </c>
      <c r="O3360" t="s">
        <v>483</v>
      </c>
      <c r="P3360" t="s">
        <v>74</v>
      </c>
      <c r="Q3360">
        <v>82.01</v>
      </c>
      <c r="R3360">
        <v>5860.4</v>
      </c>
      <c r="S3360">
        <v>3948.57</v>
      </c>
      <c r="T3360">
        <v>11523.1</v>
      </c>
      <c r="U3360" t="str">
        <f>TEXT(Table1[[#This Row],[Booking_Date]],"mmm")</f>
        <v>Oct</v>
      </c>
      <c r="V3360">
        <f>YEAR(Table1[[#This Row],[Booking_Date]])</f>
        <v>2024</v>
      </c>
      <c r="W3360" t="s">
        <v>104</v>
      </c>
      <c r="X3360" t="str">
        <f>IF(Table1[[#This Row],[Freight_Cost]]&gt;50000,"High","Low")</f>
        <v>High</v>
      </c>
      <c r="Y3360" s="5" t="str">
        <f>IF(Table1[[#This Row],[Profit]]&gt;10000,"Good","Average")</f>
        <v>Good</v>
      </c>
      <c r="Z3360" s="5" t="str" cm="1">
        <f t="array" ref="Z3360">_xlfn.IFS(K3360&lt;=5,"Excellent",K3360&lt;=10,"Good",TRUE,"Delayed")</f>
        <v>Good</v>
      </c>
      <c r="AA3360" s="5" t="str">
        <f>_xlfn.XLOOKUP(Table1[[#This Row],[Shipment_ID]],A:A,E:E)</f>
        <v>COSCO</v>
      </c>
      <c r="AB3360" s="5">
        <f t="shared" si="52"/>
        <v>11523.1</v>
      </c>
    </row>
    <row r="3361" spans="1:28">
      <c r="A3361" t="s">
        <v>3555</v>
      </c>
      <c r="B3361" s="1">
        <v>45901</v>
      </c>
      <c r="C3361" t="s">
        <v>115</v>
      </c>
      <c r="D3361" t="s">
        <v>41</v>
      </c>
      <c r="E3361" t="s">
        <v>66</v>
      </c>
      <c r="F3361" t="s">
        <v>58</v>
      </c>
      <c r="G3361" t="s">
        <v>43</v>
      </c>
      <c r="H3361">
        <v>10.15</v>
      </c>
      <c r="I3361">
        <v>2414</v>
      </c>
      <c r="J3361">
        <v>98.49</v>
      </c>
      <c r="K3361">
        <v>7</v>
      </c>
      <c r="L3361" t="s">
        <v>44</v>
      </c>
      <c r="M3361" t="s">
        <v>45</v>
      </c>
      <c r="N3361">
        <v>63421.8</v>
      </c>
      <c r="O3361" t="s">
        <v>168</v>
      </c>
      <c r="P3361" t="s">
        <v>74</v>
      </c>
      <c r="Q3361">
        <v>82.83</v>
      </c>
      <c r="R3361">
        <v>5234</v>
      </c>
      <c r="S3361">
        <v>4592.6499999999996</v>
      </c>
      <c r="T3361">
        <v>9760.48</v>
      </c>
      <c r="U3361" t="str">
        <f>TEXT(Table1[[#This Row],[Booking_Date]],"mmm")</f>
        <v>Sep</v>
      </c>
      <c r="V3361">
        <f>YEAR(Table1[[#This Row],[Booking_Date]])</f>
        <v>2025</v>
      </c>
      <c r="W3361" t="s">
        <v>48</v>
      </c>
      <c r="X3361" t="str">
        <f>IF(Table1[[#This Row],[Freight_Cost]]&gt;50000,"High","Low")</f>
        <v>High</v>
      </c>
      <c r="Y3361" s="5" t="str">
        <f>IF(Table1[[#This Row],[Profit]]&gt;10000,"Good","Average")</f>
        <v>Average</v>
      </c>
      <c r="Z3361" s="5" t="str" cm="1">
        <f t="array" ref="Z3361">_xlfn.IFS(K3361&lt;=5,"Excellent",K3361&lt;=10,"Good",TRUE,"Delayed")</f>
        <v>Good</v>
      </c>
      <c r="AA3361" s="5" t="str">
        <f>_xlfn.XLOOKUP(Table1[[#This Row],[Shipment_ID]],A:A,E:E)</f>
        <v>COSCO</v>
      </c>
      <c r="AB3361" s="5">
        <f t="shared" si="52"/>
        <v>9760.48</v>
      </c>
    </row>
    <row r="3362" spans="1:28">
      <c r="A3362" t="s">
        <v>3556</v>
      </c>
      <c r="B3362" s="1">
        <v>46061</v>
      </c>
      <c r="C3362" t="s">
        <v>40</v>
      </c>
      <c r="D3362" t="s">
        <v>82</v>
      </c>
      <c r="E3362" t="s">
        <v>66</v>
      </c>
      <c r="F3362" t="s">
        <v>58</v>
      </c>
      <c r="G3362" t="s">
        <v>59</v>
      </c>
      <c r="H3362">
        <v>17.27</v>
      </c>
      <c r="I3362">
        <v>774</v>
      </c>
      <c r="J3362">
        <v>95.31</v>
      </c>
      <c r="K3362">
        <v>2</v>
      </c>
      <c r="L3362" t="s">
        <v>68</v>
      </c>
      <c r="M3362" t="s">
        <v>45</v>
      </c>
      <c r="N3362">
        <v>52268.2</v>
      </c>
      <c r="O3362" t="s">
        <v>46</v>
      </c>
      <c r="P3362" t="s">
        <v>47</v>
      </c>
      <c r="Q3362">
        <v>85.88</v>
      </c>
      <c r="R3362">
        <v>2238.8000000000002</v>
      </c>
      <c r="S3362">
        <v>2790.33</v>
      </c>
      <c r="T3362">
        <v>8324.41</v>
      </c>
      <c r="U3362" t="str">
        <f>TEXT(Table1[[#This Row],[Booking_Date]],"mmm")</f>
        <v>Feb</v>
      </c>
      <c r="V3362">
        <f>YEAR(Table1[[#This Row],[Booking_Date]])</f>
        <v>2026</v>
      </c>
      <c r="W3362" t="s">
        <v>38</v>
      </c>
      <c r="X3362" t="str">
        <f>IF(Table1[[#This Row],[Freight_Cost]]&gt;50000,"High","Low")</f>
        <v>High</v>
      </c>
      <c r="Y3362" s="5" t="str">
        <f>IF(Table1[[#This Row],[Profit]]&gt;10000,"Good","Average")</f>
        <v>Average</v>
      </c>
      <c r="Z3362" s="5" t="str" cm="1">
        <f t="array" ref="Z3362">_xlfn.IFS(K3362&lt;=5,"Excellent",K3362&lt;=10,"Good",TRUE,"Delayed")</f>
        <v>Excellent</v>
      </c>
      <c r="AA3362" s="5" t="str">
        <f>_xlfn.XLOOKUP(Table1[[#This Row],[Shipment_ID]],A:A,E:E)</f>
        <v>COSCO</v>
      </c>
      <c r="AB3362" s="5">
        <f t="shared" si="52"/>
        <v>8324.41</v>
      </c>
    </row>
    <row r="3363" spans="1:28">
      <c r="A3363" t="s">
        <v>3557</v>
      </c>
      <c r="B3363" s="1">
        <v>45703</v>
      </c>
      <c r="C3363" t="s">
        <v>121</v>
      </c>
      <c r="D3363" t="s">
        <v>51</v>
      </c>
      <c r="E3363" t="s">
        <v>42</v>
      </c>
      <c r="F3363" t="s">
        <v>58</v>
      </c>
      <c r="G3363" t="s">
        <v>52</v>
      </c>
      <c r="H3363">
        <v>13.68</v>
      </c>
      <c r="I3363">
        <v>550</v>
      </c>
      <c r="J3363">
        <v>101.61</v>
      </c>
      <c r="K3363">
        <v>3</v>
      </c>
      <c r="L3363" t="s">
        <v>68</v>
      </c>
      <c r="M3363" t="s">
        <v>60</v>
      </c>
      <c r="N3363">
        <v>45605.2</v>
      </c>
      <c r="O3363" t="s">
        <v>350</v>
      </c>
      <c r="P3363" t="s">
        <v>47</v>
      </c>
      <c r="Q3363">
        <v>84.25</v>
      </c>
      <c r="R3363">
        <v>1647.2</v>
      </c>
      <c r="S3363">
        <v>2942.78</v>
      </c>
      <c r="T3363">
        <v>6789.31</v>
      </c>
      <c r="U3363" t="str">
        <f>TEXT(Table1[[#This Row],[Booking_Date]],"mmm")</f>
        <v>Feb</v>
      </c>
      <c r="V3363">
        <f>YEAR(Table1[[#This Row],[Booking_Date]])</f>
        <v>2025</v>
      </c>
      <c r="W3363" t="s">
        <v>38</v>
      </c>
      <c r="X3363" t="str">
        <f>IF(Table1[[#This Row],[Freight_Cost]]&gt;50000,"High","Low")</f>
        <v>Low</v>
      </c>
      <c r="Y3363" s="5" t="str">
        <f>IF(Table1[[#This Row],[Profit]]&gt;10000,"Good","Average")</f>
        <v>Average</v>
      </c>
      <c r="Z3363" s="5" t="str" cm="1">
        <f t="array" ref="Z3363">_xlfn.IFS(K3363&lt;=5,"Excellent",K3363&lt;=10,"Good",TRUE,"Delayed")</f>
        <v>Excellent</v>
      </c>
      <c r="AA3363" s="5" t="str">
        <f>_xlfn.XLOOKUP(Table1[[#This Row],[Shipment_ID]],A:A,E:E)</f>
        <v>CMA CGM</v>
      </c>
      <c r="AB3363" s="5">
        <f t="shared" si="52"/>
        <v>6789.31</v>
      </c>
    </row>
    <row r="3364" spans="1:28">
      <c r="A3364" t="s">
        <v>3558</v>
      </c>
      <c r="B3364" s="1">
        <v>45606</v>
      </c>
      <c r="C3364" t="s">
        <v>50</v>
      </c>
      <c r="D3364" t="s">
        <v>82</v>
      </c>
      <c r="E3364" t="s">
        <v>66</v>
      </c>
      <c r="F3364" t="s">
        <v>58</v>
      </c>
      <c r="G3364" t="s">
        <v>59</v>
      </c>
      <c r="H3364">
        <v>24.41</v>
      </c>
      <c r="I3364">
        <v>2355</v>
      </c>
      <c r="J3364">
        <v>91.89</v>
      </c>
      <c r="K3364">
        <v>7</v>
      </c>
      <c r="L3364" t="s">
        <v>44</v>
      </c>
      <c r="M3364" t="s">
        <v>60</v>
      </c>
      <c r="N3364">
        <v>73255.8</v>
      </c>
      <c r="O3364" t="s">
        <v>450</v>
      </c>
      <c r="P3364" t="s">
        <v>37</v>
      </c>
      <c r="Q3364">
        <v>88.19</v>
      </c>
      <c r="R3364">
        <v>5686.4</v>
      </c>
      <c r="S3364">
        <v>2947.6</v>
      </c>
      <c r="T3364">
        <v>7015.51</v>
      </c>
      <c r="U3364" t="str">
        <f>TEXT(Table1[[#This Row],[Booking_Date]],"mmm")</f>
        <v>Nov</v>
      </c>
      <c r="V3364">
        <f>YEAR(Table1[[#This Row],[Booking_Date]])</f>
        <v>2024</v>
      </c>
      <c r="W3364" t="s">
        <v>104</v>
      </c>
      <c r="X3364" t="str">
        <f>IF(Table1[[#This Row],[Freight_Cost]]&gt;50000,"High","Low")</f>
        <v>High</v>
      </c>
      <c r="Y3364" s="5" t="str">
        <f>IF(Table1[[#This Row],[Profit]]&gt;10000,"Good","Average")</f>
        <v>Average</v>
      </c>
      <c r="Z3364" s="5" t="str" cm="1">
        <f t="array" ref="Z3364">_xlfn.IFS(K3364&lt;=5,"Excellent",K3364&lt;=10,"Good",TRUE,"Delayed")</f>
        <v>Good</v>
      </c>
      <c r="AA3364" s="5" t="str">
        <f>_xlfn.XLOOKUP(Table1[[#This Row],[Shipment_ID]],A:A,E:E)</f>
        <v>COSCO</v>
      </c>
      <c r="AB3364" s="5">
        <f t="shared" si="52"/>
        <v>7015.51</v>
      </c>
    </row>
    <row r="3365" spans="1:28">
      <c r="A3365" t="s">
        <v>3559</v>
      </c>
      <c r="B3365" s="1">
        <v>45935</v>
      </c>
      <c r="C3365" t="s">
        <v>64</v>
      </c>
      <c r="D3365" t="s">
        <v>56</v>
      </c>
      <c r="E3365" t="s">
        <v>99</v>
      </c>
      <c r="F3365" t="s">
        <v>32</v>
      </c>
      <c r="G3365" t="s">
        <v>52</v>
      </c>
      <c r="H3365">
        <v>12.1</v>
      </c>
      <c r="I3365">
        <v>1001</v>
      </c>
      <c r="J3365">
        <v>101.99</v>
      </c>
      <c r="K3365">
        <v>2</v>
      </c>
      <c r="L3365" t="s">
        <v>68</v>
      </c>
      <c r="M3365" t="s">
        <v>35</v>
      </c>
      <c r="N3365">
        <v>41640.800000000003</v>
      </c>
      <c r="O3365" t="s">
        <v>245</v>
      </c>
      <c r="P3365" t="s">
        <v>78</v>
      </c>
      <c r="Q3365">
        <v>81.13</v>
      </c>
      <c r="R3365">
        <v>2486</v>
      </c>
      <c r="S3365">
        <v>2767.05</v>
      </c>
      <c r="T3365">
        <v>4678.79</v>
      </c>
      <c r="U3365" t="str">
        <f>TEXT(Table1[[#This Row],[Booking_Date]],"mmm")</f>
        <v>Oct</v>
      </c>
      <c r="V3365">
        <f>YEAR(Table1[[#This Row],[Booking_Date]])</f>
        <v>2025</v>
      </c>
      <c r="W3365" t="s">
        <v>104</v>
      </c>
      <c r="X3365" t="str">
        <f>IF(Table1[[#This Row],[Freight_Cost]]&gt;50000,"High","Low")</f>
        <v>Low</v>
      </c>
      <c r="Y3365" s="5" t="str">
        <f>IF(Table1[[#This Row],[Profit]]&gt;10000,"Good","Average")</f>
        <v>Average</v>
      </c>
      <c r="Z3365" s="5" t="str" cm="1">
        <f t="array" ref="Z3365">_xlfn.IFS(K3365&lt;=5,"Excellent",K3365&lt;=10,"Good",TRUE,"Delayed")</f>
        <v>Excellent</v>
      </c>
      <c r="AA3365" s="5" t="str">
        <f>_xlfn.XLOOKUP(Table1[[#This Row],[Shipment_ID]],A:A,E:E)</f>
        <v>ONE</v>
      </c>
      <c r="AB3365" s="5">
        <f t="shared" si="52"/>
        <v>4678.79</v>
      </c>
    </row>
    <row r="3366" spans="1:28">
      <c r="A3366" t="s">
        <v>3560</v>
      </c>
      <c r="B3366" s="1">
        <v>45487</v>
      </c>
      <c r="C3366" t="s">
        <v>115</v>
      </c>
      <c r="D3366" t="s">
        <v>56</v>
      </c>
      <c r="E3366" t="s">
        <v>99</v>
      </c>
      <c r="F3366" t="s">
        <v>32</v>
      </c>
      <c r="G3366" t="s">
        <v>52</v>
      </c>
      <c r="H3366">
        <v>27.29</v>
      </c>
      <c r="I3366">
        <v>1763</v>
      </c>
      <c r="J3366">
        <v>87.83</v>
      </c>
      <c r="K3366">
        <v>4</v>
      </c>
      <c r="L3366" t="s">
        <v>34</v>
      </c>
      <c r="M3366" t="s">
        <v>45</v>
      </c>
      <c r="N3366">
        <v>62756.6</v>
      </c>
      <c r="O3366" t="s">
        <v>170</v>
      </c>
      <c r="P3366" t="s">
        <v>37</v>
      </c>
      <c r="Q3366">
        <v>86.17</v>
      </c>
      <c r="R3366">
        <v>4617.6000000000004</v>
      </c>
      <c r="S3366">
        <v>4548.37</v>
      </c>
      <c r="T3366">
        <v>6627.8</v>
      </c>
      <c r="U3366" t="str">
        <f>TEXT(Table1[[#This Row],[Booking_Date]],"mmm")</f>
        <v>Jul</v>
      </c>
      <c r="V3366">
        <f>YEAR(Table1[[#This Row],[Booking_Date]])</f>
        <v>2024</v>
      </c>
      <c r="W3366" t="s">
        <v>48</v>
      </c>
      <c r="X3366" t="str">
        <f>IF(Table1[[#This Row],[Freight_Cost]]&gt;50000,"High","Low")</f>
        <v>High</v>
      </c>
      <c r="Y3366" s="5" t="str">
        <f>IF(Table1[[#This Row],[Profit]]&gt;10000,"Good","Average")</f>
        <v>Average</v>
      </c>
      <c r="Z3366" s="5" t="str" cm="1">
        <f t="array" ref="Z3366">_xlfn.IFS(K3366&lt;=5,"Excellent",K3366&lt;=10,"Good",TRUE,"Delayed")</f>
        <v>Excellent</v>
      </c>
      <c r="AA3366" s="5" t="str">
        <f>_xlfn.XLOOKUP(Table1[[#This Row],[Shipment_ID]],A:A,E:E)</f>
        <v>ONE</v>
      </c>
      <c r="AB3366" s="5">
        <f t="shared" si="52"/>
        <v>6627.8</v>
      </c>
    </row>
    <row r="3367" spans="1:28">
      <c r="A3367" t="s">
        <v>3561</v>
      </c>
      <c r="B3367" s="1">
        <v>45495</v>
      </c>
      <c r="C3367" t="s">
        <v>50</v>
      </c>
      <c r="D3367" t="s">
        <v>56</v>
      </c>
      <c r="E3367" t="s">
        <v>66</v>
      </c>
      <c r="F3367" t="s">
        <v>32</v>
      </c>
      <c r="G3367" t="s">
        <v>90</v>
      </c>
      <c r="H3367">
        <v>10.08</v>
      </c>
      <c r="I3367">
        <v>2193</v>
      </c>
      <c r="J3367">
        <v>93.92</v>
      </c>
      <c r="K3367">
        <v>7</v>
      </c>
      <c r="L3367" t="s">
        <v>68</v>
      </c>
      <c r="M3367" t="s">
        <v>60</v>
      </c>
      <c r="N3367">
        <v>49158.400000000001</v>
      </c>
      <c r="O3367" t="s">
        <v>109</v>
      </c>
      <c r="P3367" t="s">
        <v>78</v>
      </c>
      <c r="Q3367">
        <v>84.85</v>
      </c>
      <c r="R3367">
        <v>4789.2</v>
      </c>
      <c r="S3367">
        <v>1536.58</v>
      </c>
      <c r="T3367">
        <v>5437.64</v>
      </c>
      <c r="U3367" t="str">
        <f>TEXT(Table1[[#This Row],[Booking_Date]],"mmm")</f>
        <v>Jul</v>
      </c>
      <c r="V3367">
        <f>YEAR(Table1[[#This Row],[Booking_Date]])</f>
        <v>2024</v>
      </c>
      <c r="W3367" t="s">
        <v>48</v>
      </c>
      <c r="X3367" t="str">
        <f>IF(Table1[[#This Row],[Freight_Cost]]&gt;50000,"High","Low")</f>
        <v>Low</v>
      </c>
      <c r="Y3367" s="5" t="str">
        <f>IF(Table1[[#This Row],[Profit]]&gt;10000,"Good","Average")</f>
        <v>Average</v>
      </c>
      <c r="Z3367" s="5" t="str" cm="1">
        <f t="array" ref="Z3367">_xlfn.IFS(K3367&lt;=5,"Excellent",K3367&lt;=10,"Good",TRUE,"Delayed")</f>
        <v>Good</v>
      </c>
      <c r="AA3367" s="5" t="str">
        <f>_xlfn.XLOOKUP(Table1[[#This Row],[Shipment_ID]],A:A,E:E)</f>
        <v>COSCO</v>
      </c>
      <c r="AB3367" s="5">
        <f t="shared" si="52"/>
        <v>5437.64</v>
      </c>
    </row>
    <row r="3368" spans="1:28">
      <c r="A3368" t="s">
        <v>3562</v>
      </c>
      <c r="B3368" s="1">
        <v>45576</v>
      </c>
      <c r="C3368" t="s">
        <v>40</v>
      </c>
      <c r="D3368" t="s">
        <v>108</v>
      </c>
      <c r="E3368" t="s">
        <v>102</v>
      </c>
      <c r="F3368" t="s">
        <v>32</v>
      </c>
      <c r="G3368" t="s">
        <v>52</v>
      </c>
      <c r="H3368">
        <v>21.04</v>
      </c>
      <c r="I3368">
        <v>2193</v>
      </c>
      <c r="J3368">
        <v>98.48</v>
      </c>
      <c r="K3368">
        <v>7</v>
      </c>
      <c r="L3368" t="s">
        <v>44</v>
      </c>
      <c r="M3368" t="s">
        <v>35</v>
      </c>
      <c r="N3368">
        <v>61069.599999999999</v>
      </c>
      <c r="O3368" t="s">
        <v>170</v>
      </c>
      <c r="P3368" t="s">
        <v>78</v>
      </c>
      <c r="Q3368">
        <v>82.36</v>
      </c>
      <c r="R3368">
        <v>5227.6000000000004</v>
      </c>
      <c r="S3368">
        <v>2920.6</v>
      </c>
      <c r="T3368">
        <v>10320.4</v>
      </c>
      <c r="U3368" t="str">
        <f>TEXT(Table1[[#This Row],[Booking_Date]],"mmm")</f>
        <v>Oct</v>
      </c>
      <c r="V3368">
        <f>YEAR(Table1[[#This Row],[Booking_Date]])</f>
        <v>2024</v>
      </c>
      <c r="W3368" t="s">
        <v>104</v>
      </c>
      <c r="X3368" t="str">
        <f>IF(Table1[[#This Row],[Freight_Cost]]&gt;50000,"High","Low")</f>
        <v>High</v>
      </c>
      <c r="Y3368" s="5" t="str">
        <f>IF(Table1[[#This Row],[Profit]]&gt;10000,"Good","Average")</f>
        <v>Good</v>
      </c>
      <c r="Z3368" s="5" t="str" cm="1">
        <f t="array" ref="Z3368">_xlfn.IFS(K3368&lt;=5,"Excellent",K3368&lt;=10,"Good",TRUE,"Delayed")</f>
        <v>Good</v>
      </c>
      <c r="AA3368" s="5" t="str">
        <f>_xlfn.XLOOKUP(Table1[[#This Row],[Shipment_ID]],A:A,E:E)</f>
        <v>Maersk</v>
      </c>
      <c r="AB3368" s="5">
        <f t="shared" si="52"/>
        <v>10320.4</v>
      </c>
    </row>
    <row r="3369" spans="1:28">
      <c r="A3369" t="s">
        <v>3563</v>
      </c>
      <c r="B3369" s="1">
        <v>46141</v>
      </c>
      <c r="C3369" t="s">
        <v>29</v>
      </c>
      <c r="D3369" t="s">
        <v>72</v>
      </c>
      <c r="E3369" t="s">
        <v>42</v>
      </c>
      <c r="F3369" t="s">
        <v>58</v>
      </c>
      <c r="G3369" t="s">
        <v>43</v>
      </c>
      <c r="H3369">
        <v>16.989999999999998</v>
      </c>
      <c r="I3369">
        <v>2103</v>
      </c>
      <c r="J3369">
        <v>96.81</v>
      </c>
      <c r="K3369">
        <v>6</v>
      </c>
      <c r="L3369" t="s">
        <v>44</v>
      </c>
      <c r="M3369" t="s">
        <v>45</v>
      </c>
      <c r="N3369">
        <v>65644.2</v>
      </c>
      <c r="O3369" t="s">
        <v>232</v>
      </c>
      <c r="P3369" t="s">
        <v>70</v>
      </c>
      <c r="Q3369">
        <v>81.52</v>
      </c>
      <c r="R3369">
        <v>4885.6000000000004</v>
      </c>
      <c r="S3369">
        <v>3030.49</v>
      </c>
      <c r="T3369">
        <v>11516.85</v>
      </c>
      <c r="U3369" t="str">
        <f>TEXT(Table1[[#This Row],[Booking_Date]],"mmm")</f>
        <v>Apr</v>
      </c>
      <c r="V3369">
        <f>YEAR(Table1[[#This Row],[Booking_Date]])</f>
        <v>2026</v>
      </c>
      <c r="W3369" t="s">
        <v>75</v>
      </c>
      <c r="X3369" t="str">
        <f>IF(Table1[[#This Row],[Freight_Cost]]&gt;50000,"High","Low")</f>
        <v>High</v>
      </c>
      <c r="Y3369" s="5" t="str">
        <f>IF(Table1[[#This Row],[Profit]]&gt;10000,"Good","Average")</f>
        <v>Good</v>
      </c>
      <c r="Z3369" s="5" t="str" cm="1">
        <f t="array" ref="Z3369">_xlfn.IFS(K3369&lt;=5,"Excellent",K3369&lt;=10,"Good",TRUE,"Delayed")</f>
        <v>Good</v>
      </c>
      <c r="AA3369" s="5" t="str">
        <f>_xlfn.XLOOKUP(Table1[[#This Row],[Shipment_ID]],A:A,E:E)</f>
        <v>CMA CGM</v>
      </c>
      <c r="AB3369" s="5">
        <f t="shared" si="52"/>
        <v>11516.85</v>
      </c>
    </row>
    <row r="3370" spans="1:28">
      <c r="A3370" t="s">
        <v>3564</v>
      </c>
      <c r="B3370" s="1">
        <v>45682</v>
      </c>
      <c r="C3370" t="s">
        <v>29</v>
      </c>
      <c r="D3370" t="s">
        <v>108</v>
      </c>
      <c r="E3370" t="s">
        <v>42</v>
      </c>
      <c r="F3370" t="s">
        <v>58</v>
      </c>
      <c r="G3370" t="s">
        <v>33</v>
      </c>
      <c r="H3370">
        <v>17.62</v>
      </c>
      <c r="I3370">
        <v>544</v>
      </c>
      <c r="J3370">
        <v>89.63</v>
      </c>
      <c r="K3370">
        <v>2</v>
      </c>
      <c r="L3370" t="s">
        <v>68</v>
      </c>
      <c r="M3370" t="s">
        <v>60</v>
      </c>
      <c r="N3370">
        <v>47641.599999999999</v>
      </c>
      <c r="O3370" t="s">
        <v>450</v>
      </c>
      <c r="P3370" t="s">
        <v>78</v>
      </c>
      <c r="Q3370">
        <v>84.44</v>
      </c>
      <c r="R3370">
        <v>1792.8</v>
      </c>
      <c r="S3370">
        <v>3462.83</v>
      </c>
      <c r="T3370">
        <v>5778.84</v>
      </c>
      <c r="U3370" t="str">
        <f>TEXT(Table1[[#This Row],[Booking_Date]],"mmm")</f>
        <v>Jan</v>
      </c>
      <c r="V3370">
        <f>YEAR(Table1[[#This Row],[Booking_Date]])</f>
        <v>2025</v>
      </c>
      <c r="W3370" t="s">
        <v>38</v>
      </c>
      <c r="X3370" t="str">
        <f>IF(Table1[[#This Row],[Freight_Cost]]&gt;50000,"High","Low")</f>
        <v>Low</v>
      </c>
      <c r="Y3370" s="5" t="str">
        <f>IF(Table1[[#This Row],[Profit]]&gt;10000,"Good","Average")</f>
        <v>Average</v>
      </c>
      <c r="Z3370" s="5" t="str" cm="1">
        <f t="array" ref="Z3370">_xlfn.IFS(K3370&lt;=5,"Excellent",K3370&lt;=10,"Good",TRUE,"Delayed")</f>
        <v>Excellent</v>
      </c>
      <c r="AA3370" s="5" t="str">
        <f>_xlfn.XLOOKUP(Table1[[#This Row],[Shipment_ID]],A:A,E:E)</f>
        <v>CMA CGM</v>
      </c>
      <c r="AB3370" s="5">
        <f t="shared" si="52"/>
        <v>5778.84</v>
      </c>
    </row>
    <row r="3371" spans="1:28">
      <c r="A3371" t="s">
        <v>3565</v>
      </c>
      <c r="B3371" s="1">
        <v>46046</v>
      </c>
      <c r="C3371" t="s">
        <v>40</v>
      </c>
      <c r="D3371" t="s">
        <v>56</v>
      </c>
      <c r="E3371" t="s">
        <v>66</v>
      </c>
      <c r="F3371" t="s">
        <v>32</v>
      </c>
      <c r="G3371" t="s">
        <v>43</v>
      </c>
      <c r="H3371">
        <v>16.12</v>
      </c>
      <c r="I3371">
        <v>1506</v>
      </c>
      <c r="J3371">
        <v>96.44</v>
      </c>
      <c r="K3371">
        <v>4</v>
      </c>
      <c r="L3371" t="s">
        <v>34</v>
      </c>
      <c r="M3371" t="s">
        <v>45</v>
      </c>
      <c r="N3371">
        <v>50652.800000000003</v>
      </c>
      <c r="O3371" t="s">
        <v>507</v>
      </c>
      <c r="P3371" t="s">
        <v>62</v>
      </c>
      <c r="Q3371">
        <v>86.02</v>
      </c>
      <c r="R3371">
        <v>3656.8</v>
      </c>
      <c r="S3371">
        <v>2233.29</v>
      </c>
      <c r="T3371">
        <v>6771.43</v>
      </c>
      <c r="U3371" t="str">
        <f>TEXT(Table1[[#This Row],[Booking_Date]],"mmm")</f>
        <v>Jan</v>
      </c>
      <c r="V3371">
        <f>YEAR(Table1[[#This Row],[Booking_Date]])</f>
        <v>2026</v>
      </c>
      <c r="W3371" t="s">
        <v>38</v>
      </c>
      <c r="X3371" t="str">
        <f>IF(Table1[[#This Row],[Freight_Cost]]&gt;50000,"High","Low")</f>
        <v>High</v>
      </c>
      <c r="Y3371" s="5" t="str">
        <f>IF(Table1[[#This Row],[Profit]]&gt;10000,"Good","Average")</f>
        <v>Average</v>
      </c>
      <c r="Z3371" s="5" t="str" cm="1">
        <f t="array" ref="Z3371">_xlfn.IFS(K3371&lt;=5,"Excellent",K3371&lt;=10,"Good",TRUE,"Delayed")</f>
        <v>Excellent</v>
      </c>
      <c r="AA3371" s="5" t="str">
        <f>_xlfn.XLOOKUP(Table1[[#This Row],[Shipment_ID]],A:A,E:E)</f>
        <v>COSCO</v>
      </c>
      <c r="AB3371" s="5">
        <f t="shared" si="52"/>
        <v>6771.43</v>
      </c>
    </row>
    <row r="3372" spans="1:28">
      <c r="A3372" t="s">
        <v>3566</v>
      </c>
      <c r="B3372" s="1">
        <v>45993</v>
      </c>
      <c r="C3372" t="s">
        <v>40</v>
      </c>
      <c r="D3372" t="s">
        <v>72</v>
      </c>
      <c r="E3372" t="s">
        <v>102</v>
      </c>
      <c r="F3372" t="s">
        <v>32</v>
      </c>
      <c r="G3372" t="s">
        <v>90</v>
      </c>
      <c r="H3372">
        <v>27.78</v>
      </c>
      <c r="I3372">
        <v>355</v>
      </c>
      <c r="J3372">
        <v>94</v>
      </c>
      <c r="K3372">
        <v>2</v>
      </c>
      <c r="L3372" t="s">
        <v>34</v>
      </c>
      <c r="M3372" t="s">
        <v>60</v>
      </c>
      <c r="N3372">
        <v>45542</v>
      </c>
      <c r="O3372" t="s">
        <v>277</v>
      </c>
      <c r="P3372" t="s">
        <v>37</v>
      </c>
      <c r="Q3372">
        <v>82.72</v>
      </c>
      <c r="R3372">
        <v>1821.2</v>
      </c>
      <c r="S3372">
        <v>1581.48</v>
      </c>
      <c r="T3372">
        <v>3853.65</v>
      </c>
      <c r="U3372" t="str">
        <f>TEXT(Table1[[#This Row],[Booking_Date]],"mmm")</f>
        <v>Dec</v>
      </c>
      <c r="V3372">
        <f>YEAR(Table1[[#This Row],[Booking_Date]])</f>
        <v>2025</v>
      </c>
      <c r="W3372" t="s">
        <v>104</v>
      </c>
      <c r="X3372" t="str">
        <f>IF(Table1[[#This Row],[Freight_Cost]]&gt;50000,"High","Low")</f>
        <v>Low</v>
      </c>
      <c r="Y3372" s="5" t="str">
        <f>IF(Table1[[#This Row],[Profit]]&gt;10000,"Good","Average")</f>
        <v>Average</v>
      </c>
      <c r="Z3372" s="5" t="str" cm="1">
        <f t="array" ref="Z3372">_xlfn.IFS(K3372&lt;=5,"Excellent",K3372&lt;=10,"Good",TRUE,"Delayed")</f>
        <v>Excellent</v>
      </c>
      <c r="AA3372" s="5" t="str">
        <f>_xlfn.XLOOKUP(Table1[[#This Row],[Shipment_ID]],A:A,E:E)</f>
        <v>Maersk</v>
      </c>
      <c r="AB3372" s="5">
        <f t="shared" si="52"/>
        <v>3853.65</v>
      </c>
    </row>
    <row r="3373" spans="1:28">
      <c r="A3373" t="s">
        <v>3567</v>
      </c>
      <c r="B3373" s="1">
        <v>45376</v>
      </c>
      <c r="C3373" t="s">
        <v>121</v>
      </c>
      <c r="D3373" t="s">
        <v>72</v>
      </c>
      <c r="E3373" t="s">
        <v>102</v>
      </c>
      <c r="F3373" t="s">
        <v>58</v>
      </c>
      <c r="G3373" t="s">
        <v>84</v>
      </c>
      <c r="H3373">
        <v>23.87</v>
      </c>
      <c r="I3373">
        <v>2527</v>
      </c>
      <c r="J3373">
        <v>94.48</v>
      </c>
      <c r="K3373">
        <v>8</v>
      </c>
      <c r="L3373" t="s">
        <v>34</v>
      </c>
      <c r="M3373" t="s">
        <v>35</v>
      </c>
      <c r="N3373">
        <v>84144.6</v>
      </c>
      <c r="O3373" t="s">
        <v>989</v>
      </c>
      <c r="P3373" t="s">
        <v>62</v>
      </c>
      <c r="Q3373">
        <v>84.25</v>
      </c>
      <c r="R3373">
        <v>6008.8</v>
      </c>
      <c r="S3373">
        <v>4667.6099999999997</v>
      </c>
      <c r="T3373">
        <v>14596.11</v>
      </c>
      <c r="U3373" t="str">
        <f>TEXT(Table1[[#This Row],[Booking_Date]],"mmm")</f>
        <v>Mar</v>
      </c>
      <c r="V3373">
        <f>YEAR(Table1[[#This Row],[Booking_Date]])</f>
        <v>2024</v>
      </c>
      <c r="W3373" t="s">
        <v>38</v>
      </c>
      <c r="X3373" t="str">
        <f>IF(Table1[[#This Row],[Freight_Cost]]&gt;50000,"High","Low")</f>
        <v>High</v>
      </c>
      <c r="Y3373" s="5" t="str">
        <f>IF(Table1[[#This Row],[Profit]]&gt;10000,"Good","Average")</f>
        <v>Good</v>
      </c>
      <c r="Z3373" s="5" t="str" cm="1">
        <f t="array" ref="Z3373">_xlfn.IFS(K3373&lt;=5,"Excellent",K3373&lt;=10,"Good",TRUE,"Delayed")</f>
        <v>Good</v>
      </c>
      <c r="AA3373" s="5" t="str">
        <f>_xlfn.XLOOKUP(Table1[[#This Row],[Shipment_ID]],A:A,E:E)</f>
        <v>Maersk</v>
      </c>
      <c r="AB3373" s="5">
        <f t="shared" si="52"/>
        <v>14596.11</v>
      </c>
    </row>
    <row r="3374" spans="1:28">
      <c r="A3374" t="s">
        <v>3568</v>
      </c>
      <c r="B3374" s="1">
        <v>45543</v>
      </c>
      <c r="C3374" t="s">
        <v>40</v>
      </c>
      <c r="D3374" t="s">
        <v>82</v>
      </c>
      <c r="E3374" t="s">
        <v>83</v>
      </c>
      <c r="F3374" t="s">
        <v>58</v>
      </c>
      <c r="G3374" t="s">
        <v>84</v>
      </c>
      <c r="H3374">
        <v>10.38</v>
      </c>
      <c r="I3374">
        <v>1333</v>
      </c>
      <c r="J3374">
        <v>89.61</v>
      </c>
      <c r="K3374">
        <v>4</v>
      </c>
      <c r="L3374" t="s">
        <v>44</v>
      </c>
      <c r="M3374" t="s">
        <v>45</v>
      </c>
      <c r="N3374">
        <v>49591.199999999997</v>
      </c>
      <c r="O3374" t="s">
        <v>402</v>
      </c>
      <c r="P3374" t="s">
        <v>70</v>
      </c>
      <c r="Q3374">
        <v>86.13</v>
      </c>
      <c r="R3374">
        <v>3081.2</v>
      </c>
      <c r="S3374">
        <v>4626.57</v>
      </c>
      <c r="T3374">
        <v>4336.32</v>
      </c>
      <c r="U3374" t="str">
        <f>TEXT(Table1[[#This Row],[Booking_Date]],"mmm")</f>
        <v>Sep</v>
      </c>
      <c r="V3374">
        <f>YEAR(Table1[[#This Row],[Booking_Date]])</f>
        <v>2024</v>
      </c>
      <c r="W3374" t="s">
        <v>48</v>
      </c>
      <c r="X3374" t="str">
        <f>IF(Table1[[#This Row],[Freight_Cost]]&gt;50000,"High","Low")</f>
        <v>Low</v>
      </c>
      <c r="Y3374" s="5" t="str">
        <f>IF(Table1[[#This Row],[Profit]]&gt;10000,"Good","Average")</f>
        <v>Average</v>
      </c>
      <c r="Z3374" s="5" t="str" cm="1">
        <f t="array" ref="Z3374">_xlfn.IFS(K3374&lt;=5,"Excellent",K3374&lt;=10,"Good",TRUE,"Delayed")</f>
        <v>Excellent</v>
      </c>
      <c r="AA3374" s="5" t="str">
        <f>_xlfn.XLOOKUP(Table1[[#This Row],[Shipment_ID]],A:A,E:E)</f>
        <v>MSC</v>
      </c>
      <c r="AB3374" s="5">
        <f t="shared" si="52"/>
        <v>4336.32</v>
      </c>
    </row>
    <row r="3375" spans="1:28">
      <c r="A3375" t="s">
        <v>3569</v>
      </c>
      <c r="B3375" s="1">
        <v>45876</v>
      </c>
      <c r="C3375" t="s">
        <v>64</v>
      </c>
      <c r="D3375" t="s">
        <v>30</v>
      </c>
      <c r="E3375" t="s">
        <v>66</v>
      </c>
      <c r="F3375" t="s">
        <v>58</v>
      </c>
      <c r="G3375" t="s">
        <v>90</v>
      </c>
      <c r="H3375">
        <v>20.96</v>
      </c>
      <c r="I3375">
        <v>1285</v>
      </c>
      <c r="J3375">
        <v>102.28</v>
      </c>
      <c r="K3375">
        <v>4</v>
      </c>
      <c r="L3375" t="s">
        <v>68</v>
      </c>
      <c r="M3375" t="s">
        <v>45</v>
      </c>
      <c r="N3375">
        <v>62557.599999999999</v>
      </c>
      <c r="O3375" t="s">
        <v>224</v>
      </c>
      <c r="P3375" t="s">
        <v>70</v>
      </c>
      <c r="Q3375">
        <v>88.95</v>
      </c>
      <c r="R3375">
        <v>3408.4</v>
      </c>
      <c r="S3375">
        <v>4833.3100000000004</v>
      </c>
      <c r="T3375">
        <v>10438.14</v>
      </c>
      <c r="U3375" t="str">
        <f>TEXT(Table1[[#This Row],[Booking_Date]],"mmm")</f>
        <v>Aug</v>
      </c>
      <c r="V3375">
        <f>YEAR(Table1[[#This Row],[Booking_Date]])</f>
        <v>2025</v>
      </c>
      <c r="W3375" t="s">
        <v>48</v>
      </c>
      <c r="X3375" t="str">
        <f>IF(Table1[[#This Row],[Freight_Cost]]&gt;50000,"High","Low")</f>
        <v>High</v>
      </c>
      <c r="Y3375" s="5" t="str">
        <f>IF(Table1[[#This Row],[Profit]]&gt;10000,"Good","Average")</f>
        <v>Good</v>
      </c>
      <c r="Z3375" s="5" t="str" cm="1">
        <f t="array" ref="Z3375">_xlfn.IFS(K3375&lt;=5,"Excellent",K3375&lt;=10,"Good",TRUE,"Delayed")</f>
        <v>Excellent</v>
      </c>
      <c r="AA3375" s="5" t="str">
        <f>_xlfn.XLOOKUP(Table1[[#This Row],[Shipment_ID]],A:A,E:E)</f>
        <v>COSCO</v>
      </c>
      <c r="AB3375" s="5">
        <f t="shared" si="52"/>
        <v>10438.14</v>
      </c>
    </row>
    <row r="3376" spans="1:28">
      <c r="A3376" t="s">
        <v>3570</v>
      </c>
      <c r="B3376" s="1">
        <v>46113</v>
      </c>
      <c r="C3376" t="s">
        <v>50</v>
      </c>
      <c r="D3376" t="s">
        <v>56</v>
      </c>
      <c r="E3376" t="s">
        <v>57</v>
      </c>
      <c r="F3376" t="s">
        <v>32</v>
      </c>
      <c r="G3376" t="s">
        <v>33</v>
      </c>
      <c r="H3376">
        <v>22.42</v>
      </c>
      <c r="I3376">
        <v>997</v>
      </c>
      <c r="J3376">
        <v>90.3</v>
      </c>
      <c r="K3376">
        <v>2</v>
      </c>
      <c r="L3376" t="s">
        <v>44</v>
      </c>
      <c r="M3376" t="s">
        <v>45</v>
      </c>
      <c r="N3376">
        <v>44478</v>
      </c>
      <c r="O3376" t="s">
        <v>137</v>
      </c>
      <c r="P3376" t="s">
        <v>78</v>
      </c>
      <c r="Q3376">
        <v>86.22</v>
      </c>
      <c r="R3376">
        <v>2890.8</v>
      </c>
      <c r="S3376">
        <v>1700.22</v>
      </c>
      <c r="T3376">
        <v>4802.47</v>
      </c>
      <c r="U3376" t="str">
        <f>TEXT(Table1[[#This Row],[Booking_Date]],"mmm")</f>
        <v>Apr</v>
      </c>
      <c r="V3376">
        <f>YEAR(Table1[[#This Row],[Booking_Date]])</f>
        <v>2026</v>
      </c>
      <c r="W3376" t="s">
        <v>75</v>
      </c>
      <c r="X3376" t="str">
        <f>IF(Table1[[#This Row],[Freight_Cost]]&gt;50000,"High","Low")</f>
        <v>Low</v>
      </c>
      <c r="Y3376" s="5" t="str">
        <f>IF(Table1[[#This Row],[Profit]]&gt;10000,"Good","Average")</f>
        <v>Average</v>
      </c>
      <c r="Z3376" s="5" t="str" cm="1">
        <f t="array" ref="Z3376">_xlfn.IFS(K3376&lt;=5,"Excellent",K3376&lt;=10,"Good",TRUE,"Delayed")</f>
        <v>Excellent</v>
      </c>
      <c r="AA3376" s="5" t="str">
        <f>_xlfn.XLOOKUP(Table1[[#This Row],[Shipment_ID]],A:A,E:E)</f>
        <v>Evergreen</v>
      </c>
      <c r="AB3376" s="5">
        <f t="shared" si="52"/>
        <v>4802.47</v>
      </c>
    </row>
    <row r="3377" spans="1:28">
      <c r="A3377" t="s">
        <v>3571</v>
      </c>
      <c r="B3377" s="1">
        <v>45999</v>
      </c>
      <c r="C3377" t="s">
        <v>121</v>
      </c>
      <c r="D3377" t="s">
        <v>72</v>
      </c>
      <c r="E3377" t="s">
        <v>57</v>
      </c>
      <c r="F3377" t="s">
        <v>32</v>
      </c>
      <c r="G3377" t="s">
        <v>67</v>
      </c>
      <c r="H3377">
        <v>20.13</v>
      </c>
      <c r="I3377">
        <v>793</v>
      </c>
      <c r="J3377">
        <v>99.45</v>
      </c>
      <c r="K3377">
        <v>2</v>
      </c>
      <c r="L3377" t="s">
        <v>34</v>
      </c>
      <c r="M3377" t="s">
        <v>35</v>
      </c>
      <c r="N3377">
        <v>48567</v>
      </c>
      <c r="O3377" t="s">
        <v>184</v>
      </c>
      <c r="P3377" t="s">
        <v>62</v>
      </c>
      <c r="Q3377">
        <v>88.17</v>
      </c>
      <c r="R3377">
        <v>2391.1999999999998</v>
      </c>
      <c r="S3377">
        <v>3857.69</v>
      </c>
      <c r="T3377">
        <v>5076.28</v>
      </c>
      <c r="U3377" t="str">
        <f>TEXT(Table1[[#This Row],[Booking_Date]],"mmm")</f>
        <v>Dec</v>
      </c>
      <c r="V3377">
        <f>YEAR(Table1[[#This Row],[Booking_Date]])</f>
        <v>2025</v>
      </c>
      <c r="W3377" t="s">
        <v>104</v>
      </c>
      <c r="X3377" t="str">
        <f>IF(Table1[[#This Row],[Freight_Cost]]&gt;50000,"High","Low")</f>
        <v>Low</v>
      </c>
      <c r="Y3377" s="5" t="str">
        <f>IF(Table1[[#This Row],[Profit]]&gt;10000,"Good","Average")</f>
        <v>Average</v>
      </c>
      <c r="Z3377" s="5" t="str" cm="1">
        <f t="array" ref="Z3377">_xlfn.IFS(K3377&lt;=5,"Excellent",K3377&lt;=10,"Good",TRUE,"Delayed")</f>
        <v>Excellent</v>
      </c>
      <c r="AA3377" s="5" t="str">
        <f>_xlfn.XLOOKUP(Table1[[#This Row],[Shipment_ID]],A:A,E:E)</f>
        <v>Evergreen</v>
      </c>
      <c r="AB3377" s="5">
        <f t="shared" si="52"/>
        <v>5076.28</v>
      </c>
    </row>
    <row r="3378" spans="1:28">
      <c r="A3378" t="s">
        <v>3572</v>
      </c>
      <c r="B3378" s="1">
        <v>45302</v>
      </c>
      <c r="C3378" t="s">
        <v>64</v>
      </c>
      <c r="D3378" t="s">
        <v>56</v>
      </c>
      <c r="E3378" t="s">
        <v>83</v>
      </c>
      <c r="F3378" t="s">
        <v>32</v>
      </c>
      <c r="G3378" t="s">
        <v>43</v>
      </c>
      <c r="H3378">
        <v>14.1</v>
      </c>
      <c r="I3378">
        <v>1656</v>
      </c>
      <c r="J3378">
        <v>89.79</v>
      </c>
      <c r="K3378">
        <v>6</v>
      </c>
      <c r="L3378" t="s">
        <v>44</v>
      </c>
      <c r="M3378" t="s">
        <v>60</v>
      </c>
      <c r="N3378">
        <v>43336.800000000003</v>
      </c>
      <c r="O3378" t="s">
        <v>328</v>
      </c>
      <c r="P3378" t="s">
        <v>47</v>
      </c>
      <c r="Q3378">
        <v>85.59</v>
      </c>
      <c r="R3378">
        <v>3876</v>
      </c>
      <c r="S3378">
        <v>3090.28</v>
      </c>
      <c r="T3378">
        <v>7609.13</v>
      </c>
      <c r="U3378" t="str">
        <f>TEXT(Table1[[#This Row],[Booking_Date]],"mmm")</f>
        <v>Jan</v>
      </c>
      <c r="V3378">
        <f>YEAR(Table1[[#This Row],[Booking_Date]])</f>
        <v>2024</v>
      </c>
      <c r="W3378" t="s">
        <v>38</v>
      </c>
      <c r="X3378" t="str">
        <f>IF(Table1[[#This Row],[Freight_Cost]]&gt;50000,"High","Low")</f>
        <v>Low</v>
      </c>
      <c r="Y3378" s="5" t="str">
        <f>IF(Table1[[#This Row],[Profit]]&gt;10000,"Good","Average")</f>
        <v>Average</v>
      </c>
      <c r="Z3378" s="5" t="str" cm="1">
        <f t="array" ref="Z3378">_xlfn.IFS(K3378&lt;=5,"Excellent",K3378&lt;=10,"Good",TRUE,"Delayed")</f>
        <v>Good</v>
      </c>
      <c r="AA3378" s="5" t="str">
        <f>_xlfn.XLOOKUP(Table1[[#This Row],[Shipment_ID]],A:A,E:E)</f>
        <v>MSC</v>
      </c>
      <c r="AB3378" s="5">
        <f t="shared" si="52"/>
        <v>7609.13</v>
      </c>
    </row>
    <row r="3379" spans="1:28">
      <c r="A3379" t="s">
        <v>3573</v>
      </c>
      <c r="B3379" s="1">
        <v>46038</v>
      </c>
      <c r="C3379" t="s">
        <v>89</v>
      </c>
      <c r="D3379" t="s">
        <v>30</v>
      </c>
      <c r="E3379" t="s">
        <v>42</v>
      </c>
      <c r="F3379" t="s">
        <v>58</v>
      </c>
      <c r="G3379" t="s">
        <v>33</v>
      </c>
      <c r="H3379">
        <v>26.37</v>
      </c>
      <c r="I3379">
        <v>1239</v>
      </c>
      <c r="J3379">
        <v>103.84</v>
      </c>
      <c r="K3379">
        <v>4</v>
      </c>
      <c r="L3379" t="s">
        <v>44</v>
      </c>
      <c r="M3379" t="s">
        <v>60</v>
      </c>
      <c r="N3379">
        <v>63061.8</v>
      </c>
      <c r="O3379" t="s">
        <v>152</v>
      </c>
      <c r="P3379" t="s">
        <v>70</v>
      </c>
      <c r="Q3379">
        <v>84.56</v>
      </c>
      <c r="R3379">
        <v>3532.8</v>
      </c>
      <c r="S3379">
        <v>2505.54</v>
      </c>
      <c r="T3379">
        <v>5508.57</v>
      </c>
      <c r="U3379" t="str">
        <f>TEXT(Table1[[#This Row],[Booking_Date]],"mmm")</f>
        <v>Jan</v>
      </c>
      <c r="V3379">
        <f>YEAR(Table1[[#This Row],[Booking_Date]])</f>
        <v>2026</v>
      </c>
      <c r="W3379" t="s">
        <v>38</v>
      </c>
      <c r="X3379" t="str">
        <f>IF(Table1[[#This Row],[Freight_Cost]]&gt;50000,"High","Low")</f>
        <v>High</v>
      </c>
      <c r="Y3379" s="5" t="str">
        <f>IF(Table1[[#This Row],[Profit]]&gt;10000,"Good","Average")</f>
        <v>Average</v>
      </c>
      <c r="Z3379" s="5" t="str" cm="1">
        <f t="array" ref="Z3379">_xlfn.IFS(K3379&lt;=5,"Excellent",K3379&lt;=10,"Good",TRUE,"Delayed")</f>
        <v>Excellent</v>
      </c>
      <c r="AA3379" s="5" t="str">
        <f>_xlfn.XLOOKUP(Table1[[#This Row],[Shipment_ID]],A:A,E:E)</f>
        <v>CMA CGM</v>
      </c>
      <c r="AB3379" s="5">
        <f t="shared" si="52"/>
        <v>5508.57</v>
      </c>
    </row>
    <row r="3380" spans="1:28">
      <c r="A3380" t="s">
        <v>3574</v>
      </c>
      <c r="B3380" s="1">
        <v>45774</v>
      </c>
      <c r="C3380" t="s">
        <v>115</v>
      </c>
      <c r="D3380" t="s">
        <v>56</v>
      </c>
      <c r="E3380" t="s">
        <v>83</v>
      </c>
      <c r="F3380" t="s">
        <v>58</v>
      </c>
      <c r="G3380" t="s">
        <v>59</v>
      </c>
      <c r="H3380">
        <v>22.71</v>
      </c>
      <c r="I3380">
        <v>1105</v>
      </c>
      <c r="J3380">
        <v>98.72</v>
      </c>
      <c r="K3380">
        <v>4</v>
      </c>
      <c r="L3380" t="s">
        <v>44</v>
      </c>
      <c r="M3380" t="s">
        <v>60</v>
      </c>
      <c r="N3380">
        <v>57545.4</v>
      </c>
      <c r="O3380" t="s">
        <v>224</v>
      </c>
      <c r="P3380" t="s">
        <v>70</v>
      </c>
      <c r="Q3380">
        <v>81.489999999999995</v>
      </c>
      <c r="R3380">
        <v>3118.4</v>
      </c>
      <c r="S3380">
        <v>4331.3</v>
      </c>
      <c r="T3380">
        <v>6229.53</v>
      </c>
      <c r="U3380" t="str">
        <f>TEXT(Table1[[#This Row],[Booking_Date]],"mmm")</f>
        <v>Apr</v>
      </c>
      <c r="V3380">
        <f>YEAR(Table1[[#This Row],[Booking_Date]])</f>
        <v>2025</v>
      </c>
      <c r="W3380" t="s">
        <v>75</v>
      </c>
      <c r="X3380" t="str">
        <f>IF(Table1[[#This Row],[Freight_Cost]]&gt;50000,"High","Low")</f>
        <v>High</v>
      </c>
      <c r="Y3380" s="5" t="str">
        <f>IF(Table1[[#This Row],[Profit]]&gt;10000,"Good","Average")</f>
        <v>Average</v>
      </c>
      <c r="Z3380" s="5" t="str" cm="1">
        <f t="array" ref="Z3380">_xlfn.IFS(K3380&lt;=5,"Excellent",K3380&lt;=10,"Good",TRUE,"Delayed")</f>
        <v>Excellent</v>
      </c>
      <c r="AA3380" s="5" t="str">
        <f>_xlfn.XLOOKUP(Table1[[#This Row],[Shipment_ID]],A:A,E:E)</f>
        <v>MSC</v>
      </c>
      <c r="AB3380" s="5">
        <f t="shared" si="52"/>
        <v>6229.53</v>
      </c>
    </row>
    <row r="3381" spans="1:28">
      <c r="A3381" t="s">
        <v>3575</v>
      </c>
      <c r="B3381" s="1">
        <v>45574</v>
      </c>
      <c r="C3381" t="s">
        <v>115</v>
      </c>
      <c r="D3381" t="s">
        <v>41</v>
      </c>
      <c r="E3381" t="s">
        <v>99</v>
      </c>
      <c r="F3381" t="s">
        <v>32</v>
      </c>
      <c r="G3381" t="s">
        <v>33</v>
      </c>
      <c r="H3381">
        <v>22.3</v>
      </c>
      <c r="I3381">
        <v>365</v>
      </c>
      <c r="J3381">
        <v>93.89</v>
      </c>
      <c r="K3381">
        <v>2</v>
      </c>
      <c r="L3381" t="s">
        <v>34</v>
      </c>
      <c r="M3381" t="s">
        <v>45</v>
      </c>
      <c r="N3381">
        <v>42216.800000000003</v>
      </c>
      <c r="O3381" t="s">
        <v>135</v>
      </c>
      <c r="P3381" t="s">
        <v>74</v>
      </c>
      <c r="Q3381">
        <v>82.63</v>
      </c>
      <c r="R3381">
        <v>1622</v>
      </c>
      <c r="S3381">
        <v>2750.66</v>
      </c>
      <c r="T3381">
        <v>4013.93</v>
      </c>
      <c r="U3381" t="str">
        <f>TEXT(Table1[[#This Row],[Booking_Date]],"mmm")</f>
        <v>Oct</v>
      </c>
      <c r="V3381">
        <f>YEAR(Table1[[#This Row],[Booking_Date]])</f>
        <v>2024</v>
      </c>
      <c r="W3381" t="s">
        <v>104</v>
      </c>
      <c r="X3381" t="str">
        <f>IF(Table1[[#This Row],[Freight_Cost]]&gt;50000,"High","Low")</f>
        <v>Low</v>
      </c>
      <c r="Y3381" s="5" t="str">
        <f>IF(Table1[[#This Row],[Profit]]&gt;10000,"Good","Average")</f>
        <v>Average</v>
      </c>
      <c r="Z3381" s="5" t="str" cm="1">
        <f t="array" ref="Z3381">_xlfn.IFS(K3381&lt;=5,"Excellent",K3381&lt;=10,"Good",TRUE,"Delayed")</f>
        <v>Excellent</v>
      </c>
      <c r="AA3381" s="5" t="str">
        <f>_xlfn.XLOOKUP(Table1[[#This Row],[Shipment_ID]],A:A,E:E)</f>
        <v>ONE</v>
      </c>
      <c r="AB3381" s="5">
        <f t="shared" si="52"/>
        <v>4013.93</v>
      </c>
    </row>
    <row r="3382" spans="1:28">
      <c r="A3382" t="s">
        <v>3576</v>
      </c>
      <c r="B3382" s="1">
        <v>45770</v>
      </c>
      <c r="C3382" t="s">
        <v>64</v>
      </c>
      <c r="D3382" t="s">
        <v>72</v>
      </c>
      <c r="E3382" t="s">
        <v>66</v>
      </c>
      <c r="F3382" t="s">
        <v>58</v>
      </c>
      <c r="G3382" t="s">
        <v>84</v>
      </c>
      <c r="H3382">
        <v>14.04</v>
      </c>
      <c r="I3382">
        <v>1319</v>
      </c>
      <c r="J3382">
        <v>101.21</v>
      </c>
      <c r="K3382">
        <v>3</v>
      </c>
      <c r="L3382" t="s">
        <v>34</v>
      </c>
      <c r="M3382" t="s">
        <v>35</v>
      </c>
      <c r="N3382">
        <v>61609.2</v>
      </c>
      <c r="O3382" t="s">
        <v>479</v>
      </c>
      <c r="P3382" t="s">
        <v>78</v>
      </c>
      <c r="Q3382">
        <v>81.739999999999995</v>
      </c>
      <c r="R3382">
        <v>3199.6</v>
      </c>
      <c r="S3382">
        <v>2120.88</v>
      </c>
      <c r="T3382">
        <v>6775.52</v>
      </c>
      <c r="U3382" t="str">
        <f>TEXT(Table1[[#This Row],[Booking_Date]],"mmm")</f>
        <v>Apr</v>
      </c>
      <c r="V3382">
        <f>YEAR(Table1[[#This Row],[Booking_Date]])</f>
        <v>2025</v>
      </c>
      <c r="W3382" t="s">
        <v>75</v>
      </c>
      <c r="X3382" t="str">
        <f>IF(Table1[[#This Row],[Freight_Cost]]&gt;50000,"High","Low")</f>
        <v>High</v>
      </c>
      <c r="Y3382" s="5" t="str">
        <f>IF(Table1[[#This Row],[Profit]]&gt;10000,"Good","Average")</f>
        <v>Average</v>
      </c>
      <c r="Z3382" s="5" t="str" cm="1">
        <f t="array" ref="Z3382">_xlfn.IFS(K3382&lt;=5,"Excellent",K3382&lt;=10,"Good",TRUE,"Delayed")</f>
        <v>Excellent</v>
      </c>
      <c r="AA3382" s="5" t="str">
        <f>_xlfn.XLOOKUP(Table1[[#This Row],[Shipment_ID]],A:A,E:E)</f>
        <v>COSCO</v>
      </c>
      <c r="AB3382" s="5">
        <f t="shared" si="52"/>
        <v>6775.52</v>
      </c>
    </row>
    <row r="3383" spans="1:28">
      <c r="A3383" t="s">
        <v>3577</v>
      </c>
      <c r="B3383" s="1">
        <v>45652</v>
      </c>
      <c r="C3383" t="s">
        <v>89</v>
      </c>
      <c r="D3383" t="s">
        <v>65</v>
      </c>
      <c r="E3383" t="s">
        <v>57</v>
      </c>
      <c r="F3383" t="s">
        <v>58</v>
      </c>
      <c r="G3383" t="s">
        <v>59</v>
      </c>
      <c r="H3383">
        <v>12.99</v>
      </c>
      <c r="I3383">
        <v>992</v>
      </c>
      <c r="J3383">
        <v>103.74</v>
      </c>
      <c r="K3383">
        <v>3</v>
      </c>
      <c r="L3383" t="s">
        <v>68</v>
      </c>
      <c r="M3383" t="s">
        <v>35</v>
      </c>
      <c r="N3383">
        <v>54543.8</v>
      </c>
      <c r="O3383" t="s">
        <v>461</v>
      </c>
      <c r="P3383" t="s">
        <v>78</v>
      </c>
      <c r="Q3383">
        <v>86.5</v>
      </c>
      <c r="R3383">
        <v>2503.6</v>
      </c>
      <c r="S3383">
        <v>1569.51</v>
      </c>
      <c r="T3383">
        <v>4889.29</v>
      </c>
      <c r="U3383" t="str">
        <f>TEXT(Table1[[#This Row],[Booking_Date]],"mmm")</f>
        <v>Dec</v>
      </c>
      <c r="V3383">
        <f>YEAR(Table1[[#This Row],[Booking_Date]])</f>
        <v>2024</v>
      </c>
      <c r="W3383" t="s">
        <v>104</v>
      </c>
      <c r="X3383" t="str">
        <f>IF(Table1[[#This Row],[Freight_Cost]]&gt;50000,"High","Low")</f>
        <v>High</v>
      </c>
      <c r="Y3383" s="5" t="str">
        <f>IF(Table1[[#This Row],[Profit]]&gt;10000,"Good","Average")</f>
        <v>Average</v>
      </c>
      <c r="Z3383" s="5" t="str" cm="1">
        <f t="array" ref="Z3383">_xlfn.IFS(K3383&lt;=5,"Excellent",K3383&lt;=10,"Good",TRUE,"Delayed")</f>
        <v>Excellent</v>
      </c>
      <c r="AA3383" s="5" t="str">
        <f>_xlfn.XLOOKUP(Table1[[#This Row],[Shipment_ID]],A:A,E:E)</f>
        <v>Evergreen</v>
      </c>
      <c r="AB3383" s="5">
        <f t="shared" si="52"/>
        <v>4889.29</v>
      </c>
    </row>
    <row r="3384" spans="1:28">
      <c r="A3384" t="s">
        <v>3578</v>
      </c>
      <c r="B3384" s="1">
        <v>45523</v>
      </c>
      <c r="C3384" t="s">
        <v>115</v>
      </c>
      <c r="D3384" t="s">
        <v>41</v>
      </c>
      <c r="E3384" t="s">
        <v>31</v>
      </c>
      <c r="F3384" t="s">
        <v>58</v>
      </c>
      <c r="G3384" t="s">
        <v>33</v>
      </c>
      <c r="H3384">
        <v>22.09</v>
      </c>
      <c r="I3384">
        <v>1080</v>
      </c>
      <c r="J3384">
        <v>93.59</v>
      </c>
      <c r="K3384">
        <v>3</v>
      </c>
      <c r="L3384" t="s">
        <v>34</v>
      </c>
      <c r="M3384" t="s">
        <v>45</v>
      </c>
      <c r="N3384">
        <v>62571.8</v>
      </c>
      <c r="O3384" t="s">
        <v>416</v>
      </c>
      <c r="P3384" t="s">
        <v>47</v>
      </c>
      <c r="Q3384">
        <v>82.73</v>
      </c>
      <c r="R3384">
        <v>3043.6</v>
      </c>
      <c r="S3384">
        <v>4189.1400000000003</v>
      </c>
      <c r="T3384">
        <v>6563.55</v>
      </c>
      <c r="U3384" t="str">
        <f>TEXT(Table1[[#This Row],[Booking_Date]],"mmm")</f>
        <v>Aug</v>
      </c>
      <c r="V3384">
        <f>YEAR(Table1[[#This Row],[Booking_Date]])</f>
        <v>2024</v>
      </c>
      <c r="W3384" t="s">
        <v>48</v>
      </c>
      <c r="X3384" t="str">
        <f>IF(Table1[[#This Row],[Freight_Cost]]&gt;50000,"High","Low")</f>
        <v>High</v>
      </c>
      <c r="Y3384" s="5" t="str">
        <f>IF(Table1[[#This Row],[Profit]]&gt;10000,"Good","Average")</f>
        <v>Average</v>
      </c>
      <c r="Z3384" s="5" t="str" cm="1">
        <f t="array" ref="Z3384">_xlfn.IFS(K3384&lt;=5,"Excellent",K3384&lt;=10,"Good",TRUE,"Delayed")</f>
        <v>Excellent</v>
      </c>
      <c r="AA3384" s="5" t="str">
        <f>_xlfn.XLOOKUP(Table1[[#This Row],[Shipment_ID]],A:A,E:E)</f>
        <v>Hapag-Lloyd</v>
      </c>
      <c r="AB3384" s="5">
        <f t="shared" si="52"/>
        <v>6563.55</v>
      </c>
    </row>
    <row r="3385" spans="1:28">
      <c r="A3385" t="s">
        <v>3579</v>
      </c>
      <c r="B3385" s="1">
        <v>45850</v>
      </c>
      <c r="C3385" t="s">
        <v>64</v>
      </c>
      <c r="D3385" t="s">
        <v>56</v>
      </c>
      <c r="E3385" t="s">
        <v>42</v>
      </c>
      <c r="F3385" t="s">
        <v>32</v>
      </c>
      <c r="G3385" t="s">
        <v>84</v>
      </c>
      <c r="H3385">
        <v>25.5</v>
      </c>
      <c r="I3385">
        <v>2764</v>
      </c>
      <c r="J3385">
        <v>93.92</v>
      </c>
      <c r="K3385">
        <v>7</v>
      </c>
      <c r="L3385" t="s">
        <v>34</v>
      </c>
      <c r="M3385" t="s">
        <v>45</v>
      </c>
      <c r="N3385">
        <v>73888.399999999994</v>
      </c>
      <c r="O3385" t="s">
        <v>207</v>
      </c>
      <c r="P3385" t="s">
        <v>37</v>
      </c>
      <c r="Q3385">
        <v>83.59</v>
      </c>
      <c r="R3385">
        <v>6548</v>
      </c>
      <c r="S3385">
        <v>2071.7800000000002</v>
      </c>
      <c r="T3385">
        <v>10153.26</v>
      </c>
      <c r="U3385" t="str">
        <f>TEXT(Table1[[#This Row],[Booking_Date]],"mmm")</f>
        <v>Jul</v>
      </c>
      <c r="V3385">
        <f>YEAR(Table1[[#This Row],[Booking_Date]])</f>
        <v>2025</v>
      </c>
      <c r="W3385" t="s">
        <v>48</v>
      </c>
      <c r="X3385" t="str">
        <f>IF(Table1[[#This Row],[Freight_Cost]]&gt;50000,"High","Low")</f>
        <v>High</v>
      </c>
      <c r="Y3385" s="5" t="str">
        <f>IF(Table1[[#This Row],[Profit]]&gt;10000,"Good","Average")</f>
        <v>Good</v>
      </c>
      <c r="Z3385" s="5" t="str" cm="1">
        <f t="array" ref="Z3385">_xlfn.IFS(K3385&lt;=5,"Excellent",K3385&lt;=10,"Good",TRUE,"Delayed")</f>
        <v>Good</v>
      </c>
      <c r="AA3385" s="5" t="str">
        <f>_xlfn.XLOOKUP(Table1[[#This Row],[Shipment_ID]],A:A,E:E)</f>
        <v>CMA CGM</v>
      </c>
      <c r="AB3385" s="5">
        <f t="shared" si="52"/>
        <v>10153.26</v>
      </c>
    </row>
    <row r="3386" spans="1:28">
      <c r="A3386" t="s">
        <v>3580</v>
      </c>
      <c r="B3386" s="1">
        <v>45832</v>
      </c>
      <c r="C3386" t="s">
        <v>50</v>
      </c>
      <c r="D3386" t="s">
        <v>82</v>
      </c>
      <c r="E3386" t="s">
        <v>57</v>
      </c>
      <c r="F3386" t="s">
        <v>32</v>
      </c>
      <c r="G3386" t="s">
        <v>59</v>
      </c>
      <c r="H3386">
        <v>23.06</v>
      </c>
      <c r="I3386">
        <v>835</v>
      </c>
      <c r="J3386">
        <v>101.16</v>
      </c>
      <c r="K3386">
        <v>3</v>
      </c>
      <c r="L3386" t="s">
        <v>68</v>
      </c>
      <c r="M3386" t="s">
        <v>35</v>
      </c>
      <c r="N3386">
        <v>49413.2</v>
      </c>
      <c r="O3386" t="s">
        <v>245</v>
      </c>
      <c r="P3386" t="s">
        <v>62</v>
      </c>
      <c r="Q3386">
        <v>82.52</v>
      </c>
      <c r="R3386">
        <v>2592.4</v>
      </c>
      <c r="S3386">
        <v>3345.76</v>
      </c>
      <c r="T3386">
        <v>5313.94</v>
      </c>
      <c r="U3386" t="str">
        <f>TEXT(Table1[[#This Row],[Booking_Date]],"mmm")</f>
        <v>Jun</v>
      </c>
      <c r="V3386">
        <f>YEAR(Table1[[#This Row],[Booking_Date]])</f>
        <v>2025</v>
      </c>
      <c r="W3386" t="s">
        <v>75</v>
      </c>
      <c r="X3386" t="str">
        <f>IF(Table1[[#This Row],[Freight_Cost]]&gt;50000,"High","Low")</f>
        <v>Low</v>
      </c>
      <c r="Y3386" s="5" t="str">
        <f>IF(Table1[[#This Row],[Profit]]&gt;10000,"Good","Average")</f>
        <v>Average</v>
      </c>
      <c r="Z3386" s="5" t="str" cm="1">
        <f t="array" ref="Z3386">_xlfn.IFS(K3386&lt;=5,"Excellent",K3386&lt;=10,"Good",TRUE,"Delayed")</f>
        <v>Excellent</v>
      </c>
      <c r="AA3386" s="5" t="str">
        <f>_xlfn.XLOOKUP(Table1[[#This Row],[Shipment_ID]],A:A,E:E)</f>
        <v>Evergreen</v>
      </c>
      <c r="AB3386" s="5">
        <f t="shared" si="52"/>
        <v>5313.94</v>
      </c>
    </row>
    <row r="3387" spans="1:28">
      <c r="A3387" t="s">
        <v>3581</v>
      </c>
      <c r="B3387" s="1">
        <v>45717</v>
      </c>
      <c r="C3387" t="s">
        <v>121</v>
      </c>
      <c r="D3387" t="s">
        <v>30</v>
      </c>
      <c r="E3387" t="s">
        <v>66</v>
      </c>
      <c r="F3387" t="s">
        <v>58</v>
      </c>
      <c r="G3387" t="s">
        <v>84</v>
      </c>
      <c r="H3387">
        <v>16.5</v>
      </c>
      <c r="I3387">
        <v>2436</v>
      </c>
      <c r="J3387">
        <v>103.78</v>
      </c>
      <c r="K3387">
        <v>6</v>
      </c>
      <c r="L3387" t="s">
        <v>34</v>
      </c>
      <c r="M3387" t="s">
        <v>35</v>
      </c>
      <c r="N3387">
        <v>77535.600000000006</v>
      </c>
      <c r="O3387" t="s">
        <v>228</v>
      </c>
      <c r="P3387" t="s">
        <v>78</v>
      </c>
      <c r="Q3387">
        <v>83.51</v>
      </c>
      <c r="R3387">
        <v>5532</v>
      </c>
      <c r="S3387">
        <v>3602.04</v>
      </c>
      <c r="T3387">
        <v>10377.219999999999</v>
      </c>
      <c r="U3387" t="str">
        <f>TEXT(Table1[[#This Row],[Booking_Date]],"mmm")</f>
        <v>Mar</v>
      </c>
      <c r="V3387">
        <f>YEAR(Table1[[#This Row],[Booking_Date]])</f>
        <v>2025</v>
      </c>
      <c r="W3387" t="s">
        <v>38</v>
      </c>
      <c r="X3387" t="str">
        <f>IF(Table1[[#This Row],[Freight_Cost]]&gt;50000,"High","Low")</f>
        <v>High</v>
      </c>
      <c r="Y3387" s="5" t="str">
        <f>IF(Table1[[#This Row],[Profit]]&gt;10000,"Good","Average")</f>
        <v>Good</v>
      </c>
      <c r="Z3387" s="5" t="str" cm="1">
        <f t="array" ref="Z3387">_xlfn.IFS(K3387&lt;=5,"Excellent",K3387&lt;=10,"Good",TRUE,"Delayed")</f>
        <v>Good</v>
      </c>
      <c r="AA3387" s="5" t="str">
        <f>_xlfn.XLOOKUP(Table1[[#This Row],[Shipment_ID]],A:A,E:E)</f>
        <v>COSCO</v>
      </c>
      <c r="AB3387" s="5">
        <f t="shared" si="52"/>
        <v>10377.219999999999</v>
      </c>
    </row>
    <row r="3388" spans="1:28">
      <c r="A3388" t="s">
        <v>3582</v>
      </c>
      <c r="B3388" s="1">
        <v>45780</v>
      </c>
      <c r="C3388" t="s">
        <v>29</v>
      </c>
      <c r="D3388" t="s">
        <v>56</v>
      </c>
      <c r="E3388" t="s">
        <v>66</v>
      </c>
      <c r="F3388" t="s">
        <v>32</v>
      </c>
      <c r="G3388" t="s">
        <v>67</v>
      </c>
      <c r="H3388">
        <v>18.010000000000002</v>
      </c>
      <c r="I3388">
        <v>2613</v>
      </c>
      <c r="J3388">
        <v>92.31</v>
      </c>
      <c r="K3388">
        <v>8</v>
      </c>
      <c r="L3388" t="s">
        <v>44</v>
      </c>
      <c r="M3388" t="s">
        <v>45</v>
      </c>
      <c r="N3388">
        <v>60142.2</v>
      </c>
      <c r="O3388" t="s">
        <v>236</v>
      </c>
      <c r="P3388" t="s">
        <v>47</v>
      </c>
      <c r="Q3388">
        <v>83.75</v>
      </c>
      <c r="R3388">
        <v>5946.4</v>
      </c>
      <c r="S3388">
        <v>3428.53</v>
      </c>
      <c r="T3388">
        <v>9184.35</v>
      </c>
      <c r="U3388" t="str">
        <f>TEXT(Table1[[#This Row],[Booking_Date]],"mmm")</f>
        <v>May</v>
      </c>
      <c r="V3388">
        <f>YEAR(Table1[[#This Row],[Booking_Date]])</f>
        <v>2025</v>
      </c>
      <c r="W3388" t="s">
        <v>75</v>
      </c>
      <c r="X3388" t="str">
        <f>IF(Table1[[#This Row],[Freight_Cost]]&gt;50000,"High","Low")</f>
        <v>High</v>
      </c>
      <c r="Y3388" s="5" t="str">
        <f>IF(Table1[[#This Row],[Profit]]&gt;10000,"Good","Average")</f>
        <v>Average</v>
      </c>
      <c r="Z3388" s="5" t="str" cm="1">
        <f t="array" ref="Z3388">_xlfn.IFS(K3388&lt;=5,"Excellent",K3388&lt;=10,"Good",TRUE,"Delayed")</f>
        <v>Good</v>
      </c>
      <c r="AA3388" s="5" t="str">
        <f>_xlfn.XLOOKUP(Table1[[#This Row],[Shipment_ID]],A:A,E:E)</f>
        <v>COSCO</v>
      </c>
      <c r="AB3388" s="5">
        <f t="shared" si="52"/>
        <v>9184.35</v>
      </c>
    </row>
    <row r="3389" spans="1:28">
      <c r="A3389" t="s">
        <v>3583</v>
      </c>
      <c r="B3389" s="1">
        <v>45602</v>
      </c>
      <c r="C3389" t="s">
        <v>89</v>
      </c>
      <c r="D3389" t="s">
        <v>30</v>
      </c>
      <c r="E3389" t="s">
        <v>102</v>
      </c>
      <c r="F3389" t="s">
        <v>58</v>
      </c>
      <c r="G3389" t="s">
        <v>43</v>
      </c>
      <c r="H3389">
        <v>11.23</v>
      </c>
      <c r="I3389">
        <v>2403</v>
      </c>
      <c r="J3389">
        <v>102.16</v>
      </c>
      <c r="K3389">
        <v>6</v>
      </c>
      <c r="L3389" t="s">
        <v>34</v>
      </c>
      <c r="M3389" t="s">
        <v>35</v>
      </c>
      <c r="N3389">
        <v>72202.2</v>
      </c>
      <c r="O3389" t="s">
        <v>53</v>
      </c>
      <c r="P3389" t="s">
        <v>78</v>
      </c>
      <c r="Q3389">
        <v>86.71</v>
      </c>
      <c r="R3389">
        <v>5255.2</v>
      </c>
      <c r="S3389">
        <v>4236.2</v>
      </c>
      <c r="T3389">
        <v>12252.84</v>
      </c>
      <c r="U3389" t="str">
        <f>TEXT(Table1[[#This Row],[Booking_Date]],"mmm")</f>
        <v>Nov</v>
      </c>
      <c r="V3389">
        <f>YEAR(Table1[[#This Row],[Booking_Date]])</f>
        <v>2024</v>
      </c>
      <c r="W3389" t="s">
        <v>104</v>
      </c>
      <c r="X3389" t="str">
        <f>IF(Table1[[#This Row],[Freight_Cost]]&gt;50000,"High","Low")</f>
        <v>High</v>
      </c>
      <c r="Y3389" s="5" t="str">
        <f>IF(Table1[[#This Row],[Profit]]&gt;10000,"Good","Average")</f>
        <v>Good</v>
      </c>
      <c r="Z3389" s="5" t="str" cm="1">
        <f t="array" ref="Z3389">_xlfn.IFS(K3389&lt;=5,"Excellent",K3389&lt;=10,"Good",TRUE,"Delayed")</f>
        <v>Good</v>
      </c>
      <c r="AA3389" s="5" t="str">
        <f>_xlfn.XLOOKUP(Table1[[#This Row],[Shipment_ID]],A:A,E:E)</f>
        <v>Maersk</v>
      </c>
      <c r="AB3389" s="5">
        <f t="shared" si="52"/>
        <v>12252.84</v>
      </c>
    </row>
    <row r="3390" spans="1:28">
      <c r="A3390" t="s">
        <v>3584</v>
      </c>
      <c r="B3390" s="1">
        <v>45493</v>
      </c>
      <c r="C3390" t="s">
        <v>29</v>
      </c>
      <c r="D3390" t="s">
        <v>41</v>
      </c>
      <c r="E3390" t="s">
        <v>42</v>
      </c>
      <c r="F3390" t="s">
        <v>32</v>
      </c>
      <c r="G3390" t="s">
        <v>52</v>
      </c>
      <c r="H3390">
        <v>16.95</v>
      </c>
      <c r="I3390">
        <v>2415</v>
      </c>
      <c r="J3390">
        <v>89.21</v>
      </c>
      <c r="K3390">
        <v>8</v>
      </c>
      <c r="L3390" t="s">
        <v>68</v>
      </c>
      <c r="M3390" t="s">
        <v>45</v>
      </c>
      <c r="N3390">
        <v>58940.2</v>
      </c>
      <c r="O3390" t="s">
        <v>268</v>
      </c>
      <c r="P3390" t="s">
        <v>74</v>
      </c>
      <c r="Q3390">
        <v>83.1</v>
      </c>
      <c r="R3390">
        <v>5508</v>
      </c>
      <c r="S3390">
        <v>3226.06</v>
      </c>
      <c r="T3390">
        <v>8456.48</v>
      </c>
      <c r="U3390" t="str">
        <f>TEXT(Table1[[#This Row],[Booking_Date]],"mmm")</f>
        <v>Jul</v>
      </c>
      <c r="V3390">
        <f>YEAR(Table1[[#This Row],[Booking_Date]])</f>
        <v>2024</v>
      </c>
      <c r="W3390" t="s">
        <v>48</v>
      </c>
      <c r="X3390" t="str">
        <f>IF(Table1[[#This Row],[Freight_Cost]]&gt;50000,"High","Low")</f>
        <v>High</v>
      </c>
      <c r="Y3390" s="5" t="str">
        <f>IF(Table1[[#This Row],[Profit]]&gt;10000,"Good","Average")</f>
        <v>Average</v>
      </c>
      <c r="Z3390" s="5" t="str" cm="1">
        <f t="array" ref="Z3390">_xlfn.IFS(K3390&lt;=5,"Excellent",K3390&lt;=10,"Good",TRUE,"Delayed")</f>
        <v>Good</v>
      </c>
      <c r="AA3390" s="5" t="str">
        <f>_xlfn.XLOOKUP(Table1[[#This Row],[Shipment_ID]],A:A,E:E)</f>
        <v>CMA CGM</v>
      </c>
      <c r="AB3390" s="5">
        <f t="shared" si="52"/>
        <v>8456.48</v>
      </c>
    </row>
    <row r="3391" spans="1:28">
      <c r="A3391" t="s">
        <v>3585</v>
      </c>
      <c r="B3391" s="1">
        <v>45885</v>
      </c>
      <c r="C3391" t="s">
        <v>89</v>
      </c>
      <c r="D3391" t="s">
        <v>108</v>
      </c>
      <c r="E3391" t="s">
        <v>66</v>
      </c>
      <c r="F3391" t="s">
        <v>32</v>
      </c>
      <c r="G3391" t="s">
        <v>33</v>
      </c>
      <c r="H3391">
        <v>20.82</v>
      </c>
      <c r="I3391">
        <v>2776</v>
      </c>
      <c r="J3391">
        <v>88.45</v>
      </c>
      <c r="K3391">
        <v>7</v>
      </c>
      <c r="L3391" t="s">
        <v>34</v>
      </c>
      <c r="M3391" t="s">
        <v>60</v>
      </c>
      <c r="N3391">
        <v>67664</v>
      </c>
      <c r="O3391" t="s">
        <v>598</v>
      </c>
      <c r="P3391" t="s">
        <v>70</v>
      </c>
      <c r="Q3391">
        <v>88.26</v>
      </c>
      <c r="R3391">
        <v>6384.8</v>
      </c>
      <c r="S3391">
        <v>4894.6400000000003</v>
      </c>
      <c r="T3391">
        <v>10497.32</v>
      </c>
      <c r="U3391" t="str">
        <f>TEXT(Table1[[#This Row],[Booking_Date]],"mmm")</f>
        <v>Aug</v>
      </c>
      <c r="V3391">
        <f>YEAR(Table1[[#This Row],[Booking_Date]])</f>
        <v>2025</v>
      </c>
      <c r="W3391" t="s">
        <v>48</v>
      </c>
      <c r="X3391" t="str">
        <f>IF(Table1[[#This Row],[Freight_Cost]]&gt;50000,"High","Low")</f>
        <v>High</v>
      </c>
      <c r="Y3391" s="5" t="str">
        <f>IF(Table1[[#This Row],[Profit]]&gt;10000,"Good","Average")</f>
        <v>Good</v>
      </c>
      <c r="Z3391" s="5" t="str" cm="1">
        <f t="array" ref="Z3391">_xlfn.IFS(K3391&lt;=5,"Excellent",K3391&lt;=10,"Good",TRUE,"Delayed")</f>
        <v>Good</v>
      </c>
      <c r="AA3391" s="5" t="str">
        <f>_xlfn.XLOOKUP(Table1[[#This Row],[Shipment_ID]],A:A,E:E)</f>
        <v>COSCO</v>
      </c>
      <c r="AB3391" s="5">
        <f t="shared" si="52"/>
        <v>10497.32</v>
      </c>
    </row>
    <row r="3392" spans="1:28">
      <c r="A3392" t="s">
        <v>3586</v>
      </c>
      <c r="B3392" s="1">
        <v>46058</v>
      </c>
      <c r="C3392" t="s">
        <v>64</v>
      </c>
      <c r="D3392" t="s">
        <v>72</v>
      </c>
      <c r="E3392" t="s">
        <v>66</v>
      </c>
      <c r="F3392" t="s">
        <v>58</v>
      </c>
      <c r="G3392" t="s">
        <v>33</v>
      </c>
      <c r="H3392">
        <v>16.72</v>
      </c>
      <c r="I3392">
        <v>1640</v>
      </c>
      <c r="J3392">
        <v>103.95</v>
      </c>
      <c r="K3392">
        <v>4</v>
      </c>
      <c r="L3392" t="s">
        <v>44</v>
      </c>
      <c r="M3392" t="s">
        <v>35</v>
      </c>
      <c r="N3392">
        <v>63202</v>
      </c>
      <c r="O3392" t="s">
        <v>146</v>
      </c>
      <c r="P3392" t="s">
        <v>62</v>
      </c>
      <c r="Q3392">
        <v>81.650000000000006</v>
      </c>
      <c r="R3392">
        <v>3948.8</v>
      </c>
      <c r="S3392">
        <v>1612.49</v>
      </c>
      <c r="T3392">
        <v>10483.66</v>
      </c>
      <c r="U3392" t="str">
        <f>TEXT(Table1[[#This Row],[Booking_Date]],"mmm")</f>
        <v>Feb</v>
      </c>
      <c r="V3392">
        <f>YEAR(Table1[[#This Row],[Booking_Date]])</f>
        <v>2026</v>
      </c>
      <c r="W3392" t="s">
        <v>38</v>
      </c>
      <c r="X3392" t="str">
        <f>IF(Table1[[#This Row],[Freight_Cost]]&gt;50000,"High","Low")</f>
        <v>High</v>
      </c>
      <c r="Y3392" s="5" t="str">
        <f>IF(Table1[[#This Row],[Profit]]&gt;10000,"Good","Average")</f>
        <v>Good</v>
      </c>
      <c r="Z3392" s="5" t="str" cm="1">
        <f t="array" ref="Z3392">_xlfn.IFS(K3392&lt;=5,"Excellent",K3392&lt;=10,"Good",TRUE,"Delayed")</f>
        <v>Excellent</v>
      </c>
      <c r="AA3392" s="5" t="str">
        <f>_xlfn.XLOOKUP(Table1[[#This Row],[Shipment_ID]],A:A,E:E)</f>
        <v>COSCO</v>
      </c>
      <c r="AB3392" s="5">
        <f t="shared" si="52"/>
        <v>10483.66</v>
      </c>
    </row>
    <row r="3393" spans="1:28">
      <c r="A3393" t="s">
        <v>3587</v>
      </c>
      <c r="B3393" s="1">
        <v>45312</v>
      </c>
      <c r="C3393" t="s">
        <v>40</v>
      </c>
      <c r="D3393" t="s">
        <v>51</v>
      </c>
      <c r="E3393" t="s">
        <v>102</v>
      </c>
      <c r="F3393" t="s">
        <v>32</v>
      </c>
      <c r="G3393" t="s">
        <v>43</v>
      </c>
      <c r="H3393">
        <v>16.89</v>
      </c>
      <c r="I3393">
        <v>1278</v>
      </c>
      <c r="J3393">
        <v>95.85</v>
      </c>
      <c r="K3393">
        <v>3</v>
      </c>
      <c r="L3393" t="s">
        <v>34</v>
      </c>
      <c r="M3393" t="s">
        <v>35</v>
      </c>
      <c r="N3393">
        <v>51039</v>
      </c>
      <c r="O3393" t="s">
        <v>213</v>
      </c>
      <c r="P3393" t="s">
        <v>54</v>
      </c>
      <c r="Q3393">
        <v>81.47</v>
      </c>
      <c r="R3393">
        <v>3231.6</v>
      </c>
      <c r="S3393">
        <v>4632.9399999999996</v>
      </c>
      <c r="T3393">
        <v>6340.18</v>
      </c>
      <c r="U3393" t="str">
        <f>TEXT(Table1[[#This Row],[Booking_Date]],"mmm")</f>
        <v>Jan</v>
      </c>
      <c r="V3393">
        <f>YEAR(Table1[[#This Row],[Booking_Date]])</f>
        <v>2024</v>
      </c>
      <c r="W3393" t="s">
        <v>38</v>
      </c>
      <c r="X3393" t="str">
        <f>IF(Table1[[#This Row],[Freight_Cost]]&gt;50000,"High","Low")</f>
        <v>High</v>
      </c>
      <c r="Y3393" s="5" t="str">
        <f>IF(Table1[[#This Row],[Profit]]&gt;10000,"Good","Average")</f>
        <v>Average</v>
      </c>
      <c r="Z3393" s="5" t="str" cm="1">
        <f t="array" ref="Z3393">_xlfn.IFS(K3393&lt;=5,"Excellent",K3393&lt;=10,"Good",TRUE,"Delayed")</f>
        <v>Excellent</v>
      </c>
      <c r="AA3393" s="5" t="str">
        <f>_xlfn.XLOOKUP(Table1[[#This Row],[Shipment_ID]],A:A,E:E)</f>
        <v>Maersk</v>
      </c>
      <c r="AB3393" s="5">
        <f t="shared" si="52"/>
        <v>6340.18</v>
      </c>
    </row>
    <row r="3394" spans="1:28">
      <c r="A3394" t="s">
        <v>3588</v>
      </c>
      <c r="B3394" s="1">
        <v>45482</v>
      </c>
      <c r="C3394" t="s">
        <v>50</v>
      </c>
      <c r="D3394" t="s">
        <v>56</v>
      </c>
      <c r="E3394" t="s">
        <v>99</v>
      </c>
      <c r="F3394" t="s">
        <v>58</v>
      </c>
      <c r="G3394" t="s">
        <v>84</v>
      </c>
      <c r="H3394">
        <v>11.38</v>
      </c>
      <c r="I3394">
        <v>2212</v>
      </c>
      <c r="J3394">
        <v>96.12</v>
      </c>
      <c r="K3394">
        <v>5</v>
      </c>
      <c r="L3394" t="s">
        <v>68</v>
      </c>
      <c r="M3394" t="s">
        <v>45</v>
      </c>
      <c r="N3394">
        <v>64320.4</v>
      </c>
      <c r="O3394" t="s">
        <v>304</v>
      </c>
      <c r="P3394" t="s">
        <v>47</v>
      </c>
      <c r="Q3394">
        <v>82.18</v>
      </c>
      <c r="R3394">
        <v>4879.2</v>
      </c>
      <c r="S3394">
        <v>4023.43</v>
      </c>
      <c r="T3394">
        <v>6886.78</v>
      </c>
      <c r="U3394" t="str">
        <f>TEXT(Table1[[#This Row],[Booking_Date]],"mmm")</f>
        <v>Jul</v>
      </c>
      <c r="V3394">
        <f>YEAR(Table1[[#This Row],[Booking_Date]])</f>
        <v>2024</v>
      </c>
      <c r="W3394" t="s">
        <v>48</v>
      </c>
      <c r="X3394" t="str">
        <f>IF(Table1[[#This Row],[Freight_Cost]]&gt;50000,"High","Low")</f>
        <v>High</v>
      </c>
      <c r="Y3394" s="5" t="str">
        <f>IF(Table1[[#This Row],[Profit]]&gt;10000,"Good","Average")</f>
        <v>Average</v>
      </c>
      <c r="Z3394" s="5" t="str" cm="1">
        <f t="array" ref="Z3394">_xlfn.IFS(K3394&lt;=5,"Excellent",K3394&lt;=10,"Good",TRUE,"Delayed")</f>
        <v>Excellent</v>
      </c>
      <c r="AA3394" s="5" t="str">
        <f>_xlfn.XLOOKUP(Table1[[#This Row],[Shipment_ID]],A:A,E:E)</f>
        <v>ONE</v>
      </c>
      <c r="AB3394" s="5">
        <f t="shared" ref="AB3394:AB3457" si="53">INDEX(T:T,MATCH(A3394,A:A,0))</f>
        <v>6886.78</v>
      </c>
    </row>
    <row r="3395" spans="1:28">
      <c r="A3395" t="s">
        <v>3589</v>
      </c>
      <c r="B3395" s="1">
        <v>46186</v>
      </c>
      <c r="C3395" t="s">
        <v>40</v>
      </c>
      <c r="D3395" t="s">
        <v>65</v>
      </c>
      <c r="E3395" t="s">
        <v>31</v>
      </c>
      <c r="F3395" t="s">
        <v>58</v>
      </c>
      <c r="G3395" t="s">
        <v>33</v>
      </c>
      <c r="H3395">
        <v>13.82</v>
      </c>
      <c r="I3395">
        <v>2739</v>
      </c>
      <c r="J3395">
        <v>98.14</v>
      </c>
      <c r="K3395">
        <v>7</v>
      </c>
      <c r="L3395" t="s">
        <v>68</v>
      </c>
      <c r="M3395" t="s">
        <v>60</v>
      </c>
      <c r="N3395">
        <v>71582.8</v>
      </c>
      <c r="O3395" t="s">
        <v>197</v>
      </c>
      <c r="P3395" t="s">
        <v>47</v>
      </c>
      <c r="Q3395">
        <v>82.42</v>
      </c>
      <c r="R3395">
        <v>6030.8</v>
      </c>
      <c r="S3395">
        <v>4211.57</v>
      </c>
      <c r="T3395">
        <v>6402.27</v>
      </c>
      <c r="U3395" t="str">
        <f>TEXT(Table1[[#This Row],[Booking_Date]],"mmm")</f>
        <v>Jun</v>
      </c>
      <c r="V3395">
        <f>YEAR(Table1[[#This Row],[Booking_Date]])</f>
        <v>2026</v>
      </c>
      <c r="W3395" t="s">
        <v>75</v>
      </c>
      <c r="X3395" t="str">
        <f>IF(Table1[[#This Row],[Freight_Cost]]&gt;50000,"High","Low")</f>
        <v>High</v>
      </c>
      <c r="Y3395" s="5" t="str">
        <f>IF(Table1[[#This Row],[Profit]]&gt;10000,"Good","Average")</f>
        <v>Average</v>
      </c>
      <c r="Z3395" s="5" t="str" cm="1">
        <f t="array" ref="Z3395">_xlfn.IFS(K3395&lt;=5,"Excellent",K3395&lt;=10,"Good",TRUE,"Delayed")</f>
        <v>Good</v>
      </c>
      <c r="AA3395" s="5" t="str">
        <f>_xlfn.XLOOKUP(Table1[[#This Row],[Shipment_ID]],A:A,E:E)</f>
        <v>Hapag-Lloyd</v>
      </c>
      <c r="AB3395" s="5">
        <f t="shared" si="53"/>
        <v>6402.27</v>
      </c>
    </row>
    <row r="3396" spans="1:28">
      <c r="A3396" t="s">
        <v>3590</v>
      </c>
      <c r="B3396" s="1">
        <v>45744</v>
      </c>
      <c r="C3396" t="s">
        <v>115</v>
      </c>
      <c r="D3396" t="s">
        <v>65</v>
      </c>
      <c r="E3396" t="s">
        <v>83</v>
      </c>
      <c r="F3396" t="s">
        <v>58</v>
      </c>
      <c r="G3396" t="s">
        <v>67</v>
      </c>
      <c r="H3396">
        <v>25.19</v>
      </c>
      <c r="I3396">
        <v>508</v>
      </c>
      <c r="J3396">
        <v>88.38</v>
      </c>
      <c r="K3396">
        <v>2</v>
      </c>
      <c r="L3396" t="s">
        <v>68</v>
      </c>
      <c r="M3396" t="s">
        <v>35</v>
      </c>
      <c r="N3396">
        <v>57872.6</v>
      </c>
      <c r="O3396" t="s">
        <v>304</v>
      </c>
      <c r="P3396" t="s">
        <v>47</v>
      </c>
      <c r="Q3396">
        <v>88.28</v>
      </c>
      <c r="R3396">
        <v>2023.6</v>
      </c>
      <c r="S3396">
        <v>1575.69</v>
      </c>
      <c r="T3396">
        <v>5034.4799999999996</v>
      </c>
      <c r="U3396" t="str">
        <f>TEXT(Table1[[#This Row],[Booking_Date]],"mmm")</f>
        <v>Mar</v>
      </c>
      <c r="V3396">
        <f>YEAR(Table1[[#This Row],[Booking_Date]])</f>
        <v>2025</v>
      </c>
      <c r="W3396" t="s">
        <v>38</v>
      </c>
      <c r="X3396" t="str">
        <f>IF(Table1[[#This Row],[Freight_Cost]]&gt;50000,"High","Low")</f>
        <v>High</v>
      </c>
      <c r="Y3396" s="5" t="str">
        <f>IF(Table1[[#This Row],[Profit]]&gt;10000,"Good","Average")</f>
        <v>Average</v>
      </c>
      <c r="Z3396" s="5" t="str" cm="1">
        <f t="array" ref="Z3396">_xlfn.IFS(K3396&lt;=5,"Excellent",K3396&lt;=10,"Good",TRUE,"Delayed")</f>
        <v>Excellent</v>
      </c>
      <c r="AA3396" s="5" t="str">
        <f>_xlfn.XLOOKUP(Table1[[#This Row],[Shipment_ID]],A:A,E:E)</f>
        <v>MSC</v>
      </c>
      <c r="AB3396" s="5">
        <f t="shared" si="53"/>
        <v>5034.4799999999996</v>
      </c>
    </row>
    <row r="3397" spans="1:28">
      <c r="A3397" t="s">
        <v>3591</v>
      </c>
      <c r="B3397" s="1">
        <v>45483</v>
      </c>
      <c r="C3397" t="s">
        <v>89</v>
      </c>
      <c r="D3397" t="s">
        <v>56</v>
      </c>
      <c r="E3397" t="s">
        <v>42</v>
      </c>
      <c r="F3397" t="s">
        <v>58</v>
      </c>
      <c r="G3397" t="s">
        <v>59</v>
      </c>
      <c r="H3397">
        <v>11.15</v>
      </c>
      <c r="I3397">
        <v>1099</v>
      </c>
      <c r="J3397">
        <v>99.94</v>
      </c>
      <c r="K3397">
        <v>4</v>
      </c>
      <c r="L3397" t="s">
        <v>68</v>
      </c>
      <c r="M3397" t="s">
        <v>60</v>
      </c>
      <c r="N3397">
        <v>49715.8</v>
      </c>
      <c r="O3397" t="s">
        <v>450</v>
      </c>
      <c r="P3397" t="s">
        <v>70</v>
      </c>
      <c r="Q3397">
        <v>82.37</v>
      </c>
      <c r="R3397">
        <v>2644</v>
      </c>
      <c r="S3397">
        <v>1966</v>
      </c>
      <c r="T3397">
        <v>8701.59</v>
      </c>
      <c r="U3397" t="str">
        <f>TEXT(Table1[[#This Row],[Booking_Date]],"mmm")</f>
        <v>Jul</v>
      </c>
      <c r="V3397">
        <f>YEAR(Table1[[#This Row],[Booking_Date]])</f>
        <v>2024</v>
      </c>
      <c r="W3397" t="s">
        <v>48</v>
      </c>
      <c r="X3397" t="str">
        <f>IF(Table1[[#This Row],[Freight_Cost]]&gt;50000,"High","Low")</f>
        <v>Low</v>
      </c>
      <c r="Y3397" s="5" t="str">
        <f>IF(Table1[[#This Row],[Profit]]&gt;10000,"Good","Average")</f>
        <v>Average</v>
      </c>
      <c r="Z3397" s="5" t="str" cm="1">
        <f t="array" ref="Z3397">_xlfn.IFS(K3397&lt;=5,"Excellent",K3397&lt;=10,"Good",TRUE,"Delayed")</f>
        <v>Excellent</v>
      </c>
      <c r="AA3397" s="5" t="str">
        <f>_xlfn.XLOOKUP(Table1[[#This Row],[Shipment_ID]],A:A,E:E)</f>
        <v>CMA CGM</v>
      </c>
      <c r="AB3397" s="5">
        <f t="shared" si="53"/>
        <v>8701.59</v>
      </c>
    </row>
    <row r="3398" spans="1:28">
      <c r="A3398" t="s">
        <v>3592</v>
      </c>
      <c r="B3398" s="1">
        <v>45629</v>
      </c>
      <c r="C3398" t="s">
        <v>40</v>
      </c>
      <c r="D3398" t="s">
        <v>56</v>
      </c>
      <c r="E3398" t="s">
        <v>99</v>
      </c>
      <c r="F3398" t="s">
        <v>32</v>
      </c>
      <c r="G3398" t="s">
        <v>84</v>
      </c>
      <c r="H3398">
        <v>15.77</v>
      </c>
      <c r="I3398">
        <v>1898</v>
      </c>
      <c r="J3398">
        <v>97.19</v>
      </c>
      <c r="K3398">
        <v>6</v>
      </c>
      <c r="L3398" t="s">
        <v>34</v>
      </c>
      <c r="M3398" t="s">
        <v>45</v>
      </c>
      <c r="N3398">
        <v>55131.8</v>
      </c>
      <c r="O3398" t="s">
        <v>116</v>
      </c>
      <c r="P3398" t="s">
        <v>47</v>
      </c>
      <c r="Q3398">
        <v>88.18</v>
      </c>
      <c r="R3398">
        <v>4426.8</v>
      </c>
      <c r="S3398">
        <v>2462.9899999999998</v>
      </c>
      <c r="T3398">
        <v>9020.7000000000007</v>
      </c>
      <c r="U3398" t="str">
        <f>TEXT(Table1[[#This Row],[Booking_Date]],"mmm")</f>
        <v>Dec</v>
      </c>
      <c r="V3398">
        <f>YEAR(Table1[[#This Row],[Booking_Date]])</f>
        <v>2024</v>
      </c>
      <c r="W3398" t="s">
        <v>104</v>
      </c>
      <c r="X3398" t="str">
        <f>IF(Table1[[#This Row],[Freight_Cost]]&gt;50000,"High","Low")</f>
        <v>High</v>
      </c>
      <c r="Y3398" s="5" t="str">
        <f>IF(Table1[[#This Row],[Profit]]&gt;10000,"Good","Average")</f>
        <v>Average</v>
      </c>
      <c r="Z3398" s="5" t="str" cm="1">
        <f t="array" ref="Z3398">_xlfn.IFS(K3398&lt;=5,"Excellent",K3398&lt;=10,"Good",TRUE,"Delayed")</f>
        <v>Good</v>
      </c>
      <c r="AA3398" s="5" t="str">
        <f>_xlfn.XLOOKUP(Table1[[#This Row],[Shipment_ID]],A:A,E:E)</f>
        <v>ONE</v>
      </c>
      <c r="AB3398" s="5">
        <f t="shared" si="53"/>
        <v>9020.7000000000007</v>
      </c>
    </row>
    <row r="3399" spans="1:28">
      <c r="A3399" t="s">
        <v>3593</v>
      </c>
      <c r="B3399" s="1">
        <v>45965</v>
      </c>
      <c r="C3399" t="s">
        <v>121</v>
      </c>
      <c r="D3399" t="s">
        <v>56</v>
      </c>
      <c r="E3399" t="s">
        <v>57</v>
      </c>
      <c r="F3399" t="s">
        <v>32</v>
      </c>
      <c r="G3399" t="s">
        <v>90</v>
      </c>
      <c r="H3399">
        <v>15.66</v>
      </c>
      <c r="I3399">
        <v>1720</v>
      </c>
      <c r="J3399">
        <v>88.55</v>
      </c>
      <c r="K3399">
        <v>6</v>
      </c>
      <c r="L3399" t="s">
        <v>68</v>
      </c>
      <c r="M3399" t="s">
        <v>60</v>
      </c>
      <c r="N3399">
        <v>47860</v>
      </c>
      <c r="O3399" t="s">
        <v>170</v>
      </c>
      <c r="P3399" t="s">
        <v>37</v>
      </c>
      <c r="Q3399">
        <v>87.07</v>
      </c>
      <c r="R3399">
        <v>4066.4</v>
      </c>
      <c r="S3399">
        <v>4535.4399999999996</v>
      </c>
      <c r="T3399">
        <v>4134.3900000000003</v>
      </c>
      <c r="U3399" t="str">
        <f>TEXT(Table1[[#This Row],[Booking_Date]],"mmm")</f>
        <v>Nov</v>
      </c>
      <c r="V3399">
        <f>YEAR(Table1[[#This Row],[Booking_Date]])</f>
        <v>2025</v>
      </c>
      <c r="W3399" t="s">
        <v>104</v>
      </c>
      <c r="X3399" t="str">
        <f>IF(Table1[[#This Row],[Freight_Cost]]&gt;50000,"High","Low")</f>
        <v>Low</v>
      </c>
      <c r="Y3399" s="5" t="str">
        <f>IF(Table1[[#This Row],[Profit]]&gt;10000,"Good","Average")</f>
        <v>Average</v>
      </c>
      <c r="Z3399" s="5" t="str" cm="1">
        <f t="array" ref="Z3399">_xlfn.IFS(K3399&lt;=5,"Excellent",K3399&lt;=10,"Good",TRUE,"Delayed")</f>
        <v>Good</v>
      </c>
      <c r="AA3399" s="5" t="str">
        <f>_xlfn.XLOOKUP(Table1[[#This Row],[Shipment_ID]],A:A,E:E)</f>
        <v>Evergreen</v>
      </c>
      <c r="AB3399" s="5">
        <f t="shared" si="53"/>
        <v>4134.3900000000003</v>
      </c>
    </row>
    <row r="3400" spans="1:28">
      <c r="A3400" t="s">
        <v>3594</v>
      </c>
      <c r="B3400" s="1">
        <v>45958</v>
      </c>
      <c r="C3400" t="s">
        <v>115</v>
      </c>
      <c r="D3400" t="s">
        <v>30</v>
      </c>
      <c r="E3400" t="s">
        <v>57</v>
      </c>
      <c r="F3400" t="s">
        <v>32</v>
      </c>
      <c r="G3400" t="s">
        <v>67</v>
      </c>
      <c r="H3400">
        <v>13.49</v>
      </c>
      <c r="I3400">
        <v>1521</v>
      </c>
      <c r="J3400">
        <v>104.76</v>
      </c>
      <c r="K3400">
        <v>3</v>
      </c>
      <c r="L3400" t="s">
        <v>68</v>
      </c>
      <c r="M3400" t="s">
        <v>35</v>
      </c>
      <c r="N3400">
        <v>49464.2</v>
      </c>
      <c r="O3400" t="s">
        <v>287</v>
      </c>
      <c r="P3400" t="s">
        <v>74</v>
      </c>
      <c r="Q3400">
        <v>84.84</v>
      </c>
      <c r="R3400">
        <v>3581.6</v>
      </c>
      <c r="S3400">
        <v>4688.79</v>
      </c>
      <c r="T3400">
        <v>8433.7099999999991</v>
      </c>
      <c r="U3400" t="str">
        <f>TEXT(Table1[[#This Row],[Booking_Date]],"mmm")</f>
        <v>Oct</v>
      </c>
      <c r="V3400">
        <f>YEAR(Table1[[#This Row],[Booking_Date]])</f>
        <v>2025</v>
      </c>
      <c r="W3400" t="s">
        <v>104</v>
      </c>
      <c r="X3400" t="str">
        <f>IF(Table1[[#This Row],[Freight_Cost]]&gt;50000,"High","Low")</f>
        <v>Low</v>
      </c>
      <c r="Y3400" s="5" t="str">
        <f>IF(Table1[[#This Row],[Profit]]&gt;10000,"Good","Average")</f>
        <v>Average</v>
      </c>
      <c r="Z3400" s="5" t="str" cm="1">
        <f t="array" ref="Z3400">_xlfn.IFS(K3400&lt;=5,"Excellent",K3400&lt;=10,"Good",TRUE,"Delayed")</f>
        <v>Excellent</v>
      </c>
      <c r="AA3400" s="5" t="str">
        <f>_xlfn.XLOOKUP(Table1[[#This Row],[Shipment_ID]],A:A,E:E)</f>
        <v>Evergreen</v>
      </c>
      <c r="AB3400" s="5">
        <f t="shared" si="53"/>
        <v>8433.7099999999991</v>
      </c>
    </row>
    <row r="3401" spans="1:28">
      <c r="A3401" t="s">
        <v>3595</v>
      </c>
      <c r="B3401" s="1">
        <v>45409</v>
      </c>
      <c r="C3401" t="s">
        <v>115</v>
      </c>
      <c r="D3401" t="s">
        <v>41</v>
      </c>
      <c r="E3401" t="s">
        <v>83</v>
      </c>
      <c r="F3401" t="s">
        <v>58</v>
      </c>
      <c r="G3401" t="s">
        <v>59</v>
      </c>
      <c r="H3401">
        <v>14.43</v>
      </c>
      <c r="I3401">
        <v>648</v>
      </c>
      <c r="J3401">
        <v>88.44</v>
      </c>
      <c r="K3401">
        <v>2</v>
      </c>
      <c r="L3401" t="s">
        <v>34</v>
      </c>
      <c r="M3401" t="s">
        <v>60</v>
      </c>
      <c r="N3401">
        <v>48375.8</v>
      </c>
      <c r="O3401" t="s">
        <v>292</v>
      </c>
      <c r="P3401" t="s">
        <v>37</v>
      </c>
      <c r="Q3401">
        <v>86.72</v>
      </c>
      <c r="R3401">
        <v>1873.2</v>
      </c>
      <c r="S3401">
        <v>1516.22</v>
      </c>
      <c r="T3401">
        <v>7751.78</v>
      </c>
      <c r="U3401" t="str">
        <f>TEXT(Table1[[#This Row],[Booking_Date]],"mmm")</f>
        <v>Apr</v>
      </c>
      <c r="V3401">
        <f>YEAR(Table1[[#This Row],[Booking_Date]])</f>
        <v>2024</v>
      </c>
      <c r="W3401" t="s">
        <v>75</v>
      </c>
      <c r="X3401" t="str">
        <f>IF(Table1[[#This Row],[Freight_Cost]]&gt;50000,"High","Low")</f>
        <v>Low</v>
      </c>
      <c r="Y3401" s="5" t="str">
        <f>IF(Table1[[#This Row],[Profit]]&gt;10000,"Good","Average")</f>
        <v>Average</v>
      </c>
      <c r="Z3401" s="5" t="str" cm="1">
        <f t="array" ref="Z3401">_xlfn.IFS(K3401&lt;=5,"Excellent",K3401&lt;=10,"Good",TRUE,"Delayed")</f>
        <v>Excellent</v>
      </c>
      <c r="AA3401" s="5" t="str">
        <f>_xlfn.XLOOKUP(Table1[[#This Row],[Shipment_ID]],A:A,E:E)</f>
        <v>MSC</v>
      </c>
      <c r="AB3401" s="5">
        <f t="shared" si="53"/>
        <v>7751.78</v>
      </c>
    </row>
    <row r="3402" spans="1:28">
      <c r="A3402" t="s">
        <v>3596</v>
      </c>
      <c r="B3402" s="1">
        <v>45353</v>
      </c>
      <c r="C3402" t="s">
        <v>121</v>
      </c>
      <c r="D3402" t="s">
        <v>51</v>
      </c>
      <c r="E3402" t="s">
        <v>57</v>
      </c>
      <c r="F3402" t="s">
        <v>58</v>
      </c>
      <c r="G3402" t="s">
        <v>84</v>
      </c>
      <c r="H3402">
        <v>24.84</v>
      </c>
      <c r="I3402">
        <v>2720</v>
      </c>
      <c r="J3402">
        <v>99.25</v>
      </c>
      <c r="K3402">
        <v>7</v>
      </c>
      <c r="L3402" t="s">
        <v>34</v>
      </c>
      <c r="M3402" t="s">
        <v>60</v>
      </c>
      <c r="N3402">
        <v>83906</v>
      </c>
      <c r="O3402" t="s">
        <v>195</v>
      </c>
      <c r="P3402" t="s">
        <v>62</v>
      </c>
      <c r="Q3402">
        <v>82.59</v>
      </c>
      <c r="R3402">
        <v>6433.6</v>
      </c>
      <c r="S3402">
        <v>3665.12</v>
      </c>
      <c r="T3402">
        <v>14681.44</v>
      </c>
      <c r="U3402" t="str">
        <f>TEXT(Table1[[#This Row],[Booking_Date]],"mmm")</f>
        <v>Mar</v>
      </c>
      <c r="V3402">
        <f>YEAR(Table1[[#This Row],[Booking_Date]])</f>
        <v>2024</v>
      </c>
      <c r="W3402" t="s">
        <v>38</v>
      </c>
      <c r="X3402" t="str">
        <f>IF(Table1[[#This Row],[Freight_Cost]]&gt;50000,"High","Low")</f>
        <v>High</v>
      </c>
      <c r="Y3402" s="5" t="str">
        <f>IF(Table1[[#This Row],[Profit]]&gt;10000,"Good","Average")</f>
        <v>Good</v>
      </c>
      <c r="Z3402" s="5" t="str" cm="1">
        <f t="array" ref="Z3402">_xlfn.IFS(K3402&lt;=5,"Excellent",K3402&lt;=10,"Good",TRUE,"Delayed")</f>
        <v>Good</v>
      </c>
      <c r="AA3402" s="5" t="str">
        <f>_xlfn.XLOOKUP(Table1[[#This Row],[Shipment_ID]],A:A,E:E)</f>
        <v>Evergreen</v>
      </c>
      <c r="AB3402" s="5">
        <f t="shared" si="53"/>
        <v>14681.44</v>
      </c>
    </row>
    <row r="3403" spans="1:28">
      <c r="A3403" t="s">
        <v>3597</v>
      </c>
      <c r="B3403" s="1">
        <v>46113</v>
      </c>
      <c r="C3403" t="s">
        <v>89</v>
      </c>
      <c r="D3403" t="s">
        <v>108</v>
      </c>
      <c r="E3403" t="s">
        <v>42</v>
      </c>
      <c r="F3403" t="s">
        <v>58</v>
      </c>
      <c r="G3403" t="s">
        <v>67</v>
      </c>
      <c r="H3403">
        <v>23.96</v>
      </c>
      <c r="I3403">
        <v>1950</v>
      </c>
      <c r="J3403">
        <v>85.79</v>
      </c>
      <c r="K3403">
        <v>4</v>
      </c>
      <c r="L3403" t="s">
        <v>34</v>
      </c>
      <c r="M3403" t="s">
        <v>60</v>
      </c>
      <c r="N3403">
        <v>72258.8</v>
      </c>
      <c r="O3403" t="s">
        <v>184</v>
      </c>
      <c r="P3403" t="s">
        <v>78</v>
      </c>
      <c r="Q3403">
        <v>84.1</v>
      </c>
      <c r="R3403">
        <v>4858.3999999999996</v>
      </c>
      <c r="S3403">
        <v>2758.59</v>
      </c>
      <c r="T3403">
        <v>6156.72</v>
      </c>
      <c r="U3403" t="str">
        <f>TEXT(Table1[[#This Row],[Booking_Date]],"mmm")</f>
        <v>Apr</v>
      </c>
      <c r="V3403">
        <f>YEAR(Table1[[#This Row],[Booking_Date]])</f>
        <v>2026</v>
      </c>
      <c r="W3403" t="s">
        <v>75</v>
      </c>
      <c r="X3403" t="str">
        <f>IF(Table1[[#This Row],[Freight_Cost]]&gt;50000,"High","Low")</f>
        <v>High</v>
      </c>
      <c r="Y3403" s="5" t="str">
        <f>IF(Table1[[#This Row],[Profit]]&gt;10000,"Good","Average")</f>
        <v>Average</v>
      </c>
      <c r="Z3403" s="5" t="str" cm="1">
        <f t="array" ref="Z3403">_xlfn.IFS(K3403&lt;=5,"Excellent",K3403&lt;=10,"Good",TRUE,"Delayed")</f>
        <v>Excellent</v>
      </c>
      <c r="AA3403" s="5" t="str">
        <f>_xlfn.XLOOKUP(Table1[[#This Row],[Shipment_ID]],A:A,E:E)</f>
        <v>CMA CGM</v>
      </c>
      <c r="AB3403" s="5">
        <f t="shared" si="53"/>
        <v>6156.72</v>
      </c>
    </row>
    <row r="3404" spans="1:28">
      <c r="A3404" t="s">
        <v>3598</v>
      </c>
      <c r="B3404" s="1">
        <v>45476</v>
      </c>
      <c r="C3404" t="s">
        <v>115</v>
      </c>
      <c r="D3404" t="s">
        <v>51</v>
      </c>
      <c r="E3404" t="s">
        <v>57</v>
      </c>
      <c r="F3404" t="s">
        <v>58</v>
      </c>
      <c r="G3404" t="s">
        <v>90</v>
      </c>
      <c r="H3404">
        <v>25.8</v>
      </c>
      <c r="I3404">
        <v>953</v>
      </c>
      <c r="J3404">
        <v>94.82</v>
      </c>
      <c r="K3404">
        <v>3</v>
      </c>
      <c r="L3404" t="s">
        <v>44</v>
      </c>
      <c r="M3404" t="s">
        <v>35</v>
      </c>
      <c r="N3404">
        <v>62034.400000000001</v>
      </c>
      <c r="O3404" t="s">
        <v>531</v>
      </c>
      <c r="P3404" t="s">
        <v>78</v>
      </c>
      <c r="Q3404">
        <v>84.42</v>
      </c>
      <c r="R3404">
        <v>2938</v>
      </c>
      <c r="S3404">
        <v>2939.99</v>
      </c>
      <c r="T3404">
        <v>10388.120000000001</v>
      </c>
      <c r="U3404" t="str">
        <f>TEXT(Table1[[#This Row],[Booking_Date]],"mmm")</f>
        <v>Jul</v>
      </c>
      <c r="V3404">
        <f>YEAR(Table1[[#This Row],[Booking_Date]])</f>
        <v>2024</v>
      </c>
      <c r="W3404" t="s">
        <v>48</v>
      </c>
      <c r="X3404" t="str">
        <f>IF(Table1[[#This Row],[Freight_Cost]]&gt;50000,"High","Low")</f>
        <v>High</v>
      </c>
      <c r="Y3404" s="5" t="str">
        <f>IF(Table1[[#This Row],[Profit]]&gt;10000,"Good","Average")</f>
        <v>Good</v>
      </c>
      <c r="Z3404" s="5" t="str" cm="1">
        <f t="array" ref="Z3404">_xlfn.IFS(K3404&lt;=5,"Excellent",K3404&lt;=10,"Good",TRUE,"Delayed")</f>
        <v>Excellent</v>
      </c>
      <c r="AA3404" s="5" t="str">
        <f>_xlfn.XLOOKUP(Table1[[#This Row],[Shipment_ID]],A:A,E:E)</f>
        <v>Evergreen</v>
      </c>
      <c r="AB3404" s="5">
        <f t="shared" si="53"/>
        <v>10388.120000000001</v>
      </c>
    </row>
    <row r="3405" spans="1:28">
      <c r="A3405" t="s">
        <v>3599</v>
      </c>
      <c r="B3405" s="1">
        <v>45978</v>
      </c>
      <c r="C3405" t="s">
        <v>29</v>
      </c>
      <c r="D3405" t="s">
        <v>56</v>
      </c>
      <c r="E3405" t="s">
        <v>83</v>
      </c>
      <c r="F3405" t="s">
        <v>58</v>
      </c>
      <c r="G3405" t="s">
        <v>59</v>
      </c>
      <c r="H3405">
        <v>22.89</v>
      </c>
      <c r="I3405">
        <v>1114</v>
      </c>
      <c r="J3405">
        <v>103.49</v>
      </c>
      <c r="K3405">
        <v>2</v>
      </c>
      <c r="L3405" t="s">
        <v>44</v>
      </c>
      <c r="M3405" t="s">
        <v>35</v>
      </c>
      <c r="N3405">
        <v>62387.8</v>
      </c>
      <c r="O3405" t="s">
        <v>248</v>
      </c>
      <c r="P3405" t="s">
        <v>70</v>
      </c>
      <c r="Q3405">
        <v>85.86</v>
      </c>
      <c r="R3405">
        <v>3143.6</v>
      </c>
      <c r="S3405">
        <v>4422.8999999999996</v>
      </c>
      <c r="T3405">
        <v>8762.19</v>
      </c>
      <c r="U3405" t="str">
        <f>TEXT(Table1[[#This Row],[Booking_Date]],"mmm")</f>
        <v>Nov</v>
      </c>
      <c r="V3405">
        <f>YEAR(Table1[[#This Row],[Booking_Date]])</f>
        <v>2025</v>
      </c>
      <c r="W3405" t="s">
        <v>104</v>
      </c>
      <c r="X3405" t="str">
        <f>IF(Table1[[#This Row],[Freight_Cost]]&gt;50000,"High","Low")</f>
        <v>High</v>
      </c>
      <c r="Y3405" s="5" t="str">
        <f>IF(Table1[[#This Row],[Profit]]&gt;10000,"Good","Average")</f>
        <v>Average</v>
      </c>
      <c r="Z3405" s="5" t="str" cm="1">
        <f t="array" ref="Z3405">_xlfn.IFS(K3405&lt;=5,"Excellent",K3405&lt;=10,"Good",TRUE,"Delayed")</f>
        <v>Excellent</v>
      </c>
      <c r="AA3405" s="5" t="str">
        <f>_xlfn.XLOOKUP(Table1[[#This Row],[Shipment_ID]],A:A,E:E)</f>
        <v>MSC</v>
      </c>
      <c r="AB3405" s="5">
        <f t="shared" si="53"/>
        <v>8762.19</v>
      </c>
    </row>
    <row r="3406" spans="1:28">
      <c r="A3406" t="s">
        <v>3600</v>
      </c>
      <c r="B3406" s="1">
        <v>45347</v>
      </c>
      <c r="C3406" t="s">
        <v>115</v>
      </c>
      <c r="D3406" t="s">
        <v>72</v>
      </c>
      <c r="E3406" t="s">
        <v>57</v>
      </c>
      <c r="F3406" t="s">
        <v>58</v>
      </c>
      <c r="G3406" t="s">
        <v>90</v>
      </c>
      <c r="H3406">
        <v>11.52</v>
      </c>
      <c r="I3406">
        <v>536</v>
      </c>
      <c r="J3406">
        <v>92.31</v>
      </c>
      <c r="K3406">
        <v>3</v>
      </c>
      <c r="L3406" t="s">
        <v>68</v>
      </c>
      <c r="M3406" t="s">
        <v>60</v>
      </c>
      <c r="N3406">
        <v>42377.2</v>
      </c>
      <c r="O3406" t="s">
        <v>197</v>
      </c>
      <c r="P3406" t="s">
        <v>70</v>
      </c>
      <c r="Q3406">
        <v>88.98</v>
      </c>
      <c r="R3406">
        <v>1532.8</v>
      </c>
      <c r="S3406">
        <v>3508.4</v>
      </c>
      <c r="T3406">
        <v>6121.73</v>
      </c>
      <c r="U3406" t="str">
        <f>TEXT(Table1[[#This Row],[Booking_Date]],"mmm")</f>
        <v>Feb</v>
      </c>
      <c r="V3406">
        <f>YEAR(Table1[[#This Row],[Booking_Date]])</f>
        <v>2024</v>
      </c>
      <c r="W3406" t="s">
        <v>38</v>
      </c>
      <c r="X3406" t="str">
        <f>IF(Table1[[#This Row],[Freight_Cost]]&gt;50000,"High","Low")</f>
        <v>Low</v>
      </c>
      <c r="Y3406" s="5" t="str">
        <f>IF(Table1[[#This Row],[Profit]]&gt;10000,"Good","Average")</f>
        <v>Average</v>
      </c>
      <c r="Z3406" s="5" t="str" cm="1">
        <f t="array" ref="Z3406">_xlfn.IFS(K3406&lt;=5,"Excellent",K3406&lt;=10,"Good",TRUE,"Delayed")</f>
        <v>Excellent</v>
      </c>
      <c r="AA3406" s="5" t="str">
        <f>_xlfn.XLOOKUP(Table1[[#This Row],[Shipment_ID]],A:A,E:E)</f>
        <v>Evergreen</v>
      </c>
      <c r="AB3406" s="5">
        <f t="shared" si="53"/>
        <v>6121.73</v>
      </c>
    </row>
    <row r="3407" spans="1:28">
      <c r="A3407" t="s">
        <v>3601</v>
      </c>
      <c r="B3407" s="1">
        <v>45823</v>
      </c>
      <c r="C3407" t="s">
        <v>121</v>
      </c>
      <c r="D3407" t="s">
        <v>41</v>
      </c>
      <c r="E3407" t="s">
        <v>99</v>
      </c>
      <c r="F3407" t="s">
        <v>32</v>
      </c>
      <c r="G3407" t="s">
        <v>59</v>
      </c>
      <c r="H3407">
        <v>15.75</v>
      </c>
      <c r="I3407">
        <v>1352</v>
      </c>
      <c r="J3407">
        <v>93.83</v>
      </c>
      <c r="K3407">
        <v>3</v>
      </c>
      <c r="L3407" t="s">
        <v>34</v>
      </c>
      <c r="M3407" t="s">
        <v>35</v>
      </c>
      <c r="N3407">
        <v>50658.6</v>
      </c>
      <c r="O3407" t="s">
        <v>240</v>
      </c>
      <c r="P3407" t="s">
        <v>70</v>
      </c>
      <c r="Q3407">
        <v>87.54</v>
      </c>
      <c r="R3407">
        <v>3334</v>
      </c>
      <c r="S3407">
        <v>2078.0500000000002</v>
      </c>
      <c r="T3407">
        <v>8190.92</v>
      </c>
      <c r="U3407" t="str">
        <f>TEXT(Table1[[#This Row],[Booking_Date]],"mmm")</f>
        <v>Jun</v>
      </c>
      <c r="V3407">
        <f>YEAR(Table1[[#This Row],[Booking_Date]])</f>
        <v>2025</v>
      </c>
      <c r="W3407" t="s">
        <v>75</v>
      </c>
      <c r="X3407" t="str">
        <f>IF(Table1[[#This Row],[Freight_Cost]]&gt;50000,"High","Low")</f>
        <v>High</v>
      </c>
      <c r="Y3407" s="5" t="str">
        <f>IF(Table1[[#This Row],[Profit]]&gt;10000,"Good","Average")</f>
        <v>Average</v>
      </c>
      <c r="Z3407" s="5" t="str" cm="1">
        <f t="array" ref="Z3407">_xlfn.IFS(K3407&lt;=5,"Excellent",K3407&lt;=10,"Good",TRUE,"Delayed")</f>
        <v>Excellent</v>
      </c>
      <c r="AA3407" s="5" t="str">
        <f>_xlfn.XLOOKUP(Table1[[#This Row],[Shipment_ID]],A:A,E:E)</f>
        <v>ONE</v>
      </c>
      <c r="AB3407" s="5">
        <f t="shared" si="53"/>
        <v>8190.92</v>
      </c>
    </row>
    <row r="3408" spans="1:28">
      <c r="A3408" t="s">
        <v>3602</v>
      </c>
      <c r="B3408" s="1">
        <v>45672</v>
      </c>
      <c r="C3408" t="s">
        <v>29</v>
      </c>
      <c r="D3408" t="s">
        <v>82</v>
      </c>
      <c r="E3408" t="s">
        <v>42</v>
      </c>
      <c r="F3408" t="s">
        <v>58</v>
      </c>
      <c r="G3408" t="s">
        <v>52</v>
      </c>
      <c r="H3408">
        <v>27.45</v>
      </c>
      <c r="I3408">
        <v>904</v>
      </c>
      <c r="J3408">
        <v>93.48</v>
      </c>
      <c r="K3408">
        <v>3</v>
      </c>
      <c r="L3408" t="s">
        <v>34</v>
      </c>
      <c r="M3408" t="s">
        <v>35</v>
      </c>
      <c r="N3408">
        <v>67770.600000000006</v>
      </c>
      <c r="O3408" t="s">
        <v>135</v>
      </c>
      <c r="P3408" t="s">
        <v>54</v>
      </c>
      <c r="Q3408">
        <v>81.709999999999994</v>
      </c>
      <c r="R3408">
        <v>2906</v>
      </c>
      <c r="S3408">
        <v>4208.45</v>
      </c>
      <c r="T3408">
        <v>10217.36</v>
      </c>
      <c r="U3408" t="str">
        <f>TEXT(Table1[[#This Row],[Booking_Date]],"mmm")</f>
        <v>Jan</v>
      </c>
      <c r="V3408">
        <f>YEAR(Table1[[#This Row],[Booking_Date]])</f>
        <v>2025</v>
      </c>
      <c r="W3408" t="s">
        <v>38</v>
      </c>
      <c r="X3408" t="str">
        <f>IF(Table1[[#This Row],[Freight_Cost]]&gt;50000,"High","Low")</f>
        <v>High</v>
      </c>
      <c r="Y3408" s="5" t="str">
        <f>IF(Table1[[#This Row],[Profit]]&gt;10000,"Good","Average")</f>
        <v>Good</v>
      </c>
      <c r="Z3408" s="5" t="str" cm="1">
        <f t="array" ref="Z3408">_xlfn.IFS(K3408&lt;=5,"Excellent",K3408&lt;=10,"Good",TRUE,"Delayed")</f>
        <v>Excellent</v>
      </c>
      <c r="AA3408" s="5" t="str">
        <f>_xlfn.XLOOKUP(Table1[[#This Row],[Shipment_ID]],A:A,E:E)</f>
        <v>CMA CGM</v>
      </c>
      <c r="AB3408" s="5">
        <f t="shared" si="53"/>
        <v>10217.36</v>
      </c>
    </row>
    <row r="3409" spans="1:28">
      <c r="A3409" t="s">
        <v>3603</v>
      </c>
      <c r="B3409" s="1">
        <v>45694</v>
      </c>
      <c r="C3409" t="s">
        <v>89</v>
      </c>
      <c r="D3409" t="s">
        <v>30</v>
      </c>
      <c r="E3409" t="s">
        <v>31</v>
      </c>
      <c r="F3409" t="s">
        <v>58</v>
      </c>
      <c r="G3409" t="s">
        <v>52</v>
      </c>
      <c r="H3409">
        <v>19.3</v>
      </c>
      <c r="I3409">
        <v>1254</v>
      </c>
      <c r="J3409">
        <v>100.33</v>
      </c>
      <c r="K3409">
        <v>3</v>
      </c>
      <c r="L3409" t="s">
        <v>34</v>
      </c>
      <c r="M3409" t="s">
        <v>45</v>
      </c>
      <c r="N3409">
        <v>62957.599999999999</v>
      </c>
      <c r="O3409" t="s">
        <v>69</v>
      </c>
      <c r="P3409" t="s">
        <v>62</v>
      </c>
      <c r="Q3409">
        <v>85.6</v>
      </c>
      <c r="R3409">
        <v>3280</v>
      </c>
      <c r="S3409">
        <v>4368.72</v>
      </c>
      <c r="T3409">
        <v>10582.31</v>
      </c>
      <c r="U3409" t="str">
        <f>TEXT(Table1[[#This Row],[Booking_Date]],"mmm")</f>
        <v>Feb</v>
      </c>
      <c r="V3409">
        <f>YEAR(Table1[[#This Row],[Booking_Date]])</f>
        <v>2025</v>
      </c>
      <c r="W3409" t="s">
        <v>38</v>
      </c>
      <c r="X3409" t="str">
        <f>IF(Table1[[#This Row],[Freight_Cost]]&gt;50000,"High","Low")</f>
        <v>High</v>
      </c>
      <c r="Y3409" s="5" t="str">
        <f>IF(Table1[[#This Row],[Profit]]&gt;10000,"Good","Average")</f>
        <v>Good</v>
      </c>
      <c r="Z3409" s="5" t="str" cm="1">
        <f t="array" ref="Z3409">_xlfn.IFS(K3409&lt;=5,"Excellent",K3409&lt;=10,"Good",TRUE,"Delayed")</f>
        <v>Excellent</v>
      </c>
      <c r="AA3409" s="5" t="str">
        <f>_xlfn.XLOOKUP(Table1[[#This Row],[Shipment_ID]],A:A,E:E)</f>
        <v>Hapag-Lloyd</v>
      </c>
      <c r="AB3409" s="5">
        <f t="shared" si="53"/>
        <v>10582.31</v>
      </c>
    </row>
    <row r="3410" spans="1:28">
      <c r="A3410" t="s">
        <v>3604</v>
      </c>
      <c r="B3410" s="1">
        <v>45517</v>
      </c>
      <c r="C3410" t="s">
        <v>64</v>
      </c>
      <c r="D3410" t="s">
        <v>72</v>
      </c>
      <c r="E3410" t="s">
        <v>66</v>
      </c>
      <c r="F3410" t="s">
        <v>58</v>
      </c>
      <c r="G3410" t="s">
        <v>43</v>
      </c>
      <c r="H3410">
        <v>11.44</v>
      </c>
      <c r="I3410">
        <v>1378</v>
      </c>
      <c r="J3410">
        <v>99.03</v>
      </c>
      <c r="K3410">
        <v>3</v>
      </c>
      <c r="L3410" t="s">
        <v>34</v>
      </c>
      <c r="M3410" t="s">
        <v>60</v>
      </c>
      <c r="N3410">
        <v>55715.6</v>
      </c>
      <c r="O3410" t="s">
        <v>268</v>
      </c>
      <c r="P3410" t="s">
        <v>37</v>
      </c>
      <c r="Q3410">
        <v>85.03</v>
      </c>
      <c r="R3410">
        <v>3213.6</v>
      </c>
      <c r="S3410">
        <v>2846.56</v>
      </c>
      <c r="T3410">
        <v>8948.19</v>
      </c>
      <c r="U3410" t="str">
        <f>TEXT(Table1[[#This Row],[Booking_Date]],"mmm")</f>
        <v>Aug</v>
      </c>
      <c r="V3410">
        <f>YEAR(Table1[[#This Row],[Booking_Date]])</f>
        <v>2024</v>
      </c>
      <c r="W3410" t="s">
        <v>48</v>
      </c>
      <c r="X3410" t="str">
        <f>IF(Table1[[#This Row],[Freight_Cost]]&gt;50000,"High","Low")</f>
        <v>High</v>
      </c>
      <c r="Y3410" s="5" t="str">
        <f>IF(Table1[[#This Row],[Profit]]&gt;10000,"Good","Average")</f>
        <v>Average</v>
      </c>
      <c r="Z3410" s="5" t="str" cm="1">
        <f t="array" ref="Z3410">_xlfn.IFS(K3410&lt;=5,"Excellent",K3410&lt;=10,"Good",TRUE,"Delayed")</f>
        <v>Excellent</v>
      </c>
      <c r="AA3410" s="5" t="str">
        <f>_xlfn.XLOOKUP(Table1[[#This Row],[Shipment_ID]],A:A,E:E)</f>
        <v>COSCO</v>
      </c>
      <c r="AB3410" s="5">
        <f t="shared" si="53"/>
        <v>8948.19</v>
      </c>
    </row>
    <row r="3411" spans="1:28">
      <c r="A3411" t="s">
        <v>3605</v>
      </c>
      <c r="B3411" s="1">
        <v>45706</v>
      </c>
      <c r="C3411" t="s">
        <v>64</v>
      </c>
      <c r="D3411" t="s">
        <v>82</v>
      </c>
      <c r="E3411" t="s">
        <v>83</v>
      </c>
      <c r="F3411" t="s">
        <v>32</v>
      </c>
      <c r="G3411" t="s">
        <v>33</v>
      </c>
      <c r="H3411">
        <v>14.28</v>
      </c>
      <c r="I3411">
        <v>1345</v>
      </c>
      <c r="J3411">
        <v>95.4</v>
      </c>
      <c r="K3411">
        <v>4</v>
      </c>
      <c r="L3411" t="s">
        <v>68</v>
      </c>
      <c r="M3411" t="s">
        <v>60</v>
      </c>
      <c r="N3411">
        <v>42940</v>
      </c>
      <c r="O3411" t="s">
        <v>168</v>
      </c>
      <c r="P3411" t="s">
        <v>70</v>
      </c>
      <c r="Q3411">
        <v>88.54</v>
      </c>
      <c r="R3411">
        <v>3261.2</v>
      </c>
      <c r="S3411">
        <v>4366.29</v>
      </c>
      <c r="T3411">
        <v>5566.39</v>
      </c>
      <c r="U3411" t="str">
        <f>TEXT(Table1[[#This Row],[Booking_Date]],"mmm")</f>
        <v>Feb</v>
      </c>
      <c r="V3411">
        <f>YEAR(Table1[[#This Row],[Booking_Date]])</f>
        <v>2025</v>
      </c>
      <c r="W3411" t="s">
        <v>38</v>
      </c>
      <c r="X3411" t="str">
        <f>IF(Table1[[#This Row],[Freight_Cost]]&gt;50000,"High","Low")</f>
        <v>Low</v>
      </c>
      <c r="Y3411" s="5" t="str">
        <f>IF(Table1[[#This Row],[Profit]]&gt;10000,"Good","Average")</f>
        <v>Average</v>
      </c>
      <c r="Z3411" s="5" t="str" cm="1">
        <f t="array" ref="Z3411">_xlfn.IFS(K3411&lt;=5,"Excellent",K3411&lt;=10,"Good",TRUE,"Delayed")</f>
        <v>Excellent</v>
      </c>
      <c r="AA3411" s="5" t="str">
        <f>_xlfn.XLOOKUP(Table1[[#This Row],[Shipment_ID]],A:A,E:E)</f>
        <v>MSC</v>
      </c>
      <c r="AB3411" s="5">
        <f t="shared" si="53"/>
        <v>5566.39</v>
      </c>
    </row>
    <row r="3412" spans="1:28">
      <c r="A3412" t="s">
        <v>3606</v>
      </c>
      <c r="B3412" s="1">
        <v>46154</v>
      </c>
      <c r="C3412" t="s">
        <v>89</v>
      </c>
      <c r="D3412" t="s">
        <v>41</v>
      </c>
      <c r="E3412" t="s">
        <v>42</v>
      </c>
      <c r="F3412" t="s">
        <v>32</v>
      </c>
      <c r="G3412" t="s">
        <v>59</v>
      </c>
      <c r="H3412">
        <v>14.36</v>
      </c>
      <c r="I3412">
        <v>2301</v>
      </c>
      <c r="J3412">
        <v>98.37</v>
      </c>
      <c r="K3412">
        <v>6</v>
      </c>
      <c r="L3412" t="s">
        <v>68</v>
      </c>
      <c r="M3412" t="s">
        <v>60</v>
      </c>
      <c r="N3412">
        <v>54840.4</v>
      </c>
      <c r="O3412" t="s">
        <v>91</v>
      </c>
      <c r="P3412" t="s">
        <v>74</v>
      </c>
      <c r="Q3412">
        <v>88.49</v>
      </c>
      <c r="R3412">
        <v>5176.3999999999996</v>
      </c>
      <c r="S3412">
        <v>1676.9</v>
      </c>
      <c r="T3412">
        <v>4720.12</v>
      </c>
      <c r="U3412" t="str">
        <f>TEXT(Table1[[#This Row],[Booking_Date]],"mmm")</f>
        <v>May</v>
      </c>
      <c r="V3412">
        <f>YEAR(Table1[[#This Row],[Booking_Date]])</f>
        <v>2026</v>
      </c>
      <c r="W3412" t="s">
        <v>75</v>
      </c>
      <c r="X3412" t="str">
        <f>IF(Table1[[#This Row],[Freight_Cost]]&gt;50000,"High","Low")</f>
        <v>High</v>
      </c>
      <c r="Y3412" s="5" t="str">
        <f>IF(Table1[[#This Row],[Profit]]&gt;10000,"Good","Average")</f>
        <v>Average</v>
      </c>
      <c r="Z3412" s="5" t="str" cm="1">
        <f t="array" ref="Z3412">_xlfn.IFS(K3412&lt;=5,"Excellent",K3412&lt;=10,"Good",TRUE,"Delayed")</f>
        <v>Good</v>
      </c>
      <c r="AA3412" s="5" t="str">
        <f>_xlfn.XLOOKUP(Table1[[#This Row],[Shipment_ID]],A:A,E:E)</f>
        <v>CMA CGM</v>
      </c>
      <c r="AB3412" s="5">
        <f t="shared" si="53"/>
        <v>4720.12</v>
      </c>
    </row>
    <row r="3413" spans="1:28">
      <c r="A3413" t="s">
        <v>3607</v>
      </c>
      <c r="B3413" s="1">
        <v>45407</v>
      </c>
      <c r="C3413" t="s">
        <v>121</v>
      </c>
      <c r="D3413" t="s">
        <v>72</v>
      </c>
      <c r="E3413" t="s">
        <v>83</v>
      </c>
      <c r="F3413" t="s">
        <v>58</v>
      </c>
      <c r="G3413" t="s">
        <v>59</v>
      </c>
      <c r="H3413">
        <v>10.86</v>
      </c>
      <c r="I3413">
        <v>475</v>
      </c>
      <c r="J3413">
        <v>103.25</v>
      </c>
      <c r="K3413">
        <v>2</v>
      </c>
      <c r="L3413" t="s">
        <v>34</v>
      </c>
      <c r="M3413" t="s">
        <v>45</v>
      </c>
      <c r="N3413">
        <v>46364</v>
      </c>
      <c r="O3413" t="s">
        <v>259</v>
      </c>
      <c r="P3413" t="s">
        <v>78</v>
      </c>
      <c r="Q3413">
        <v>87.7</v>
      </c>
      <c r="R3413">
        <v>1384.4</v>
      </c>
      <c r="S3413">
        <v>3995.66</v>
      </c>
      <c r="T3413">
        <v>8073.13</v>
      </c>
      <c r="U3413" t="str">
        <f>TEXT(Table1[[#This Row],[Booking_Date]],"mmm")</f>
        <v>Apr</v>
      </c>
      <c r="V3413">
        <f>YEAR(Table1[[#This Row],[Booking_Date]])</f>
        <v>2024</v>
      </c>
      <c r="W3413" t="s">
        <v>75</v>
      </c>
      <c r="X3413" t="str">
        <f>IF(Table1[[#This Row],[Freight_Cost]]&gt;50000,"High","Low")</f>
        <v>Low</v>
      </c>
      <c r="Y3413" s="5" t="str">
        <f>IF(Table1[[#This Row],[Profit]]&gt;10000,"Good","Average")</f>
        <v>Average</v>
      </c>
      <c r="Z3413" s="5" t="str" cm="1">
        <f t="array" ref="Z3413">_xlfn.IFS(K3413&lt;=5,"Excellent",K3413&lt;=10,"Good",TRUE,"Delayed")</f>
        <v>Excellent</v>
      </c>
      <c r="AA3413" s="5" t="str">
        <f>_xlfn.XLOOKUP(Table1[[#This Row],[Shipment_ID]],A:A,E:E)</f>
        <v>MSC</v>
      </c>
      <c r="AB3413" s="5">
        <f t="shared" si="53"/>
        <v>8073.13</v>
      </c>
    </row>
    <row r="3414" spans="1:28">
      <c r="A3414" t="s">
        <v>3608</v>
      </c>
      <c r="B3414" s="1">
        <v>46084</v>
      </c>
      <c r="C3414" t="s">
        <v>115</v>
      </c>
      <c r="D3414" t="s">
        <v>72</v>
      </c>
      <c r="E3414" t="s">
        <v>99</v>
      </c>
      <c r="F3414" t="s">
        <v>32</v>
      </c>
      <c r="G3414" t="s">
        <v>43</v>
      </c>
      <c r="H3414">
        <v>21.41</v>
      </c>
      <c r="I3414">
        <v>508</v>
      </c>
      <c r="J3414">
        <v>86.98</v>
      </c>
      <c r="K3414">
        <v>3</v>
      </c>
      <c r="L3414" t="s">
        <v>34</v>
      </c>
      <c r="M3414" t="s">
        <v>35</v>
      </c>
      <c r="N3414">
        <v>44802.6</v>
      </c>
      <c r="O3414" t="s">
        <v>184</v>
      </c>
      <c r="P3414" t="s">
        <v>54</v>
      </c>
      <c r="Q3414">
        <v>82.22</v>
      </c>
      <c r="R3414">
        <v>1872.4</v>
      </c>
      <c r="S3414">
        <v>3003.73</v>
      </c>
      <c r="T3414">
        <v>7407.92</v>
      </c>
      <c r="U3414" t="str">
        <f>TEXT(Table1[[#This Row],[Booking_Date]],"mmm")</f>
        <v>Mar</v>
      </c>
      <c r="V3414">
        <f>YEAR(Table1[[#This Row],[Booking_Date]])</f>
        <v>2026</v>
      </c>
      <c r="W3414" t="s">
        <v>38</v>
      </c>
      <c r="X3414" t="str">
        <f>IF(Table1[[#This Row],[Freight_Cost]]&gt;50000,"High","Low")</f>
        <v>Low</v>
      </c>
      <c r="Y3414" s="5" t="str">
        <f>IF(Table1[[#This Row],[Profit]]&gt;10000,"Good","Average")</f>
        <v>Average</v>
      </c>
      <c r="Z3414" s="5" t="str" cm="1">
        <f t="array" ref="Z3414">_xlfn.IFS(K3414&lt;=5,"Excellent",K3414&lt;=10,"Good",TRUE,"Delayed")</f>
        <v>Excellent</v>
      </c>
      <c r="AA3414" s="5" t="str">
        <f>_xlfn.XLOOKUP(Table1[[#This Row],[Shipment_ID]],A:A,E:E)</f>
        <v>ONE</v>
      </c>
      <c r="AB3414" s="5">
        <f t="shared" si="53"/>
        <v>7407.92</v>
      </c>
    </row>
    <row r="3415" spans="1:28">
      <c r="A3415" t="s">
        <v>3609</v>
      </c>
      <c r="B3415" s="1">
        <v>45813</v>
      </c>
      <c r="C3415" t="s">
        <v>64</v>
      </c>
      <c r="D3415" t="s">
        <v>30</v>
      </c>
      <c r="E3415" t="s">
        <v>99</v>
      </c>
      <c r="F3415" t="s">
        <v>32</v>
      </c>
      <c r="G3415" t="s">
        <v>33</v>
      </c>
      <c r="H3415">
        <v>17.61</v>
      </c>
      <c r="I3415">
        <v>1760</v>
      </c>
      <c r="J3415">
        <v>85.27</v>
      </c>
      <c r="K3415">
        <v>6</v>
      </c>
      <c r="L3415" t="s">
        <v>44</v>
      </c>
      <c r="M3415" t="s">
        <v>45</v>
      </c>
      <c r="N3415">
        <v>48701.4</v>
      </c>
      <c r="O3415" t="s">
        <v>141</v>
      </c>
      <c r="P3415" t="s">
        <v>54</v>
      </c>
      <c r="Q3415">
        <v>82.26</v>
      </c>
      <c r="R3415">
        <v>4224.3999999999996</v>
      </c>
      <c r="S3415">
        <v>4737.5600000000004</v>
      </c>
      <c r="T3415">
        <v>4740.1899999999996</v>
      </c>
      <c r="U3415" t="str">
        <f>TEXT(Table1[[#This Row],[Booking_Date]],"mmm")</f>
        <v>Jun</v>
      </c>
      <c r="V3415">
        <f>YEAR(Table1[[#This Row],[Booking_Date]])</f>
        <v>2025</v>
      </c>
      <c r="W3415" t="s">
        <v>75</v>
      </c>
      <c r="X3415" t="str">
        <f>IF(Table1[[#This Row],[Freight_Cost]]&gt;50000,"High","Low")</f>
        <v>Low</v>
      </c>
      <c r="Y3415" s="5" t="str">
        <f>IF(Table1[[#This Row],[Profit]]&gt;10000,"Good","Average")</f>
        <v>Average</v>
      </c>
      <c r="Z3415" s="5" t="str" cm="1">
        <f t="array" ref="Z3415">_xlfn.IFS(K3415&lt;=5,"Excellent",K3415&lt;=10,"Good",TRUE,"Delayed")</f>
        <v>Good</v>
      </c>
      <c r="AA3415" s="5" t="str">
        <f>_xlfn.XLOOKUP(Table1[[#This Row],[Shipment_ID]],A:A,E:E)</f>
        <v>ONE</v>
      </c>
      <c r="AB3415" s="5">
        <f t="shared" si="53"/>
        <v>4740.1899999999996</v>
      </c>
    </row>
    <row r="3416" spans="1:28">
      <c r="A3416" t="s">
        <v>3610</v>
      </c>
      <c r="B3416" s="1">
        <v>45384</v>
      </c>
      <c r="C3416" t="s">
        <v>50</v>
      </c>
      <c r="D3416" t="s">
        <v>56</v>
      </c>
      <c r="E3416" t="s">
        <v>99</v>
      </c>
      <c r="F3416" t="s">
        <v>32</v>
      </c>
      <c r="G3416" t="s">
        <v>43</v>
      </c>
      <c r="H3416">
        <v>10.26</v>
      </c>
      <c r="I3416">
        <v>1496</v>
      </c>
      <c r="J3416">
        <v>101.44</v>
      </c>
      <c r="K3416">
        <v>4</v>
      </c>
      <c r="L3416" t="s">
        <v>44</v>
      </c>
      <c r="M3416" t="s">
        <v>35</v>
      </c>
      <c r="N3416">
        <v>43358.8</v>
      </c>
      <c r="O3416" t="s">
        <v>137</v>
      </c>
      <c r="P3416" t="s">
        <v>70</v>
      </c>
      <c r="Q3416">
        <v>86.24</v>
      </c>
      <c r="R3416">
        <v>3402.4</v>
      </c>
      <c r="S3416">
        <v>3336.48</v>
      </c>
      <c r="T3416">
        <v>4708.6499999999996</v>
      </c>
      <c r="U3416" t="str">
        <f>TEXT(Table1[[#This Row],[Booking_Date]],"mmm")</f>
        <v>Apr</v>
      </c>
      <c r="V3416">
        <f>YEAR(Table1[[#This Row],[Booking_Date]])</f>
        <v>2024</v>
      </c>
      <c r="W3416" t="s">
        <v>75</v>
      </c>
      <c r="X3416" t="str">
        <f>IF(Table1[[#This Row],[Freight_Cost]]&gt;50000,"High","Low")</f>
        <v>Low</v>
      </c>
      <c r="Y3416" s="5" t="str">
        <f>IF(Table1[[#This Row],[Profit]]&gt;10000,"Good","Average")</f>
        <v>Average</v>
      </c>
      <c r="Z3416" s="5" t="str" cm="1">
        <f t="array" ref="Z3416">_xlfn.IFS(K3416&lt;=5,"Excellent",K3416&lt;=10,"Good",TRUE,"Delayed")</f>
        <v>Excellent</v>
      </c>
      <c r="AA3416" s="5" t="str">
        <f>_xlfn.XLOOKUP(Table1[[#This Row],[Shipment_ID]],A:A,E:E)</f>
        <v>ONE</v>
      </c>
      <c r="AB3416" s="5">
        <f t="shared" si="53"/>
        <v>4708.6499999999996</v>
      </c>
    </row>
    <row r="3417" spans="1:28">
      <c r="A3417" t="s">
        <v>3611</v>
      </c>
      <c r="B3417" s="1">
        <v>45977</v>
      </c>
      <c r="C3417" t="s">
        <v>40</v>
      </c>
      <c r="D3417" t="s">
        <v>51</v>
      </c>
      <c r="E3417" t="s">
        <v>83</v>
      </c>
      <c r="F3417" t="s">
        <v>58</v>
      </c>
      <c r="G3417" t="s">
        <v>33</v>
      </c>
      <c r="H3417">
        <v>16.07</v>
      </c>
      <c r="I3417">
        <v>2537</v>
      </c>
      <c r="J3417">
        <v>93.22</v>
      </c>
      <c r="K3417">
        <v>7</v>
      </c>
      <c r="L3417" t="s">
        <v>34</v>
      </c>
      <c r="M3417" t="s">
        <v>35</v>
      </c>
      <c r="N3417">
        <v>77093.399999999994</v>
      </c>
      <c r="O3417" t="s">
        <v>182</v>
      </c>
      <c r="P3417" t="s">
        <v>37</v>
      </c>
      <c r="Q3417">
        <v>85.34</v>
      </c>
      <c r="R3417">
        <v>5716.8</v>
      </c>
      <c r="S3417">
        <v>4421.3500000000004</v>
      </c>
      <c r="T3417">
        <v>9792.09</v>
      </c>
      <c r="U3417" t="str">
        <f>TEXT(Table1[[#This Row],[Booking_Date]],"mmm")</f>
        <v>Nov</v>
      </c>
      <c r="V3417">
        <f>YEAR(Table1[[#This Row],[Booking_Date]])</f>
        <v>2025</v>
      </c>
      <c r="W3417" t="s">
        <v>104</v>
      </c>
      <c r="X3417" t="str">
        <f>IF(Table1[[#This Row],[Freight_Cost]]&gt;50000,"High","Low")</f>
        <v>High</v>
      </c>
      <c r="Y3417" s="5" t="str">
        <f>IF(Table1[[#This Row],[Profit]]&gt;10000,"Good","Average")</f>
        <v>Average</v>
      </c>
      <c r="Z3417" s="5" t="str" cm="1">
        <f t="array" ref="Z3417">_xlfn.IFS(K3417&lt;=5,"Excellent",K3417&lt;=10,"Good",TRUE,"Delayed")</f>
        <v>Good</v>
      </c>
      <c r="AA3417" s="5" t="str">
        <f>_xlfn.XLOOKUP(Table1[[#This Row],[Shipment_ID]],A:A,E:E)</f>
        <v>MSC</v>
      </c>
      <c r="AB3417" s="5">
        <f t="shared" si="53"/>
        <v>9792.09</v>
      </c>
    </row>
    <row r="3418" spans="1:28">
      <c r="A3418" t="s">
        <v>3612</v>
      </c>
      <c r="B3418" s="1">
        <v>46132</v>
      </c>
      <c r="C3418" t="s">
        <v>64</v>
      </c>
      <c r="D3418" t="s">
        <v>56</v>
      </c>
      <c r="E3418" t="s">
        <v>102</v>
      </c>
      <c r="F3418" t="s">
        <v>32</v>
      </c>
      <c r="G3418" t="s">
        <v>33</v>
      </c>
      <c r="H3418">
        <v>19.13</v>
      </c>
      <c r="I3418">
        <v>1520</v>
      </c>
      <c r="J3418">
        <v>95.85</v>
      </c>
      <c r="K3418">
        <v>3</v>
      </c>
      <c r="L3418" t="s">
        <v>44</v>
      </c>
      <c r="M3418" t="s">
        <v>35</v>
      </c>
      <c r="N3418">
        <v>50959</v>
      </c>
      <c r="O3418" t="s">
        <v>124</v>
      </c>
      <c r="P3418" t="s">
        <v>62</v>
      </c>
      <c r="Q3418">
        <v>88.55</v>
      </c>
      <c r="R3418">
        <v>3805.2</v>
      </c>
      <c r="S3418">
        <v>2277.59</v>
      </c>
      <c r="T3418">
        <v>5528.97</v>
      </c>
      <c r="U3418" t="str">
        <f>TEXT(Table1[[#This Row],[Booking_Date]],"mmm")</f>
        <v>Apr</v>
      </c>
      <c r="V3418">
        <f>YEAR(Table1[[#This Row],[Booking_Date]])</f>
        <v>2026</v>
      </c>
      <c r="W3418" t="s">
        <v>75</v>
      </c>
      <c r="X3418" t="str">
        <f>IF(Table1[[#This Row],[Freight_Cost]]&gt;50000,"High","Low")</f>
        <v>High</v>
      </c>
      <c r="Y3418" s="5" t="str">
        <f>IF(Table1[[#This Row],[Profit]]&gt;10000,"Good","Average")</f>
        <v>Average</v>
      </c>
      <c r="Z3418" s="5" t="str" cm="1">
        <f t="array" ref="Z3418">_xlfn.IFS(K3418&lt;=5,"Excellent",K3418&lt;=10,"Good",TRUE,"Delayed")</f>
        <v>Excellent</v>
      </c>
      <c r="AA3418" s="5" t="str">
        <f>_xlfn.XLOOKUP(Table1[[#This Row],[Shipment_ID]],A:A,E:E)</f>
        <v>Maersk</v>
      </c>
      <c r="AB3418" s="5">
        <f t="shared" si="53"/>
        <v>5528.97</v>
      </c>
    </row>
    <row r="3419" spans="1:28">
      <c r="A3419" t="s">
        <v>3613</v>
      </c>
      <c r="B3419" s="1">
        <v>46092</v>
      </c>
      <c r="C3419" t="s">
        <v>50</v>
      </c>
      <c r="D3419" t="s">
        <v>56</v>
      </c>
      <c r="E3419" t="s">
        <v>102</v>
      </c>
      <c r="F3419" t="s">
        <v>32</v>
      </c>
      <c r="G3419" t="s">
        <v>52</v>
      </c>
      <c r="H3419">
        <v>23.75</v>
      </c>
      <c r="I3419">
        <v>1818</v>
      </c>
      <c r="J3419">
        <v>102.52</v>
      </c>
      <c r="K3419">
        <v>5</v>
      </c>
      <c r="L3419" t="s">
        <v>34</v>
      </c>
      <c r="M3419" t="s">
        <v>35</v>
      </c>
      <c r="N3419">
        <v>64493.4</v>
      </c>
      <c r="O3419" t="s">
        <v>184</v>
      </c>
      <c r="P3419" t="s">
        <v>74</v>
      </c>
      <c r="Q3419">
        <v>82.68</v>
      </c>
      <c r="R3419">
        <v>4586</v>
      </c>
      <c r="S3419">
        <v>1893.7</v>
      </c>
      <c r="T3419">
        <v>9938.76</v>
      </c>
      <c r="U3419" t="str">
        <f>TEXT(Table1[[#This Row],[Booking_Date]],"mmm")</f>
        <v>Mar</v>
      </c>
      <c r="V3419">
        <f>YEAR(Table1[[#This Row],[Booking_Date]])</f>
        <v>2026</v>
      </c>
      <c r="W3419" t="s">
        <v>38</v>
      </c>
      <c r="X3419" t="str">
        <f>IF(Table1[[#This Row],[Freight_Cost]]&gt;50000,"High","Low")</f>
        <v>High</v>
      </c>
      <c r="Y3419" s="5" t="str">
        <f>IF(Table1[[#This Row],[Profit]]&gt;10000,"Good","Average")</f>
        <v>Average</v>
      </c>
      <c r="Z3419" s="5" t="str" cm="1">
        <f t="array" ref="Z3419">_xlfn.IFS(K3419&lt;=5,"Excellent",K3419&lt;=10,"Good",TRUE,"Delayed")</f>
        <v>Excellent</v>
      </c>
      <c r="AA3419" s="5" t="str">
        <f>_xlfn.XLOOKUP(Table1[[#This Row],[Shipment_ID]],A:A,E:E)</f>
        <v>Maersk</v>
      </c>
      <c r="AB3419" s="5">
        <f t="shared" si="53"/>
        <v>9938.76</v>
      </c>
    </row>
    <row r="3420" spans="1:28">
      <c r="A3420" t="s">
        <v>3614</v>
      </c>
      <c r="B3420" s="1">
        <v>46008</v>
      </c>
      <c r="C3420" t="s">
        <v>121</v>
      </c>
      <c r="D3420" t="s">
        <v>51</v>
      </c>
      <c r="E3420" t="s">
        <v>42</v>
      </c>
      <c r="F3420" t="s">
        <v>58</v>
      </c>
      <c r="G3420" t="s">
        <v>43</v>
      </c>
      <c r="H3420">
        <v>15.61</v>
      </c>
      <c r="I3420">
        <v>604</v>
      </c>
      <c r="J3420">
        <v>93.66</v>
      </c>
      <c r="K3420">
        <v>3</v>
      </c>
      <c r="L3420" t="s">
        <v>68</v>
      </c>
      <c r="M3420" t="s">
        <v>45</v>
      </c>
      <c r="N3420">
        <v>48536.2</v>
      </c>
      <c r="O3420" t="s">
        <v>195</v>
      </c>
      <c r="P3420" t="s">
        <v>62</v>
      </c>
      <c r="Q3420">
        <v>81.569999999999993</v>
      </c>
      <c r="R3420">
        <v>1832.4</v>
      </c>
      <c r="S3420">
        <v>3354.16</v>
      </c>
      <c r="T3420">
        <v>6181.74</v>
      </c>
      <c r="U3420" t="str">
        <f>TEXT(Table1[[#This Row],[Booking_Date]],"mmm")</f>
        <v>Dec</v>
      </c>
      <c r="V3420">
        <f>YEAR(Table1[[#This Row],[Booking_Date]])</f>
        <v>2025</v>
      </c>
      <c r="W3420" t="s">
        <v>104</v>
      </c>
      <c r="X3420" t="str">
        <f>IF(Table1[[#This Row],[Freight_Cost]]&gt;50000,"High","Low")</f>
        <v>Low</v>
      </c>
      <c r="Y3420" s="5" t="str">
        <f>IF(Table1[[#This Row],[Profit]]&gt;10000,"Good","Average")</f>
        <v>Average</v>
      </c>
      <c r="Z3420" s="5" t="str" cm="1">
        <f t="array" ref="Z3420">_xlfn.IFS(K3420&lt;=5,"Excellent",K3420&lt;=10,"Good",TRUE,"Delayed")</f>
        <v>Excellent</v>
      </c>
      <c r="AA3420" s="5" t="str">
        <f>_xlfn.XLOOKUP(Table1[[#This Row],[Shipment_ID]],A:A,E:E)</f>
        <v>CMA CGM</v>
      </c>
      <c r="AB3420" s="5">
        <f t="shared" si="53"/>
        <v>6181.74</v>
      </c>
    </row>
    <row r="3421" spans="1:28">
      <c r="A3421" t="s">
        <v>3615</v>
      </c>
      <c r="B3421" s="1">
        <v>45338</v>
      </c>
      <c r="C3421" t="s">
        <v>29</v>
      </c>
      <c r="D3421" t="s">
        <v>51</v>
      </c>
      <c r="E3421" t="s">
        <v>66</v>
      </c>
      <c r="F3421" t="s">
        <v>58</v>
      </c>
      <c r="G3421" t="s">
        <v>67</v>
      </c>
      <c r="H3421">
        <v>27.89</v>
      </c>
      <c r="I3421">
        <v>2303</v>
      </c>
      <c r="J3421">
        <v>101.45</v>
      </c>
      <c r="K3421">
        <v>5</v>
      </c>
      <c r="L3421" t="s">
        <v>44</v>
      </c>
      <c r="M3421" t="s">
        <v>60</v>
      </c>
      <c r="N3421">
        <v>76911</v>
      </c>
      <c r="O3421" t="s">
        <v>272</v>
      </c>
      <c r="P3421" t="s">
        <v>54</v>
      </c>
      <c r="Q3421">
        <v>83.65</v>
      </c>
      <c r="R3421">
        <v>5721.6</v>
      </c>
      <c r="S3421">
        <v>2453.71</v>
      </c>
      <c r="T3421">
        <v>11070.67</v>
      </c>
      <c r="U3421" t="str">
        <f>TEXT(Table1[[#This Row],[Booking_Date]],"mmm")</f>
        <v>Feb</v>
      </c>
      <c r="V3421">
        <f>YEAR(Table1[[#This Row],[Booking_Date]])</f>
        <v>2024</v>
      </c>
      <c r="W3421" t="s">
        <v>38</v>
      </c>
      <c r="X3421" t="str">
        <f>IF(Table1[[#This Row],[Freight_Cost]]&gt;50000,"High","Low")</f>
        <v>High</v>
      </c>
      <c r="Y3421" s="5" t="str">
        <f>IF(Table1[[#This Row],[Profit]]&gt;10000,"Good","Average")</f>
        <v>Good</v>
      </c>
      <c r="Z3421" s="5" t="str" cm="1">
        <f t="array" ref="Z3421">_xlfn.IFS(K3421&lt;=5,"Excellent",K3421&lt;=10,"Good",TRUE,"Delayed")</f>
        <v>Excellent</v>
      </c>
      <c r="AA3421" s="5" t="str">
        <f>_xlfn.XLOOKUP(Table1[[#This Row],[Shipment_ID]],A:A,E:E)</f>
        <v>COSCO</v>
      </c>
      <c r="AB3421" s="5">
        <f t="shared" si="53"/>
        <v>11070.67</v>
      </c>
    </row>
    <row r="3422" spans="1:28">
      <c r="A3422" t="s">
        <v>3616</v>
      </c>
      <c r="B3422" s="1">
        <v>45736</v>
      </c>
      <c r="C3422" t="s">
        <v>64</v>
      </c>
      <c r="D3422" t="s">
        <v>108</v>
      </c>
      <c r="E3422" t="s">
        <v>42</v>
      </c>
      <c r="F3422" t="s">
        <v>58</v>
      </c>
      <c r="G3422" t="s">
        <v>43</v>
      </c>
      <c r="H3422">
        <v>10.58</v>
      </c>
      <c r="I3422">
        <v>1006</v>
      </c>
      <c r="J3422">
        <v>97.77</v>
      </c>
      <c r="K3422">
        <v>3</v>
      </c>
      <c r="L3422" t="s">
        <v>34</v>
      </c>
      <c r="M3422" t="s">
        <v>60</v>
      </c>
      <c r="N3422">
        <v>50326.400000000001</v>
      </c>
      <c r="O3422" t="s">
        <v>109</v>
      </c>
      <c r="P3422" t="s">
        <v>70</v>
      </c>
      <c r="Q3422">
        <v>87.79</v>
      </c>
      <c r="R3422">
        <v>2435.1999999999998</v>
      </c>
      <c r="S3422">
        <v>4414.33</v>
      </c>
      <c r="T3422">
        <v>8814.85</v>
      </c>
      <c r="U3422" t="str">
        <f>TEXT(Table1[[#This Row],[Booking_Date]],"mmm")</f>
        <v>Mar</v>
      </c>
      <c r="V3422">
        <f>YEAR(Table1[[#This Row],[Booking_Date]])</f>
        <v>2025</v>
      </c>
      <c r="W3422" t="s">
        <v>38</v>
      </c>
      <c r="X3422" t="str">
        <f>IF(Table1[[#This Row],[Freight_Cost]]&gt;50000,"High","Low")</f>
        <v>High</v>
      </c>
      <c r="Y3422" s="5" t="str">
        <f>IF(Table1[[#This Row],[Profit]]&gt;10000,"Good","Average")</f>
        <v>Average</v>
      </c>
      <c r="Z3422" s="5" t="str" cm="1">
        <f t="array" ref="Z3422">_xlfn.IFS(K3422&lt;=5,"Excellent",K3422&lt;=10,"Good",TRUE,"Delayed")</f>
        <v>Excellent</v>
      </c>
      <c r="AA3422" s="5" t="str">
        <f>_xlfn.XLOOKUP(Table1[[#This Row],[Shipment_ID]],A:A,E:E)</f>
        <v>CMA CGM</v>
      </c>
      <c r="AB3422" s="5">
        <f t="shared" si="53"/>
        <v>8814.85</v>
      </c>
    </row>
    <row r="3423" spans="1:28">
      <c r="A3423" t="s">
        <v>3617</v>
      </c>
      <c r="B3423" s="1">
        <v>45453</v>
      </c>
      <c r="C3423" t="s">
        <v>89</v>
      </c>
      <c r="D3423" t="s">
        <v>108</v>
      </c>
      <c r="E3423" t="s">
        <v>83</v>
      </c>
      <c r="F3423" t="s">
        <v>32</v>
      </c>
      <c r="G3423" t="s">
        <v>84</v>
      </c>
      <c r="H3423">
        <v>25.15</v>
      </c>
      <c r="I3423">
        <v>2556</v>
      </c>
      <c r="J3423">
        <v>88.44</v>
      </c>
      <c r="K3423">
        <v>8</v>
      </c>
      <c r="L3423" t="s">
        <v>68</v>
      </c>
      <c r="M3423" t="s">
        <v>60</v>
      </c>
      <c r="N3423">
        <v>66419.8</v>
      </c>
      <c r="O3423" t="s">
        <v>283</v>
      </c>
      <c r="P3423" t="s">
        <v>62</v>
      </c>
      <c r="Q3423">
        <v>82.48</v>
      </c>
      <c r="R3423">
        <v>6118</v>
      </c>
      <c r="S3423">
        <v>2291.1999999999998</v>
      </c>
      <c r="T3423">
        <v>11150.97</v>
      </c>
      <c r="U3423" t="str">
        <f>TEXT(Table1[[#This Row],[Booking_Date]],"mmm")</f>
        <v>Jun</v>
      </c>
      <c r="V3423">
        <f>YEAR(Table1[[#This Row],[Booking_Date]])</f>
        <v>2024</v>
      </c>
      <c r="W3423" t="s">
        <v>75</v>
      </c>
      <c r="X3423" t="str">
        <f>IF(Table1[[#This Row],[Freight_Cost]]&gt;50000,"High","Low")</f>
        <v>High</v>
      </c>
      <c r="Y3423" s="5" t="str">
        <f>IF(Table1[[#This Row],[Profit]]&gt;10000,"Good","Average")</f>
        <v>Good</v>
      </c>
      <c r="Z3423" s="5" t="str" cm="1">
        <f t="array" ref="Z3423">_xlfn.IFS(K3423&lt;=5,"Excellent",K3423&lt;=10,"Good",TRUE,"Delayed")</f>
        <v>Good</v>
      </c>
      <c r="AA3423" s="5" t="str">
        <f>_xlfn.XLOOKUP(Table1[[#This Row],[Shipment_ID]],A:A,E:E)</f>
        <v>MSC</v>
      </c>
      <c r="AB3423" s="5">
        <f t="shared" si="53"/>
        <v>11150.97</v>
      </c>
    </row>
    <row r="3424" spans="1:28">
      <c r="A3424" t="s">
        <v>3618</v>
      </c>
      <c r="B3424" s="1">
        <v>46145</v>
      </c>
      <c r="C3424" t="s">
        <v>64</v>
      </c>
      <c r="D3424" t="s">
        <v>51</v>
      </c>
      <c r="E3424" t="s">
        <v>66</v>
      </c>
      <c r="F3424" t="s">
        <v>32</v>
      </c>
      <c r="G3424" t="s">
        <v>33</v>
      </c>
      <c r="H3424">
        <v>23.42</v>
      </c>
      <c r="I3424">
        <v>1275</v>
      </c>
      <c r="J3424">
        <v>97.86</v>
      </c>
      <c r="K3424">
        <v>5</v>
      </c>
      <c r="L3424" t="s">
        <v>44</v>
      </c>
      <c r="M3424" t="s">
        <v>60</v>
      </c>
      <c r="N3424">
        <v>48121.2</v>
      </c>
      <c r="O3424" t="s">
        <v>358</v>
      </c>
      <c r="P3424" t="s">
        <v>54</v>
      </c>
      <c r="Q3424">
        <v>85.55</v>
      </c>
      <c r="R3424">
        <v>3486.8</v>
      </c>
      <c r="S3424">
        <v>3629.07</v>
      </c>
      <c r="T3424">
        <v>7887.16</v>
      </c>
      <c r="U3424" t="str">
        <f>TEXT(Table1[[#This Row],[Booking_Date]],"mmm")</f>
        <v>May</v>
      </c>
      <c r="V3424">
        <f>YEAR(Table1[[#This Row],[Booking_Date]])</f>
        <v>2026</v>
      </c>
      <c r="W3424" t="s">
        <v>75</v>
      </c>
      <c r="X3424" t="str">
        <f>IF(Table1[[#This Row],[Freight_Cost]]&gt;50000,"High","Low")</f>
        <v>Low</v>
      </c>
      <c r="Y3424" s="5" t="str">
        <f>IF(Table1[[#This Row],[Profit]]&gt;10000,"Good","Average")</f>
        <v>Average</v>
      </c>
      <c r="Z3424" s="5" t="str" cm="1">
        <f t="array" ref="Z3424">_xlfn.IFS(K3424&lt;=5,"Excellent",K3424&lt;=10,"Good",TRUE,"Delayed")</f>
        <v>Excellent</v>
      </c>
      <c r="AA3424" s="5" t="str">
        <f>_xlfn.XLOOKUP(Table1[[#This Row],[Shipment_ID]],A:A,E:E)</f>
        <v>COSCO</v>
      </c>
      <c r="AB3424" s="5">
        <f t="shared" si="53"/>
        <v>7887.16</v>
      </c>
    </row>
    <row r="3425" spans="1:28">
      <c r="A3425" t="s">
        <v>3619</v>
      </c>
      <c r="B3425" s="1">
        <v>45495</v>
      </c>
      <c r="C3425" t="s">
        <v>64</v>
      </c>
      <c r="D3425" t="s">
        <v>41</v>
      </c>
      <c r="E3425" t="s">
        <v>66</v>
      </c>
      <c r="F3425" t="s">
        <v>58</v>
      </c>
      <c r="G3425" t="s">
        <v>67</v>
      </c>
      <c r="H3425">
        <v>27.24</v>
      </c>
      <c r="I3425">
        <v>328</v>
      </c>
      <c r="J3425">
        <v>98.69</v>
      </c>
      <c r="K3425">
        <v>2</v>
      </c>
      <c r="L3425" t="s">
        <v>34</v>
      </c>
      <c r="M3425" t="s">
        <v>45</v>
      </c>
      <c r="N3425">
        <v>58794.8</v>
      </c>
      <c r="O3425" t="s">
        <v>410</v>
      </c>
      <c r="P3425" t="s">
        <v>37</v>
      </c>
      <c r="Q3425">
        <v>85.97</v>
      </c>
      <c r="R3425">
        <v>1745.6</v>
      </c>
      <c r="S3425">
        <v>3985.54</v>
      </c>
      <c r="T3425">
        <v>4709.49</v>
      </c>
      <c r="U3425" t="str">
        <f>TEXT(Table1[[#This Row],[Booking_Date]],"mmm")</f>
        <v>Jul</v>
      </c>
      <c r="V3425">
        <f>YEAR(Table1[[#This Row],[Booking_Date]])</f>
        <v>2024</v>
      </c>
      <c r="W3425" t="s">
        <v>48</v>
      </c>
      <c r="X3425" t="str">
        <f>IF(Table1[[#This Row],[Freight_Cost]]&gt;50000,"High","Low")</f>
        <v>High</v>
      </c>
      <c r="Y3425" s="5" t="str">
        <f>IF(Table1[[#This Row],[Profit]]&gt;10000,"Good","Average")</f>
        <v>Average</v>
      </c>
      <c r="Z3425" s="5" t="str" cm="1">
        <f t="array" ref="Z3425">_xlfn.IFS(K3425&lt;=5,"Excellent",K3425&lt;=10,"Good",TRUE,"Delayed")</f>
        <v>Excellent</v>
      </c>
      <c r="AA3425" s="5" t="str">
        <f>_xlfn.XLOOKUP(Table1[[#This Row],[Shipment_ID]],A:A,E:E)</f>
        <v>COSCO</v>
      </c>
      <c r="AB3425" s="5">
        <f t="shared" si="53"/>
        <v>4709.49</v>
      </c>
    </row>
    <row r="3426" spans="1:28">
      <c r="A3426" t="s">
        <v>3620</v>
      </c>
      <c r="B3426" s="1">
        <v>45459</v>
      </c>
      <c r="C3426" t="s">
        <v>115</v>
      </c>
      <c r="D3426" t="s">
        <v>82</v>
      </c>
      <c r="E3426" t="s">
        <v>102</v>
      </c>
      <c r="F3426" t="s">
        <v>32</v>
      </c>
      <c r="G3426" t="s">
        <v>90</v>
      </c>
      <c r="H3426">
        <v>25.21</v>
      </c>
      <c r="I3426">
        <v>2550</v>
      </c>
      <c r="J3426">
        <v>87.99</v>
      </c>
      <c r="K3426">
        <v>6</v>
      </c>
      <c r="L3426" t="s">
        <v>34</v>
      </c>
      <c r="M3426" t="s">
        <v>35</v>
      </c>
      <c r="N3426">
        <v>72847.8</v>
      </c>
      <c r="O3426" t="s">
        <v>518</v>
      </c>
      <c r="P3426" t="s">
        <v>70</v>
      </c>
      <c r="Q3426">
        <v>87.74</v>
      </c>
      <c r="R3426">
        <v>6108.4</v>
      </c>
      <c r="S3426">
        <v>3226.22</v>
      </c>
      <c r="T3426">
        <v>7599.24</v>
      </c>
      <c r="U3426" t="str">
        <f>TEXT(Table1[[#This Row],[Booking_Date]],"mmm")</f>
        <v>Jun</v>
      </c>
      <c r="V3426">
        <f>YEAR(Table1[[#This Row],[Booking_Date]])</f>
        <v>2024</v>
      </c>
      <c r="W3426" t="s">
        <v>75</v>
      </c>
      <c r="X3426" t="str">
        <f>IF(Table1[[#This Row],[Freight_Cost]]&gt;50000,"High","Low")</f>
        <v>High</v>
      </c>
      <c r="Y3426" s="5" t="str">
        <f>IF(Table1[[#This Row],[Profit]]&gt;10000,"Good","Average")</f>
        <v>Average</v>
      </c>
      <c r="Z3426" s="5" t="str" cm="1">
        <f t="array" ref="Z3426">_xlfn.IFS(K3426&lt;=5,"Excellent",K3426&lt;=10,"Good",TRUE,"Delayed")</f>
        <v>Good</v>
      </c>
      <c r="AA3426" s="5" t="str">
        <f>_xlfn.XLOOKUP(Table1[[#This Row],[Shipment_ID]],A:A,E:E)</f>
        <v>Maersk</v>
      </c>
      <c r="AB3426" s="5">
        <f t="shared" si="53"/>
        <v>7599.24</v>
      </c>
    </row>
    <row r="3427" spans="1:28">
      <c r="A3427" t="s">
        <v>3621</v>
      </c>
      <c r="B3427" s="1">
        <v>45399</v>
      </c>
      <c r="C3427" t="s">
        <v>64</v>
      </c>
      <c r="D3427" t="s">
        <v>108</v>
      </c>
      <c r="E3427" t="s">
        <v>99</v>
      </c>
      <c r="F3427" t="s">
        <v>58</v>
      </c>
      <c r="G3427" t="s">
        <v>67</v>
      </c>
      <c r="H3427">
        <v>10.73</v>
      </c>
      <c r="I3427">
        <v>710</v>
      </c>
      <c r="J3427">
        <v>87.3</v>
      </c>
      <c r="K3427">
        <v>2</v>
      </c>
      <c r="L3427" t="s">
        <v>44</v>
      </c>
      <c r="M3427" t="s">
        <v>60</v>
      </c>
      <c r="N3427">
        <v>40653</v>
      </c>
      <c r="O3427" t="s">
        <v>207</v>
      </c>
      <c r="P3427" t="s">
        <v>37</v>
      </c>
      <c r="Q3427">
        <v>85.67</v>
      </c>
      <c r="R3427">
        <v>1849.2</v>
      </c>
      <c r="S3427">
        <v>2848.07</v>
      </c>
      <c r="T3427">
        <v>7148.73</v>
      </c>
      <c r="U3427" t="str">
        <f>TEXT(Table1[[#This Row],[Booking_Date]],"mmm")</f>
        <v>Apr</v>
      </c>
      <c r="V3427">
        <f>YEAR(Table1[[#This Row],[Booking_Date]])</f>
        <v>2024</v>
      </c>
      <c r="W3427" t="s">
        <v>75</v>
      </c>
      <c r="X3427" t="str">
        <f>IF(Table1[[#This Row],[Freight_Cost]]&gt;50000,"High","Low")</f>
        <v>Low</v>
      </c>
      <c r="Y3427" s="5" t="str">
        <f>IF(Table1[[#This Row],[Profit]]&gt;10000,"Good","Average")</f>
        <v>Average</v>
      </c>
      <c r="Z3427" s="5" t="str" cm="1">
        <f t="array" ref="Z3427">_xlfn.IFS(K3427&lt;=5,"Excellent",K3427&lt;=10,"Good",TRUE,"Delayed")</f>
        <v>Excellent</v>
      </c>
      <c r="AA3427" s="5" t="str">
        <f>_xlfn.XLOOKUP(Table1[[#This Row],[Shipment_ID]],A:A,E:E)</f>
        <v>ONE</v>
      </c>
      <c r="AB3427" s="5">
        <f t="shared" si="53"/>
        <v>7148.73</v>
      </c>
    </row>
    <row r="3428" spans="1:28">
      <c r="A3428" t="s">
        <v>3622</v>
      </c>
      <c r="B3428" s="1">
        <v>45971</v>
      </c>
      <c r="C3428" t="s">
        <v>50</v>
      </c>
      <c r="D3428" t="s">
        <v>65</v>
      </c>
      <c r="E3428" t="s">
        <v>57</v>
      </c>
      <c r="F3428" t="s">
        <v>32</v>
      </c>
      <c r="G3428" t="s">
        <v>59</v>
      </c>
      <c r="H3428">
        <v>23.8</v>
      </c>
      <c r="I3428">
        <v>1836</v>
      </c>
      <c r="J3428">
        <v>98.23</v>
      </c>
      <c r="K3428">
        <v>5</v>
      </c>
      <c r="L3428" t="s">
        <v>44</v>
      </c>
      <c r="M3428" t="s">
        <v>35</v>
      </c>
      <c r="N3428">
        <v>59239.6</v>
      </c>
      <c r="O3428" t="s">
        <v>336</v>
      </c>
      <c r="P3428" t="s">
        <v>62</v>
      </c>
      <c r="Q3428">
        <v>82.45</v>
      </c>
      <c r="R3428">
        <v>4624</v>
      </c>
      <c r="S3428">
        <v>4844.79</v>
      </c>
      <c r="T3428">
        <v>8500.65</v>
      </c>
      <c r="U3428" t="str">
        <f>TEXT(Table1[[#This Row],[Booking_Date]],"mmm")</f>
        <v>Nov</v>
      </c>
      <c r="V3428">
        <f>YEAR(Table1[[#This Row],[Booking_Date]])</f>
        <v>2025</v>
      </c>
      <c r="W3428" t="s">
        <v>104</v>
      </c>
      <c r="X3428" t="str">
        <f>IF(Table1[[#This Row],[Freight_Cost]]&gt;50000,"High","Low")</f>
        <v>High</v>
      </c>
      <c r="Y3428" s="5" t="str">
        <f>IF(Table1[[#This Row],[Profit]]&gt;10000,"Good","Average")</f>
        <v>Average</v>
      </c>
      <c r="Z3428" s="5" t="str" cm="1">
        <f t="array" ref="Z3428">_xlfn.IFS(K3428&lt;=5,"Excellent",K3428&lt;=10,"Good",TRUE,"Delayed")</f>
        <v>Excellent</v>
      </c>
      <c r="AA3428" s="5" t="str">
        <f>_xlfn.XLOOKUP(Table1[[#This Row],[Shipment_ID]],A:A,E:E)</f>
        <v>Evergreen</v>
      </c>
      <c r="AB3428" s="5">
        <f t="shared" si="53"/>
        <v>8500.65</v>
      </c>
    </row>
    <row r="3429" spans="1:28">
      <c r="A3429" t="s">
        <v>3623</v>
      </c>
      <c r="B3429" s="1">
        <v>45615</v>
      </c>
      <c r="C3429" t="s">
        <v>89</v>
      </c>
      <c r="D3429" t="s">
        <v>56</v>
      </c>
      <c r="E3429" t="s">
        <v>57</v>
      </c>
      <c r="F3429" t="s">
        <v>58</v>
      </c>
      <c r="G3429" t="s">
        <v>33</v>
      </c>
      <c r="H3429">
        <v>23.03</v>
      </c>
      <c r="I3429">
        <v>1550</v>
      </c>
      <c r="J3429">
        <v>103.16</v>
      </c>
      <c r="K3429">
        <v>3</v>
      </c>
      <c r="L3429" t="s">
        <v>44</v>
      </c>
      <c r="M3429" t="s">
        <v>35</v>
      </c>
      <c r="N3429">
        <v>67706.2</v>
      </c>
      <c r="O3429" t="s">
        <v>158</v>
      </c>
      <c r="P3429" t="s">
        <v>62</v>
      </c>
      <c r="Q3429">
        <v>82.13</v>
      </c>
      <c r="R3429">
        <v>4021.2</v>
      </c>
      <c r="S3429">
        <v>2066.67</v>
      </c>
      <c r="T3429">
        <v>8895.9</v>
      </c>
      <c r="U3429" t="str">
        <f>TEXT(Table1[[#This Row],[Booking_Date]],"mmm")</f>
        <v>Nov</v>
      </c>
      <c r="V3429">
        <f>YEAR(Table1[[#This Row],[Booking_Date]])</f>
        <v>2024</v>
      </c>
      <c r="W3429" t="s">
        <v>104</v>
      </c>
      <c r="X3429" t="str">
        <f>IF(Table1[[#This Row],[Freight_Cost]]&gt;50000,"High","Low")</f>
        <v>High</v>
      </c>
      <c r="Y3429" s="5" t="str">
        <f>IF(Table1[[#This Row],[Profit]]&gt;10000,"Good","Average")</f>
        <v>Average</v>
      </c>
      <c r="Z3429" s="5" t="str" cm="1">
        <f t="array" ref="Z3429">_xlfn.IFS(K3429&lt;=5,"Excellent",K3429&lt;=10,"Good",TRUE,"Delayed")</f>
        <v>Excellent</v>
      </c>
      <c r="AA3429" s="5" t="str">
        <f>_xlfn.XLOOKUP(Table1[[#This Row],[Shipment_ID]],A:A,E:E)</f>
        <v>Evergreen</v>
      </c>
      <c r="AB3429" s="5">
        <f t="shared" si="53"/>
        <v>8895.9</v>
      </c>
    </row>
    <row r="3430" spans="1:28">
      <c r="A3430" t="s">
        <v>3624</v>
      </c>
      <c r="B3430" s="1">
        <v>45533</v>
      </c>
      <c r="C3430" t="s">
        <v>50</v>
      </c>
      <c r="D3430" t="s">
        <v>72</v>
      </c>
      <c r="E3430" t="s">
        <v>102</v>
      </c>
      <c r="F3430" t="s">
        <v>58</v>
      </c>
      <c r="G3430" t="s">
        <v>67</v>
      </c>
      <c r="H3430">
        <v>19.3</v>
      </c>
      <c r="I3430">
        <v>938</v>
      </c>
      <c r="J3430">
        <v>96.91</v>
      </c>
      <c r="K3430">
        <v>3</v>
      </c>
      <c r="L3430" t="s">
        <v>44</v>
      </c>
      <c r="M3430" t="s">
        <v>35</v>
      </c>
      <c r="N3430">
        <v>56255.199999999997</v>
      </c>
      <c r="O3430" t="s">
        <v>91</v>
      </c>
      <c r="P3430" t="s">
        <v>47</v>
      </c>
      <c r="Q3430">
        <v>87.12</v>
      </c>
      <c r="R3430">
        <v>2648</v>
      </c>
      <c r="S3430">
        <v>1747.55</v>
      </c>
      <c r="T3430">
        <v>7086.54</v>
      </c>
      <c r="U3430" t="str">
        <f>TEXT(Table1[[#This Row],[Booking_Date]],"mmm")</f>
        <v>Aug</v>
      </c>
      <c r="V3430">
        <f>YEAR(Table1[[#This Row],[Booking_Date]])</f>
        <v>2024</v>
      </c>
      <c r="W3430" t="s">
        <v>48</v>
      </c>
      <c r="X3430" t="str">
        <f>IF(Table1[[#This Row],[Freight_Cost]]&gt;50000,"High","Low")</f>
        <v>High</v>
      </c>
      <c r="Y3430" s="5" t="str">
        <f>IF(Table1[[#This Row],[Profit]]&gt;10000,"Good","Average")</f>
        <v>Average</v>
      </c>
      <c r="Z3430" s="5" t="str" cm="1">
        <f t="array" ref="Z3430">_xlfn.IFS(K3430&lt;=5,"Excellent",K3430&lt;=10,"Good",TRUE,"Delayed")</f>
        <v>Excellent</v>
      </c>
      <c r="AA3430" s="5" t="str">
        <f>_xlfn.XLOOKUP(Table1[[#This Row],[Shipment_ID]],A:A,E:E)</f>
        <v>Maersk</v>
      </c>
      <c r="AB3430" s="5">
        <f t="shared" si="53"/>
        <v>7086.54</v>
      </c>
    </row>
    <row r="3431" spans="1:28">
      <c r="A3431" t="s">
        <v>3625</v>
      </c>
      <c r="B3431" s="1">
        <v>45732</v>
      </c>
      <c r="C3431" t="s">
        <v>29</v>
      </c>
      <c r="D3431" t="s">
        <v>108</v>
      </c>
      <c r="E3431" t="s">
        <v>57</v>
      </c>
      <c r="F3431" t="s">
        <v>58</v>
      </c>
      <c r="G3431" t="s">
        <v>90</v>
      </c>
      <c r="H3431">
        <v>23.33</v>
      </c>
      <c r="I3431">
        <v>1319</v>
      </c>
      <c r="J3431">
        <v>103.39</v>
      </c>
      <c r="K3431">
        <v>5</v>
      </c>
      <c r="L3431" t="s">
        <v>68</v>
      </c>
      <c r="M3431" t="s">
        <v>35</v>
      </c>
      <c r="N3431">
        <v>67731.8</v>
      </c>
      <c r="O3431" t="s">
        <v>598</v>
      </c>
      <c r="P3431" t="s">
        <v>62</v>
      </c>
      <c r="Q3431">
        <v>82.5</v>
      </c>
      <c r="R3431">
        <v>3571.2</v>
      </c>
      <c r="S3431">
        <v>1538.23</v>
      </c>
      <c r="T3431">
        <v>6195.15</v>
      </c>
      <c r="U3431" t="str">
        <f>TEXT(Table1[[#This Row],[Booking_Date]],"mmm")</f>
        <v>Mar</v>
      </c>
      <c r="V3431">
        <f>YEAR(Table1[[#This Row],[Booking_Date]])</f>
        <v>2025</v>
      </c>
      <c r="W3431" t="s">
        <v>38</v>
      </c>
      <c r="X3431" t="str">
        <f>IF(Table1[[#This Row],[Freight_Cost]]&gt;50000,"High","Low")</f>
        <v>High</v>
      </c>
      <c r="Y3431" s="5" t="str">
        <f>IF(Table1[[#This Row],[Profit]]&gt;10000,"Good","Average")</f>
        <v>Average</v>
      </c>
      <c r="Z3431" s="5" t="str" cm="1">
        <f t="array" ref="Z3431">_xlfn.IFS(K3431&lt;=5,"Excellent",K3431&lt;=10,"Good",TRUE,"Delayed")</f>
        <v>Excellent</v>
      </c>
      <c r="AA3431" s="5" t="str">
        <f>_xlfn.XLOOKUP(Table1[[#This Row],[Shipment_ID]],A:A,E:E)</f>
        <v>Evergreen</v>
      </c>
      <c r="AB3431" s="5">
        <f t="shared" si="53"/>
        <v>6195.15</v>
      </c>
    </row>
    <row r="3432" spans="1:28">
      <c r="A3432" t="s">
        <v>3626</v>
      </c>
      <c r="B3432" s="1">
        <v>45544</v>
      </c>
      <c r="C3432" t="s">
        <v>115</v>
      </c>
      <c r="D3432" t="s">
        <v>51</v>
      </c>
      <c r="E3432" t="s">
        <v>31</v>
      </c>
      <c r="F3432" t="s">
        <v>32</v>
      </c>
      <c r="G3432" t="s">
        <v>84</v>
      </c>
      <c r="H3432">
        <v>22.24</v>
      </c>
      <c r="I3432">
        <v>2027</v>
      </c>
      <c r="J3432">
        <v>90.73</v>
      </c>
      <c r="K3432">
        <v>6</v>
      </c>
      <c r="L3432" t="s">
        <v>44</v>
      </c>
      <c r="M3432" t="s">
        <v>60</v>
      </c>
      <c r="N3432">
        <v>55227.6</v>
      </c>
      <c r="O3432" t="s">
        <v>46</v>
      </c>
      <c r="P3432" t="s">
        <v>47</v>
      </c>
      <c r="Q3432">
        <v>87.37</v>
      </c>
      <c r="R3432">
        <v>4943.6000000000004</v>
      </c>
      <c r="S3432">
        <v>1712.32</v>
      </c>
      <c r="T3432">
        <v>7632.15</v>
      </c>
      <c r="U3432" t="str">
        <f>TEXT(Table1[[#This Row],[Booking_Date]],"mmm")</f>
        <v>Sep</v>
      </c>
      <c r="V3432">
        <f>YEAR(Table1[[#This Row],[Booking_Date]])</f>
        <v>2024</v>
      </c>
      <c r="W3432" t="s">
        <v>48</v>
      </c>
      <c r="X3432" t="str">
        <f>IF(Table1[[#This Row],[Freight_Cost]]&gt;50000,"High","Low")</f>
        <v>High</v>
      </c>
      <c r="Y3432" s="5" t="str">
        <f>IF(Table1[[#This Row],[Profit]]&gt;10000,"Good","Average")</f>
        <v>Average</v>
      </c>
      <c r="Z3432" s="5" t="str" cm="1">
        <f t="array" ref="Z3432">_xlfn.IFS(K3432&lt;=5,"Excellent",K3432&lt;=10,"Good",TRUE,"Delayed")</f>
        <v>Good</v>
      </c>
      <c r="AA3432" s="5" t="str">
        <f>_xlfn.XLOOKUP(Table1[[#This Row],[Shipment_ID]],A:A,E:E)</f>
        <v>Hapag-Lloyd</v>
      </c>
      <c r="AB3432" s="5">
        <f t="shared" si="53"/>
        <v>7632.15</v>
      </c>
    </row>
    <row r="3433" spans="1:28">
      <c r="A3433" t="s">
        <v>3627</v>
      </c>
      <c r="B3433" s="1">
        <v>45299</v>
      </c>
      <c r="C3433" t="s">
        <v>115</v>
      </c>
      <c r="D3433" t="s">
        <v>30</v>
      </c>
      <c r="E3433" t="s">
        <v>99</v>
      </c>
      <c r="F3433" t="s">
        <v>58</v>
      </c>
      <c r="G3433" t="s">
        <v>67</v>
      </c>
      <c r="H3433">
        <v>25.27</v>
      </c>
      <c r="I3433">
        <v>2800</v>
      </c>
      <c r="J3433">
        <v>89.28</v>
      </c>
      <c r="K3433">
        <v>8</v>
      </c>
      <c r="L3433" t="s">
        <v>44</v>
      </c>
      <c r="M3433" t="s">
        <v>45</v>
      </c>
      <c r="N3433">
        <v>80556.600000000006</v>
      </c>
      <c r="O3433" t="s">
        <v>124</v>
      </c>
      <c r="P3433" t="s">
        <v>74</v>
      </c>
      <c r="Q3433">
        <v>82.18</v>
      </c>
      <c r="R3433">
        <v>6610.8</v>
      </c>
      <c r="S3433">
        <v>2084.4899999999998</v>
      </c>
      <c r="T3433">
        <v>7353.88</v>
      </c>
      <c r="U3433" t="str">
        <f>TEXT(Table1[[#This Row],[Booking_Date]],"mmm")</f>
        <v>Jan</v>
      </c>
      <c r="V3433">
        <f>YEAR(Table1[[#This Row],[Booking_Date]])</f>
        <v>2024</v>
      </c>
      <c r="W3433" t="s">
        <v>38</v>
      </c>
      <c r="X3433" t="str">
        <f>IF(Table1[[#This Row],[Freight_Cost]]&gt;50000,"High","Low")</f>
        <v>High</v>
      </c>
      <c r="Y3433" s="5" t="str">
        <f>IF(Table1[[#This Row],[Profit]]&gt;10000,"Good","Average")</f>
        <v>Average</v>
      </c>
      <c r="Z3433" s="5" t="str" cm="1">
        <f t="array" ref="Z3433">_xlfn.IFS(K3433&lt;=5,"Excellent",K3433&lt;=10,"Good",TRUE,"Delayed")</f>
        <v>Good</v>
      </c>
      <c r="AA3433" s="5" t="str">
        <f>_xlfn.XLOOKUP(Table1[[#This Row],[Shipment_ID]],A:A,E:E)</f>
        <v>ONE</v>
      </c>
      <c r="AB3433" s="5">
        <f t="shared" si="53"/>
        <v>7353.88</v>
      </c>
    </row>
    <row r="3434" spans="1:28">
      <c r="A3434" t="s">
        <v>3628</v>
      </c>
      <c r="B3434" s="1">
        <v>45694</v>
      </c>
      <c r="C3434" t="s">
        <v>50</v>
      </c>
      <c r="D3434" t="s">
        <v>82</v>
      </c>
      <c r="E3434" t="s">
        <v>102</v>
      </c>
      <c r="F3434" t="s">
        <v>58</v>
      </c>
      <c r="G3434" t="s">
        <v>43</v>
      </c>
      <c r="H3434">
        <v>26.35</v>
      </c>
      <c r="I3434">
        <v>1007</v>
      </c>
      <c r="J3434">
        <v>96.67</v>
      </c>
      <c r="K3434">
        <v>2</v>
      </c>
      <c r="L3434" t="s">
        <v>44</v>
      </c>
      <c r="M3434" t="s">
        <v>45</v>
      </c>
      <c r="N3434">
        <v>60899.4</v>
      </c>
      <c r="O3434" t="s">
        <v>432</v>
      </c>
      <c r="P3434" t="s">
        <v>70</v>
      </c>
      <c r="Q3434">
        <v>87.66</v>
      </c>
      <c r="R3434">
        <v>3068</v>
      </c>
      <c r="S3434">
        <v>1823.84</v>
      </c>
      <c r="T3434">
        <v>5909.08</v>
      </c>
      <c r="U3434" t="str">
        <f>TEXT(Table1[[#This Row],[Booking_Date]],"mmm")</f>
        <v>Feb</v>
      </c>
      <c r="V3434">
        <f>YEAR(Table1[[#This Row],[Booking_Date]])</f>
        <v>2025</v>
      </c>
      <c r="W3434" t="s">
        <v>38</v>
      </c>
      <c r="X3434" t="str">
        <f>IF(Table1[[#This Row],[Freight_Cost]]&gt;50000,"High","Low")</f>
        <v>High</v>
      </c>
      <c r="Y3434" s="5" t="str">
        <f>IF(Table1[[#This Row],[Profit]]&gt;10000,"Good","Average")</f>
        <v>Average</v>
      </c>
      <c r="Z3434" s="5" t="str" cm="1">
        <f t="array" ref="Z3434">_xlfn.IFS(K3434&lt;=5,"Excellent",K3434&lt;=10,"Good",TRUE,"Delayed")</f>
        <v>Excellent</v>
      </c>
      <c r="AA3434" s="5" t="str">
        <f>_xlfn.XLOOKUP(Table1[[#This Row],[Shipment_ID]],A:A,E:E)</f>
        <v>Maersk</v>
      </c>
      <c r="AB3434" s="5">
        <f t="shared" si="53"/>
        <v>5909.08</v>
      </c>
    </row>
    <row r="3435" spans="1:28">
      <c r="A3435" t="s">
        <v>3629</v>
      </c>
      <c r="B3435" s="1">
        <v>45375</v>
      </c>
      <c r="C3435" t="s">
        <v>89</v>
      </c>
      <c r="D3435" t="s">
        <v>65</v>
      </c>
      <c r="E3435" t="s">
        <v>99</v>
      </c>
      <c r="F3435" t="s">
        <v>32</v>
      </c>
      <c r="G3435" t="s">
        <v>52</v>
      </c>
      <c r="H3435">
        <v>26.9</v>
      </c>
      <c r="I3435">
        <v>624</v>
      </c>
      <c r="J3435">
        <v>87.93</v>
      </c>
      <c r="K3435">
        <v>2</v>
      </c>
      <c r="L3435" t="s">
        <v>68</v>
      </c>
      <c r="M3435" t="s">
        <v>35</v>
      </c>
      <c r="N3435">
        <v>48749.599999999999</v>
      </c>
      <c r="O3435" t="s">
        <v>158</v>
      </c>
      <c r="P3435" t="s">
        <v>74</v>
      </c>
      <c r="Q3435">
        <v>84.23</v>
      </c>
      <c r="R3435">
        <v>2324</v>
      </c>
      <c r="S3435">
        <v>4158.79</v>
      </c>
      <c r="T3435">
        <v>6183.91</v>
      </c>
      <c r="U3435" t="str">
        <f>TEXT(Table1[[#This Row],[Booking_Date]],"mmm")</f>
        <v>Mar</v>
      </c>
      <c r="V3435">
        <f>YEAR(Table1[[#This Row],[Booking_Date]])</f>
        <v>2024</v>
      </c>
      <c r="W3435" t="s">
        <v>38</v>
      </c>
      <c r="X3435" t="str">
        <f>IF(Table1[[#This Row],[Freight_Cost]]&gt;50000,"High","Low")</f>
        <v>Low</v>
      </c>
      <c r="Y3435" s="5" t="str">
        <f>IF(Table1[[#This Row],[Profit]]&gt;10000,"Good","Average")</f>
        <v>Average</v>
      </c>
      <c r="Z3435" s="5" t="str" cm="1">
        <f t="array" ref="Z3435">_xlfn.IFS(K3435&lt;=5,"Excellent",K3435&lt;=10,"Good",TRUE,"Delayed")</f>
        <v>Excellent</v>
      </c>
      <c r="AA3435" s="5" t="str">
        <f>_xlfn.XLOOKUP(Table1[[#This Row],[Shipment_ID]],A:A,E:E)</f>
        <v>ONE</v>
      </c>
      <c r="AB3435" s="5">
        <f t="shared" si="53"/>
        <v>6183.91</v>
      </c>
    </row>
    <row r="3436" spans="1:28">
      <c r="A3436" t="s">
        <v>3630</v>
      </c>
      <c r="B3436" s="1">
        <v>45551</v>
      </c>
      <c r="C3436" t="s">
        <v>89</v>
      </c>
      <c r="D3436" t="s">
        <v>51</v>
      </c>
      <c r="E3436" t="s">
        <v>42</v>
      </c>
      <c r="F3436" t="s">
        <v>58</v>
      </c>
      <c r="G3436" t="s">
        <v>84</v>
      </c>
      <c r="H3436">
        <v>17.75</v>
      </c>
      <c r="I3436">
        <v>2108</v>
      </c>
      <c r="J3436">
        <v>93.99</v>
      </c>
      <c r="K3436">
        <v>5</v>
      </c>
      <c r="L3436" t="s">
        <v>44</v>
      </c>
      <c r="M3436" t="s">
        <v>45</v>
      </c>
      <c r="N3436">
        <v>66049.8</v>
      </c>
      <c r="O3436" t="s">
        <v>228</v>
      </c>
      <c r="P3436" t="s">
        <v>47</v>
      </c>
      <c r="Q3436">
        <v>86.62</v>
      </c>
      <c r="R3436">
        <v>4926</v>
      </c>
      <c r="S3436">
        <v>3071.21</v>
      </c>
      <c r="T3436">
        <v>8149.96</v>
      </c>
      <c r="U3436" t="str">
        <f>TEXT(Table1[[#This Row],[Booking_Date]],"mmm")</f>
        <v>Sep</v>
      </c>
      <c r="V3436">
        <f>YEAR(Table1[[#This Row],[Booking_Date]])</f>
        <v>2024</v>
      </c>
      <c r="W3436" t="s">
        <v>48</v>
      </c>
      <c r="X3436" t="str">
        <f>IF(Table1[[#This Row],[Freight_Cost]]&gt;50000,"High","Low")</f>
        <v>High</v>
      </c>
      <c r="Y3436" s="5" t="str">
        <f>IF(Table1[[#This Row],[Profit]]&gt;10000,"Good","Average")</f>
        <v>Average</v>
      </c>
      <c r="Z3436" s="5" t="str" cm="1">
        <f t="array" ref="Z3436">_xlfn.IFS(K3436&lt;=5,"Excellent",K3436&lt;=10,"Good",TRUE,"Delayed")</f>
        <v>Excellent</v>
      </c>
      <c r="AA3436" s="5" t="str">
        <f>_xlfn.XLOOKUP(Table1[[#This Row],[Shipment_ID]],A:A,E:E)</f>
        <v>CMA CGM</v>
      </c>
      <c r="AB3436" s="5">
        <f t="shared" si="53"/>
        <v>8149.96</v>
      </c>
    </row>
    <row r="3437" spans="1:28">
      <c r="A3437" t="s">
        <v>3631</v>
      </c>
      <c r="B3437" s="1">
        <v>45595</v>
      </c>
      <c r="C3437" t="s">
        <v>29</v>
      </c>
      <c r="D3437" t="s">
        <v>108</v>
      </c>
      <c r="E3437" t="s">
        <v>83</v>
      </c>
      <c r="F3437" t="s">
        <v>32</v>
      </c>
      <c r="G3437" t="s">
        <v>84</v>
      </c>
      <c r="H3437">
        <v>17.34</v>
      </c>
      <c r="I3437">
        <v>2399</v>
      </c>
      <c r="J3437">
        <v>90.26</v>
      </c>
      <c r="K3437">
        <v>7</v>
      </c>
      <c r="L3437" t="s">
        <v>34</v>
      </c>
      <c r="M3437" t="s">
        <v>45</v>
      </c>
      <c r="N3437">
        <v>61725.2</v>
      </c>
      <c r="O3437" t="s">
        <v>256</v>
      </c>
      <c r="P3437" t="s">
        <v>70</v>
      </c>
      <c r="Q3437">
        <v>83.53</v>
      </c>
      <c r="R3437">
        <v>5491.6</v>
      </c>
      <c r="S3437">
        <v>1627.6</v>
      </c>
      <c r="T3437">
        <v>8960.74</v>
      </c>
      <c r="U3437" t="str">
        <f>TEXT(Table1[[#This Row],[Booking_Date]],"mmm")</f>
        <v>Oct</v>
      </c>
      <c r="V3437">
        <f>YEAR(Table1[[#This Row],[Booking_Date]])</f>
        <v>2024</v>
      </c>
      <c r="W3437" t="s">
        <v>104</v>
      </c>
      <c r="X3437" t="str">
        <f>IF(Table1[[#This Row],[Freight_Cost]]&gt;50000,"High","Low")</f>
        <v>High</v>
      </c>
      <c r="Y3437" s="5" t="str">
        <f>IF(Table1[[#This Row],[Profit]]&gt;10000,"Good","Average")</f>
        <v>Average</v>
      </c>
      <c r="Z3437" s="5" t="str" cm="1">
        <f t="array" ref="Z3437">_xlfn.IFS(K3437&lt;=5,"Excellent",K3437&lt;=10,"Good",TRUE,"Delayed")</f>
        <v>Good</v>
      </c>
      <c r="AA3437" s="5" t="str">
        <f>_xlfn.XLOOKUP(Table1[[#This Row],[Shipment_ID]],A:A,E:E)</f>
        <v>MSC</v>
      </c>
      <c r="AB3437" s="5">
        <f t="shared" si="53"/>
        <v>8960.74</v>
      </c>
    </row>
    <row r="3438" spans="1:28">
      <c r="A3438" t="s">
        <v>3632</v>
      </c>
      <c r="B3438" s="1">
        <v>45819</v>
      </c>
      <c r="C3438" t="s">
        <v>64</v>
      </c>
      <c r="D3438" t="s">
        <v>56</v>
      </c>
      <c r="E3438" t="s">
        <v>102</v>
      </c>
      <c r="F3438" t="s">
        <v>32</v>
      </c>
      <c r="G3438" t="s">
        <v>59</v>
      </c>
      <c r="H3438">
        <v>28</v>
      </c>
      <c r="I3438">
        <v>521</v>
      </c>
      <c r="J3438">
        <v>104.25</v>
      </c>
      <c r="K3438">
        <v>2</v>
      </c>
      <c r="L3438" t="s">
        <v>68</v>
      </c>
      <c r="M3438" t="s">
        <v>35</v>
      </c>
      <c r="N3438">
        <v>50462</v>
      </c>
      <c r="O3438" t="s">
        <v>73</v>
      </c>
      <c r="P3438" t="s">
        <v>74</v>
      </c>
      <c r="Q3438">
        <v>81.09</v>
      </c>
      <c r="R3438">
        <v>2162</v>
      </c>
      <c r="S3438">
        <v>2664.29</v>
      </c>
      <c r="T3438">
        <v>6408.13</v>
      </c>
      <c r="U3438" t="str">
        <f>TEXT(Table1[[#This Row],[Booking_Date]],"mmm")</f>
        <v>Jun</v>
      </c>
      <c r="V3438">
        <f>YEAR(Table1[[#This Row],[Booking_Date]])</f>
        <v>2025</v>
      </c>
      <c r="W3438" t="s">
        <v>75</v>
      </c>
      <c r="X3438" t="str">
        <f>IF(Table1[[#This Row],[Freight_Cost]]&gt;50000,"High","Low")</f>
        <v>High</v>
      </c>
      <c r="Y3438" s="5" t="str">
        <f>IF(Table1[[#This Row],[Profit]]&gt;10000,"Good","Average")</f>
        <v>Average</v>
      </c>
      <c r="Z3438" s="5" t="str" cm="1">
        <f t="array" ref="Z3438">_xlfn.IFS(K3438&lt;=5,"Excellent",K3438&lt;=10,"Good",TRUE,"Delayed")</f>
        <v>Excellent</v>
      </c>
      <c r="AA3438" s="5" t="str">
        <f>_xlfn.XLOOKUP(Table1[[#This Row],[Shipment_ID]],A:A,E:E)</f>
        <v>Maersk</v>
      </c>
      <c r="AB3438" s="5">
        <f t="shared" si="53"/>
        <v>6408.13</v>
      </c>
    </row>
    <row r="3439" spans="1:28">
      <c r="A3439" t="s">
        <v>3633</v>
      </c>
      <c r="B3439" s="1">
        <v>45934</v>
      </c>
      <c r="C3439" t="s">
        <v>50</v>
      </c>
      <c r="D3439" t="s">
        <v>72</v>
      </c>
      <c r="E3439" t="s">
        <v>102</v>
      </c>
      <c r="F3439" t="s">
        <v>32</v>
      </c>
      <c r="G3439" t="s">
        <v>52</v>
      </c>
      <c r="H3439">
        <v>26.83</v>
      </c>
      <c r="I3439">
        <v>2167</v>
      </c>
      <c r="J3439">
        <v>88.69</v>
      </c>
      <c r="K3439">
        <v>6</v>
      </c>
      <c r="L3439" t="s">
        <v>44</v>
      </c>
      <c r="M3439" t="s">
        <v>60</v>
      </c>
      <c r="N3439">
        <v>60793.8</v>
      </c>
      <c r="O3439" t="s">
        <v>432</v>
      </c>
      <c r="P3439" t="s">
        <v>54</v>
      </c>
      <c r="Q3439">
        <v>82.78</v>
      </c>
      <c r="R3439">
        <v>5407.2</v>
      </c>
      <c r="S3439">
        <v>1653.07</v>
      </c>
      <c r="T3439">
        <v>9572.31</v>
      </c>
      <c r="U3439" t="str">
        <f>TEXT(Table1[[#This Row],[Booking_Date]],"mmm")</f>
        <v>Oct</v>
      </c>
      <c r="V3439">
        <f>YEAR(Table1[[#This Row],[Booking_Date]])</f>
        <v>2025</v>
      </c>
      <c r="W3439" t="s">
        <v>104</v>
      </c>
      <c r="X3439" t="str">
        <f>IF(Table1[[#This Row],[Freight_Cost]]&gt;50000,"High","Low")</f>
        <v>High</v>
      </c>
      <c r="Y3439" s="5" t="str">
        <f>IF(Table1[[#This Row],[Profit]]&gt;10000,"Good","Average")</f>
        <v>Average</v>
      </c>
      <c r="Z3439" s="5" t="str" cm="1">
        <f t="array" ref="Z3439">_xlfn.IFS(K3439&lt;=5,"Excellent",K3439&lt;=10,"Good",TRUE,"Delayed")</f>
        <v>Good</v>
      </c>
      <c r="AA3439" s="5" t="str">
        <f>_xlfn.XLOOKUP(Table1[[#This Row],[Shipment_ID]],A:A,E:E)</f>
        <v>Maersk</v>
      </c>
      <c r="AB3439" s="5">
        <f t="shared" si="53"/>
        <v>9572.31</v>
      </c>
    </row>
    <row r="3440" spans="1:28">
      <c r="A3440" t="s">
        <v>3634</v>
      </c>
      <c r="B3440" s="1">
        <v>45370</v>
      </c>
      <c r="C3440" t="s">
        <v>40</v>
      </c>
      <c r="D3440" t="s">
        <v>65</v>
      </c>
      <c r="E3440" t="s">
        <v>83</v>
      </c>
      <c r="F3440" t="s">
        <v>32</v>
      </c>
      <c r="G3440" t="s">
        <v>33</v>
      </c>
      <c r="H3440">
        <v>12.84</v>
      </c>
      <c r="I3440">
        <v>2072</v>
      </c>
      <c r="J3440">
        <v>86.89</v>
      </c>
      <c r="K3440">
        <v>6</v>
      </c>
      <c r="L3440" t="s">
        <v>44</v>
      </c>
      <c r="M3440" t="s">
        <v>60</v>
      </c>
      <c r="N3440">
        <v>46846.8</v>
      </c>
      <c r="O3440" t="s">
        <v>328</v>
      </c>
      <c r="P3440" t="s">
        <v>78</v>
      </c>
      <c r="Q3440">
        <v>88.73</v>
      </c>
      <c r="R3440">
        <v>4657.6000000000004</v>
      </c>
      <c r="S3440">
        <v>1612</v>
      </c>
      <c r="T3440">
        <v>7575.84</v>
      </c>
      <c r="U3440" t="str">
        <f>TEXT(Table1[[#This Row],[Booking_Date]],"mmm")</f>
        <v>Mar</v>
      </c>
      <c r="V3440">
        <f>YEAR(Table1[[#This Row],[Booking_Date]])</f>
        <v>2024</v>
      </c>
      <c r="W3440" t="s">
        <v>38</v>
      </c>
      <c r="X3440" t="str">
        <f>IF(Table1[[#This Row],[Freight_Cost]]&gt;50000,"High","Low")</f>
        <v>Low</v>
      </c>
      <c r="Y3440" s="5" t="str">
        <f>IF(Table1[[#This Row],[Profit]]&gt;10000,"Good","Average")</f>
        <v>Average</v>
      </c>
      <c r="Z3440" s="5" t="str" cm="1">
        <f t="array" ref="Z3440">_xlfn.IFS(K3440&lt;=5,"Excellent",K3440&lt;=10,"Good",TRUE,"Delayed")</f>
        <v>Good</v>
      </c>
      <c r="AA3440" s="5" t="str">
        <f>_xlfn.XLOOKUP(Table1[[#This Row],[Shipment_ID]],A:A,E:E)</f>
        <v>MSC</v>
      </c>
      <c r="AB3440" s="5">
        <f t="shared" si="53"/>
        <v>7575.84</v>
      </c>
    </row>
    <row r="3441" spans="1:28">
      <c r="A3441" t="s">
        <v>3635</v>
      </c>
      <c r="B3441" s="1">
        <v>45993</v>
      </c>
      <c r="C3441" t="s">
        <v>89</v>
      </c>
      <c r="D3441" t="s">
        <v>56</v>
      </c>
      <c r="E3441" t="s">
        <v>102</v>
      </c>
      <c r="F3441" t="s">
        <v>32</v>
      </c>
      <c r="G3441" t="s">
        <v>84</v>
      </c>
      <c r="H3441">
        <v>21.43</v>
      </c>
      <c r="I3441">
        <v>1552</v>
      </c>
      <c r="J3441">
        <v>89.28</v>
      </c>
      <c r="K3441">
        <v>5</v>
      </c>
      <c r="L3441" t="s">
        <v>44</v>
      </c>
      <c r="M3441" t="s">
        <v>45</v>
      </c>
      <c r="N3441">
        <v>50124.6</v>
      </c>
      <c r="O3441" t="s">
        <v>277</v>
      </c>
      <c r="P3441" t="s">
        <v>74</v>
      </c>
      <c r="Q3441">
        <v>85.05</v>
      </c>
      <c r="R3441">
        <v>3961.2</v>
      </c>
      <c r="S3441">
        <v>2856.8</v>
      </c>
      <c r="T3441">
        <v>4081.71</v>
      </c>
      <c r="U3441" t="str">
        <f>TEXT(Table1[[#This Row],[Booking_Date]],"mmm")</f>
        <v>Dec</v>
      </c>
      <c r="V3441">
        <f>YEAR(Table1[[#This Row],[Booking_Date]])</f>
        <v>2025</v>
      </c>
      <c r="W3441" t="s">
        <v>104</v>
      </c>
      <c r="X3441" t="str">
        <f>IF(Table1[[#This Row],[Freight_Cost]]&gt;50000,"High","Low")</f>
        <v>High</v>
      </c>
      <c r="Y3441" s="5" t="str">
        <f>IF(Table1[[#This Row],[Profit]]&gt;10000,"Good","Average")</f>
        <v>Average</v>
      </c>
      <c r="Z3441" s="5" t="str" cm="1">
        <f t="array" ref="Z3441">_xlfn.IFS(K3441&lt;=5,"Excellent",K3441&lt;=10,"Good",TRUE,"Delayed")</f>
        <v>Excellent</v>
      </c>
      <c r="AA3441" s="5" t="str">
        <f>_xlfn.XLOOKUP(Table1[[#This Row],[Shipment_ID]],A:A,E:E)</f>
        <v>Maersk</v>
      </c>
      <c r="AB3441" s="5">
        <f t="shared" si="53"/>
        <v>4081.71</v>
      </c>
    </row>
    <row r="3442" spans="1:28">
      <c r="A3442" t="s">
        <v>3636</v>
      </c>
      <c r="B3442" s="1">
        <v>45723</v>
      </c>
      <c r="C3442" t="s">
        <v>89</v>
      </c>
      <c r="D3442" t="s">
        <v>56</v>
      </c>
      <c r="E3442" t="s">
        <v>57</v>
      </c>
      <c r="F3442" t="s">
        <v>58</v>
      </c>
      <c r="G3442" t="s">
        <v>59</v>
      </c>
      <c r="H3442">
        <v>17.899999999999999</v>
      </c>
      <c r="I3442">
        <v>1827</v>
      </c>
      <c r="J3442">
        <v>104.05</v>
      </c>
      <c r="K3442">
        <v>4</v>
      </c>
      <c r="L3442" t="s">
        <v>34</v>
      </c>
      <c r="M3442" t="s">
        <v>60</v>
      </c>
      <c r="N3442">
        <v>67520</v>
      </c>
      <c r="O3442" t="s">
        <v>527</v>
      </c>
      <c r="P3442" t="s">
        <v>78</v>
      </c>
      <c r="Q3442">
        <v>85.92</v>
      </c>
      <c r="R3442">
        <v>4370</v>
      </c>
      <c r="S3442">
        <v>3678.64</v>
      </c>
      <c r="T3442">
        <v>12102.83</v>
      </c>
      <c r="U3442" t="str">
        <f>TEXT(Table1[[#This Row],[Booking_Date]],"mmm")</f>
        <v>Mar</v>
      </c>
      <c r="V3442">
        <f>YEAR(Table1[[#This Row],[Booking_Date]])</f>
        <v>2025</v>
      </c>
      <c r="W3442" t="s">
        <v>38</v>
      </c>
      <c r="X3442" t="str">
        <f>IF(Table1[[#This Row],[Freight_Cost]]&gt;50000,"High","Low")</f>
        <v>High</v>
      </c>
      <c r="Y3442" s="5" t="str">
        <f>IF(Table1[[#This Row],[Profit]]&gt;10000,"Good","Average")</f>
        <v>Good</v>
      </c>
      <c r="Z3442" s="5" t="str" cm="1">
        <f t="array" ref="Z3442">_xlfn.IFS(K3442&lt;=5,"Excellent",K3442&lt;=10,"Good",TRUE,"Delayed")</f>
        <v>Excellent</v>
      </c>
      <c r="AA3442" s="5" t="str">
        <f>_xlfn.XLOOKUP(Table1[[#This Row],[Shipment_ID]],A:A,E:E)</f>
        <v>Evergreen</v>
      </c>
      <c r="AB3442" s="5">
        <f t="shared" si="53"/>
        <v>12102.83</v>
      </c>
    </row>
    <row r="3443" spans="1:28">
      <c r="A3443" t="s">
        <v>3637</v>
      </c>
      <c r="B3443" s="1">
        <v>45766</v>
      </c>
      <c r="C3443" t="s">
        <v>29</v>
      </c>
      <c r="D3443" t="s">
        <v>65</v>
      </c>
      <c r="E3443" t="s">
        <v>57</v>
      </c>
      <c r="F3443" t="s">
        <v>32</v>
      </c>
      <c r="G3443" t="s">
        <v>67</v>
      </c>
      <c r="H3443">
        <v>16.36</v>
      </c>
      <c r="I3443">
        <v>2233</v>
      </c>
      <c r="J3443">
        <v>100.08</v>
      </c>
      <c r="K3443">
        <v>6</v>
      </c>
      <c r="L3443" t="s">
        <v>68</v>
      </c>
      <c r="M3443" t="s">
        <v>60</v>
      </c>
      <c r="N3443">
        <v>56029.599999999999</v>
      </c>
      <c r="O3443" t="s">
        <v>366</v>
      </c>
      <c r="P3443" t="s">
        <v>62</v>
      </c>
      <c r="Q3443">
        <v>88.99</v>
      </c>
      <c r="R3443">
        <v>5120.3999999999996</v>
      </c>
      <c r="S3443">
        <v>2044.11</v>
      </c>
      <c r="T3443">
        <v>5648.88</v>
      </c>
      <c r="U3443" t="str">
        <f>TEXT(Table1[[#This Row],[Booking_Date]],"mmm")</f>
        <v>Apr</v>
      </c>
      <c r="V3443">
        <f>YEAR(Table1[[#This Row],[Booking_Date]])</f>
        <v>2025</v>
      </c>
      <c r="W3443" t="s">
        <v>75</v>
      </c>
      <c r="X3443" t="str">
        <f>IF(Table1[[#This Row],[Freight_Cost]]&gt;50000,"High","Low")</f>
        <v>High</v>
      </c>
      <c r="Y3443" s="5" t="str">
        <f>IF(Table1[[#This Row],[Profit]]&gt;10000,"Good","Average")</f>
        <v>Average</v>
      </c>
      <c r="Z3443" s="5" t="str" cm="1">
        <f t="array" ref="Z3443">_xlfn.IFS(K3443&lt;=5,"Excellent",K3443&lt;=10,"Good",TRUE,"Delayed")</f>
        <v>Good</v>
      </c>
      <c r="AA3443" s="5" t="str">
        <f>_xlfn.XLOOKUP(Table1[[#This Row],[Shipment_ID]],A:A,E:E)</f>
        <v>Evergreen</v>
      </c>
      <c r="AB3443" s="5">
        <f t="shared" si="53"/>
        <v>5648.88</v>
      </c>
    </row>
    <row r="3444" spans="1:28">
      <c r="A3444" t="s">
        <v>3638</v>
      </c>
      <c r="B3444" s="1">
        <v>45497</v>
      </c>
      <c r="C3444" t="s">
        <v>64</v>
      </c>
      <c r="D3444" t="s">
        <v>72</v>
      </c>
      <c r="E3444" t="s">
        <v>102</v>
      </c>
      <c r="F3444" t="s">
        <v>58</v>
      </c>
      <c r="G3444" t="s">
        <v>52</v>
      </c>
      <c r="H3444">
        <v>22.56</v>
      </c>
      <c r="I3444">
        <v>1790</v>
      </c>
      <c r="J3444">
        <v>96.11</v>
      </c>
      <c r="K3444">
        <v>6</v>
      </c>
      <c r="L3444" t="s">
        <v>44</v>
      </c>
      <c r="M3444" t="s">
        <v>60</v>
      </c>
      <c r="N3444">
        <v>65317.2</v>
      </c>
      <c r="O3444" t="s">
        <v>130</v>
      </c>
      <c r="P3444" t="s">
        <v>62</v>
      </c>
      <c r="Q3444">
        <v>88.34</v>
      </c>
      <c r="R3444">
        <v>4482.3999999999996</v>
      </c>
      <c r="S3444">
        <v>3786.02</v>
      </c>
      <c r="T3444">
        <v>7113.05</v>
      </c>
      <c r="U3444" t="str">
        <f>TEXT(Table1[[#This Row],[Booking_Date]],"mmm")</f>
        <v>Jul</v>
      </c>
      <c r="V3444">
        <f>YEAR(Table1[[#This Row],[Booking_Date]])</f>
        <v>2024</v>
      </c>
      <c r="W3444" t="s">
        <v>48</v>
      </c>
      <c r="X3444" t="str">
        <f>IF(Table1[[#This Row],[Freight_Cost]]&gt;50000,"High","Low")</f>
        <v>High</v>
      </c>
      <c r="Y3444" s="5" t="str">
        <f>IF(Table1[[#This Row],[Profit]]&gt;10000,"Good","Average")</f>
        <v>Average</v>
      </c>
      <c r="Z3444" s="5" t="str" cm="1">
        <f t="array" ref="Z3444">_xlfn.IFS(K3444&lt;=5,"Excellent",K3444&lt;=10,"Good",TRUE,"Delayed")</f>
        <v>Good</v>
      </c>
      <c r="AA3444" s="5" t="str">
        <f>_xlfn.XLOOKUP(Table1[[#This Row],[Shipment_ID]],A:A,E:E)</f>
        <v>Maersk</v>
      </c>
      <c r="AB3444" s="5">
        <f t="shared" si="53"/>
        <v>7113.05</v>
      </c>
    </row>
    <row r="3445" spans="1:28">
      <c r="A3445" t="s">
        <v>3639</v>
      </c>
      <c r="B3445" s="1">
        <v>45338</v>
      </c>
      <c r="C3445" t="s">
        <v>64</v>
      </c>
      <c r="D3445" t="s">
        <v>82</v>
      </c>
      <c r="E3445" t="s">
        <v>31</v>
      </c>
      <c r="F3445" t="s">
        <v>58</v>
      </c>
      <c r="G3445" t="s">
        <v>67</v>
      </c>
      <c r="H3445">
        <v>22.2</v>
      </c>
      <c r="I3445">
        <v>485</v>
      </c>
      <c r="J3445">
        <v>86.55</v>
      </c>
      <c r="K3445">
        <v>2</v>
      </c>
      <c r="L3445" t="s">
        <v>34</v>
      </c>
      <c r="M3445" t="s">
        <v>60</v>
      </c>
      <c r="N3445">
        <v>53186</v>
      </c>
      <c r="O3445" t="s">
        <v>268</v>
      </c>
      <c r="P3445" t="s">
        <v>74</v>
      </c>
      <c r="Q3445">
        <v>81.88</v>
      </c>
      <c r="R3445">
        <v>1858</v>
      </c>
      <c r="S3445">
        <v>4555.54</v>
      </c>
      <c r="T3445">
        <v>5786.88</v>
      </c>
      <c r="U3445" t="str">
        <f>TEXT(Table1[[#This Row],[Booking_Date]],"mmm")</f>
        <v>Feb</v>
      </c>
      <c r="V3445">
        <f>YEAR(Table1[[#This Row],[Booking_Date]])</f>
        <v>2024</v>
      </c>
      <c r="W3445" t="s">
        <v>38</v>
      </c>
      <c r="X3445" t="str">
        <f>IF(Table1[[#This Row],[Freight_Cost]]&gt;50000,"High","Low")</f>
        <v>High</v>
      </c>
      <c r="Y3445" s="5" t="str">
        <f>IF(Table1[[#This Row],[Profit]]&gt;10000,"Good","Average")</f>
        <v>Average</v>
      </c>
      <c r="Z3445" s="5" t="str" cm="1">
        <f t="array" ref="Z3445">_xlfn.IFS(K3445&lt;=5,"Excellent",K3445&lt;=10,"Good",TRUE,"Delayed")</f>
        <v>Excellent</v>
      </c>
      <c r="AA3445" s="5" t="str">
        <f>_xlfn.XLOOKUP(Table1[[#This Row],[Shipment_ID]],A:A,E:E)</f>
        <v>Hapag-Lloyd</v>
      </c>
      <c r="AB3445" s="5">
        <f t="shared" si="53"/>
        <v>5786.88</v>
      </c>
    </row>
    <row r="3446" spans="1:28">
      <c r="A3446" t="s">
        <v>3640</v>
      </c>
      <c r="B3446" s="1">
        <v>46052</v>
      </c>
      <c r="C3446" t="s">
        <v>40</v>
      </c>
      <c r="D3446" t="s">
        <v>65</v>
      </c>
      <c r="E3446" t="s">
        <v>66</v>
      </c>
      <c r="F3446" t="s">
        <v>32</v>
      </c>
      <c r="G3446" t="s">
        <v>43</v>
      </c>
      <c r="H3446">
        <v>15.47</v>
      </c>
      <c r="I3446">
        <v>539</v>
      </c>
      <c r="J3446">
        <v>94.81</v>
      </c>
      <c r="K3446">
        <v>2</v>
      </c>
      <c r="L3446" t="s">
        <v>68</v>
      </c>
      <c r="M3446" t="s">
        <v>35</v>
      </c>
      <c r="N3446">
        <v>38268.199999999997</v>
      </c>
      <c r="O3446" t="s">
        <v>593</v>
      </c>
      <c r="P3446" t="s">
        <v>70</v>
      </c>
      <c r="Q3446">
        <v>86.8</v>
      </c>
      <c r="R3446">
        <v>1696.8</v>
      </c>
      <c r="S3446">
        <v>4546.96</v>
      </c>
      <c r="T3446">
        <v>4543.4399999999996</v>
      </c>
      <c r="U3446" t="str">
        <f>TEXT(Table1[[#This Row],[Booking_Date]],"mmm")</f>
        <v>Jan</v>
      </c>
      <c r="V3446">
        <f>YEAR(Table1[[#This Row],[Booking_Date]])</f>
        <v>2026</v>
      </c>
      <c r="W3446" t="s">
        <v>38</v>
      </c>
      <c r="X3446" t="str">
        <f>IF(Table1[[#This Row],[Freight_Cost]]&gt;50000,"High","Low")</f>
        <v>Low</v>
      </c>
      <c r="Y3446" s="5" t="str">
        <f>IF(Table1[[#This Row],[Profit]]&gt;10000,"Good","Average")</f>
        <v>Average</v>
      </c>
      <c r="Z3446" s="5" t="str" cm="1">
        <f t="array" ref="Z3446">_xlfn.IFS(K3446&lt;=5,"Excellent",K3446&lt;=10,"Good",TRUE,"Delayed")</f>
        <v>Excellent</v>
      </c>
      <c r="AA3446" s="5" t="str">
        <f>_xlfn.XLOOKUP(Table1[[#This Row],[Shipment_ID]],A:A,E:E)</f>
        <v>COSCO</v>
      </c>
      <c r="AB3446" s="5">
        <f t="shared" si="53"/>
        <v>4543.4399999999996</v>
      </c>
    </row>
    <row r="3447" spans="1:28">
      <c r="A3447" t="s">
        <v>3641</v>
      </c>
      <c r="B3447" s="1">
        <v>46054</v>
      </c>
      <c r="C3447" t="s">
        <v>115</v>
      </c>
      <c r="D3447" t="s">
        <v>56</v>
      </c>
      <c r="E3447" t="s">
        <v>66</v>
      </c>
      <c r="F3447" t="s">
        <v>32</v>
      </c>
      <c r="G3447" t="s">
        <v>67</v>
      </c>
      <c r="H3447">
        <v>10.58</v>
      </c>
      <c r="I3447">
        <v>2126</v>
      </c>
      <c r="J3447">
        <v>93.81</v>
      </c>
      <c r="K3447">
        <v>5</v>
      </c>
      <c r="L3447" t="s">
        <v>44</v>
      </c>
      <c r="M3447" t="s">
        <v>35</v>
      </c>
      <c r="N3447">
        <v>50291.199999999997</v>
      </c>
      <c r="O3447" t="s">
        <v>341</v>
      </c>
      <c r="P3447" t="s">
        <v>74</v>
      </c>
      <c r="Q3447">
        <v>84.14</v>
      </c>
      <c r="R3447">
        <v>4675.2</v>
      </c>
      <c r="S3447">
        <v>4873.96</v>
      </c>
      <c r="T3447">
        <v>6785.04</v>
      </c>
      <c r="U3447" t="str">
        <f>TEXT(Table1[[#This Row],[Booking_Date]],"mmm")</f>
        <v>Feb</v>
      </c>
      <c r="V3447">
        <f>YEAR(Table1[[#This Row],[Booking_Date]])</f>
        <v>2026</v>
      </c>
      <c r="W3447" t="s">
        <v>38</v>
      </c>
      <c r="X3447" t="str">
        <f>IF(Table1[[#This Row],[Freight_Cost]]&gt;50000,"High","Low")</f>
        <v>High</v>
      </c>
      <c r="Y3447" s="5" t="str">
        <f>IF(Table1[[#This Row],[Profit]]&gt;10000,"Good","Average")</f>
        <v>Average</v>
      </c>
      <c r="Z3447" s="5" t="str" cm="1">
        <f t="array" ref="Z3447">_xlfn.IFS(K3447&lt;=5,"Excellent",K3447&lt;=10,"Good",TRUE,"Delayed")</f>
        <v>Excellent</v>
      </c>
      <c r="AA3447" s="5" t="str">
        <f>_xlfn.XLOOKUP(Table1[[#This Row],[Shipment_ID]],A:A,E:E)</f>
        <v>COSCO</v>
      </c>
      <c r="AB3447" s="5">
        <f t="shared" si="53"/>
        <v>6785.04</v>
      </c>
    </row>
    <row r="3448" spans="1:28">
      <c r="A3448" t="s">
        <v>3642</v>
      </c>
      <c r="B3448" s="1">
        <v>45945</v>
      </c>
      <c r="C3448" t="s">
        <v>115</v>
      </c>
      <c r="D3448" t="s">
        <v>65</v>
      </c>
      <c r="E3448" t="s">
        <v>31</v>
      </c>
      <c r="F3448" t="s">
        <v>58</v>
      </c>
      <c r="G3448" t="s">
        <v>33</v>
      </c>
      <c r="H3448">
        <v>24.93</v>
      </c>
      <c r="I3448">
        <v>319</v>
      </c>
      <c r="J3448">
        <v>91.88</v>
      </c>
      <c r="K3448">
        <v>2</v>
      </c>
      <c r="L3448" t="s">
        <v>34</v>
      </c>
      <c r="M3448" t="s">
        <v>45</v>
      </c>
      <c r="N3448">
        <v>55790.6</v>
      </c>
      <c r="O3448" t="s">
        <v>158</v>
      </c>
      <c r="P3448" t="s">
        <v>78</v>
      </c>
      <c r="Q3448">
        <v>83.83</v>
      </c>
      <c r="R3448">
        <v>1635.2</v>
      </c>
      <c r="S3448">
        <v>3741.47</v>
      </c>
      <c r="T3448">
        <v>5423.55</v>
      </c>
      <c r="U3448" t="str">
        <f>TEXT(Table1[[#This Row],[Booking_Date]],"mmm")</f>
        <v>Oct</v>
      </c>
      <c r="V3448">
        <f>YEAR(Table1[[#This Row],[Booking_Date]])</f>
        <v>2025</v>
      </c>
      <c r="W3448" t="s">
        <v>104</v>
      </c>
      <c r="X3448" t="str">
        <f>IF(Table1[[#This Row],[Freight_Cost]]&gt;50000,"High","Low")</f>
        <v>High</v>
      </c>
      <c r="Y3448" s="5" t="str">
        <f>IF(Table1[[#This Row],[Profit]]&gt;10000,"Good","Average")</f>
        <v>Average</v>
      </c>
      <c r="Z3448" s="5" t="str" cm="1">
        <f t="array" ref="Z3448">_xlfn.IFS(K3448&lt;=5,"Excellent",K3448&lt;=10,"Good",TRUE,"Delayed")</f>
        <v>Excellent</v>
      </c>
      <c r="AA3448" s="5" t="str">
        <f>_xlfn.XLOOKUP(Table1[[#This Row],[Shipment_ID]],A:A,E:E)</f>
        <v>Hapag-Lloyd</v>
      </c>
      <c r="AB3448" s="5">
        <f t="shared" si="53"/>
        <v>5423.55</v>
      </c>
    </row>
    <row r="3449" spans="1:28">
      <c r="A3449" t="s">
        <v>3643</v>
      </c>
      <c r="B3449" s="1">
        <v>45459</v>
      </c>
      <c r="C3449" t="s">
        <v>64</v>
      </c>
      <c r="D3449" t="s">
        <v>72</v>
      </c>
      <c r="E3449" t="s">
        <v>31</v>
      </c>
      <c r="F3449" t="s">
        <v>58</v>
      </c>
      <c r="G3449" t="s">
        <v>59</v>
      </c>
      <c r="H3449">
        <v>26.96</v>
      </c>
      <c r="I3449">
        <v>712</v>
      </c>
      <c r="J3449">
        <v>87.91</v>
      </c>
      <c r="K3449">
        <v>3</v>
      </c>
      <c r="L3449" t="s">
        <v>68</v>
      </c>
      <c r="M3449" t="s">
        <v>60</v>
      </c>
      <c r="N3449">
        <v>57857.2</v>
      </c>
      <c r="O3449" t="s">
        <v>236</v>
      </c>
      <c r="P3449" t="s">
        <v>47</v>
      </c>
      <c r="Q3449">
        <v>87.65</v>
      </c>
      <c r="R3449">
        <v>2502.4</v>
      </c>
      <c r="S3449">
        <v>3162.44</v>
      </c>
      <c r="T3449">
        <v>7391.23</v>
      </c>
      <c r="U3449" t="str">
        <f>TEXT(Table1[[#This Row],[Booking_Date]],"mmm")</f>
        <v>Jun</v>
      </c>
      <c r="V3449">
        <f>YEAR(Table1[[#This Row],[Booking_Date]])</f>
        <v>2024</v>
      </c>
      <c r="W3449" t="s">
        <v>75</v>
      </c>
      <c r="X3449" t="str">
        <f>IF(Table1[[#This Row],[Freight_Cost]]&gt;50000,"High","Low")</f>
        <v>High</v>
      </c>
      <c r="Y3449" s="5" t="str">
        <f>IF(Table1[[#This Row],[Profit]]&gt;10000,"Good","Average")</f>
        <v>Average</v>
      </c>
      <c r="Z3449" s="5" t="str" cm="1">
        <f t="array" ref="Z3449">_xlfn.IFS(K3449&lt;=5,"Excellent",K3449&lt;=10,"Good",TRUE,"Delayed")</f>
        <v>Excellent</v>
      </c>
      <c r="AA3449" s="5" t="str">
        <f>_xlfn.XLOOKUP(Table1[[#This Row],[Shipment_ID]],A:A,E:E)</f>
        <v>Hapag-Lloyd</v>
      </c>
      <c r="AB3449" s="5">
        <f t="shared" si="53"/>
        <v>7391.23</v>
      </c>
    </row>
    <row r="3450" spans="1:28">
      <c r="A3450" t="s">
        <v>3644</v>
      </c>
      <c r="B3450" s="1">
        <v>45354</v>
      </c>
      <c r="C3450" t="s">
        <v>64</v>
      </c>
      <c r="D3450" t="s">
        <v>72</v>
      </c>
      <c r="E3450" t="s">
        <v>42</v>
      </c>
      <c r="F3450" t="s">
        <v>58</v>
      </c>
      <c r="G3450" t="s">
        <v>84</v>
      </c>
      <c r="H3450">
        <v>17.739999999999998</v>
      </c>
      <c r="I3450">
        <v>478</v>
      </c>
      <c r="J3450">
        <v>85.62</v>
      </c>
      <c r="K3450">
        <v>2</v>
      </c>
      <c r="L3450" t="s">
        <v>34</v>
      </c>
      <c r="M3450" t="s">
        <v>60</v>
      </c>
      <c r="N3450">
        <v>48976.4</v>
      </c>
      <c r="O3450" t="s">
        <v>598</v>
      </c>
      <c r="P3450" t="s">
        <v>37</v>
      </c>
      <c r="Q3450">
        <v>82.07</v>
      </c>
      <c r="R3450">
        <v>1665.6</v>
      </c>
      <c r="S3450">
        <v>3057.38</v>
      </c>
      <c r="T3450">
        <v>5211.6400000000003</v>
      </c>
      <c r="U3450" t="str">
        <f>TEXT(Table1[[#This Row],[Booking_Date]],"mmm")</f>
        <v>Mar</v>
      </c>
      <c r="V3450">
        <f>YEAR(Table1[[#This Row],[Booking_Date]])</f>
        <v>2024</v>
      </c>
      <c r="W3450" t="s">
        <v>38</v>
      </c>
      <c r="X3450" t="str">
        <f>IF(Table1[[#This Row],[Freight_Cost]]&gt;50000,"High","Low")</f>
        <v>Low</v>
      </c>
      <c r="Y3450" s="5" t="str">
        <f>IF(Table1[[#This Row],[Profit]]&gt;10000,"Good","Average")</f>
        <v>Average</v>
      </c>
      <c r="Z3450" s="5" t="str" cm="1">
        <f t="array" ref="Z3450">_xlfn.IFS(K3450&lt;=5,"Excellent",K3450&lt;=10,"Good",TRUE,"Delayed")</f>
        <v>Excellent</v>
      </c>
      <c r="AA3450" s="5" t="str">
        <f>_xlfn.XLOOKUP(Table1[[#This Row],[Shipment_ID]],A:A,E:E)</f>
        <v>CMA CGM</v>
      </c>
      <c r="AB3450" s="5">
        <f t="shared" si="53"/>
        <v>5211.6400000000003</v>
      </c>
    </row>
    <row r="3451" spans="1:28">
      <c r="A3451" t="s">
        <v>3645</v>
      </c>
      <c r="B3451" s="1">
        <v>46130</v>
      </c>
      <c r="C3451" t="s">
        <v>64</v>
      </c>
      <c r="D3451" t="s">
        <v>41</v>
      </c>
      <c r="E3451" t="s">
        <v>102</v>
      </c>
      <c r="F3451" t="s">
        <v>58</v>
      </c>
      <c r="G3451" t="s">
        <v>52</v>
      </c>
      <c r="H3451">
        <v>18.09</v>
      </c>
      <c r="I3451">
        <v>628</v>
      </c>
      <c r="J3451">
        <v>88.98</v>
      </c>
      <c r="K3451">
        <v>3</v>
      </c>
      <c r="L3451" t="s">
        <v>44</v>
      </c>
      <c r="M3451" t="s">
        <v>60</v>
      </c>
      <c r="N3451">
        <v>46494.6</v>
      </c>
      <c r="O3451" t="s">
        <v>109</v>
      </c>
      <c r="P3451" t="s">
        <v>78</v>
      </c>
      <c r="Q3451">
        <v>82.75</v>
      </c>
      <c r="R3451">
        <v>1979.6</v>
      </c>
      <c r="S3451">
        <v>2659.23</v>
      </c>
      <c r="T3451">
        <v>4729.21</v>
      </c>
      <c r="U3451" t="str">
        <f>TEXT(Table1[[#This Row],[Booking_Date]],"mmm")</f>
        <v>Apr</v>
      </c>
      <c r="V3451">
        <f>YEAR(Table1[[#This Row],[Booking_Date]])</f>
        <v>2026</v>
      </c>
      <c r="W3451" t="s">
        <v>75</v>
      </c>
      <c r="X3451" t="str">
        <f>IF(Table1[[#This Row],[Freight_Cost]]&gt;50000,"High","Low")</f>
        <v>Low</v>
      </c>
      <c r="Y3451" s="5" t="str">
        <f>IF(Table1[[#This Row],[Profit]]&gt;10000,"Good","Average")</f>
        <v>Average</v>
      </c>
      <c r="Z3451" s="5" t="str" cm="1">
        <f t="array" ref="Z3451">_xlfn.IFS(K3451&lt;=5,"Excellent",K3451&lt;=10,"Good",TRUE,"Delayed")</f>
        <v>Excellent</v>
      </c>
      <c r="AA3451" s="5" t="str">
        <f>_xlfn.XLOOKUP(Table1[[#This Row],[Shipment_ID]],A:A,E:E)</f>
        <v>Maersk</v>
      </c>
      <c r="AB3451" s="5">
        <f t="shared" si="53"/>
        <v>4729.21</v>
      </c>
    </row>
    <row r="3452" spans="1:28">
      <c r="A3452" t="s">
        <v>3646</v>
      </c>
      <c r="B3452" s="1">
        <v>45459</v>
      </c>
      <c r="C3452" t="s">
        <v>115</v>
      </c>
      <c r="D3452" t="s">
        <v>82</v>
      </c>
      <c r="E3452" t="s">
        <v>99</v>
      </c>
      <c r="F3452" t="s">
        <v>58</v>
      </c>
      <c r="G3452" t="s">
        <v>67</v>
      </c>
      <c r="H3452">
        <v>13.24</v>
      </c>
      <c r="I3452">
        <v>1252</v>
      </c>
      <c r="J3452">
        <v>91.78</v>
      </c>
      <c r="K3452">
        <v>4</v>
      </c>
      <c r="L3452" t="s">
        <v>34</v>
      </c>
      <c r="M3452" t="s">
        <v>45</v>
      </c>
      <c r="N3452">
        <v>56453.599999999999</v>
      </c>
      <c r="O3452" t="s">
        <v>100</v>
      </c>
      <c r="P3452" t="s">
        <v>54</v>
      </c>
      <c r="Q3452">
        <v>84.29</v>
      </c>
      <c r="R3452">
        <v>3033.6</v>
      </c>
      <c r="S3452">
        <v>4697.3999999999996</v>
      </c>
      <c r="T3452">
        <v>9393.1299999999992</v>
      </c>
      <c r="U3452" t="str">
        <f>TEXT(Table1[[#This Row],[Booking_Date]],"mmm")</f>
        <v>Jun</v>
      </c>
      <c r="V3452">
        <f>YEAR(Table1[[#This Row],[Booking_Date]])</f>
        <v>2024</v>
      </c>
      <c r="W3452" t="s">
        <v>75</v>
      </c>
      <c r="X3452" t="str">
        <f>IF(Table1[[#This Row],[Freight_Cost]]&gt;50000,"High","Low")</f>
        <v>High</v>
      </c>
      <c r="Y3452" s="5" t="str">
        <f>IF(Table1[[#This Row],[Profit]]&gt;10000,"Good","Average")</f>
        <v>Average</v>
      </c>
      <c r="Z3452" s="5" t="str" cm="1">
        <f t="array" ref="Z3452">_xlfn.IFS(K3452&lt;=5,"Excellent",K3452&lt;=10,"Good",TRUE,"Delayed")</f>
        <v>Excellent</v>
      </c>
      <c r="AA3452" s="5" t="str">
        <f>_xlfn.XLOOKUP(Table1[[#This Row],[Shipment_ID]],A:A,E:E)</f>
        <v>ONE</v>
      </c>
      <c r="AB3452" s="5">
        <f t="shared" si="53"/>
        <v>9393.1299999999992</v>
      </c>
    </row>
    <row r="3453" spans="1:28">
      <c r="A3453" t="s">
        <v>3647</v>
      </c>
      <c r="B3453" s="1">
        <v>45689</v>
      </c>
      <c r="C3453" t="s">
        <v>121</v>
      </c>
      <c r="D3453" t="s">
        <v>65</v>
      </c>
      <c r="E3453" t="s">
        <v>66</v>
      </c>
      <c r="F3453" t="s">
        <v>32</v>
      </c>
      <c r="G3453" t="s">
        <v>52</v>
      </c>
      <c r="H3453">
        <v>16.98</v>
      </c>
      <c r="I3453">
        <v>441</v>
      </c>
      <c r="J3453">
        <v>101.91</v>
      </c>
      <c r="K3453">
        <v>2</v>
      </c>
      <c r="L3453" t="s">
        <v>68</v>
      </c>
      <c r="M3453" t="s">
        <v>45</v>
      </c>
      <c r="N3453">
        <v>36803.199999999997</v>
      </c>
      <c r="O3453" t="s">
        <v>450</v>
      </c>
      <c r="P3453" t="s">
        <v>74</v>
      </c>
      <c r="Q3453">
        <v>88.75</v>
      </c>
      <c r="R3453">
        <v>1561.2</v>
      </c>
      <c r="S3453">
        <v>4882.32</v>
      </c>
      <c r="T3453">
        <v>6297.27</v>
      </c>
      <c r="U3453" t="str">
        <f>TEXT(Table1[[#This Row],[Booking_Date]],"mmm")</f>
        <v>Feb</v>
      </c>
      <c r="V3453">
        <f>YEAR(Table1[[#This Row],[Booking_Date]])</f>
        <v>2025</v>
      </c>
      <c r="W3453" t="s">
        <v>38</v>
      </c>
      <c r="X3453" t="str">
        <f>IF(Table1[[#This Row],[Freight_Cost]]&gt;50000,"High","Low")</f>
        <v>Low</v>
      </c>
      <c r="Y3453" s="5" t="str">
        <f>IF(Table1[[#This Row],[Profit]]&gt;10000,"Good","Average")</f>
        <v>Average</v>
      </c>
      <c r="Z3453" s="5" t="str" cm="1">
        <f t="array" ref="Z3453">_xlfn.IFS(K3453&lt;=5,"Excellent",K3453&lt;=10,"Good",TRUE,"Delayed")</f>
        <v>Excellent</v>
      </c>
      <c r="AA3453" s="5" t="str">
        <f>_xlfn.XLOOKUP(Table1[[#This Row],[Shipment_ID]],A:A,E:E)</f>
        <v>COSCO</v>
      </c>
      <c r="AB3453" s="5">
        <f t="shared" si="53"/>
        <v>6297.27</v>
      </c>
    </row>
    <row r="3454" spans="1:28">
      <c r="A3454" t="s">
        <v>3648</v>
      </c>
      <c r="B3454" s="1">
        <v>45700</v>
      </c>
      <c r="C3454" t="s">
        <v>115</v>
      </c>
      <c r="D3454" t="s">
        <v>72</v>
      </c>
      <c r="E3454" t="s">
        <v>83</v>
      </c>
      <c r="F3454" t="s">
        <v>58</v>
      </c>
      <c r="G3454" t="s">
        <v>90</v>
      </c>
      <c r="H3454">
        <v>17.059999999999999</v>
      </c>
      <c r="I3454">
        <v>1361</v>
      </c>
      <c r="J3454">
        <v>97.76</v>
      </c>
      <c r="K3454">
        <v>5</v>
      </c>
      <c r="L3454" t="s">
        <v>68</v>
      </c>
      <c r="M3454" t="s">
        <v>45</v>
      </c>
      <c r="N3454">
        <v>59417.2</v>
      </c>
      <c r="O3454" t="s">
        <v>328</v>
      </c>
      <c r="P3454" t="s">
        <v>47</v>
      </c>
      <c r="Q3454">
        <v>86.05</v>
      </c>
      <c r="R3454">
        <v>3404.4</v>
      </c>
      <c r="S3454">
        <v>2955.62</v>
      </c>
      <c r="T3454">
        <v>6576.25</v>
      </c>
      <c r="U3454" t="str">
        <f>TEXT(Table1[[#This Row],[Booking_Date]],"mmm")</f>
        <v>Feb</v>
      </c>
      <c r="V3454">
        <f>YEAR(Table1[[#This Row],[Booking_Date]])</f>
        <v>2025</v>
      </c>
      <c r="W3454" t="s">
        <v>38</v>
      </c>
      <c r="X3454" t="str">
        <f>IF(Table1[[#This Row],[Freight_Cost]]&gt;50000,"High","Low")</f>
        <v>High</v>
      </c>
      <c r="Y3454" s="5" t="str">
        <f>IF(Table1[[#This Row],[Profit]]&gt;10000,"Good","Average")</f>
        <v>Average</v>
      </c>
      <c r="Z3454" s="5" t="str" cm="1">
        <f t="array" ref="Z3454">_xlfn.IFS(K3454&lt;=5,"Excellent",K3454&lt;=10,"Good",TRUE,"Delayed")</f>
        <v>Excellent</v>
      </c>
      <c r="AA3454" s="5" t="str">
        <f>_xlfn.XLOOKUP(Table1[[#This Row],[Shipment_ID]],A:A,E:E)</f>
        <v>MSC</v>
      </c>
      <c r="AB3454" s="5">
        <f t="shared" si="53"/>
        <v>6576.25</v>
      </c>
    </row>
    <row r="3455" spans="1:28">
      <c r="A3455" t="s">
        <v>3649</v>
      </c>
      <c r="B3455" s="1">
        <v>45455</v>
      </c>
      <c r="C3455" t="s">
        <v>40</v>
      </c>
      <c r="D3455" t="s">
        <v>108</v>
      </c>
      <c r="E3455" t="s">
        <v>42</v>
      </c>
      <c r="F3455" t="s">
        <v>32</v>
      </c>
      <c r="G3455" t="s">
        <v>43</v>
      </c>
      <c r="H3455">
        <v>14.77</v>
      </c>
      <c r="I3455">
        <v>1102</v>
      </c>
      <c r="J3455">
        <v>97.44</v>
      </c>
      <c r="K3455">
        <v>4</v>
      </c>
      <c r="L3455" t="s">
        <v>68</v>
      </c>
      <c r="M3455" t="s">
        <v>45</v>
      </c>
      <c r="N3455">
        <v>42209.8</v>
      </c>
      <c r="O3455" t="s">
        <v>507</v>
      </c>
      <c r="P3455" t="s">
        <v>70</v>
      </c>
      <c r="Q3455">
        <v>86.51</v>
      </c>
      <c r="R3455">
        <v>2794.8</v>
      </c>
      <c r="S3455">
        <v>1862.13</v>
      </c>
      <c r="T3455">
        <v>5634.11</v>
      </c>
      <c r="U3455" t="str">
        <f>TEXT(Table1[[#This Row],[Booking_Date]],"mmm")</f>
        <v>Jun</v>
      </c>
      <c r="V3455">
        <f>YEAR(Table1[[#This Row],[Booking_Date]])</f>
        <v>2024</v>
      </c>
      <c r="W3455" t="s">
        <v>75</v>
      </c>
      <c r="X3455" t="str">
        <f>IF(Table1[[#This Row],[Freight_Cost]]&gt;50000,"High","Low")</f>
        <v>Low</v>
      </c>
      <c r="Y3455" s="5" t="str">
        <f>IF(Table1[[#This Row],[Profit]]&gt;10000,"Good","Average")</f>
        <v>Average</v>
      </c>
      <c r="Z3455" s="5" t="str" cm="1">
        <f t="array" ref="Z3455">_xlfn.IFS(K3455&lt;=5,"Excellent",K3455&lt;=10,"Good",TRUE,"Delayed")</f>
        <v>Excellent</v>
      </c>
      <c r="AA3455" s="5" t="str">
        <f>_xlfn.XLOOKUP(Table1[[#This Row],[Shipment_ID]],A:A,E:E)</f>
        <v>CMA CGM</v>
      </c>
      <c r="AB3455" s="5">
        <f t="shared" si="53"/>
        <v>5634.11</v>
      </c>
    </row>
    <row r="3456" spans="1:28">
      <c r="A3456" t="s">
        <v>3650</v>
      </c>
      <c r="B3456" s="1">
        <v>45928</v>
      </c>
      <c r="C3456" t="s">
        <v>40</v>
      </c>
      <c r="D3456" t="s">
        <v>56</v>
      </c>
      <c r="E3456" t="s">
        <v>57</v>
      </c>
      <c r="F3456" t="s">
        <v>32</v>
      </c>
      <c r="G3456" t="s">
        <v>67</v>
      </c>
      <c r="H3456">
        <v>16.82</v>
      </c>
      <c r="I3456">
        <v>1074</v>
      </c>
      <c r="J3456">
        <v>98.21</v>
      </c>
      <c r="K3456">
        <v>3</v>
      </c>
      <c r="L3456" t="s">
        <v>44</v>
      </c>
      <c r="M3456" t="s">
        <v>60</v>
      </c>
      <c r="N3456">
        <v>39811.199999999997</v>
      </c>
      <c r="O3456" t="s">
        <v>277</v>
      </c>
      <c r="P3456" t="s">
        <v>37</v>
      </c>
      <c r="Q3456">
        <v>84</v>
      </c>
      <c r="R3456">
        <v>2820.8</v>
      </c>
      <c r="S3456">
        <v>2420.58</v>
      </c>
      <c r="T3456">
        <v>3239.2</v>
      </c>
      <c r="U3456" t="str">
        <f>TEXT(Table1[[#This Row],[Booking_Date]],"mmm")</f>
        <v>Sep</v>
      </c>
      <c r="V3456">
        <f>YEAR(Table1[[#This Row],[Booking_Date]])</f>
        <v>2025</v>
      </c>
      <c r="W3456" t="s">
        <v>48</v>
      </c>
      <c r="X3456" t="str">
        <f>IF(Table1[[#This Row],[Freight_Cost]]&gt;50000,"High","Low")</f>
        <v>Low</v>
      </c>
      <c r="Y3456" s="5" t="str">
        <f>IF(Table1[[#This Row],[Profit]]&gt;10000,"Good","Average")</f>
        <v>Average</v>
      </c>
      <c r="Z3456" s="5" t="str" cm="1">
        <f t="array" ref="Z3456">_xlfn.IFS(K3456&lt;=5,"Excellent",K3456&lt;=10,"Good",TRUE,"Delayed")</f>
        <v>Excellent</v>
      </c>
      <c r="AA3456" s="5" t="str">
        <f>_xlfn.XLOOKUP(Table1[[#This Row],[Shipment_ID]],A:A,E:E)</f>
        <v>Evergreen</v>
      </c>
      <c r="AB3456" s="5">
        <f t="shared" si="53"/>
        <v>3239.2</v>
      </c>
    </row>
    <row r="3457" spans="1:28">
      <c r="A3457" t="s">
        <v>3651</v>
      </c>
      <c r="B3457" s="1">
        <v>46150</v>
      </c>
      <c r="C3457" t="s">
        <v>40</v>
      </c>
      <c r="D3457" t="s">
        <v>41</v>
      </c>
      <c r="E3457" t="s">
        <v>57</v>
      </c>
      <c r="F3457" t="s">
        <v>58</v>
      </c>
      <c r="G3457" t="s">
        <v>43</v>
      </c>
      <c r="H3457">
        <v>16.46</v>
      </c>
      <c r="I3457">
        <v>347</v>
      </c>
      <c r="J3457">
        <v>87.2</v>
      </c>
      <c r="K3457">
        <v>2</v>
      </c>
      <c r="L3457" t="s">
        <v>34</v>
      </c>
      <c r="M3457" t="s">
        <v>60</v>
      </c>
      <c r="N3457">
        <v>46442</v>
      </c>
      <c r="O3457" t="s">
        <v>46</v>
      </c>
      <c r="P3457" t="s">
        <v>37</v>
      </c>
      <c r="Q3457">
        <v>85.73</v>
      </c>
      <c r="R3457">
        <v>1352.4</v>
      </c>
      <c r="S3457">
        <v>4100.5</v>
      </c>
      <c r="T3457">
        <v>6569.21</v>
      </c>
      <c r="U3457" t="str">
        <f>TEXT(Table1[[#This Row],[Booking_Date]],"mmm")</f>
        <v>May</v>
      </c>
      <c r="V3457">
        <f>YEAR(Table1[[#This Row],[Booking_Date]])</f>
        <v>2026</v>
      </c>
      <c r="W3457" t="s">
        <v>75</v>
      </c>
      <c r="X3457" t="str">
        <f>IF(Table1[[#This Row],[Freight_Cost]]&gt;50000,"High","Low")</f>
        <v>Low</v>
      </c>
      <c r="Y3457" s="5" t="str">
        <f>IF(Table1[[#This Row],[Profit]]&gt;10000,"Good","Average")</f>
        <v>Average</v>
      </c>
      <c r="Z3457" s="5" t="str" cm="1">
        <f t="array" ref="Z3457">_xlfn.IFS(K3457&lt;=5,"Excellent",K3457&lt;=10,"Good",TRUE,"Delayed")</f>
        <v>Excellent</v>
      </c>
      <c r="AA3457" s="5" t="str">
        <f>_xlfn.XLOOKUP(Table1[[#This Row],[Shipment_ID]],A:A,E:E)</f>
        <v>Evergreen</v>
      </c>
      <c r="AB3457" s="5">
        <f t="shared" si="53"/>
        <v>6569.21</v>
      </c>
    </row>
    <row r="3458" spans="1:28">
      <c r="A3458" t="s">
        <v>3652</v>
      </c>
      <c r="B3458" s="1">
        <v>45626</v>
      </c>
      <c r="C3458" t="s">
        <v>40</v>
      </c>
      <c r="D3458" t="s">
        <v>72</v>
      </c>
      <c r="E3458" t="s">
        <v>102</v>
      </c>
      <c r="F3458" t="s">
        <v>32</v>
      </c>
      <c r="G3458" t="s">
        <v>67</v>
      </c>
      <c r="H3458">
        <v>17.04</v>
      </c>
      <c r="I3458">
        <v>2657</v>
      </c>
      <c r="J3458">
        <v>104.03</v>
      </c>
      <c r="K3458">
        <v>7</v>
      </c>
      <c r="L3458" t="s">
        <v>34</v>
      </c>
      <c r="M3458" t="s">
        <v>60</v>
      </c>
      <c r="N3458">
        <v>64703.6</v>
      </c>
      <c r="O3458" t="s">
        <v>277</v>
      </c>
      <c r="P3458" t="s">
        <v>47</v>
      </c>
      <c r="Q3458">
        <v>85.88</v>
      </c>
      <c r="R3458">
        <v>5995.6</v>
      </c>
      <c r="S3458">
        <v>4156.8</v>
      </c>
      <c r="T3458">
        <v>6114.18</v>
      </c>
      <c r="U3458" t="str">
        <f>TEXT(Table1[[#This Row],[Booking_Date]],"mmm")</f>
        <v>Nov</v>
      </c>
      <c r="V3458">
        <f>YEAR(Table1[[#This Row],[Booking_Date]])</f>
        <v>2024</v>
      </c>
      <c r="W3458" t="s">
        <v>104</v>
      </c>
      <c r="X3458" t="str">
        <f>IF(Table1[[#This Row],[Freight_Cost]]&gt;50000,"High","Low")</f>
        <v>High</v>
      </c>
      <c r="Y3458" s="5" t="str">
        <f>IF(Table1[[#This Row],[Profit]]&gt;10000,"Good","Average")</f>
        <v>Average</v>
      </c>
      <c r="Z3458" s="5" t="str" cm="1">
        <f t="array" ref="Z3458">_xlfn.IFS(K3458&lt;=5,"Excellent",K3458&lt;=10,"Good",TRUE,"Delayed")</f>
        <v>Good</v>
      </c>
      <c r="AA3458" s="5" t="str">
        <f>_xlfn.XLOOKUP(Table1[[#This Row],[Shipment_ID]],A:A,E:E)</f>
        <v>Maersk</v>
      </c>
      <c r="AB3458" s="5">
        <f t="shared" ref="AB3458:AB3521" si="54">INDEX(T:T,MATCH(A3458,A:A,0))</f>
        <v>6114.18</v>
      </c>
    </row>
    <row r="3459" spans="1:28">
      <c r="A3459" t="s">
        <v>3653</v>
      </c>
      <c r="B3459" s="1">
        <v>46155</v>
      </c>
      <c r="C3459" t="s">
        <v>121</v>
      </c>
      <c r="D3459" t="s">
        <v>65</v>
      </c>
      <c r="E3459" t="s">
        <v>102</v>
      </c>
      <c r="F3459" t="s">
        <v>58</v>
      </c>
      <c r="G3459" t="s">
        <v>90</v>
      </c>
      <c r="H3459">
        <v>15.73</v>
      </c>
      <c r="I3459">
        <v>1447</v>
      </c>
      <c r="J3459">
        <v>102.29</v>
      </c>
      <c r="K3459">
        <v>3</v>
      </c>
      <c r="L3459" t="s">
        <v>34</v>
      </c>
      <c r="M3459" t="s">
        <v>60</v>
      </c>
      <c r="N3459">
        <v>60795.8</v>
      </c>
      <c r="O3459" t="s">
        <v>343</v>
      </c>
      <c r="P3459" t="s">
        <v>78</v>
      </c>
      <c r="Q3459">
        <v>88.6</v>
      </c>
      <c r="R3459">
        <v>3523.2</v>
      </c>
      <c r="S3459">
        <v>2532.4899999999998</v>
      </c>
      <c r="T3459">
        <v>5704.98</v>
      </c>
      <c r="U3459" t="str">
        <f>TEXT(Table1[[#This Row],[Booking_Date]],"mmm")</f>
        <v>May</v>
      </c>
      <c r="V3459">
        <f>YEAR(Table1[[#This Row],[Booking_Date]])</f>
        <v>2026</v>
      </c>
      <c r="W3459" t="s">
        <v>75</v>
      </c>
      <c r="X3459" t="str">
        <f>IF(Table1[[#This Row],[Freight_Cost]]&gt;50000,"High","Low")</f>
        <v>High</v>
      </c>
      <c r="Y3459" s="5" t="str">
        <f>IF(Table1[[#This Row],[Profit]]&gt;10000,"Good","Average")</f>
        <v>Average</v>
      </c>
      <c r="Z3459" s="5" t="str" cm="1">
        <f t="array" ref="Z3459">_xlfn.IFS(K3459&lt;=5,"Excellent",K3459&lt;=10,"Good",TRUE,"Delayed")</f>
        <v>Excellent</v>
      </c>
      <c r="AA3459" s="5" t="str">
        <f>_xlfn.XLOOKUP(Table1[[#This Row],[Shipment_ID]],A:A,E:E)</f>
        <v>Maersk</v>
      </c>
      <c r="AB3459" s="5">
        <f t="shared" si="54"/>
        <v>5704.98</v>
      </c>
    </row>
    <row r="3460" spans="1:28">
      <c r="A3460" t="s">
        <v>3654</v>
      </c>
      <c r="B3460" s="1">
        <v>45403</v>
      </c>
      <c r="C3460" t="s">
        <v>50</v>
      </c>
      <c r="D3460" t="s">
        <v>56</v>
      </c>
      <c r="E3460" t="s">
        <v>99</v>
      </c>
      <c r="F3460" t="s">
        <v>32</v>
      </c>
      <c r="G3460" t="s">
        <v>90</v>
      </c>
      <c r="H3460">
        <v>13.13</v>
      </c>
      <c r="I3460">
        <v>527</v>
      </c>
      <c r="J3460">
        <v>88.34</v>
      </c>
      <c r="K3460">
        <v>3</v>
      </c>
      <c r="L3460" t="s">
        <v>68</v>
      </c>
      <c r="M3460" t="s">
        <v>45</v>
      </c>
      <c r="N3460">
        <v>32741.8</v>
      </c>
      <c r="O3460" t="s">
        <v>277</v>
      </c>
      <c r="P3460" t="s">
        <v>62</v>
      </c>
      <c r="Q3460">
        <v>88.84</v>
      </c>
      <c r="R3460">
        <v>1579.2</v>
      </c>
      <c r="S3460">
        <v>4061.91</v>
      </c>
      <c r="T3460">
        <v>4644.49</v>
      </c>
      <c r="U3460" t="str">
        <f>TEXT(Table1[[#This Row],[Booking_Date]],"mmm")</f>
        <v>Apr</v>
      </c>
      <c r="V3460">
        <f>YEAR(Table1[[#This Row],[Booking_Date]])</f>
        <v>2024</v>
      </c>
      <c r="W3460" t="s">
        <v>75</v>
      </c>
      <c r="X3460" t="str">
        <f>IF(Table1[[#This Row],[Freight_Cost]]&gt;50000,"High","Low")</f>
        <v>Low</v>
      </c>
      <c r="Y3460" s="5" t="str">
        <f>IF(Table1[[#This Row],[Profit]]&gt;10000,"Good","Average")</f>
        <v>Average</v>
      </c>
      <c r="Z3460" s="5" t="str" cm="1">
        <f t="array" ref="Z3460">_xlfn.IFS(K3460&lt;=5,"Excellent",K3460&lt;=10,"Good",TRUE,"Delayed")</f>
        <v>Excellent</v>
      </c>
      <c r="AA3460" s="5" t="str">
        <f>_xlfn.XLOOKUP(Table1[[#This Row],[Shipment_ID]],A:A,E:E)</f>
        <v>ONE</v>
      </c>
      <c r="AB3460" s="5">
        <f t="shared" si="54"/>
        <v>4644.49</v>
      </c>
    </row>
    <row r="3461" spans="1:28">
      <c r="A3461" t="s">
        <v>3655</v>
      </c>
      <c r="B3461" s="1">
        <v>45805</v>
      </c>
      <c r="C3461" t="s">
        <v>89</v>
      </c>
      <c r="D3461" t="s">
        <v>65</v>
      </c>
      <c r="E3461" t="s">
        <v>66</v>
      </c>
      <c r="F3461" t="s">
        <v>32</v>
      </c>
      <c r="G3461" t="s">
        <v>52</v>
      </c>
      <c r="H3461">
        <v>13.17</v>
      </c>
      <c r="I3461">
        <v>736</v>
      </c>
      <c r="J3461">
        <v>100.25</v>
      </c>
      <c r="K3461">
        <v>2</v>
      </c>
      <c r="L3461" t="s">
        <v>68</v>
      </c>
      <c r="M3461" t="s">
        <v>45</v>
      </c>
      <c r="N3461">
        <v>36715</v>
      </c>
      <c r="O3461" t="s">
        <v>93</v>
      </c>
      <c r="P3461" t="s">
        <v>37</v>
      </c>
      <c r="Q3461">
        <v>87.74</v>
      </c>
      <c r="R3461">
        <v>1998.8</v>
      </c>
      <c r="S3461">
        <v>2225.21</v>
      </c>
      <c r="T3461">
        <v>4699.4399999999996</v>
      </c>
      <c r="U3461" t="str">
        <f>TEXT(Table1[[#This Row],[Booking_Date]],"mmm")</f>
        <v>May</v>
      </c>
      <c r="V3461">
        <f>YEAR(Table1[[#This Row],[Booking_Date]])</f>
        <v>2025</v>
      </c>
      <c r="W3461" t="s">
        <v>75</v>
      </c>
      <c r="X3461" t="str">
        <f>IF(Table1[[#This Row],[Freight_Cost]]&gt;50000,"High","Low")</f>
        <v>Low</v>
      </c>
      <c r="Y3461" s="5" t="str">
        <f>IF(Table1[[#This Row],[Profit]]&gt;10000,"Good","Average")</f>
        <v>Average</v>
      </c>
      <c r="Z3461" s="5" t="str" cm="1">
        <f t="array" ref="Z3461">_xlfn.IFS(K3461&lt;=5,"Excellent",K3461&lt;=10,"Good",TRUE,"Delayed")</f>
        <v>Excellent</v>
      </c>
      <c r="AA3461" s="5" t="str">
        <f>_xlfn.XLOOKUP(Table1[[#This Row],[Shipment_ID]],A:A,E:E)</f>
        <v>COSCO</v>
      </c>
      <c r="AB3461" s="5">
        <f t="shared" si="54"/>
        <v>4699.4399999999996</v>
      </c>
    </row>
    <row r="3462" spans="1:28">
      <c r="A3462" t="s">
        <v>3656</v>
      </c>
      <c r="B3462" s="1">
        <v>46110</v>
      </c>
      <c r="C3462" t="s">
        <v>121</v>
      </c>
      <c r="D3462" t="s">
        <v>72</v>
      </c>
      <c r="E3462" t="s">
        <v>66</v>
      </c>
      <c r="F3462" t="s">
        <v>32</v>
      </c>
      <c r="G3462" t="s">
        <v>52</v>
      </c>
      <c r="H3462">
        <v>14.47</v>
      </c>
      <c r="I3462">
        <v>871</v>
      </c>
      <c r="J3462">
        <v>91.2</v>
      </c>
      <c r="K3462">
        <v>4</v>
      </c>
      <c r="L3462" t="s">
        <v>68</v>
      </c>
      <c r="M3462" t="s">
        <v>35</v>
      </c>
      <c r="N3462">
        <v>40919</v>
      </c>
      <c r="O3462" t="s">
        <v>410</v>
      </c>
      <c r="P3462" t="s">
        <v>37</v>
      </c>
      <c r="Q3462">
        <v>88.79</v>
      </c>
      <c r="R3462">
        <v>2320.8000000000002</v>
      </c>
      <c r="S3462">
        <v>3044.17</v>
      </c>
      <c r="T3462">
        <v>4415.54</v>
      </c>
      <c r="U3462" t="str">
        <f>TEXT(Table1[[#This Row],[Booking_Date]],"mmm")</f>
        <v>Mar</v>
      </c>
      <c r="V3462">
        <f>YEAR(Table1[[#This Row],[Booking_Date]])</f>
        <v>2026</v>
      </c>
      <c r="W3462" t="s">
        <v>38</v>
      </c>
      <c r="X3462" t="str">
        <f>IF(Table1[[#This Row],[Freight_Cost]]&gt;50000,"High","Low")</f>
        <v>Low</v>
      </c>
      <c r="Y3462" s="5" t="str">
        <f>IF(Table1[[#This Row],[Profit]]&gt;10000,"Good","Average")</f>
        <v>Average</v>
      </c>
      <c r="Z3462" s="5" t="str" cm="1">
        <f t="array" ref="Z3462">_xlfn.IFS(K3462&lt;=5,"Excellent",K3462&lt;=10,"Good",TRUE,"Delayed")</f>
        <v>Excellent</v>
      </c>
      <c r="AA3462" s="5" t="str">
        <f>_xlfn.XLOOKUP(Table1[[#This Row],[Shipment_ID]],A:A,E:E)</f>
        <v>COSCO</v>
      </c>
      <c r="AB3462" s="5">
        <f t="shared" si="54"/>
        <v>4415.54</v>
      </c>
    </row>
    <row r="3463" spans="1:28">
      <c r="A3463" t="s">
        <v>3657</v>
      </c>
      <c r="B3463" s="1">
        <v>46168</v>
      </c>
      <c r="C3463" t="s">
        <v>29</v>
      </c>
      <c r="D3463" t="s">
        <v>41</v>
      </c>
      <c r="E3463" t="s">
        <v>42</v>
      </c>
      <c r="F3463" t="s">
        <v>58</v>
      </c>
      <c r="G3463" t="s">
        <v>90</v>
      </c>
      <c r="H3463">
        <v>18.38</v>
      </c>
      <c r="I3463">
        <v>2209</v>
      </c>
      <c r="J3463">
        <v>99.24</v>
      </c>
      <c r="K3463">
        <v>5</v>
      </c>
      <c r="L3463" t="s">
        <v>68</v>
      </c>
      <c r="M3463" t="s">
        <v>35</v>
      </c>
      <c r="N3463">
        <v>73458.8</v>
      </c>
      <c r="O3463" t="s">
        <v>454</v>
      </c>
      <c r="P3463" t="s">
        <v>37</v>
      </c>
      <c r="Q3463">
        <v>83.99</v>
      </c>
      <c r="R3463">
        <v>5153.2</v>
      </c>
      <c r="S3463">
        <v>4347.01</v>
      </c>
      <c r="T3463">
        <v>11993.14</v>
      </c>
      <c r="U3463" t="str">
        <f>TEXT(Table1[[#This Row],[Booking_Date]],"mmm")</f>
        <v>May</v>
      </c>
      <c r="V3463">
        <f>YEAR(Table1[[#This Row],[Booking_Date]])</f>
        <v>2026</v>
      </c>
      <c r="W3463" t="s">
        <v>75</v>
      </c>
      <c r="X3463" t="str">
        <f>IF(Table1[[#This Row],[Freight_Cost]]&gt;50000,"High","Low")</f>
        <v>High</v>
      </c>
      <c r="Y3463" s="5" t="str">
        <f>IF(Table1[[#This Row],[Profit]]&gt;10000,"Good","Average")</f>
        <v>Good</v>
      </c>
      <c r="Z3463" s="5" t="str" cm="1">
        <f t="array" ref="Z3463">_xlfn.IFS(K3463&lt;=5,"Excellent",K3463&lt;=10,"Good",TRUE,"Delayed")</f>
        <v>Excellent</v>
      </c>
      <c r="AA3463" s="5" t="str">
        <f>_xlfn.XLOOKUP(Table1[[#This Row],[Shipment_ID]],A:A,E:E)</f>
        <v>CMA CGM</v>
      </c>
      <c r="AB3463" s="5">
        <f t="shared" si="54"/>
        <v>11993.14</v>
      </c>
    </row>
    <row r="3464" spans="1:28">
      <c r="A3464" t="s">
        <v>3658</v>
      </c>
      <c r="B3464" s="1">
        <v>45556</v>
      </c>
      <c r="C3464" t="s">
        <v>64</v>
      </c>
      <c r="D3464" t="s">
        <v>30</v>
      </c>
      <c r="E3464" t="s">
        <v>57</v>
      </c>
      <c r="F3464" t="s">
        <v>58</v>
      </c>
      <c r="G3464" t="s">
        <v>67</v>
      </c>
      <c r="H3464">
        <v>18.46</v>
      </c>
      <c r="I3464">
        <v>1502</v>
      </c>
      <c r="J3464">
        <v>100.77</v>
      </c>
      <c r="K3464">
        <v>4</v>
      </c>
      <c r="L3464" t="s">
        <v>34</v>
      </c>
      <c r="M3464" t="s">
        <v>35</v>
      </c>
      <c r="N3464">
        <v>67730.399999999994</v>
      </c>
      <c r="O3464" t="s">
        <v>172</v>
      </c>
      <c r="P3464" t="s">
        <v>54</v>
      </c>
      <c r="Q3464">
        <v>81.14</v>
      </c>
      <c r="R3464">
        <v>3742.4</v>
      </c>
      <c r="S3464">
        <v>3004.73</v>
      </c>
      <c r="T3464">
        <v>10479.69</v>
      </c>
      <c r="U3464" t="str">
        <f>TEXT(Table1[[#This Row],[Booking_Date]],"mmm")</f>
        <v>Sep</v>
      </c>
      <c r="V3464">
        <f>YEAR(Table1[[#This Row],[Booking_Date]])</f>
        <v>2024</v>
      </c>
      <c r="W3464" t="s">
        <v>48</v>
      </c>
      <c r="X3464" t="str">
        <f>IF(Table1[[#This Row],[Freight_Cost]]&gt;50000,"High","Low")</f>
        <v>High</v>
      </c>
      <c r="Y3464" s="5" t="str">
        <f>IF(Table1[[#This Row],[Profit]]&gt;10000,"Good","Average")</f>
        <v>Good</v>
      </c>
      <c r="Z3464" s="5" t="str" cm="1">
        <f t="array" ref="Z3464">_xlfn.IFS(K3464&lt;=5,"Excellent",K3464&lt;=10,"Good",TRUE,"Delayed")</f>
        <v>Excellent</v>
      </c>
      <c r="AA3464" s="5" t="str">
        <f>_xlfn.XLOOKUP(Table1[[#This Row],[Shipment_ID]],A:A,E:E)</f>
        <v>Evergreen</v>
      </c>
      <c r="AB3464" s="5">
        <f t="shared" si="54"/>
        <v>10479.69</v>
      </c>
    </row>
    <row r="3465" spans="1:28">
      <c r="A3465" t="s">
        <v>3659</v>
      </c>
      <c r="B3465" s="1">
        <v>45775</v>
      </c>
      <c r="C3465" t="s">
        <v>50</v>
      </c>
      <c r="D3465" t="s">
        <v>82</v>
      </c>
      <c r="E3465" t="s">
        <v>83</v>
      </c>
      <c r="F3465" t="s">
        <v>58</v>
      </c>
      <c r="G3465" t="s">
        <v>33</v>
      </c>
      <c r="H3465">
        <v>24.07</v>
      </c>
      <c r="I3465">
        <v>547</v>
      </c>
      <c r="J3465">
        <v>89.21</v>
      </c>
      <c r="K3465">
        <v>3</v>
      </c>
      <c r="L3465" t="s">
        <v>68</v>
      </c>
      <c r="M3465" t="s">
        <v>45</v>
      </c>
      <c r="N3465">
        <v>54932.2</v>
      </c>
      <c r="O3465" t="s">
        <v>168</v>
      </c>
      <c r="P3465" t="s">
        <v>54</v>
      </c>
      <c r="Q3465">
        <v>86.03</v>
      </c>
      <c r="R3465">
        <v>2056.8000000000002</v>
      </c>
      <c r="S3465">
        <v>1940.62</v>
      </c>
      <c r="T3465">
        <v>7400.77</v>
      </c>
      <c r="U3465" t="str">
        <f>TEXT(Table1[[#This Row],[Booking_Date]],"mmm")</f>
        <v>Apr</v>
      </c>
      <c r="V3465">
        <f>YEAR(Table1[[#This Row],[Booking_Date]])</f>
        <v>2025</v>
      </c>
      <c r="W3465" t="s">
        <v>75</v>
      </c>
      <c r="X3465" t="str">
        <f>IF(Table1[[#This Row],[Freight_Cost]]&gt;50000,"High","Low")</f>
        <v>High</v>
      </c>
      <c r="Y3465" s="5" t="str">
        <f>IF(Table1[[#This Row],[Profit]]&gt;10000,"Good","Average")</f>
        <v>Average</v>
      </c>
      <c r="Z3465" s="5" t="str" cm="1">
        <f t="array" ref="Z3465">_xlfn.IFS(K3465&lt;=5,"Excellent",K3465&lt;=10,"Good",TRUE,"Delayed")</f>
        <v>Excellent</v>
      </c>
      <c r="AA3465" s="5" t="str">
        <f>_xlfn.XLOOKUP(Table1[[#This Row],[Shipment_ID]],A:A,E:E)</f>
        <v>MSC</v>
      </c>
      <c r="AB3465" s="5">
        <f t="shared" si="54"/>
        <v>7400.77</v>
      </c>
    </row>
    <row r="3466" spans="1:28">
      <c r="A3466" t="s">
        <v>3660</v>
      </c>
      <c r="B3466" s="1">
        <v>46040</v>
      </c>
      <c r="C3466" t="s">
        <v>121</v>
      </c>
      <c r="D3466" t="s">
        <v>108</v>
      </c>
      <c r="E3466" t="s">
        <v>57</v>
      </c>
      <c r="F3466" t="s">
        <v>32</v>
      </c>
      <c r="G3466" t="s">
        <v>67</v>
      </c>
      <c r="H3466">
        <v>17.260000000000002</v>
      </c>
      <c r="I3466">
        <v>1354</v>
      </c>
      <c r="J3466">
        <v>96.52</v>
      </c>
      <c r="K3466">
        <v>4</v>
      </c>
      <c r="L3466" t="s">
        <v>44</v>
      </c>
      <c r="M3466" t="s">
        <v>60</v>
      </c>
      <c r="N3466">
        <v>43364.4</v>
      </c>
      <c r="O3466" t="s">
        <v>507</v>
      </c>
      <c r="P3466" t="s">
        <v>74</v>
      </c>
      <c r="Q3466">
        <v>83.53</v>
      </c>
      <c r="R3466">
        <v>3398.4</v>
      </c>
      <c r="S3466">
        <v>2902.35</v>
      </c>
      <c r="T3466">
        <v>3542.87</v>
      </c>
      <c r="U3466" t="str">
        <f>TEXT(Table1[[#This Row],[Booking_Date]],"mmm")</f>
        <v>Jan</v>
      </c>
      <c r="V3466">
        <f>YEAR(Table1[[#This Row],[Booking_Date]])</f>
        <v>2026</v>
      </c>
      <c r="W3466" t="s">
        <v>38</v>
      </c>
      <c r="X3466" t="str">
        <f>IF(Table1[[#This Row],[Freight_Cost]]&gt;50000,"High","Low")</f>
        <v>Low</v>
      </c>
      <c r="Y3466" s="5" t="str">
        <f>IF(Table1[[#This Row],[Profit]]&gt;10000,"Good","Average")</f>
        <v>Average</v>
      </c>
      <c r="Z3466" s="5" t="str" cm="1">
        <f t="array" ref="Z3466">_xlfn.IFS(K3466&lt;=5,"Excellent",K3466&lt;=10,"Good",TRUE,"Delayed")</f>
        <v>Excellent</v>
      </c>
      <c r="AA3466" s="5" t="str">
        <f>_xlfn.XLOOKUP(Table1[[#This Row],[Shipment_ID]],A:A,E:E)</f>
        <v>Evergreen</v>
      </c>
      <c r="AB3466" s="5">
        <f t="shared" si="54"/>
        <v>3542.87</v>
      </c>
    </row>
    <row r="3467" spans="1:28">
      <c r="A3467" t="s">
        <v>3661</v>
      </c>
      <c r="B3467" s="1">
        <v>45960</v>
      </c>
      <c r="C3467" t="s">
        <v>89</v>
      </c>
      <c r="D3467" t="s">
        <v>41</v>
      </c>
      <c r="E3467" t="s">
        <v>57</v>
      </c>
      <c r="F3467" t="s">
        <v>32</v>
      </c>
      <c r="G3467" t="s">
        <v>52</v>
      </c>
      <c r="H3467">
        <v>10.73</v>
      </c>
      <c r="I3467">
        <v>2169</v>
      </c>
      <c r="J3467">
        <v>85.97</v>
      </c>
      <c r="K3467">
        <v>7</v>
      </c>
      <c r="L3467" t="s">
        <v>68</v>
      </c>
      <c r="M3467" t="s">
        <v>45</v>
      </c>
      <c r="N3467">
        <v>50001.4</v>
      </c>
      <c r="O3467" t="s">
        <v>432</v>
      </c>
      <c r="P3467" t="s">
        <v>70</v>
      </c>
      <c r="Q3467">
        <v>84.58</v>
      </c>
      <c r="R3467">
        <v>4767.2</v>
      </c>
      <c r="S3467">
        <v>1533.72</v>
      </c>
      <c r="T3467">
        <v>4564.34</v>
      </c>
      <c r="U3467" t="str">
        <f>TEXT(Table1[[#This Row],[Booking_Date]],"mmm")</f>
        <v>Oct</v>
      </c>
      <c r="V3467">
        <f>YEAR(Table1[[#This Row],[Booking_Date]])</f>
        <v>2025</v>
      </c>
      <c r="W3467" t="s">
        <v>104</v>
      </c>
      <c r="X3467" t="str">
        <f>IF(Table1[[#This Row],[Freight_Cost]]&gt;50000,"High","Low")</f>
        <v>High</v>
      </c>
      <c r="Y3467" s="5" t="str">
        <f>IF(Table1[[#This Row],[Profit]]&gt;10000,"Good","Average")</f>
        <v>Average</v>
      </c>
      <c r="Z3467" s="5" t="str" cm="1">
        <f t="array" ref="Z3467">_xlfn.IFS(K3467&lt;=5,"Excellent",K3467&lt;=10,"Good",TRUE,"Delayed")</f>
        <v>Good</v>
      </c>
      <c r="AA3467" s="5" t="str">
        <f>_xlfn.XLOOKUP(Table1[[#This Row],[Shipment_ID]],A:A,E:E)</f>
        <v>Evergreen</v>
      </c>
      <c r="AB3467" s="5">
        <f t="shared" si="54"/>
        <v>4564.34</v>
      </c>
    </row>
    <row r="3468" spans="1:28">
      <c r="A3468" t="s">
        <v>3662</v>
      </c>
      <c r="B3468" s="1">
        <v>45522</v>
      </c>
      <c r="C3468" t="s">
        <v>40</v>
      </c>
      <c r="D3468" t="s">
        <v>56</v>
      </c>
      <c r="E3468" t="s">
        <v>102</v>
      </c>
      <c r="F3468" t="s">
        <v>58</v>
      </c>
      <c r="G3468" t="s">
        <v>52</v>
      </c>
      <c r="H3468">
        <v>24.23</v>
      </c>
      <c r="I3468">
        <v>2605</v>
      </c>
      <c r="J3468">
        <v>94.24</v>
      </c>
      <c r="K3468">
        <v>7</v>
      </c>
      <c r="L3468" t="s">
        <v>44</v>
      </c>
      <c r="M3468" t="s">
        <v>35</v>
      </c>
      <c r="N3468">
        <v>80375.8</v>
      </c>
      <c r="O3468" t="s">
        <v>240</v>
      </c>
      <c r="P3468" t="s">
        <v>78</v>
      </c>
      <c r="Q3468">
        <v>82.31</v>
      </c>
      <c r="R3468">
        <v>6179.2</v>
      </c>
      <c r="S3468">
        <v>3496.79</v>
      </c>
      <c r="T3468">
        <v>10885.21</v>
      </c>
      <c r="U3468" t="str">
        <f>TEXT(Table1[[#This Row],[Booking_Date]],"mmm")</f>
        <v>Aug</v>
      </c>
      <c r="V3468">
        <f>YEAR(Table1[[#This Row],[Booking_Date]])</f>
        <v>2024</v>
      </c>
      <c r="W3468" t="s">
        <v>48</v>
      </c>
      <c r="X3468" t="str">
        <f>IF(Table1[[#This Row],[Freight_Cost]]&gt;50000,"High","Low")</f>
        <v>High</v>
      </c>
      <c r="Y3468" s="5" t="str">
        <f>IF(Table1[[#This Row],[Profit]]&gt;10000,"Good","Average")</f>
        <v>Good</v>
      </c>
      <c r="Z3468" s="5" t="str" cm="1">
        <f t="array" ref="Z3468">_xlfn.IFS(K3468&lt;=5,"Excellent",K3468&lt;=10,"Good",TRUE,"Delayed")</f>
        <v>Good</v>
      </c>
      <c r="AA3468" s="5" t="str">
        <f>_xlfn.XLOOKUP(Table1[[#This Row],[Shipment_ID]],A:A,E:E)</f>
        <v>Maersk</v>
      </c>
      <c r="AB3468" s="5">
        <f t="shared" si="54"/>
        <v>10885.21</v>
      </c>
    </row>
    <row r="3469" spans="1:28">
      <c r="A3469" t="s">
        <v>3663</v>
      </c>
      <c r="B3469" s="1">
        <v>45374</v>
      </c>
      <c r="C3469" t="s">
        <v>29</v>
      </c>
      <c r="D3469" t="s">
        <v>82</v>
      </c>
      <c r="E3469" t="s">
        <v>83</v>
      </c>
      <c r="F3469" t="s">
        <v>58</v>
      </c>
      <c r="G3469" t="s">
        <v>33</v>
      </c>
      <c r="H3469">
        <v>25.53</v>
      </c>
      <c r="I3469">
        <v>2146</v>
      </c>
      <c r="J3469">
        <v>95.53</v>
      </c>
      <c r="K3469">
        <v>7</v>
      </c>
      <c r="L3469" t="s">
        <v>34</v>
      </c>
      <c r="M3469" t="s">
        <v>60</v>
      </c>
      <c r="N3469">
        <v>77192.600000000006</v>
      </c>
      <c r="O3469" t="s">
        <v>531</v>
      </c>
      <c r="P3469" t="s">
        <v>54</v>
      </c>
      <c r="Q3469">
        <v>86.7</v>
      </c>
      <c r="R3469">
        <v>5313.2</v>
      </c>
      <c r="S3469">
        <v>2047.84</v>
      </c>
      <c r="T3469">
        <v>9429.57</v>
      </c>
      <c r="U3469" t="str">
        <f>TEXT(Table1[[#This Row],[Booking_Date]],"mmm")</f>
        <v>Mar</v>
      </c>
      <c r="V3469">
        <f>YEAR(Table1[[#This Row],[Booking_Date]])</f>
        <v>2024</v>
      </c>
      <c r="W3469" t="s">
        <v>38</v>
      </c>
      <c r="X3469" t="str">
        <f>IF(Table1[[#This Row],[Freight_Cost]]&gt;50000,"High","Low")</f>
        <v>High</v>
      </c>
      <c r="Y3469" s="5" t="str">
        <f>IF(Table1[[#This Row],[Profit]]&gt;10000,"Good","Average")</f>
        <v>Average</v>
      </c>
      <c r="Z3469" s="5" t="str" cm="1">
        <f t="array" ref="Z3469">_xlfn.IFS(K3469&lt;=5,"Excellent",K3469&lt;=10,"Good",TRUE,"Delayed")</f>
        <v>Good</v>
      </c>
      <c r="AA3469" s="5" t="str">
        <f>_xlfn.XLOOKUP(Table1[[#This Row],[Shipment_ID]],A:A,E:E)</f>
        <v>MSC</v>
      </c>
      <c r="AB3469" s="5">
        <f t="shared" si="54"/>
        <v>9429.57</v>
      </c>
    </row>
    <row r="3470" spans="1:28">
      <c r="A3470" t="s">
        <v>3664</v>
      </c>
      <c r="B3470" s="1">
        <v>45617</v>
      </c>
      <c r="C3470" t="s">
        <v>50</v>
      </c>
      <c r="D3470" t="s">
        <v>108</v>
      </c>
      <c r="E3470" t="s">
        <v>102</v>
      </c>
      <c r="F3470" t="s">
        <v>58</v>
      </c>
      <c r="G3470" t="s">
        <v>33</v>
      </c>
      <c r="H3470">
        <v>13.75</v>
      </c>
      <c r="I3470">
        <v>1452</v>
      </c>
      <c r="J3470">
        <v>88.52</v>
      </c>
      <c r="K3470">
        <v>5</v>
      </c>
      <c r="L3470" t="s">
        <v>34</v>
      </c>
      <c r="M3470" t="s">
        <v>35</v>
      </c>
      <c r="N3470">
        <v>61421.4</v>
      </c>
      <c r="O3470" t="s">
        <v>425</v>
      </c>
      <c r="P3470" t="s">
        <v>70</v>
      </c>
      <c r="Q3470">
        <v>82.33</v>
      </c>
      <c r="R3470">
        <v>3454</v>
      </c>
      <c r="S3470">
        <v>1884.01</v>
      </c>
      <c r="T3470">
        <v>7771.6</v>
      </c>
      <c r="U3470" t="str">
        <f>TEXT(Table1[[#This Row],[Booking_Date]],"mmm")</f>
        <v>Nov</v>
      </c>
      <c r="V3470">
        <f>YEAR(Table1[[#This Row],[Booking_Date]])</f>
        <v>2024</v>
      </c>
      <c r="W3470" t="s">
        <v>104</v>
      </c>
      <c r="X3470" t="str">
        <f>IF(Table1[[#This Row],[Freight_Cost]]&gt;50000,"High","Low")</f>
        <v>High</v>
      </c>
      <c r="Y3470" s="5" t="str">
        <f>IF(Table1[[#This Row],[Profit]]&gt;10000,"Good","Average")</f>
        <v>Average</v>
      </c>
      <c r="Z3470" s="5" t="str" cm="1">
        <f t="array" ref="Z3470">_xlfn.IFS(K3470&lt;=5,"Excellent",K3470&lt;=10,"Good",TRUE,"Delayed")</f>
        <v>Excellent</v>
      </c>
      <c r="AA3470" s="5" t="str">
        <f>_xlfn.XLOOKUP(Table1[[#This Row],[Shipment_ID]],A:A,E:E)</f>
        <v>Maersk</v>
      </c>
      <c r="AB3470" s="5">
        <f t="shared" si="54"/>
        <v>7771.6</v>
      </c>
    </row>
    <row r="3471" spans="1:28">
      <c r="A3471" t="s">
        <v>3665</v>
      </c>
      <c r="B3471" s="1">
        <v>45717</v>
      </c>
      <c r="C3471" t="s">
        <v>64</v>
      </c>
      <c r="D3471" t="s">
        <v>51</v>
      </c>
      <c r="E3471" t="s">
        <v>83</v>
      </c>
      <c r="F3471" t="s">
        <v>32</v>
      </c>
      <c r="G3471" t="s">
        <v>52</v>
      </c>
      <c r="H3471">
        <v>19.850000000000001</v>
      </c>
      <c r="I3471">
        <v>2019</v>
      </c>
      <c r="J3471">
        <v>88.33</v>
      </c>
      <c r="K3471">
        <v>6</v>
      </c>
      <c r="L3471" t="s">
        <v>68</v>
      </c>
      <c r="M3471" t="s">
        <v>45</v>
      </c>
      <c r="N3471">
        <v>56692.6</v>
      </c>
      <c r="O3471" t="s">
        <v>139</v>
      </c>
      <c r="P3471" t="s">
        <v>37</v>
      </c>
      <c r="Q3471">
        <v>85.02</v>
      </c>
      <c r="R3471">
        <v>4832</v>
      </c>
      <c r="S3471">
        <v>1567.13</v>
      </c>
      <c r="T3471">
        <v>7674.53</v>
      </c>
      <c r="U3471" t="str">
        <f>TEXT(Table1[[#This Row],[Booking_Date]],"mmm")</f>
        <v>Mar</v>
      </c>
      <c r="V3471">
        <f>YEAR(Table1[[#This Row],[Booking_Date]])</f>
        <v>2025</v>
      </c>
      <c r="W3471" t="s">
        <v>38</v>
      </c>
      <c r="X3471" t="str">
        <f>IF(Table1[[#This Row],[Freight_Cost]]&gt;50000,"High","Low")</f>
        <v>High</v>
      </c>
      <c r="Y3471" s="5" t="str">
        <f>IF(Table1[[#This Row],[Profit]]&gt;10000,"Good","Average")</f>
        <v>Average</v>
      </c>
      <c r="Z3471" s="5" t="str" cm="1">
        <f t="array" ref="Z3471">_xlfn.IFS(K3471&lt;=5,"Excellent",K3471&lt;=10,"Good",TRUE,"Delayed")</f>
        <v>Good</v>
      </c>
      <c r="AA3471" s="5" t="str">
        <f>_xlfn.XLOOKUP(Table1[[#This Row],[Shipment_ID]],A:A,E:E)</f>
        <v>MSC</v>
      </c>
      <c r="AB3471" s="5">
        <f t="shared" si="54"/>
        <v>7674.53</v>
      </c>
    </row>
    <row r="3472" spans="1:28">
      <c r="A3472" t="s">
        <v>3666</v>
      </c>
      <c r="B3472" s="1">
        <v>45715</v>
      </c>
      <c r="C3472" t="s">
        <v>121</v>
      </c>
      <c r="D3472" t="s">
        <v>51</v>
      </c>
      <c r="E3472" t="s">
        <v>102</v>
      </c>
      <c r="F3472" t="s">
        <v>32</v>
      </c>
      <c r="G3472" t="s">
        <v>84</v>
      </c>
      <c r="H3472">
        <v>21.05</v>
      </c>
      <c r="I3472">
        <v>725</v>
      </c>
      <c r="J3472">
        <v>101.67</v>
      </c>
      <c r="K3472">
        <v>2</v>
      </c>
      <c r="L3472" t="s">
        <v>34</v>
      </c>
      <c r="M3472" t="s">
        <v>35</v>
      </c>
      <c r="N3472">
        <v>48845.4</v>
      </c>
      <c r="O3472" t="s">
        <v>338</v>
      </c>
      <c r="P3472" t="s">
        <v>54</v>
      </c>
      <c r="Q3472">
        <v>82.85</v>
      </c>
      <c r="R3472">
        <v>2292</v>
      </c>
      <c r="S3472">
        <v>4008.59</v>
      </c>
      <c r="T3472">
        <v>6747.68</v>
      </c>
      <c r="U3472" t="str">
        <f>TEXT(Table1[[#This Row],[Booking_Date]],"mmm")</f>
        <v>Feb</v>
      </c>
      <c r="V3472">
        <f>YEAR(Table1[[#This Row],[Booking_Date]])</f>
        <v>2025</v>
      </c>
      <c r="W3472" t="s">
        <v>38</v>
      </c>
      <c r="X3472" t="str">
        <f>IF(Table1[[#This Row],[Freight_Cost]]&gt;50000,"High","Low")</f>
        <v>Low</v>
      </c>
      <c r="Y3472" s="5" t="str">
        <f>IF(Table1[[#This Row],[Profit]]&gt;10000,"Good","Average")</f>
        <v>Average</v>
      </c>
      <c r="Z3472" s="5" t="str" cm="1">
        <f t="array" ref="Z3472">_xlfn.IFS(K3472&lt;=5,"Excellent",K3472&lt;=10,"Good",TRUE,"Delayed")</f>
        <v>Excellent</v>
      </c>
      <c r="AA3472" s="5" t="str">
        <f>_xlfn.XLOOKUP(Table1[[#This Row],[Shipment_ID]],A:A,E:E)</f>
        <v>Maersk</v>
      </c>
      <c r="AB3472" s="5">
        <f t="shared" si="54"/>
        <v>6747.68</v>
      </c>
    </row>
    <row r="3473" spans="1:28">
      <c r="A3473" t="s">
        <v>3667</v>
      </c>
      <c r="B3473" s="1">
        <v>45544</v>
      </c>
      <c r="C3473" t="s">
        <v>115</v>
      </c>
      <c r="D3473" t="s">
        <v>51</v>
      </c>
      <c r="E3473" t="s">
        <v>83</v>
      </c>
      <c r="F3473" t="s">
        <v>58</v>
      </c>
      <c r="G3473" t="s">
        <v>84</v>
      </c>
      <c r="H3473">
        <v>10.49</v>
      </c>
      <c r="I3473">
        <v>598</v>
      </c>
      <c r="J3473">
        <v>96.79</v>
      </c>
      <c r="K3473">
        <v>3</v>
      </c>
      <c r="L3473" t="s">
        <v>34</v>
      </c>
      <c r="M3473" t="s">
        <v>35</v>
      </c>
      <c r="N3473">
        <v>49231.8</v>
      </c>
      <c r="O3473" t="s">
        <v>97</v>
      </c>
      <c r="P3473" t="s">
        <v>54</v>
      </c>
      <c r="Q3473">
        <v>83.73</v>
      </c>
      <c r="R3473">
        <v>1615.6</v>
      </c>
      <c r="S3473">
        <v>2361.15</v>
      </c>
      <c r="T3473">
        <v>8021.28</v>
      </c>
      <c r="U3473" t="str">
        <f>TEXT(Table1[[#This Row],[Booking_Date]],"mmm")</f>
        <v>Sep</v>
      </c>
      <c r="V3473">
        <f>YEAR(Table1[[#This Row],[Booking_Date]])</f>
        <v>2024</v>
      </c>
      <c r="W3473" t="s">
        <v>48</v>
      </c>
      <c r="X3473" t="str">
        <f>IF(Table1[[#This Row],[Freight_Cost]]&gt;50000,"High","Low")</f>
        <v>Low</v>
      </c>
      <c r="Y3473" s="5" t="str">
        <f>IF(Table1[[#This Row],[Profit]]&gt;10000,"Good","Average")</f>
        <v>Average</v>
      </c>
      <c r="Z3473" s="5" t="str" cm="1">
        <f t="array" ref="Z3473">_xlfn.IFS(K3473&lt;=5,"Excellent",K3473&lt;=10,"Good",TRUE,"Delayed")</f>
        <v>Excellent</v>
      </c>
      <c r="AA3473" s="5" t="str">
        <f>_xlfn.XLOOKUP(Table1[[#This Row],[Shipment_ID]],A:A,E:E)</f>
        <v>MSC</v>
      </c>
      <c r="AB3473" s="5">
        <f t="shared" si="54"/>
        <v>8021.28</v>
      </c>
    </row>
    <row r="3474" spans="1:28">
      <c r="A3474" t="s">
        <v>3668</v>
      </c>
      <c r="B3474" s="1">
        <v>45473</v>
      </c>
      <c r="C3474" t="s">
        <v>29</v>
      </c>
      <c r="D3474" t="s">
        <v>82</v>
      </c>
      <c r="E3474" t="s">
        <v>102</v>
      </c>
      <c r="F3474" t="s">
        <v>32</v>
      </c>
      <c r="G3474" t="s">
        <v>90</v>
      </c>
      <c r="H3474">
        <v>22.32</v>
      </c>
      <c r="I3474">
        <v>1416</v>
      </c>
      <c r="J3474">
        <v>104.59</v>
      </c>
      <c r="K3474">
        <v>3</v>
      </c>
      <c r="L3474" t="s">
        <v>68</v>
      </c>
      <c r="M3474" t="s">
        <v>60</v>
      </c>
      <c r="N3474">
        <v>52130.8</v>
      </c>
      <c r="O3474" t="s">
        <v>507</v>
      </c>
      <c r="P3474" t="s">
        <v>47</v>
      </c>
      <c r="Q3474">
        <v>86.31</v>
      </c>
      <c r="R3474">
        <v>3724.8</v>
      </c>
      <c r="S3474">
        <v>4534.6400000000003</v>
      </c>
      <c r="T3474">
        <v>6009.96</v>
      </c>
      <c r="U3474" t="str">
        <f>TEXT(Table1[[#This Row],[Booking_Date]],"mmm")</f>
        <v>Jun</v>
      </c>
      <c r="V3474">
        <f>YEAR(Table1[[#This Row],[Booking_Date]])</f>
        <v>2024</v>
      </c>
      <c r="W3474" t="s">
        <v>75</v>
      </c>
      <c r="X3474" t="str">
        <f>IF(Table1[[#This Row],[Freight_Cost]]&gt;50000,"High","Low")</f>
        <v>High</v>
      </c>
      <c r="Y3474" s="5" t="str">
        <f>IF(Table1[[#This Row],[Profit]]&gt;10000,"Good","Average")</f>
        <v>Average</v>
      </c>
      <c r="Z3474" s="5" t="str" cm="1">
        <f t="array" ref="Z3474">_xlfn.IFS(K3474&lt;=5,"Excellent",K3474&lt;=10,"Good",TRUE,"Delayed")</f>
        <v>Excellent</v>
      </c>
      <c r="AA3474" s="5" t="str">
        <f>_xlfn.XLOOKUP(Table1[[#This Row],[Shipment_ID]],A:A,E:E)</f>
        <v>Maersk</v>
      </c>
      <c r="AB3474" s="5">
        <f t="shared" si="54"/>
        <v>6009.96</v>
      </c>
    </row>
    <row r="3475" spans="1:28">
      <c r="A3475" t="s">
        <v>3669</v>
      </c>
      <c r="B3475" s="1">
        <v>46028</v>
      </c>
      <c r="C3475" t="s">
        <v>50</v>
      </c>
      <c r="D3475" t="s">
        <v>51</v>
      </c>
      <c r="E3475" t="s">
        <v>57</v>
      </c>
      <c r="F3475" t="s">
        <v>32</v>
      </c>
      <c r="G3475" t="s">
        <v>52</v>
      </c>
      <c r="H3475">
        <v>24.24</v>
      </c>
      <c r="I3475">
        <v>1334</v>
      </c>
      <c r="J3475">
        <v>103.95</v>
      </c>
      <c r="K3475">
        <v>5</v>
      </c>
      <c r="L3475" t="s">
        <v>44</v>
      </c>
      <c r="M3475" t="s">
        <v>35</v>
      </c>
      <c r="N3475">
        <v>54298</v>
      </c>
      <c r="O3475" t="s">
        <v>180</v>
      </c>
      <c r="P3475" t="s">
        <v>54</v>
      </c>
      <c r="Q3475">
        <v>82.41</v>
      </c>
      <c r="R3475">
        <v>3637.6</v>
      </c>
      <c r="S3475">
        <v>1957.67</v>
      </c>
      <c r="T3475">
        <v>5173.84</v>
      </c>
      <c r="U3475" t="str">
        <f>TEXT(Table1[[#This Row],[Booking_Date]],"mmm")</f>
        <v>Jan</v>
      </c>
      <c r="V3475">
        <f>YEAR(Table1[[#This Row],[Booking_Date]])</f>
        <v>2026</v>
      </c>
      <c r="W3475" t="s">
        <v>38</v>
      </c>
      <c r="X3475" t="str">
        <f>IF(Table1[[#This Row],[Freight_Cost]]&gt;50000,"High","Low")</f>
        <v>High</v>
      </c>
      <c r="Y3475" s="5" t="str">
        <f>IF(Table1[[#This Row],[Profit]]&gt;10000,"Good","Average")</f>
        <v>Average</v>
      </c>
      <c r="Z3475" s="5" t="str" cm="1">
        <f t="array" ref="Z3475">_xlfn.IFS(K3475&lt;=5,"Excellent",K3475&lt;=10,"Good",TRUE,"Delayed")</f>
        <v>Excellent</v>
      </c>
      <c r="AA3475" s="5" t="str">
        <f>_xlfn.XLOOKUP(Table1[[#This Row],[Shipment_ID]],A:A,E:E)</f>
        <v>Evergreen</v>
      </c>
      <c r="AB3475" s="5">
        <f t="shared" si="54"/>
        <v>5173.84</v>
      </c>
    </row>
    <row r="3476" spans="1:28">
      <c r="A3476" t="s">
        <v>3670</v>
      </c>
      <c r="B3476" s="1">
        <v>45542</v>
      </c>
      <c r="C3476" t="s">
        <v>89</v>
      </c>
      <c r="D3476" t="s">
        <v>72</v>
      </c>
      <c r="E3476" t="s">
        <v>66</v>
      </c>
      <c r="F3476" t="s">
        <v>32</v>
      </c>
      <c r="G3476" t="s">
        <v>90</v>
      </c>
      <c r="H3476">
        <v>22.07</v>
      </c>
      <c r="I3476">
        <v>1650</v>
      </c>
      <c r="J3476">
        <v>98.42</v>
      </c>
      <c r="K3476">
        <v>5</v>
      </c>
      <c r="L3476" t="s">
        <v>68</v>
      </c>
      <c r="M3476" t="s">
        <v>35</v>
      </c>
      <c r="N3476">
        <v>57973.4</v>
      </c>
      <c r="O3476" t="s">
        <v>259</v>
      </c>
      <c r="P3476" t="s">
        <v>37</v>
      </c>
      <c r="Q3476">
        <v>81.900000000000006</v>
      </c>
      <c r="R3476">
        <v>4182.8</v>
      </c>
      <c r="S3476">
        <v>4575.04</v>
      </c>
      <c r="T3476">
        <v>7462.14</v>
      </c>
      <c r="U3476" t="str">
        <f>TEXT(Table1[[#This Row],[Booking_Date]],"mmm")</f>
        <v>Sep</v>
      </c>
      <c r="V3476">
        <f>YEAR(Table1[[#This Row],[Booking_Date]])</f>
        <v>2024</v>
      </c>
      <c r="W3476" t="s">
        <v>48</v>
      </c>
      <c r="X3476" t="str">
        <f>IF(Table1[[#This Row],[Freight_Cost]]&gt;50000,"High","Low")</f>
        <v>High</v>
      </c>
      <c r="Y3476" s="5" t="str">
        <f>IF(Table1[[#This Row],[Profit]]&gt;10000,"Good","Average")</f>
        <v>Average</v>
      </c>
      <c r="Z3476" s="5" t="str" cm="1">
        <f t="array" ref="Z3476">_xlfn.IFS(K3476&lt;=5,"Excellent",K3476&lt;=10,"Good",TRUE,"Delayed")</f>
        <v>Excellent</v>
      </c>
      <c r="AA3476" s="5" t="str">
        <f>_xlfn.XLOOKUP(Table1[[#This Row],[Shipment_ID]],A:A,E:E)</f>
        <v>COSCO</v>
      </c>
      <c r="AB3476" s="5">
        <f t="shared" si="54"/>
        <v>7462.14</v>
      </c>
    </row>
    <row r="3477" spans="1:28">
      <c r="A3477" t="s">
        <v>3671</v>
      </c>
      <c r="B3477" s="1">
        <v>45613</v>
      </c>
      <c r="C3477" t="s">
        <v>50</v>
      </c>
      <c r="D3477" t="s">
        <v>41</v>
      </c>
      <c r="E3477" t="s">
        <v>57</v>
      </c>
      <c r="F3477" t="s">
        <v>32</v>
      </c>
      <c r="G3477" t="s">
        <v>33</v>
      </c>
      <c r="H3477">
        <v>21.37</v>
      </c>
      <c r="I3477">
        <v>1880</v>
      </c>
      <c r="J3477">
        <v>100.52</v>
      </c>
      <c r="K3477">
        <v>6</v>
      </c>
      <c r="L3477" t="s">
        <v>44</v>
      </c>
      <c r="M3477" t="s">
        <v>60</v>
      </c>
      <c r="N3477">
        <v>53855.4</v>
      </c>
      <c r="O3477" t="s">
        <v>158</v>
      </c>
      <c r="P3477" t="s">
        <v>54</v>
      </c>
      <c r="Q3477">
        <v>85.36</v>
      </c>
      <c r="R3477">
        <v>4614.8</v>
      </c>
      <c r="S3477">
        <v>4347.95</v>
      </c>
      <c r="T3477">
        <v>5935.56</v>
      </c>
      <c r="U3477" t="str">
        <f>TEXT(Table1[[#This Row],[Booking_Date]],"mmm")</f>
        <v>Nov</v>
      </c>
      <c r="V3477">
        <f>YEAR(Table1[[#This Row],[Booking_Date]])</f>
        <v>2024</v>
      </c>
      <c r="W3477" t="s">
        <v>104</v>
      </c>
      <c r="X3477" t="str">
        <f>IF(Table1[[#This Row],[Freight_Cost]]&gt;50000,"High","Low")</f>
        <v>High</v>
      </c>
      <c r="Y3477" s="5" t="str">
        <f>IF(Table1[[#This Row],[Profit]]&gt;10000,"Good","Average")</f>
        <v>Average</v>
      </c>
      <c r="Z3477" s="5" t="str" cm="1">
        <f t="array" ref="Z3477">_xlfn.IFS(K3477&lt;=5,"Excellent",K3477&lt;=10,"Good",TRUE,"Delayed")</f>
        <v>Good</v>
      </c>
      <c r="AA3477" s="5" t="str">
        <f>_xlfn.XLOOKUP(Table1[[#This Row],[Shipment_ID]],A:A,E:E)</f>
        <v>Evergreen</v>
      </c>
      <c r="AB3477" s="5">
        <f t="shared" si="54"/>
        <v>5935.56</v>
      </c>
    </row>
    <row r="3478" spans="1:28">
      <c r="A3478" t="s">
        <v>3672</v>
      </c>
      <c r="B3478" s="1">
        <v>45500</v>
      </c>
      <c r="C3478" t="s">
        <v>89</v>
      </c>
      <c r="D3478" t="s">
        <v>41</v>
      </c>
      <c r="E3478" t="s">
        <v>99</v>
      </c>
      <c r="F3478" t="s">
        <v>32</v>
      </c>
      <c r="G3478" t="s">
        <v>43</v>
      </c>
      <c r="H3478">
        <v>16.23</v>
      </c>
      <c r="I3478">
        <v>1971</v>
      </c>
      <c r="J3478">
        <v>104.05</v>
      </c>
      <c r="K3478">
        <v>4</v>
      </c>
      <c r="L3478" t="s">
        <v>34</v>
      </c>
      <c r="M3478" t="s">
        <v>60</v>
      </c>
      <c r="N3478">
        <v>55745</v>
      </c>
      <c r="O3478" t="s">
        <v>518</v>
      </c>
      <c r="P3478" t="s">
        <v>47</v>
      </c>
      <c r="Q3478">
        <v>87.69</v>
      </c>
      <c r="R3478">
        <v>4591.2</v>
      </c>
      <c r="S3478">
        <v>3738.1</v>
      </c>
      <c r="T3478">
        <v>7059.84</v>
      </c>
      <c r="U3478" t="str">
        <f>TEXT(Table1[[#This Row],[Booking_Date]],"mmm")</f>
        <v>Jul</v>
      </c>
      <c r="V3478">
        <f>YEAR(Table1[[#This Row],[Booking_Date]])</f>
        <v>2024</v>
      </c>
      <c r="W3478" t="s">
        <v>48</v>
      </c>
      <c r="X3478" t="str">
        <f>IF(Table1[[#This Row],[Freight_Cost]]&gt;50000,"High","Low")</f>
        <v>High</v>
      </c>
      <c r="Y3478" s="5" t="str">
        <f>IF(Table1[[#This Row],[Profit]]&gt;10000,"Good","Average")</f>
        <v>Average</v>
      </c>
      <c r="Z3478" s="5" t="str" cm="1">
        <f t="array" ref="Z3478">_xlfn.IFS(K3478&lt;=5,"Excellent",K3478&lt;=10,"Good",TRUE,"Delayed")</f>
        <v>Excellent</v>
      </c>
      <c r="AA3478" s="5" t="str">
        <f>_xlfn.XLOOKUP(Table1[[#This Row],[Shipment_ID]],A:A,E:E)</f>
        <v>ONE</v>
      </c>
      <c r="AB3478" s="5">
        <f t="shared" si="54"/>
        <v>7059.84</v>
      </c>
    </row>
    <row r="3479" spans="1:28">
      <c r="A3479" t="s">
        <v>3673</v>
      </c>
      <c r="B3479" s="1">
        <v>45478</v>
      </c>
      <c r="C3479" t="s">
        <v>29</v>
      </c>
      <c r="D3479" t="s">
        <v>72</v>
      </c>
      <c r="E3479" t="s">
        <v>31</v>
      </c>
      <c r="F3479" t="s">
        <v>58</v>
      </c>
      <c r="G3479" t="s">
        <v>90</v>
      </c>
      <c r="H3479">
        <v>11.52</v>
      </c>
      <c r="I3479">
        <v>1977</v>
      </c>
      <c r="J3479">
        <v>90.95</v>
      </c>
      <c r="K3479">
        <v>6</v>
      </c>
      <c r="L3479" t="s">
        <v>68</v>
      </c>
      <c r="M3479" t="s">
        <v>45</v>
      </c>
      <c r="N3479">
        <v>61006</v>
      </c>
      <c r="O3479" t="s">
        <v>85</v>
      </c>
      <c r="P3479" t="s">
        <v>37</v>
      </c>
      <c r="Q3479">
        <v>88.82</v>
      </c>
      <c r="R3479">
        <v>4414.8</v>
      </c>
      <c r="S3479">
        <v>1800.12</v>
      </c>
      <c r="T3479">
        <v>10053.35</v>
      </c>
      <c r="U3479" t="str">
        <f>TEXT(Table1[[#This Row],[Booking_Date]],"mmm")</f>
        <v>Jul</v>
      </c>
      <c r="V3479">
        <f>YEAR(Table1[[#This Row],[Booking_Date]])</f>
        <v>2024</v>
      </c>
      <c r="W3479" t="s">
        <v>48</v>
      </c>
      <c r="X3479" t="str">
        <f>IF(Table1[[#This Row],[Freight_Cost]]&gt;50000,"High","Low")</f>
        <v>High</v>
      </c>
      <c r="Y3479" s="5" t="str">
        <f>IF(Table1[[#This Row],[Profit]]&gt;10000,"Good","Average")</f>
        <v>Good</v>
      </c>
      <c r="Z3479" s="5" t="str" cm="1">
        <f t="array" ref="Z3479">_xlfn.IFS(K3479&lt;=5,"Excellent",K3479&lt;=10,"Good",TRUE,"Delayed")</f>
        <v>Good</v>
      </c>
      <c r="AA3479" s="5" t="str">
        <f>_xlfn.XLOOKUP(Table1[[#This Row],[Shipment_ID]],A:A,E:E)</f>
        <v>Hapag-Lloyd</v>
      </c>
      <c r="AB3479" s="5">
        <f t="shared" si="54"/>
        <v>10053.35</v>
      </c>
    </row>
    <row r="3480" spans="1:28">
      <c r="A3480" t="s">
        <v>3674</v>
      </c>
      <c r="B3480" s="1">
        <v>45636</v>
      </c>
      <c r="C3480" t="s">
        <v>29</v>
      </c>
      <c r="D3480" t="s">
        <v>30</v>
      </c>
      <c r="E3480" t="s">
        <v>31</v>
      </c>
      <c r="F3480" t="s">
        <v>58</v>
      </c>
      <c r="G3480" t="s">
        <v>33</v>
      </c>
      <c r="H3480">
        <v>24.23</v>
      </c>
      <c r="I3480">
        <v>1704</v>
      </c>
      <c r="J3480">
        <v>90.47</v>
      </c>
      <c r="K3480">
        <v>4</v>
      </c>
      <c r="L3480" t="s">
        <v>68</v>
      </c>
      <c r="M3480" t="s">
        <v>60</v>
      </c>
      <c r="N3480">
        <v>67611.399999999994</v>
      </c>
      <c r="O3480" t="s">
        <v>354</v>
      </c>
      <c r="P3480" t="s">
        <v>78</v>
      </c>
      <c r="Q3480">
        <v>86.83</v>
      </c>
      <c r="R3480">
        <v>4377.2</v>
      </c>
      <c r="S3480">
        <v>2011.26</v>
      </c>
      <c r="T3480">
        <v>5478.51</v>
      </c>
      <c r="U3480" t="str">
        <f>TEXT(Table1[[#This Row],[Booking_Date]],"mmm")</f>
        <v>Dec</v>
      </c>
      <c r="V3480">
        <f>YEAR(Table1[[#This Row],[Booking_Date]])</f>
        <v>2024</v>
      </c>
      <c r="W3480" t="s">
        <v>104</v>
      </c>
      <c r="X3480" t="str">
        <f>IF(Table1[[#This Row],[Freight_Cost]]&gt;50000,"High","Low")</f>
        <v>High</v>
      </c>
      <c r="Y3480" s="5" t="str">
        <f>IF(Table1[[#This Row],[Profit]]&gt;10000,"Good","Average")</f>
        <v>Average</v>
      </c>
      <c r="Z3480" s="5" t="str" cm="1">
        <f t="array" ref="Z3480">_xlfn.IFS(K3480&lt;=5,"Excellent",K3480&lt;=10,"Good",TRUE,"Delayed")</f>
        <v>Excellent</v>
      </c>
      <c r="AA3480" s="5" t="str">
        <f>_xlfn.XLOOKUP(Table1[[#This Row],[Shipment_ID]],A:A,E:E)</f>
        <v>Hapag-Lloyd</v>
      </c>
      <c r="AB3480" s="5">
        <f t="shared" si="54"/>
        <v>5478.51</v>
      </c>
    </row>
    <row r="3481" spans="1:28">
      <c r="A3481" t="s">
        <v>3675</v>
      </c>
      <c r="B3481" s="1">
        <v>46114</v>
      </c>
      <c r="C3481" t="s">
        <v>64</v>
      </c>
      <c r="D3481" t="s">
        <v>72</v>
      </c>
      <c r="E3481" t="s">
        <v>83</v>
      </c>
      <c r="F3481" t="s">
        <v>32</v>
      </c>
      <c r="G3481" t="s">
        <v>67</v>
      </c>
      <c r="H3481">
        <v>14.46</v>
      </c>
      <c r="I3481">
        <v>921</v>
      </c>
      <c r="J3481">
        <v>104.69</v>
      </c>
      <c r="K3481">
        <v>3</v>
      </c>
      <c r="L3481" t="s">
        <v>68</v>
      </c>
      <c r="M3481" t="s">
        <v>45</v>
      </c>
      <c r="N3481">
        <v>40628.800000000003</v>
      </c>
      <c r="O3481" t="s">
        <v>87</v>
      </c>
      <c r="P3481" t="s">
        <v>62</v>
      </c>
      <c r="Q3481">
        <v>82.22</v>
      </c>
      <c r="R3481">
        <v>2420.4</v>
      </c>
      <c r="S3481">
        <v>4973.33</v>
      </c>
      <c r="T3481">
        <v>5698.7</v>
      </c>
      <c r="U3481" t="str">
        <f>TEXT(Table1[[#This Row],[Booking_Date]],"mmm")</f>
        <v>Apr</v>
      </c>
      <c r="V3481">
        <f>YEAR(Table1[[#This Row],[Booking_Date]])</f>
        <v>2026</v>
      </c>
      <c r="W3481" t="s">
        <v>75</v>
      </c>
      <c r="X3481" t="str">
        <f>IF(Table1[[#This Row],[Freight_Cost]]&gt;50000,"High","Low")</f>
        <v>Low</v>
      </c>
      <c r="Y3481" s="5" t="str">
        <f>IF(Table1[[#This Row],[Profit]]&gt;10000,"Good","Average")</f>
        <v>Average</v>
      </c>
      <c r="Z3481" s="5" t="str" cm="1">
        <f t="array" ref="Z3481">_xlfn.IFS(K3481&lt;=5,"Excellent",K3481&lt;=10,"Good",TRUE,"Delayed")</f>
        <v>Excellent</v>
      </c>
      <c r="AA3481" s="5" t="str">
        <f>_xlfn.XLOOKUP(Table1[[#This Row],[Shipment_ID]],A:A,E:E)</f>
        <v>MSC</v>
      </c>
      <c r="AB3481" s="5">
        <f t="shared" si="54"/>
        <v>5698.7</v>
      </c>
    </row>
    <row r="3482" spans="1:28">
      <c r="A3482" t="s">
        <v>3676</v>
      </c>
      <c r="B3482" s="1">
        <v>45806</v>
      </c>
      <c r="C3482" t="s">
        <v>121</v>
      </c>
      <c r="D3482" t="s">
        <v>72</v>
      </c>
      <c r="E3482" t="s">
        <v>31</v>
      </c>
      <c r="F3482" t="s">
        <v>58</v>
      </c>
      <c r="G3482" t="s">
        <v>59</v>
      </c>
      <c r="H3482">
        <v>24.5</v>
      </c>
      <c r="I3482">
        <v>402</v>
      </c>
      <c r="J3482">
        <v>85.76</v>
      </c>
      <c r="K3482">
        <v>3</v>
      </c>
      <c r="L3482" t="s">
        <v>44</v>
      </c>
      <c r="M3482" t="s">
        <v>45</v>
      </c>
      <c r="N3482">
        <v>50665.2</v>
      </c>
      <c r="O3482" t="s">
        <v>450</v>
      </c>
      <c r="P3482" t="s">
        <v>70</v>
      </c>
      <c r="Q3482">
        <v>83.45</v>
      </c>
      <c r="R3482">
        <v>1784</v>
      </c>
      <c r="S3482">
        <v>4949.26</v>
      </c>
      <c r="T3482">
        <v>6651.04</v>
      </c>
      <c r="U3482" t="str">
        <f>TEXT(Table1[[#This Row],[Booking_Date]],"mmm")</f>
        <v>May</v>
      </c>
      <c r="V3482">
        <f>YEAR(Table1[[#This Row],[Booking_Date]])</f>
        <v>2025</v>
      </c>
      <c r="W3482" t="s">
        <v>75</v>
      </c>
      <c r="X3482" t="str">
        <f>IF(Table1[[#This Row],[Freight_Cost]]&gt;50000,"High","Low")</f>
        <v>High</v>
      </c>
      <c r="Y3482" s="5" t="str">
        <f>IF(Table1[[#This Row],[Profit]]&gt;10000,"Good","Average")</f>
        <v>Average</v>
      </c>
      <c r="Z3482" s="5" t="str" cm="1">
        <f t="array" ref="Z3482">_xlfn.IFS(K3482&lt;=5,"Excellent",K3482&lt;=10,"Good",TRUE,"Delayed")</f>
        <v>Excellent</v>
      </c>
      <c r="AA3482" s="5" t="str">
        <f>_xlfn.XLOOKUP(Table1[[#This Row],[Shipment_ID]],A:A,E:E)</f>
        <v>Hapag-Lloyd</v>
      </c>
      <c r="AB3482" s="5">
        <f t="shared" si="54"/>
        <v>6651.04</v>
      </c>
    </row>
    <row r="3483" spans="1:28">
      <c r="A3483" t="s">
        <v>3677</v>
      </c>
      <c r="B3483" s="1">
        <v>45647</v>
      </c>
      <c r="C3483" t="s">
        <v>115</v>
      </c>
      <c r="D3483" t="s">
        <v>108</v>
      </c>
      <c r="E3483" t="s">
        <v>99</v>
      </c>
      <c r="F3483" t="s">
        <v>58</v>
      </c>
      <c r="G3483" t="s">
        <v>59</v>
      </c>
      <c r="H3483">
        <v>14.42</v>
      </c>
      <c r="I3483">
        <v>408</v>
      </c>
      <c r="J3483">
        <v>89.54</v>
      </c>
      <c r="K3483">
        <v>2</v>
      </c>
      <c r="L3483" t="s">
        <v>44</v>
      </c>
      <c r="M3483" t="s">
        <v>45</v>
      </c>
      <c r="N3483">
        <v>42118.8</v>
      </c>
      <c r="O3483" t="s">
        <v>118</v>
      </c>
      <c r="P3483" t="s">
        <v>54</v>
      </c>
      <c r="Q3483">
        <v>83.44</v>
      </c>
      <c r="R3483">
        <v>1392.8</v>
      </c>
      <c r="S3483">
        <v>4890.5200000000004</v>
      </c>
      <c r="T3483">
        <v>7388.87</v>
      </c>
      <c r="U3483" t="str">
        <f>TEXT(Table1[[#This Row],[Booking_Date]],"mmm")</f>
        <v>Dec</v>
      </c>
      <c r="V3483">
        <f>YEAR(Table1[[#This Row],[Booking_Date]])</f>
        <v>2024</v>
      </c>
      <c r="W3483" t="s">
        <v>104</v>
      </c>
      <c r="X3483" t="str">
        <f>IF(Table1[[#This Row],[Freight_Cost]]&gt;50000,"High","Low")</f>
        <v>Low</v>
      </c>
      <c r="Y3483" s="5" t="str">
        <f>IF(Table1[[#This Row],[Profit]]&gt;10000,"Good","Average")</f>
        <v>Average</v>
      </c>
      <c r="Z3483" s="5" t="str" cm="1">
        <f t="array" ref="Z3483">_xlfn.IFS(K3483&lt;=5,"Excellent",K3483&lt;=10,"Good",TRUE,"Delayed")</f>
        <v>Excellent</v>
      </c>
      <c r="AA3483" s="5" t="str">
        <f>_xlfn.XLOOKUP(Table1[[#This Row],[Shipment_ID]],A:A,E:E)</f>
        <v>ONE</v>
      </c>
      <c r="AB3483" s="5">
        <f t="shared" si="54"/>
        <v>7388.87</v>
      </c>
    </row>
    <row r="3484" spans="1:28">
      <c r="A3484" t="s">
        <v>3678</v>
      </c>
      <c r="B3484" s="1">
        <v>45403</v>
      </c>
      <c r="C3484" t="s">
        <v>50</v>
      </c>
      <c r="D3484" t="s">
        <v>30</v>
      </c>
      <c r="E3484" t="s">
        <v>31</v>
      </c>
      <c r="F3484" t="s">
        <v>32</v>
      </c>
      <c r="G3484" t="s">
        <v>67</v>
      </c>
      <c r="H3484">
        <v>21.01</v>
      </c>
      <c r="I3484">
        <v>531</v>
      </c>
      <c r="J3484">
        <v>85.44</v>
      </c>
      <c r="K3484">
        <v>3</v>
      </c>
      <c r="L3484" t="s">
        <v>44</v>
      </c>
      <c r="M3484" t="s">
        <v>35</v>
      </c>
      <c r="N3484">
        <v>39533.800000000003</v>
      </c>
      <c r="O3484" t="s">
        <v>277</v>
      </c>
      <c r="P3484" t="s">
        <v>70</v>
      </c>
      <c r="Q3484">
        <v>85.64</v>
      </c>
      <c r="R3484">
        <v>1902.4</v>
      </c>
      <c r="S3484">
        <v>4889.3900000000003</v>
      </c>
      <c r="T3484">
        <v>6031.44</v>
      </c>
      <c r="U3484" t="str">
        <f>TEXT(Table1[[#This Row],[Booking_Date]],"mmm")</f>
        <v>Apr</v>
      </c>
      <c r="V3484">
        <f>YEAR(Table1[[#This Row],[Booking_Date]])</f>
        <v>2024</v>
      </c>
      <c r="W3484" t="s">
        <v>75</v>
      </c>
      <c r="X3484" t="str">
        <f>IF(Table1[[#This Row],[Freight_Cost]]&gt;50000,"High","Low")</f>
        <v>Low</v>
      </c>
      <c r="Y3484" s="5" t="str">
        <f>IF(Table1[[#This Row],[Profit]]&gt;10000,"Good","Average")</f>
        <v>Average</v>
      </c>
      <c r="Z3484" s="5" t="str" cm="1">
        <f t="array" ref="Z3484">_xlfn.IFS(K3484&lt;=5,"Excellent",K3484&lt;=10,"Good",TRUE,"Delayed")</f>
        <v>Excellent</v>
      </c>
      <c r="AA3484" s="5" t="str">
        <f>_xlfn.XLOOKUP(Table1[[#This Row],[Shipment_ID]],A:A,E:E)</f>
        <v>Hapag-Lloyd</v>
      </c>
      <c r="AB3484" s="5">
        <f t="shared" si="54"/>
        <v>6031.44</v>
      </c>
    </row>
    <row r="3485" spans="1:28">
      <c r="A3485" t="s">
        <v>3679</v>
      </c>
      <c r="B3485" s="1">
        <v>45624</v>
      </c>
      <c r="C3485" t="s">
        <v>50</v>
      </c>
      <c r="D3485" t="s">
        <v>30</v>
      </c>
      <c r="E3485" t="s">
        <v>99</v>
      </c>
      <c r="F3485" t="s">
        <v>32</v>
      </c>
      <c r="G3485" t="s">
        <v>84</v>
      </c>
      <c r="H3485">
        <v>15.27</v>
      </c>
      <c r="I3485">
        <v>1013</v>
      </c>
      <c r="J3485">
        <v>103.28</v>
      </c>
      <c r="K3485">
        <v>4</v>
      </c>
      <c r="L3485" t="s">
        <v>68</v>
      </c>
      <c r="M3485" t="s">
        <v>60</v>
      </c>
      <c r="N3485">
        <v>40792.6</v>
      </c>
      <c r="O3485" t="s">
        <v>792</v>
      </c>
      <c r="P3485" t="s">
        <v>62</v>
      </c>
      <c r="Q3485">
        <v>87.97</v>
      </c>
      <c r="R3485">
        <v>2636.8</v>
      </c>
      <c r="S3485">
        <v>3944.89</v>
      </c>
      <c r="T3485">
        <v>4174.6899999999996</v>
      </c>
      <c r="U3485" t="str">
        <f>TEXT(Table1[[#This Row],[Booking_Date]],"mmm")</f>
        <v>Nov</v>
      </c>
      <c r="V3485">
        <f>YEAR(Table1[[#This Row],[Booking_Date]])</f>
        <v>2024</v>
      </c>
      <c r="W3485" t="s">
        <v>104</v>
      </c>
      <c r="X3485" t="str">
        <f>IF(Table1[[#This Row],[Freight_Cost]]&gt;50000,"High","Low")</f>
        <v>Low</v>
      </c>
      <c r="Y3485" s="5" t="str">
        <f>IF(Table1[[#This Row],[Profit]]&gt;10000,"Good","Average")</f>
        <v>Average</v>
      </c>
      <c r="Z3485" s="5" t="str" cm="1">
        <f t="array" ref="Z3485">_xlfn.IFS(K3485&lt;=5,"Excellent",K3485&lt;=10,"Good",TRUE,"Delayed")</f>
        <v>Excellent</v>
      </c>
      <c r="AA3485" s="5" t="str">
        <f>_xlfn.XLOOKUP(Table1[[#This Row],[Shipment_ID]],A:A,E:E)</f>
        <v>ONE</v>
      </c>
      <c r="AB3485" s="5">
        <f t="shared" si="54"/>
        <v>4174.6899999999996</v>
      </c>
    </row>
    <row r="3486" spans="1:28">
      <c r="A3486" t="s">
        <v>3680</v>
      </c>
      <c r="B3486" s="1">
        <v>45675</v>
      </c>
      <c r="C3486" t="s">
        <v>50</v>
      </c>
      <c r="D3486" t="s">
        <v>56</v>
      </c>
      <c r="E3486" t="s">
        <v>102</v>
      </c>
      <c r="F3486" t="s">
        <v>32</v>
      </c>
      <c r="G3486" t="s">
        <v>52</v>
      </c>
      <c r="H3486">
        <v>22.9</v>
      </c>
      <c r="I3486">
        <v>1649</v>
      </c>
      <c r="J3486">
        <v>103.47</v>
      </c>
      <c r="K3486">
        <v>6</v>
      </c>
      <c r="L3486" t="s">
        <v>34</v>
      </c>
      <c r="M3486" t="s">
        <v>60</v>
      </c>
      <c r="N3486">
        <v>57814.400000000001</v>
      </c>
      <c r="O3486" t="s">
        <v>292</v>
      </c>
      <c r="P3486" t="s">
        <v>47</v>
      </c>
      <c r="Q3486">
        <v>83.27</v>
      </c>
      <c r="R3486">
        <v>4214</v>
      </c>
      <c r="S3486">
        <v>3183.57</v>
      </c>
      <c r="T3486">
        <v>6332.93</v>
      </c>
      <c r="U3486" t="str">
        <f>TEXT(Table1[[#This Row],[Booking_Date]],"mmm")</f>
        <v>Jan</v>
      </c>
      <c r="V3486">
        <f>YEAR(Table1[[#This Row],[Booking_Date]])</f>
        <v>2025</v>
      </c>
      <c r="W3486" t="s">
        <v>38</v>
      </c>
      <c r="X3486" t="str">
        <f>IF(Table1[[#This Row],[Freight_Cost]]&gt;50000,"High","Low")</f>
        <v>High</v>
      </c>
      <c r="Y3486" s="5" t="str">
        <f>IF(Table1[[#This Row],[Profit]]&gt;10000,"Good","Average")</f>
        <v>Average</v>
      </c>
      <c r="Z3486" s="5" t="str" cm="1">
        <f t="array" ref="Z3486">_xlfn.IFS(K3486&lt;=5,"Excellent",K3486&lt;=10,"Good",TRUE,"Delayed")</f>
        <v>Good</v>
      </c>
      <c r="AA3486" s="5" t="str">
        <f>_xlfn.XLOOKUP(Table1[[#This Row],[Shipment_ID]],A:A,E:E)</f>
        <v>Maersk</v>
      </c>
      <c r="AB3486" s="5">
        <f t="shared" si="54"/>
        <v>6332.93</v>
      </c>
    </row>
    <row r="3487" spans="1:28">
      <c r="A3487" t="s">
        <v>3681</v>
      </c>
      <c r="B3487" s="1">
        <v>45557</v>
      </c>
      <c r="C3487" t="s">
        <v>115</v>
      </c>
      <c r="D3487" t="s">
        <v>65</v>
      </c>
      <c r="E3487" t="s">
        <v>57</v>
      </c>
      <c r="F3487" t="s">
        <v>58</v>
      </c>
      <c r="G3487" t="s">
        <v>59</v>
      </c>
      <c r="H3487">
        <v>23.61</v>
      </c>
      <c r="I3487">
        <v>2335</v>
      </c>
      <c r="J3487">
        <v>86.32</v>
      </c>
      <c r="K3487">
        <v>7</v>
      </c>
      <c r="L3487" t="s">
        <v>44</v>
      </c>
      <c r="M3487" t="s">
        <v>35</v>
      </c>
      <c r="N3487">
        <v>75627.399999999994</v>
      </c>
      <c r="O3487" t="s">
        <v>158</v>
      </c>
      <c r="P3487" t="s">
        <v>70</v>
      </c>
      <c r="Q3487">
        <v>85.5</v>
      </c>
      <c r="R3487">
        <v>5614.4</v>
      </c>
      <c r="S3487">
        <v>3152.63</v>
      </c>
      <c r="T3487">
        <v>13388.68</v>
      </c>
      <c r="U3487" t="str">
        <f>TEXT(Table1[[#This Row],[Booking_Date]],"mmm")</f>
        <v>Sep</v>
      </c>
      <c r="V3487">
        <f>YEAR(Table1[[#This Row],[Booking_Date]])</f>
        <v>2024</v>
      </c>
      <c r="W3487" t="s">
        <v>48</v>
      </c>
      <c r="X3487" t="str">
        <f>IF(Table1[[#This Row],[Freight_Cost]]&gt;50000,"High","Low")</f>
        <v>High</v>
      </c>
      <c r="Y3487" s="5" t="str">
        <f>IF(Table1[[#This Row],[Profit]]&gt;10000,"Good","Average")</f>
        <v>Good</v>
      </c>
      <c r="Z3487" s="5" t="str" cm="1">
        <f t="array" ref="Z3487">_xlfn.IFS(K3487&lt;=5,"Excellent",K3487&lt;=10,"Good",TRUE,"Delayed")</f>
        <v>Good</v>
      </c>
      <c r="AA3487" s="5" t="str">
        <f>_xlfn.XLOOKUP(Table1[[#This Row],[Shipment_ID]],A:A,E:E)</f>
        <v>Evergreen</v>
      </c>
      <c r="AB3487" s="5">
        <f t="shared" si="54"/>
        <v>13388.68</v>
      </c>
    </row>
    <row r="3488" spans="1:28">
      <c r="A3488" t="s">
        <v>3682</v>
      </c>
      <c r="B3488" s="1">
        <v>45829</v>
      </c>
      <c r="C3488" t="s">
        <v>121</v>
      </c>
      <c r="D3488" t="s">
        <v>41</v>
      </c>
      <c r="E3488" t="s">
        <v>31</v>
      </c>
      <c r="F3488" t="s">
        <v>58</v>
      </c>
      <c r="G3488" t="s">
        <v>33</v>
      </c>
      <c r="H3488">
        <v>23.01</v>
      </c>
      <c r="I3488">
        <v>876</v>
      </c>
      <c r="J3488">
        <v>96.64</v>
      </c>
      <c r="K3488">
        <v>2</v>
      </c>
      <c r="L3488" t="s">
        <v>68</v>
      </c>
      <c r="M3488" t="s">
        <v>45</v>
      </c>
      <c r="N3488">
        <v>58817.8</v>
      </c>
      <c r="O3488" t="s">
        <v>165</v>
      </c>
      <c r="P3488" t="s">
        <v>78</v>
      </c>
      <c r="Q3488">
        <v>86.89</v>
      </c>
      <c r="R3488">
        <v>2672.4</v>
      </c>
      <c r="S3488">
        <v>3722.4</v>
      </c>
      <c r="T3488">
        <v>9345.36</v>
      </c>
      <c r="U3488" t="str">
        <f>TEXT(Table1[[#This Row],[Booking_Date]],"mmm")</f>
        <v>Jun</v>
      </c>
      <c r="V3488">
        <f>YEAR(Table1[[#This Row],[Booking_Date]])</f>
        <v>2025</v>
      </c>
      <c r="W3488" t="s">
        <v>75</v>
      </c>
      <c r="X3488" t="str">
        <f>IF(Table1[[#This Row],[Freight_Cost]]&gt;50000,"High","Low")</f>
        <v>High</v>
      </c>
      <c r="Y3488" s="5" t="str">
        <f>IF(Table1[[#This Row],[Profit]]&gt;10000,"Good","Average")</f>
        <v>Average</v>
      </c>
      <c r="Z3488" s="5" t="str" cm="1">
        <f t="array" ref="Z3488">_xlfn.IFS(K3488&lt;=5,"Excellent",K3488&lt;=10,"Good",TRUE,"Delayed")</f>
        <v>Excellent</v>
      </c>
      <c r="AA3488" s="5" t="str">
        <f>_xlfn.XLOOKUP(Table1[[#This Row],[Shipment_ID]],A:A,E:E)</f>
        <v>Hapag-Lloyd</v>
      </c>
      <c r="AB3488" s="5">
        <f t="shared" si="54"/>
        <v>9345.36</v>
      </c>
    </row>
    <row r="3489" spans="1:28">
      <c r="A3489" t="s">
        <v>3683</v>
      </c>
      <c r="B3489" s="1">
        <v>45579</v>
      </c>
      <c r="C3489" t="s">
        <v>50</v>
      </c>
      <c r="D3489" t="s">
        <v>82</v>
      </c>
      <c r="E3489" t="s">
        <v>83</v>
      </c>
      <c r="F3489" t="s">
        <v>32</v>
      </c>
      <c r="G3489" t="s">
        <v>90</v>
      </c>
      <c r="H3489">
        <v>27.86</v>
      </c>
      <c r="I3489">
        <v>1992</v>
      </c>
      <c r="J3489">
        <v>102.9</v>
      </c>
      <c r="K3489">
        <v>5</v>
      </c>
      <c r="L3489" t="s">
        <v>44</v>
      </c>
      <c r="M3489" t="s">
        <v>45</v>
      </c>
      <c r="N3489">
        <v>62826</v>
      </c>
      <c r="O3489" t="s">
        <v>292</v>
      </c>
      <c r="P3489" t="s">
        <v>47</v>
      </c>
      <c r="Q3489">
        <v>87.47</v>
      </c>
      <c r="R3489">
        <v>5098.3999999999996</v>
      </c>
      <c r="S3489">
        <v>1838.46</v>
      </c>
      <c r="T3489">
        <v>6293.67</v>
      </c>
      <c r="U3489" t="str">
        <f>TEXT(Table1[[#This Row],[Booking_Date]],"mmm")</f>
        <v>Oct</v>
      </c>
      <c r="V3489">
        <f>YEAR(Table1[[#This Row],[Booking_Date]])</f>
        <v>2024</v>
      </c>
      <c r="W3489" t="s">
        <v>104</v>
      </c>
      <c r="X3489" t="str">
        <f>IF(Table1[[#This Row],[Freight_Cost]]&gt;50000,"High","Low")</f>
        <v>High</v>
      </c>
      <c r="Y3489" s="5" t="str">
        <f>IF(Table1[[#This Row],[Profit]]&gt;10000,"Good","Average")</f>
        <v>Average</v>
      </c>
      <c r="Z3489" s="5" t="str" cm="1">
        <f t="array" ref="Z3489">_xlfn.IFS(K3489&lt;=5,"Excellent",K3489&lt;=10,"Good",TRUE,"Delayed")</f>
        <v>Excellent</v>
      </c>
      <c r="AA3489" s="5" t="str">
        <f>_xlfn.XLOOKUP(Table1[[#This Row],[Shipment_ID]],A:A,E:E)</f>
        <v>MSC</v>
      </c>
      <c r="AB3489" s="5">
        <f t="shared" si="54"/>
        <v>6293.67</v>
      </c>
    </row>
    <row r="3490" spans="1:28">
      <c r="A3490" t="s">
        <v>3684</v>
      </c>
      <c r="B3490" s="1">
        <v>45422</v>
      </c>
      <c r="C3490" t="s">
        <v>29</v>
      </c>
      <c r="D3490" t="s">
        <v>30</v>
      </c>
      <c r="E3490" t="s">
        <v>66</v>
      </c>
      <c r="F3490" t="s">
        <v>32</v>
      </c>
      <c r="G3490" t="s">
        <v>33</v>
      </c>
      <c r="H3490">
        <v>13.3</v>
      </c>
      <c r="I3490">
        <v>2766</v>
      </c>
      <c r="J3490">
        <v>85.23</v>
      </c>
      <c r="K3490">
        <v>6</v>
      </c>
      <c r="L3490" t="s">
        <v>68</v>
      </c>
      <c r="M3490" t="s">
        <v>35</v>
      </c>
      <c r="N3490">
        <v>61889.599999999999</v>
      </c>
      <c r="O3490" t="s">
        <v>216</v>
      </c>
      <c r="P3490" t="s">
        <v>70</v>
      </c>
      <c r="Q3490">
        <v>87.43</v>
      </c>
      <c r="R3490">
        <v>6064</v>
      </c>
      <c r="S3490">
        <v>4490.9399999999996</v>
      </c>
      <c r="T3490">
        <v>8004.92</v>
      </c>
      <c r="U3490" t="str">
        <f>TEXT(Table1[[#This Row],[Booking_Date]],"mmm")</f>
        <v>May</v>
      </c>
      <c r="V3490">
        <f>YEAR(Table1[[#This Row],[Booking_Date]])</f>
        <v>2024</v>
      </c>
      <c r="W3490" t="s">
        <v>75</v>
      </c>
      <c r="X3490" t="str">
        <f>IF(Table1[[#This Row],[Freight_Cost]]&gt;50000,"High","Low")</f>
        <v>High</v>
      </c>
      <c r="Y3490" s="5" t="str">
        <f>IF(Table1[[#This Row],[Profit]]&gt;10000,"Good","Average")</f>
        <v>Average</v>
      </c>
      <c r="Z3490" s="5" t="str" cm="1">
        <f t="array" ref="Z3490">_xlfn.IFS(K3490&lt;=5,"Excellent",K3490&lt;=10,"Good",TRUE,"Delayed")</f>
        <v>Good</v>
      </c>
      <c r="AA3490" s="5" t="str">
        <f>_xlfn.XLOOKUP(Table1[[#This Row],[Shipment_ID]],A:A,E:E)</f>
        <v>COSCO</v>
      </c>
      <c r="AB3490" s="5">
        <f t="shared" si="54"/>
        <v>8004.92</v>
      </c>
    </row>
    <row r="3491" spans="1:28">
      <c r="A3491" t="s">
        <v>3685</v>
      </c>
      <c r="B3491" s="1">
        <v>46030</v>
      </c>
      <c r="C3491" t="s">
        <v>121</v>
      </c>
      <c r="D3491" t="s">
        <v>41</v>
      </c>
      <c r="E3491" t="s">
        <v>99</v>
      </c>
      <c r="F3491" t="s">
        <v>58</v>
      </c>
      <c r="G3491" t="s">
        <v>43</v>
      </c>
      <c r="H3491">
        <v>27.59</v>
      </c>
      <c r="I3491">
        <v>2255</v>
      </c>
      <c r="J3491">
        <v>89.26</v>
      </c>
      <c r="K3491">
        <v>5</v>
      </c>
      <c r="L3491" t="s">
        <v>68</v>
      </c>
      <c r="M3491" t="s">
        <v>45</v>
      </c>
      <c r="N3491">
        <v>78602.2</v>
      </c>
      <c r="O3491" t="s">
        <v>324</v>
      </c>
      <c r="P3491" t="s">
        <v>47</v>
      </c>
      <c r="Q3491">
        <v>87.22</v>
      </c>
      <c r="R3491">
        <v>5613.6</v>
      </c>
      <c r="S3491">
        <v>4294.1400000000003</v>
      </c>
      <c r="T3491">
        <v>12381.21</v>
      </c>
      <c r="U3491" t="str">
        <f>TEXT(Table1[[#This Row],[Booking_Date]],"mmm")</f>
        <v>Jan</v>
      </c>
      <c r="V3491">
        <f>YEAR(Table1[[#This Row],[Booking_Date]])</f>
        <v>2026</v>
      </c>
      <c r="W3491" t="s">
        <v>38</v>
      </c>
      <c r="X3491" t="str">
        <f>IF(Table1[[#This Row],[Freight_Cost]]&gt;50000,"High","Low")</f>
        <v>High</v>
      </c>
      <c r="Y3491" s="5" t="str">
        <f>IF(Table1[[#This Row],[Profit]]&gt;10000,"Good","Average")</f>
        <v>Good</v>
      </c>
      <c r="Z3491" s="5" t="str" cm="1">
        <f t="array" ref="Z3491">_xlfn.IFS(K3491&lt;=5,"Excellent",K3491&lt;=10,"Good",TRUE,"Delayed")</f>
        <v>Excellent</v>
      </c>
      <c r="AA3491" s="5" t="str">
        <f>_xlfn.XLOOKUP(Table1[[#This Row],[Shipment_ID]],A:A,E:E)</f>
        <v>ONE</v>
      </c>
      <c r="AB3491" s="5">
        <f t="shared" si="54"/>
        <v>12381.21</v>
      </c>
    </row>
    <row r="3492" spans="1:28">
      <c r="A3492" t="s">
        <v>3686</v>
      </c>
      <c r="B3492" s="1">
        <v>45566</v>
      </c>
      <c r="C3492" t="s">
        <v>64</v>
      </c>
      <c r="D3492" t="s">
        <v>82</v>
      </c>
      <c r="E3492" t="s">
        <v>83</v>
      </c>
      <c r="F3492" t="s">
        <v>58</v>
      </c>
      <c r="G3492" t="s">
        <v>90</v>
      </c>
      <c r="H3492">
        <v>27.16</v>
      </c>
      <c r="I3492">
        <v>1314</v>
      </c>
      <c r="J3492">
        <v>102</v>
      </c>
      <c r="K3492">
        <v>3</v>
      </c>
      <c r="L3492" t="s">
        <v>68</v>
      </c>
      <c r="M3492" t="s">
        <v>45</v>
      </c>
      <c r="N3492">
        <v>68452</v>
      </c>
      <c r="O3492" t="s">
        <v>211</v>
      </c>
      <c r="P3492" t="s">
        <v>54</v>
      </c>
      <c r="Q3492">
        <v>82.7</v>
      </c>
      <c r="R3492">
        <v>3714.4</v>
      </c>
      <c r="S3492">
        <v>4332.8999999999996</v>
      </c>
      <c r="T3492">
        <v>11529.43</v>
      </c>
      <c r="U3492" t="str">
        <f>TEXT(Table1[[#This Row],[Booking_Date]],"mmm")</f>
        <v>Oct</v>
      </c>
      <c r="V3492">
        <f>YEAR(Table1[[#This Row],[Booking_Date]])</f>
        <v>2024</v>
      </c>
      <c r="W3492" t="s">
        <v>104</v>
      </c>
      <c r="X3492" t="str">
        <f>IF(Table1[[#This Row],[Freight_Cost]]&gt;50000,"High","Low")</f>
        <v>High</v>
      </c>
      <c r="Y3492" s="5" t="str">
        <f>IF(Table1[[#This Row],[Profit]]&gt;10000,"Good","Average")</f>
        <v>Good</v>
      </c>
      <c r="Z3492" s="5" t="str" cm="1">
        <f t="array" ref="Z3492">_xlfn.IFS(K3492&lt;=5,"Excellent",K3492&lt;=10,"Good",TRUE,"Delayed")</f>
        <v>Excellent</v>
      </c>
      <c r="AA3492" s="5" t="str">
        <f>_xlfn.XLOOKUP(Table1[[#This Row],[Shipment_ID]],A:A,E:E)</f>
        <v>MSC</v>
      </c>
      <c r="AB3492" s="5">
        <f t="shared" si="54"/>
        <v>11529.43</v>
      </c>
    </row>
    <row r="3493" spans="1:28">
      <c r="A3493" t="s">
        <v>3687</v>
      </c>
      <c r="B3493" s="1">
        <v>46146</v>
      </c>
      <c r="C3493" t="s">
        <v>64</v>
      </c>
      <c r="D3493" t="s">
        <v>51</v>
      </c>
      <c r="E3493" t="s">
        <v>66</v>
      </c>
      <c r="F3493" t="s">
        <v>32</v>
      </c>
      <c r="G3493" t="s">
        <v>84</v>
      </c>
      <c r="H3493">
        <v>23.52</v>
      </c>
      <c r="I3493">
        <v>932</v>
      </c>
      <c r="J3493">
        <v>102.9</v>
      </c>
      <c r="K3493">
        <v>3</v>
      </c>
      <c r="L3493" t="s">
        <v>44</v>
      </c>
      <c r="M3493" t="s">
        <v>60</v>
      </c>
      <c r="N3493">
        <v>44700</v>
      </c>
      <c r="O3493" t="s">
        <v>256</v>
      </c>
      <c r="P3493" t="s">
        <v>62</v>
      </c>
      <c r="Q3493">
        <v>83.12</v>
      </c>
      <c r="R3493">
        <v>2804.8</v>
      </c>
      <c r="S3493">
        <v>3532.63</v>
      </c>
      <c r="T3493">
        <v>7579.74</v>
      </c>
      <c r="U3493" t="str">
        <f>TEXT(Table1[[#This Row],[Booking_Date]],"mmm")</f>
        <v>May</v>
      </c>
      <c r="V3493">
        <f>YEAR(Table1[[#This Row],[Booking_Date]])</f>
        <v>2026</v>
      </c>
      <c r="W3493" t="s">
        <v>75</v>
      </c>
      <c r="X3493" t="str">
        <f>IF(Table1[[#This Row],[Freight_Cost]]&gt;50000,"High","Low")</f>
        <v>Low</v>
      </c>
      <c r="Y3493" s="5" t="str">
        <f>IF(Table1[[#This Row],[Profit]]&gt;10000,"Good","Average")</f>
        <v>Average</v>
      </c>
      <c r="Z3493" s="5" t="str" cm="1">
        <f t="array" ref="Z3493">_xlfn.IFS(K3493&lt;=5,"Excellent",K3493&lt;=10,"Good",TRUE,"Delayed")</f>
        <v>Excellent</v>
      </c>
      <c r="AA3493" s="5" t="str">
        <f>_xlfn.XLOOKUP(Table1[[#This Row],[Shipment_ID]],A:A,E:E)</f>
        <v>COSCO</v>
      </c>
      <c r="AB3493" s="5">
        <f t="shared" si="54"/>
        <v>7579.74</v>
      </c>
    </row>
    <row r="3494" spans="1:28">
      <c r="A3494" t="s">
        <v>3688</v>
      </c>
      <c r="B3494" s="1">
        <v>45556</v>
      </c>
      <c r="C3494" t="s">
        <v>29</v>
      </c>
      <c r="D3494" t="s">
        <v>51</v>
      </c>
      <c r="E3494" t="s">
        <v>83</v>
      </c>
      <c r="F3494" t="s">
        <v>58</v>
      </c>
      <c r="G3494" t="s">
        <v>67</v>
      </c>
      <c r="H3494">
        <v>25.66</v>
      </c>
      <c r="I3494">
        <v>2715</v>
      </c>
      <c r="J3494">
        <v>99.02</v>
      </c>
      <c r="K3494">
        <v>8</v>
      </c>
      <c r="L3494" t="s">
        <v>68</v>
      </c>
      <c r="M3494" t="s">
        <v>35</v>
      </c>
      <c r="N3494">
        <v>86056.4</v>
      </c>
      <c r="O3494" t="s">
        <v>272</v>
      </c>
      <c r="P3494" t="s">
        <v>74</v>
      </c>
      <c r="Q3494">
        <v>85.64</v>
      </c>
      <c r="R3494">
        <v>6456.4</v>
      </c>
      <c r="S3494">
        <v>4861.3999999999996</v>
      </c>
      <c r="T3494">
        <v>15019.86</v>
      </c>
      <c r="U3494" t="str">
        <f>TEXT(Table1[[#This Row],[Booking_Date]],"mmm")</f>
        <v>Sep</v>
      </c>
      <c r="V3494">
        <f>YEAR(Table1[[#This Row],[Booking_Date]])</f>
        <v>2024</v>
      </c>
      <c r="W3494" t="s">
        <v>48</v>
      </c>
      <c r="X3494" t="str">
        <f>IF(Table1[[#This Row],[Freight_Cost]]&gt;50000,"High","Low")</f>
        <v>High</v>
      </c>
      <c r="Y3494" s="5" t="str">
        <f>IF(Table1[[#This Row],[Profit]]&gt;10000,"Good","Average")</f>
        <v>Good</v>
      </c>
      <c r="Z3494" s="5" t="str" cm="1">
        <f t="array" ref="Z3494">_xlfn.IFS(K3494&lt;=5,"Excellent",K3494&lt;=10,"Good",TRUE,"Delayed")</f>
        <v>Good</v>
      </c>
      <c r="AA3494" s="5" t="str">
        <f>_xlfn.XLOOKUP(Table1[[#This Row],[Shipment_ID]],A:A,E:E)</f>
        <v>MSC</v>
      </c>
      <c r="AB3494" s="5">
        <f t="shared" si="54"/>
        <v>15019.86</v>
      </c>
    </row>
    <row r="3495" spans="1:28">
      <c r="A3495" t="s">
        <v>3689</v>
      </c>
      <c r="B3495" s="1">
        <v>45611</v>
      </c>
      <c r="C3495" t="s">
        <v>115</v>
      </c>
      <c r="D3495" t="s">
        <v>65</v>
      </c>
      <c r="E3495" t="s">
        <v>57</v>
      </c>
      <c r="F3495" t="s">
        <v>58</v>
      </c>
      <c r="G3495" t="s">
        <v>33</v>
      </c>
      <c r="H3495">
        <v>14.11</v>
      </c>
      <c r="I3495">
        <v>659</v>
      </c>
      <c r="J3495">
        <v>100.89</v>
      </c>
      <c r="K3495">
        <v>3</v>
      </c>
      <c r="L3495" t="s">
        <v>44</v>
      </c>
      <c r="M3495" t="s">
        <v>45</v>
      </c>
      <c r="N3495">
        <v>46213.8</v>
      </c>
      <c r="O3495" t="s">
        <v>507</v>
      </c>
      <c r="P3495" t="s">
        <v>47</v>
      </c>
      <c r="Q3495">
        <v>87.92</v>
      </c>
      <c r="R3495">
        <v>1882.4</v>
      </c>
      <c r="S3495">
        <v>4928.66</v>
      </c>
      <c r="T3495">
        <v>6084.34</v>
      </c>
      <c r="U3495" t="str">
        <f>TEXT(Table1[[#This Row],[Booking_Date]],"mmm")</f>
        <v>Nov</v>
      </c>
      <c r="V3495">
        <f>YEAR(Table1[[#This Row],[Booking_Date]])</f>
        <v>2024</v>
      </c>
      <c r="W3495" t="s">
        <v>104</v>
      </c>
      <c r="X3495" t="str">
        <f>IF(Table1[[#This Row],[Freight_Cost]]&gt;50000,"High","Low")</f>
        <v>Low</v>
      </c>
      <c r="Y3495" s="5" t="str">
        <f>IF(Table1[[#This Row],[Profit]]&gt;10000,"Good","Average")</f>
        <v>Average</v>
      </c>
      <c r="Z3495" s="5" t="str" cm="1">
        <f t="array" ref="Z3495">_xlfn.IFS(K3495&lt;=5,"Excellent",K3495&lt;=10,"Good",TRUE,"Delayed")</f>
        <v>Excellent</v>
      </c>
      <c r="AA3495" s="5" t="str">
        <f>_xlfn.XLOOKUP(Table1[[#This Row],[Shipment_ID]],A:A,E:E)</f>
        <v>Evergreen</v>
      </c>
      <c r="AB3495" s="5">
        <f t="shared" si="54"/>
        <v>6084.34</v>
      </c>
    </row>
    <row r="3496" spans="1:28">
      <c r="A3496" t="s">
        <v>3690</v>
      </c>
      <c r="B3496" s="1">
        <v>45822</v>
      </c>
      <c r="C3496" t="s">
        <v>121</v>
      </c>
      <c r="D3496" t="s">
        <v>72</v>
      </c>
      <c r="E3496" t="s">
        <v>66</v>
      </c>
      <c r="F3496" t="s">
        <v>32</v>
      </c>
      <c r="G3496" t="s">
        <v>67</v>
      </c>
      <c r="H3496">
        <v>16.3</v>
      </c>
      <c r="I3496">
        <v>778</v>
      </c>
      <c r="J3496">
        <v>91.01</v>
      </c>
      <c r="K3496">
        <v>3</v>
      </c>
      <c r="L3496" t="s">
        <v>68</v>
      </c>
      <c r="M3496" t="s">
        <v>45</v>
      </c>
      <c r="N3496">
        <v>38927.199999999997</v>
      </c>
      <c r="O3496" t="s">
        <v>283</v>
      </c>
      <c r="P3496" t="s">
        <v>70</v>
      </c>
      <c r="Q3496">
        <v>86.44</v>
      </c>
      <c r="R3496">
        <v>2208</v>
      </c>
      <c r="S3496">
        <v>2196.69</v>
      </c>
      <c r="T3496">
        <v>4716.93</v>
      </c>
      <c r="U3496" t="str">
        <f>TEXT(Table1[[#This Row],[Booking_Date]],"mmm")</f>
        <v>Jun</v>
      </c>
      <c r="V3496">
        <f>YEAR(Table1[[#This Row],[Booking_Date]])</f>
        <v>2025</v>
      </c>
      <c r="W3496" t="s">
        <v>75</v>
      </c>
      <c r="X3496" t="str">
        <f>IF(Table1[[#This Row],[Freight_Cost]]&gt;50000,"High","Low")</f>
        <v>Low</v>
      </c>
      <c r="Y3496" s="5" t="str">
        <f>IF(Table1[[#This Row],[Profit]]&gt;10000,"Good","Average")</f>
        <v>Average</v>
      </c>
      <c r="Z3496" s="5" t="str" cm="1">
        <f t="array" ref="Z3496">_xlfn.IFS(K3496&lt;=5,"Excellent",K3496&lt;=10,"Good",TRUE,"Delayed")</f>
        <v>Excellent</v>
      </c>
      <c r="AA3496" s="5" t="str">
        <f>_xlfn.XLOOKUP(Table1[[#This Row],[Shipment_ID]],A:A,E:E)</f>
        <v>COSCO</v>
      </c>
      <c r="AB3496" s="5">
        <f t="shared" si="54"/>
        <v>4716.93</v>
      </c>
    </row>
    <row r="3497" spans="1:28">
      <c r="A3497" t="s">
        <v>3691</v>
      </c>
      <c r="B3497" s="1">
        <v>45991</v>
      </c>
      <c r="C3497" t="s">
        <v>89</v>
      </c>
      <c r="D3497" t="s">
        <v>51</v>
      </c>
      <c r="E3497" t="s">
        <v>102</v>
      </c>
      <c r="F3497" t="s">
        <v>32</v>
      </c>
      <c r="G3497" t="s">
        <v>90</v>
      </c>
      <c r="H3497">
        <v>14.59</v>
      </c>
      <c r="I3497">
        <v>2302</v>
      </c>
      <c r="J3497">
        <v>104.92</v>
      </c>
      <c r="K3497">
        <v>5</v>
      </c>
      <c r="L3497" t="s">
        <v>68</v>
      </c>
      <c r="M3497" t="s">
        <v>35</v>
      </c>
      <c r="N3497">
        <v>59845.4</v>
      </c>
      <c r="O3497" t="s">
        <v>175</v>
      </c>
      <c r="P3497" t="s">
        <v>74</v>
      </c>
      <c r="Q3497">
        <v>87.7</v>
      </c>
      <c r="R3497">
        <v>5187.6000000000004</v>
      </c>
      <c r="S3497">
        <v>1852.07</v>
      </c>
      <c r="T3497">
        <v>8430.18</v>
      </c>
      <c r="U3497" t="str">
        <f>TEXT(Table1[[#This Row],[Booking_Date]],"mmm")</f>
        <v>Nov</v>
      </c>
      <c r="V3497">
        <f>YEAR(Table1[[#This Row],[Booking_Date]])</f>
        <v>2025</v>
      </c>
      <c r="W3497" t="s">
        <v>104</v>
      </c>
      <c r="X3497" t="str">
        <f>IF(Table1[[#This Row],[Freight_Cost]]&gt;50000,"High","Low")</f>
        <v>High</v>
      </c>
      <c r="Y3497" s="5" t="str">
        <f>IF(Table1[[#This Row],[Profit]]&gt;10000,"Good","Average")</f>
        <v>Average</v>
      </c>
      <c r="Z3497" s="5" t="str" cm="1">
        <f t="array" ref="Z3497">_xlfn.IFS(K3497&lt;=5,"Excellent",K3497&lt;=10,"Good",TRUE,"Delayed")</f>
        <v>Excellent</v>
      </c>
      <c r="AA3497" s="5" t="str">
        <f>_xlfn.XLOOKUP(Table1[[#This Row],[Shipment_ID]],A:A,E:E)</f>
        <v>Maersk</v>
      </c>
      <c r="AB3497" s="5">
        <f t="shared" si="54"/>
        <v>8430.18</v>
      </c>
    </row>
    <row r="3498" spans="1:28">
      <c r="A3498" t="s">
        <v>3692</v>
      </c>
      <c r="B3498" s="1">
        <v>45327</v>
      </c>
      <c r="C3498" t="s">
        <v>50</v>
      </c>
      <c r="D3498" t="s">
        <v>30</v>
      </c>
      <c r="E3498" t="s">
        <v>83</v>
      </c>
      <c r="F3498" t="s">
        <v>58</v>
      </c>
      <c r="G3498" t="s">
        <v>52</v>
      </c>
      <c r="H3498">
        <v>19.96</v>
      </c>
      <c r="I3498">
        <v>1647</v>
      </c>
      <c r="J3498">
        <v>103.06</v>
      </c>
      <c r="K3498">
        <v>4</v>
      </c>
      <c r="L3498" t="s">
        <v>68</v>
      </c>
      <c r="M3498" t="s">
        <v>60</v>
      </c>
      <c r="N3498">
        <v>64595.199999999997</v>
      </c>
      <c r="O3498" t="s">
        <v>598</v>
      </c>
      <c r="P3498" t="s">
        <v>62</v>
      </c>
      <c r="Q3498">
        <v>87.14</v>
      </c>
      <c r="R3498">
        <v>4092.4</v>
      </c>
      <c r="S3498">
        <v>4703.09</v>
      </c>
      <c r="T3498">
        <v>8838.59</v>
      </c>
      <c r="U3498" t="str">
        <f>TEXT(Table1[[#This Row],[Booking_Date]],"mmm")</f>
        <v>Feb</v>
      </c>
      <c r="V3498">
        <f>YEAR(Table1[[#This Row],[Booking_Date]])</f>
        <v>2024</v>
      </c>
      <c r="W3498" t="s">
        <v>38</v>
      </c>
      <c r="X3498" t="str">
        <f>IF(Table1[[#This Row],[Freight_Cost]]&gt;50000,"High","Low")</f>
        <v>High</v>
      </c>
      <c r="Y3498" s="5" t="str">
        <f>IF(Table1[[#This Row],[Profit]]&gt;10000,"Good","Average")</f>
        <v>Average</v>
      </c>
      <c r="Z3498" s="5" t="str" cm="1">
        <f t="array" ref="Z3498">_xlfn.IFS(K3498&lt;=5,"Excellent",K3498&lt;=10,"Good",TRUE,"Delayed")</f>
        <v>Excellent</v>
      </c>
      <c r="AA3498" s="5" t="str">
        <f>_xlfn.XLOOKUP(Table1[[#This Row],[Shipment_ID]],A:A,E:E)</f>
        <v>MSC</v>
      </c>
      <c r="AB3498" s="5">
        <f t="shared" si="54"/>
        <v>8838.59</v>
      </c>
    </row>
    <row r="3499" spans="1:28">
      <c r="A3499" t="s">
        <v>3693</v>
      </c>
      <c r="B3499" s="1">
        <v>45714</v>
      </c>
      <c r="C3499" t="s">
        <v>64</v>
      </c>
      <c r="D3499" t="s">
        <v>30</v>
      </c>
      <c r="E3499" t="s">
        <v>99</v>
      </c>
      <c r="F3499" t="s">
        <v>32</v>
      </c>
      <c r="G3499" t="s">
        <v>43</v>
      </c>
      <c r="H3499">
        <v>22.46</v>
      </c>
      <c r="I3499">
        <v>969</v>
      </c>
      <c r="J3499">
        <v>103.79</v>
      </c>
      <c r="K3499">
        <v>2</v>
      </c>
      <c r="L3499" t="s">
        <v>34</v>
      </c>
      <c r="M3499" t="s">
        <v>60</v>
      </c>
      <c r="N3499">
        <v>49296.800000000003</v>
      </c>
      <c r="O3499" t="s">
        <v>792</v>
      </c>
      <c r="P3499" t="s">
        <v>70</v>
      </c>
      <c r="Q3499">
        <v>87.7</v>
      </c>
      <c r="R3499">
        <v>2836.4</v>
      </c>
      <c r="S3499">
        <v>4505.1400000000003</v>
      </c>
      <c r="T3499">
        <v>8814.0499999999993</v>
      </c>
      <c r="U3499" t="str">
        <f>TEXT(Table1[[#This Row],[Booking_Date]],"mmm")</f>
        <v>Feb</v>
      </c>
      <c r="V3499">
        <f>YEAR(Table1[[#This Row],[Booking_Date]])</f>
        <v>2025</v>
      </c>
      <c r="W3499" t="s">
        <v>38</v>
      </c>
      <c r="X3499" t="str">
        <f>IF(Table1[[#This Row],[Freight_Cost]]&gt;50000,"High","Low")</f>
        <v>Low</v>
      </c>
      <c r="Y3499" s="5" t="str">
        <f>IF(Table1[[#This Row],[Profit]]&gt;10000,"Good","Average")</f>
        <v>Average</v>
      </c>
      <c r="Z3499" s="5" t="str" cm="1">
        <f t="array" ref="Z3499">_xlfn.IFS(K3499&lt;=5,"Excellent",K3499&lt;=10,"Good",TRUE,"Delayed")</f>
        <v>Excellent</v>
      </c>
      <c r="AA3499" s="5" t="str">
        <f>_xlfn.XLOOKUP(Table1[[#This Row],[Shipment_ID]],A:A,E:E)</f>
        <v>ONE</v>
      </c>
      <c r="AB3499" s="5">
        <f t="shared" si="54"/>
        <v>8814.0499999999993</v>
      </c>
    </row>
    <row r="3500" spans="1:28">
      <c r="A3500" t="s">
        <v>3694</v>
      </c>
      <c r="B3500" s="1">
        <v>45875</v>
      </c>
      <c r="C3500" t="s">
        <v>29</v>
      </c>
      <c r="D3500" t="s">
        <v>56</v>
      </c>
      <c r="E3500" t="s">
        <v>83</v>
      </c>
      <c r="F3500" t="s">
        <v>32</v>
      </c>
      <c r="G3500" t="s">
        <v>90</v>
      </c>
      <c r="H3500">
        <v>18.66</v>
      </c>
      <c r="I3500">
        <v>1454</v>
      </c>
      <c r="J3500">
        <v>87.97</v>
      </c>
      <c r="K3500">
        <v>3</v>
      </c>
      <c r="L3500" t="s">
        <v>68</v>
      </c>
      <c r="M3500" t="s">
        <v>35</v>
      </c>
      <c r="N3500">
        <v>51298.400000000001</v>
      </c>
      <c r="O3500" t="s">
        <v>425</v>
      </c>
      <c r="P3500" t="s">
        <v>70</v>
      </c>
      <c r="Q3500">
        <v>87.23</v>
      </c>
      <c r="R3500">
        <v>3654.4</v>
      </c>
      <c r="S3500">
        <v>3934.1</v>
      </c>
      <c r="T3500">
        <v>8999.9599999999991</v>
      </c>
      <c r="U3500" t="str">
        <f>TEXT(Table1[[#This Row],[Booking_Date]],"mmm")</f>
        <v>Aug</v>
      </c>
      <c r="V3500">
        <f>YEAR(Table1[[#This Row],[Booking_Date]])</f>
        <v>2025</v>
      </c>
      <c r="W3500" t="s">
        <v>48</v>
      </c>
      <c r="X3500" t="str">
        <f>IF(Table1[[#This Row],[Freight_Cost]]&gt;50000,"High","Low")</f>
        <v>High</v>
      </c>
      <c r="Y3500" s="5" t="str">
        <f>IF(Table1[[#This Row],[Profit]]&gt;10000,"Good","Average")</f>
        <v>Average</v>
      </c>
      <c r="Z3500" s="5" t="str" cm="1">
        <f t="array" ref="Z3500">_xlfn.IFS(K3500&lt;=5,"Excellent",K3500&lt;=10,"Good",TRUE,"Delayed")</f>
        <v>Excellent</v>
      </c>
      <c r="AA3500" s="5" t="str">
        <f>_xlfn.XLOOKUP(Table1[[#This Row],[Shipment_ID]],A:A,E:E)</f>
        <v>MSC</v>
      </c>
      <c r="AB3500" s="5">
        <f t="shared" si="54"/>
        <v>8999.9599999999991</v>
      </c>
    </row>
    <row r="3501" spans="1:28">
      <c r="A3501" t="s">
        <v>3695</v>
      </c>
      <c r="B3501" s="1">
        <v>45814</v>
      </c>
      <c r="C3501" t="s">
        <v>89</v>
      </c>
      <c r="D3501" t="s">
        <v>30</v>
      </c>
      <c r="E3501" t="s">
        <v>66</v>
      </c>
      <c r="F3501" t="s">
        <v>58</v>
      </c>
      <c r="G3501" t="s">
        <v>90</v>
      </c>
      <c r="H3501">
        <v>27.76</v>
      </c>
      <c r="I3501">
        <v>2306</v>
      </c>
      <c r="J3501">
        <v>95.38</v>
      </c>
      <c r="K3501">
        <v>7</v>
      </c>
      <c r="L3501" t="s">
        <v>34</v>
      </c>
      <c r="M3501" t="s">
        <v>45</v>
      </c>
      <c r="N3501">
        <v>82601.600000000006</v>
      </c>
      <c r="O3501" t="s">
        <v>143</v>
      </c>
      <c r="P3501" t="s">
        <v>74</v>
      </c>
      <c r="Q3501">
        <v>84.09</v>
      </c>
      <c r="R3501">
        <v>5722.4</v>
      </c>
      <c r="S3501">
        <v>4274.16</v>
      </c>
      <c r="T3501">
        <v>13965.13</v>
      </c>
      <c r="U3501" t="str">
        <f>TEXT(Table1[[#This Row],[Booking_Date]],"mmm")</f>
        <v>Jun</v>
      </c>
      <c r="V3501">
        <f>YEAR(Table1[[#This Row],[Booking_Date]])</f>
        <v>2025</v>
      </c>
      <c r="W3501" t="s">
        <v>75</v>
      </c>
      <c r="X3501" t="str">
        <f>IF(Table1[[#This Row],[Freight_Cost]]&gt;50000,"High","Low")</f>
        <v>High</v>
      </c>
      <c r="Y3501" s="5" t="str">
        <f>IF(Table1[[#This Row],[Profit]]&gt;10000,"Good","Average")</f>
        <v>Good</v>
      </c>
      <c r="Z3501" s="5" t="str" cm="1">
        <f t="array" ref="Z3501">_xlfn.IFS(K3501&lt;=5,"Excellent",K3501&lt;=10,"Good",TRUE,"Delayed")</f>
        <v>Good</v>
      </c>
      <c r="AA3501" s="5" t="str">
        <f>_xlfn.XLOOKUP(Table1[[#This Row],[Shipment_ID]],A:A,E:E)</f>
        <v>COSCO</v>
      </c>
      <c r="AB3501" s="5">
        <f t="shared" si="54"/>
        <v>13965.13</v>
      </c>
    </row>
    <row r="3502" spans="1:28">
      <c r="A3502" t="s">
        <v>3696</v>
      </c>
      <c r="B3502" s="1">
        <v>45565</v>
      </c>
      <c r="C3502" t="s">
        <v>64</v>
      </c>
      <c r="D3502" t="s">
        <v>82</v>
      </c>
      <c r="E3502" t="s">
        <v>66</v>
      </c>
      <c r="F3502" t="s">
        <v>58</v>
      </c>
      <c r="G3502" t="s">
        <v>33</v>
      </c>
      <c r="H3502">
        <v>21.87</v>
      </c>
      <c r="I3502">
        <v>2107</v>
      </c>
      <c r="J3502">
        <v>101.13</v>
      </c>
      <c r="K3502">
        <v>6</v>
      </c>
      <c r="L3502" t="s">
        <v>68</v>
      </c>
      <c r="M3502" t="s">
        <v>35</v>
      </c>
      <c r="N3502">
        <v>75602.600000000006</v>
      </c>
      <c r="O3502" t="s">
        <v>535</v>
      </c>
      <c r="P3502" t="s">
        <v>47</v>
      </c>
      <c r="Q3502">
        <v>86.34</v>
      </c>
      <c r="R3502">
        <v>5088.8</v>
      </c>
      <c r="S3502">
        <v>3999.08</v>
      </c>
      <c r="T3502">
        <v>12086.02</v>
      </c>
      <c r="U3502" t="str">
        <f>TEXT(Table1[[#This Row],[Booking_Date]],"mmm")</f>
        <v>Sep</v>
      </c>
      <c r="V3502">
        <f>YEAR(Table1[[#This Row],[Booking_Date]])</f>
        <v>2024</v>
      </c>
      <c r="W3502" t="s">
        <v>48</v>
      </c>
      <c r="X3502" t="str">
        <f>IF(Table1[[#This Row],[Freight_Cost]]&gt;50000,"High","Low")</f>
        <v>High</v>
      </c>
      <c r="Y3502" s="5" t="str">
        <f>IF(Table1[[#This Row],[Profit]]&gt;10000,"Good","Average")</f>
        <v>Good</v>
      </c>
      <c r="Z3502" s="5" t="str" cm="1">
        <f t="array" ref="Z3502">_xlfn.IFS(K3502&lt;=5,"Excellent",K3502&lt;=10,"Good",TRUE,"Delayed")</f>
        <v>Good</v>
      </c>
      <c r="AA3502" s="5" t="str">
        <f>_xlfn.XLOOKUP(Table1[[#This Row],[Shipment_ID]],A:A,E:E)</f>
        <v>COSCO</v>
      </c>
      <c r="AB3502" s="5">
        <f t="shared" si="54"/>
        <v>12086.02</v>
      </c>
    </row>
    <row r="3503" spans="1:28">
      <c r="A3503" t="s">
        <v>3697</v>
      </c>
      <c r="B3503" s="1">
        <v>45827</v>
      </c>
      <c r="C3503" t="s">
        <v>121</v>
      </c>
      <c r="D3503" t="s">
        <v>30</v>
      </c>
      <c r="E3503" t="s">
        <v>102</v>
      </c>
      <c r="F3503" t="s">
        <v>32</v>
      </c>
      <c r="G3503" t="s">
        <v>90</v>
      </c>
      <c r="H3503">
        <v>18.39</v>
      </c>
      <c r="I3503">
        <v>556</v>
      </c>
      <c r="J3503">
        <v>88.61</v>
      </c>
      <c r="K3503">
        <v>3</v>
      </c>
      <c r="L3503" t="s">
        <v>34</v>
      </c>
      <c r="M3503" t="s">
        <v>60</v>
      </c>
      <c r="N3503">
        <v>38856.199999999997</v>
      </c>
      <c r="O3503" t="s">
        <v>240</v>
      </c>
      <c r="P3503" t="s">
        <v>74</v>
      </c>
      <c r="Q3503">
        <v>82.49</v>
      </c>
      <c r="R3503">
        <v>1847.6</v>
      </c>
      <c r="S3503">
        <v>2727.83</v>
      </c>
      <c r="T3503">
        <v>5859.62</v>
      </c>
      <c r="U3503" t="str">
        <f>TEXT(Table1[[#This Row],[Booking_Date]],"mmm")</f>
        <v>Jun</v>
      </c>
      <c r="V3503">
        <f>YEAR(Table1[[#This Row],[Booking_Date]])</f>
        <v>2025</v>
      </c>
      <c r="W3503" t="s">
        <v>75</v>
      </c>
      <c r="X3503" t="str">
        <f>IF(Table1[[#This Row],[Freight_Cost]]&gt;50000,"High","Low")</f>
        <v>Low</v>
      </c>
      <c r="Y3503" s="5" t="str">
        <f>IF(Table1[[#This Row],[Profit]]&gt;10000,"Good","Average")</f>
        <v>Average</v>
      </c>
      <c r="Z3503" s="5" t="str" cm="1">
        <f t="array" ref="Z3503">_xlfn.IFS(K3503&lt;=5,"Excellent",K3503&lt;=10,"Good",TRUE,"Delayed")</f>
        <v>Excellent</v>
      </c>
      <c r="AA3503" s="5" t="str">
        <f>_xlfn.XLOOKUP(Table1[[#This Row],[Shipment_ID]],A:A,E:E)</f>
        <v>Maersk</v>
      </c>
      <c r="AB3503" s="5">
        <f t="shared" si="54"/>
        <v>5859.62</v>
      </c>
    </row>
    <row r="3504" spans="1:28">
      <c r="A3504" t="s">
        <v>3698</v>
      </c>
      <c r="B3504" s="1">
        <v>45759</v>
      </c>
      <c r="C3504" t="s">
        <v>40</v>
      </c>
      <c r="D3504" t="s">
        <v>51</v>
      </c>
      <c r="E3504" t="s">
        <v>83</v>
      </c>
      <c r="F3504" t="s">
        <v>58</v>
      </c>
      <c r="G3504" t="s">
        <v>90</v>
      </c>
      <c r="H3504">
        <v>20.100000000000001</v>
      </c>
      <c r="I3504">
        <v>389</v>
      </c>
      <c r="J3504">
        <v>91.79</v>
      </c>
      <c r="K3504">
        <v>2</v>
      </c>
      <c r="L3504" t="s">
        <v>44</v>
      </c>
      <c r="M3504" t="s">
        <v>35</v>
      </c>
      <c r="N3504">
        <v>49772.800000000003</v>
      </c>
      <c r="O3504" t="s">
        <v>277</v>
      </c>
      <c r="P3504" t="s">
        <v>47</v>
      </c>
      <c r="Q3504">
        <v>81.22</v>
      </c>
      <c r="R3504">
        <v>1582</v>
      </c>
      <c r="S3504">
        <v>3762.27</v>
      </c>
      <c r="T3504">
        <v>4389.3999999999996</v>
      </c>
      <c r="U3504" t="str">
        <f>TEXT(Table1[[#This Row],[Booking_Date]],"mmm")</f>
        <v>Apr</v>
      </c>
      <c r="V3504">
        <f>YEAR(Table1[[#This Row],[Booking_Date]])</f>
        <v>2025</v>
      </c>
      <c r="W3504" t="s">
        <v>75</v>
      </c>
      <c r="X3504" t="str">
        <f>IF(Table1[[#This Row],[Freight_Cost]]&gt;50000,"High","Low")</f>
        <v>Low</v>
      </c>
      <c r="Y3504" s="5" t="str">
        <f>IF(Table1[[#This Row],[Profit]]&gt;10000,"Good","Average")</f>
        <v>Average</v>
      </c>
      <c r="Z3504" s="5" t="str" cm="1">
        <f t="array" ref="Z3504">_xlfn.IFS(K3504&lt;=5,"Excellent",K3504&lt;=10,"Good",TRUE,"Delayed")</f>
        <v>Excellent</v>
      </c>
      <c r="AA3504" s="5" t="str">
        <f>_xlfn.XLOOKUP(Table1[[#This Row],[Shipment_ID]],A:A,E:E)</f>
        <v>MSC</v>
      </c>
      <c r="AB3504" s="5">
        <f t="shared" si="54"/>
        <v>4389.3999999999996</v>
      </c>
    </row>
    <row r="3505" spans="1:28">
      <c r="A3505" t="s">
        <v>3699</v>
      </c>
      <c r="B3505" s="1">
        <v>45510</v>
      </c>
      <c r="C3505" t="s">
        <v>121</v>
      </c>
      <c r="D3505" t="s">
        <v>56</v>
      </c>
      <c r="E3505" t="s">
        <v>31</v>
      </c>
      <c r="F3505" t="s">
        <v>32</v>
      </c>
      <c r="G3505" t="s">
        <v>90</v>
      </c>
      <c r="H3505">
        <v>13.32</v>
      </c>
      <c r="I3505">
        <v>898</v>
      </c>
      <c r="J3505">
        <v>85.17</v>
      </c>
      <c r="K3505">
        <v>3</v>
      </c>
      <c r="L3505" t="s">
        <v>34</v>
      </c>
      <c r="M3505" t="s">
        <v>60</v>
      </c>
      <c r="N3505">
        <v>37984.400000000001</v>
      </c>
      <c r="O3505" t="s">
        <v>130</v>
      </c>
      <c r="P3505" t="s">
        <v>37</v>
      </c>
      <c r="Q3505">
        <v>88.96</v>
      </c>
      <c r="R3505">
        <v>2328.8000000000002</v>
      </c>
      <c r="S3505">
        <v>3537.9</v>
      </c>
      <c r="T3505">
        <v>3252.64</v>
      </c>
      <c r="U3505" t="str">
        <f>TEXT(Table1[[#This Row],[Booking_Date]],"mmm")</f>
        <v>Aug</v>
      </c>
      <c r="V3505">
        <f>YEAR(Table1[[#This Row],[Booking_Date]])</f>
        <v>2024</v>
      </c>
      <c r="W3505" t="s">
        <v>48</v>
      </c>
      <c r="X3505" t="str">
        <f>IF(Table1[[#This Row],[Freight_Cost]]&gt;50000,"High","Low")</f>
        <v>Low</v>
      </c>
      <c r="Y3505" s="5" t="str">
        <f>IF(Table1[[#This Row],[Profit]]&gt;10000,"Good","Average")</f>
        <v>Average</v>
      </c>
      <c r="Z3505" s="5" t="str" cm="1">
        <f t="array" ref="Z3505">_xlfn.IFS(K3505&lt;=5,"Excellent",K3505&lt;=10,"Good",TRUE,"Delayed")</f>
        <v>Excellent</v>
      </c>
      <c r="AA3505" s="5" t="str">
        <f>_xlfn.XLOOKUP(Table1[[#This Row],[Shipment_ID]],A:A,E:E)</f>
        <v>Hapag-Lloyd</v>
      </c>
      <c r="AB3505" s="5">
        <f t="shared" si="54"/>
        <v>3252.64</v>
      </c>
    </row>
    <row r="3506" spans="1:28">
      <c r="A3506" t="s">
        <v>3700</v>
      </c>
      <c r="B3506" s="1">
        <v>46043</v>
      </c>
      <c r="C3506" t="s">
        <v>50</v>
      </c>
      <c r="D3506" t="s">
        <v>65</v>
      </c>
      <c r="E3506" t="s">
        <v>42</v>
      </c>
      <c r="F3506" t="s">
        <v>32</v>
      </c>
      <c r="G3506" t="s">
        <v>43</v>
      </c>
      <c r="H3506">
        <v>26.97</v>
      </c>
      <c r="I3506">
        <v>2285</v>
      </c>
      <c r="J3506">
        <v>86.82</v>
      </c>
      <c r="K3506">
        <v>7</v>
      </c>
      <c r="L3506" t="s">
        <v>44</v>
      </c>
      <c r="M3506" t="s">
        <v>60</v>
      </c>
      <c r="N3506">
        <v>62111.4</v>
      </c>
      <c r="O3506" t="s">
        <v>109</v>
      </c>
      <c r="P3506" t="s">
        <v>78</v>
      </c>
      <c r="Q3506">
        <v>84.64</v>
      </c>
      <c r="R3506">
        <v>5648.8</v>
      </c>
      <c r="S3506">
        <v>2513.67</v>
      </c>
      <c r="T3506">
        <v>6985.41</v>
      </c>
      <c r="U3506" t="str">
        <f>TEXT(Table1[[#This Row],[Booking_Date]],"mmm")</f>
        <v>Jan</v>
      </c>
      <c r="V3506">
        <f>YEAR(Table1[[#This Row],[Booking_Date]])</f>
        <v>2026</v>
      </c>
      <c r="W3506" t="s">
        <v>38</v>
      </c>
      <c r="X3506" t="str">
        <f>IF(Table1[[#This Row],[Freight_Cost]]&gt;50000,"High","Low")</f>
        <v>High</v>
      </c>
      <c r="Y3506" s="5" t="str">
        <f>IF(Table1[[#This Row],[Profit]]&gt;10000,"Good","Average")</f>
        <v>Average</v>
      </c>
      <c r="Z3506" s="5" t="str" cm="1">
        <f t="array" ref="Z3506">_xlfn.IFS(K3506&lt;=5,"Excellent",K3506&lt;=10,"Good",TRUE,"Delayed")</f>
        <v>Good</v>
      </c>
      <c r="AA3506" s="5" t="str">
        <f>_xlfn.XLOOKUP(Table1[[#This Row],[Shipment_ID]],A:A,E:E)</f>
        <v>CMA CGM</v>
      </c>
      <c r="AB3506" s="5">
        <f t="shared" si="54"/>
        <v>6985.41</v>
      </c>
    </row>
    <row r="3507" spans="1:28">
      <c r="A3507" t="s">
        <v>3701</v>
      </c>
      <c r="B3507" s="1">
        <v>45967</v>
      </c>
      <c r="C3507" t="s">
        <v>64</v>
      </c>
      <c r="D3507" t="s">
        <v>51</v>
      </c>
      <c r="E3507" t="s">
        <v>99</v>
      </c>
      <c r="F3507" t="s">
        <v>58</v>
      </c>
      <c r="G3507" t="s">
        <v>84</v>
      </c>
      <c r="H3507">
        <v>20.239999999999998</v>
      </c>
      <c r="I3507">
        <v>1377</v>
      </c>
      <c r="J3507">
        <v>95.25</v>
      </c>
      <c r="K3507">
        <v>5</v>
      </c>
      <c r="L3507" t="s">
        <v>68</v>
      </c>
      <c r="M3507" t="s">
        <v>45</v>
      </c>
      <c r="N3507">
        <v>62170</v>
      </c>
      <c r="O3507" t="s">
        <v>354</v>
      </c>
      <c r="P3507" t="s">
        <v>70</v>
      </c>
      <c r="Q3507">
        <v>84.96</v>
      </c>
      <c r="R3507">
        <v>3563.6</v>
      </c>
      <c r="S3507">
        <v>3492.86</v>
      </c>
      <c r="T3507">
        <v>11106.43</v>
      </c>
      <c r="U3507" t="str">
        <f>TEXT(Table1[[#This Row],[Booking_Date]],"mmm")</f>
        <v>Nov</v>
      </c>
      <c r="V3507">
        <f>YEAR(Table1[[#This Row],[Booking_Date]])</f>
        <v>2025</v>
      </c>
      <c r="W3507" t="s">
        <v>104</v>
      </c>
      <c r="X3507" t="str">
        <f>IF(Table1[[#This Row],[Freight_Cost]]&gt;50000,"High","Low")</f>
        <v>High</v>
      </c>
      <c r="Y3507" s="5" t="str">
        <f>IF(Table1[[#This Row],[Profit]]&gt;10000,"Good","Average")</f>
        <v>Good</v>
      </c>
      <c r="Z3507" s="5" t="str" cm="1">
        <f t="array" ref="Z3507">_xlfn.IFS(K3507&lt;=5,"Excellent",K3507&lt;=10,"Good",TRUE,"Delayed")</f>
        <v>Excellent</v>
      </c>
      <c r="AA3507" s="5" t="str">
        <f>_xlfn.XLOOKUP(Table1[[#This Row],[Shipment_ID]],A:A,E:E)</f>
        <v>ONE</v>
      </c>
      <c r="AB3507" s="5">
        <f t="shared" si="54"/>
        <v>11106.43</v>
      </c>
    </row>
    <row r="3508" spans="1:28">
      <c r="A3508" t="s">
        <v>3702</v>
      </c>
      <c r="B3508" s="1">
        <v>45516</v>
      </c>
      <c r="C3508" t="s">
        <v>29</v>
      </c>
      <c r="D3508" t="s">
        <v>30</v>
      </c>
      <c r="E3508" t="s">
        <v>31</v>
      </c>
      <c r="F3508" t="s">
        <v>58</v>
      </c>
      <c r="G3508" t="s">
        <v>67</v>
      </c>
      <c r="H3508">
        <v>27.59</v>
      </c>
      <c r="I3508">
        <v>2225</v>
      </c>
      <c r="J3508">
        <v>86.15</v>
      </c>
      <c r="K3508">
        <v>6</v>
      </c>
      <c r="L3508" t="s">
        <v>34</v>
      </c>
      <c r="M3508" t="s">
        <v>35</v>
      </c>
      <c r="N3508">
        <v>82869</v>
      </c>
      <c r="O3508" t="s">
        <v>168</v>
      </c>
      <c r="P3508" t="s">
        <v>37</v>
      </c>
      <c r="Q3508">
        <v>84.46</v>
      </c>
      <c r="R3508">
        <v>5553.6</v>
      </c>
      <c r="S3508">
        <v>1922.71</v>
      </c>
      <c r="T3508">
        <v>14041.69</v>
      </c>
      <c r="U3508" t="str">
        <f>TEXT(Table1[[#This Row],[Booking_Date]],"mmm")</f>
        <v>Aug</v>
      </c>
      <c r="V3508">
        <f>YEAR(Table1[[#This Row],[Booking_Date]])</f>
        <v>2024</v>
      </c>
      <c r="W3508" t="s">
        <v>48</v>
      </c>
      <c r="X3508" t="str">
        <f>IF(Table1[[#This Row],[Freight_Cost]]&gt;50000,"High","Low")</f>
        <v>High</v>
      </c>
      <c r="Y3508" s="5" t="str">
        <f>IF(Table1[[#This Row],[Profit]]&gt;10000,"Good","Average")</f>
        <v>Good</v>
      </c>
      <c r="Z3508" s="5" t="str" cm="1">
        <f t="array" ref="Z3508">_xlfn.IFS(K3508&lt;=5,"Excellent",K3508&lt;=10,"Good",TRUE,"Delayed")</f>
        <v>Good</v>
      </c>
      <c r="AA3508" s="5" t="str">
        <f>_xlfn.XLOOKUP(Table1[[#This Row],[Shipment_ID]],A:A,E:E)</f>
        <v>Hapag-Lloyd</v>
      </c>
      <c r="AB3508" s="5">
        <f t="shared" si="54"/>
        <v>14041.69</v>
      </c>
    </row>
    <row r="3509" spans="1:28">
      <c r="A3509" t="s">
        <v>3703</v>
      </c>
      <c r="B3509" s="1">
        <v>46097</v>
      </c>
      <c r="C3509" t="s">
        <v>50</v>
      </c>
      <c r="D3509" t="s">
        <v>41</v>
      </c>
      <c r="E3509" t="s">
        <v>57</v>
      </c>
      <c r="F3509" t="s">
        <v>32</v>
      </c>
      <c r="G3509" t="s">
        <v>67</v>
      </c>
      <c r="H3509">
        <v>23.58</v>
      </c>
      <c r="I3509">
        <v>610</v>
      </c>
      <c r="J3509">
        <v>91.4</v>
      </c>
      <c r="K3509">
        <v>3</v>
      </c>
      <c r="L3509" t="s">
        <v>68</v>
      </c>
      <c r="M3509" t="s">
        <v>35</v>
      </c>
      <c r="N3509">
        <v>46010</v>
      </c>
      <c r="O3509" t="s">
        <v>61</v>
      </c>
      <c r="P3509" t="s">
        <v>62</v>
      </c>
      <c r="Q3509">
        <v>87.76</v>
      </c>
      <c r="R3509">
        <v>2163.1999999999998</v>
      </c>
      <c r="S3509">
        <v>3793.35</v>
      </c>
      <c r="T3509">
        <v>6772.69</v>
      </c>
      <c r="U3509" t="str">
        <f>TEXT(Table1[[#This Row],[Booking_Date]],"mmm")</f>
        <v>Mar</v>
      </c>
      <c r="V3509">
        <f>YEAR(Table1[[#This Row],[Booking_Date]])</f>
        <v>2026</v>
      </c>
      <c r="W3509" t="s">
        <v>38</v>
      </c>
      <c r="X3509" t="str">
        <f>IF(Table1[[#This Row],[Freight_Cost]]&gt;50000,"High","Low")</f>
        <v>Low</v>
      </c>
      <c r="Y3509" s="5" t="str">
        <f>IF(Table1[[#This Row],[Profit]]&gt;10000,"Good","Average")</f>
        <v>Average</v>
      </c>
      <c r="Z3509" s="5" t="str" cm="1">
        <f t="array" ref="Z3509">_xlfn.IFS(K3509&lt;=5,"Excellent",K3509&lt;=10,"Good",TRUE,"Delayed")</f>
        <v>Excellent</v>
      </c>
      <c r="AA3509" s="5" t="str">
        <f>_xlfn.XLOOKUP(Table1[[#This Row],[Shipment_ID]],A:A,E:E)</f>
        <v>Evergreen</v>
      </c>
      <c r="AB3509" s="5">
        <f t="shared" si="54"/>
        <v>6772.69</v>
      </c>
    </row>
    <row r="3510" spans="1:28">
      <c r="A3510" t="s">
        <v>3704</v>
      </c>
      <c r="B3510" s="1">
        <v>45645</v>
      </c>
      <c r="C3510" t="s">
        <v>64</v>
      </c>
      <c r="D3510" t="s">
        <v>30</v>
      </c>
      <c r="E3510" t="s">
        <v>102</v>
      </c>
      <c r="F3510" t="s">
        <v>58</v>
      </c>
      <c r="G3510" t="s">
        <v>52</v>
      </c>
      <c r="H3510">
        <v>13.71</v>
      </c>
      <c r="I3510">
        <v>1239</v>
      </c>
      <c r="J3510">
        <v>97.5</v>
      </c>
      <c r="K3510">
        <v>5</v>
      </c>
      <c r="L3510" t="s">
        <v>34</v>
      </c>
      <c r="M3510" t="s">
        <v>35</v>
      </c>
      <c r="N3510">
        <v>59907</v>
      </c>
      <c r="O3510" t="s">
        <v>266</v>
      </c>
      <c r="P3510" t="s">
        <v>54</v>
      </c>
      <c r="Q3510">
        <v>85.6</v>
      </c>
      <c r="R3510">
        <v>3026.4</v>
      </c>
      <c r="S3510">
        <v>1982.97</v>
      </c>
      <c r="T3510">
        <v>10348.76</v>
      </c>
      <c r="U3510" t="str">
        <f>TEXT(Table1[[#This Row],[Booking_Date]],"mmm")</f>
        <v>Dec</v>
      </c>
      <c r="V3510">
        <f>YEAR(Table1[[#This Row],[Booking_Date]])</f>
        <v>2024</v>
      </c>
      <c r="W3510" t="s">
        <v>104</v>
      </c>
      <c r="X3510" t="str">
        <f>IF(Table1[[#This Row],[Freight_Cost]]&gt;50000,"High","Low")</f>
        <v>High</v>
      </c>
      <c r="Y3510" s="5" t="str">
        <f>IF(Table1[[#This Row],[Profit]]&gt;10000,"Good","Average")</f>
        <v>Good</v>
      </c>
      <c r="Z3510" s="5" t="str" cm="1">
        <f t="array" ref="Z3510">_xlfn.IFS(K3510&lt;=5,"Excellent",K3510&lt;=10,"Good",TRUE,"Delayed")</f>
        <v>Excellent</v>
      </c>
      <c r="AA3510" s="5" t="str">
        <f>_xlfn.XLOOKUP(Table1[[#This Row],[Shipment_ID]],A:A,E:E)</f>
        <v>Maersk</v>
      </c>
      <c r="AB3510" s="5">
        <f t="shared" si="54"/>
        <v>10348.76</v>
      </c>
    </row>
    <row r="3511" spans="1:28">
      <c r="A3511" t="s">
        <v>3705</v>
      </c>
      <c r="B3511" s="1">
        <v>46007</v>
      </c>
      <c r="C3511" t="s">
        <v>115</v>
      </c>
      <c r="D3511" t="s">
        <v>72</v>
      </c>
      <c r="E3511" t="s">
        <v>66</v>
      </c>
      <c r="F3511" t="s">
        <v>58</v>
      </c>
      <c r="G3511" t="s">
        <v>43</v>
      </c>
      <c r="H3511">
        <v>21.12</v>
      </c>
      <c r="I3511">
        <v>1731</v>
      </c>
      <c r="J3511">
        <v>95.47</v>
      </c>
      <c r="K3511">
        <v>4</v>
      </c>
      <c r="L3511" t="s">
        <v>68</v>
      </c>
      <c r="M3511" t="s">
        <v>35</v>
      </c>
      <c r="N3511">
        <v>69736.399999999994</v>
      </c>
      <c r="O3511" t="s">
        <v>256</v>
      </c>
      <c r="P3511" t="s">
        <v>78</v>
      </c>
      <c r="Q3511">
        <v>81.709999999999994</v>
      </c>
      <c r="R3511">
        <v>4306.8</v>
      </c>
      <c r="S3511">
        <v>2946.06</v>
      </c>
      <c r="T3511">
        <v>7739.33</v>
      </c>
      <c r="U3511" t="str">
        <f>TEXT(Table1[[#This Row],[Booking_Date]],"mmm")</f>
        <v>Dec</v>
      </c>
      <c r="V3511">
        <f>YEAR(Table1[[#This Row],[Booking_Date]])</f>
        <v>2025</v>
      </c>
      <c r="W3511" t="s">
        <v>104</v>
      </c>
      <c r="X3511" t="str">
        <f>IF(Table1[[#This Row],[Freight_Cost]]&gt;50000,"High","Low")</f>
        <v>High</v>
      </c>
      <c r="Y3511" s="5" t="str">
        <f>IF(Table1[[#This Row],[Profit]]&gt;10000,"Good","Average")</f>
        <v>Average</v>
      </c>
      <c r="Z3511" s="5" t="str" cm="1">
        <f t="array" ref="Z3511">_xlfn.IFS(K3511&lt;=5,"Excellent",K3511&lt;=10,"Good",TRUE,"Delayed")</f>
        <v>Excellent</v>
      </c>
      <c r="AA3511" s="5" t="str">
        <f>_xlfn.XLOOKUP(Table1[[#This Row],[Shipment_ID]],A:A,E:E)</f>
        <v>COSCO</v>
      </c>
      <c r="AB3511" s="5">
        <f t="shared" si="54"/>
        <v>7739.33</v>
      </c>
    </row>
    <row r="3512" spans="1:28">
      <c r="A3512" t="s">
        <v>3706</v>
      </c>
      <c r="B3512" s="1">
        <v>46097</v>
      </c>
      <c r="C3512" t="s">
        <v>29</v>
      </c>
      <c r="D3512" t="s">
        <v>41</v>
      </c>
      <c r="E3512" t="s">
        <v>31</v>
      </c>
      <c r="F3512" t="s">
        <v>58</v>
      </c>
      <c r="G3512" t="s">
        <v>59</v>
      </c>
      <c r="H3512">
        <v>25.59</v>
      </c>
      <c r="I3512">
        <v>952</v>
      </c>
      <c r="J3512">
        <v>101.8</v>
      </c>
      <c r="K3512">
        <v>3</v>
      </c>
      <c r="L3512" t="s">
        <v>34</v>
      </c>
      <c r="M3512" t="s">
        <v>35</v>
      </c>
      <c r="N3512">
        <v>67671</v>
      </c>
      <c r="O3512" t="s">
        <v>507</v>
      </c>
      <c r="P3512" t="s">
        <v>54</v>
      </c>
      <c r="Q3512">
        <v>84.5</v>
      </c>
      <c r="R3512">
        <v>2927.6</v>
      </c>
      <c r="S3512">
        <v>3700.95</v>
      </c>
      <c r="T3512">
        <v>9646.89</v>
      </c>
      <c r="U3512" t="str">
        <f>TEXT(Table1[[#This Row],[Booking_Date]],"mmm")</f>
        <v>Mar</v>
      </c>
      <c r="V3512">
        <f>YEAR(Table1[[#This Row],[Booking_Date]])</f>
        <v>2026</v>
      </c>
      <c r="W3512" t="s">
        <v>38</v>
      </c>
      <c r="X3512" t="str">
        <f>IF(Table1[[#This Row],[Freight_Cost]]&gt;50000,"High","Low")</f>
        <v>High</v>
      </c>
      <c r="Y3512" s="5" t="str">
        <f>IF(Table1[[#This Row],[Profit]]&gt;10000,"Good","Average")</f>
        <v>Average</v>
      </c>
      <c r="Z3512" s="5" t="str" cm="1">
        <f t="array" ref="Z3512">_xlfn.IFS(K3512&lt;=5,"Excellent",K3512&lt;=10,"Good",TRUE,"Delayed")</f>
        <v>Excellent</v>
      </c>
      <c r="AA3512" s="5" t="str">
        <f>_xlfn.XLOOKUP(Table1[[#This Row],[Shipment_ID]],A:A,E:E)</f>
        <v>Hapag-Lloyd</v>
      </c>
      <c r="AB3512" s="5">
        <f t="shared" si="54"/>
        <v>9646.89</v>
      </c>
    </row>
    <row r="3513" spans="1:28">
      <c r="A3513" t="s">
        <v>3707</v>
      </c>
      <c r="B3513" s="1">
        <v>45931</v>
      </c>
      <c r="C3513" t="s">
        <v>121</v>
      </c>
      <c r="D3513" t="s">
        <v>82</v>
      </c>
      <c r="E3513" t="s">
        <v>99</v>
      </c>
      <c r="F3513" t="s">
        <v>58</v>
      </c>
      <c r="G3513" t="s">
        <v>67</v>
      </c>
      <c r="H3513">
        <v>20.76</v>
      </c>
      <c r="I3513">
        <v>1135</v>
      </c>
      <c r="J3513">
        <v>93.03</v>
      </c>
      <c r="K3513">
        <v>3</v>
      </c>
      <c r="L3513" t="s">
        <v>68</v>
      </c>
      <c r="M3513" t="s">
        <v>45</v>
      </c>
      <c r="N3513">
        <v>59467.6</v>
      </c>
      <c r="O3513" t="s">
        <v>527</v>
      </c>
      <c r="P3513" t="s">
        <v>70</v>
      </c>
      <c r="Q3513">
        <v>87.62</v>
      </c>
      <c r="R3513">
        <v>3100.4</v>
      </c>
      <c r="S3513">
        <v>4555.38</v>
      </c>
      <c r="T3513">
        <v>9143.16</v>
      </c>
      <c r="U3513" t="str">
        <f>TEXT(Table1[[#This Row],[Booking_Date]],"mmm")</f>
        <v>Oct</v>
      </c>
      <c r="V3513">
        <f>YEAR(Table1[[#This Row],[Booking_Date]])</f>
        <v>2025</v>
      </c>
      <c r="W3513" t="s">
        <v>104</v>
      </c>
      <c r="X3513" t="str">
        <f>IF(Table1[[#This Row],[Freight_Cost]]&gt;50000,"High","Low")</f>
        <v>High</v>
      </c>
      <c r="Y3513" s="5" t="str">
        <f>IF(Table1[[#This Row],[Profit]]&gt;10000,"Good","Average")</f>
        <v>Average</v>
      </c>
      <c r="Z3513" s="5" t="str" cm="1">
        <f t="array" ref="Z3513">_xlfn.IFS(K3513&lt;=5,"Excellent",K3513&lt;=10,"Good",TRUE,"Delayed")</f>
        <v>Excellent</v>
      </c>
      <c r="AA3513" s="5" t="str">
        <f>_xlfn.XLOOKUP(Table1[[#This Row],[Shipment_ID]],A:A,E:E)</f>
        <v>ONE</v>
      </c>
      <c r="AB3513" s="5">
        <f t="shared" si="54"/>
        <v>9143.16</v>
      </c>
    </row>
    <row r="3514" spans="1:28">
      <c r="A3514" t="s">
        <v>3708</v>
      </c>
      <c r="B3514" s="1">
        <v>45923</v>
      </c>
      <c r="C3514" t="s">
        <v>29</v>
      </c>
      <c r="D3514" t="s">
        <v>108</v>
      </c>
      <c r="E3514" t="s">
        <v>66</v>
      </c>
      <c r="F3514" t="s">
        <v>32</v>
      </c>
      <c r="G3514" t="s">
        <v>33</v>
      </c>
      <c r="H3514">
        <v>26.3</v>
      </c>
      <c r="I3514">
        <v>1785</v>
      </c>
      <c r="J3514">
        <v>90.78</v>
      </c>
      <c r="K3514">
        <v>5</v>
      </c>
      <c r="L3514" t="s">
        <v>34</v>
      </c>
      <c r="M3514" t="s">
        <v>45</v>
      </c>
      <c r="N3514">
        <v>62483.6</v>
      </c>
      <c r="O3514" t="s">
        <v>307</v>
      </c>
      <c r="P3514" t="s">
        <v>54</v>
      </c>
      <c r="Q3514">
        <v>86.8</v>
      </c>
      <c r="R3514">
        <v>4622</v>
      </c>
      <c r="S3514">
        <v>4592.76</v>
      </c>
      <c r="T3514">
        <v>8721.24</v>
      </c>
      <c r="U3514" t="str">
        <f>TEXT(Table1[[#This Row],[Booking_Date]],"mmm")</f>
        <v>Sep</v>
      </c>
      <c r="V3514">
        <f>YEAR(Table1[[#This Row],[Booking_Date]])</f>
        <v>2025</v>
      </c>
      <c r="W3514" t="s">
        <v>48</v>
      </c>
      <c r="X3514" t="str">
        <f>IF(Table1[[#This Row],[Freight_Cost]]&gt;50000,"High","Low")</f>
        <v>High</v>
      </c>
      <c r="Y3514" s="5" t="str">
        <f>IF(Table1[[#This Row],[Profit]]&gt;10000,"Good","Average")</f>
        <v>Average</v>
      </c>
      <c r="Z3514" s="5" t="str" cm="1">
        <f t="array" ref="Z3514">_xlfn.IFS(K3514&lt;=5,"Excellent",K3514&lt;=10,"Good",TRUE,"Delayed")</f>
        <v>Excellent</v>
      </c>
      <c r="AA3514" s="5" t="str">
        <f>_xlfn.XLOOKUP(Table1[[#This Row],[Shipment_ID]],A:A,E:E)</f>
        <v>COSCO</v>
      </c>
      <c r="AB3514" s="5">
        <f t="shared" si="54"/>
        <v>8721.24</v>
      </c>
    </row>
    <row r="3515" spans="1:28">
      <c r="A3515" t="s">
        <v>3709</v>
      </c>
      <c r="B3515" s="1">
        <v>45892</v>
      </c>
      <c r="C3515" t="s">
        <v>115</v>
      </c>
      <c r="D3515" t="s">
        <v>72</v>
      </c>
      <c r="E3515" t="s">
        <v>66</v>
      </c>
      <c r="F3515" t="s">
        <v>32</v>
      </c>
      <c r="G3515" t="s">
        <v>90</v>
      </c>
      <c r="H3515">
        <v>23.19</v>
      </c>
      <c r="I3515">
        <v>1126</v>
      </c>
      <c r="J3515">
        <v>101.25</v>
      </c>
      <c r="K3515">
        <v>2</v>
      </c>
      <c r="L3515" t="s">
        <v>34</v>
      </c>
      <c r="M3515" t="s">
        <v>60</v>
      </c>
      <c r="N3515">
        <v>51533</v>
      </c>
      <c r="O3515" t="s">
        <v>73</v>
      </c>
      <c r="P3515" t="s">
        <v>37</v>
      </c>
      <c r="Q3515">
        <v>81.72</v>
      </c>
      <c r="R3515">
        <v>3179.6</v>
      </c>
      <c r="S3515">
        <v>4730.6000000000004</v>
      </c>
      <c r="T3515">
        <v>4144.8999999999996</v>
      </c>
      <c r="U3515" t="str">
        <f>TEXT(Table1[[#This Row],[Booking_Date]],"mmm")</f>
        <v>Aug</v>
      </c>
      <c r="V3515">
        <f>YEAR(Table1[[#This Row],[Booking_Date]])</f>
        <v>2025</v>
      </c>
      <c r="W3515" t="s">
        <v>48</v>
      </c>
      <c r="X3515" t="str">
        <f>IF(Table1[[#This Row],[Freight_Cost]]&gt;50000,"High","Low")</f>
        <v>High</v>
      </c>
      <c r="Y3515" s="5" t="str">
        <f>IF(Table1[[#This Row],[Profit]]&gt;10000,"Good","Average")</f>
        <v>Average</v>
      </c>
      <c r="Z3515" s="5" t="str" cm="1">
        <f t="array" ref="Z3515">_xlfn.IFS(K3515&lt;=5,"Excellent",K3515&lt;=10,"Good",TRUE,"Delayed")</f>
        <v>Excellent</v>
      </c>
      <c r="AA3515" s="5" t="str">
        <f>_xlfn.XLOOKUP(Table1[[#This Row],[Shipment_ID]],A:A,E:E)</f>
        <v>COSCO</v>
      </c>
      <c r="AB3515" s="5">
        <f t="shared" si="54"/>
        <v>4144.8999999999996</v>
      </c>
    </row>
    <row r="3516" spans="1:28">
      <c r="A3516" t="s">
        <v>3710</v>
      </c>
      <c r="B3516" s="1">
        <v>45833</v>
      </c>
      <c r="C3516" t="s">
        <v>115</v>
      </c>
      <c r="D3516" t="s">
        <v>108</v>
      </c>
      <c r="E3516" t="s">
        <v>57</v>
      </c>
      <c r="F3516" t="s">
        <v>32</v>
      </c>
      <c r="G3516" t="s">
        <v>52</v>
      </c>
      <c r="H3516">
        <v>12.29</v>
      </c>
      <c r="I3516">
        <v>1916</v>
      </c>
      <c r="J3516">
        <v>89.08</v>
      </c>
      <c r="K3516">
        <v>4</v>
      </c>
      <c r="L3516" t="s">
        <v>34</v>
      </c>
      <c r="M3516" t="s">
        <v>60</v>
      </c>
      <c r="N3516">
        <v>49742.6</v>
      </c>
      <c r="O3516" t="s">
        <v>259</v>
      </c>
      <c r="P3516" t="s">
        <v>47</v>
      </c>
      <c r="Q3516">
        <v>84.23</v>
      </c>
      <c r="R3516">
        <v>4323.6000000000004</v>
      </c>
      <c r="S3516">
        <v>4809.78</v>
      </c>
      <c r="T3516">
        <v>8791.74</v>
      </c>
      <c r="U3516" t="str">
        <f>TEXT(Table1[[#This Row],[Booking_Date]],"mmm")</f>
        <v>Jun</v>
      </c>
      <c r="V3516">
        <f>YEAR(Table1[[#This Row],[Booking_Date]])</f>
        <v>2025</v>
      </c>
      <c r="W3516" t="s">
        <v>75</v>
      </c>
      <c r="X3516" t="str">
        <f>IF(Table1[[#This Row],[Freight_Cost]]&gt;50000,"High","Low")</f>
        <v>Low</v>
      </c>
      <c r="Y3516" s="5" t="str">
        <f>IF(Table1[[#This Row],[Profit]]&gt;10000,"Good","Average")</f>
        <v>Average</v>
      </c>
      <c r="Z3516" s="5" t="str" cm="1">
        <f t="array" ref="Z3516">_xlfn.IFS(K3516&lt;=5,"Excellent",K3516&lt;=10,"Good",TRUE,"Delayed")</f>
        <v>Excellent</v>
      </c>
      <c r="AA3516" s="5" t="str">
        <f>_xlfn.XLOOKUP(Table1[[#This Row],[Shipment_ID]],A:A,E:E)</f>
        <v>Evergreen</v>
      </c>
      <c r="AB3516" s="5">
        <f t="shared" si="54"/>
        <v>8791.74</v>
      </c>
    </row>
    <row r="3517" spans="1:28">
      <c r="A3517" t="s">
        <v>3711</v>
      </c>
      <c r="B3517" s="1">
        <v>45403</v>
      </c>
      <c r="C3517" t="s">
        <v>50</v>
      </c>
      <c r="D3517" t="s">
        <v>65</v>
      </c>
      <c r="E3517" t="s">
        <v>42</v>
      </c>
      <c r="F3517" t="s">
        <v>58</v>
      </c>
      <c r="G3517" t="s">
        <v>43</v>
      </c>
      <c r="H3517">
        <v>15.79</v>
      </c>
      <c r="I3517">
        <v>1563</v>
      </c>
      <c r="J3517">
        <v>93.91</v>
      </c>
      <c r="K3517">
        <v>5</v>
      </c>
      <c r="L3517" t="s">
        <v>34</v>
      </c>
      <c r="M3517" t="s">
        <v>35</v>
      </c>
      <c r="N3517">
        <v>65236.2</v>
      </c>
      <c r="O3517" t="s">
        <v>259</v>
      </c>
      <c r="P3517" t="s">
        <v>70</v>
      </c>
      <c r="Q3517">
        <v>88.08</v>
      </c>
      <c r="R3517">
        <v>3757.6</v>
      </c>
      <c r="S3517">
        <v>1646.03</v>
      </c>
      <c r="T3517">
        <v>6686.39</v>
      </c>
      <c r="U3517" t="str">
        <f>TEXT(Table1[[#This Row],[Booking_Date]],"mmm")</f>
        <v>Apr</v>
      </c>
      <c r="V3517">
        <f>YEAR(Table1[[#This Row],[Booking_Date]])</f>
        <v>2024</v>
      </c>
      <c r="W3517" t="s">
        <v>75</v>
      </c>
      <c r="X3517" t="str">
        <f>IF(Table1[[#This Row],[Freight_Cost]]&gt;50000,"High","Low")</f>
        <v>High</v>
      </c>
      <c r="Y3517" s="5" t="str">
        <f>IF(Table1[[#This Row],[Profit]]&gt;10000,"Good","Average")</f>
        <v>Average</v>
      </c>
      <c r="Z3517" s="5" t="str" cm="1">
        <f t="array" ref="Z3517">_xlfn.IFS(K3517&lt;=5,"Excellent",K3517&lt;=10,"Good",TRUE,"Delayed")</f>
        <v>Excellent</v>
      </c>
      <c r="AA3517" s="5" t="str">
        <f>_xlfn.XLOOKUP(Table1[[#This Row],[Shipment_ID]],A:A,E:E)</f>
        <v>CMA CGM</v>
      </c>
      <c r="AB3517" s="5">
        <f t="shared" si="54"/>
        <v>6686.39</v>
      </c>
    </row>
    <row r="3518" spans="1:28">
      <c r="A3518" t="s">
        <v>3712</v>
      </c>
      <c r="B3518" s="1">
        <v>46120</v>
      </c>
      <c r="C3518" t="s">
        <v>29</v>
      </c>
      <c r="D3518" t="s">
        <v>51</v>
      </c>
      <c r="E3518" t="s">
        <v>66</v>
      </c>
      <c r="F3518" t="s">
        <v>58</v>
      </c>
      <c r="G3518" t="s">
        <v>52</v>
      </c>
      <c r="H3518">
        <v>27.94</v>
      </c>
      <c r="I3518">
        <v>1373</v>
      </c>
      <c r="J3518">
        <v>90.76</v>
      </c>
      <c r="K3518">
        <v>3</v>
      </c>
      <c r="L3518" t="s">
        <v>44</v>
      </c>
      <c r="M3518" t="s">
        <v>60</v>
      </c>
      <c r="N3518">
        <v>64513.2</v>
      </c>
      <c r="O3518" t="s">
        <v>211</v>
      </c>
      <c r="P3518" t="s">
        <v>78</v>
      </c>
      <c r="Q3518">
        <v>83.14</v>
      </c>
      <c r="R3518">
        <v>3863.6</v>
      </c>
      <c r="S3518">
        <v>1543.11</v>
      </c>
      <c r="T3518">
        <v>10770.68</v>
      </c>
      <c r="U3518" t="str">
        <f>TEXT(Table1[[#This Row],[Booking_Date]],"mmm")</f>
        <v>Apr</v>
      </c>
      <c r="V3518">
        <f>YEAR(Table1[[#This Row],[Booking_Date]])</f>
        <v>2026</v>
      </c>
      <c r="W3518" t="s">
        <v>75</v>
      </c>
      <c r="X3518" t="str">
        <f>IF(Table1[[#This Row],[Freight_Cost]]&gt;50000,"High","Low")</f>
        <v>High</v>
      </c>
      <c r="Y3518" s="5" t="str">
        <f>IF(Table1[[#This Row],[Profit]]&gt;10000,"Good","Average")</f>
        <v>Good</v>
      </c>
      <c r="Z3518" s="5" t="str" cm="1">
        <f t="array" ref="Z3518">_xlfn.IFS(K3518&lt;=5,"Excellent",K3518&lt;=10,"Good",TRUE,"Delayed")</f>
        <v>Excellent</v>
      </c>
      <c r="AA3518" s="5" t="str">
        <f>_xlfn.XLOOKUP(Table1[[#This Row],[Shipment_ID]],A:A,E:E)</f>
        <v>COSCO</v>
      </c>
      <c r="AB3518" s="5">
        <f t="shared" si="54"/>
        <v>10770.68</v>
      </c>
    </row>
    <row r="3519" spans="1:28">
      <c r="A3519" t="s">
        <v>3713</v>
      </c>
      <c r="B3519" s="1">
        <v>45907</v>
      </c>
      <c r="C3519" t="s">
        <v>121</v>
      </c>
      <c r="D3519" t="s">
        <v>51</v>
      </c>
      <c r="E3519" t="s">
        <v>66</v>
      </c>
      <c r="F3519" t="s">
        <v>58</v>
      </c>
      <c r="G3519" t="s">
        <v>90</v>
      </c>
      <c r="H3519">
        <v>12.1</v>
      </c>
      <c r="I3519">
        <v>1071</v>
      </c>
      <c r="J3519">
        <v>100.58</v>
      </c>
      <c r="K3519">
        <v>3</v>
      </c>
      <c r="L3519" t="s">
        <v>68</v>
      </c>
      <c r="M3519" t="s">
        <v>35</v>
      </c>
      <c r="N3519">
        <v>54311.6</v>
      </c>
      <c r="O3519" t="s">
        <v>479</v>
      </c>
      <c r="P3519" t="s">
        <v>47</v>
      </c>
      <c r="Q3519">
        <v>81.239999999999995</v>
      </c>
      <c r="R3519">
        <v>2626</v>
      </c>
      <c r="S3519">
        <v>2958.96</v>
      </c>
      <c r="T3519">
        <v>9439.18</v>
      </c>
      <c r="U3519" t="str">
        <f>TEXT(Table1[[#This Row],[Booking_Date]],"mmm")</f>
        <v>Sep</v>
      </c>
      <c r="V3519">
        <f>YEAR(Table1[[#This Row],[Booking_Date]])</f>
        <v>2025</v>
      </c>
      <c r="W3519" t="s">
        <v>48</v>
      </c>
      <c r="X3519" t="str">
        <f>IF(Table1[[#This Row],[Freight_Cost]]&gt;50000,"High","Low")</f>
        <v>High</v>
      </c>
      <c r="Y3519" s="5" t="str">
        <f>IF(Table1[[#This Row],[Profit]]&gt;10000,"Good","Average")</f>
        <v>Average</v>
      </c>
      <c r="Z3519" s="5" t="str" cm="1">
        <f t="array" ref="Z3519">_xlfn.IFS(K3519&lt;=5,"Excellent",K3519&lt;=10,"Good",TRUE,"Delayed")</f>
        <v>Excellent</v>
      </c>
      <c r="AA3519" s="5" t="str">
        <f>_xlfn.XLOOKUP(Table1[[#This Row],[Shipment_ID]],A:A,E:E)</f>
        <v>COSCO</v>
      </c>
      <c r="AB3519" s="5">
        <f t="shared" si="54"/>
        <v>9439.18</v>
      </c>
    </row>
    <row r="3520" spans="1:28">
      <c r="A3520" t="s">
        <v>3714</v>
      </c>
      <c r="B3520" s="1">
        <v>45705</v>
      </c>
      <c r="C3520" t="s">
        <v>115</v>
      </c>
      <c r="D3520" t="s">
        <v>72</v>
      </c>
      <c r="E3520" t="s">
        <v>99</v>
      </c>
      <c r="F3520" t="s">
        <v>32</v>
      </c>
      <c r="G3520" t="s">
        <v>33</v>
      </c>
      <c r="H3520">
        <v>10.75</v>
      </c>
      <c r="I3520">
        <v>2585</v>
      </c>
      <c r="J3520">
        <v>89.33</v>
      </c>
      <c r="K3520">
        <v>8</v>
      </c>
      <c r="L3520" t="s">
        <v>34</v>
      </c>
      <c r="M3520" t="s">
        <v>60</v>
      </c>
      <c r="N3520">
        <v>56414.6</v>
      </c>
      <c r="O3520" t="s">
        <v>137</v>
      </c>
      <c r="P3520" t="s">
        <v>37</v>
      </c>
      <c r="Q3520">
        <v>88.94</v>
      </c>
      <c r="R3520">
        <v>5600</v>
      </c>
      <c r="S3520">
        <v>1892.66</v>
      </c>
      <c r="T3520">
        <v>6050.96</v>
      </c>
      <c r="U3520" t="str">
        <f>TEXT(Table1[[#This Row],[Booking_Date]],"mmm")</f>
        <v>Feb</v>
      </c>
      <c r="V3520">
        <f>YEAR(Table1[[#This Row],[Booking_Date]])</f>
        <v>2025</v>
      </c>
      <c r="W3520" t="s">
        <v>38</v>
      </c>
      <c r="X3520" t="str">
        <f>IF(Table1[[#This Row],[Freight_Cost]]&gt;50000,"High","Low")</f>
        <v>High</v>
      </c>
      <c r="Y3520" s="5" t="str">
        <f>IF(Table1[[#This Row],[Profit]]&gt;10000,"Good","Average")</f>
        <v>Average</v>
      </c>
      <c r="Z3520" s="5" t="str" cm="1">
        <f t="array" ref="Z3520">_xlfn.IFS(K3520&lt;=5,"Excellent",K3520&lt;=10,"Good",TRUE,"Delayed")</f>
        <v>Good</v>
      </c>
      <c r="AA3520" s="5" t="str">
        <f>_xlfn.XLOOKUP(Table1[[#This Row],[Shipment_ID]],A:A,E:E)</f>
        <v>ONE</v>
      </c>
      <c r="AB3520" s="5">
        <f t="shared" si="54"/>
        <v>6050.96</v>
      </c>
    </row>
    <row r="3521" spans="1:28">
      <c r="A3521" t="s">
        <v>3715</v>
      </c>
      <c r="B3521" s="1">
        <v>45682</v>
      </c>
      <c r="C3521" t="s">
        <v>29</v>
      </c>
      <c r="D3521" t="s">
        <v>108</v>
      </c>
      <c r="E3521" t="s">
        <v>42</v>
      </c>
      <c r="F3521" t="s">
        <v>32</v>
      </c>
      <c r="G3521" t="s">
        <v>90</v>
      </c>
      <c r="H3521">
        <v>27.21</v>
      </c>
      <c r="I3521">
        <v>2087</v>
      </c>
      <c r="J3521">
        <v>92.23</v>
      </c>
      <c r="K3521">
        <v>5</v>
      </c>
      <c r="L3521" t="s">
        <v>44</v>
      </c>
      <c r="M3521" t="s">
        <v>45</v>
      </c>
      <c r="N3521">
        <v>62100.6</v>
      </c>
      <c r="O3521" t="s">
        <v>126</v>
      </c>
      <c r="P3521" t="s">
        <v>62</v>
      </c>
      <c r="Q3521">
        <v>88.61</v>
      </c>
      <c r="R3521">
        <v>5262.4</v>
      </c>
      <c r="S3521">
        <v>4302.4399999999996</v>
      </c>
      <c r="T3521">
        <v>9796.07</v>
      </c>
      <c r="U3521" t="str">
        <f>TEXT(Table1[[#This Row],[Booking_Date]],"mmm")</f>
        <v>Jan</v>
      </c>
      <c r="V3521">
        <f>YEAR(Table1[[#This Row],[Booking_Date]])</f>
        <v>2025</v>
      </c>
      <c r="W3521" t="s">
        <v>38</v>
      </c>
      <c r="X3521" t="str">
        <f>IF(Table1[[#This Row],[Freight_Cost]]&gt;50000,"High","Low")</f>
        <v>High</v>
      </c>
      <c r="Y3521" s="5" t="str">
        <f>IF(Table1[[#This Row],[Profit]]&gt;10000,"Good","Average")</f>
        <v>Average</v>
      </c>
      <c r="Z3521" s="5" t="str" cm="1">
        <f t="array" ref="Z3521">_xlfn.IFS(K3521&lt;=5,"Excellent",K3521&lt;=10,"Good",TRUE,"Delayed")</f>
        <v>Excellent</v>
      </c>
      <c r="AA3521" s="5" t="str">
        <f>_xlfn.XLOOKUP(Table1[[#This Row],[Shipment_ID]],A:A,E:E)</f>
        <v>CMA CGM</v>
      </c>
      <c r="AB3521" s="5">
        <f t="shared" si="54"/>
        <v>9796.07</v>
      </c>
    </row>
    <row r="3522" spans="1:28">
      <c r="A3522" t="s">
        <v>3716</v>
      </c>
      <c r="B3522" s="1">
        <v>45546</v>
      </c>
      <c r="C3522" t="s">
        <v>29</v>
      </c>
      <c r="D3522" t="s">
        <v>41</v>
      </c>
      <c r="E3522" t="s">
        <v>42</v>
      </c>
      <c r="F3522" t="s">
        <v>58</v>
      </c>
      <c r="G3522" t="s">
        <v>43</v>
      </c>
      <c r="H3522">
        <v>14.82</v>
      </c>
      <c r="I3522">
        <v>1271</v>
      </c>
      <c r="J3522">
        <v>101.87</v>
      </c>
      <c r="K3522">
        <v>3</v>
      </c>
      <c r="L3522" t="s">
        <v>44</v>
      </c>
      <c r="M3522" t="s">
        <v>35</v>
      </c>
      <c r="N3522">
        <v>56814.400000000001</v>
      </c>
      <c r="O3522" t="s">
        <v>197</v>
      </c>
      <c r="P3522" t="s">
        <v>74</v>
      </c>
      <c r="Q3522">
        <v>87.84</v>
      </c>
      <c r="R3522">
        <v>3134.8</v>
      </c>
      <c r="S3522">
        <v>2721.97</v>
      </c>
      <c r="T3522">
        <v>8459.25</v>
      </c>
      <c r="U3522" t="str">
        <f>TEXT(Table1[[#This Row],[Booking_Date]],"mmm")</f>
        <v>Sep</v>
      </c>
      <c r="V3522">
        <f>YEAR(Table1[[#This Row],[Booking_Date]])</f>
        <v>2024</v>
      </c>
      <c r="W3522" t="s">
        <v>48</v>
      </c>
      <c r="X3522" t="str">
        <f>IF(Table1[[#This Row],[Freight_Cost]]&gt;50000,"High","Low")</f>
        <v>High</v>
      </c>
      <c r="Y3522" s="5" t="str">
        <f>IF(Table1[[#This Row],[Profit]]&gt;10000,"Good","Average")</f>
        <v>Average</v>
      </c>
      <c r="Z3522" s="5" t="str" cm="1">
        <f t="array" ref="Z3522">_xlfn.IFS(K3522&lt;=5,"Excellent",K3522&lt;=10,"Good",TRUE,"Delayed")</f>
        <v>Excellent</v>
      </c>
      <c r="AA3522" s="5" t="str">
        <f>_xlfn.XLOOKUP(Table1[[#This Row],[Shipment_ID]],A:A,E:E)</f>
        <v>CMA CGM</v>
      </c>
      <c r="AB3522" s="5">
        <f t="shared" ref="AB3522:AB3585" si="55">INDEX(T:T,MATCH(A3522,A:A,0))</f>
        <v>8459.25</v>
      </c>
    </row>
    <row r="3523" spans="1:28">
      <c r="A3523" t="s">
        <v>3717</v>
      </c>
      <c r="B3523" s="1">
        <v>45295</v>
      </c>
      <c r="C3523" t="s">
        <v>50</v>
      </c>
      <c r="D3523" t="s">
        <v>72</v>
      </c>
      <c r="E3523" t="s">
        <v>102</v>
      </c>
      <c r="F3523" t="s">
        <v>58</v>
      </c>
      <c r="G3523" t="s">
        <v>84</v>
      </c>
      <c r="H3523">
        <v>22.94</v>
      </c>
      <c r="I3523">
        <v>1617</v>
      </c>
      <c r="J3523">
        <v>100.96</v>
      </c>
      <c r="K3523">
        <v>5</v>
      </c>
      <c r="L3523" t="s">
        <v>68</v>
      </c>
      <c r="M3523" t="s">
        <v>35</v>
      </c>
      <c r="N3523">
        <v>70665.2</v>
      </c>
      <c r="O3523" t="s">
        <v>130</v>
      </c>
      <c r="P3523" t="s">
        <v>62</v>
      </c>
      <c r="Q3523">
        <v>87.54</v>
      </c>
      <c r="R3523">
        <v>4151.6000000000004</v>
      </c>
      <c r="S3523">
        <v>3812.26</v>
      </c>
      <c r="T3523">
        <v>7781.75</v>
      </c>
      <c r="U3523" t="str">
        <f>TEXT(Table1[[#This Row],[Booking_Date]],"mmm")</f>
        <v>Jan</v>
      </c>
      <c r="V3523">
        <f>YEAR(Table1[[#This Row],[Booking_Date]])</f>
        <v>2024</v>
      </c>
      <c r="W3523" t="s">
        <v>38</v>
      </c>
      <c r="X3523" t="str">
        <f>IF(Table1[[#This Row],[Freight_Cost]]&gt;50000,"High","Low")</f>
        <v>High</v>
      </c>
      <c r="Y3523" s="5" t="str">
        <f>IF(Table1[[#This Row],[Profit]]&gt;10000,"Good","Average")</f>
        <v>Average</v>
      </c>
      <c r="Z3523" s="5" t="str" cm="1">
        <f t="array" ref="Z3523">_xlfn.IFS(K3523&lt;=5,"Excellent",K3523&lt;=10,"Good",TRUE,"Delayed")</f>
        <v>Excellent</v>
      </c>
      <c r="AA3523" s="5" t="str">
        <f>_xlfn.XLOOKUP(Table1[[#This Row],[Shipment_ID]],A:A,E:E)</f>
        <v>Maersk</v>
      </c>
      <c r="AB3523" s="5">
        <f t="shared" si="55"/>
        <v>7781.75</v>
      </c>
    </row>
    <row r="3524" spans="1:28">
      <c r="A3524" t="s">
        <v>3718</v>
      </c>
      <c r="B3524" s="1">
        <v>45799</v>
      </c>
      <c r="C3524" t="s">
        <v>89</v>
      </c>
      <c r="D3524" t="s">
        <v>108</v>
      </c>
      <c r="E3524" t="s">
        <v>57</v>
      </c>
      <c r="F3524" t="s">
        <v>58</v>
      </c>
      <c r="G3524" t="s">
        <v>33</v>
      </c>
      <c r="H3524">
        <v>12.81</v>
      </c>
      <c r="I3524">
        <v>668</v>
      </c>
      <c r="J3524">
        <v>92.16</v>
      </c>
      <c r="K3524">
        <v>2</v>
      </c>
      <c r="L3524" t="s">
        <v>68</v>
      </c>
      <c r="M3524" t="s">
        <v>60</v>
      </c>
      <c r="N3524">
        <v>45104.2</v>
      </c>
      <c r="O3524" t="s">
        <v>461</v>
      </c>
      <c r="P3524" t="s">
        <v>37</v>
      </c>
      <c r="Q3524">
        <v>85.48</v>
      </c>
      <c r="R3524">
        <v>1848.4</v>
      </c>
      <c r="S3524">
        <v>2239.61</v>
      </c>
      <c r="T3524">
        <v>5793.67</v>
      </c>
      <c r="U3524" t="str">
        <f>TEXT(Table1[[#This Row],[Booking_Date]],"mmm")</f>
        <v>May</v>
      </c>
      <c r="V3524">
        <f>YEAR(Table1[[#This Row],[Booking_Date]])</f>
        <v>2025</v>
      </c>
      <c r="W3524" t="s">
        <v>75</v>
      </c>
      <c r="X3524" t="str">
        <f>IF(Table1[[#This Row],[Freight_Cost]]&gt;50000,"High","Low")</f>
        <v>Low</v>
      </c>
      <c r="Y3524" s="5" t="str">
        <f>IF(Table1[[#This Row],[Profit]]&gt;10000,"Good","Average")</f>
        <v>Average</v>
      </c>
      <c r="Z3524" s="5" t="str" cm="1">
        <f t="array" ref="Z3524">_xlfn.IFS(K3524&lt;=5,"Excellent",K3524&lt;=10,"Good",TRUE,"Delayed")</f>
        <v>Excellent</v>
      </c>
      <c r="AA3524" s="5" t="str">
        <f>_xlfn.XLOOKUP(Table1[[#This Row],[Shipment_ID]],A:A,E:E)</f>
        <v>Evergreen</v>
      </c>
      <c r="AB3524" s="5">
        <f t="shared" si="55"/>
        <v>5793.67</v>
      </c>
    </row>
    <row r="3525" spans="1:28">
      <c r="A3525" t="s">
        <v>3719</v>
      </c>
      <c r="B3525" s="1">
        <v>45999</v>
      </c>
      <c r="C3525" t="s">
        <v>64</v>
      </c>
      <c r="D3525" t="s">
        <v>82</v>
      </c>
      <c r="E3525" t="s">
        <v>66</v>
      </c>
      <c r="F3525" t="s">
        <v>32</v>
      </c>
      <c r="G3525" t="s">
        <v>52</v>
      </c>
      <c r="H3525">
        <v>22.23</v>
      </c>
      <c r="I3525">
        <v>723</v>
      </c>
      <c r="J3525">
        <v>89.75</v>
      </c>
      <c r="K3525">
        <v>2</v>
      </c>
      <c r="L3525" t="s">
        <v>44</v>
      </c>
      <c r="M3525" t="s">
        <v>45</v>
      </c>
      <c r="N3525">
        <v>40953</v>
      </c>
      <c r="O3525" t="s">
        <v>124</v>
      </c>
      <c r="P3525" t="s">
        <v>54</v>
      </c>
      <c r="Q3525">
        <v>88.08</v>
      </c>
      <c r="R3525">
        <v>2335.1999999999998</v>
      </c>
      <c r="S3525">
        <v>2163.94</v>
      </c>
      <c r="T3525">
        <v>6292.66</v>
      </c>
      <c r="U3525" t="str">
        <f>TEXT(Table1[[#This Row],[Booking_Date]],"mmm")</f>
        <v>Dec</v>
      </c>
      <c r="V3525">
        <f>YEAR(Table1[[#This Row],[Booking_Date]])</f>
        <v>2025</v>
      </c>
      <c r="W3525" t="s">
        <v>104</v>
      </c>
      <c r="X3525" t="str">
        <f>IF(Table1[[#This Row],[Freight_Cost]]&gt;50000,"High","Low")</f>
        <v>Low</v>
      </c>
      <c r="Y3525" s="5" t="str">
        <f>IF(Table1[[#This Row],[Profit]]&gt;10000,"Good","Average")</f>
        <v>Average</v>
      </c>
      <c r="Z3525" s="5" t="str" cm="1">
        <f t="array" ref="Z3525">_xlfn.IFS(K3525&lt;=5,"Excellent",K3525&lt;=10,"Good",TRUE,"Delayed")</f>
        <v>Excellent</v>
      </c>
      <c r="AA3525" s="5" t="str">
        <f>_xlfn.XLOOKUP(Table1[[#This Row],[Shipment_ID]],A:A,E:E)</f>
        <v>COSCO</v>
      </c>
      <c r="AB3525" s="5">
        <f t="shared" si="55"/>
        <v>6292.66</v>
      </c>
    </row>
    <row r="3526" spans="1:28">
      <c r="A3526" t="s">
        <v>3720</v>
      </c>
      <c r="B3526" s="1">
        <v>45482</v>
      </c>
      <c r="C3526" t="s">
        <v>115</v>
      </c>
      <c r="D3526" t="s">
        <v>65</v>
      </c>
      <c r="E3526" t="s">
        <v>102</v>
      </c>
      <c r="F3526" t="s">
        <v>32</v>
      </c>
      <c r="G3526" t="s">
        <v>52</v>
      </c>
      <c r="H3526">
        <v>16.09</v>
      </c>
      <c r="I3526">
        <v>2440</v>
      </c>
      <c r="J3526">
        <v>87.66</v>
      </c>
      <c r="K3526">
        <v>8</v>
      </c>
      <c r="L3526" t="s">
        <v>34</v>
      </c>
      <c r="M3526" t="s">
        <v>60</v>
      </c>
      <c r="N3526">
        <v>59280.2</v>
      </c>
      <c r="O3526" t="s">
        <v>97</v>
      </c>
      <c r="P3526" t="s">
        <v>62</v>
      </c>
      <c r="Q3526">
        <v>85.88</v>
      </c>
      <c r="R3526">
        <v>5523.6</v>
      </c>
      <c r="S3526">
        <v>2258.6999999999998</v>
      </c>
      <c r="T3526">
        <v>9592.9500000000007</v>
      </c>
      <c r="U3526" t="str">
        <f>TEXT(Table1[[#This Row],[Booking_Date]],"mmm")</f>
        <v>Jul</v>
      </c>
      <c r="V3526">
        <f>YEAR(Table1[[#This Row],[Booking_Date]])</f>
        <v>2024</v>
      </c>
      <c r="W3526" t="s">
        <v>48</v>
      </c>
      <c r="X3526" t="str">
        <f>IF(Table1[[#This Row],[Freight_Cost]]&gt;50000,"High","Low")</f>
        <v>High</v>
      </c>
      <c r="Y3526" s="5" t="str">
        <f>IF(Table1[[#This Row],[Profit]]&gt;10000,"Good","Average")</f>
        <v>Average</v>
      </c>
      <c r="Z3526" s="5" t="str" cm="1">
        <f t="array" ref="Z3526">_xlfn.IFS(K3526&lt;=5,"Excellent",K3526&lt;=10,"Good",TRUE,"Delayed")</f>
        <v>Good</v>
      </c>
      <c r="AA3526" s="5" t="str">
        <f>_xlfn.XLOOKUP(Table1[[#This Row],[Shipment_ID]],A:A,E:E)</f>
        <v>Maersk</v>
      </c>
      <c r="AB3526" s="5">
        <f t="shared" si="55"/>
        <v>9592.9500000000007</v>
      </c>
    </row>
    <row r="3527" spans="1:28">
      <c r="A3527" t="s">
        <v>3721</v>
      </c>
      <c r="B3527" s="1">
        <v>45503</v>
      </c>
      <c r="C3527" t="s">
        <v>115</v>
      </c>
      <c r="D3527" t="s">
        <v>41</v>
      </c>
      <c r="E3527" t="s">
        <v>99</v>
      </c>
      <c r="F3527" t="s">
        <v>32</v>
      </c>
      <c r="G3527" t="s">
        <v>52</v>
      </c>
      <c r="H3527">
        <v>15.46</v>
      </c>
      <c r="I3527">
        <v>1361</v>
      </c>
      <c r="J3527">
        <v>103.21</v>
      </c>
      <c r="K3527">
        <v>5</v>
      </c>
      <c r="L3527" t="s">
        <v>44</v>
      </c>
      <c r="M3527" t="s">
        <v>35</v>
      </c>
      <c r="N3527">
        <v>46631.199999999997</v>
      </c>
      <c r="O3527" t="s">
        <v>514</v>
      </c>
      <c r="P3527" t="s">
        <v>78</v>
      </c>
      <c r="Q3527">
        <v>82.04</v>
      </c>
      <c r="R3527">
        <v>3340.4</v>
      </c>
      <c r="S3527">
        <v>3466.95</v>
      </c>
      <c r="T3527">
        <v>6557.09</v>
      </c>
      <c r="U3527" t="str">
        <f>TEXT(Table1[[#This Row],[Booking_Date]],"mmm")</f>
        <v>Jul</v>
      </c>
      <c r="V3527">
        <f>YEAR(Table1[[#This Row],[Booking_Date]])</f>
        <v>2024</v>
      </c>
      <c r="W3527" t="s">
        <v>48</v>
      </c>
      <c r="X3527" t="str">
        <f>IF(Table1[[#This Row],[Freight_Cost]]&gt;50000,"High","Low")</f>
        <v>Low</v>
      </c>
      <c r="Y3527" s="5" t="str">
        <f>IF(Table1[[#This Row],[Profit]]&gt;10000,"Good","Average")</f>
        <v>Average</v>
      </c>
      <c r="Z3527" s="5" t="str" cm="1">
        <f t="array" ref="Z3527">_xlfn.IFS(K3527&lt;=5,"Excellent",K3527&lt;=10,"Good",TRUE,"Delayed")</f>
        <v>Excellent</v>
      </c>
      <c r="AA3527" s="5" t="str">
        <f>_xlfn.XLOOKUP(Table1[[#This Row],[Shipment_ID]],A:A,E:E)</f>
        <v>ONE</v>
      </c>
      <c r="AB3527" s="5">
        <f t="shared" si="55"/>
        <v>6557.09</v>
      </c>
    </row>
    <row r="3528" spans="1:28">
      <c r="A3528" t="s">
        <v>3722</v>
      </c>
      <c r="B3528" s="1">
        <v>46034</v>
      </c>
      <c r="C3528" t="s">
        <v>40</v>
      </c>
      <c r="D3528" t="s">
        <v>30</v>
      </c>
      <c r="E3528" t="s">
        <v>31</v>
      </c>
      <c r="F3528" t="s">
        <v>32</v>
      </c>
      <c r="G3528" t="s">
        <v>67</v>
      </c>
      <c r="H3528">
        <v>20.47</v>
      </c>
      <c r="I3528">
        <v>1389</v>
      </c>
      <c r="J3528">
        <v>89</v>
      </c>
      <c r="K3528">
        <v>3</v>
      </c>
      <c r="L3528" t="s">
        <v>34</v>
      </c>
      <c r="M3528" t="s">
        <v>45</v>
      </c>
      <c r="N3528">
        <v>52271</v>
      </c>
      <c r="O3528" t="s">
        <v>432</v>
      </c>
      <c r="P3528" t="s">
        <v>47</v>
      </c>
      <c r="Q3528">
        <v>88.92</v>
      </c>
      <c r="R3528">
        <v>3596.8</v>
      </c>
      <c r="S3528">
        <v>4301.3100000000004</v>
      </c>
      <c r="T3528">
        <v>4358.3900000000003</v>
      </c>
      <c r="U3528" t="str">
        <f>TEXT(Table1[[#This Row],[Booking_Date]],"mmm")</f>
        <v>Jan</v>
      </c>
      <c r="V3528">
        <f>YEAR(Table1[[#This Row],[Booking_Date]])</f>
        <v>2026</v>
      </c>
      <c r="W3528" t="s">
        <v>38</v>
      </c>
      <c r="X3528" t="str">
        <f>IF(Table1[[#This Row],[Freight_Cost]]&gt;50000,"High","Low")</f>
        <v>High</v>
      </c>
      <c r="Y3528" s="5" t="str">
        <f>IF(Table1[[#This Row],[Profit]]&gt;10000,"Good","Average")</f>
        <v>Average</v>
      </c>
      <c r="Z3528" s="5" t="str" cm="1">
        <f t="array" ref="Z3528">_xlfn.IFS(K3528&lt;=5,"Excellent",K3528&lt;=10,"Good",TRUE,"Delayed")</f>
        <v>Excellent</v>
      </c>
      <c r="AA3528" s="5" t="str">
        <f>_xlfn.XLOOKUP(Table1[[#This Row],[Shipment_ID]],A:A,E:E)</f>
        <v>Hapag-Lloyd</v>
      </c>
      <c r="AB3528" s="5">
        <f t="shared" si="55"/>
        <v>4358.3900000000003</v>
      </c>
    </row>
    <row r="3529" spans="1:28">
      <c r="A3529" t="s">
        <v>3723</v>
      </c>
      <c r="B3529" s="1">
        <v>45589</v>
      </c>
      <c r="C3529" t="s">
        <v>40</v>
      </c>
      <c r="D3529" t="s">
        <v>72</v>
      </c>
      <c r="E3529" t="s">
        <v>83</v>
      </c>
      <c r="F3529" t="s">
        <v>58</v>
      </c>
      <c r="G3529" t="s">
        <v>84</v>
      </c>
      <c r="H3529">
        <v>26.27</v>
      </c>
      <c r="I3529">
        <v>1993</v>
      </c>
      <c r="J3529">
        <v>98.1</v>
      </c>
      <c r="K3529">
        <v>5</v>
      </c>
      <c r="L3529" t="s">
        <v>34</v>
      </c>
      <c r="M3529" t="s">
        <v>60</v>
      </c>
      <c r="N3529">
        <v>76331</v>
      </c>
      <c r="O3529" t="s">
        <v>366</v>
      </c>
      <c r="P3529" t="s">
        <v>70</v>
      </c>
      <c r="Q3529">
        <v>86.06</v>
      </c>
      <c r="R3529">
        <v>5036.8</v>
      </c>
      <c r="S3529">
        <v>3434.25</v>
      </c>
      <c r="T3529">
        <v>8423.08</v>
      </c>
      <c r="U3529" t="str">
        <f>TEXT(Table1[[#This Row],[Booking_Date]],"mmm")</f>
        <v>Oct</v>
      </c>
      <c r="V3529">
        <f>YEAR(Table1[[#This Row],[Booking_Date]])</f>
        <v>2024</v>
      </c>
      <c r="W3529" t="s">
        <v>104</v>
      </c>
      <c r="X3529" t="str">
        <f>IF(Table1[[#This Row],[Freight_Cost]]&gt;50000,"High","Low")</f>
        <v>High</v>
      </c>
      <c r="Y3529" s="5" t="str">
        <f>IF(Table1[[#This Row],[Profit]]&gt;10000,"Good","Average")</f>
        <v>Average</v>
      </c>
      <c r="Z3529" s="5" t="str" cm="1">
        <f t="array" ref="Z3529">_xlfn.IFS(K3529&lt;=5,"Excellent",K3529&lt;=10,"Good",TRUE,"Delayed")</f>
        <v>Excellent</v>
      </c>
      <c r="AA3529" s="5" t="str">
        <f>_xlfn.XLOOKUP(Table1[[#This Row],[Shipment_ID]],A:A,E:E)</f>
        <v>MSC</v>
      </c>
      <c r="AB3529" s="5">
        <f t="shared" si="55"/>
        <v>8423.08</v>
      </c>
    </row>
    <row r="3530" spans="1:28">
      <c r="A3530" t="s">
        <v>3724</v>
      </c>
      <c r="B3530" s="1">
        <v>46168</v>
      </c>
      <c r="C3530" t="s">
        <v>50</v>
      </c>
      <c r="D3530" t="s">
        <v>65</v>
      </c>
      <c r="E3530" t="s">
        <v>42</v>
      </c>
      <c r="F3530" t="s">
        <v>58</v>
      </c>
      <c r="G3530" t="s">
        <v>52</v>
      </c>
      <c r="H3530">
        <v>26.54</v>
      </c>
      <c r="I3530">
        <v>2688</v>
      </c>
      <c r="J3530">
        <v>89.45</v>
      </c>
      <c r="K3530">
        <v>6</v>
      </c>
      <c r="L3530" t="s">
        <v>68</v>
      </c>
      <c r="M3530" t="s">
        <v>35</v>
      </c>
      <c r="N3530">
        <v>85376</v>
      </c>
      <c r="O3530" t="s">
        <v>360</v>
      </c>
      <c r="P3530" t="s">
        <v>70</v>
      </c>
      <c r="Q3530">
        <v>82.32</v>
      </c>
      <c r="R3530">
        <v>6437.6</v>
      </c>
      <c r="S3530">
        <v>1956.86</v>
      </c>
      <c r="T3530">
        <v>12850.73</v>
      </c>
      <c r="U3530" t="str">
        <f>TEXT(Table1[[#This Row],[Booking_Date]],"mmm")</f>
        <v>May</v>
      </c>
      <c r="V3530">
        <f>YEAR(Table1[[#This Row],[Booking_Date]])</f>
        <v>2026</v>
      </c>
      <c r="W3530" t="s">
        <v>75</v>
      </c>
      <c r="X3530" t="str">
        <f>IF(Table1[[#This Row],[Freight_Cost]]&gt;50000,"High","Low")</f>
        <v>High</v>
      </c>
      <c r="Y3530" s="5" t="str">
        <f>IF(Table1[[#This Row],[Profit]]&gt;10000,"Good","Average")</f>
        <v>Good</v>
      </c>
      <c r="Z3530" s="5" t="str" cm="1">
        <f t="array" ref="Z3530">_xlfn.IFS(K3530&lt;=5,"Excellent",K3530&lt;=10,"Good",TRUE,"Delayed")</f>
        <v>Good</v>
      </c>
      <c r="AA3530" s="5" t="str">
        <f>_xlfn.XLOOKUP(Table1[[#This Row],[Shipment_ID]],A:A,E:E)</f>
        <v>CMA CGM</v>
      </c>
      <c r="AB3530" s="5">
        <f t="shared" si="55"/>
        <v>12850.73</v>
      </c>
    </row>
    <row r="3531" spans="1:28">
      <c r="A3531" t="s">
        <v>3725</v>
      </c>
      <c r="B3531" s="1">
        <v>45894</v>
      </c>
      <c r="C3531" t="s">
        <v>64</v>
      </c>
      <c r="D3531" t="s">
        <v>65</v>
      </c>
      <c r="E3531" t="s">
        <v>83</v>
      </c>
      <c r="F3531" t="s">
        <v>58</v>
      </c>
      <c r="G3531" t="s">
        <v>67</v>
      </c>
      <c r="H3531">
        <v>17.670000000000002</v>
      </c>
      <c r="I3531">
        <v>2786</v>
      </c>
      <c r="J3531">
        <v>95.57</v>
      </c>
      <c r="K3531">
        <v>7</v>
      </c>
      <c r="L3531" t="s">
        <v>44</v>
      </c>
      <c r="M3531" t="s">
        <v>60</v>
      </c>
      <c r="N3531">
        <v>72803.399999999994</v>
      </c>
      <c r="O3531" t="s">
        <v>432</v>
      </c>
      <c r="P3531" t="s">
        <v>37</v>
      </c>
      <c r="Q3531">
        <v>82.66</v>
      </c>
      <c r="R3531">
        <v>6278.8</v>
      </c>
      <c r="S3531">
        <v>2075.6</v>
      </c>
      <c r="T3531">
        <v>9463.7900000000009</v>
      </c>
      <c r="U3531" t="str">
        <f>TEXT(Table1[[#This Row],[Booking_Date]],"mmm")</f>
        <v>Aug</v>
      </c>
      <c r="V3531">
        <f>YEAR(Table1[[#This Row],[Booking_Date]])</f>
        <v>2025</v>
      </c>
      <c r="W3531" t="s">
        <v>48</v>
      </c>
      <c r="X3531" t="str">
        <f>IF(Table1[[#This Row],[Freight_Cost]]&gt;50000,"High","Low")</f>
        <v>High</v>
      </c>
      <c r="Y3531" s="5" t="str">
        <f>IF(Table1[[#This Row],[Profit]]&gt;10000,"Good","Average")</f>
        <v>Average</v>
      </c>
      <c r="Z3531" s="5" t="str" cm="1">
        <f t="array" ref="Z3531">_xlfn.IFS(K3531&lt;=5,"Excellent",K3531&lt;=10,"Good",TRUE,"Delayed")</f>
        <v>Good</v>
      </c>
      <c r="AA3531" s="5" t="str">
        <f>_xlfn.XLOOKUP(Table1[[#This Row],[Shipment_ID]],A:A,E:E)</f>
        <v>MSC</v>
      </c>
      <c r="AB3531" s="5">
        <f t="shared" si="55"/>
        <v>9463.7900000000009</v>
      </c>
    </row>
    <row r="3532" spans="1:28">
      <c r="A3532" t="s">
        <v>3726</v>
      </c>
      <c r="B3532" s="1">
        <v>45856</v>
      </c>
      <c r="C3532" t="s">
        <v>89</v>
      </c>
      <c r="D3532" t="s">
        <v>108</v>
      </c>
      <c r="E3532" t="s">
        <v>66</v>
      </c>
      <c r="F3532" t="s">
        <v>58</v>
      </c>
      <c r="G3532" t="s">
        <v>59</v>
      </c>
      <c r="H3532">
        <v>14.09</v>
      </c>
      <c r="I3532">
        <v>877</v>
      </c>
      <c r="J3532">
        <v>91.72</v>
      </c>
      <c r="K3532">
        <v>3</v>
      </c>
      <c r="L3532" t="s">
        <v>68</v>
      </c>
      <c r="M3532" t="s">
        <v>45</v>
      </c>
      <c r="N3532">
        <v>50211.4</v>
      </c>
      <c r="O3532" t="s">
        <v>232</v>
      </c>
      <c r="P3532" t="s">
        <v>62</v>
      </c>
      <c r="Q3532">
        <v>81.8</v>
      </c>
      <c r="R3532">
        <v>2317.6</v>
      </c>
      <c r="S3532">
        <v>2525.71</v>
      </c>
      <c r="T3532">
        <v>6714.11</v>
      </c>
      <c r="U3532" t="str">
        <f>TEXT(Table1[[#This Row],[Booking_Date]],"mmm")</f>
        <v>Jul</v>
      </c>
      <c r="V3532">
        <f>YEAR(Table1[[#This Row],[Booking_Date]])</f>
        <v>2025</v>
      </c>
      <c r="W3532" t="s">
        <v>48</v>
      </c>
      <c r="X3532" t="str">
        <f>IF(Table1[[#This Row],[Freight_Cost]]&gt;50000,"High","Low")</f>
        <v>High</v>
      </c>
      <c r="Y3532" s="5" t="str">
        <f>IF(Table1[[#This Row],[Profit]]&gt;10000,"Good","Average")</f>
        <v>Average</v>
      </c>
      <c r="Z3532" s="5" t="str" cm="1">
        <f t="array" ref="Z3532">_xlfn.IFS(K3532&lt;=5,"Excellent",K3532&lt;=10,"Good",TRUE,"Delayed")</f>
        <v>Excellent</v>
      </c>
      <c r="AA3532" s="5" t="str">
        <f>_xlfn.XLOOKUP(Table1[[#This Row],[Shipment_ID]],A:A,E:E)</f>
        <v>COSCO</v>
      </c>
      <c r="AB3532" s="5">
        <f t="shared" si="55"/>
        <v>6714.11</v>
      </c>
    </row>
    <row r="3533" spans="1:28">
      <c r="A3533" t="s">
        <v>3727</v>
      </c>
      <c r="B3533" s="1">
        <v>45558</v>
      </c>
      <c r="C3533" t="s">
        <v>121</v>
      </c>
      <c r="D3533" t="s">
        <v>30</v>
      </c>
      <c r="E3533" t="s">
        <v>99</v>
      </c>
      <c r="F3533" t="s">
        <v>58</v>
      </c>
      <c r="G3533" t="s">
        <v>52</v>
      </c>
      <c r="H3533">
        <v>18.28</v>
      </c>
      <c r="I3533">
        <v>919</v>
      </c>
      <c r="J3533">
        <v>99.07</v>
      </c>
      <c r="K3533">
        <v>2</v>
      </c>
      <c r="L3533" t="s">
        <v>34</v>
      </c>
      <c r="M3533" t="s">
        <v>60</v>
      </c>
      <c r="N3533">
        <v>56368.4</v>
      </c>
      <c r="O3533" t="s">
        <v>126</v>
      </c>
      <c r="P3533" t="s">
        <v>54</v>
      </c>
      <c r="Q3533">
        <v>87.19</v>
      </c>
      <c r="R3533">
        <v>2569.1999999999998</v>
      </c>
      <c r="S3533">
        <v>2840.03</v>
      </c>
      <c r="T3533">
        <v>9125.42</v>
      </c>
      <c r="U3533" t="str">
        <f>TEXT(Table1[[#This Row],[Booking_Date]],"mmm")</f>
        <v>Sep</v>
      </c>
      <c r="V3533">
        <f>YEAR(Table1[[#This Row],[Booking_Date]])</f>
        <v>2024</v>
      </c>
      <c r="W3533" t="s">
        <v>48</v>
      </c>
      <c r="X3533" t="str">
        <f>IF(Table1[[#This Row],[Freight_Cost]]&gt;50000,"High","Low")</f>
        <v>High</v>
      </c>
      <c r="Y3533" s="5" t="str">
        <f>IF(Table1[[#This Row],[Profit]]&gt;10000,"Good","Average")</f>
        <v>Average</v>
      </c>
      <c r="Z3533" s="5" t="str" cm="1">
        <f t="array" ref="Z3533">_xlfn.IFS(K3533&lt;=5,"Excellent",K3533&lt;=10,"Good",TRUE,"Delayed")</f>
        <v>Excellent</v>
      </c>
      <c r="AA3533" s="5" t="str">
        <f>_xlfn.XLOOKUP(Table1[[#This Row],[Shipment_ID]],A:A,E:E)</f>
        <v>ONE</v>
      </c>
      <c r="AB3533" s="5">
        <f t="shared" si="55"/>
        <v>9125.42</v>
      </c>
    </row>
    <row r="3534" spans="1:28">
      <c r="A3534" t="s">
        <v>3728</v>
      </c>
      <c r="B3534" s="1">
        <v>45419</v>
      </c>
      <c r="C3534" t="s">
        <v>29</v>
      </c>
      <c r="D3534" t="s">
        <v>56</v>
      </c>
      <c r="E3534" t="s">
        <v>31</v>
      </c>
      <c r="F3534" t="s">
        <v>32</v>
      </c>
      <c r="G3534" t="s">
        <v>90</v>
      </c>
      <c r="H3534">
        <v>19.97</v>
      </c>
      <c r="I3534">
        <v>2530</v>
      </c>
      <c r="J3534">
        <v>88.9</v>
      </c>
      <c r="K3534">
        <v>8</v>
      </c>
      <c r="L3534" t="s">
        <v>44</v>
      </c>
      <c r="M3534" t="s">
        <v>60</v>
      </c>
      <c r="N3534">
        <v>59001</v>
      </c>
      <c r="O3534" t="s">
        <v>350</v>
      </c>
      <c r="P3534" t="s">
        <v>70</v>
      </c>
      <c r="Q3534">
        <v>86.51</v>
      </c>
      <c r="R3534">
        <v>5858.8</v>
      </c>
      <c r="S3534">
        <v>3054.14</v>
      </c>
      <c r="T3534">
        <v>8722.08</v>
      </c>
      <c r="U3534" t="str">
        <f>TEXT(Table1[[#This Row],[Booking_Date]],"mmm")</f>
        <v>May</v>
      </c>
      <c r="V3534">
        <f>YEAR(Table1[[#This Row],[Booking_Date]])</f>
        <v>2024</v>
      </c>
      <c r="W3534" t="s">
        <v>75</v>
      </c>
      <c r="X3534" t="str">
        <f>IF(Table1[[#This Row],[Freight_Cost]]&gt;50000,"High","Low")</f>
        <v>High</v>
      </c>
      <c r="Y3534" s="5" t="str">
        <f>IF(Table1[[#This Row],[Profit]]&gt;10000,"Good","Average")</f>
        <v>Average</v>
      </c>
      <c r="Z3534" s="5" t="str" cm="1">
        <f t="array" ref="Z3534">_xlfn.IFS(K3534&lt;=5,"Excellent",K3534&lt;=10,"Good",TRUE,"Delayed")</f>
        <v>Good</v>
      </c>
      <c r="AA3534" s="5" t="str">
        <f>_xlfn.XLOOKUP(Table1[[#This Row],[Shipment_ID]],A:A,E:E)</f>
        <v>Hapag-Lloyd</v>
      </c>
      <c r="AB3534" s="5">
        <f t="shared" si="55"/>
        <v>8722.08</v>
      </c>
    </row>
    <row r="3535" spans="1:28">
      <c r="A3535" t="s">
        <v>3729</v>
      </c>
      <c r="B3535" s="1">
        <v>45887</v>
      </c>
      <c r="C3535" t="s">
        <v>115</v>
      </c>
      <c r="D3535" t="s">
        <v>41</v>
      </c>
      <c r="E3535" t="s">
        <v>42</v>
      </c>
      <c r="F3535" t="s">
        <v>58</v>
      </c>
      <c r="G3535" t="s">
        <v>59</v>
      </c>
      <c r="H3535">
        <v>25.68</v>
      </c>
      <c r="I3535">
        <v>786</v>
      </c>
      <c r="J3535">
        <v>104.83</v>
      </c>
      <c r="K3535">
        <v>2</v>
      </c>
      <c r="L3535" t="s">
        <v>34</v>
      </c>
      <c r="M3535" t="s">
        <v>60</v>
      </c>
      <c r="N3535">
        <v>62123.6</v>
      </c>
      <c r="O3535" t="s">
        <v>93</v>
      </c>
      <c r="P3535" t="s">
        <v>37</v>
      </c>
      <c r="Q3535">
        <v>84.69</v>
      </c>
      <c r="R3535">
        <v>2599.1999999999998</v>
      </c>
      <c r="S3535">
        <v>3344.53</v>
      </c>
      <c r="T3535">
        <v>5635.7</v>
      </c>
      <c r="U3535" t="str">
        <f>TEXT(Table1[[#This Row],[Booking_Date]],"mmm")</f>
        <v>Aug</v>
      </c>
      <c r="V3535">
        <f>YEAR(Table1[[#This Row],[Booking_Date]])</f>
        <v>2025</v>
      </c>
      <c r="W3535" t="s">
        <v>48</v>
      </c>
      <c r="X3535" t="str">
        <f>IF(Table1[[#This Row],[Freight_Cost]]&gt;50000,"High","Low")</f>
        <v>High</v>
      </c>
      <c r="Y3535" s="5" t="str">
        <f>IF(Table1[[#This Row],[Profit]]&gt;10000,"Good","Average")</f>
        <v>Average</v>
      </c>
      <c r="Z3535" s="5" t="str" cm="1">
        <f t="array" ref="Z3535">_xlfn.IFS(K3535&lt;=5,"Excellent",K3535&lt;=10,"Good",TRUE,"Delayed")</f>
        <v>Excellent</v>
      </c>
      <c r="AA3535" s="5" t="str">
        <f>_xlfn.XLOOKUP(Table1[[#This Row],[Shipment_ID]],A:A,E:E)</f>
        <v>CMA CGM</v>
      </c>
      <c r="AB3535" s="5">
        <f t="shared" si="55"/>
        <v>5635.7</v>
      </c>
    </row>
    <row r="3536" spans="1:28">
      <c r="A3536" t="s">
        <v>3730</v>
      </c>
      <c r="B3536" s="1">
        <v>46097</v>
      </c>
      <c r="C3536" t="s">
        <v>64</v>
      </c>
      <c r="D3536" t="s">
        <v>72</v>
      </c>
      <c r="E3536" t="s">
        <v>42</v>
      </c>
      <c r="F3536" t="s">
        <v>58</v>
      </c>
      <c r="G3536" t="s">
        <v>33</v>
      </c>
      <c r="H3536">
        <v>12.34</v>
      </c>
      <c r="I3536">
        <v>452</v>
      </c>
      <c r="J3536">
        <v>101.59</v>
      </c>
      <c r="K3536">
        <v>2</v>
      </c>
      <c r="L3536" t="s">
        <v>34</v>
      </c>
      <c r="M3536" t="s">
        <v>60</v>
      </c>
      <c r="N3536">
        <v>45720.800000000003</v>
      </c>
      <c r="O3536" t="s">
        <v>80</v>
      </c>
      <c r="P3536" t="s">
        <v>78</v>
      </c>
      <c r="Q3536">
        <v>87.68</v>
      </c>
      <c r="R3536">
        <v>1397.6</v>
      </c>
      <c r="S3536">
        <v>2932.66</v>
      </c>
      <c r="T3536">
        <v>6144.18</v>
      </c>
      <c r="U3536" t="str">
        <f>TEXT(Table1[[#This Row],[Booking_Date]],"mmm")</f>
        <v>Mar</v>
      </c>
      <c r="V3536">
        <f>YEAR(Table1[[#This Row],[Booking_Date]])</f>
        <v>2026</v>
      </c>
      <c r="W3536" t="s">
        <v>38</v>
      </c>
      <c r="X3536" t="str">
        <f>IF(Table1[[#This Row],[Freight_Cost]]&gt;50000,"High","Low")</f>
        <v>Low</v>
      </c>
      <c r="Y3536" s="5" t="str">
        <f>IF(Table1[[#This Row],[Profit]]&gt;10000,"Good","Average")</f>
        <v>Average</v>
      </c>
      <c r="Z3536" s="5" t="str" cm="1">
        <f t="array" ref="Z3536">_xlfn.IFS(K3536&lt;=5,"Excellent",K3536&lt;=10,"Good",TRUE,"Delayed")</f>
        <v>Excellent</v>
      </c>
      <c r="AA3536" s="5" t="str">
        <f>_xlfn.XLOOKUP(Table1[[#This Row],[Shipment_ID]],A:A,E:E)</f>
        <v>CMA CGM</v>
      </c>
      <c r="AB3536" s="5">
        <f t="shared" si="55"/>
        <v>6144.18</v>
      </c>
    </row>
    <row r="3537" spans="1:28">
      <c r="A3537" t="s">
        <v>3731</v>
      </c>
      <c r="B3537" s="1">
        <v>45705</v>
      </c>
      <c r="C3537" t="s">
        <v>89</v>
      </c>
      <c r="D3537" t="s">
        <v>108</v>
      </c>
      <c r="E3537" t="s">
        <v>31</v>
      </c>
      <c r="F3537" t="s">
        <v>58</v>
      </c>
      <c r="G3537" t="s">
        <v>33</v>
      </c>
      <c r="H3537">
        <v>19.45</v>
      </c>
      <c r="I3537">
        <v>2239</v>
      </c>
      <c r="J3537">
        <v>90.97</v>
      </c>
      <c r="K3537">
        <v>6</v>
      </c>
      <c r="L3537" t="s">
        <v>68</v>
      </c>
      <c r="M3537" t="s">
        <v>45</v>
      </c>
      <c r="N3537">
        <v>71289.399999999994</v>
      </c>
      <c r="O3537" t="s">
        <v>338</v>
      </c>
      <c r="P3537" t="s">
        <v>54</v>
      </c>
      <c r="Q3537">
        <v>81.11</v>
      </c>
      <c r="R3537">
        <v>5256</v>
      </c>
      <c r="S3537">
        <v>2198.3200000000002</v>
      </c>
      <c r="T3537">
        <v>9587.82</v>
      </c>
      <c r="U3537" t="str">
        <f>TEXT(Table1[[#This Row],[Booking_Date]],"mmm")</f>
        <v>Feb</v>
      </c>
      <c r="V3537">
        <f>YEAR(Table1[[#This Row],[Booking_Date]])</f>
        <v>2025</v>
      </c>
      <c r="W3537" t="s">
        <v>38</v>
      </c>
      <c r="X3537" t="str">
        <f>IF(Table1[[#This Row],[Freight_Cost]]&gt;50000,"High","Low")</f>
        <v>High</v>
      </c>
      <c r="Y3537" s="5" t="str">
        <f>IF(Table1[[#This Row],[Profit]]&gt;10000,"Good","Average")</f>
        <v>Average</v>
      </c>
      <c r="Z3537" s="5" t="str" cm="1">
        <f t="array" ref="Z3537">_xlfn.IFS(K3537&lt;=5,"Excellent",K3537&lt;=10,"Good",TRUE,"Delayed")</f>
        <v>Good</v>
      </c>
      <c r="AA3537" s="5" t="str">
        <f>_xlfn.XLOOKUP(Table1[[#This Row],[Shipment_ID]],A:A,E:E)</f>
        <v>Hapag-Lloyd</v>
      </c>
      <c r="AB3537" s="5">
        <f t="shared" si="55"/>
        <v>9587.82</v>
      </c>
    </row>
    <row r="3538" spans="1:28">
      <c r="A3538" t="s">
        <v>3732</v>
      </c>
      <c r="B3538" s="1">
        <v>45551</v>
      </c>
      <c r="C3538" t="s">
        <v>64</v>
      </c>
      <c r="D3538" t="s">
        <v>51</v>
      </c>
      <c r="E3538" t="s">
        <v>83</v>
      </c>
      <c r="F3538" t="s">
        <v>32</v>
      </c>
      <c r="G3538" t="s">
        <v>67</v>
      </c>
      <c r="H3538">
        <v>17.489999999999998</v>
      </c>
      <c r="I3538">
        <v>2639</v>
      </c>
      <c r="J3538">
        <v>104.86</v>
      </c>
      <c r="K3538">
        <v>6</v>
      </c>
      <c r="L3538" t="s">
        <v>68</v>
      </c>
      <c r="M3538" t="s">
        <v>35</v>
      </c>
      <c r="N3538">
        <v>66492.2</v>
      </c>
      <c r="O3538" t="s">
        <v>191</v>
      </c>
      <c r="P3538" t="s">
        <v>74</v>
      </c>
      <c r="Q3538">
        <v>84.23</v>
      </c>
      <c r="R3538">
        <v>5977.6</v>
      </c>
      <c r="S3538">
        <v>4532.59</v>
      </c>
      <c r="T3538">
        <v>5801.44</v>
      </c>
      <c r="U3538" t="str">
        <f>TEXT(Table1[[#This Row],[Booking_Date]],"mmm")</f>
        <v>Sep</v>
      </c>
      <c r="V3538">
        <f>YEAR(Table1[[#This Row],[Booking_Date]])</f>
        <v>2024</v>
      </c>
      <c r="W3538" t="s">
        <v>48</v>
      </c>
      <c r="X3538" t="str">
        <f>IF(Table1[[#This Row],[Freight_Cost]]&gt;50000,"High","Low")</f>
        <v>High</v>
      </c>
      <c r="Y3538" s="5" t="str">
        <f>IF(Table1[[#This Row],[Profit]]&gt;10000,"Good","Average")</f>
        <v>Average</v>
      </c>
      <c r="Z3538" s="5" t="str" cm="1">
        <f t="array" ref="Z3538">_xlfn.IFS(K3538&lt;=5,"Excellent",K3538&lt;=10,"Good",TRUE,"Delayed")</f>
        <v>Good</v>
      </c>
      <c r="AA3538" s="5" t="str">
        <f>_xlfn.XLOOKUP(Table1[[#This Row],[Shipment_ID]],A:A,E:E)</f>
        <v>MSC</v>
      </c>
      <c r="AB3538" s="5">
        <f t="shared" si="55"/>
        <v>5801.44</v>
      </c>
    </row>
    <row r="3539" spans="1:28">
      <c r="A3539" t="s">
        <v>3733</v>
      </c>
      <c r="B3539" s="1">
        <v>45994</v>
      </c>
      <c r="C3539" t="s">
        <v>50</v>
      </c>
      <c r="D3539" t="s">
        <v>30</v>
      </c>
      <c r="E3539" t="s">
        <v>99</v>
      </c>
      <c r="F3539" t="s">
        <v>32</v>
      </c>
      <c r="G3539" t="s">
        <v>59</v>
      </c>
      <c r="H3539">
        <v>14.25</v>
      </c>
      <c r="I3539">
        <v>408</v>
      </c>
      <c r="J3539">
        <v>95.79</v>
      </c>
      <c r="K3539">
        <v>2</v>
      </c>
      <c r="L3539" t="s">
        <v>44</v>
      </c>
      <c r="M3539" t="s">
        <v>35</v>
      </c>
      <c r="N3539">
        <v>33215.800000000003</v>
      </c>
      <c r="O3539" t="s">
        <v>360</v>
      </c>
      <c r="P3539" t="s">
        <v>47</v>
      </c>
      <c r="Q3539">
        <v>82.2</v>
      </c>
      <c r="R3539">
        <v>1386</v>
      </c>
      <c r="S3539">
        <v>1963.8</v>
      </c>
      <c r="T3539">
        <v>2664.24</v>
      </c>
      <c r="U3539" t="str">
        <f>TEXT(Table1[[#This Row],[Booking_Date]],"mmm")</f>
        <v>Dec</v>
      </c>
      <c r="V3539">
        <f>YEAR(Table1[[#This Row],[Booking_Date]])</f>
        <v>2025</v>
      </c>
      <c r="W3539" t="s">
        <v>104</v>
      </c>
      <c r="X3539" t="str">
        <f>IF(Table1[[#This Row],[Freight_Cost]]&gt;50000,"High","Low")</f>
        <v>Low</v>
      </c>
      <c r="Y3539" s="5" t="str">
        <f>IF(Table1[[#This Row],[Profit]]&gt;10000,"Good","Average")</f>
        <v>Average</v>
      </c>
      <c r="Z3539" s="5" t="str" cm="1">
        <f t="array" ref="Z3539">_xlfn.IFS(K3539&lt;=5,"Excellent",K3539&lt;=10,"Good",TRUE,"Delayed")</f>
        <v>Excellent</v>
      </c>
      <c r="AA3539" s="5" t="str">
        <f>_xlfn.XLOOKUP(Table1[[#This Row],[Shipment_ID]],A:A,E:E)</f>
        <v>ONE</v>
      </c>
      <c r="AB3539" s="5">
        <f t="shared" si="55"/>
        <v>2664.24</v>
      </c>
    </row>
    <row r="3540" spans="1:28">
      <c r="A3540" t="s">
        <v>3734</v>
      </c>
      <c r="B3540" s="1">
        <v>46187</v>
      </c>
      <c r="C3540" t="s">
        <v>29</v>
      </c>
      <c r="D3540" t="s">
        <v>41</v>
      </c>
      <c r="E3540" t="s">
        <v>42</v>
      </c>
      <c r="F3540" t="s">
        <v>32</v>
      </c>
      <c r="G3540" t="s">
        <v>52</v>
      </c>
      <c r="H3540">
        <v>11.44</v>
      </c>
      <c r="I3540">
        <v>1791</v>
      </c>
      <c r="J3540">
        <v>97.48</v>
      </c>
      <c r="K3540">
        <v>5</v>
      </c>
      <c r="L3540" t="s">
        <v>68</v>
      </c>
      <c r="M3540" t="s">
        <v>45</v>
      </c>
      <c r="N3540">
        <v>47485.599999999999</v>
      </c>
      <c r="O3540" t="s">
        <v>126</v>
      </c>
      <c r="P3540" t="s">
        <v>62</v>
      </c>
      <c r="Q3540">
        <v>85.81</v>
      </c>
      <c r="R3540">
        <v>4039.6</v>
      </c>
      <c r="S3540">
        <v>2083.83</v>
      </c>
      <c r="T3540">
        <v>5249.54</v>
      </c>
      <c r="U3540" t="str">
        <f>TEXT(Table1[[#This Row],[Booking_Date]],"mmm")</f>
        <v>Jun</v>
      </c>
      <c r="V3540">
        <f>YEAR(Table1[[#This Row],[Booking_Date]])</f>
        <v>2026</v>
      </c>
      <c r="W3540" t="s">
        <v>75</v>
      </c>
      <c r="X3540" t="str">
        <f>IF(Table1[[#This Row],[Freight_Cost]]&gt;50000,"High","Low")</f>
        <v>Low</v>
      </c>
      <c r="Y3540" s="5" t="str">
        <f>IF(Table1[[#This Row],[Profit]]&gt;10000,"Good","Average")</f>
        <v>Average</v>
      </c>
      <c r="Z3540" s="5" t="str" cm="1">
        <f t="array" ref="Z3540">_xlfn.IFS(K3540&lt;=5,"Excellent",K3540&lt;=10,"Good",TRUE,"Delayed")</f>
        <v>Excellent</v>
      </c>
      <c r="AA3540" s="5" t="str">
        <f>_xlfn.XLOOKUP(Table1[[#This Row],[Shipment_ID]],A:A,E:E)</f>
        <v>CMA CGM</v>
      </c>
      <c r="AB3540" s="5">
        <f t="shared" si="55"/>
        <v>5249.54</v>
      </c>
    </row>
    <row r="3541" spans="1:28">
      <c r="A3541" t="s">
        <v>3735</v>
      </c>
      <c r="B3541" s="1">
        <v>45701</v>
      </c>
      <c r="C3541" t="s">
        <v>121</v>
      </c>
      <c r="D3541" t="s">
        <v>56</v>
      </c>
      <c r="E3541" t="s">
        <v>31</v>
      </c>
      <c r="F3541" t="s">
        <v>58</v>
      </c>
      <c r="G3541" t="s">
        <v>67</v>
      </c>
      <c r="H3541">
        <v>27.94</v>
      </c>
      <c r="I3541">
        <v>2679</v>
      </c>
      <c r="J3541">
        <v>100.41</v>
      </c>
      <c r="K3541">
        <v>8</v>
      </c>
      <c r="L3541" t="s">
        <v>68</v>
      </c>
      <c r="M3541" t="s">
        <v>35</v>
      </c>
      <c r="N3541">
        <v>87843.199999999997</v>
      </c>
      <c r="O3541" t="s">
        <v>139</v>
      </c>
      <c r="P3541" t="s">
        <v>47</v>
      </c>
      <c r="Q3541">
        <v>82.9</v>
      </c>
      <c r="R3541">
        <v>6475.6</v>
      </c>
      <c r="S3541">
        <v>3039.71</v>
      </c>
      <c r="T3541">
        <v>13094.16</v>
      </c>
      <c r="U3541" t="str">
        <f>TEXT(Table1[[#This Row],[Booking_Date]],"mmm")</f>
        <v>Feb</v>
      </c>
      <c r="V3541">
        <f>YEAR(Table1[[#This Row],[Booking_Date]])</f>
        <v>2025</v>
      </c>
      <c r="W3541" t="s">
        <v>38</v>
      </c>
      <c r="X3541" t="str">
        <f>IF(Table1[[#This Row],[Freight_Cost]]&gt;50000,"High","Low")</f>
        <v>High</v>
      </c>
      <c r="Y3541" s="5" t="str">
        <f>IF(Table1[[#This Row],[Profit]]&gt;10000,"Good","Average")</f>
        <v>Good</v>
      </c>
      <c r="Z3541" s="5" t="str" cm="1">
        <f t="array" ref="Z3541">_xlfn.IFS(K3541&lt;=5,"Excellent",K3541&lt;=10,"Good",TRUE,"Delayed")</f>
        <v>Good</v>
      </c>
      <c r="AA3541" s="5" t="str">
        <f>_xlfn.XLOOKUP(Table1[[#This Row],[Shipment_ID]],A:A,E:E)</f>
        <v>Hapag-Lloyd</v>
      </c>
      <c r="AB3541" s="5">
        <f t="shared" si="55"/>
        <v>13094.16</v>
      </c>
    </row>
    <row r="3542" spans="1:28">
      <c r="A3542" t="s">
        <v>3736</v>
      </c>
      <c r="B3542" s="1">
        <v>45947</v>
      </c>
      <c r="C3542" t="s">
        <v>50</v>
      </c>
      <c r="D3542" t="s">
        <v>65</v>
      </c>
      <c r="E3542" t="s">
        <v>66</v>
      </c>
      <c r="F3542" t="s">
        <v>58</v>
      </c>
      <c r="G3542" t="s">
        <v>67</v>
      </c>
      <c r="H3542">
        <v>18.05</v>
      </c>
      <c r="I3542">
        <v>2533</v>
      </c>
      <c r="J3542">
        <v>104.94</v>
      </c>
      <c r="K3542">
        <v>8</v>
      </c>
      <c r="L3542" t="s">
        <v>68</v>
      </c>
      <c r="M3542" t="s">
        <v>45</v>
      </c>
      <c r="N3542">
        <v>75233.8</v>
      </c>
      <c r="O3542" t="s">
        <v>341</v>
      </c>
      <c r="P3542" t="s">
        <v>47</v>
      </c>
      <c r="Q3542">
        <v>84.85</v>
      </c>
      <c r="R3542">
        <v>5788</v>
      </c>
      <c r="S3542">
        <v>3771.91</v>
      </c>
      <c r="T3542">
        <v>12897.65</v>
      </c>
      <c r="U3542" t="str">
        <f>TEXT(Table1[[#This Row],[Booking_Date]],"mmm")</f>
        <v>Oct</v>
      </c>
      <c r="V3542">
        <f>YEAR(Table1[[#This Row],[Booking_Date]])</f>
        <v>2025</v>
      </c>
      <c r="W3542" t="s">
        <v>104</v>
      </c>
      <c r="X3542" t="str">
        <f>IF(Table1[[#This Row],[Freight_Cost]]&gt;50000,"High","Low")</f>
        <v>High</v>
      </c>
      <c r="Y3542" s="5" t="str">
        <f>IF(Table1[[#This Row],[Profit]]&gt;10000,"Good","Average")</f>
        <v>Good</v>
      </c>
      <c r="Z3542" s="5" t="str" cm="1">
        <f t="array" ref="Z3542">_xlfn.IFS(K3542&lt;=5,"Excellent",K3542&lt;=10,"Good",TRUE,"Delayed")</f>
        <v>Good</v>
      </c>
      <c r="AA3542" s="5" t="str">
        <f>_xlfn.XLOOKUP(Table1[[#This Row],[Shipment_ID]],A:A,E:E)</f>
        <v>COSCO</v>
      </c>
      <c r="AB3542" s="5">
        <f t="shared" si="55"/>
        <v>12897.65</v>
      </c>
    </row>
    <row r="3543" spans="1:28">
      <c r="A3543" t="s">
        <v>3737</v>
      </c>
      <c r="B3543" s="1">
        <v>45806</v>
      </c>
      <c r="C3543" t="s">
        <v>121</v>
      </c>
      <c r="D3543" t="s">
        <v>56</v>
      </c>
      <c r="E3543" t="s">
        <v>31</v>
      </c>
      <c r="F3543" t="s">
        <v>58</v>
      </c>
      <c r="G3543" t="s">
        <v>90</v>
      </c>
      <c r="H3543">
        <v>13.56</v>
      </c>
      <c r="I3543">
        <v>445</v>
      </c>
      <c r="J3543">
        <v>87.79</v>
      </c>
      <c r="K3543">
        <v>2</v>
      </c>
      <c r="L3543" t="s">
        <v>44</v>
      </c>
      <c r="M3543" t="s">
        <v>60</v>
      </c>
      <c r="N3543">
        <v>40078.800000000003</v>
      </c>
      <c r="O3543" t="s">
        <v>385</v>
      </c>
      <c r="P3543" t="s">
        <v>70</v>
      </c>
      <c r="Q3543">
        <v>87.18</v>
      </c>
      <c r="R3543">
        <v>1432.4</v>
      </c>
      <c r="S3543">
        <v>3496.21</v>
      </c>
      <c r="T3543">
        <v>6199.63</v>
      </c>
      <c r="U3543" t="str">
        <f>TEXT(Table1[[#This Row],[Booking_Date]],"mmm")</f>
        <v>May</v>
      </c>
      <c r="V3543">
        <f>YEAR(Table1[[#This Row],[Booking_Date]])</f>
        <v>2025</v>
      </c>
      <c r="W3543" t="s">
        <v>75</v>
      </c>
      <c r="X3543" t="str">
        <f>IF(Table1[[#This Row],[Freight_Cost]]&gt;50000,"High","Low")</f>
        <v>Low</v>
      </c>
      <c r="Y3543" s="5" t="str">
        <f>IF(Table1[[#This Row],[Profit]]&gt;10000,"Good","Average")</f>
        <v>Average</v>
      </c>
      <c r="Z3543" s="5" t="str" cm="1">
        <f t="array" ref="Z3543">_xlfn.IFS(K3543&lt;=5,"Excellent",K3543&lt;=10,"Good",TRUE,"Delayed")</f>
        <v>Excellent</v>
      </c>
      <c r="AA3543" s="5" t="str">
        <f>_xlfn.XLOOKUP(Table1[[#This Row],[Shipment_ID]],A:A,E:E)</f>
        <v>Hapag-Lloyd</v>
      </c>
      <c r="AB3543" s="5">
        <f t="shared" si="55"/>
        <v>6199.63</v>
      </c>
    </row>
    <row r="3544" spans="1:28">
      <c r="A3544" t="s">
        <v>3738</v>
      </c>
      <c r="B3544" s="1">
        <v>45348</v>
      </c>
      <c r="C3544" t="s">
        <v>50</v>
      </c>
      <c r="D3544" t="s">
        <v>108</v>
      </c>
      <c r="E3544" t="s">
        <v>83</v>
      </c>
      <c r="F3544" t="s">
        <v>58</v>
      </c>
      <c r="G3544" t="s">
        <v>84</v>
      </c>
      <c r="H3544">
        <v>22.81</v>
      </c>
      <c r="I3544">
        <v>374</v>
      </c>
      <c r="J3544">
        <v>100.97</v>
      </c>
      <c r="K3544">
        <v>2</v>
      </c>
      <c r="L3544" t="s">
        <v>44</v>
      </c>
      <c r="M3544" t="s">
        <v>45</v>
      </c>
      <c r="N3544">
        <v>50633.4</v>
      </c>
      <c r="O3544" t="s">
        <v>211</v>
      </c>
      <c r="P3544" t="s">
        <v>74</v>
      </c>
      <c r="Q3544">
        <v>81.650000000000006</v>
      </c>
      <c r="R3544">
        <v>1660.4</v>
      </c>
      <c r="S3544">
        <v>2575.6999999999998</v>
      </c>
      <c r="T3544">
        <v>4253.2700000000004</v>
      </c>
      <c r="U3544" t="str">
        <f>TEXT(Table1[[#This Row],[Booking_Date]],"mmm")</f>
        <v>Feb</v>
      </c>
      <c r="V3544">
        <f>YEAR(Table1[[#This Row],[Booking_Date]])</f>
        <v>2024</v>
      </c>
      <c r="W3544" t="s">
        <v>38</v>
      </c>
      <c r="X3544" t="str">
        <f>IF(Table1[[#This Row],[Freight_Cost]]&gt;50000,"High","Low")</f>
        <v>High</v>
      </c>
      <c r="Y3544" s="5" t="str">
        <f>IF(Table1[[#This Row],[Profit]]&gt;10000,"Good","Average")</f>
        <v>Average</v>
      </c>
      <c r="Z3544" s="5" t="str" cm="1">
        <f t="array" ref="Z3544">_xlfn.IFS(K3544&lt;=5,"Excellent",K3544&lt;=10,"Good",TRUE,"Delayed")</f>
        <v>Excellent</v>
      </c>
      <c r="AA3544" s="5" t="str">
        <f>_xlfn.XLOOKUP(Table1[[#This Row],[Shipment_ID]],A:A,E:E)</f>
        <v>MSC</v>
      </c>
      <c r="AB3544" s="5">
        <f t="shared" si="55"/>
        <v>4253.2700000000004</v>
      </c>
    </row>
    <row r="3545" spans="1:28">
      <c r="A3545" t="s">
        <v>3739</v>
      </c>
      <c r="B3545" s="1">
        <v>45769</v>
      </c>
      <c r="C3545" t="s">
        <v>40</v>
      </c>
      <c r="D3545" t="s">
        <v>82</v>
      </c>
      <c r="E3545" t="s">
        <v>42</v>
      </c>
      <c r="F3545" t="s">
        <v>32</v>
      </c>
      <c r="G3545" t="s">
        <v>90</v>
      </c>
      <c r="H3545">
        <v>15.89</v>
      </c>
      <c r="I3545">
        <v>315</v>
      </c>
      <c r="J3545">
        <v>92.29</v>
      </c>
      <c r="K3545">
        <v>2</v>
      </c>
      <c r="L3545" t="s">
        <v>44</v>
      </c>
      <c r="M3545" t="s">
        <v>45</v>
      </c>
      <c r="N3545">
        <v>30655.8</v>
      </c>
      <c r="O3545" t="s">
        <v>97</v>
      </c>
      <c r="P3545" t="s">
        <v>74</v>
      </c>
      <c r="Q3545">
        <v>87.55</v>
      </c>
      <c r="R3545">
        <v>1265.5999999999999</v>
      </c>
      <c r="S3545">
        <v>3909.33</v>
      </c>
      <c r="T3545">
        <v>5510.54</v>
      </c>
      <c r="U3545" t="str">
        <f>TEXT(Table1[[#This Row],[Booking_Date]],"mmm")</f>
        <v>Apr</v>
      </c>
      <c r="V3545">
        <f>YEAR(Table1[[#This Row],[Booking_Date]])</f>
        <v>2025</v>
      </c>
      <c r="W3545" t="s">
        <v>75</v>
      </c>
      <c r="X3545" t="str">
        <f>IF(Table1[[#This Row],[Freight_Cost]]&gt;50000,"High","Low")</f>
        <v>Low</v>
      </c>
      <c r="Y3545" s="5" t="str">
        <f>IF(Table1[[#This Row],[Profit]]&gt;10000,"Good","Average")</f>
        <v>Average</v>
      </c>
      <c r="Z3545" s="5" t="str" cm="1">
        <f t="array" ref="Z3545">_xlfn.IFS(K3545&lt;=5,"Excellent",K3545&lt;=10,"Good",TRUE,"Delayed")</f>
        <v>Excellent</v>
      </c>
      <c r="AA3545" s="5" t="str">
        <f>_xlfn.XLOOKUP(Table1[[#This Row],[Shipment_ID]],A:A,E:E)</f>
        <v>CMA CGM</v>
      </c>
      <c r="AB3545" s="5">
        <f t="shared" si="55"/>
        <v>5510.54</v>
      </c>
    </row>
    <row r="3546" spans="1:28">
      <c r="A3546" t="s">
        <v>3740</v>
      </c>
      <c r="B3546" s="1">
        <v>45793</v>
      </c>
      <c r="C3546" t="s">
        <v>89</v>
      </c>
      <c r="D3546" t="s">
        <v>82</v>
      </c>
      <c r="E3546" t="s">
        <v>57</v>
      </c>
      <c r="F3546" t="s">
        <v>32</v>
      </c>
      <c r="G3546" t="s">
        <v>43</v>
      </c>
      <c r="H3546">
        <v>14.23</v>
      </c>
      <c r="I3546">
        <v>2026</v>
      </c>
      <c r="J3546">
        <v>85.55</v>
      </c>
      <c r="K3546">
        <v>7</v>
      </c>
      <c r="L3546" t="s">
        <v>68</v>
      </c>
      <c r="M3546" t="s">
        <v>35</v>
      </c>
      <c r="N3546">
        <v>53885</v>
      </c>
      <c r="O3546" t="s">
        <v>307</v>
      </c>
      <c r="P3546" t="s">
        <v>74</v>
      </c>
      <c r="Q3546">
        <v>83.55</v>
      </c>
      <c r="R3546">
        <v>4621.2</v>
      </c>
      <c r="S3546">
        <v>2879.07</v>
      </c>
      <c r="T3546">
        <v>5147.01</v>
      </c>
      <c r="U3546" t="str">
        <f>TEXT(Table1[[#This Row],[Booking_Date]],"mmm")</f>
        <v>May</v>
      </c>
      <c r="V3546">
        <f>YEAR(Table1[[#This Row],[Booking_Date]])</f>
        <v>2025</v>
      </c>
      <c r="W3546" t="s">
        <v>75</v>
      </c>
      <c r="X3546" t="str">
        <f>IF(Table1[[#This Row],[Freight_Cost]]&gt;50000,"High","Low")</f>
        <v>High</v>
      </c>
      <c r="Y3546" s="5" t="str">
        <f>IF(Table1[[#This Row],[Profit]]&gt;10000,"Good","Average")</f>
        <v>Average</v>
      </c>
      <c r="Z3546" s="5" t="str" cm="1">
        <f t="array" ref="Z3546">_xlfn.IFS(K3546&lt;=5,"Excellent",K3546&lt;=10,"Good",TRUE,"Delayed")</f>
        <v>Good</v>
      </c>
      <c r="AA3546" s="5" t="str">
        <f>_xlfn.XLOOKUP(Table1[[#This Row],[Shipment_ID]],A:A,E:E)</f>
        <v>Evergreen</v>
      </c>
      <c r="AB3546" s="5">
        <f t="shared" si="55"/>
        <v>5147.01</v>
      </c>
    </row>
    <row r="3547" spans="1:28">
      <c r="A3547" t="s">
        <v>3741</v>
      </c>
      <c r="B3547" s="1">
        <v>45710</v>
      </c>
      <c r="C3547" t="s">
        <v>29</v>
      </c>
      <c r="D3547" t="s">
        <v>30</v>
      </c>
      <c r="E3547" t="s">
        <v>42</v>
      </c>
      <c r="F3547" t="s">
        <v>32</v>
      </c>
      <c r="G3547" t="s">
        <v>52</v>
      </c>
      <c r="H3547">
        <v>12.83</v>
      </c>
      <c r="I3547">
        <v>1057</v>
      </c>
      <c r="J3547">
        <v>91.48</v>
      </c>
      <c r="K3547">
        <v>3</v>
      </c>
      <c r="L3547" t="s">
        <v>68</v>
      </c>
      <c r="M3547" t="s">
        <v>60</v>
      </c>
      <c r="N3547">
        <v>37708.6</v>
      </c>
      <c r="O3547" t="s">
        <v>593</v>
      </c>
      <c r="P3547" t="s">
        <v>54</v>
      </c>
      <c r="Q3547">
        <v>84.32</v>
      </c>
      <c r="R3547">
        <v>2627.2</v>
      </c>
      <c r="S3547">
        <v>2775.5</v>
      </c>
      <c r="T3547">
        <v>4135.1000000000004</v>
      </c>
      <c r="U3547" t="str">
        <f>TEXT(Table1[[#This Row],[Booking_Date]],"mmm")</f>
        <v>Feb</v>
      </c>
      <c r="V3547">
        <f>YEAR(Table1[[#This Row],[Booking_Date]])</f>
        <v>2025</v>
      </c>
      <c r="W3547" t="s">
        <v>38</v>
      </c>
      <c r="X3547" t="str">
        <f>IF(Table1[[#This Row],[Freight_Cost]]&gt;50000,"High","Low")</f>
        <v>Low</v>
      </c>
      <c r="Y3547" s="5" t="str">
        <f>IF(Table1[[#This Row],[Profit]]&gt;10000,"Good","Average")</f>
        <v>Average</v>
      </c>
      <c r="Z3547" s="5" t="str" cm="1">
        <f t="array" ref="Z3547">_xlfn.IFS(K3547&lt;=5,"Excellent",K3547&lt;=10,"Good",TRUE,"Delayed")</f>
        <v>Excellent</v>
      </c>
      <c r="AA3547" s="5" t="str">
        <f>_xlfn.XLOOKUP(Table1[[#This Row],[Shipment_ID]],A:A,E:E)</f>
        <v>CMA CGM</v>
      </c>
      <c r="AB3547" s="5">
        <f t="shared" si="55"/>
        <v>4135.1000000000004</v>
      </c>
    </row>
    <row r="3548" spans="1:28">
      <c r="A3548" t="s">
        <v>3742</v>
      </c>
      <c r="B3548" s="1">
        <v>45694</v>
      </c>
      <c r="C3548" t="s">
        <v>64</v>
      </c>
      <c r="D3548" t="s">
        <v>56</v>
      </c>
      <c r="E3548" t="s">
        <v>99</v>
      </c>
      <c r="F3548" t="s">
        <v>32</v>
      </c>
      <c r="G3548" t="s">
        <v>59</v>
      </c>
      <c r="H3548">
        <v>23.29</v>
      </c>
      <c r="I3548">
        <v>1471</v>
      </c>
      <c r="J3548">
        <v>104.73</v>
      </c>
      <c r="K3548">
        <v>4</v>
      </c>
      <c r="L3548" t="s">
        <v>34</v>
      </c>
      <c r="M3548" t="s">
        <v>45</v>
      </c>
      <c r="N3548">
        <v>57680.6</v>
      </c>
      <c r="O3548" t="s">
        <v>416</v>
      </c>
      <c r="P3548" t="s">
        <v>62</v>
      </c>
      <c r="Q3548">
        <v>86.04</v>
      </c>
      <c r="R3548">
        <v>3873.6</v>
      </c>
      <c r="S3548">
        <v>4993.8</v>
      </c>
      <c r="T3548">
        <v>5288.17</v>
      </c>
      <c r="U3548" t="str">
        <f>TEXT(Table1[[#This Row],[Booking_Date]],"mmm")</f>
        <v>Feb</v>
      </c>
      <c r="V3548">
        <f>YEAR(Table1[[#This Row],[Booking_Date]])</f>
        <v>2025</v>
      </c>
      <c r="W3548" t="s">
        <v>38</v>
      </c>
      <c r="X3548" t="str">
        <f>IF(Table1[[#This Row],[Freight_Cost]]&gt;50000,"High","Low")</f>
        <v>High</v>
      </c>
      <c r="Y3548" s="5" t="str">
        <f>IF(Table1[[#This Row],[Profit]]&gt;10000,"Good","Average")</f>
        <v>Average</v>
      </c>
      <c r="Z3548" s="5" t="str" cm="1">
        <f t="array" ref="Z3548">_xlfn.IFS(K3548&lt;=5,"Excellent",K3548&lt;=10,"Good",TRUE,"Delayed")</f>
        <v>Excellent</v>
      </c>
      <c r="AA3548" s="5" t="str">
        <f>_xlfn.XLOOKUP(Table1[[#This Row],[Shipment_ID]],A:A,E:E)</f>
        <v>ONE</v>
      </c>
      <c r="AB3548" s="5">
        <f t="shared" si="55"/>
        <v>5288.17</v>
      </c>
    </row>
    <row r="3549" spans="1:28">
      <c r="A3549" t="s">
        <v>3743</v>
      </c>
      <c r="B3549" s="1">
        <v>45555</v>
      </c>
      <c r="C3549" t="s">
        <v>115</v>
      </c>
      <c r="D3549" t="s">
        <v>56</v>
      </c>
      <c r="E3549" t="s">
        <v>42</v>
      </c>
      <c r="F3549" t="s">
        <v>58</v>
      </c>
      <c r="G3549" t="s">
        <v>59</v>
      </c>
      <c r="H3549">
        <v>21.69</v>
      </c>
      <c r="I3549">
        <v>368</v>
      </c>
      <c r="J3549">
        <v>95.99</v>
      </c>
      <c r="K3549">
        <v>2</v>
      </c>
      <c r="L3549" t="s">
        <v>68</v>
      </c>
      <c r="M3549" t="s">
        <v>35</v>
      </c>
      <c r="N3549">
        <v>53955.8</v>
      </c>
      <c r="O3549" t="s">
        <v>156</v>
      </c>
      <c r="P3549" t="s">
        <v>78</v>
      </c>
      <c r="Q3549">
        <v>88.8</v>
      </c>
      <c r="R3549">
        <v>1603.6</v>
      </c>
      <c r="S3549">
        <v>3597.48</v>
      </c>
      <c r="T3549">
        <v>7182.45</v>
      </c>
      <c r="U3549" t="str">
        <f>TEXT(Table1[[#This Row],[Booking_Date]],"mmm")</f>
        <v>Sep</v>
      </c>
      <c r="V3549">
        <f>YEAR(Table1[[#This Row],[Booking_Date]])</f>
        <v>2024</v>
      </c>
      <c r="W3549" t="s">
        <v>48</v>
      </c>
      <c r="X3549" t="str">
        <f>IF(Table1[[#This Row],[Freight_Cost]]&gt;50000,"High","Low")</f>
        <v>High</v>
      </c>
      <c r="Y3549" s="5" t="str">
        <f>IF(Table1[[#This Row],[Profit]]&gt;10000,"Good","Average")</f>
        <v>Average</v>
      </c>
      <c r="Z3549" s="5" t="str" cm="1">
        <f t="array" ref="Z3549">_xlfn.IFS(K3549&lt;=5,"Excellent",K3549&lt;=10,"Good",TRUE,"Delayed")</f>
        <v>Excellent</v>
      </c>
      <c r="AA3549" s="5" t="str">
        <f>_xlfn.XLOOKUP(Table1[[#This Row],[Shipment_ID]],A:A,E:E)</f>
        <v>CMA CGM</v>
      </c>
      <c r="AB3549" s="5">
        <f t="shared" si="55"/>
        <v>7182.45</v>
      </c>
    </row>
    <row r="3550" spans="1:28">
      <c r="A3550" t="s">
        <v>3744</v>
      </c>
      <c r="B3550" s="1">
        <v>45427</v>
      </c>
      <c r="C3550" t="s">
        <v>64</v>
      </c>
      <c r="D3550" t="s">
        <v>56</v>
      </c>
      <c r="E3550" t="s">
        <v>102</v>
      </c>
      <c r="F3550" t="s">
        <v>32</v>
      </c>
      <c r="G3550" t="s">
        <v>33</v>
      </c>
      <c r="H3550">
        <v>18.79</v>
      </c>
      <c r="I3550">
        <v>1730</v>
      </c>
      <c r="J3550">
        <v>85.28</v>
      </c>
      <c r="K3550">
        <v>5</v>
      </c>
      <c r="L3550" t="s">
        <v>44</v>
      </c>
      <c r="M3550" t="s">
        <v>35</v>
      </c>
      <c r="N3550">
        <v>51904.6</v>
      </c>
      <c r="O3550" t="s">
        <v>126</v>
      </c>
      <c r="P3550" t="s">
        <v>70</v>
      </c>
      <c r="Q3550">
        <v>82.29</v>
      </c>
      <c r="R3550">
        <v>4211.6000000000004</v>
      </c>
      <c r="S3550">
        <v>3029.6</v>
      </c>
      <c r="T3550">
        <v>8997.0400000000009</v>
      </c>
      <c r="U3550" t="str">
        <f>TEXT(Table1[[#This Row],[Booking_Date]],"mmm")</f>
        <v>May</v>
      </c>
      <c r="V3550">
        <f>YEAR(Table1[[#This Row],[Booking_Date]])</f>
        <v>2024</v>
      </c>
      <c r="W3550" t="s">
        <v>75</v>
      </c>
      <c r="X3550" t="str">
        <f>IF(Table1[[#This Row],[Freight_Cost]]&gt;50000,"High","Low")</f>
        <v>High</v>
      </c>
      <c r="Y3550" s="5" t="str">
        <f>IF(Table1[[#This Row],[Profit]]&gt;10000,"Good","Average")</f>
        <v>Average</v>
      </c>
      <c r="Z3550" s="5" t="str" cm="1">
        <f t="array" ref="Z3550">_xlfn.IFS(K3550&lt;=5,"Excellent",K3550&lt;=10,"Good",TRUE,"Delayed")</f>
        <v>Excellent</v>
      </c>
      <c r="AA3550" s="5" t="str">
        <f>_xlfn.XLOOKUP(Table1[[#This Row],[Shipment_ID]],A:A,E:E)</f>
        <v>Maersk</v>
      </c>
      <c r="AB3550" s="5">
        <f t="shared" si="55"/>
        <v>8997.0400000000009</v>
      </c>
    </row>
    <row r="3551" spans="1:28">
      <c r="A3551" t="s">
        <v>3745</v>
      </c>
      <c r="B3551" s="1">
        <v>46078</v>
      </c>
      <c r="C3551" t="s">
        <v>89</v>
      </c>
      <c r="D3551" t="s">
        <v>30</v>
      </c>
      <c r="E3551" t="s">
        <v>66</v>
      </c>
      <c r="F3551" t="s">
        <v>58</v>
      </c>
      <c r="G3551" t="s">
        <v>84</v>
      </c>
      <c r="H3551">
        <v>14.71</v>
      </c>
      <c r="I3551">
        <v>2527</v>
      </c>
      <c r="J3551">
        <v>85.18</v>
      </c>
      <c r="K3551">
        <v>8</v>
      </c>
      <c r="L3551" t="s">
        <v>68</v>
      </c>
      <c r="M3551" t="s">
        <v>60</v>
      </c>
      <c r="N3551">
        <v>68284.600000000006</v>
      </c>
      <c r="O3551" t="s">
        <v>228</v>
      </c>
      <c r="P3551" t="s">
        <v>62</v>
      </c>
      <c r="Q3551">
        <v>82.75</v>
      </c>
      <c r="R3551">
        <v>5642.4</v>
      </c>
      <c r="S3551">
        <v>4358.95</v>
      </c>
      <c r="T3551">
        <v>8154.77</v>
      </c>
      <c r="U3551" t="str">
        <f>TEXT(Table1[[#This Row],[Booking_Date]],"mmm")</f>
        <v>Feb</v>
      </c>
      <c r="V3551">
        <f>YEAR(Table1[[#This Row],[Booking_Date]])</f>
        <v>2026</v>
      </c>
      <c r="W3551" t="s">
        <v>38</v>
      </c>
      <c r="X3551" t="str">
        <f>IF(Table1[[#This Row],[Freight_Cost]]&gt;50000,"High","Low")</f>
        <v>High</v>
      </c>
      <c r="Y3551" s="5" t="str">
        <f>IF(Table1[[#This Row],[Profit]]&gt;10000,"Good","Average")</f>
        <v>Average</v>
      </c>
      <c r="Z3551" s="5" t="str" cm="1">
        <f t="array" ref="Z3551">_xlfn.IFS(K3551&lt;=5,"Excellent",K3551&lt;=10,"Good",TRUE,"Delayed")</f>
        <v>Good</v>
      </c>
      <c r="AA3551" s="5" t="str">
        <f>_xlfn.XLOOKUP(Table1[[#This Row],[Shipment_ID]],A:A,E:E)</f>
        <v>COSCO</v>
      </c>
      <c r="AB3551" s="5">
        <f t="shared" si="55"/>
        <v>8154.77</v>
      </c>
    </row>
    <row r="3552" spans="1:28">
      <c r="A3552" t="s">
        <v>3746</v>
      </c>
      <c r="B3552" s="1">
        <v>45677</v>
      </c>
      <c r="C3552" t="s">
        <v>40</v>
      </c>
      <c r="D3552" t="s">
        <v>108</v>
      </c>
      <c r="E3552" t="s">
        <v>102</v>
      </c>
      <c r="F3552" t="s">
        <v>32</v>
      </c>
      <c r="G3552" t="s">
        <v>59</v>
      </c>
      <c r="H3552">
        <v>18.88</v>
      </c>
      <c r="I3552">
        <v>419</v>
      </c>
      <c r="J3552">
        <v>96.02</v>
      </c>
      <c r="K3552">
        <v>3</v>
      </c>
      <c r="L3552" t="s">
        <v>34</v>
      </c>
      <c r="M3552" t="s">
        <v>45</v>
      </c>
      <c r="N3552">
        <v>40042.400000000001</v>
      </c>
      <c r="O3552" t="s">
        <v>191</v>
      </c>
      <c r="P3552" t="s">
        <v>47</v>
      </c>
      <c r="Q3552">
        <v>87.34</v>
      </c>
      <c r="R3552">
        <v>1593.2</v>
      </c>
      <c r="S3552">
        <v>2058.87</v>
      </c>
      <c r="T3552">
        <v>4259.8</v>
      </c>
      <c r="U3552" t="str">
        <f>TEXT(Table1[[#This Row],[Booking_Date]],"mmm")</f>
        <v>Jan</v>
      </c>
      <c r="V3552">
        <f>YEAR(Table1[[#This Row],[Booking_Date]])</f>
        <v>2025</v>
      </c>
      <c r="W3552" t="s">
        <v>38</v>
      </c>
      <c r="X3552" t="str">
        <f>IF(Table1[[#This Row],[Freight_Cost]]&gt;50000,"High","Low")</f>
        <v>Low</v>
      </c>
      <c r="Y3552" s="5" t="str">
        <f>IF(Table1[[#This Row],[Profit]]&gt;10000,"Good","Average")</f>
        <v>Average</v>
      </c>
      <c r="Z3552" s="5" t="str" cm="1">
        <f t="array" ref="Z3552">_xlfn.IFS(K3552&lt;=5,"Excellent",K3552&lt;=10,"Good",TRUE,"Delayed")</f>
        <v>Excellent</v>
      </c>
      <c r="AA3552" s="5" t="str">
        <f>_xlfn.XLOOKUP(Table1[[#This Row],[Shipment_ID]],A:A,E:E)</f>
        <v>Maersk</v>
      </c>
      <c r="AB3552" s="5">
        <f t="shared" si="55"/>
        <v>4259.8</v>
      </c>
    </row>
    <row r="3553" spans="1:28">
      <c r="A3553" t="s">
        <v>3747</v>
      </c>
      <c r="B3553" s="1">
        <v>46082</v>
      </c>
      <c r="C3553" t="s">
        <v>50</v>
      </c>
      <c r="D3553" t="s">
        <v>72</v>
      </c>
      <c r="E3553" t="s">
        <v>42</v>
      </c>
      <c r="F3553" t="s">
        <v>32</v>
      </c>
      <c r="G3553" t="s">
        <v>59</v>
      </c>
      <c r="H3553">
        <v>25.33</v>
      </c>
      <c r="I3553">
        <v>2087</v>
      </c>
      <c r="J3553">
        <v>98.39</v>
      </c>
      <c r="K3553">
        <v>5</v>
      </c>
      <c r="L3553" t="s">
        <v>34</v>
      </c>
      <c r="M3553" t="s">
        <v>60</v>
      </c>
      <c r="N3553">
        <v>64647.8</v>
      </c>
      <c r="O3553" t="s">
        <v>161</v>
      </c>
      <c r="P3553" t="s">
        <v>47</v>
      </c>
      <c r="Q3553">
        <v>85.67</v>
      </c>
      <c r="R3553">
        <v>5187.2</v>
      </c>
      <c r="S3553">
        <v>2395.94</v>
      </c>
      <c r="T3553">
        <v>6275.55</v>
      </c>
      <c r="U3553" t="str">
        <f>TEXT(Table1[[#This Row],[Booking_Date]],"mmm")</f>
        <v>Mar</v>
      </c>
      <c r="V3553">
        <f>YEAR(Table1[[#This Row],[Booking_Date]])</f>
        <v>2026</v>
      </c>
      <c r="W3553" t="s">
        <v>38</v>
      </c>
      <c r="X3553" t="str">
        <f>IF(Table1[[#This Row],[Freight_Cost]]&gt;50000,"High","Low")</f>
        <v>High</v>
      </c>
      <c r="Y3553" s="5" t="str">
        <f>IF(Table1[[#This Row],[Profit]]&gt;10000,"Good","Average")</f>
        <v>Average</v>
      </c>
      <c r="Z3553" s="5" t="str" cm="1">
        <f t="array" ref="Z3553">_xlfn.IFS(K3553&lt;=5,"Excellent",K3553&lt;=10,"Good",TRUE,"Delayed")</f>
        <v>Excellent</v>
      </c>
      <c r="AA3553" s="5" t="str">
        <f>_xlfn.XLOOKUP(Table1[[#This Row],[Shipment_ID]],A:A,E:E)</f>
        <v>CMA CGM</v>
      </c>
      <c r="AB3553" s="5">
        <f t="shared" si="55"/>
        <v>6275.55</v>
      </c>
    </row>
    <row r="3554" spans="1:28">
      <c r="A3554" t="s">
        <v>3748</v>
      </c>
      <c r="B3554" s="1">
        <v>45605</v>
      </c>
      <c r="C3554" t="s">
        <v>40</v>
      </c>
      <c r="D3554" t="s">
        <v>108</v>
      </c>
      <c r="E3554" t="s">
        <v>57</v>
      </c>
      <c r="F3554" t="s">
        <v>58</v>
      </c>
      <c r="G3554" t="s">
        <v>43</v>
      </c>
      <c r="H3554">
        <v>10.1</v>
      </c>
      <c r="I3554">
        <v>2465</v>
      </c>
      <c r="J3554">
        <v>96.13</v>
      </c>
      <c r="K3554">
        <v>6</v>
      </c>
      <c r="L3554" t="s">
        <v>44</v>
      </c>
      <c r="M3554" t="s">
        <v>35</v>
      </c>
      <c r="N3554">
        <v>66205.600000000006</v>
      </c>
      <c r="O3554" t="s">
        <v>87</v>
      </c>
      <c r="P3554" t="s">
        <v>74</v>
      </c>
      <c r="Q3554">
        <v>84.13</v>
      </c>
      <c r="R3554">
        <v>5334</v>
      </c>
      <c r="S3554">
        <v>4009.57</v>
      </c>
      <c r="T3554">
        <v>7011.34</v>
      </c>
      <c r="U3554" t="str">
        <f>TEXT(Table1[[#This Row],[Booking_Date]],"mmm")</f>
        <v>Nov</v>
      </c>
      <c r="V3554">
        <f>YEAR(Table1[[#This Row],[Booking_Date]])</f>
        <v>2024</v>
      </c>
      <c r="W3554" t="s">
        <v>104</v>
      </c>
      <c r="X3554" t="str">
        <f>IF(Table1[[#This Row],[Freight_Cost]]&gt;50000,"High","Low")</f>
        <v>High</v>
      </c>
      <c r="Y3554" s="5" t="str">
        <f>IF(Table1[[#This Row],[Profit]]&gt;10000,"Good","Average")</f>
        <v>Average</v>
      </c>
      <c r="Z3554" s="5" t="str" cm="1">
        <f t="array" ref="Z3554">_xlfn.IFS(K3554&lt;=5,"Excellent",K3554&lt;=10,"Good",TRUE,"Delayed")</f>
        <v>Good</v>
      </c>
      <c r="AA3554" s="5" t="str">
        <f>_xlfn.XLOOKUP(Table1[[#This Row],[Shipment_ID]],A:A,E:E)</f>
        <v>Evergreen</v>
      </c>
      <c r="AB3554" s="5">
        <f t="shared" si="55"/>
        <v>7011.34</v>
      </c>
    </row>
    <row r="3555" spans="1:28">
      <c r="A3555" t="s">
        <v>3749</v>
      </c>
      <c r="B3555" s="1">
        <v>45661</v>
      </c>
      <c r="C3555" t="s">
        <v>89</v>
      </c>
      <c r="D3555" t="s">
        <v>108</v>
      </c>
      <c r="E3555" t="s">
        <v>57</v>
      </c>
      <c r="F3555" t="s">
        <v>32</v>
      </c>
      <c r="G3555" t="s">
        <v>59</v>
      </c>
      <c r="H3555">
        <v>12.75</v>
      </c>
      <c r="I3555">
        <v>1496</v>
      </c>
      <c r="J3555">
        <v>86.49</v>
      </c>
      <c r="K3555">
        <v>3</v>
      </c>
      <c r="L3555" t="s">
        <v>68</v>
      </c>
      <c r="M3555" t="s">
        <v>45</v>
      </c>
      <c r="N3555">
        <v>43805.8</v>
      </c>
      <c r="O3555" t="s">
        <v>178</v>
      </c>
      <c r="P3555" t="s">
        <v>62</v>
      </c>
      <c r="Q3555">
        <v>88.64</v>
      </c>
      <c r="R3555">
        <v>3502</v>
      </c>
      <c r="S3555">
        <v>4629.6000000000004</v>
      </c>
      <c r="T3555">
        <v>7662.36</v>
      </c>
      <c r="U3555" t="str">
        <f>TEXT(Table1[[#This Row],[Booking_Date]],"mmm")</f>
        <v>Jan</v>
      </c>
      <c r="V3555">
        <f>YEAR(Table1[[#This Row],[Booking_Date]])</f>
        <v>2025</v>
      </c>
      <c r="W3555" t="s">
        <v>38</v>
      </c>
      <c r="X3555" t="str">
        <f>IF(Table1[[#This Row],[Freight_Cost]]&gt;50000,"High","Low")</f>
        <v>Low</v>
      </c>
      <c r="Y3555" s="5" t="str">
        <f>IF(Table1[[#This Row],[Profit]]&gt;10000,"Good","Average")</f>
        <v>Average</v>
      </c>
      <c r="Z3555" s="5" t="str" cm="1">
        <f t="array" ref="Z3555">_xlfn.IFS(K3555&lt;=5,"Excellent",K3555&lt;=10,"Good",TRUE,"Delayed")</f>
        <v>Excellent</v>
      </c>
      <c r="AA3555" s="5" t="str">
        <f>_xlfn.XLOOKUP(Table1[[#This Row],[Shipment_ID]],A:A,E:E)</f>
        <v>Evergreen</v>
      </c>
      <c r="AB3555" s="5">
        <f t="shared" si="55"/>
        <v>7662.36</v>
      </c>
    </row>
    <row r="3556" spans="1:28">
      <c r="A3556" t="s">
        <v>3750</v>
      </c>
      <c r="B3556" s="1">
        <v>45954</v>
      </c>
      <c r="C3556" t="s">
        <v>121</v>
      </c>
      <c r="D3556" t="s">
        <v>30</v>
      </c>
      <c r="E3556" t="s">
        <v>66</v>
      </c>
      <c r="F3556" t="s">
        <v>58</v>
      </c>
      <c r="G3556" t="s">
        <v>90</v>
      </c>
      <c r="H3556">
        <v>12.88</v>
      </c>
      <c r="I3556">
        <v>2021</v>
      </c>
      <c r="J3556">
        <v>86.67</v>
      </c>
      <c r="K3556">
        <v>5</v>
      </c>
      <c r="L3556" t="s">
        <v>34</v>
      </c>
      <c r="M3556" t="s">
        <v>35</v>
      </c>
      <c r="N3556">
        <v>67244.399999999994</v>
      </c>
      <c r="O3556" t="s">
        <v>219</v>
      </c>
      <c r="P3556" t="s">
        <v>70</v>
      </c>
      <c r="Q3556">
        <v>88.19</v>
      </c>
      <c r="R3556">
        <v>4557.2</v>
      </c>
      <c r="S3556">
        <v>3920.01</v>
      </c>
      <c r="T3556">
        <v>10696.73</v>
      </c>
      <c r="U3556" t="str">
        <f>TEXT(Table1[[#This Row],[Booking_Date]],"mmm")</f>
        <v>Oct</v>
      </c>
      <c r="V3556">
        <f>YEAR(Table1[[#This Row],[Booking_Date]])</f>
        <v>2025</v>
      </c>
      <c r="W3556" t="s">
        <v>104</v>
      </c>
      <c r="X3556" t="str">
        <f>IF(Table1[[#This Row],[Freight_Cost]]&gt;50000,"High","Low")</f>
        <v>High</v>
      </c>
      <c r="Y3556" s="5" t="str">
        <f>IF(Table1[[#This Row],[Profit]]&gt;10000,"Good","Average")</f>
        <v>Good</v>
      </c>
      <c r="Z3556" s="5" t="str" cm="1">
        <f t="array" ref="Z3556">_xlfn.IFS(K3556&lt;=5,"Excellent",K3556&lt;=10,"Good",TRUE,"Delayed")</f>
        <v>Excellent</v>
      </c>
      <c r="AA3556" s="5" t="str">
        <f>_xlfn.XLOOKUP(Table1[[#This Row],[Shipment_ID]],A:A,E:E)</f>
        <v>COSCO</v>
      </c>
      <c r="AB3556" s="5">
        <f t="shared" si="55"/>
        <v>10696.73</v>
      </c>
    </row>
    <row r="3557" spans="1:28">
      <c r="A3557" t="s">
        <v>3751</v>
      </c>
      <c r="B3557" s="1">
        <v>45325</v>
      </c>
      <c r="C3557" t="s">
        <v>121</v>
      </c>
      <c r="D3557" t="s">
        <v>51</v>
      </c>
      <c r="E3557" t="s">
        <v>66</v>
      </c>
      <c r="F3557" t="s">
        <v>32</v>
      </c>
      <c r="G3557" t="s">
        <v>43</v>
      </c>
      <c r="H3557">
        <v>12.31</v>
      </c>
      <c r="I3557">
        <v>517</v>
      </c>
      <c r="J3557">
        <v>94.39</v>
      </c>
      <c r="K3557">
        <v>3</v>
      </c>
      <c r="L3557" t="s">
        <v>68</v>
      </c>
      <c r="M3557" t="s">
        <v>60</v>
      </c>
      <c r="N3557">
        <v>31109.8</v>
      </c>
      <c r="O3557" t="s">
        <v>354</v>
      </c>
      <c r="P3557" t="s">
        <v>47</v>
      </c>
      <c r="Q3557">
        <v>83.12</v>
      </c>
      <c r="R3557">
        <v>1526.4</v>
      </c>
      <c r="S3557">
        <v>3095.81</v>
      </c>
      <c r="T3557">
        <v>3399.82</v>
      </c>
      <c r="U3557" t="str">
        <f>TEXT(Table1[[#This Row],[Booking_Date]],"mmm")</f>
        <v>Feb</v>
      </c>
      <c r="V3557">
        <f>YEAR(Table1[[#This Row],[Booking_Date]])</f>
        <v>2024</v>
      </c>
      <c r="W3557" t="s">
        <v>38</v>
      </c>
      <c r="X3557" t="str">
        <f>IF(Table1[[#This Row],[Freight_Cost]]&gt;50000,"High","Low")</f>
        <v>Low</v>
      </c>
      <c r="Y3557" s="5" t="str">
        <f>IF(Table1[[#This Row],[Profit]]&gt;10000,"Good","Average")</f>
        <v>Average</v>
      </c>
      <c r="Z3557" s="5" t="str" cm="1">
        <f t="array" ref="Z3557">_xlfn.IFS(K3557&lt;=5,"Excellent",K3557&lt;=10,"Good",TRUE,"Delayed")</f>
        <v>Excellent</v>
      </c>
      <c r="AA3557" s="5" t="str">
        <f>_xlfn.XLOOKUP(Table1[[#This Row],[Shipment_ID]],A:A,E:E)</f>
        <v>COSCO</v>
      </c>
      <c r="AB3557" s="5">
        <f t="shared" si="55"/>
        <v>3399.82</v>
      </c>
    </row>
    <row r="3558" spans="1:28">
      <c r="A3558" t="s">
        <v>3752</v>
      </c>
      <c r="B3558" s="1">
        <v>45808</v>
      </c>
      <c r="C3558" t="s">
        <v>89</v>
      </c>
      <c r="D3558" t="s">
        <v>65</v>
      </c>
      <c r="E3558" t="s">
        <v>99</v>
      </c>
      <c r="F3558" t="s">
        <v>32</v>
      </c>
      <c r="G3558" t="s">
        <v>84</v>
      </c>
      <c r="H3558">
        <v>13.63</v>
      </c>
      <c r="I3558">
        <v>2269</v>
      </c>
      <c r="J3558">
        <v>102.96</v>
      </c>
      <c r="K3558">
        <v>5</v>
      </c>
      <c r="L3558" t="s">
        <v>68</v>
      </c>
      <c r="M3558" t="s">
        <v>60</v>
      </c>
      <c r="N3558">
        <v>54350.2</v>
      </c>
      <c r="O3558" t="s">
        <v>307</v>
      </c>
      <c r="P3558" t="s">
        <v>70</v>
      </c>
      <c r="Q3558">
        <v>87.1</v>
      </c>
      <c r="R3558">
        <v>5083.2</v>
      </c>
      <c r="S3558">
        <v>2832.51</v>
      </c>
      <c r="T3558">
        <v>4984.6899999999996</v>
      </c>
      <c r="U3558" t="str">
        <f>TEXT(Table1[[#This Row],[Booking_Date]],"mmm")</f>
        <v>May</v>
      </c>
      <c r="V3558">
        <f>YEAR(Table1[[#This Row],[Booking_Date]])</f>
        <v>2025</v>
      </c>
      <c r="W3558" t="s">
        <v>75</v>
      </c>
      <c r="X3558" t="str">
        <f>IF(Table1[[#This Row],[Freight_Cost]]&gt;50000,"High","Low")</f>
        <v>High</v>
      </c>
      <c r="Y3558" s="5" t="str">
        <f>IF(Table1[[#This Row],[Profit]]&gt;10000,"Good","Average")</f>
        <v>Average</v>
      </c>
      <c r="Z3558" s="5" t="str" cm="1">
        <f t="array" ref="Z3558">_xlfn.IFS(K3558&lt;=5,"Excellent",K3558&lt;=10,"Good",TRUE,"Delayed")</f>
        <v>Excellent</v>
      </c>
      <c r="AA3558" s="5" t="str">
        <f>_xlfn.XLOOKUP(Table1[[#This Row],[Shipment_ID]],A:A,E:E)</f>
        <v>ONE</v>
      </c>
      <c r="AB3558" s="5">
        <f t="shared" si="55"/>
        <v>4984.6899999999996</v>
      </c>
    </row>
    <row r="3559" spans="1:28">
      <c r="A3559" t="s">
        <v>3753</v>
      </c>
      <c r="B3559" s="1">
        <v>46123</v>
      </c>
      <c r="C3559" t="s">
        <v>40</v>
      </c>
      <c r="D3559" t="s">
        <v>72</v>
      </c>
      <c r="E3559" t="s">
        <v>42</v>
      </c>
      <c r="F3559" t="s">
        <v>32</v>
      </c>
      <c r="G3559" t="s">
        <v>43</v>
      </c>
      <c r="H3559">
        <v>16.34</v>
      </c>
      <c r="I3559">
        <v>875</v>
      </c>
      <c r="J3559">
        <v>88.1</v>
      </c>
      <c r="K3559">
        <v>4</v>
      </c>
      <c r="L3559" t="s">
        <v>34</v>
      </c>
      <c r="M3559" t="s">
        <v>35</v>
      </c>
      <c r="N3559">
        <v>44778</v>
      </c>
      <c r="O3559" t="s">
        <v>111</v>
      </c>
      <c r="P3559" t="s">
        <v>47</v>
      </c>
      <c r="Q3559">
        <v>82.6</v>
      </c>
      <c r="R3559">
        <v>2403.6</v>
      </c>
      <c r="S3559">
        <v>3099.73</v>
      </c>
      <c r="T3559">
        <v>4793.6000000000004</v>
      </c>
      <c r="U3559" t="str">
        <f>TEXT(Table1[[#This Row],[Booking_Date]],"mmm")</f>
        <v>Apr</v>
      </c>
      <c r="V3559">
        <f>YEAR(Table1[[#This Row],[Booking_Date]])</f>
        <v>2026</v>
      </c>
      <c r="W3559" t="s">
        <v>75</v>
      </c>
      <c r="X3559" t="str">
        <f>IF(Table1[[#This Row],[Freight_Cost]]&gt;50000,"High","Low")</f>
        <v>Low</v>
      </c>
      <c r="Y3559" s="5" t="str">
        <f>IF(Table1[[#This Row],[Profit]]&gt;10000,"Good","Average")</f>
        <v>Average</v>
      </c>
      <c r="Z3559" s="5" t="str" cm="1">
        <f t="array" ref="Z3559">_xlfn.IFS(K3559&lt;=5,"Excellent",K3559&lt;=10,"Good",TRUE,"Delayed")</f>
        <v>Excellent</v>
      </c>
      <c r="AA3559" s="5" t="str">
        <f>_xlfn.XLOOKUP(Table1[[#This Row],[Shipment_ID]],A:A,E:E)</f>
        <v>CMA CGM</v>
      </c>
      <c r="AB3559" s="5">
        <f t="shared" si="55"/>
        <v>4793.6000000000004</v>
      </c>
    </row>
    <row r="3560" spans="1:28">
      <c r="A3560" t="s">
        <v>3754</v>
      </c>
      <c r="B3560" s="1">
        <v>46159</v>
      </c>
      <c r="C3560" t="s">
        <v>50</v>
      </c>
      <c r="D3560" t="s">
        <v>82</v>
      </c>
      <c r="E3560" t="s">
        <v>99</v>
      </c>
      <c r="F3560" t="s">
        <v>32</v>
      </c>
      <c r="G3560" t="s">
        <v>67</v>
      </c>
      <c r="H3560">
        <v>17.82</v>
      </c>
      <c r="I3560">
        <v>1331</v>
      </c>
      <c r="J3560">
        <v>94.91</v>
      </c>
      <c r="K3560">
        <v>4</v>
      </c>
      <c r="L3560" t="s">
        <v>34</v>
      </c>
      <c r="M3560" t="s">
        <v>45</v>
      </c>
      <c r="N3560">
        <v>49899.199999999997</v>
      </c>
      <c r="O3560" t="s">
        <v>172</v>
      </c>
      <c r="P3560" t="s">
        <v>78</v>
      </c>
      <c r="Q3560">
        <v>82.49</v>
      </c>
      <c r="R3560">
        <v>3374.8</v>
      </c>
      <c r="S3560">
        <v>4724.4799999999996</v>
      </c>
      <c r="T3560">
        <v>7750.59</v>
      </c>
      <c r="U3560" t="str">
        <f>TEXT(Table1[[#This Row],[Booking_Date]],"mmm")</f>
        <v>May</v>
      </c>
      <c r="V3560">
        <f>YEAR(Table1[[#This Row],[Booking_Date]])</f>
        <v>2026</v>
      </c>
      <c r="W3560" t="s">
        <v>75</v>
      </c>
      <c r="X3560" t="str">
        <f>IF(Table1[[#This Row],[Freight_Cost]]&gt;50000,"High","Low")</f>
        <v>Low</v>
      </c>
      <c r="Y3560" s="5" t="str">
        <f>IF(Table1[[#This Row],[Profit]]&gt;10000,"Good","Average")</f>
        <v>Average</v>
      </c>
      <c r="Z3560" s="5" t="str" cm="1">
        <f t="array" ref="Z3560">_xlfn.IFS(K3560&lt;=5,"Excellent",K3560&lt;=10,"Good",TRUE,"Delayed")</f>
        <v>Excellent</v>
      </c>
      <c r="AA3560" s="5" t="str">
        <f>_xlfn.XLOOKUP(Table1[[#This Row],[Shipment_ID]],A:A,E:E)</f>
        <v>ONE</v>
      </c>
      <c r="AB3560" s="5">
        <f t="shared" si="55"/>
        <v>7750.59</v>
      </c>
    </row>
    <row r="3561" spans="1:28">
      <c r="A3561" t="s">
        <v>3755</v>
      </c>
      <c r="B3561" s="1">
        <v>45762</v>
      </c>
      <c r="C3561" t="s">
        <v>64</v>
      </c>
      <c r="D3561" t="s">
        <v>41</v>
      </c>
      <c r="E3561" t="s">
        <v>42</v>
      </c>
      <c r="F3561" t="s">
        <v>58</v>
      </c>
      <c r="G3561" t="s">
        <v>90</v>
      </c>
      <c r="H3561">
        <v>27.57</v>
      </c>
      <c r="I3561">
        <v>2532</v>
      </c>
      <c r="J3561">
        <v>93</v>
      </c>
      <c r="K3561">
        <v>8</v>
      </c>
      <c r="L3561" t="s">
        <v>34</v>
      </c>
      <c r="M3561" t="s">
        <v>45</v>
      </c>
      <c r="N3561">
        <v>84857</v>
      </c>
      <c r="O3561" t="s">
        <v>85</v>
      </c>
      <c r="P3561" t="s">
        <v>74</v>
      </c>
      <c r="Q3561">
        <v>86.57</v>
      </c>
      <c r="R3561">
        <v>6166.8</v>
      </c>
      <c r="S3561">
        <v>3459.42</v>
      </c>
      <c r="T3561">
        <v>15207.95</v>
      </c>
      <c r="U3561" t="str">
        <f>TEXT(Table1[[#This Row],[Booking_Date]],"mmm")</f>
        <v>Apr</v>
      </c>
      <c r="V3561">
        <f>YEAR(Table1[[#This Row],[Booking_Date]])</f>
        <v>2025</v>
      </c>
      <c r="W3561" t="s">
        <v>75</v>
      </c>
      <c r="X3561" t="str">
        <f>IF(Table1[[#This Row],[Freight_Cost]]&gt;50000,"High","Low")</f>
        <v>High</v>
      </c>
      <c r="Y3561" s="5" t="str">
        <f>IF(Table1[[#This Row],[Profit]]&gt;10000,"Good","Average")</f>
        <v>Good</v>
      </c>
      <c r="Z3561" s="5" t="str" cm="1">
        <f t="array" ref="Z3561">_xlfn.IFS(K3561&lt;=5,"Excellent",K3561&lt;=10,"Good",TRUE,"Delayed")</f>
        <v>Good</v>
      </c>
      <c r="AA3561" s="5" t="str">
        <f>_xlfn.XLOOKUP(Table1[[#This Row],[Shipment_ID]],A:A,E:E)</f>
        <v>CMA CGM</v>
      </c>
      <c r="AB3561" s="5">
        <f t="shared" si="55"/>
        <v>15207.95</v>
      </c>
    </row>
    <row r="3562" spans="1:28">
      <c r="A3562" t="s">
        <v>3756</v>
      </c>
      <c r="B3562" s="1">
        <v>45350</v>
      </c>
      <c r="C3562" t="s">
        <v>115</v>
      </c>
      <c r="D3562" t="s">
        <v>51</v>
      </c>
      <c r="E3562" t="s">
        <v>66</v>
      </c>
      <c r="F3562" t="s">
        <v>58</v>
      </c>
      <c r="G3562" t="s">
        <v>59</v>
      </c>
      <c r="H3562">
        <v>12.24</v>
      </c>
      <c r="I3562">
        <v>1174</v>
      </c>
      <c r="J3562">
        <v>96.5</v>
      </c>
      <c r="K3562">
        <v>4</v>
      </c>
      <c r="L3562" t="s">
        <v>34</v>
      </c>
      <c r="M3562" t="s">
        <v>35</v>
      </c>
      <c r="N3562">
        <v>57684</v>
      </c>
      <c r="O3562" t="s">
        <v>53</v>
      </c>
      <c r="P3562" t="s">
        <v>37</v>
      </c>
      <c r="Q3562">
        <v>83.27</v>
      </c>
      <c r="R3562">
        <v>2837.6</v>
      </c>
      <c r="S3562">
        <v>3806.93</v>
      </c>
      <c r="T3562">
        <v>6955.17</v>
      </c>
      <c r="U3562" t="str">
        <f>TEXT(Table1[[#This Row],[Booking_Date]],"mmm")</f>
        <v>Feb</v>
      </c>
      <c r="V3562">
        <f>YEAR(Table1[[#This Row],[Booking_Date]])</f>
        <v>2024</v>
      </c>
      <c r="W3562" t="s">
        <v>38</v>
      </c>
      <c r="X3562" t="str">
        <f>IF(Table1[[#This Row],[Freight_Cost]]&gt;50000,"High","Low")</f>
        <v>High</v>
      </c>
      <c r="Y3562" s="5" t="str">
        <f>IF(Table1[[#This Row],[Profit]]&gt;10000,"Good","Average")</f>
        <v>Average</v>
      </c>
      <c r="Z3562" s="5" t="str" cm="1">
        <f t="array" ref="Z3562">_xlfn.IFS(K3562&lt;=5,"Excellent",K3562&lt;=10,"Good",TRUE,"Delayed")</f>
        <v>Excellent</v>
      </c>
      <c r="AA3562" s="5" t="str">
        <f>_xlfn.XLOOKUP(Table1[[#This Row],[Shipment_ID]],A:A,E:E)</f>
        <v>COSCO</v>
      </c>
      <c r="AB3562" s="5">
        <f t="shared" si="55"/>
        <v>6955.17</v>
      </c>
    </row>
    <row r="3563" spans="1:28">
      <c r="A3563" t="s">
        <v>3757</v>
      </c>
      <c r="B3563" s="1">
        <v>45776</v>
      </c>
      <c r="C3563" t="s">
        <v>115</v>
      </c>
      <c r="D3563" t="s">
        <v>108</v>
      </c>
      <c r="E3563" t="s">
        <v>102</v>
      </c>
      <c r="F3563" t="s">
        <v>58</v>
      </c>
      <c r="G3563" t="s">
        <v>59</v>
      </c>
      <c r="H3563">
        <v>12.33</v>
      </c>
      <c r="I3563">
        <v>1338</v>
      </c>
      <c r="J3563">
        <v>101.18</v>
      </c>
      <c r="K3563">
        <v>3</v>
      </c>
      <c r="L3563" t="s">
        <v>34</v>
      </c>
      <c r="M3563" t="s">
        <v>35</v>
      </c>
      <c r="N3563">
        <v>60294.6</v>
      </c>
      <c r="O3563" t="s">
        <v>531</v>
      </c>
      <c r="P3563" t="s">
        <v>62</v>
      </c>
      <c r="Q3563">
        <v>84.73</v>
      </c>
      <c r="R3563">
        <v>3169.2</v>
      </c>
      <c r="S3563">
        <v>2433.0700000000002</v>
      </c>
      <c r="T3563">
        <v>10428.77</v>
      </c>
      <c r="U3563" t="str">
        <f>TEXT(Table1[[#This Row],[Booking_Date]],"mmm")</f>
        <v>Apr</v>
      </c>
      <c r="V3563">
        <f>YEAR(Table1[[#This Row],[Booking_Date]])</f>
        <v>2025</v>
      </c>
      <c r="W3563" t="s">
        <v>75</v>
      </c>
      <c r="X3563" t="str">
        <f>IF(Table1[[#This Row],[Freight_Cost]]&gt;50000,"High","Low")</f>
        <v>High</v>
      </c>
      <c r="Y3563" s="5" t="str">
        <f>IF(Table1[[#This Row],[Profit]]&gt;10000,"Good","Average")</f>
        <v>Good</v>
      </c>
      <c r="Z3563" s="5" t="str" cm="1">
        <f t="array" ref="Z3563">_xlfn.IFS(K3563&lt;=5,"Excellent",K3563&lt;=10,"Good",TRUE,"Delayed")</f>
        <v>Excellent</v>
      </c>
      <c r="AA3563" s="5" t="str">
        <f>_xlfn.XLOOKUP(Table1[[#This Row],[Shipment_ID]],A:A,E:E)</f>
        <v>Maersk</v>
      </c>
      <c r="AB3563" s="5">
        <f t="shared" si="55"/>
        <v>10428.77</v>
      </c>
    </row>
    <row r="3564" spans="1:28">
      <c r="A3564" t="s">
        <v>3758</v>
      </c>
      <c r="B3564" s="1">
        <v>45580</v>
      </c>
      <c r="C3564" t="s">
        <v>29</v>
      </c>
      <c r="D3564" t="s">
        <v>72</v>
      </c>
      <c r="E3564" t="s">
        <v>42</v>
      </c>
      <c r="F3564" t="s">
        <v>58</v>
      </c>
      <c r="G3564" t="s">
        <v>67</v>
      </c>
      <c r="H3564">
        <v>27.93</v>
      </c>
      <c r="I3564">
        <v>1443</v>
      </c>
      <c r="J3564">
        <v>87.84</v>
      </c>
      <c r="K3564">
        <v>3</v>
      </c>
      <c r="L3564" t="s">
        <v>34</v>
      </c>
      <c r="M3564" t="s">
        <v>35</v>
      </c>
      <c r="N3564">
        <v>73993.8</v>
      </c>
      <c r="O3564" t="s">
        <v>195</v>
      </c>
      <c r="P3564" t="s">
        <v>78</v>
      </c>
      <c r="Q3564">
        <v>87.51</v>
      </c>
      <c r="R3564">
        <v>4003.2</v>
      </c>
      <c r="S3564">
        <v>4236.38</v>
      </c>
      <c r="T3564">
        <v>9732.93</v>
      </c>
      <c r="U3564" t="str">
        <f>TEXT(Table1[[#This Row],[Booking_Date]],"mmm")</f>
        <v>Oct</v>
      </c>
      <c r="V3564">
        <f>YEAR(Table1[[#This Row],[Booking_Date]])</f>
        <v>2024</v>
      </c>
      <c r="W3564" t="s">
        <v>104</v>
      </c>
      <c r="X3564" t="str">
        <f>IF(Table1[[#This Row],[Freight_Cost]]&gt;50000,"High","Low")</f>
        <v>High</v>
      </c>
      <c r="Y3564" s="5" t="str">
        <f>IF(Table1[[#This Row],[Profit]]&gt;10000,"Good","Average")</f>
        <v>Average</v>
      </c>
      <c r="Z3564" s="5" t="str" cm="1">
        <f t="array" ref="Z3564">_xlfn.IFS(K3564&lt;=5,"Excellent",K3564&lt;=10,"Good",TRUE,"Delayed")</f>
        <v>Excellent</v>
      </c>
      <c r="AA3564" s="5" t="str">
        <f>_xlfn.XLOOKUP(Table1[[#This Row],[Shipment_ID]],A:A,E:E)</f>
        <v>CMA CGM</v>
      </c>
      <c r="AB3564" s="5">
        <f t="shared" si="55"/>
        <v>9732.93</v>
      </c>
    </row>
    <row r="3565" spans="1:28">
      <c r="A3565" t="s">
        <v>3759</v>
      </c>
      <c r="B3565" s="1">
        <v>45740</v>
      </c>
      <c r="C3565" t="s">
        <v>40</v>
      </c>
      <c r="D3565" t="s">
        <v>30</v>
      </c>
      <c r="E3565" t="s">
        <v>57</v>
      </c>
      <c r="F3565" t="s">
        <v>58</v>
      </c>
      <c r="G3565" t="s">
        <v>67</v>
      </c>
      <c r="H3565">
        <v>24.75</v>
      </c>
      <c r="I3565">
        <v>2445</v>
      </c>
      <c r="J3565">
        <v>91.07</v>
      </c>
      <c r="K3565">
        <v>6</v>
      </c>
      <c r="L3565" t="s">
        <v>34</v>
      </c>
      <c r="M3565" t="s">
        <v>35</v>
      </c>
      <c r="N3565">
        <v>83543.399999999994</v>
      </c>
      <c r="O3565" t="s">
        <v>268</v>
      </c>
      <c r="P3565" t="s">
        <v>54</v>
      </c>
      <c r="Q3565">
        <v>82.41</v>
      </c>
      <c r="R3565">
        <v>5880</v>
      </c>
      <c r="S3565">
        <v>4524.83</v>
      </c>
      <c r="T3565">
        <v>12885.45</v>
      </c>
      <c r="U3565" t="str">
        <f>TEXT(Table1[[#This Row],[Booking_Date]],"mmm")</f>
        <v>Mar</v>
      </c>
      <c r="V3565">
        <f>YEAR(Table1[[#This Row],[Booking_Date]])</f>
        <v>2025</v>
      </c>
      <c r="W3565" t="s">
        <v>38</v>
      </c>
      <c r="X3565" t="str">
        <f>IF(Table1[[#This Row],[Freight_Cost]]&gt;50000,"High","Low")</f>
        <v>High</v>
      </c>
      <c r="Y3565" s="5" t="str">
        <f>IF(Table1[[#This Row],[Profit]]&gt;10000,"Good","Average")</f>
        <v>Good</v>
      </c>
      <c r="Z3565" s="5" t="str" cm="1">
        <f t="array" ref="Z3565">_xlfn.IFS(K3565&lt;=5,"Excellent",K3565&lt;=10,"Good",TRUE,"Delayed")</f>
        <v>Good</v>
      </c>
      <c r="AA3565" s="5" t="str">
        <f>_xlfn.XLOOKUP(Table1[[#This Row],[Shipment_ID]],A:A,E:E)</f>
        <v>Evergreen</v>
      </c>
      <c r="AB3565" s="5">
        <f t="shared" si="55"/>
        <v>12885.45</v>
      </c>
    </row>
    <row r="3566" spans="1:28">
      <c r="A3566" t="s">
        <v>3760</v>
      </c>
      <c r="B3566" s="1">
        <v>46151</v>
      </c>
      <c r="C3566" t="s">
        <v>50</v>
      </c>
      <c r="D3566" t="s">
        <v>72</v>
      </c>
      <c r="E3566" t="s">
        <v>31</v>
      </c>
      <c r="F3566" t="s">
        <v>58</v>
      </c>
      <c r="G3566" t="s">
        <v>59</v>
      </c>
      <c r="H3566">
        <v>26.52</v>
      </c>
      <c r="I3566">
        <v>1426</v>
      </c>
      <c r="J3566">
        <v>95.33</v>
      </c>
      <c r="K3566">
        <v>4</v>
      </c>
      <c r="L3566" t="s">
        <v>68</v>
      </c>
      <c r="M3566" t="s">
        <v>60</v>
      </c>
      <c r="N3566">
        <v>66919.600000000006</v>
      </c>
      <c r="O3566" t="s">
        <v>182</v>
      </c>
      <c r="P3566" t="s">
        <v>54</v>
      </c>
      <c r="Q3566">
        <v>87.59</v>
      </c>
      <c r="R3566">
        <v>3912.8</v>
      </c>
      <c r="S3566">
        <v>3538.37</v>
      </c>
      <c r="T3566">
        <v>10191.67</v>
      </c>
      <c r="U3566" t="str">
        <f>TEXT(Table1[[#This Row],[Booking_Date]],"mmm")</f>
        <v>May</v>
      </c>
      <c r="V3566">
        <f>YEAR(Table1[[#This Row],[Booking_Date]])</f>
        <v>2026</v>
      </c>
      <c r="W3566" t="s">
        <v>75</v>
      </c>
      <c r="X3566" t="str">
        <f>IF(Table1[[#This Row],[Freight_Cost]]&gt;50000,"High","Low")</f>
        <v>High</v>
      </c>
      <c r="Y3566" s="5" t="str">
        <f>IF(Table1[[#This Row],[Profit]]&gt;10000,"Good","Average")</f>
        <v>Good</v>
      </c>
      <c r="Z3566" s="5" t="str" cm="1">
        <f t="array" ref="Z3566">_xlfn.IFS(K3566&lt;=5,"Excellent",K3566&lt;=10,"Good",TRUE,"Delayed")</f>
        <v>Excellent</v>
      </c>
      <c r="AA3566" s="5" t="str">
        <f>_xlfn.XLOOKUP(Table1[[#This Row],[Shipment_ID]],A:A,E:E)</f>
        <v>Hapag-Lloyd</v>
      </c>
      <c r="AB3566" s="5">
        <f t="shared" si="55"/>
        <v>10191.67</v>
      </c>
    </row>
    <row r="3567" spans="1:28">
      <c r="A3567" t="s">
        <v>3761</v>
      </c>
      <c r="B3567" s="1">
        <v>45530</v>
      </c>
      <c r="C3567" t="s">
        <v>29</v>
      </c>
      <c r="D3567" t="s">
        <v>56</v>
      </c>
      <c r="E3567" t="s">
        <v>31</v>
      </c>
      <c r="F3567" t="s">
        <v>58</v>
      </c>
      <c r="G3567" t="s">
        <v>59</v>
      </c>
      <c r="H3567">
        <v>16.079999999999998</v>
      </c>
      <c r="I3567">
        <v>2001</v>
      </c>
      <c r="J3567">
        <v>103.86</v>
      </c>
      <c r="K3567">
        <v>6</v>
      </c>
      <c r="L3567" t="s">
        <v>44</v>
      </c>
      <c r="M3567" t="s">
        <v>45</v>
      </c>
      <c r="N3567">
        <v>64447.199999999997</v>
      </c>
      <c r="O3567" t="s">
        <v>137</v>
      </c>
      <c r="P3567" t="s">
        <v>47</v>
      </c>
      <c r="Q3567">
        <v>85.36</v>
      </c>
      <c r="R3567">
        <v>4645.2</v>
      </c>
      <c r="S3567">
        <v>4412.8599999999997</v>
      </c>
      <c r="T3567">
        <v>8115.09</v>
      </c>
      <c r="U3567" t="str">
        <f>TEXT(Table1[[#This Row],[Booking_Date]],"mmm")</f>
        <v>Aug</v>
      </c>
      <c r="V3567">
        <f>YEAR(Table1[[#This Row],[Booking_Date]])</f>
        <v>2024</v>
      </c>
      <c r="W3567" t="s">
        <v>48</v>
      </c>
      <c r="X3567" t="str">
        <f>IF(Table1[[#This Row],[Freight_Cost]]&gt;50000,"High","Low")</f>
        <v>High</v>
      </c>
      <c r="Y3567" s="5" t="str">
        <f>IF(Table1[[#This Row],[Profit]]&gt;10000,"Good","Average")</f>
        <v>Average</v>
      </c>
      <c r="Z3567" s="5" t="str" cm="1">
        <f t="array" ref="Z3567">_xlfn.IFS(K3567&lt;=5,"Excellent",K3567&lt;=10,"Good",TRUE,"Delayed")</f>
        <v>Good</v>
      </c>
      <c r="AA3567" s="5" t="str">
        <f>_xlfn.XLOOKUP(Table1[[#This Row],[Shipment_ID]],A:A,E:E)</f>
        <v>Hapag-Lloyd</v>
      </c>
      <c r="AB3567" s="5">
        <f t="shared" si="55"/>
        <v>8115.09</v>
      </c>
    </row>
    <row r="3568" spans="1:28">
      <c r="A3568" t="s">
        <v>3762</v>
      </c>
      <c r="B3568" s="1">
        <v>46137</v>
      </c>
      <c r="C3568" t="s">
        <v>89</v>
      </c>
      <c r="D3568" t="s">
        <v>30</v>
      </c>
      <c r="E3568" t="s">
        <v>42</v>
      </c>
      <c r="F3568" t="s">
        <v>58</v>
      </c>
      <c r="G3568" t="s">
        <v>43</v>
      </c>
      <c r="H3568">
        <v>16.89</v>
      </c>
      <c r="I3568">
        <v>2146</v>
      </c>
      <c r="J3568">
        <v>90.27</v>
      </c>
      <c r="K3568">
        <v>5</v>
      </c>
      <c r="L3568" t="s">
        <v>68</v>
      </c>
      <c r="M3568" t="s">
        <v>35</v>
      </c>
      <c r="N3568">
        <v>70285.399999999994</v>
      </c>
      <c r="O3568" t="s">
        <v>53</v>
      </c>
      <c r="P3568" t="s">
        <v>37</v>
      </c>
      <c r="Q3568">
        <v>88.76</v>
      </c>
      <c r="R3568">
        <v>4967.6000000000004</v>
      </c>
      <c r="S3568">
        <v>3853.86</v>
      </c>
      <c r="T3568">
        <v>6445.8</v>
      </c>
      <c r="U3568" t="str">
        <f>TEXT(Table1[[#This Row],[Booking_Date]],"mmm")</f>
        <v>Apr</v>
      </c>
      <c r="V3568">
        <f>YEAR(Table1[[#This Row],[Booking_Date]])</f>
        <v>2026</v>
      </c>
      <c r="W3568" t="s">
        <v>75</v>
      </c>
      <c r="X3568" t="str">
        <f>IF(Table1[[#This Row],[Freight_Cost]]&gt;50000,"High","Low")</f>
        <v>High</v>
      </c>
      <c r="Y3568" s="5" t="str">
        <f>IF(Table1[[#This Row],[Profit]]&gt;10000,"Good","Average")</f>
        <v>Average</v>
      </c>
      <c r="Z3568" s="5" t="str" cm="1">
        <f t="array" ref="Z3568">_xlfn.IFS(K3568&lt;=5,"Excellent",K3568&lt;=10,"Good",TRUE,"Delayed")</f>
        <v>Excellent</v>
      </c>
      <c r="AA3568" s="5" t="str">
        <f>_xlfn.XLOOKUP(Table1[[#This Row],[Shipment_ID]],A:A,E:E)</f>
        <v>CMA CGM</v>
      </c>
      <c r="AB3568" s="5">
        <f t="shared" si="55"/>
        <v>6445.8</v>
      </c>
    </row>
    <row r="3569" spans="1:28">
      <c r="A3569" t="s">
        <v>3763</v>
      </c>
      <c r="B3569" s="1">
        <v>45582</v>
      </c>
      <c r="C3569" t="s">
        <v>121</v>
      </c>
      <c r="D3569" t="s">
        <v>108</v>
      </c>
      <c r="E3569" t="s">
        <v>99</v>
      </c>
      <c r="F3569" t="s">
        <v>58</v>
      </c>
      <c r="G3569" t="s">
        <v>90</v>
      </c>
      <c r="H3569">
        <v>24.22</v>
      </c>
      <c r="I3569">
        <v>2140</v>
      </c>
      <c r="J3569">
        <v>102.46</v>
      </c>
      <c r="K3569">
        <v>5</v>
      </c>
      <c r="L3569" t="s">
        <v>34</v>
      </c>
      <c r="M3569" t="s">
        <v>45</v>
      </c>
      <c r="N3569">
        <v>78273.2</v>
      </c>
      <c r="O3569" t="s">
        <v>272</v>
      </c>
      <c r="P3569" t="s">
        <v>47</v>
      </c>
      <c r="Q3569">
        <v>87.02</v>
      </c>
      <c r="R3569">
        <v>5248.8</v>
      </c>
      <c r="S3569">
        <v>4642.28</v>
      </c>
      <c r="T3569">
        <v>11674.51</v>
      </c>
      <c r="U3569" t="str">
        <f>TEXT(Table1[[#This Row],[Booking_Date]],"mmm")</f>
        <v>Oct</v>
      </c>
      <c r="V3569">
        <f>YEAR(Table1[[#This Row],[Booking_Date]])</f>
        <v>2024</v>
      </c>
      <c r="W3569" t="s">
        <v>104</v>
      </c>
      <c r="X3569" t="str">
        <f>IF(Table1[[#This Row],[Freight_Cost]]&gt;50000,"High","Low")</f>
        <v>High</v>
      </c>
      <c r="Y3569" s="5" t="str">
        <f>IF(Table1[[#This Row],[Profit]]&gt;10000,"Good","Average")</f>
        <v>Good</v>
      </c>
      <c r="Z3569" s="5" t="str" cm="1">
        <f t="array" ref="Z3569">_xlfn.IFS(K3569&lt;=5,"Excellent",K3569&lt;=10,"Good",TRUE,"Delayed")</f>
        <v>Excellent</v>
      </c>
      <c r="AA3569" s="5" t="str">
        <f>_xlfn.XLOOKUP(Table1[[#This Row],[Shipment_ID]],A:A,E:E)</f>
        <v>ONE</v>
      </c>
      <c r="AB3569" s="5">
        <f t="shared" si="55"/>
        <v>11674.51</v>
      </c>
    </row>
    <row r="3570" spans="1:28">
      <c r="A3570" t="s">
        <v>3764</v>
      </c>
      <c r="B3570" s="1">
        <v>45409</v>
      </c>
      <c r="C3570" t="s">
        <v>121</v>
      </c>
      <c r="D3570" t="s">
        <v>51</v>
      </c>
      <c r="E3570" t="s">
        <v>99</v>
      </c>
      <c r="F3570" t="s">
        <v>58</v>
      </c>
      <c r="G3570" t="s">
        <v>33</v>
      </c>
      <c r="H3570">
        <v>18.32</v>
      </c>
      <c r="I3570">
        <v>790</v>
      </c>
      <c r="J3570">
        <v>88.85</v>
      </c>
      <c r="K3570">
        <v>2</v>
      </c>
      <c r="L3570" t="s">
        <v>34</v>
      </c>
      <c r="M3570" t="s">
        <v>45</v>
      </c>
      <c r="N3570">
        <v>55130</v>
      </c>
      <c r="O3570" t="s">
        <v>85</v>
      </c>
      <c r="P3570" t="s">
        <v>70</v>
      </c>
      <c r="Q3570">
        <v>87.64</v>
      </c>
      <c r="R3570">
        <v>2312.8000000000002</v>
      </c>
      <c r="S3570">
        <v>4018.01</v>
      </c>
      <c r="T3570">
        <v>7231.49</v>
      </c>
      <c r="U3570" t="str">
        <f>TEXT(Table1[[#This Row],[Booking_Date]],"mmm")</f>
        <v>Apr</v>
      </c>
      <c r="V3570">
        <f>YEAR(Table1[[#This Row],[Booking_Date]])</f>
        <v>2024</v>
      </c>
      <c r="W3570" t="s">
        <v>75</v>
      </c>
      <c r="X3570" t="str">
        <f>IF(Table1[[#This Row],[Freight_Cost]]&gt;50000,"High","Low")</f>
        <v>High</v>
      </c>
      <c r="Y3570" s="5" t="str">
        <f>IF(Table1[[#This Row],[Profit]]&gt;10000,"Good","Average")</f>
        <v>Average</v>
      </c>
      <c r="Z3570" s="5" t="str" cm="1">
        <f t="array" ref="Z3570">_xlfn.IFS(K3570&lt;=5,"Excellent",K3570&lt;=10,"Good",TRUE,"Delayed")</f>
        <v>Excellent</v>
      </c>
      <c r="AA3570" s="5" t="str">
        <f>_xlfn.XLOOKUP(Table1[[#This Row],[Shipment_ID]],A:A,E:E)</f>
        <v>ONE</v>
      </c>
      <c r="AB3570" s="5">
        <f t="shared" si="55"/>
        <v>7231.49</v>
      </c>
    </row>
    <row r="3571" spans="1:28">
      <c r="A3571" t="s">
        <v>3765</v>
      </c>
      <c r="B3571" s="1">
        <v>45546</v>
      </c>
      <c r="C3571" t="s">
        <v>40</v>
      </c>
      <c r="D3571" t="s">
        <v>41</v>
      </c>
      <c r="E3571" t="s">
        <v>99</v>
      </c>
      <c r="F3571" t="s">
        <v>32</v>
      </c>
      <c r="G3571" t="s">
        <v>52</v>
      </c>
      <c r="H3571">
        <v>10.8</v>
      </c>
      <c r="I3571">
        <v>2610</v>
      </c>
      <c r="J3571">
        <v>88.61</v>
      </c>
      <c r="K3571">
        <v>6</v>
      </c>
      <c r="L3571" t="s">
        <v>34</v>
      </c>
      <c r="M3571" t="s">
        <v>60</v>
      </c>
      <c r="N3571">
        <v>56673.2</v>
      </c>
      <c r="O3571" t="s">
        <v>180</v>
      </c>
      <c r="P3571" t="s">
        <v>54</v>
      </c>
      <c r="Q3571">
        <v>87.61</v>
      </c>
      <c r="R3571">
        <v>5652</v>
      </c>
      <c r="S3571">
        <v>2603.87</v>
      </c>
      <c r="T3571">
        <v>8213.85</v>
      </c>
      <c r="U3571" t="str">
        <f>TEXT(Table1[[#This Row],[Booking_Date]],"mmm")</f>
        <v>Sep</v>
      </c>
      <c r="V3571">
        <f>YEAR(Table1[[#This Row],[Booking_Date]])</f>
        <v>2024</v>
      </c>
      <c r="W3571" t="s">
        <v>48</v>
      </c>
      <c r="X3571" t="str">
        <f>IF(Table1[[#This Row],[Freight_Cost]]&gt;50000,"High","Low")</f>
        <v>High</v>
      </c>
      <c r="Y3571" s="5" t="str">
        <f>IF(Table1[[#This Row],[Profit]]&gt;10000,"Good","Average")</f>
        <v>Average</v>
      </c>
      <c r="Z3571" s="5" t="str" cm="1">
        <f t="array" ref="Z3571">_xlfn.IFS(K3571&lt;=5,"Excellent",K3571&lt;=10,"Good",TRUE,"Delayed")</f>
        <v>Good</v>
      </c>
      <c r="AA3571" s="5" t="str">
        <f>_xlfn.XLOOKUP(Table1[[#This Row],[Shipment_ID]],A:A,E:E)</f>
        <v>ONE</v>
      </c>
      <c r="AB3571" s="5">
        <f t="shared" si="55"/>
        <v>8213.85</v>
      </c>
    </row>
    <row r="3572" spans="1:28">
      <c r="A3572" t="s">
        <v>3766</v>
      </c>
      <c r="B3572" s="1">
        <v>45770</v>
      </c>
      <c r="C3572" t="s">
        <v>40</v>
      </c>
      <c r="D3572" t="s">
        <v>108</v>
      </c>
      <c r="E3572" t="s">
        <v>57</v>
      </c>
      <c r="F3572" t="s">
        <v>32</v>
      </c>
      <c r="G3572" t="s">
        <v>33</v>
      </c>
      <c r="H3572">
        <v>14.77</v>
      </c>
      <c r="I3572">
        <v>2177</v>
      </c>
      <c r="J3572">
        <v>91.17</v>
      </c>
      <c r="K3572">
        <v>7</v>
      </c>
      <c r="L3572" t="s">
        <v>68</v>
      </c>
      <c r="M3572" t="s">
        <v>35</v>
      </c>
      <c r="N3572">
        <v>56857.4</v>
      </c>
      <c r="O3572" t="s">
        <v>100</v>
      </c>
      <c r="P3572" t="s">
        <v>70</v>
      </c>
      <c r="Q3572">
        <v>84.35</v>
      </c>
      <c r="R3572">
        <v>4944.8</v>
      </c>
      <c r="S3572">
        <v>2776.6</v>
      </c>
      <c r="T3572">
        <v>6958.4</v>
      </c>
      <c r="U3572" t="str">
        <f>TEXT(Table1[[#This Row],[Booking_Date]],"mmm")</f>
        <v>Apr</v>
      </c>
      <c r="V3572">
        <f>YEAR(Table1[[#This Row],[Booking_Date]])</f>
        <v>2025</v>
      </c>
      <c r="W3572" t="s">
        <v>75</v>
      </c>
      <c r="X3572" t="str">
        <f>IF(Table1[[#This Row],[Freight_Cost]]&gt;50000,"High","Low")</f>
        <v>High</v>
      </c>
      <c r="Y3572" s="5" t="str">
        <f>IF(Table1[[#This Row],[Profit]]&gt;10000,"Good","Average")</f>
        <v>Average</v>
      </c>
      <c r="Z3572" s="5" t="str" cm="1">
        <f t="array" ref="Z3572">_xlfn.IFS(K3572&lt;=5,"Excellent",K3572&lt;=10,"Good",TRUE,"Delayed")</f>
        <v>Good</v>
      </c>
      <c r="AA3572" s="5" t="str">
        <f>_xlfn.XLOOKUP(Table1[[#This Row],[Shipment_ID]],A:A,E:E)</f>
        <v>Evergreen</v>
      </c>
      <c r="AB3572" s="5">
        <f t="shared" si="55"/>
        <v>6958.4</v>
      </c>
    </row>
    <row r="3573" spans="1:28">
      <c r="A3573" t="s">
        <v>3767</v>
      </c>
      <c r="B3573" s="1">
        <v>45453</v>
      </c>
      <c r="C3573" t="s">
        <v>121</v>
      </c>
      <c r="D3573" t="s">
        <v>72</v>
      </c>
      <c r="E3573" t="s">
        <v>31</v>
      </c>
      <c r="F3573" t="s">
        <v>58</v>
      </c>
      <c r="G3573" t="s">
        <v>90</v>
      </c>
      <c r="H3573">
        <v>24.43</v>
      </c>
      <c r="I3573">
        <v>967</v>
      </c>
      <c r="J3573">
        <v>103.79</v>
      </c>
      <c r="K3573">
        <v>2</v>
      </c>
      <c r="L3573" t="s">
        <v>34</v>
      </c>
      <c r="M3573" t="s">
        <v>60</v>
      </c>
      <c r="N3573">
        <v>63045.8</v>
      </c>
      <c r="O3573" t="s">
        <v>277</v>
      </c>
      <c r="P3573" t="s">
        <v>47</v>
      </c>
      <c r="Q3573">
        <v>83.39</v>
      </c>
      <c r="R3573">
        <v>2911.2</v>
      </c>
      <c r="S3573">
        <v>2473.5700000000002</v>
      </c>
      <c r="T3573">
        <v>8307.7000000000007</v>
      </c>
      <c r="U3573" t="str">
        <f>TEXT(Table1[[#This Row],[Booking_Date]],"mmm")</f>
        <v>Jun</v>
      </c>
      <c r="V3573">
        <f>YEAR(Table1[[#This Row],[Booking_Date]])</f>
        <v>2024</v>
      </c>
      <c r="W3573" t="s">
        <v>75</v>
      </c>
      <c r="X3573" t="str">
        <f>IF(Table1[[#This Row],[Freight_Cost]]&gt;50000,"High","Low")</f>
        <v>High</v>
      </c>
      <c r="Y3573" s="5" t="str">
        <f>IF(Table1[[#This Row],[Profit]]&gt;10000,"Good","Average")</f>
        <v>Average</v>
      </c>
      <c r="Z3573" s="5" t="str" cm="1">
        <f t="array" ref="Z3573">_xlfn.IFS(K3573&lt;=5,"Excellent",K3573&lt;=10,"Good",TRUE,"Delayed")</f>
        <v>Excellent</v>
      </c>
      <c r="AA3573" s="5" t="str">
        <f>_xlfn.XLOOKUP(Table1[[#This Row],[Shipment_ID]],A:A,E:E)</f>
        <v>Hapag-Lloyd</v>
      </c>
      <c r="AB3573" s="5">
        <f t="shared" si="55"/>
        <v>8307.7000000000007</v>
      </c>
    </row>
    <row r="3574" spans="1:28">
      <c r="A3574" t="s">
        <v>3768</v>
      </c>
      <c r="B3574" s="1">
        <v>46062</v>
      </c>
      <c r="C3574" t="s">
        <v>40</v>
      </c>
      <c r="D3574" t="s">
        <v>108</v>
      </c>
      <c r="E3574" t="s">
        <v>102</v>
      </c>
      <c r="F3574" t="s">
        <v>32</v>
      </c>
      <c r="G3574" t="s">
        <v>67</v>
      </c>
      <c r="H3574">
        <v>25.47</v>
      </c>
      <c r="I3574">
        <v>1192</v>
      </c>
      <c r="J3574">
        <v>97.2</v>
      </c>
      <c r="K3574">
        <v>4</v>
      </c>
      <c r="L3574" t="s">
        <v>44</v>
      </c>
      <c r="M3574" t="s">
        <v>60</v>
      </c>
      <c r="N3574">
        <v>48891</v>
      </c>
      <c r="O3574" t="s">
        <v>272</v>
      </c>
      <c r="P3574" t="s">
        <v>70</v>
      </c>
      <c r="Q3574">
        <v>84.46</v>
      </c>
      <c r="R3574">
        <v>3402.8</v>
      </c>
      <c r="S3574">
        <v>2939.26</v>
      </c>
      <c r="T3574">
        <v>7509.85</v>
      </c>
      <c r="U3574" t="str">
        <f>TEXT(Table1[[#This Row],[Booking_Date]],"mmm")</f>
        <v>Feb</v>
      </c>
      <c r="V3574">
        <f>YEAR(Table1[[#This Row],[Booking_Date]])</f>
        <v>2026</v>
      </c>
      <c r="W3574" t="s">
        <v>38</v>
      </c>
      <c r="X3574" t="str">
        <f>IF(Table1[[#This Row],[Freight_Cost]]&gt;50000,"High","Low")</f>
        <v>Low</v>
      </c>
      <c r="Y3574" s="5" t="str">
        <f>IF(Table1[[#This Row],[Profit]]&gt;10000,"Good","Average")</f>
        <v>Average</v>
      </c>
      <c r="Z3574" s="5" t="str" cm="1">
        <f t="array" ref="Z3574">_xlfn.IFS(K3574&lt;=5,"Excellent",K3574&lt;=10,"Good",TRUE,"Delayed")</f>
        <v>Excellent</v>
      </c>
      <c r="AA3574" s="5" t="str">
        <f>_xlfn.XLOOKUP(Table1[[#This Row],[Shipment_ID]],A:A,E:E)</f>
        <v>Maersk</v>
      </c>
      <c r="AB3574" s="5">
        <f t="shared" si="55"/>
        <v>7509.85</v>
      </c>
    </row>
    <row r="3575" spans="1:28">
      <c r="A3575" t="s">
        <v>3769</v>
      </c>
      <c r="B3575" s="1">
        <v>46024</v>
      </c>
      <c r="C3575" t="s">
        <v>89</v>
      </c>
      <c r="D3575" t="s">
        <v>72</v>
      </c>
      <c r="E3575" t="s">
        <v>102</v>
      </c>
      <c r="F3575" t="s">
        <v>58</v>
      </c>
      <c r="G3575" t="s">
        <v>90</v>
      </c>
      <c r="H3575">
        <v>19.260000000000002</v>
      </c>
      <c r="I3575">
        <v>2535</v>
      </c>
      <c r="J3575">
        <v>102.33</v>
      </c>
      <c r="K3575">
        <v>8</v>
      </c>
      <c r="L3575" t="s">
        <v>44</v>
      </c>
      <c r="M3575" t="s">
        <v>45</v>
      </c>
      <c r="N3575">
        <v>73533.600000000006</v>
      </c>
      <c r="O3575" t="s">
        <v>518</v>
      </c>
      <c r="P3575" t="s">
        <v>62</v>
      </c>
      <c r="Q3575">
        <v>88</v>
      </c>
      <c r="R3575">
        <v>5840.4</v>
      </c>
      <c r="S3575">
        <v>4641.2299999999996</v>
      </c>
      <c r="T3575">
        <v>7505.59</v>
      </c>
      <c r="U3575" t="str">
        <f>TEXT(Table1[[#This Row],[Booking_Date]],"mmm")</f>
        <v>Jan</v>
      </c>
      <c r="V3575">
        <f>YEAR(Table1[[#This Row],[Booking_Date]])</f>
        <v>2026</v>
      </c>
      <c r="W3575" t="s">
        <v>38</v>
      </c>
      <c r="X3575" t="str">
        <f>IF(Table1[[#This Row],[Freight_Cost]]&gt;50000,"High","Low")</f>
        <v>High</v>
      </c>
      <c r="Y3575" s="5" t="str">
        <f>IF(Table1[[#This Row],[Profit]]&gt;10000,"Good","Average")</f>
        <v>Average</v>
      </c>
      <c r="Z3575" s="5" t="str" cm="1">
        <f t="array" ref="Z3575">_xlfn.IFS(K3575&lt;=5,"Excellent",K3575&lt;=10,"Good",TRUE,"Delayed")</f>
        <v>Good</v>
      </c>
      <c r="AA3575" s="5" t="str">
        <f>_xlfn.XLOOKUP(Table1[[#This Row],[Shipment_ID]],A:A,E:E)</f>
        <v>Maersk</v>
      </c>
      <c r="AB3575" s="5">
        <f t="shared" si="55"/>
        <v>7505.59</v>
      </c>
    </row>
    <row r="3576" spans="1:28">
      <c r="A3576" t="s">
        <v>3770</v>
      </c>
      <c r="B3576" s="1">
        <v>45639</v>
      </c>
      <c r="C3576" t="s">
        <v>50</v>
      </c>
      <c r="D3576" t="s">
        <v>82</v>
      </c>
      <c r="E3576" t="s">
        <v>42</v>
      </c>
      <c r="F3576" t="s">
        <v>58</v>
      </c>
      <c r="G3576" t="s">
        <v>67</v>
      </c>
      <c r="H3576">
        <v>18.100000000000001</v>
      </c>
      <c r="I3576">
        <v>1162</v>
      </c>
      <c r="J3576">
        <v>97.35</v>
      </c>
      <c r="K3576">
        <v>4</v>
      </c>
      <c r="L3576" t="s">
        <v>68</v>
      </c>
      <c r="M3576" t="s">
        <v>45</v>
      </c>
      <c r="N3576">
        <v>57916</v>
      </c>
      <c r="O3576" t="s">
        <v>268</v>
      </c>
      <c r="P3576" t="s">
        <v>47</v>
      </c>
      <c r="Q3576">
        <v>84.71</v>
      </c>
      <c r="R3576">
        <v>3048</v>
      </c>
      <c r="S3576">
        <v>4768.8100000000004</v>
      </c>
      <c r="T3576">
        <v>5778.96</v>
      </c>
      <c r="U3576" t="str">
        <f>TEXT(Table1[[#This Row],[Booking_Date]],"mmm")</f>
        <v>Dec</v>
      </c>
      <c r="V3576">
        <f>YEAR(Table1[[#This Row],[Booking_Date]])</f>
        <v>2024</v>
      </c>
      <c r="W3576" t="s">
        <v>104</v>
      </c>
      <c r="X3576" t="str">
        <f>IF(Table1[[#This Row],[Freight_Cost]]&gt;50000,"High","Low")</f>
        <v>High</v>
      </c>
      <c r="Y3576" s="5" t="str">
        <f>IF(Table1[[#This Row],[Profit]]&gt;10000,"Good","Average")</f>
        <v>Average</v>
      </c>
      <c r="Z3576" s="5" t="str" cm="1">
        <f t="array" ref="Z3576">_xlfn.IFS(K3576&lt;=5,"Excellent",K3576&lt;=10,"Good",TRUE,"Delayed")</f>
        <v>Excellent</v>
      </c>
      <c r="AA3576" s="5" t="str">
        <f>_xlfn.XLOOKUP(Table1[[#This Row],[Shipment_ID]],A:A,E:E)</f>
        <v>CMA CGM</v>
      </c>
      <c r="AB3576" s="5">
        <f t="shared" si="55"/>
        <v>5778.96</v>
      </c>
    </row>
    <row r="3577" spans="1:28">
      <c r="A3577" t="s">
        <v>3771</v>
      </c>
      <c r="B3577" s="1">
        <v>45437</v>
      </c>
      <c r="C3577" t="s">
        <v>89</v>
      </c>
      <c r="D3577" t="s">
        <v>108</v>
      </c>
      <c r="E3577" t="s">
        <v>31</v>
      </c>
      <c r="F3577" t="s">
        <v>58</v>
      </c>
      <c r="G3577" t="s">
        <v>52</v>
      </c>
      <c r="H3577">
        <v>23.54</v>
      </c>
      <c r="I3577">
        <v>1619</v>
      </c>
      <c r="J3577">
        <v>97.52</v>
      </c>
      <c r="K3577">
        <v>4</v>
      </c>
      <c r="L3577" t="s">
        <v>34</v>
      </c>
      <c r="M3577" t="s">
        <v>35</v>
      </c>
      <c r="N3577">
        <v>73316.399999999994</v>
      </c>
      <c r="O3577" t="s">
        <v>197</v>
      </c>
      <c r="P3577" t="s">
        <v>37</v>
      </c>
      <c r="Q3577">
        <v>81.17</v>
      </c>
      <c r="R3577">
        <v>4179.6000000000004</v>
      </c>
      <c r="S3577">
        <v>4228.08</v>
      </c>
      <c r="T3577">
        <v>9233.9699999999993</v>
      </c>
      <c r="U3577" t="str">
        <f>TEXT(Table1[[#This Row],[Booking_Date]],"mmm")</f>
        <v>May</v>
      </c>
      <c r="V3577">
        <f>YEAR(Table1[[#This Row],[Booking_Date]])</f>
        <v>2024</v>
      </c>
      <c r="W3577" t="s">
        <v>75</v>
      </c>
      <c r="X3577" t="str">
        <f>IF(Table1[[#This Row],[Freight_Cost]]&gt;50000,"High","Low")</f>
        <v>High</v>
      </c>
      <c r="Y3577" s="5" t="str">
        <f>IF(Table1[[#This Row],[Profit]]&gt;10000,"Good","Average")</f>
        <v>Average</v>
      </c>
      <c r="Z3577" s="5" t="str" cm="1">
        <f t="array" ref="Z3577">_xlfn.IFS(K3577&lt;=5,"Excellent",K3577&lt;=10,"Good",TRUE,"Delayed")</f>
        <v>Excellent</v>
      </c>
      <c r="AA3577" s="5" t="str">
        <f>_xlfn.XLOOKUP(Table1[[#This Row],[Shipment_ID]],A:A,E:E)</f>
        <v>Hapag-Lloyd</v>
      </c>
      <c r="AB3577" s="5">
        <f t="shared" si="55"/>
        <v>9233.9699999999993</v>
      </c>
    </row>
    <row r="3578" spans="1:28">
      <c r="A3578" t="s">
        <v>3772</v>
      </c>
      <c r="B3578" s="1">
        <v>45766</v>
      </c>
      <c r="C3578" t="s">
        <v>40</v>
      </c>
      <c r="D3578" t="s">
        <v>108</v>
      </c>
      <c r="E3578" t="s">
        <v>102</v>
      </c>
      <c r="F3578" t="s">
        <v>32</v>
      </c>
      <c r="G3578" t="s">
        <v>90</v>
      </c>
      <c r="H3578">
        <v>12.73</v>
      </c>
      <c r="I3578">
        <v>953</v>
      </c>
      <c r="J3578">
        <v>86.81</v>
      </c>
      <c r="K3578">
        <v>3</v>
      </c>
      <c r="L3578" t="s">
        <v>68</v>
      </c>
      <c r="M3578" t="s">
        <v>35</v>
      </c>
      <c r="N3578">
        <v>39810.199999999997</v>
      </c>
      <c r="O3578" t="s">
        <v>211</v>
      </c>
      <c r="P3578" t="s">
        <v>70</v>
      </c>
      <c r="Q3578">
        <v>81.72</v>
      </c>
      <c r="R3578">
        <v>2415.1999999999998</v>
      </c>
      <c r="S3578">
        <v>2926.68</v>
      </c>
      <c r="T3578">
        <v>4818.41</v>
      </c>
      <c r="U3578" t="str">
        <f>TEXT(Table1[[#This Row],[Booking_Date]],"mmm")</f>
        <v>Apr</v>
      </c>
      <c r="V3578">
        <f>YEAR(Table1[[#This Row],[Booking_Date]])</f>
        <v>2025</v>
      </c>
      <c r="W3578" t="s">
        <v>75</v>
      </c>
      <c r="X3578" t="str">
        <f>IF(Table1[[#This Row],[Freight_Cost]]&gt;50000,"High","Low")</f>
        <v>Low</v>
      </c>
      <c r="Y3578" s="5" t="str">
        <f>IF(Table1[[#This Row],[Profit]]&gt;10000,"Good","Average")</f>
        <v>Average</v>
      </c>
      <c r="Z3578" s="5" t="str" cm="1">
        <f t="array" ref="Z3578">_xlfn.IFS(K3578&lt;=5,"Excellent",K3578&lt;=10,"Good",TRUE,"Delayed")</f>
        <v>Excellent</v>
      </c>
      <c r="AA3578" s="5" t="str">
        <f>_xlfn.XLOOKUP(Table1[[#This Row],[Shipment_ID]],A:A,E:E)</f>
        <v>Maersk</v>
      </c>
      <c r="AB3578" s="5">
        <f t="shared" si="55"/>
        <v>4818.41</v>
      </c>
    </row>
    <row r="3579" spans="1:28">
      <c r="A3579" t="s">
        <v>3773</v>
      </c>
      <c r="B3579" s="1">
        <v>45383</v>
      </c>
      <c r="C3579" t="s">
        <v>50</v>
      </c>
      <c r="D3579" t="s">
        <v>65</v>
      </c>
      <c r="E3579" t="s">
        <v>99</v>
      </c>
      <c r="F3579" t="s">
        <v>58</v>
      </c>
      <c r="G3579" t="s">
        <v>67</v>
      </c>
      <c r="H3579">
        <v>18.399999999999999</v>
      </c>
      <c r="I3579">
        <v>2612</v>
      </c>
      <c r="J3579">
        <v>93.19</v>
      </c>
      <c r="K3579">
        <v>7</v>
      </c>
      <c r="L3579" t="s">
        <v>68</v>
      </c>
      <c r="M3579" t="s">
        <v>45</v>
      </c>
      <c r="N3579">
        <v>75086.8</v>
      </c>
      <c r="O3579" t="s">
        <v>336</v>
      </c>
      <c r="P3579" t="s">
        <v>78</v>
      </c>
      <c r="Q3579">
        <v>88.81</v>
      </c>
      <c r="R3579">
        <v>5960</v>
      </c>
      <c r="S3579">
        <v>1504.21</v>
      </c>
      <c r="T3579">
        <v>11704.93</v>
      </c>
      <c r="U3579" t="str">
        <f>TEXT(Table1[[#This Row],[Booking_Date]],"mmm")</f>
        <v>Apr</v>
      </c>
      <c r="V3579">
        <f>YEAR(Table1[[#This Row],[Booking_Date]])</f>
        <v>2024</v>
      </c>
      <c r="W3579" t="s">
        <v>75</v>
      </c>
      <c r="X3579" t="str">
        <f>IF(Table1[[#This Row],[Freight_Cost]]&gt;50000,"High","Low")</f>
        <v>High</v>
      </c>
      <c r="Y3579" s="5" t="str">
        <f>IF(Table1[[#This Row],[Profit]]&gt;10000,"Good","Average")</f>
        <v>Good</v>
      </c>
      <c r="Z3579" s="5" t="str" cm="1">
        <f t="array" ref="Z3579">_xlfn.IFS(K3579&lt;=5,"Excellent",K3579&lt;=10,"Good",TRUE,"Delayed")</f>
        <v>Good</v>
      </c>
      <c r="AA3579" s="5" t="str">
        <f>_xlfn.XLOOKUP(Table1[[#This Row],[Shipment_ID]],A:A,E:E)</f>
        <v>ONE</v>
      </c>
      <c r="AB3579" s="5">
        <f t="shared" si="55"/>
        <v>11704.93</v>
      </c>
    </row>
    <row r="3580" spans="1:28">
      <c r="A3580" t="s">
        <v>3774</v>
      </c>
      <c r="B3580" s="1">
        <v>45566</v>
      </c>
      <c r="C3580" t="s">
        <v>29</v>
      </c>
      <c r="D3580" t="s">
        <v>82</v>
      </c>
      <c r="E3580" t="s">
        <v>99</v>
      </c>
      <c r="F3580" t="s">
        <v>32</v>
      </c>
      <c r="G3580" t="s">
        <v>43</v>
      </c>
      <c r="H3580">
        <v>27.74</v>
      </c>
      <c r="I3580">
        <v>1648</v>
      </c>
      <c r="J3580">
        <v>96.01</v>
      </c>
      <c r="K3580">
        <v>6</v>
      </c>
      <c r="L3580" t="s">
        <v>44</v>
      </c>
      <c r="M3580" t="s">
        <v>35</v>
      </c>
      <c r="N3580">
        <v>60263.199999999997</v>
      </c>
      <c r="O3580" t="s">
        <v>262</v>
      </c>
      <c r="P3580" t="s">
        <v>74</v>
      </c>
      <c r="Q3580">
        <v>81.94</v>
      </c>
      <c r="R3580">
        <v>4405.6000000000004</v>
      </c>
      <c r="S3580">
        <v>3460.07</v>
      </c>
      <c r="T3580">
        <v>7021.21</v>
      </c>
      <c r="U3580" t="str">
        <f>TEXT(Table1[[#This Row],[Booking_Date]],"mmm")</f>
        <v>Oct</v>
      </c>
      <c r="V3580">
        <f>YEAR(Table1[[#This Row],[Booking_Date]])</f>
        <v>2024</v>
      </c>
      <c r="W3580" t="s">
        <v>104</v>
      </c>
      <c r="X3580" t="str">
        <f>IF(Table1[[#This Row],[Freight_Cost]]&gt;50000,"High","Low")</f>
        <v>High</v>
      </c>
      <c r="Y3580" s="5" t="str">
        <f>IF(Table1[[#This Row],[Profit]]&gt;10000,"Good","Average")</f>
        <v>Average</v>
      </c>
      <c r="Z3580" s="5" t="str" cm="1">
        <f t="array" ref="Z3580">_xlfn.IFS(K3580&lt;=5,"Excellent",K3580&lt;=10,"Good",TRUE,"Delayed")</f>
        <v>Good</v>
      </c>
      <c r="AA3580" s="5" t="str">
        <f>_xlfn.XLOOKUP(Table1[[#This Row],[Shipment_ID]],A:A,E:E)</f>
        <v>ONE</v>
      </c>
      <c r="AB3580" s="5">
        <f t="shared" si="55"/>
        <v>7021.21</v>
      </c>
    </row>
    <row r="3581" spans="1:28">
      <c r="A3581" t="s">
        <v>3775</v>
      </c>
      <c r="B3581" s="1">
        <v>46128</v>
      </c>
      <c r="C3581" t="s">
        <v>40</v>
      </c>
      <c r="D3581" t="s">
        <v>30</v>
      </c>
      <c r="E3581" t="s">
        <v>31</v>
      </c>
      <c r="F3581" t="s">
        <v>58</v>
      </c>
      <c r="G3581" t="s">
        <v>33</v>
      </c>
      <c r="H3581">
        <v>24.94</v>
      </c>
      <c r="I3581">
        <v>2041</v>
      </c>
      <c r="J3581">
        <v>97.68</v>
      </c>
      <c r="K3581">
        <v>6</v>
      </c>
      <c r="L3581" t="s">
        <v>34</v>
      </c>
      <c r="M3581" t="s">
        <v>45</v>
      </c>
      <c r="N3581">
        <v>77159.600000000006</v>
      </c>
      <c r="O3581" t="s">
        <v>487</v>
      </c>
      <c r="P3581" t="s">
        <v>54</v>
      </c>
      <c r="Q3581">
        <v>85.79</v>
      </c>
      <c r="R3581">
        <v>5079.6000000000004</v>
      </c>
      <c r="S3581">
        <v>1544.56</v>
      </c>
      <c r="T3581">
        <v>13177.41</v>
      </c>
      <c r="U3581" t="str">
        <f>TEXT(Table1[[#This Row],[Booking_Date]],"mmm")</f>
        <v>Apr</v>
      </c>
      <c r="V3581">
        <f>YEAR(Table1[[#This Row],[Booking_Date]])</f>
        <v>2026</v>
      </c>
      <c r="W3581" t="s">
        <v>75</v>
      </c>
      <c r="X3581" t="str">
        <f>IF(Table1[[#This Row],[Freight_Cost]]&gt;50000,"High","Low")</f>
        <v>High</v>
      </c>
      <c r="Y3581" s="5" t="str">
        <f>IF(Table1[[#This Row],[Profit]]&gt;10000,"Good","Average")</f>
        <v>Good</v>
      </c>
      <c r="Z3581" s="5" t="str" cm="1">
        <f t="array" ref="Z3581">_xlfn.IFS(K3581&lt;=5,"Excellent",K3581&lt;=10,"Good",TRUE,"Delayed")</f>
        <v>Good</v>
      </c>
      <c r="AA3581" s="5" t="str">
        <f>_xlfn.XLOOKUP(Table1[[#This Row],[Shipment_ID]],A:A,E:E)</f>
        <v>Hapag-Lloyd</v>
      </c>
      <c r="AB3581" s="5">
        <f t="shared" si="55"/>
        <v>13177.41</v>
      </c>
    </row>
    <row r="3582" spans="1:28">
      <c r="A3582" t="s">
        <v>3776</v>
      </c>
      <c r="B3582" s="1">
        <v>45681</v>
      </c>
      <c r="C3582" t="s">
        <v>115</v>
      </c>
      <c r="D3582" t="s">
        <v>51</v>
      </c>
      <c r="E3582" t="s">
        <v>57</v>
      </c>
      <c r="F3582" t="s">
        <v>32</v>
      </c>
      <c r="G3582" t="s">
        <v>52</v>
      </c>
      <c r="H3582">
        <v>21.94</v>
      </c>
      <c r="I3582">
        <v>1235</v>
      </c>
      <c r="J3582">
        <v>96.08</v>
      </c>
      <c r="K3582">
        <v>3</v>
      </c>
      <c r="L3582" t="s">
        <v>68</v>
      </c>
      <c r="M3582" t="s">
        <v>45</v>
      </c>
      <c r="N3582">
        <v>50095.6</v>
      </c>
      <c r="O3582" t="s">
        <v>111</v>
      </c>
      <c r="P3582" t="s">
        <v>78</v>
      </c>
      <c r="Q3582">
        <v>82.38</v>
      </c>
      <c r="R3582">
        <v>3347.6</v>
      </c>
      <c r="S3582">
        <v>3437.99</v>
      </c>
      <c r="T3582">
        <v>4743.62</v>
      </c>
      <c r="U3582" t="str">
        <f>TEXT(Table1[[#This Row],[Booking_Date]],"mmm")</f>
        <v>Jan</v>
      </c>
      <c r="V3582">
        <f>YEAR(Table1[[#This Row],[Booking_Date]])</f>
        <v>2025</v>
      </c>
      <c r="W3582" t="s">
        <v>38</v>
      </c>
      <c r="X3582" t="str">
        <f>IF(Table1[[#This Row],[Freight_Cost]]&gt;50000,"High","Low")</f>
        <v>High</v>
      </c>
      <c r="Y3582" s="5" t="str">
        <f>IF(Table1[[#This Row],[Profit]]&gt;10000,"Good","Average")</f>
        <v>Average</v>
      </c>
      <c r="Z3582" s="5" t="str" cm="1">
        <f t="array" ref="Z3582">_xlfn.IFS(K3582&lt;=5,"Excellent",K3582&lt;=10,"Good",TRUE,"Delayed")</f>
        <v>Excellent</v>
      </c>
      <c r="AA3582" s="5" t="str">
        <f>_xlfn.XLOOKUP(Table1[[#This Row],[Shipment_ID]],A:A,E:E)</f>
        <v>Evergreen</v>
      </c>
      <c r="AB3582" s="5">
        <f t="shared" si="55"/>
        <v>4743.62</v>
      </c>
    </row>
    <row r="3583" spans="1:28">
      <c r="A3583" t="s">
        <v>3777</v>
      </c>
      <c r="B3583" s="1">
        <v>45743</v>
      </c>
      <c r="C3583" t="s">
        <v>121</v>
      </c>
      <c r="D3583" t="s">
        <v>65</v>
      </c>
      <c r="E3583" t="s">
        <v>66</v>
      </c>
      <c r="F3583" t="s">
        <v>58</v>
      </c>
      <c r="G3583" t="s">
        <v>84</v>
      </c>
      <c r="H3583">
        <v>20.12</v>
      </c>
      <c r="I3583">
        <v>1498</v>
      </c>
      <c r="J3583">
        <v>85.49</v>
      </c>
      <c r="K3583">
        <v>5</v>
      </c>
      <c r="L3583" t="s">
        <v>34</v>
      </c>
      <c r="M3583" t="s">
        <v>35</v>
      </c>
      <c r="N3583">
        <v>67342.8</v>
      </c>
      <c r="O3583" t="s">
        <v>148</v>
      </c>
      <c r="P3583" t="s">
        <v>78</v>
      </c>
      <c r="Q3583">
        <v>83.59</v>
      </c>
      <c r="R3583">
        <v>3800.8</v>
      </c>
      <c r="S3583">
        <v>3010.29</v>
      </c>
      <c r="T3583">
        <v>11976.57</v>
      </c>
      <c r="U3583" t="str">
        <f>TEXT(Table1[[#This Row],[Booking_Date]],"mmm")</f>
        <v>Mar</v>
      </c>
      <c r="V3583">
        <f>YEAR(Table1[[#This Row],[Booking_Date]])</f>
        <v>2025</v>
      </c>
      <c r="W3583" t="s">
        <v>38</v>
      </c>
      <c r="X3583" t="str">
        <f>IF(Table1[[#This Row],[Freight_Cost]]&gt;50000,"High","Low")</f>
        <v>High</v>
      </c>
      <c r="Y3583" s="5" t="str">
        <f>IF(Table1[[#This Row],[Profit]]&gt;10000,"Good","Average")</f>
        <v>Good</v>
      </c>
      <c r="Z3583" s="5" t="str" cm="1">
        <f t="array" ref="Z3583">_xlfn.IFS(K3583&lt;=5,"Excellent",K3583&lt;=10,"Good",TRUE,"Delayed")</f>
        <v>Excellent</v>
      </c>
      <c r="AA3583" s="5" t="str">
        <f>_xlfn.XLOOKUP(Table1[[#This Row],[Shipment_ID]],A:A,E:E)</f>
        <v>COSCO</v>
      </c>
      <c r="AB3583" s="5">
        <f t="shared" si="55"/>
        <v>11976.57</v>
      </c>
    </row>
    <row r="3584" spans="1:28">
      <c r="A3584" t="s">
        <v>3778</v>
      </c>
      <c r="B3584" s="1">
        <v>45511</v>
      </c>
      <c r="C3584" t="s">
        <v>40</v>
      </c>
      <c r="D3584" t="s">
        <v>72</v>
      </c>
      <c r="E3584" t="s">
        <v>102</v>
      </c>
      <c r="F3584" t="s">
        <v>32</v>
      </c>
      <c r="G3584" t="s">
        <v>52</v>
      </c>
      <c r="H3584">
        <v>22.54</v>
      </c>
      <c r="I3584">
        <v>1927</v>
      </c>
      <c r="J3584">
        <v>98.96</v>
      </c>
      <c r="K3584">
        <v>4</v>
      </c>
      <c r="L3584" t="s">
        <v>34</v>
      </c>
      <c r="M3584" t="s">
        <v>35</v>
      </c>
      <c r="N3584">
        <v>64285.2</v>
      </c>
      <c r="O3584" t="s">
        <v>454</v>
      </c>
      <c r="P3584" t="s">
        <v>62</v>
      </c>
      <c r="Q3584">
        <v>85.37</v>
      </c>
      <c r="R3584">
        <v>4755.6000000000004</v>
      </c>
      <c r="S3584">
        <v>2386.35</v>
      </c>
      <c r="T3584">
        <v>8778</v>
      </c>
      <c r="U3584" t="str">
        <f>TEXT(Table1[[#This Row],[Booking_Date]],"mmm")</f>
        <v>Aug</v>
      </c>
      <c r="V3584">
        <f>YEAR(Table1[[#This Row],[Booking_Date]])</f>
        <v>2024</v>
      </c>
      <c r="W3584" t="s">
        <v>48</v>
      </c>
      <c r="X3584" t="str">
        <f>IF(Table1[[#This Row],[Freight_Cost]]&gt;50000,"High","Low")</f>
        <v>High</v>
      </c>
      <c r="Y3584" s="5" t="str">
        <f>IF(Table1[[#This Row],[Profit]]&gt;10000,"Good","Average")</f>
        <v>Average</v>
      </c>
      <c r="Z3584" s="5" t="str" cm="1">
        <f t="array" ref="Z3584">_xlfn.IFS(K3584&lt;=5,"Excellent",K3584&lt;=10,"Good",TRUE,"Delayed")</f>
        <v>Excellent</v>
      </c>
      <c r="AA3584" s="5" t="str">
        <f>_xlfn.XLOOKUP(Table1[[#This Row],[Shipment_ID]],A:A,E:E)</f>
        <v>Maersk</v>
      </c>
      <c r="AB3584" s="5">
        <f t="shared" si="55"/>
        <v>8778</v>
      </c>
    </row>
    <row r="3585" spans="1:28">
      <c r="A3585" t="s">
        <v>3779</v>
      </c>
      <c r="B3585" s="1">
        <v>45648</v>
      </c>
      <c r="C3585" t="s">
        <v>64</v>
      </c>
      <c r="D3585" t="s">
        <v>82</v>
      </c>
      <c r="E3585" t="s">
        <v>66</v>
      </c>
      <c r="F3585" t="s">
        <v>58</v>
      </c>
      <c r="G3585" t="s">
        <v>84</v>
      </c>
      <c r="H3585">
        <v>13.2</v>
      </c>
      <c r="I3585">
        <v>462</v>
      </c>
      <c r="J3585">
        <v>102.58</v>
      </c>
      <c r="K3585">
        <v>3</v>
      </c>
      <c r="L3585" t="s">
        <v>44</v>
      </c>
      <c r="M3585" t="s">
        <v>45</v>
      </c>
      <c r="N3585">
        <v>43233.599999999999</v>
      </c>
      <c r="O3585" t="s">
        <v>191</v>
      </c>
      <c r="P3585" t="s">
        <v>78</v>
      </c>
      <c r="Q3585">
        <v>85.57</v>
      </c>
      <c r="R3585">
        <v>1452</v>
      </c>
      <c r="S3585">
        <v>3138.73</v>
      </c>
      <c r="T3585">
        <v>5125.25</v>
      </c>
      <c r="U3585" t="str">
        <f>TEXT(Table1[[#This Row],[Booking_Date]],"mmm")</f>
        <v>Dec</v>
      </c>
      <c r="V3585">
        <f>YEAR(Table1[[#This Row],[Booking_Date]])</f>
        <v>2024</v>
      </c>
      <c r="W3585" t="s">
        <v>104</v>
      </c>
      <c r="X3585" t="str">
        <f>IF(Table1[[#This Row],[Freight_Cost]]&gt;50000,"High","Low")</f>
        <v>Low</v>
      </c>
      <c r="Y3585" s="5" t="str">
        <f>IF(Table1[[#This Row],[Profit]]&gt;10000,"Good","Average")</f>
        <v>Average</v>
      </c>
      <c r="Z3585" s="5" t="str" cm="1">
        <f t="array" ref="Z3585">_xlfn.IFS(K3585&lt;=5,"Excellent",K3585&lt;=10,"Good",TRUE,"Delayed")</f>
        <v>Excellent</v>
      </c>
      <c r="AA3585" s="5" t="str">
        <f>_xlfn.XLOOKUP(Table1[[#This Row],[Shipment_ID]],A:A,E:E)</f>
        <v>COSCO</v>
      </c>
      <c r="AB3585" s="5">
        <f t="shared" si="55"/>
        <v>5125.25</v>
      </c>
    </row>
    <row r="3586" spans="1:28">
      <c r="A3586" t="s">
        <v>3780</v>
      </c>
      <c r="B3586" s="1">
        <v>45661</v>
      </c>
      <c r="C3586" t="s">
        <v>121</v>
      </c>
      <c r="D3586" t="s">
        <v>65</v>
      </c>
      <c r="E3586" t="s">
        <v>83</v>
      </c>
      <c r="F3586" t="s">
        <v>32</v>
      </c>
      <c r="G3586" t="s">
        <v>67</v>
      </c>
      <c r="H3586">
        <v>19.72</v>
      </c>
      <c r="I3586">
        <v>2307</v>
      </c>
      <c r="J3586">
        <v>104.17</v>
      </c>
      <c r="K3586">
        <v>7</v>
      </c>
      <c r="L3586" t="s">
        <v>34</v>
      </c>
      <c r="M3586" t="s">
        <v>35</v>
      </c>
      <c r="N3586">
        <v>66932.399999999994</v>
      </c>
      <c r="O3586" t="s">
        <v>324</v>
      </c>
      <c r="P3586" t="s">
        <v>62</v>
      </c>
      <c r="Q3586">
        <v>85.38</v>
      </c>
      <c r="R3586">
        <v>5402.8</v>
      </c>
      <c r="S3586">
        <v>1958.92</v>
      </c>
      <c r="T3586">
        <v>10879.11</v>
      </c>
      <c r="U3586" t="str">
        <f>TEXT(Table1[[#This Row],[Booking_Date]],"mmm")</f>
        <v>Jan</v>
      </c>
      <c r="V3586">
        <f>YEAR(Table1[[#This Row],[Booking_Date]])</f>
        <v>2025</v>
      </c>
      <c r="W3586" t="s">
        <v>38</v>
      </c>
      <c r="X3586" t="str">
        <f>IF(Table1[[#This Row],[Freight_Cost]]&gt;50000,"High","Low")</f>
        <v>High</v>
      </c>
      <c r="Y3586" s="5" t="str">
        <f>IF(Table1[[#This Row],[Profit]]&gt;10000,"Good","Average")</f>
        <v>Good</v>
      </c>
      <c r="Z3586" s="5" t="str" cm="1">
        <f t="array" ref="Z3586">_xlfn.IFS(K3586&lt;=5,"Excellent",K3586&lt;=10,"Good",TRUE,"Delayed")</f>
        <v>Good</v>
      </c>
      <c r="AA3586" s="5" t="str">
        <f>_xlfn.XLOOKUP(Table1[[#This Row],[Shipment_ID]],A:A,E:E)</f>
        <v>MSC</v>
      </c>
      <c r="AB3586" s="5">
        <f t="shared" ref="AB3586:AB3649" si="56">INDEX(T:T,MATCH(A3586,A:A,0))</f>
        <v>10879.11</v>
      </c>
    </row>
    <row r="3587" spans="1:28">
      <c r="A3587" t="s">
        <v>3781</v>
      </c>
      <c r="B3587" s="1">
        <v>45743</v>
      </c>
      <c r="C3587" t="s">
        <v>115</v>
      </c>
      <c r="D3587" t="s">
        <v>56</v>
      </c>
      <c r="E3587" t="s">
        <v>83</v>
      </c>
      <c r="F3587" t="s">
        <v>58</v>
      </c>
      <c r="G3587" t="s">
        <v>59</v>
      </c>
      <c r="H3587">
        <v>22.29</v>
      </c>
      <c r="I3587">
        <v>2397</v>
      </c>
      <c r="J3587">
        <v>102.65</v>
      </c>
      <c r="K3587">
        <v>5</v>
      </c>
      <c r="L3587" t="s">
        <v>44</v>
      </c>
      <c r="M3587" t="s">
        <v>35</v>
      </c>
      <c r="N3587">
        <v>77143</v>
      </c>
      <c r="O3587" t="s">
        <v>204</v>
      </c>
      <c r="P3587" t="s">
        <v>62</v>
      </c>
      <c r="Q3587">
        <v>84.52</v>
      </c>
      <c r="R3587">
        <v>5685.6</v>
      </c>
      <c r="S3587">
        <v>2996.39</v>
      </c>
      <c r="T3587">
        <v>7955.17</v>
      </c>
      <c r="U3587" t="str">
        <f>TEXT(Table1[[#This Row],[Booking_Date]],"mmm")</f>
        <v>Mar</v>
      </c>
      <c r="V3587">
        <f>YEAR(Table1[[#This Row],[Booking_Date]])</f>
        <v>2025</v>
      </c>
      <c r="W3587" t="s">
        <v>38</v>
      </c>
      <c r="X3587" t="str">
        <f>IF(Table1[[#This Row],[Freight_Cost]]&gt;50000,"High","Low")</f>
        <v>High</v>
      </c>
      <c r="Y3587" s="5" t="str">
        <f>IF(Table1[[#This Row],[Profit]]&gt;10000,"Good","Average")</f>
        <v>Average</v>
      </c>
      <c r="Z3587" s="5" t="str" cm="1">
        <f t="array" ref="Z3587">_xlfn.IFS(K3587&lt;=5,"Excellent",K3587&lt;=10,"Good",TRUE,"Delayed")</f>
        <v>Excellent</v>
      </c>
      <c r="AA3587" s="5" t="str">
        <f>_xlfn.XLOOKUP(Table1[[#This Row],[Shipment_ID]],A:A,E:E)</f>
        <v>MSC</v>
      </c>
      <c r="AB3587" s="5">
        <f t="shared" si="56"/>
        <v>7955.17</v>
      </c>
    </row>
    <row r="3588" spans="1:28">
      <c r="A3588" t="s">
        <v>3782</v>
      </c>
      <c r="B3588" s="1">
        <v>45483</v>
      </c>
      <c r="C3588" t="s">
        <v>89</v>
      </c>
      <c r="D3588" t="s">
        <v>56</v>
      </c>
      <c r="E3588" t="s">
        <v>42</v>
      </c>
      <c r="F3588" t="s">
        <v>58</v>
      </c>
      <c r="G3588" t="s">
        <v>90</v>
      </c>
      <c r="H3588">
        <v>20.18</v>
      </c>
      <c r="I3588">
        <v>757</v>
      </c>
      <c r="J3588">
        <v>102.98</v>
      </c>
      <c r="K3588">
        <v>2</v>
      </c>
      <c r="L3588" t="s">
        <v>34</v>
      </c>
      <c r="M3588" t="s">
        <v>60</v>
      </c>
      <c r="N3588">
        <v>56603.6</v>
      </c>
      <c r="O3588" t="s">
        <v>432</v>
      </c>
      <c r="P3588" t="s">
        <v>47</v>
      </c>
      <c r="Q3588">
        <v>84.79</v>
      </c>
      <c r="R3588">
        <v>2321.1999999999998</v>
      </c>
      <c r="S3588">
        <v>4272.46</v>
      </c>
      <c r="T3588">
        <v>8564.75</v>
      </c>
      <c r="U3588" t="str">
        <f>TEXT(Table1[[#This Row],[Booking_Date]],"mmm")</f>
        <v>Jul</v>
      </c>
      <c r="V3588">
        <f>YEAR(Table1[[#This Row],[Booking_Date]])</f>
        <v>2024</v>
      </c>
      <c r="W3588" t="s">
        <v>48</v>
      </c>
      <c r="X3588" t="str">
        <f>IF(Table1[[#This Row],[Freight_Cost]]&gt;50000,"High","Low")</f>
        <v>High</v>
      </c>
      <c r="Y3588" s="5" t="str">
        <f>IF(Table1[[#This Row],[Profit]]&gt;10000,"Good","Average")</f>
        <v>Average</v>
      </c>
      <c r="Z3588" s="5" t="str" cm="1">
        <f t="array" ref="Z3588">_xlfn.IFS(K3588&lt;=5,"Excellent",K3588&lt;=10,"Good",TRUE,"Delayed")</f>
        <v>Excellent</v>
      </c>
      <c r="AA3588" s="5" t="str">
        <f>_xlfn.XLOOKUP(Table1[[#This Row],[Shipment_ID]],A:A,E:E)</f>
        <v>CMA CGM</v>
      </c>
      <c r="AB3588" s="5">
        <f t="shared" si="56"/>
        <v>8564.75</v>
      </c>
    </row>
    <row r="3589" spans="1:28">
      <c r="A3589" t="s">
        <v>3783</v>
      </c>
      <c r="B3589" s="1">
        <v>45885</v>
      </c>
      <c r="C3589" t="s">
        <v>29</v>
      </c>
      <c r="D3589" t="s">
        <v>65</v>
      </c>
      <c r="E3589" t="s">
        <v>42</v>
      </c>
      <c r="F3589" t="s">
        <v>32</v>
      </c>
      <c r="G3589" t="s">
        <v>90</v>
      </c>
      <c r="H3589">
        <v>13.36</v>
      </c>
      <c r="I3589">
        <v>337</v>
      </c>
      <c r="J3589">
        <v>93.99</v>
      </c>
      <c r="K3589">
        <v>2</v>
      </c>
      <c r="L3589" t="s">
        <v>34</v>
      </c>
      <c r="M3589" t="s">
        <v>35</v>
      </c>
      <c r="N3589">
        <v>36346.800000000003</v>
      </c>
      <c r="O3589" t="s">
        <v>80</v>
      </c>
      <c r="P3589" t="s">
        <v>78</v>
      </c>
      <c r="Q3589">
        <v>85.37</v>
      </c>
      <c r="R3589">
        <v>1208.4000000000001</v>
      </c>
      <c r="S3589">
        <v>4835.57</v>
      </c>
      <c r="T3589">
        <v>4742.12</v>
      </c>
      <c r="U3589" t="str">
        <f>TEXT(Table1[[#This Row],[Booking_Date]],"mmm")</f>
        <v>Aug</v>
      </c>
      <c r="V3589">
        <f>YEAR(Table1[[#This Row],[Booking_Date]])</f>
        <v>2025</v>
      </c>
      <c r="W3589" t="s">
        <v>48</v>
      </c>
      <c r="X3589" t="str">
        <f>IF(Table1[[#This Row],[Freight_Cost]]&gt;50000,"High","Low")</f>
        <v>Low</v>
      </c>
      <c r="Y3589" s="5" t="str">
        <f>IF(Table1[[#This Row],[Profit]]&gt;10000,"Good","Average")</f>
        <v>Average</v>
      </c>
      <c r="Z3589" s="5" t="str" cm="1">
        <f t="array" ref="Z3589">_xlfn.IFS(K3589&lt;=5,"Excellent",K3589&lt;=10,"Good",TRUE,"Delayed")</f>
        <v>Excellent</v>
      </c>
      <c r="AA3589" s="5" t="str">
        <f>_xlfn.XLOOKUP(Table1[[#This Row],[Shipment_ID]],A:A,E:E)</f>
        <v>CMA CGM</v>
      </c>
      <c r="AB3589" s="5">
        <f t="shared" si="56"/>
        <v>4742.12</v>
      </c>
    </row>
    <row r="3590" spans="1:28">
      <c r="A3590" t="s">
        <v>3784</v>
      </c>
      <c r="B3590" s="1">
        <v>46027</v>
      </c>
      <c r="C3590" t="s">
        <v>64</v>
      </c>
      <c r="D3590" t="s">
        <v>56</v>
      </c>
      <c r="E3590" t="s">
        <v>83</v>
      </c>
      <c r="F3590" t="s">
        <v>32</v>
      </c>
      <c r="G3590" t="s">
        <v>43</v>
      </c>
      <c r="H3590">
        <v>15.92</v>
      </c>
      <c r="I3590">
        <v>2578</v>
      </c>
      <c r="J3590">
        <v>99.36</v>
      </c>
      <c r="K3590">
        <v>7</v>
      </c>
      <c r="L3590" t="s">
        <v>44</v>
      </c>
      <c r="M3590" t="s">
        <v>35</v>
      </c>
      <c r="N3590">
        <v>61187.199999999997</v>
      </c>
      <c r="O3590" t="s">
        <v>172</v>
      </c>
      <c r="P3590" t="s">
        <v>62</v>
      </c>
      <c r="Q3590">
        <v>84.79</v>
      </c>
      <c r="R3590">
        <v>5792.8</v>
      </c>
      <c r="S3590">
        <v>4888.7700000000004</v>
      </c>
      <c r="T3590">
        <v>10260.65</v>
      </c>
      <c r="U3590" t="str">
        <f>TEXT(Table1[[#This Row],[Booking_Date]],"mmm")</f>
        <v>Jan</v>
      </c>
      <c r="V3590">
        <f>YEAR(Table1[[#This Row],[Booking_Date]])</f>
        <v>2026</v>
      </c>
      <c r="W3590" t="s">
        <v>38</v>
      </c>
      <c r="X3590" t="str">
        <f>IF(Table1[[#This Row],[Freight_Cost]]&gt;50000,"High","Low")</f>
        <v>High</v>
      </c>
      <c r="Y3590" s="5" t="str">
        <f>IF(Table1[[#This Row],[Profit]]&gt;10000,"Good","Average")</f>
        <v>Good</v>
      </c>
      <c r="Z3590" s="5" t="str" cm="1">
        <f t="array" ref="Z3590">_xlfn.IFS(K3590&lt;=5,"Excellent",K3590&lt;=10,"Good",TRUE,"Delayed")</f>
        <v>Good</v>
      </c>
      <c r="AA3590" s="5" t="str">
        <f>_xlfn.XLOOKUP(Table1[[#This Row],[Shipment_ID]],A:A,E:E)</f>
        <v>MSC</v>
      </c>
      <c r="AB3590" s="5">
        <f t="shared" si="56"/>
        <v>10260.65</v>
      </c>
    </row>
    <row r="3591" spans="1:28">
      <c r="A3591" t="s">
        <v>3785</v>
      </c>
      <c r="B3591" s="1">
        <v>45992</v>
      </c>
      <c r="C3591" t="s">
        <v>29</v>
      </c>
      <c r="D3591" t="s">
        <v>41</v>
      </c>
      <c r="E3591" t="s">
        <v>42</v>
      </c>
      <c r="F3591" t="s">
        <v>32</v>
      </c>
      <c r="G3591" t="s">
        <v>84</v>
      </c>
      <c r="H3591">
        <v>17.89</v>
      </c>
      <c r="I3591">
        <v>869</v>
      </c>
      <c r="J3591">
        <v>87.9</v>
      </c>
      <c r="K3591">
        <v>4</v>
      </c>
      <c r="L3591" t="s">
        <v>44</v>
      </c>
      <c r="M3591" t="s">
        <v>35</v>
      </c>
      <c r="N3591">
        <v>41077</v>
      </c>
      <c r="O3591" t="s">
        <v>109</v>
      </c>
      <c r="P3591" t="s">
        <v>54</v>
      </c>
      <c r="Q3591">
        <v>88.25</v>
      </c>
      <c r="R3591">
        <v>2453.6</v>
      </c>
      <c r="S3591">
        <v>1701.09</v>
      </c>
      <c r="T3591">
        <v>4043.45</v>
      </c>
      <c r="U3591" t="str">
        <f>TEXT(Table1[[#This Row],[Booking_Date]],"mmm")</f>
        <v>Dec</v>
      </c>
      <c r="V3591">
        <f>YEAR(Table1[[#This Row],[Booking_Date]])</f>
        <v>2025</v>
      </c>
      <c r="W3591" t="s">
        <v>104</v>
      </c>
      <c r="X3591" t="str">
        <f>IF(Table1[[#This Row],[Freight_Cost]]&gt;50000,"High","Low")</f>
        <v>Low</v>
      </c>
      <c r="Y3591" s="5" t="str">
        <f>IF(Table1[[#This Row],[Profit]]&gt;10000,"Good","Average")</f>
        <v>Average</v>
      </c>
      <c r="Z3591" s="5" t="str" cm="1">
        <f t="array" ref="Z3591">_xlfn.IFS(K3591&lt;=5,"Excellent",K3591&lt;=10,"Good",TRUE,"Delayed")</f>
        <v>Excellent</v>
      </c>
      <c r="AA3591" s="5" t="str">
        <f>_xlfn.XLOOKUP(Table1[[#This Row],[Shipment_ID]],A:A,E:E)</f>
        <v>CMA CGM</v>
      </c>
      <c r="AB3591" s="5">
        <f t="shared" si="56"/>
        <v>4043.45</v>
      </c>
    </row>
    <row r="3592" spans="1:28">
      <c r="A3592" t="s">
        <v>3786</v>
      </c>
      <c r="B3592" s="1">
        <v>45624</v>
      </c>
      <c r="C3592" t="s">
        <v>89</v>
      </c>
      <c r="D3592" t="s">
        <v>51</v>
      </c>
      <c r="E3592" t="s">
        <v>99</v>
      </c>
      <c r="F3592" t="s">
        <v>58</v>
      </c>
      <c r="G3592" t="s">
        <v>90</v>
      </c>
      <c r="H3592">
        <v>26.6</v>
      </c>
      <c r="I3592">
        <v>1769</v>
      </c>
      <c r="J3592">
        <v>97.14</v>
      </c>
      <c r="K3592">
        <v>5</v>
      </c>
      <c r="L3592" t="s">
        <v>44</v>
      </c>
      <c r="M3592" t="s">
        <v>35</v>
      </c>
      <c r="N3592">
        <v>72824.800000000003</v>
      </c>
      <c r="O3592" t="s">
        <v>213</v>
      </c>
      <c r="P3592" t="s">
        <v>47</v>
      </c>
      <c r="Q3592">
        <v>86.3</v>
      </c>
      <c r="R3592">
        <v>4602</v>
      </c>
      <c r="S3592">
        <v>2415.3000000000002</v>
      </c>
      <c r="T3592">
        <v>12361.52</v>
      </c>
      <c r="U3592" t="str">
        <f>TEXT(Table1[[#This Row],[Booking_Date]],"mmm")</f>
        <v>Nov</v>
      </c>
      <c r="V3592">
        <f>YEAR(Table1[[#This Row],[Booking_Date]])</f>
        <v>2024</v>
      </c>
      <c r="W3592" t="s">
        <v>104</v>
      </c>
      <c r="X3592" t="str">
        <f>IF(Table1[[#This Row],[Freight_Cost]]&gt;50000,"High","Low")</f>
        <v>High</v>
      </c>
      <c r="Y3592" s="5" t="str">
        <f>IF(Table1[[#This Row],[Profit]]&gt;10000,"Good","Average")</f>
        <v>Good</v>
      </c>
      <c r="Z3592" s="5" t="str" cm="1">
        <f t="array" ref="Z3592">_xlfn.IFS(K3592&lt;=5,"Excellent",K3592&lt;=10,"Good",TRUE,"Delayed")</f>
        <v>Excellent</v>
      </c>
      <c r="AA3592" s="5" t="str">
        <f>_xlfn.XLOOKUP(Table1[[#This Row],[Shipment_ID]],A:A,E:E)</f>
        <v>ONE</v>
      </c>
      <c r="AB3592" s="5">
        <f t="shared" si="56"/>
        <v>12361.52</v>
      </c>
    </row>
    <row r="3593" spans="1:28">
      <c r="A3593" t="s">
        <v>3787</v>
      </c>
      <c r="B3593" s="1">
        <v>46048</v>
      </c>
      <c r="C3593" t="s">
        <v>121</v>
      </c>
      <c r="D3593" t="s">
        <v>108</v>
      </c>
      <c r="E3593" t="s">
        <v>57</v>
      </c>
      <c r="F3593" t="s">
        <v>32</v>
      </c>
      <c r="G3593" t="s">
        <v>52</v>
      </c>
      <c r="H3593">
        <v>12.44</v>
      </c>
      <c r="I3593">
        <v>624</v>
      </c>
      <c r="J3593">
        <v>90.35</v>
      </c>
      <c r="K3593">
        <v>2</v>
      </c>
      <c r="L3593" t="s">
        <v>44</v>
      </c>
      <c r="M3593" t="s">
        <v>45</v>
      </c>
      <c r="N3593">
        <v>31026</v>
      </c>
      <c r="O3593" t="s">
        <v>366</v>
      </c>
      <c r="P3593" t="s">
        <v>74</v>
      </c>
      <c r="Q3593">
        <v>82.24</v>
      </c>
      <c r="R3593">
        <v>1745.6</v>
      </c>
      <c r="S3593">
        <v>4738.29</v>
      </c>
      <c r="T3593">
        <v>3246.39</v>
      </c>
      <c r="U3593" t="str">
        <f>TEXT(Table1[[#This Row],[Booking_Date]],"mmm")</f>
        <v>Jan</v>
      </c>
      <c r="V3593">
        <f>YEAR(Table1[[#This Row],[Booking_Date]])</f>
        <v>2026</v>
      </c>
      <c r="W3593" t="s">
        <v>38</v>
      </c>
      <c r="X3593" t="str">
        <f>IF(Table1[[#This Row],[Freight_Cost]]&gt;50000,"High","Low")</f>
        <v>Low</v>
      </c>
      <c r="Y3593" s="5" t="str">
        <f>IF(Table1[[#This Row],[Profit]]&gt;10000,"Good","Average")</f>
        <v>Average</v>
      </c>
      <c r="Z3593" s="5" t="str" cm="1">
        <f t="array" ref="Z3593">_xlfn.IFS(K3593&lt;=5,"Excellent",K3593&lt;=10,"Good",TRUE,"Delayed")</f>
        <v>Excellent</v>
      </c>
      <c r="AA3593" s="5" t="str">
        <f>_xlfn.XLOOKUP(Table1[[#This Row],[Shipment_ID]],A:A,E:E)</f>
        <v>Evergreen</v>
      </c>
      <c r="AB3593" s="5">
        <f t="shared" si="56"/>
        <v>3246.39</v>
      </c>
    </row>
    <row r="3594" spans="1:28">
      <c r="A3594" t="s">
        <v>3788</v>
      </c>
      <c r="B3594" s="1">
        <v>46135</v>
      </c>
      <c r="C3594" t="s">
        <v>40</v>
      </c>
      <c r="D3594" t="s">
        <v>108</v>
      </c>
      <c r="E3594" t="s">
        <v>66</v>
      </c>
      <c r="F3594" t="s">
        <v>32</v>
      </c>
      <c r="G3594" t="s">
        <v>67</v>
      </c>
      <c r="H3594">
        <v>21.96</v>
      </c>
      <c r="I3594">
        <v>1148</v>
      </c>
      <c r="J3594">
        <v>98.6</v>
      </c>
      <c r="K3594">
        <v>2</v>
      </c>
      <c r="L3594" t="s">
        <v>34</v>
      </c>
      <c r="M3594" t="s">
        <v>45</v>
      </c>
      <c r="N3594">
        <v>51872</v>
      </c>
      <c r="O3594" t="s">
        <v>150</v>
      </c>
      <c r="P3594" t="s">
        <v>54</v>
      </c>
      <c r="Q3594">
        <v>86.93</v>
      </c>
      <c r="R3594">
        <v>3174.4</v>
      </c>
      <c r="S3594">
        <v>4356.7</v>
      </c>
      <c r="T3594">
        <v>6793.34</v>
      </c>
      <c r="U3594" t="str">
        <f>TEXT(Table1[[#This Row],[Booking_Date]],"mmm")</f>
        <v>Apr</v>
      </c>
      <c r="V3594">
        <f>YEAR(Table1[[#This Row],[Booking_Date]])</f>
        <v>2026</v>
      </c>
      <c r="W3594" t="s">
        <v>75</v>
      </c>
      <c r="X3594" t="str">
        <f>IF(Table1[[#This Row],[Freight_Cost]]&gt;50000,"High","Low")</f>
        <v>High</v>
      </c>
      <c r="Y3594" s="5" t="str">
        <f>IF(Table1[[#This Row],[Profit]]&gt;10000,"Good","Average")</f>
        <v>Average</v>
      </c>
      <c r="Z3594" s="5" t="str" cm="1">
        <f t="array" ref="Z3594">_xlfn.IFS(K3594&lt;=5,"Excellent",K3594&lt;=10,"Good",TRUE,"Delayed")</f>
        <v>Excellent</v>
      </c>
      <c r="AA3594" s="5" t="str">
        <f>_xlfn.XLOOKUP(Table1[[#This Row],[Shipment_ID]],A:A,E:E)</f>
        <v>COSCO</v>
      </c>
      <c r="AB3594" s="5">
        <f t="shared" si="56"/>
        <v>6793.34</v>
      </c>
    </row>
    <row r="3595" spans="1:28">
      <c r="A3595" t="s">
        <v>3789</v>
      </c>
      <c r="B3595" s="1">
        <v>45923</v>
      </c>
      <c r="C3595" t="s">
        <v>115</v>
      </c>
      <c r="D3595" t="s">
        <v>82</v>
      </c>
      <c r="E3595" t="s">
        <v>66</v>
      </c>
      <c r="F3595" t="s">
        <v>32</v>
      </c>
      <c r="G3595" t="s">
        <v>59</v>
      </c>
      <c r="H3595">
        <v>19.39</v>
      </c>
      <c r="I3595">
        <v>1342</v>
      </c>
      <c r="J3595">
        <v>100.7</v>
      </c>
      <c r="K3595">
        <v>3</v>
      </c>
      <c r="L3595" t="s">
        <v>34</v>
      </c>
      <c r="M3595" t="s">
        <v>60</v>
      </c>
      <c r="N3595">
        <v>50639</v>
      </c>
      <c r="O3595" t="s">
        <v>368</v>
      </c>
      <c r="P3595" t="s">
        <v>74</v>
      </c>
      <c r="Q3595">
        <v>82.3</v>
      </c>
      <c r="R3595">
        <v>3459.6</v>
      </c>
      <c r="S3595">
        <v>4297.57</v>
      </c>
      <c r="T3595">
        <v>8445.7800000000007</v>
      </c>
      <c r="U3595" t="str">
        <f>TEXT(Table1[[#This Row],[Booking_Date]],"mmm")</f>
        <v>Sep</v>
      </c>
      <c r="V3595">
        <f>YEAR(Table1[[#This Row],[Booking_Date]])</f>
        <v>2025</v>
      </c>
      <c r="W3595" t="s">
        <v>48</v>
      </c>
      <c r="X3595" t="str">
        <f>IF(Table1[[#This Row],[Freight_Cost]]&gt;50000,"High","Low")</f>
        <v>High</v>
      </c>
      <c r="Y3595" s="5" t="str">
        <f>IF(Table1[[#This Row],[Profit]]&gt;10000,"Good","Average")</f>
        <v>Average</v>
      </c>
      <c r="Z3595" s="5" t="str" cm="1">
        <f t="array" ref="Z3595">_xlfn.IFS(K3595&lt;=5,"Excellent",K3595&lt;=10,"Good",TRUE,"Delayed")</f>
        <v>Excellent</v>
      </c>
      <c r="AA3595" s="5" t="str">
        <f>_xlfn.XLOOKUP(Table1[[#This Row],[Shipment_ID]],A:A,E:E)</f>
        <v>COSCO</v>
      </c>
      <c r="AB3595" s="5">
        <f t="shared" si="56"/>
        <v>8445.7800000000007</v>
      </c>
    </row>
    <row r="3596" spans="1:28">
      <c r="A3596" t="s">
        <v>3790</v>
      </c>
      <c r="B3596" s="1">
        <v>45657</v>
      </c>
      <c r="C3596" t="s">
        <v>115</v>
      </c>
      <c r="D3596" t="s">
        <v>65</v>
      </c>
      <c r="E3596" t="s">
        <v>31</v>
      </c>
      <c r="F3596" t="s">
        <v>32</v>
      </c>
      <c r="G3596" t="s">
        <v>59</v>
      </c>
      <c r="H3596">
        <v>12.66</v>
      </c>
      <c r="I3596">
        <v>2566</v>
      </c>
      <c r="J3596">
        <v>99.63</v>
      </c>
      <c r="K3596">
        <v>7</v>
      </c>
      <c r="L3596" t="s">
        <v>34</v>
      </c>
      <c r="M3596" t="s">
        <v>45</v>
      </c>
      <c r="N3596">
        <v>60641.599999999999</v>
      </c>
      <c r="O3596" t="s">
        <v>268</v>
      </c>
      <c r="P3596" t="s">
        <v>78</v>
      </c>
      <c r="Q3596">
        <v>88.81</v>
      </c>
      <c r="R3596">
        <v>5638.4</v>
      </c>
      <c r="S3596">
        <v>3770.93</v>
      </c>
      <c r="T3596">
        <v>8268.09</v>
      </c>
      <c r="U3596" t="str">
        <f>TEXT(Table1[[#This Row],[Booking_Date]],"mmm")</f>
        <v>Dec</v>
      </c>
      <c r="V3596">
        <f>YEAR(Table1[[#This Row],[Booking_Date]])</f>
        <v>2024</v>
      </c>
      <c r="W3596" t="s">
        <v>104</v>
      </c>
      <c r="X3596" t="str">
        <f>IF(Table1[[#This Row],[Freight_Cost]]&gt;50000,"High","Low")</f>
        <v>High</v>
      </c>
      <c r="Y3596" s="5" t="str">
        <f>IF(Table1[[#This Row],[Profit]]&gt;10000,"Good","Average")</f>
        <v>Average</v>
      </c>
      <c r="Z3596" s="5" t="str" cm="1">
        <f t="array" ref="Z3596">_xlfn.IFS(K3596&lt;=5,"Excellent",K3596&lt;=10,"Good",TRUE,"Delayed")</f>
        <v>Good</v>
      </c>
      <c r="AA3596" s="5" t="str">
        <f>_xlfn.XLOOKUP(Table1[[#This Row],[Shipment_ID]],A:A,E:E)</f>
        <v>Hapag-Lloyd</v>
      </c>
      <c r="AB3596" s="5">
        <f t="shared" si="56"/>
        <v>8268.09</v>
      </c>
    </row>
    <row r="3597" spans="1:28">
      <c r="A3597" t="s">
        <v>3791</v>
      </c>
      <c r="B3597" s="1">
        <v>46164</v>
      </c>
      <c r="C3597" t="s">
        <v>50</v>
      </c>
      <c r="D3597" t="s">
        <v>82</v>
      </c>
      <c r="E3597" t="s">
        <v>57</v>
      </c>
      <c r="F3597" t="s">
        <v>58</v>
      </c>
      <c r="G3597" t="s">
        <v>59</v>
      </c>
      <c r="H3597">
        <v>14.82</v>
      </c>
      <c r="I3597">
        <v>467</v>
      </c>
      <c r="J3597">
        <v>94.68</v>
      </c>
      <c r="K3597">
        <v>2</v>
      </c>
      <c r="L3597" t="s">
        <v>44</v>
      </c>
      <c r="M3597" t="s">
        <v>60</v>
      </c>
      <c r="N3597">
        <v>42303.6</v>
      </c>
      <c r="O3597" t="s">
        <v>61</v>
      </c>
      <c r="P3597" t="s">
        <v>37</v>
      </c>
      <c r="Q3597">
        <v>85.09</v>
      </c>
      <c r="R3597">
        <v>1526.8</v>
      </c>
      <c r="S3597">
        <v>2443.6999999999998</v>
      </c>
      <c r="T3597">
        <v>4972.57</v>
      </c>
      <c r="U3597" t="str">
        <f>TEXT(Table1[[#This Row],[Booking_Date]],"mmm")</f>
        <v>May</v>
      </c>
      <c r="V3597">
        <f>YEAR(Table1[[#This Row],[Booking_Date]])</f>
        <v>2026</v>
      </c>
      <c r="W3597" t="s">
        <v>75</v>
      </c>
      <c r="X3597" t="str">
        <f>IF(Table1[[#This Row],[Freight_Cost]]&gt;50000,"High","Low")</f>
        <v>Low</v>
      </c>
      <c r="Y3597" s="5" t="str">
        <f>IF(Table1[[#This Row],[Profit]]&gt;10000,"Good","Average")</f>
        <v>Average</v>
      </c>
      <c r="Z3597" s="5" t="str" cm="1">
        <f t="array" ref="Z3597">_xlfn.IFS(K3597&lt;=5,"Excellent",K3597&lt;=10,"Good",TRUE,"Delayed")</f>
        <v>Excellent</v>
      </c>
      <c r="AA3597" s="5" t="str">
        <f>_xlfn.XLOOKUP(Table1[[#This Row],[Shipment_ID]],A:A,E:E)</f>
        <v>Evergreen</v>
      </c>
      <c r="AB3597" s="5">
        <f t="shared" si="56"/>
        <v>4972.57</v>
      </c>
    </row>
    <row r="3598" spans="1:28">
      <c r="A3598" t="s">
        <v>3792</v>
      </c>
      <c r="B3598" s="1">
        <v>45553</v>
      </c>
      <c r="C3598" t="s">
        <v>29</v>
      </c>
      <c r="D3598" t="s">
        <v>30</v>
      </c>
      <c r="E3598" t="s">
        <v>66</v>
      </c>
      <c r="F3598" t="s">
        <v>32</v>
      </c>
      <c r="G3598" t="s">
        <v>67</v>
      </c>
      <c r="H3598">
        <v>14.83</v>
      </c>
      <c r="I3598">
        <v>2724</v>
      </c>
      <c r="J3598">
        <v>91.5</v>
      </c>
      <c r="K3598">
        <v>8</v>
      </c>
      <c r="L3598" t="s">
        <v>34</v>
      </c>
      <c r="M3598" t="s">
        <v>45</v>
      </c>
      <c r="N3598">
        <v>63515</v>
      </c>
      <c r="O3598" t="s">
        <v>200</v>
      </c>
      <c r="P3598" t="s">
        <v>62</v>
      </c>
      <c r="Q3598">
        <v>87.14</v>
      </c>
      <c r="R3598">
        <v>6041.2</v>
      </c>
      <c r="S3598">
        <v>3762.53</v>
      </c>
      <c r="T3598">
        <v>6445.9</v>
      </c>
      <c r="U3598" t="str">
        <f>TEXT(Table1[[#This Row],[Booking_Date]],"mmm")</f>
        <v>Sep</v>
      </c>
      <c r="V3598">
        <f>YEAR(Table1[[#This Row],[Booking_Date]])</f>
        <v>2024</v>
      </c>
      <c r="W3598" t="s">
        <v>48</v>
      </c>
      <c r="X3598" t="str">
        <f>IF(Table1[[#This Row],[Freight_Cost]]&gt;50000,"High","Low")</f>
        <v>High</v>
      </c>
      <c r="Y3598" s="5" t="str">
        <f>IF(Table1[[#This Row],[Profit]]&gt;10000,"Good","Average")</f>
        <v>Average</v>
      </c>
      <c r="Z3598" s="5" t="str" cm="1">
        <f t="array" ref="Z3598">_xlfn.IFS(K3598&lt;=5,"Excellent",K3598&lt;=10,"Good",TRUE,"Delayed")</f>
        <v>Good</v>
      </c>
      <c r="AA3598" s="5" t="str">
        <f>_xlfn.XLOOKUP(Table1[[#This Row],[Shipment_ID]],A:A,E:E)</f>
        <v>COSCO</v>
      </c>
      <c r="AB3598" s="5">
        <f t="shared" si="56"/>
        <v>6445.9</v>
      </c>
    </row>
    <row r="3599" spans="1:28">
      <c r="A3599" t="s">
        <v>3793</v>
      </c>
      <c r="B3599" s="1">
        <v>45310</v>
      </c>
      <c r="C3599" t="s">
        <v>121</v>
      </c>
      <c r="D3599" t="s">
        <v>41</v>
      </c>
      <c r="E3599" t="s">
        <v>102</v>
      </c>
      <c r="F3599" t="s">
        <v>32</v>
      </c>
      <c r="G3599" t="s">
        <v>59</v>
      </c>
      <c r="H3599">
        <v>23.06</v>
      </c>
      <c r="I3599">
        <v>1138</v>
      </c>
      <c r="J3599">
        <v>96.84</v>
      </c>
      <c r="K3599">
        <v>3</v>
      </c>
      <c r="L3599" t="s">
        <v>44</v>
      </c>
      <c r="M3599" t="s">
        <v>60</v>
      </c>
      <c r="N3599">
        <v>46030.8</v>
      </c>
      <c r="O3599" t="s">
        <v>366</v>
      </c>
      <c r="P3599" t="s">
        <v>37</v>
      </c>
      <c r="Q3599">
        <v>85.09</v>
      </c>
      <c r="R3599">
        <v>3198.4</v>
      </c>
      <c r="S3599">
        <v>3047.92</v>
      </c>
      <c r="T3599">
        <v>7017.16</v>
      </c>
      <c r="U3599" t="str">
        <f>TEXT(Table1[[#This Row],[Booking_Date]],"mmm")</f>
        <v>Jan</v>
      </c>
      <c r="V3599">
        <f>YEAR(Table1[[#This Row],[Booking_Date]])</f>
        <v>2024</v>
      </c>
      <c r="W3599" t="s">
        <v>38</v>
      </c>
      <c r="X3599" t="str">
        <f>IF(Table1[[#This Row],[Freight_Cost]]&gt;50000,"High","Low")</f>
        <v>Low</v>
      </c>
      <c r="Y3599" s="5" t="str">
        <f>IF(Table1[[#This Row],[Profit]]&gt;10000,"Good","Average")</f>
        <v>Average</v>
      </c>
      <c r="Z3599" s="5" t="str" cm="1">
        <f t="array" ref="Z3599">_xlfn.IFS(K3599&lt;=5,"Excellent",K3599&lt;=10,"Good",TRUE,"Delayed")</f>
        <v>Excellent</v>
      </c>
      <c r="AA3599" s="5" t="str">
        <f>_xlfn.XLOOKUP(Table1[[#This Row],[Shipment_ID]],A:A,E:E)</f>
        <v>Maersk</v>
      </c>
      <c r="AB3599" s="5">
        <f t="shared" si="56"/>
        <v>7017.16</v>
      </c>
    </row>
    <row r="3600" spans="1:28">
      <c r="A3600" t="s">
        <v>3794</v>
      </c>
      <c r="B3600" s="1">
        <v>45820</v>
      </c>
      <c r="C3600" t="s">
        <v>121</v>
      </c>
      <c r="D3600" t="s">
        <v>65</v>
      </c>
      <c r="E3600" t="s">
        <v>42</v>
      </c>
      <c r="F3600" t="s">
        <v>32</v>
      </c>
      <c r="G3600" t="s">
        <v>84</v>
      </c>
      <c r="H3600">
        <v>16.809999999999999</v>
      </c>
      <c r="I3600">
        <v>2400</v>
      </c>
      <c r="J3600">
        <v>101.31</v>
      </c>
      <c r="K3600">
        <v>7</v>
      </c>
      <c r="L3600" t="s">
        <v>44</v>
      </c>
      <c r="M3600" t="s">
        <v>35</v>
      </c>
      <c r="N3600">
        <v>60086.2</v>
      </c>
      <c r="O3600" t="s">
        <v>126</v>
      </c>
      <c r="P3600" t="s">
        <v>47</v>
      </c>
      <c r="Q3600">
        <v>84.2</v>
      </c>
      <c r="R3600">
        <v>5472.4</v>
      </c>
      <c r="S3600">
        <v>2271.33</v>
      </c>
      <c r="T3600">
        <v>7298.93</v>
      </c>
      <c r="U3600" t="str">
        <f>TEXT(Table1[[#This Row],[Booking_Date]],"mmm")</f>
        <v>Jun</v>
      </c>
      <c r="V3600">
        <f>YEAR(Table1[[#This Row],[Booking_Date]])</f>
        <v>2025</v>
      </c>
      <c r="W3600" t="s">
        <v>75</v>
      </c>
      <c r="X3600" t="str">
        <f>IF(Table1[[#This Row],[Freight_Cost]]&gt;50000,"High","Low")</f>
        <v>High</v>
      </c>
      <c r="Y3600" s="5" t="str">
        <f>IF(Table1[[#This Row],[Profit]]&gt;10000,"Good","Average")</f>
        <v>Average</v>
      </c>
      <c r="Z3600" s="5" t="str" cm="1">
        <f t="array" ref="Z3600">_xlfn.IFS(K3600&lt;=5,"Excellent",K3600&lt;=10,"Good",TRUE,"Delayed")</f>
        <v>Good</v>
      </c>
      <c r="AA3600" s="5" t="str">
        <f>_xlfn.XLOOKUP(Table1[[#This Row],[Shipment_ID]],A:A,E:E)</f>
        <v>CMA CGM</v>
      </c>
      <c r="AB3600" s="5">
        <f t="shared" si="56"/>
        <v>7298.93</v>
      </c>
    </row>
    <row r="3601" spans="1:28">
      <c r="A3601" t="s">
        <v>3795</v>
      </c>
      <c r="B3601" s="1">
        <v>45758</v>
      </c>
      <c r="C3601" t="s">
        <v>121</v>
      </c>
      <c r="D3601" t="s">
        <v>30</v>
      </c>
      <c r="E3601" t="s">
        <v>99</v>
      </c>
      <c r="F3601" t="s">
        <v>32</v>
      </c>
      <c r="G3601" t="s">
        <v>67</v>
      </c>
      <c r="H3601">
        <v>13.51</v>
      </c>
      <c r="I3601">
        <v>1604</v>
      </c>
      <c r="J3601">
        <v>98.14</v>
      </c>
      <c r="K3601">
        <v>6</v>
      </c>
      <c r="L3601" t="s">
        <v>68</v>
      </c>
      <c r="M3601" t="s">
        <v>35</v>
      </c>
      <c r="N3601">
        <v>49683.8</v>
      </c>
      <c r="O3601" t="s">
        <v>224</v>
      </c>
      <c r="P3601" t="s">
        <v>70</v>
      </c>
      <c r="Q3601">
        <v>82.39</v>
      </c>
      <c r="R3601">
        <v>3748.4</v>
      </c>
      <c r="S3601">
        <v>2378.35</v>
      </c>
      <c r="T3601">
        <v>7908.61</v>
      </c>
      <c r="U3601" t="str">
        <f>TEXT(Table1[[#This Row],[Booking_Date]],"mmm")</f>
        <v>Apr</v>
      </c>
      <c r="V3601">
        <f>YEAR(Table1[[#This Row],[Booking_Date]])</f>
        <v>2025</v>
      </c>
      <c r="W3601" t="s">
        <v>75</v>
      </c>
      <c r="X3601" t="str">
        <f>IF(Table1[[#This Row],[Freight_Cost]]&gt;50000,"High","Low")</f>
        <v>Low</v>
      </c>
      <c r="Y3601" s="5" t="str">
        <f>IF(Table1[[#This Row],[Profit]]&gt;10000,"Good","Average")</f>
        <v>Average</v>
      </c>
      <c r="Z3601" s="5" t="str" cm="1">
        <f t="array" ref="Z3601">_xlfn.IFS(K3601&lt;=5,"Excellent",K3601&lt;=10,"Good",TRUE,"Delayed")</f>
        <v>Good</v>
      </c>
      <c r="AA3601" s="5" t="str">
        <f>_xlfn.XLOOKUP(Table1[[#This Row],[Shipment_ID]],A:A,E:E)</f>
        <v>ONE</v>
      </c>
      <c r="AB3601" s="5">
        <f t="shared" si="56"/>
        <v>7908.61</v>
      </c>
    </row>
    <row r="3602" spans="1:28">
      <c r="A3602" t="s">
        <v>3796</v>
      </c>
      <c r="B3602" s="1">
        <v>46184</v>
      </c>
      <c r="C3602" t="s">
        <v>50</v>
      </c>
      <c r="D3602" t="s">
        <v>108</v>
      </c>
      <c r="E3602" t="s">
        <v>57</v>
      </c>
      <c r="F3602" t="s">
        <v>32</v>
      </c>
      <c r="G3602" t="s">
        <v>52</v>
      </c>
      <c r="H3602">
        <v>16.54</v>
      </c>
      <c r="I3602">
        <v>712</v>
      </c>
      <c r="J3602">
        <v>98.97</v>
      </c>
      <c r="K3602">
        <v>2</v>
      </c>
      <c r="L3602" t="s">
        <v>34</v>
      </c>
      <c r="M3602" t="s">
        <v>60</v>
      </c>
      <c r="N3602">
        <v>40306.400000000001</v>
      </c>
      <c r="O3602" t="s">
        <v>77</v>
      </c>
      <c r="P3602" t="s">
        <v>74</v>
      </c>
      <c r="Q3602">
        <v>84.25</v>
      </c>
      <c r="R3602">
        <v>2085.6</v>
      </c>
      <c r="S3602">
        <v>2584.75</v>
      </c>
      <c r="T3602">
        <v>5374.85</v>
      </c>
      <c r="U3602" t="str">
        <f>TEXT(Table1[[#This Row],[Booking_Date]],"mmm")</f>
        <v>Jun</v>
      </c>
      <c r="V3602">
        <f>YEAR(Table1[[#This Row],[Booking_Date]])</f>
        <v>2026</v>
      </c>
      <c r="W3602" t="s">
        <v>75</v>
      </c>
      <c r="X3602" t="str">
        <f>IF(Table1[[#This Row],[Freight_Cost]]&gt;50000,"High","Low")</f>
        <v>Low</v>
      </c>
      <c r="Y3602" s="5" t="str">
        <f>IF(Table1[[#This Row],[Profit]]&gt;10000,"Good","Average")</f>
        <v>Average</v>
      </c>
      <c r="Z3602" s="5" t="str" cm="1">
        <f t="array" ref="Z3602">_xlfn.IFS(K3602&lt;=5,"Excellent",K3602&lt;=10,"Good",TRUE,"Delayed")</f>
        <v>Excellent</v>
      </c>
      <c r="AA3602" s="5" t="str">
        <f>_xlfn.XLOOKUP(Table1[[#This Row],[Shipment_ID]],A:A,E:E)</f>
        <v>Evergreen</v>
      </c>
      <c r="AB3602" s="5">
        <f t="shared" si="56"/>
        <v>5374.85</v>
      </c>
    </row>
    <row r="3603" spans="1:28">
      <c r="A3603" t="s">
        <v>3797</v>
      </c>
      <c r="B3603" s="1">
        <v>45586</v>
      </c>
      <c r="C3603" t="s">
        <v>64</v>
      </c>
      <c r="D3603" t="s">
        <v>82</v>
      </c>
      <c r="E3603" t="s">
        <v>31</v>
      </c>
      <c r="F3603" t="s">
        <v>58</v>
      </c>
      <c r="G3603" t="s">
        <v>59</v>
      </c>
      <c r="H3603">
        <v>14.35</v>
      </c>
      <c r="I3603">
        <v>2208</v>
      </c>
      <c r="J3603">
        <v>87.86</v>
      </c>
      <c r="K3603">
        <v>5</v>
      </c>
      <c r="L3603" t="s">
        <v>68</v>
      </c>
      <c r="M3603" t="s">
        <v>45</v>
      </c>
      <c r="N3603">
        <v>65954.2</v>
      </c>
      <c r="O3603" t="s">
        <v>232</v>
      </c>
      <c r="P3603" t="s">
        <v>37</v>
      </c>
      <c r="Q3603">
        <v>85.11</v>
      </c>
      <c r="R3603">
        <v>4990</v>
      </c>
      <c r="S3603">
        <v>2423.0300000000002</v>
      </c>
      <c r="T3603">
        <v>9758.26</v>
      </c>
      <c r="U3603" t="str">
        <f>TEXT(Table1[[#This Row],[Booking_Date]],"mmm")</f>
        <v>Oct</v>
      </c>
      <c r="V3603">
        <f>YEAR(Table1[[#This Row],[Booking_Date]])</f>
        <v>2024</v>
      </c>
      <c r="W3603" t="s">
        <v>104</v>
      </c>
      <c r="X3603" t="str">
        <f>IF(Table1[[#This Row],[Freight_Cost]]&gt;50000,"High","Low")</f>
        <v>High</v>
      </c>
      <c r="Y3603" s="5" t="str">
        <f>IF(Table1[[#This Row],[Profit]]&gt;10000,"Good","Average")</f>
        <v>Average</v>
      </c>
      <c r="Z3603" s="5" t="str" cm="1">
        <f t="array" ref="Z3603">_xlfn.IFS(K3603&lt;=5,"Excellent",K3603&lt;=10,"Good",TRUE,"Delayed")</f>
        <v>Excellent</v>
      </c>
      <c r="AA3603" s="5" t="str">
        <f>_xlfn.XLOOKUP(Table1[[#This Row],[Shipment_ID]],A:A,E:E)</f>
        <v>Hapag-Lloyd</v>
      </c>
      <c r="AB3603" s="5">
        <f t="shared" si="56"/>
        <v>9758.26</v>
      </c>
    </row>
    <row r="3604" spans="1:28">
      <c r="A3604" t="s">
        <v>3798</v>
      </c>
      <c r="B3604" s="1">
        <v>45615</v>
      </c>
      <c r="C3604" t="s">
        <v>115</v>
      </c>
      <c r="D3604" t="s">
        <v>56</v>
      </c>
      <c r="E3604" t="s">
        <v>102</v>
      </c>
      <c r="F3604" t="s">
        <v>32</v>
      </c>
      <c r="G3604" t="s">
        <v>90</v>
      </c>
      <c r="H3604">
        <v>10.56</v>
      </c>
      <c r="I3604">
        <v>1944</v>
      </c>
      <c r="J3604">
        <v>94.29</v>
      </c>
      <c r="K3604">
        <v>5</v>
      </c>
      <c r="L3604" t="s">
        <v>68</v>
      </c>
      <c r="M3604" t="s">
        <v>35</v>
      </c>
      <c r="N3604">
        <v>50646.8</v>
      </c>
      <c r="O3604" t="s">
        <v>268</v>
      </c>
      <c r="P3604" t="s">
        <v>70</v>
      </c>
      <c r="Q3604">
        <v>81.59</v>
      </c>
      <c r="R3604">
        <v>4310.3999999999996</v>
      </c>
      <c r="S3604">
        <v>2933.91</v>
      </c>
      <c r="T3604">
        <v>4579.01</v>
      </c>
      <c r="U3604" t="str">
        <f>TEXT(Table1[[#This Row],[Booking_Date]],"mmm")</f>
        <v>Nov</v>
      </c>
      <c r="V3604">
        <f>YEAR(Table1[[#This Row],[Booking_Date]])</f>
        <v>2024</v>
      </c>
      <c r="W3604" t="s">
        <v>104</v>
      </c>
      <c r="X3604" t="str">
        <f>IF(Table1[[#This Row],[Freight_Cost]]&gt;50000,"High","Low")</f>
        <v>High</v>
      </c>
      <c r="Y3604" s="5" t="str">
        <f>IF(Table1[[#This Row],[Profit]]&gt;10000,"Good","Average")</f>
        <v>Average</v>
      </c>
      <c r="Z3604" s="5" t="str" cm="1">
        <f t="array" ref="Z3604">_xlfn.IFS(K3604&lt;=5,"Excellent",K3604&lt;=10,"Good",TRUE,"Delayed")</f>
        <v>Excellent</v>
      </c>
      <c r="AA3604" s="5" t="str">
        <f>_xlfn.XLOOKUP(Table1[[#This Row],[Shipment_ID]],A:A,E:E)</f>
        <v>Maersk</v>
      </c>
      <c r="AB3604" s="5">
        <f t="shared" si="56"/>
        <v>4579.01</v>
      </c>
    </row>
    <row r="3605" spans="1:28">
      <c r="A3605" t="s">
        <v>3799</v>
      </c>
      <c r="B3605" s="1">
        <v>46011</v>
      </c>
      <c r="C3605" t="s">
        <v>29</v>
      </c>
      <c r="D3605" t="s">
        <v>51</v>
      </c>
      <c r="E3605" t="s">
        <v>42</v>
      </c>
      <c r="F3605" t="s">
        <v>58</v>
      </c>
      <c r="G3605" t="s">
        <v>43</v>
      </c>
      <c r="H3605">
        <v>12.69</v>
      </c>
      <c r="I3605">
        <v>2582</v>
      </c>
      <c r="J3605">
        <v>95.02</v>
      </c>
      <c r="K3605">
        <v>6</v>
      </c>
      <c r="L3605" t="s">
        <v>68</v>
      </c>
      <c r="M3605" t="s">
        <v>60</v>
      </c>
      <c r="N3605">
        <v>68307.399999999994</v>
      </c>
      <c r="O3605" t="s">
        <v>479</v>
      </c>
      <c r="P3605" t="s">
        <v>54</v>
      </c>
      <c r="Q3605">
        <v>83.77</v>
      </c>
      <c r="R3605">
        <v>5671.6</v>
      </c>
      <c r="S3605">
        <v>2783.1</v>
      </c>
      <c r="T3605">
        <v>8845.89</v>
      </c>
      <c r="U3605" t="str">
        <f>TEXT(Table1[[#This Row],[Booking_Date]],"mmm")</f>
        <v>Dec</v>
      </c>
      <c r="V3605">
        <f>YEAR(Table1[[#This Row],[Booking_Date]])</f>
        <v>2025</v>
      </c>
      <c r="W3605" t="s">
        <v>104</v>
      </c>
      <c r="X3605" t="str">
        <f>IF(Table1[[#This Row],[Freight_Cost]]&gt;50000,"High","Low")</f>
        <v>High</v>
      </c>
      <c r="Y3605" s="5" t="str">
        <f>IF(Table1[[#This Row],[Profit]]&gt;10000,"Good","Average")</f>
        <v>Average</v>
      </c>
      <c r="Z3605" s="5" t="str" cm="1">
        <f t="array" ref="Z3605">_xlfn.IFS(K3605&lt;=5,"Excellent",K3605&lt;=10,"Good",TRUE,"Delayed")</f>
        <v>Good</v>
      </c>
      <c r="AA3605" s="5" t="str">
        <f>_xlfn.XLOOKUP(Table1[[#This Row],[Shipment_ID]],A:A,E:E)</f>
        <v>CMA CGM</v>
      </c>
      <c r="AB3605" s="5">
        <f t="shared" si="56"/>
        <v>8845.89</v>
      </c>
    </row>
    <row r="3606" spans="1:28">
      <c r="A3606" t="s">
        <v>3800</v>
      </c>
      <c r="B3606" s="1">
        <v>45839</v>
      </c>
      <c r="C3606" t="s">
        <v>29</v>
      </c>
      <c r="D3606" t="s">
        <v>82</v>
      </c>
      <c r="E3606" t="s">
        <v>31</v>
      </c>
      <c r="F3606" t="s">
        <v>32</v>
      </c>
      <c r="G3606" t="s">
        <v>90</v>
      </c>
      <c r="H3606">
        <v>22.52</v>
      </c>
      <c r="I3606">
        <v>310</v>
      </c>
      <c r="J3606">
        <v>100.18</v>
      </c>
      <c r="K3606">
        <v>2</v>
      </c>
      <c r="L3606" t="s">
        <v>44</v>
      </c>
      <c r="M3606" t="s">
        <v>35</v>
      </c>
      <c r="N3606">
        <v>40009.599999999999</v>
      </c>
      <c r="O3606" t="s">
        <v>204</v>
      </c>
      <c r="P3606" t="s">
        <v>37</v>
      </c>
      <c r="Q3606">
        <v>86.19</v>
      </c>
      <c r="R3606">
        <v>1520.8</v>
      </c>
      <c r="S3606">
        <v>4012.3</v>
      </c>
      <c r="T3606">
        <v>3451.69</v>
      </c>
      <c r="U3606" t="str">
        <f>TEXT(Table1[[#This Row],[Booking_Date]],"mmm")</f>
        <v>Jul</v>
      </c>
      <c r="V3606">
        <f>YEAR(Table1[[#This Row],[Booking_Date]])</f>
        <v>2025</v>
      </c>
      <c r="W3606" t="s">
        <v>48</v>
      </c>
      <c r="X3606" t="str">
        <f>IF(Table1[[#This Row],[Freight_Cost]]&gt;50000,"High","Low")</f>
        <v>Low</v>
      </c>
      <c r="Y3606" s="5" t="str">
        <f>IF(Table1[[#This Row],[Profit]]&gt;10000,"Good","Average")</f>
        <v>Average</v>
      </c>
      <c r="Z3606" s="5" t="str" cm="1">
        <f t="array" ref="Z3606">_xlfn.IFS(K3606&lt;=5,"Excellent",K3606&lt;=10,"Good",TRUE,"Delayed")</f>
        <v>Excellent</v>
      </c>
      <c r="AA3606" s="5" t="str">
        <f>_xlfn.XLOOKUP(Table1[[#This Row],[Shipment_ID]],A:A,E:E)</f>
        <v>Hapag-Lloyd</v>
      </c>
      <c r="AB3606" s="5">
        <f t="shared" si="56"/>
        <v>3451.69</v>
      </c>
    </row>
    <row r="3607" spans="1:28">
      <c r="A3607" t="s">
        <v>3801</v>
      </c>
      <c r="B3607" s="1">
        <v>45966</v>
      </c>
      <c r="C3607" t="s">
        <v>64</v>
      </c>
      <c r="D3607" t="s">
        <v>41</v>
      </c>
      <c r="E3607" t="s">
        <v>99</v>
      </c>
      <c r="F3607" t="s">
        <v>58</v>
      </c>
      <c r="G3607" t="s">
        <v>52</v>
      </c>
      <c r="H3607">
        <v>27.77</v>
      </c>
      <c r="I3607">
        <v>1773</v>
      </c>
      <c r="J3607">
        <v>96.94</v>
      </c>
      <c r="K3607">
        <v>6</v>
      </c>
      <c r="L3607" t="s">
        <v>34</v>
      </c>
      <c r="M3607" t="s">
        <v>60</v>
      </c>
      <c r="N3607">
        <v>74901.8</v>
      </c>
      <c r="O3607" t="s">
        <v>150</v>
      </c>
      <c r="P3607" t="s">
        <v>62</v>
      </c>
      <c r="Q3607">
        <v>87.79</v>
      </c>
      <c r="R3607">
        <v>4656.8</v>
      </c>
      <c r="S3607">
        <v>2671.2</v>
      </c>
      <c r="T3607">
        <v>9249.52</v>
      </c>
      <c r="U3607" t="str">
        <f>TEXT(Table1[[#This Row],[Booking_Date]],"mmm")</f>
        <v>Nov</v>
      </c>
      <c r="V3607">
        <f>YEAR(Table1[[#This Row],[Booking_Date]])</f>
        <v>2025</v>
      </c>
      <c r="W3607" t="s">
        <v>104</v>
      </c>
      <c r="X3607" t="str">
        <f>IF(Table1[[#This Row],[Freight_Cost]]&gt;50000,"High","Low")</f>
        <v>High</v>
      </c>
      <c r="Y3607" s="5" t="str">
        <f>IF(Table1[[#This Row],[Profit]]&gt;10000,"Good","Average")</f>
        <v>Average</v>
      </c>
      <c r="Z3607" s="5" t="str" cm="1">
        <f t="array" ref="Z3607">_xlfn.IFS(K3607&lt;=5,"Excellent",K3607&lt;=10,"Good",TRUE,"Delayed")</f>
        <v>Good</v>
      </c>
      <c r="AA3607" s="5" t="str">
        <f>_xlfn.XLOOKUP(Table1[[#This Row],[Shipment_ID]],A:A,E:E)</f>
        <v>ONE</v>
      </c>
      <c r="AB3607" s="5">
        <f t="shared" si="56"/>
        <v>9249.52</v>
      </c>
    </row>
    <row r="3608" spans="1:28">
      <c r="A3608" t="s">
        <v>3802</v>
      </c>
      <c r="B3608" s="1">
        <v>45535</v>
      </c>
      <c r="C3608" t="s">
        <v>40</v>
      </c>
      <c r="D3608" t="s">
        <v>51</v>
      </c>
      <c r="E3608" t="s">
        <v>83</v>
      </c>
      <c r="F3608" t="s">
        <v>32</v>
      </c>
      <c r="G3608" t="s">
        <v>52</v>
      </c>
      <c r="H3608">
        <v>16.93</v>
      </c>
      <c r="I3608">
        <v>908</v>
      </c>
      <c r="J3608">
        <v>104.1</v>
      </c>
      <c r="K3608">
        <v>4</v>
      </c>
      <c r="L3608" t="s">
        <v>34</v>
      </c>
      <c r="M3608" t="s">
        <v>45</v>
      </c>
      <c r="N3608">
        <v>45125</v>
      </c>
      <c r="O3608" t="s">
        <v>197</v>
      </c>
      <c r="P3608" t="s">
        <v>37</v>
      </c>
      <c r="Q3608">
        <v>88.93</v>
      </c>
      <c r="R3608">
        <v>2493.1999999999998</v>
      </c>
      <c r="S3608">
        <v>4165.17</v>
      </c>
      <c r="T3608">
        <v>7076.93</v>
      </c>
      <c r="U3608" t="str">
        <f>TEXT(Table1[[#This Row],[Booking_Date]],"mmm")</f>
        <v>Aug</v>
      </c>
      <c r="V3608">
        <f>YEAR(Table1[[#This Row],[Booking_Date]])</f>
        <v>2024</v>
      </c>
      <c r="W3608" t="s">
        <v>48</v>
      </c>
      <c r="X3608" t="str">
        <f>IF(Table1[[#This Row],[Freight_Cost]]&gt;50000,"High","Low")</f>
        <v>Low</v>
      </c>
      <c r="Y3608" s="5" t="str">
        <f>IF(Table1[[#This Row],[Profit]]&gt;10000,"Good","Average")</f>
        <v>Average</v>
      </c>
      <c r="Z3608" s="5" t="str" cm="1">
        <f t="array" ref="Z3608">_xlfn.IFS(K3608&lt;=5,"Excellent",K3608&lt;=10,"Good",TRUE,"Delayed")</f>
        <v>Excellent</v>
      </c>
      <c r="AA3608" s="5" t="str">
        <f>_xlfn.XLOOKUP(Table1[[#This Row],[Shipment_ID]],A:A,E:E)</f>
        <v>MSC</v>
      </c>
      <c r="AB3608" s="5">
        <f t="shared" si="56"/>
        <v>7076.93</v>
      </c>
    </row>
    <row r="3609" spans="1:28">
      <c r="A3609" t="s">
        <v>3803</v>
      </c>
      <c r="B3609" s="1">
        <v>45467</v>
      </c>
      <c r="C3609" t="s">
        <v>121</v>
      </c>
      <c r="D3609" t="s">
        <v>82</v>
      </c>
      <c r="E3609" t="s">
        <v>57</v>
      </c>
      <c r="F3609" t="s">
        <v>58</v>
      </c>
      <c r="G3609" t="s">
        <v>67</v>
      </c>
      <c r="H3609">
        <v>27.11</v>
      </c>
      <c r="I3609">
        <v>2553</v>
      </c>
      <c r="J3609">
        <v>98.97</v>
      </c>
      <c r="K3609">
        <v>8</v>
      </c>
      <c r="L3609" t="s">
        <v>44</v>
      </c>
      <c r="M3609" t="s">
        <v>35</v>
      </c>
      <c r="N3609">
        <v>82911.399999999994</v>
      </c>
      <c r="O3609" t="s">
        <v>483</v>
      </c>
      <c r="P3609" t="s">
        <v>47</v>
      </c>
      <c r="Q3609">
        <v>85.51</v>
      </c>
      <c r="R3609">
        <v>6190.4</v>
      </c>
      <c r="S3609">
        <v>4745.37</v>
      </c>
      <c r="T3609">
        <v>7077.06</v>
      </c>
      <c r="U3609" t="str">
        <f>TEXT(Table1[[#This Row],[Booking_Date]],"mmm")</f>
        <v>Jun</v>
      </c>
      <c r="V3609">
        <f>YEAR(Table1[[#This Row],[Booking_Date]])</f>
        <v>2024</v>
      </c>
      <c r="W3609" t="s">
        <v>75</v>
      </c>
      <c r="X3609" t="str">
        <f>IF(Table1[[#This Row],[Freight_Cost]]&gt;50000,"High","Low")</f>
        <v>High</v>
      </c>
      <c r="Y3609" s="5" t="str">
        <f>IF(Table1[[#This Row],[Profit]]&gt;10000,"Good","Average")</f>
        <v>Average</v>
      </c>
      <c r="Z3609" s="5" t="str" cm="1">
        <f t="array" ref="Z3609">_xlfn.IFS(K3609&lt;=5,"Excellent",K3609&lt;=10,"Good",TRUE,"Delayed")</f>
        <v>Good</v>
      </c>
      <c r="AA3609" s="5" t="str">
        <f>_xlfn.XLOOKUP(Table1[[#This Row],[Shipment_ID]],A:A,E:E)</f>
        <v>Evergreen</v>
      </c>
      <c r="AB3609" s="5">
        <f t="shared" si="56"/>
        <v>7077.06</v>
      </c>
    </row>
    <row r="3610" spans="1:28">
      <c r="A3610" t="s">
        <v>3804</v>
      </c>
      <c r="B3610" s="1">
        <v>45853</v>
      </c>
      <c r="C3610" t="s">
        <v>89</v>
      </c>
      <c r="D3610" t="s">
        <v>51</v>
      </c>
      <c r="E3610" t="s">
        <v>102</v>
      </c>
      <c r="F3610" t="s">
        <v>58</v>
      </c>
      <c r="G3610" t="s">
        <v>84</v>
      </c>
      <c r="H3610">
        <v>16.91</v>
      </c>
      <c r="I3610">
        <v>481</v>
      </c>
      <c r="J3610">
        <v>99.18</v>
      </c>
      <c r="K3610">
        <v>2</v>
      </c>
      <c r="L3610" t="s">
        <v>34</v>
      </c>
      <c r="M3610" t="s">
        <v>60</v>
      </c>
      <c r="N3610">
        <v>49892.6</v>
      </c>
      <c r="O3610" t="s">
        <v>148</v>
      </c>
      <c r="P3610" t="s">
        <v>47</v>
      </c>
      <c r="Q3610">
        <v>86.13</v>
      </c>
      <c r="R3610">
        <v>1638.4</v>
      </c>
      <c r="S3610">
        <v>1509.11</v>
      </c>
      <c r="T3610">
        <v>6869.28</v>
      </c>
      <c r="U3610" t="str">
        <f>TEXT(Table1[[#This Row],[Booking_Date]],"mmm")</f>
        <v>Jul</v>
      </c>
      <c r="V3610">
        <f>YEAR(Table1[[#This Row],[Booking_Date]])</f>
        <v>2025</v>
      </c>
      <c r="W3610" t="s">
        <v>48</v>
      </c>
      <c r="X3610" t="str">
        <f>IF(Table1[[#This Row],[Freight_Cost]]&gt;50000,"High","Low")</f>
        <v>Low</v>
      </c>
      <c r="Y3610" s="5" t="str">
        <f>IF(Table1[[#This Row],[Profit]]&gt;10000,"Good","Average")</f>
        <v>Average</v>
      </c>
      <c r="Z3610" s="5" t="str" cm="1">
        <f t="array" ref="Z3610">_xlfn.IFS(K3610&lt;=5,"Excellent",K3610&lt;=10,"Good",TRUE,"Delayed")</f>
        <v>Excellent</v>
      </c>
      <c r="AA3610" s="5" t="str">
        <f>_xlfn.XLOOKUP(Table1[[#This Row],[Shipment_ID]],A:A,E:E)</f>
        <v>Maersk</v>
      </c>
      <c r="AB3610" s="5">
        <f t="shared" si="56"/>
        <v>6869.28</v>
      </c>
    </row>
    <row r="3611" spans="1:28">
      <c r="A3611" t="s">
        <v>3805</v>
      </c>
      <c r="B3611" s="1">
        <v>45423</v>
      </c>
      <c r="C3611" t="s">
        <v>64</v>
      </c>
      <c r="D3611" t="s">
        <v>51</v>
      </c>
      <c r="E3611" t="s">
        <v>66</v>
      </c>
      <c r="F3611" t="s">
        <v>32</v>
      </c>
      <c r="G3611" t="s">
        <v>52</v>
      </c>
      <c r="H3611">
        <v>11.54</v>
      </c>
      <c r="I3611">
        <v>2372</v>
      </c>
      <c r="J3611">
        <v>91.27</v>
      </c>
      <c r="K3611">
        <v>5</v>
      </c>
      <c r="L3611" t="s">
        <v>44</v>
      </c>
      <c r="M3611" t="s">
        <v>45</v>
      </c>
      <c r="N3611">
        <v>51302.400000000001</v>
      </c>
      <c r="O3611" t="s">
        <v>143</v>
      </c>
      <c r="P3611" t="s">
        <v>70</v>
      </c>
      <c r="Q3611">
        <v>85.23</v>
      </c>
      <c r="R3611">
        <v>5205.6000000000004</v>
      </c>
      <c r="S3611">
        <v>2829.17</v>
      </c>
      <c r="T3611">
        <v>8366.2900000000009</v>
      </c>
      <c r="U3611" t="str">
        <f>TEXT(Table1[[#This Row],[Booking_Date]],"mmm")</f>
        <v>May</v>
      </c>
      <c r="V3611">
        <f>YEAR(Table1[[#This Row],[Booking_Date]])</f>
        <v>2024</v>
      </c>
      <c r="W3611" t="s">
        <v>75</v>
      </c>
      <c r="X3611" t="str">
        <f>IF(Table1[[#This Row],[Freight_Cost]]&gt;50000,"High","Low")</f>
        <v>High</v>
      </c>
      <c r="Y3611" s="5" t="str">
        <f>IF(Table1[[#This Row],[Profit]]&gt;10000,"Good","Average")</f>
        <v>Average</v>
      </c>
      <c r="Z3611" s="5" t="str" cm="1">
        <f t="array" ref="Z3611">_xlfn.IFS(K3611&lt;=5,"Excellent",K3611&lt;=10,"Good",TRUE,"Delayed")</f>
        <v>Excellent</v>
      </c>
      <c r="AA3611" s="5" t="str">
        <f>_xlfn.XLOOKUP(Table1[[#This Row],[Shipment_ID]],A:A,E:E)</f>
        <v>COSCO</v>
      </c>
      <c r="AB3611" s="5">
        <f t="shared" si="56"/>
        <v>8366.2900000000009</v>
      </c>
    </row>
    <row r="3612" spans="1:28">
      <c r="A3612" t="s">
        <v>3806</v>
      </c>
      <c r="B3612" s="1">
        <v>45492</v>
      </c>
      <c r="C3612" t="s">
        <v>121</v>
      </c>
      <c r="D3612" t="s">
        <v>72</v>
      </c>
      <c r="E3612" t="s">
        <v>99</v>
      </c>
      <c r="F3612" t="s">
        <v>32</v>
      </c>
      <c r="G3612" t="s">
        <v>90</v>
      </c>
      <c r="H3612">
        <v>25.14</v>
      </c>
      <c r="I3612">
        <v>343</v>
      </c>
      <c r="J3612">
        <v>85.93</v>
      </c>
      <c r="K3612">
        <v>2</v>
      </c>
      <c r="L3612" t="s">
        <v>68</v>
      </c>
      <c r="M3612" t="s">
        <v>60</v>
      </c>
      <c r="N3612">
        <v>39553.599999999999</v>
      </c>
      <c r="O3612" t="s">
        <v>189</v>
      </c>
      <c r="P3612" t="s">
        <v>37</v>
      </c>
      <c r="Q3612">
        <v>81.06</v>
      </c>
      <c r="R3612">
        <v>1691.6</v>
      </c>
      <c r="S3612">
        <v>2551.7800000000002</v>
      </c>
      <c r="T3612">
        <v>5409.82</v>
      </c>
      <c r="U3612" t="str">
        <f>TEXT(Table1[[#This Row],[Booking_Date]],"mmm")</f>
        <v>Jul</v>
      </c>
      <c r="V3612">
        <f>YEAR(Table1[[#This Row],[Booking_Date]])</f>
        <v>2024</v>
      </c>
      <c r="W3612" t="s">
        <v>48</v>
      </c>
      <c r="X3612" t="str">
        <f>IF(Table1[[#This Row],[Freight_Cost]]&gt;50000,"High","Low")</f>
        <v>Low</v>
      </c>
      <c r="Y3612" s="5" t="str">
        <f>IF(Table1[[#This Row],[Profit]]&gt;10000,"Good","Average")</f>
        <v>Average</v>
      </c>
      <c r="Z3612" s="5" t="str" cm="1">
        <f t="array" ref="Z3612">_xlfn.IFS(K3612&lt;=5,"Excellent",K3612&lt;=10,"Good",TRUE,"Delayed")</f>
        <v>Excellent</v>
      </c>
      <c r="AA3612" s="5" t="str">
        <f>_xlfn.XLOOKUP(Table1[[#This Row],[Shipment_ID]],A:A,E:E)</f>
        <v>ONE</v>
      </c>
      <c r="AB3612" s="5">
        <f t="shared" si="56"/>
        <v>5409.82</v>
      </c>
    </row>
    <row r="3613" spans="1:28">
      <c r="A3613" t="s">
        <v>3807</v>
      </c>
      <c r="B3613" s="1">
        <v>45753</v>
      </c>
      <c r="C3613" t="s">
        <v>115</v>
      </c>
      <c r="D3613" t="s">
        <v>30</v>
      </c>
      <c r="E3613" t="s">
        <v>42</v>
      </c>
      <c r="F3613" t="s">
        <v>58</v>
      </c>
      <c r="G3613" t="s">
        <v>67</v>
      </c>
      <c r="H3613">
        <v>15.9</v>
      </c>
      <c r="I3613">
        <v>2000</v>
      </c>
      <c r="J3613">
        <v>100.43</v>
      </c>
      <c r="K3613">
        <v>6</v>
      </c>
      <c r="L3613" t="s">
        <v>44</v>
      </c>
      <c r="M3613" t="s">
        <v>60</v>
      </c>
      <c r="N3613">
        <v>62361.599999999999</v>
      </c>
      <c r="O3613" t="s">
        <v>97</v>
      </c>
      <c r="P3613" t="s">
        <v>37</v>
      </c>
      <c r="Q3613">
        <v>81.92</v>
      </c>
      <c r="R3613">
        <v>4636</v>
      </c>
      <c r="S3613">
        <v>3554.31</v>
      </c>
      <c r="T3613">
        <v>8092.94</v>
      </c>
      <c r="U3613" t="str">
        <f>TEXT(Table1[[#This Row],[Booking_Date]],"mmm")</f>
        <v>Apr</v>
      </c>
      <c r="V3613">
        <f>YEAR(Table1[[#This Row],[Booking_Date]])</f>
        <v>2025</v>
      </c>
      <c r="W3613" t="s">
        <v>75</v>
      </c>
      <c r="X3613" t="str">
        <f>IF(Table1[[#This Row],[Freight_Cost]]&gt;50000,"High","Low")</f>
        <v>High</v>
      </c>
      <c r="Y3613" s="5" t="str">
        <f>IF(Table1[[#This Row],[Profit]]&gt;10000,"Good","Average")</f>
        <v>Average</v>
      </c>
      <c r="Z3613" s="5" t="str" cm="1">
        <f t="array" ref="Z3613">_xlfn.IFS(K3613&lt;=5,"Excellent",K3613&lt;=10,"Good",TRUE,"Delayed")</f>
        <v>Good</v>
      </c>
      <c r="AA3613" s="5" t="str">
        <f>_xlfn.XLOOKUP(Table1[[#This Row],[Shipment_ID]],A:A,E:E)</f>
        <v>CMA CGM</v>
      </c>
      <c r="AB3613" s="5">
        <f t="shared" si="56"/>
        <v>8092.94</v>
      </c>
    </row>
    <row r="3614" spans="1:28">
      <c r="A3614" t="s">
        <v>3808</v>
      </c>
      <c r="B3614" s="1">
        <v>45384</v>
      </c>
      <c r="C3614" t="s">
        <v>115</v>
      </c>
      <c r="D3614" t="s">
        <v>30</v>
      </c>
      <c r="E3614" t="s">
        <v>57</v>
      </c>
      <c r="F3614" t="s">
        <v>32</v>
      </c>
      <c r="G3614" t="s">
        <v>84</v>
      </c>
      <c r="H3614">
        <v>19.12</v>
      </c>
      <c r="I3614">
        <v>2092</v>
      </c>
      <c r="J3614">
        <v>99.34</v>
      </c>
      <c r="K3614">
        <v>6</v>
      </c>
      <c r="L3614" t="s">
        <v>68</v>
      </c>
      <c r="M3614" t="s">
        <v>35</v>
      </c>
      <c r="N3614">
        <v>60732.800000000003</v>
      </c>
      <c r="O3614" t="s">
        <v>133</v>
      </c>
      <c r="P3614" t="s">
        <v>47</v>
      </c>
      <c r="Q3614">
        <v>84.54</v>
      </c>
      <c r="R3614">
        <v>4948.8</v>
      </c>
      <c r="S3614">
        <v>3053.62</v>
      </c>
      <c r="T3614">
        <v>6263.46</v>
      </c>
      <c r="U3614" t="str">
        <f>TEXT(Table1[[#This Row],[Booking_Date]],"mmm")</f>
        <v>Apr</v>
      </c>
      <c r="V3614">
        <f>YEAR(Table1[[#This Row],[Booking_Date]])</f>
        <v>2024</v>
      </c>
      <c r="W3614" t="s">
        <v>75</v>
      </c>
      <c r="X3614" t="str">
        <f>IF(Table1[[#This Row],[Freight_Cost]]&gt;50000,"High","Low")</f>
        <v>High</v>
      </c>
      <c r="Y3614" s="5" t="str">
        <f>IF(Table1[[#This Row],[Profit]]&gt;10000,"Good","Average")</f>
        <v>Average</v>
      </c>
      <c r="Z3614" s="5" t="str" cm="1">
        <f t="array" ref="Z3614">_xlfn.IFS(K3614&lt;=5,"Excellent",K3614&lt;=10,"Good",TRUE,"Delayed")</f>
        <v>Good</v>
      </c>
      <c r="AA3614" s="5" t="str">
        <f>_xlfn.XLOOKUP(Table1[[#This Row],[Shipment_ID]],A:A,E:E)</f>
        <v>Evergreen</v>
      </c>
      <c r="AB3614" s="5">
        <f t="shared" si="56"/>
        <v>6263.46</v>
      </c>
    </row>
    <row r="3615" spans="1:28">
      <c r="A3615" t="s">
        <v>3809</v>
      </c>
      <c r="B3615" s="1">
        <v>45860</v>
      </c>
      <c r="C3615" t="s">
        <v>64</v>
      </c>
      <c r="D3615" t="s">
        <v>108</v>
      </c>
      <c r="E3615" t="s">
        <v>31</v>
      </c>
      <c r="F3615" t="s">
        <v>32</v>
      </c>
      <c r="G3615" t="s">
        <v>33</v>
      </c>
      <c r="H3615">
        <v>18.09</v>
      </c>
      <c r="I3615">
        <v>2796</v>
      </c>
      <c r="J3615">
        <v>94.37</v>
      </c>
      <c r="K3615">
        <v>8</v>
      </c>
      <c r="L3615" t="s">
        <v>44</v>
      </c>
      <c r="M3615" t="s">
        <v>60</v>
      </c>
      <c r="N3615">
        <v>61157.4</v>
      </c>
      <c r="O3615" t="s">
        <v>527</v>
      </c>
      <c r="P3615" t="s">
        <v>37</v>
      </c>
      <c r="Q3615">
        <v>81.87</v>
      </c>
      <c r="R3615">
        <v>6315.6</v>
      </c>
      <c r="S3615">
        <v>4794.79</v>
      </c>
      <c r="T3615">
        <v>8940.09</v>
      </c>
      <c r="U3615" t="str">
        <f>TEXT(Table1[[#This Row],[Booking_Date]],"mmm")</f>
        <v>Jul</v>
      </c>
      <c r="V3615">
        <f>YEAR(Table1[[#This Row],[Booking_Date]])</f>
        <v>2025</v>
      </c>
      <c r="W3615" t="s">
        <v>48</v>
      </c>
      <c r="X3615" t="str">
        <f>IF(Table1[[#This Row],[Freight_Cost]]&gt;50000,"High","Low")</f>
        <v>High</v>
      </c>
      <c r="Y3615" s="5" t="str">
        <f>IF(Table1[[#This Row],[Profit]]&gt;10000,"Good","Average")</f>
        <v>Average</v>
      </c>
      <c r="Z3615" s="5" t="str" cm="1">
        <f t="array" ref="Z3615">_xlfn.IFS(K3615&lt;=5,"Excellent",K3615&lt;=10,"Good",TRUE,"Delayed")</f>
        <v>Good</v>
      </c>
      <c r="AA3615" s="5" t="str">
        <f>_xlfn.XLOOKUP(Table1[[#This Row],[Shipment_ID]],A:A,E:E)</f>
        <v>Hapag-Lloyd</v>
      </c>
      <c r="AB3615" s="5">
        <f t="shared" si="56"/>
        <v>8940.09</v>
      </c>
    </row>
    <row r="3616" spans="1:28">
      <c r="A3616" t="s">
        <v>3810</v>
      </c>
      <c r="B3616" s="1">
        <v>45714</v>
      </c>
      <c r="C3616" t="s">
        <v>50</v>
      </c>
      <c r="D3616" t="s">
        <v>51</v>
      </c>
      <c r="E3616" t="s">
        <v>83</v>
      </c>
      <c r="F3616" t="s">
        <v>32</v>
      </c>
      <c r="G3616" t="s">
        <v>90</v>
      </c>
      <c r="H3616">
        <v>25.31</v>
      </c>
      <c r="I3616">
        <v>2163</v>
      </c>
      <c r="J3616">
        <v>101.17</v>
      </c>
      <c r="K3616">
        <v>6</v>
      </c>
      <c r="L3616" t="s">
        <v>34</v>
      </c>
      <c r="M3616" t="s">
        <v>60</v>
      </c>
      <c r="N3616">
        <v>65875.399999999994</v>
      </c>
      <c r="O3616" t="s">
        <v>514</v>
      </c>
      <c r="P3616" t="s">
        <v>70</v>
      </c>
      <c r="Q3616">
        <v>83.55</v>
      </c>
      <c r="R3616">
        <v>5338.4</v>
      </c>
      <c r="S3616">
        <v>3299.38</v>
      </c>
      <c r="T3616">
        <v>5974.02</v>
      </c>
      <c r="U3616" t="str">
        <f>TEXT(Table1[[#This Row],[Booking_Date]],"mmm")</f>
        <v>Feb</v>
      </c>
      <c r="V3616">
        <f>YEAR(Table1[[#This Row],[Booking_Date]])</f>
        <v>2025</v>
      </c>
      <c r="W3616" t="s">
        <v>38</v>
      </c>
      <c r="X3616" t="str">
        <f>IF(Table1[[#This Row],[Freight_Cost]]&gt;50000,"High","Low")</f>
        <v>High</v>
      </c>
      <c r="Y3616" s="5" t="str">
        <f>IF(Table1[[#This Row],[Profit]]&gt;10000,"Good","Average")</f>
        <v>Average</v>
      </c>
      <c r="Z3616" s="5" t="str" cm="1">
        <f t="array" ref="Z3616">_xlfn.IFS(K3616&lt;=5,"Excellent",K3616&lt;=10,"Good",TRUE,"Delayed")</f>
        <v>Good</v>
      </c>
      <c r="AA3616" s="5" t="str">
        <f>_xlfn.XLOOKUP(Table1[[#This Row],[Shipment_ID]],A:A,E:E)</f>
        <v>MSC</v>
      </c>
      <c r="AB3616" s="5">
        <f t="shared" si="56"/>
        <v>5974.02</v>
      </c>
    </row>
    <row r="3617" spans="1:28">
      <c r="A3617" t="s">
        <v>3811</v>
      </c>
      <c r="B3617" s="1">
        <v>45826</v>
      </c>
      <c r="C3617" t="s">
        <v>89</v>
      </c>
      <c r="D3617" t="s">
        <v>82</v>
      </c>
      <c r="E3617" t="s">
        <v>31</v>
      </c>
      <c r="F3617" t="s">
        <v>58</v>
      </c>
      <c r="G3617" t="s">
        <v>84</v>
      </c>
      <c r="H3617">
        <v>27.1</v>
      </c>
      <c r="I3617">
        <v>797</v>
      </c>
      <c r="J3617">
        <v>94.15</v>
      </c>
      <c r="K3617">
        <v>3</v>
      </c>
      <c r="L3617" t="s">
        <v>44</v>
      </c>
      <c r="M3617" t="s">
        <v>35</v>
      </c>
      <c r="N3617">
        <v>61252</v>
      </c>
      <c r="O3617" t="s">
        <v>141</v>
      </c>
      <c r="P3617" t="s">
        <v>37</v>
      </c>
      <c r="Q3617">
        <v>87.85</v>
      </c>
      <c r="R3617">
        <v>2678</v>
      </c>
      <c r="S3617">
        <v>3807.8</v>
      </c>
      <c r="T3617">
        <v>8906.73</v>
      </c>
      <c r="U3617" t="str">
        <f>TEXT(Table1[[#This Row],[Booking_Date]],"mmm")</f>
        <v>Jun</v>
      </c>
      <c r="V3617">
        <f>YEAR(Table1[[#This Row],[Booking_Date]])</f>
        <v>2025</v>
      </c>
      <c r="W3617" t="s">
        <v>75</v>
      </c>
      <c r="X3617" t="str">
        <f>IF(Table1[[#This Row],[Freight_Cost]]&gt;50000,"High","Low")</f>
        <v>High</v>
      </c>
      <c r="Y3617" s="5" t="str">
        <f>IF(Table1[[#This Row],[Profit]]&gt;10000,"Good","Average")</f>
        <v>Average</v>
      </c>
      <c r="Z3617" s="5" t="str" cm="1">
        <f t="array" ref="Z3617">_xlfn.IFS(K3617&lt;=5,"Excellent",K3617&lt;=10,"Good",TRUE,"Delayed")</f>
        <v>Excellent</v>
      </c>
      <c r="AA3617" s="5" t="str">
        <f>_xlfn.XLOOKUP(Table1[[#This Row],[Shipment_ID]],A:A,E:E)</f>
        <v>Hapag-Lloyd</v>
      </c>
      <c r="AB3617" s="5">
        <f t="shared" si="56"/>
        <v>8906.73</v>
      </c>
    </row>
    <row r="3618" spans="1:28">
      <c r="A3618" t="s">
        <v>3812</v>
      </c>
      <c r="B3618" s="1">
        <v>45857</v>
      </c>
      <c r="C3618" t="s">
        <v>115</v>
      </c>
      <c r="D3618" t="s">
        <v>65</v>
      </c>
      <c r="E3618" t="s">
        <v>102</v>
      </c>
      <c r="F3618" t="s">
        <v>32</v>
      </c>
      <c r="G3618" t="s">
        <v>90</v>
      </c>
      <c r="H3618">
        <v>19.77</v>
      </c>
      <c r="I3618">
        <v>1055</v>
      </c>
      <c r="J3618">
        <v>100.12</v>
      </c>
      <c r="K3618">
        <v>2</v>
      </c>
      <c r="L3618" t="s">
        <v>68</v>
      </c>
      <c r="M3618" t="s">
        <v>45</v>
      </c>
      <c r="N3618">
        <v>46467.4</v>
      </c>
      <c r="O3618" t="s">
        <v>262</v>
      </c>
      <c r="P3618" t="s">
        <v>70</v>
      </c>
      <c r="Q3618">
        <v>86.54</v>
      </c>
      <c r="R3618">
        <v>2900.8</v>
      </c>
      <c r="S3618">
        <v>2010.49</v>
      </c>
      <c r="T3618">
        <v>3933.15</v>
      </c>
      <c r="U3618" t="str">
        <f>TEXT(Table1[[#This Row],[Booking_Date]],"mmm")</f>
        <v>Jul</v>
      </c>
      <c r="V3618">
        <f>YEAR(Table1[[#This Row],[Booking_Date]])</f>
        <v>2025</v>
      </c>
      <c r="W3618" t="s">
        <v>48</v>
      </c>
      <c r="X3618" t="str">
        <f>IF(Table1[[#This Row],[Freight_Cost]]&gt;50000,"High","Low")</f>
        <v>Low</v>
      </c>
      <c r="Y3618" s="5" t="str">
        <f>IF(Table1[[#This Row],[Profit]]&gt;10000,"Good","Average")</f>
        <v>Average</v>
      </c>
      <c r="Z3618" s="5" t="str" cm="1">
        <f t="array" ref="Z3618">_xlfn.IFS(K3618&lt;=5,"Excellent",K3618&lt;=10,"Good",TRUE,"Delayed")</f>
        <v>Excellent</v>
      </c>
      <c r="AA3618" s="5" t="str">
        <f>_xlfn.XLOOKUP(Table1[[#This Row],[Shipment_ID]],A:A,E:E)</f>
        <v>Maersk</v>
      </c>
      <c r="AB3618" s="5">
        <f t="shared" si="56"/>
        <v>3933.15</v>
      </c>
    </row>
    <row r="3619" spans="1:28">
      <c r="A3619" t="s">
        <v>3813</v>
      </c>
      <c r="B3619" s="1">
        <v>46192</v>
      </c>
      <c r="C3619" t="s">
        <v>40</v>
      </c>
      <c r="D3619" t="s">
        <v>30</v>
      </c>
      <c r="E3619" t="s">
        <v>42</v>
      </c>
      <c r="F3619" t="s">
        <v>58</v>
      </c>
      <c r="G3619" t="s">
        <v>43</v>
      </c>
      <c r="H3619">
        <v>27.29</v>
      </c>
      <c r="I3619">
        <v>491</v>
      </c>
      <c r="J3619">
        <v>95.17</v>
      </c>
      <c r="K3619">
        <v>2</v>
      </c>
      <c r="L3619" t="s">
        <v>68</v>
      </c>
      <c r="M3619" t="s">
        <v>60</v>
      </c>
      <c r="N3619">
        <v>56373.4</v>
      </c>
      <c r="O3619" t="s">
        <v>168</v>
      </c>
      <c r="P3619" t="s">
        <v>62</v>
      </c>
      <c r="Q3619">
        <v>87.4</v>
      </c>
      <c r="R3619">
        <v>2073.6</v>
      </c>
      <c r="S3619">
        <v>1989.85</v>
      </c>
      <c r="T3619">
        <v>10032.77</v>
      </c>
      <c r="U3619" t="str">
        <f>TEXT(Table1[[#This Row],[Booking_Date]],"mmm")</f>
        <v>Jun</v>
      </c>
      <c r="V3619">
        <f>YEAR(Table1[[#This Row],[Booking_Date]])</f>
        <v>2026</v>
      </c>
      <c r="W3619" t="s">
        <v>75</v>
      </c>
      <c r="X3619" t="str">
        <f>IF(Table1[[#This Row],[Freight_Cost]]&gt;50000,"High","Low")</f>
        <v>High</v>
      </c>
      <c r="Y3619" s="5" t="str">
        <f>IF(Table1[[#This Row],[Profit]]&gt;10000,"Good","Average")</f>
        <v>Good</v>
      </c>
      <c r="Z3619" s="5" t="str" cm="1">
        <f t="array" ref="Z3619">_xlfn.IFS(K3619&lt;=5,"Excellent",K3619&lt;=10,"Good",TRUE,"Delayed")</f>
        <v>Excellent</v>
      </c>
      <c r="AA3619" s="5" t="str">
        <f>_xlfn.XLOOKUP(Table1[[#This Row],[Shipment_ID]],A:A,E:E)</f>
        <v>CMA CGM</v>
      </c>
      <c r="AB3619" s="5">
        <f t="shared" si="56"/>
        <v>10032.77</v>
      </c>
    </row>
    <row r="3620" spans="1:28">
      <c r="A3620" t="s">
        <v>3814</v>
      </c>
      <c r="B3620" s="1">
        <v>45442</v>
      </c>
      <c r="C3620" t="s">
        <v>29</v>
      </c>
      <c r="D3620" t="s">
        <v>30</v>
      </c>
      <c r="E3620" t="s">
        <v>99</v>
      </c>
      <c r="F3620" t="s">
        <v>58</v>
      </c>
      <c r="G3620" t="s">
        <v>33</v>
      </c>
      <c r="H3620">
        <v>27.34</v>
      </c>
      <c r="I3620">
        <v>1122</v>
      </c>
      <c r="J3620">
        <v>96.24</v>
      </c>
      <c r="K3620">
        <v>3</v>
      </c>
      <c r="L3620" t="s">
        <v>44</v>
      </c>
      <c r="M3620" t="s">
        <v>35</v>
      </c>
      <c r="N3620">
        <v>65618.8</v>
      </c>
      <c r="O3620" t="s">
        <v>106</v>
      </c>
      <c r="P3620" t="s">
        <v>54</v>
      </c>
      <c r="Q3620">
        <v>88.14</v>
      </c>
      <c r="R3620">
        <v>3337.6</v>
      </c>
      <c r="S3620">
        <v>3370.62</v>
      </c>
      <c r="T3620">
        <v>5658.07</v>
      </c>
      <c r="U3620" t="str">
        <f>TEXT(Table1[[#This Row],[Booking_Date]],"mmm")</f>
        <v>May</v>
      </c>
      <c r="V3620">
        <f>YEAR(Table1[[#This Row],[Booking_Date]])</f>
        <v>2024</v>
      </c>
      <c r="W3620" t="s">
        <v>75</v>
      </c>
      <c r="X3620" t="str">
        <f>IF(Table1[[#This Row],[Freight_Cost]]&gt;50000,"High","Low")</f>
        <v>High</v>
      </c>
      <c r="Y3620" s="5" t="str">
        <f>IF(Table1[[#This Row],[Profit]]&gt;10000,"Good","Average")</f>
        <v>Average</v>
      </c>
      <c r="Z3620" s="5" t="str" cm="1">
        <f t="array" ref="Z3620">_xlfn.IFS(K3620&lt;=5,"Excellent",K3620&lt;=10,"Good",TRUE,"Delayed")</f>
        <v>Excellent</v>
      </c>
      <c r="AA3620" s="5" t="str">
        <f>_xlfn.XLOOKUP(Table1[[#This Row],[Shipment_ID]],A:A,E:E)</f>
        <v>ONE</v>
      </c>
      <c r="AB3620" s="5">
        <f t="shared" si="56"/>
        <v>5658.07</v>
      </c>
    </row>
    <row r="3621" spans="1:28">
      <c r="A3621" t="s">
        <v>3815</v>
      </c>
      <c r="B3621" s="1">
        <v>45455</v>
      </c>
      <c r="C3621" t="s">
        <v>50</v>
      </c>
      <c r="D3621" t="s">
        <v>41</v>
      </c>
      <c r="E3621" t="s">
        <v>57</v>
      </c>
      <c r="F3621" t="s">
        <v>58</v>
      </c>
      <c r="G3621" t="s">
        <v>43</v>
      </c>
      <c r="H3621">
        <v>18.32</v>
      </c>
      <c r="I3621">
        <v>1333</v>
      </c>
      <c r="J3621">
        <v>103.19</v>
      </c>
      <c r="K3621">
        <v>3</v>
      </c>
      <c r="L3621" t="s">
        <v>68</v>
      </c>
      <c r="M3621" t="s">
        <v>35</v>
      </c>
      <c r="N3621">
        <v>63366.8</v>
      </c>
      <c r="O3621" t="s">
        <v>197</v>
      </c>
      <c r="P3621" t="s">
        <v>74</v>
      </c>
      <c r="Q3621">
        <v>82.72</v>
      </c>
      <c r="R3621">
        <v>3398.8</v>
      </c>
      <c r="S3621">
        <v>2735.28</v>
      </c>
      <c r="T3621">
        <v>10856.11</v>
      </c>
      <c r="U3621" t="str">
        <f>TEXT(Table1[[#This Row],[Booking_Date]],"mmm")</f>
        <v>Jun</v>
      </c>
      <c r="V3621">
        <f>YEAR(Table1[[#This Row],[Booking_Date]])</f>
        <v>2024</v>
      </c>
      <c r="W3621" t="s">
        <v>75</v>
      </c>
      <c r="X3621" t="str">
        <f>IF(Table1[[#This Row],[Freight_Cost]]&gt;50000,"High","Low")</f>
        <v>High</v>
      </c>
      <c r="Y3621" s="5" t="str">
        <f>IF(Table1[[#This Row],[Profit]]&gt;10000,"Good","Average")</f>
        <v>Good</v>
      </c>
      <c r="Z3621" s="5" t="str" cm="1">
        <f t="array" ref="Z3621">_xlfn.IFS(K3621&lt;=5,"Excellent",K3621&lt;=10,"Good",TRUE,"Delayed")</f>
        <v>Excellent</v>
      </c>
      <c r="AA3621" s="5" t="str">
        <f>_xlfn.XLOOKUP(Table1[[#This Row],[Shipment_ID]],A:A,E:E)</f>
        <v>Evergreen</v>
      </c>
      <c r="AB3621" s="5">
        <f t="shared" si="56"/>
        <v>10856.11</v>
      </c>
    </row>
    <row r="3622" spans="1:28">
      <c r="A3622" t="s">
        <v>3816</v>
      </c>
      <c r="B3622" s="1">
        <v>45863</v>
      </c>
      <c r="C3622" t="s">
        <v>115</v>
      </c>
      <c r="D3622" t="s">
        <v>51</v>
      </c>
      <c r="E3622" t="s">
        <v>31</v>
      </c>
      <c r="F3622" t="s">
        <v>32</v>
      </c>
      <c r="G3622" t="s">
        <v>59</v>
      </c>
      <c r="H3622">
        <v>12.18</v>
      </c>
      <c r="I3622">
        <v>464</v>
      </c>
      <c r="J3622">
        <v>90.21</v>
      </c>
      <c r="K3622">
        <v>2</v>
      </c>
      <c r="L3622" t="s">
        <v>44</v>
      </c>
      <c r="M3622" t="s">
        <v>60</v>
      </c>
      <c r="N3622">
        <v>27355.200000000001</v>
      </c>
      <c r="O3622" t="s">
        <v>328</v>
      </c>
      <c r="P3622" t="s">
        <v>78</v>
      </c>
      <c r="Q3622">
        <v>82</v>
      </c>
      <c r="R3622">
        <v>1415.2</v>
      </c>
      <c r="S3622">
        <v>3314.85</v>
      </c>
      <c r="T3622">
        <v>4262.37</v>
      </c>
      <c r="U3622" t="str">
        <f>TEXT(Table1[[#This Row],[Booking_Date]],"mmm")</f>
        <v>Jul</v>
      </c>
      <c r="V3622">
        <f>YEAR(Table1[[#This Row],[Booking_Date]])</f>
        <v>2025</v>
      </c>
      <c r="W3622" t="s">
        <v>48</v>
      </c>
      <c r="X3622" t="str">
        <f>IF(Table1[[#This Row],[Freight_Cost]]&gt;50000,"High","Low")</f>
        <v>Low</v>
      </c>
      <c r="Y3622" s="5" t="str">
        <f>IF(Table1[[#This Row],[Profit]]&gt;10000,"Good","Average")</f>
        <v>Average</v>
      </c>
      <c r="Z3622" s="5" t="str" cm="1">
        <f t="array" ref="Z3622">_xlfn.IFS(K3622&lt;=5,"Excellent",K3622&lt;=10,"Good",TRUE,"Delayed")</f>
        <v>Excellent</v>
      </c>
      <c r="AA3622" s="5" t="str">
        <f>_xlfn.XLOOKUP(Table1[[#This Row],[Shipment_ID]],A:A,E:E)</f>
        <v>Hapag-Lloyd</v>
      </c>
      <c r="AB3622" s="5">
        <f t="shared" si="56"/>
        <v>4262.37</v>
      </c>
    </row>
    <row r="3623" spans="1:28">
      <c r="A3623" t="s">
        <v>3817</v>
      </c>
      <c r="B3623" s="1">
        <v>45919</v>
      </c>
      <c r="C3623" t="s">
        <v>121</v>
      </c>
      <c r="D3623" t="s">
        <v>56</v>
      </c>
      <c r="E3623" t="s">
        <v>102</v>
      </c>
      <c r="F3623" t="s">
        <v>58</v>
      </c>
      <c r="G3623" t="s">
        <v>90</v>
      </c>
      <c r="H3623">
        <v>26.31</v>
      </c>
      <c r="I3623">
        <v>336</v>
      </c>
      <c r="J3623">
        <v>98.2</v>
      </c>
      <c r="K3623">
        <v>2</v>
      </c>
      <c r="L3623" t="s">
        <v>68</v>
      </c>
      <c r="M3623" t="s">
        <v>45</v>
      </c>
      <c r="N3623">
        <v>55495</v>
      </c>
      <c r="O3623" t="s">
        <v>461</v>
      </c>
      <c r="P3623" t="s">
        <v>47</v>
      </c>
      <c r="Q3623">
        <v>86.62</v>
      </c>
      <c r="R3623">
        <v>1724.4</v>
      </c>
      <c r="S3623">
        <v>3302.72</v>
      </c>
      <c r="T3623">
        <v>4950.1899999999996</v>
      </c>
      <c r="U3623" t="str">
        <f>TEXT(Table1[[#This Row],[Booking_Date]],"mmm")</f>
        <v>Sep</v>
      </c>
      <c r="V3623">
        <f>YEAR(Table1[[#This Row],[Booking_Date]])</f>
        <v>2025</v>
      </c>
      <c r="W3623" t="s">
        <v>48</v>
      </c>
      <c r="X3623" t="str">
        <f>IF(Table1[[#This Row],[Freight_Cost]]&gt;50000,"High","Low")</f>
        <v>High</v>
      </c>
      <c r="Y3623" s="5" t="str">
        <f>IF(Table1[[#This Row],[Profit]]&gt;10000,"Good","Average")</f>
        <v>Average</v>
      </c>
      <c r="Z3623" s="5" t="str" cm="1">
        <f t="array" ref="Z3623">_xlfn.IFS(K3623&lt;=5,"Excellent",K3623&lt;=10,"Good",TRUE,"Delayed")</f>
        <v>Excellent</v>
      </c>
      <c r="AA3623" s="5" t="str">
        <f>_xlfn.XLOOKUP(Table1[[#This Row],[Shipment_ID]],A:A,E:E)</f>
        <v>Maersk</v>
      </c>
      <c r="AB3623" s="5">
        <f t="shared" si="56"/>
        <v>4950.1899999999996</v>
      </c>
    </row>
    <row r="3624" spans="1:28">
      <c r="A3624" t="s">
        <v>3818</v>
      </c>
      <c r="B3624" s="1">
        <v>45636</v>
      </c>
      <c r="C3624" t="s">
        <v>64</v>
      </c>
      <c r="D3624" t="s">
        <v>108</v>
      </c>
      <c r="E3624" t="s">
        <v>31</v>
      </c>
      <c r="F3624" t="s">
        <v>32</v>
      </c>
      <c r="G3624" t="s">
        <v>84</v>
      </c>
      <c r="H3624">
        <v>27.04</v>
      </c>
      <c r="I3624">
        <v>496</v>
      </c>
      <c r="J3624">
        <v>97.01</v>
      </c>
      <c r="K3624">
        <v>2</v>
      </c>
      <c r="L3624" t="s">
        <v>44</v>
      </c>
      <c r="M3624" t="s">
        <v>35</v>
      </c>
      <c r="N3624">
        <v>45929.2</v>
      </c>
      <c r="O3624" t="s">
        <v>324</v>
      </c>
      <c r="P3624" t="s">
        <v>54</v>
      </c>
      <c r="Q3624">
        <v>87.36</v>
      </c>
      <c r="R3624">
        <v>2073.6</v>
      </c>
      <c r="S3624">
        <v>4694.92</v>
      </c>
      <c r="T3624">
        <v>6237.6</v>
      </c>
      <c r="U3624" t="str">
        <f>TEXT(Table1[[#This Row],[Booking_Date]],"mmm")</f>
        <v>Dec</v>
      </c>
      <c r="V3624">
        <f>YEAR(Table1[[#This Row],[Booking_Date]])</f>
        <v>2024</v>
      </c>
      <c r="W3624" t="s">
        <v>104</v>
      </c>
      <c r="X3624" t="str">
        <f>IF(Table1[[#This Row],[Freight_Cost]]&gt;50000,"High","Low")</f>
        <v>Low</v>
      </c>
      <c r="Y3624" s="5" t="str">
        <f>IF(Table1[[#This Row],[Profit]]&gt;10000,"Good","Average")</f>
        <v>Average</v>
      </c>
      <c r="Z3624" s="5" t="str" cm="1">
        <f t="array" ref="Z3624">_xlfn.IFS(K3624&lt;=5,"Excellent",K3624&lt;=10,"Good",TRUE,"Delayed")</f>
        <v>Excellent</v>
      </c>
      <c r="AA3624" s="5" t="str">
        <f>_xlfn.XLOOKUP(Table1[[#This Row],[Shipment_ID]],A:A,E:E)</f>
        <v>Hapag-Lloyd</v>
      </c>
      <c r="AB3624" s="5">
        <f t="shared" si="56"/>
        <v>6237.6</v>
      </c>
    </row>
    <row r="3625" spans="1:28">
      <c r="A3625" t="s">
        <v>3819</v>
      </c>
      <c r="B3625" s="1">
        <v>45498</v>
      </c>
      <c r="C3625" t="s">
        <v>40</v>
      </c>
      <c r="D3625" t="s">
        <v>41</v>
      </c>
      <c r="E3625" t="s">
        <v>31</v>
      </c>
      <c r="F3625" t="s">
        <v>58</v>
      </c>
      <c r="G3625" t="s">
        <v>43</v>
      </c>
      <c r="H3625">
        <v>13.22</v>
      </c>
      <c r="I3625">
        <v>1713</v>
      </c>
      <c r="J3625">
        <v>101.89</v>
      </c>
      <c r="K3625">
        <v>5</v>
      </c>
      <c r="L3625" t="s">
        <v>68</v>
      </c>
      <c r="M3625" t="s">
        <v>35</v>
      </c>
      <c r="N3625">
        <v>63180.800000000003</v>
      </c>
      <c r="O3625" t="s">
        <v>168</v>
      </c>
      <c r="P3625" t="s">
        <v>78</v>
      </c>
      <c r="Q3625">
        <v>88.14</v>
      </c>
      <c r="R3625">
        <v>3954.8</v>
      </c>
      <c r="S3625">
        <v>2127.17</v>
      </c>
      <c r="T3625">
        <v>6053.66</v>
      </c>
      <c r="U3625" t="str">
        <f>TEXT(Table1[[#This Row],[Booking_Date]],"mmm")</f>
        <v>Jul</v>
      </c>
      <c r="V3625">
        <f>YEAR(Table1[[#This Row],[Booking_Date]])</f>
        <v>2024</v>
      </c>
      <c r="W3625" t="s">
        <v>48</v>
      </c>
      <c r="X3625" t="str">
        <f>IF(Table1[[#This Row],[Freight_Cost]]&gt;50000,"High","Low")</f>
        <v>High</v>
      </c>
      <c r="Y3625" s="5" t="str">
        <f>IF(Table1[[#This Row],[Profit]]&gt;10000,"Good","Average")</f>
        <v>Average</v>
      </c>
      <c r="Z3625" s="5" t="str" cm="1">
        <f t="array" ref="Z3625">_xlfn.IFS(K3625&lt;=5,"Excellent",K3625&lt;=10,"Good",TRUE,"Delayed")</f>
        <v>Excellent</v>
      </c>
      <c r="AA3625" s="5" t="str">
        <f>_xlfn.XLOOKUP(Table1[[#This Row],[Shipment_ID]],A:A,E:E)</f>
        <v>Hapag-Lloyd</v>
      </c>
      <c r="AB3625" s="5">
        <f t="shared" si="56"/>
        <v>6053.66</v>
      </c>
    </row>
    <row r="3626" spans="1:28">
      <c r="A3626" t="s">
        <v>3820</v>
      </c>
      <c r="B3626" s="1">
        <v>45771</v>
      </c>
      <c r="C3626" t="s">
        <v>89</v>
      </c>
      <c r="D3626" t="s">
        <v>72</v>
      </c>
      <c r="E3626" t="s">
        <v>57</v>
      </c>
      <c r="F3626" t="s">
        <v>58</v>
      </c>
      <c r="G3626" t="s">
        <v>33</v>
      </c>
      <c r="H3626">
        <v>26.51</v>
      </c>
      <c r="I3626">
        <v>542</v>
      </c>
      <c r="J3626">
        <v>97.83</v>
      </c>
      <c r="K3626">
        <v>2</v>
      </c>
      <c r="L3626" t="s">
        <v>44</v>
      </c>
      <c r="M3626" t="s">
        <v>60</v>
      </c>
      <c r="N3626">
        <v>54102.6</v>
      </c>
      <c r="O3626" t="s">
        <v>514</v>
      </c>
      <c r="P3626" t="s">
        <v>37</v>
      </c>
      <c r="Q3626">
        <v>84.41</v>
      </c>
      <c r="R3626">
        <v>2144.4</v>
      </c>
      <c r="S3626">
        <v>2555.73</v>
      </c>
      <c r="T3626">
        <v>7048.01</v>
      </c>
      <c r="U3626" t="str">
        <f>TEXT(Table1[[#This Row],[Booking_Date]],"mmm")</f>
        <v>Apr</v>
      </c>
      <c r="V3626">
        <f>YEAR(Table1[[#This Row],[Booking_Date]])</f>
        <v>2025</v>
      </c>
      <c r="W3626" t="s">
        <v>75</v>
      </c>
      <c r="X3626" t="str">
        <f>IF(Table1[[#This Row],[Freight_Cost]]&gt;50000,"High","Low")</f>
        <v>High</v>
      </c>
      <c r="Y3626" s="5" t="str">
        <f>IF(Table1[[#This Row],[Profit]]&gt;10000,"Good","Average")</f>
        <v>Average</v>
      </c>
      <c r="Z3626" s="5" t="str" cm="1">
        <f t="array" ref="Z3626">_xlfn.IFS(K3626&lt;=5,"Excellent",K3626&lt;=10,"Good",TRUE,"Delayed")</f>
        <v>Excellent</v>
      </c>
      <c r="AA3626" s="5" t="str">
        <f>_xlfn.XLOOKUP(Table1[[#This Row],[Shipment_ID]],A:A,E:E)</f>
        <v>Evergreen</v>
      </c>
      <c r="AB3626" s="5">
        <f t="shared" si="56"/>
        <v>7048.01</v>
      </c>
    </row>
    <row r="3627" spans="1:28">
      <c r="A3627" t="s">
        <v>3821</v>
      </c>
      <c r="B3627" s="1">
        <v>45604</v>
      </c>
      <c r="C3627" t="s">
        <v>40</v>
      </c>
      <c r="D3627" t="s">
        <v>56</v>
      </c>
      <c r="E3627" t="s">
        <v>99</v>
      </c>
      <c r="F3627" t="s">
        <v>32</v>
      </c>
      <c r="G3627" t="s">
        <v>59</v>
      </c>
      <c r="H3627">
        <v>23.9</v>
      </c>
      <c r="I3627">
        <v>2063</v>
      </c>
      <c r="J3627">
        <v>90.18</v>
      </c>
      <c r="K3627">
        <v>5</v>
      </c>
      <c r="L3627" t="s">
        <v>44</v>
      </c>
      <c r="M3627" t="s">
        <v>60</v>
      </c>
      <c r="N3627">
        <v>57087.6</v>
      </c>
      <c r="O3627" t="s">
        <v>133</v>
      </c>
      <c r="P3627" t="s">
        <v>37</v>
      </c>
      <c r="Q3627">
        <v>88.96</v>
      </c>
      <c r="R3627">
        <v>5082</v>
      </c>
      <c r="S3627">
        <v>2173.92</v>
      </c>
      <c r="T3627">
        <v>9481.52</v>
      </c>
      <c r="U3627" t="str">
        <f>TEXT(Table1[[#This Row],[Booking_Date]],"mmm")</f>
        <v>Nov</v>
      </c>
      <c r="V3627">
        <f>YEAR(Table1[[#This Row],[Booking_Date]])</f>
        <v>2024</v>
      </c>
      <c r="W3627" t="s">
        <v>104</v>
      </c>
      <c r="X3627" t="str">
        <f>IF(Table1[[#This Row],[Freight_Cost]]&gt;50000,"High","Low")</f>
        <v>High</v>
      </c>
      <c r="Y3627" s="5" t="str">
        <f>IF(Table1[[#This Row],[Profit]]&gt;10000,"Good","Average")</f>
        <v>Average</v>
      </c>
      <c r="Z3627" s="5" t="str" cm="1">
        <f t="array" ref="Z3627">_xlfn.IFS(K3627&lt;=5,"Excellent",K3627&lt;=10,"Good",TRUE,"Delayed")</f>
        <v>Excellent</v>
      </c>
      <c r="AA3627" s="5" t="str">
        <f>_xlfn.XLOOKUP(Table1[[#This Row],[Shipment_ID]],A:A,E:E)</f>
        <v>ONE</v>
      </c>
      <c r="AB3627" s="5">
        <f t="shared" si="56"/>
        <v>9481.52</v>
      </c>
    </row>
    <row r="3628" spans="1:28">
      <c r="A3628" t="s">
        <v>3822</v>
      </c>
      <c r="B3628" s="1">
        <v>45501</v>
      </c>
      <c r="C3628" t="s">
        <v>89</v>
      </c>
      <c r="D3628" t="s">
        <v>30</v>
      </c>
      <c r="E3628" t="s">
        <v>42</v>
      </c>
      <c r="F3628" t="s">
        <v>58</v>
      </c>
      <c r="G3628" t="s">
        <v>84</v>
      </c>
      <c r="H3628">
        <v>19.440000000000001</v>
      </c>
      <c r="I3628">
        <v>331</v>
      </c>
      <c r="J3628">
        <v>96.17</v>
      </c>
      <c r="K3628">
        <v>2</v>
      </c>
      <c r="L3628" t="s">
        <v>68</v>
      </c>
      <c r="M3628" t="s">
        <v>60</v>
      </c>
      <c r="N3628">
        <v>47508.4</v>
      </c>
      <c r="O3628" t="s">
        <v>224</v>
      </c>
      <c r="P3628" t="s">
        <v>78</v>
      </c>
      <c r="Q3628">
        <v>88.79</v>
      </c>
      <c r="R3628">
        <v>1439.6</v>
      </c>
      <c r="S3628">
        <v>4307.58</v>
      </c>
      <c r="T3628">
        <v>4175.3599999999997</v>
      </c>
      <c r="U3628" t="str">
        <f>TEXT(Table1[[#This Row],[Booking_Date]],"mmm")</f>
        <v>Jul</v>
      </c>
      <c r="V3628">
        <f>YEAR(Table1[[#This Row],[Booking_Date]])</f>
        <v>2024</v>
      </c>
      <c r="W3628" t="s">
        <v>48</v>
      </c>
      <c r="X3628" t="str">
        <f>IF(Table1[[#This Row],[Freight_Cost]]&gt;50000,"High","Low")</f>
        <v>Low</v>
      </c>
      <c r="Y3628" s="5" t="str">
        <f>IF(Table1[[#This Row],[Profit]]&gt;10000,"Good","Average")</f>
        <v>Average</v>
      </c>
      <c r="Z3628" s="5" t="str" cm="1">
        <f t="array" ref="Z3628">_xlfn.IFS(K3628&lt;=5,"Excellent",K3628&lt;=10,"Good",TRUE,"Delayed")</f>
        <v>Excellent</v>
      </c>
      <c r="AA3628" s="5" t="str">
        <f>_xlfn.XLOOKUP(Table1[[#This Row],[Shipment_ID]],A:A,E:E)</f>
        <v>CMA CGM</v>
      </c>
      <c r="AB3628" s="5">
        <f t="shared" si="56"/>
        <v>4175.3599999999997</v>
      </c>
    </row>
    <row r="3629" spans="1:28">
      <c r="A3629" t="s">
        <v>3823</v>
      </c>
      <c r="B3629" s="1">
        <v>45620</v>
      </c>
      <c r="C3629" t="s">
        <v>50</v>
      </c>
      <c r="D3629" t="s">
        <v>51</v>
      </c>
      <c r="E3629" t="s">
        <v>66</v>
      </c>
      <c r="F3629" t="s">
        <v>58</v>
      </c>
      <c r="G3629" t="s">
        <v>67</v>
      </c>
      <c r="H3629">
        <v>19.5</v>
      </c>
      <c r="I3629">
        <v>2468</v>
      </c>
      <c r="J3629">
        <v>87.28</v>
      </c>
      <c r="K3629">
        <v>6</v>
      </c>
      <c r="L3629" t="s">
        <v>68</v>
      </c>
      <c r="M3629" t="s">
        <v>45</v>
      </c>
      <c r="N3629">
        <v>73639.600000000006</v>
      </c>
      <c r="O3629" t="s">
        <v>686</v>
      </c>
      <c r="P3629" t="s">
        <v>74</v>
      </c>
      <c r="Q3629">
        <v>85.19</v>
      </c>
      <c r="R3629">
        <v>5716</v>
      </c>
      <c r="S3629">
        <v>4144.29</v>
      </c>
      <c r="T3629">
        <v>11265.1</v>
      </c>
      <c r="U3629" t="str">
        <f>TEXT(Table1[[#This Row],[Booking_Date]],"mmm")</f>
        <v>Nov</v>
      </c>
      <c r="V3629">
        <f>YEAR(Table1[[#This Row],[Booking_Date]])</f>
        <v>2024</v>
      </c>
      <c r="W3629" t="s">
        <v>104</v>
      </c>
      <c r="X3629" t="str">
        <f>IF(Table1[[#This Row],[Freight_Cost]]&gt;50000,"High","Low")</f>
        <v>High</v>
      </c>
      <c r="Y3629" s="5" t="str">
        <f>IF(Table1[[#This Row],[Profit]]&gt;10000,"Good","Average")</f>
        <v>Good</v>
      </c>
      <c r="Z3629" s="5" t="str" cm="1">
        <f t="array" ref="Z3629">_xlfn.IFS(K3629&lt;=5,"Excellent",K3629&lt;=10,"Good",TRUE,"Delayed")</f>
        <v>Good</v>
      </c>
      <c r="AA3629" s="5" t="str">
        <f>_xlfn.XLOOKUP(Table1[[#This Row],[Shipment_ID]],A:A,E:E)</f>
        <v>COSCO</v>
      </c>
      <c r="AB3629" s="5">
        <f t="shared" si="56"/>
        <v>11265.1</v>
      </c>
    </row>
    <row r="3630" spans="1:28">
      <c r="A3630" t="s">
        <v>3824</v>
      </c>
      <c r="B3630" s="1">
        <v>45710</v>
      </c>
      <c r="C3630" t="s">
        <v>40</v>
      </c>
      <c r="D3630" t="s">
        <v>72</v>
      </c>
      <c r="E3630" t="s">
        <v>31</v>
      </c>
      <c r="F3630" t="s">
        <v>58</v>
      </c>
      <c r="G3630" t="s">
        <v>59</v>
      </c>
      <c r="H3630">
        <v>12.79</v>
      </c>
      <c r="I3630">
        <v>375</v>
      </c>
      <c r="J3630">
        <v>101.88</v>
      </c>
      <c r="K3630">
        <v>2</v>
      </c>
      <c r="L3630" t="s">
        <v>34</v>
      </c>
      <c r="M3630" t="s">
        <v>45</v>
      </c>
      <c r="N3630">
        <v>46736.6</v>
      </c>
      <c r="O3630" t="s">
        <v>368</v>
      </c>
      <c r="P3630" t="s">
        <v>74</v>
      </c>
      <c r="Q3630">
        <v>87.29</v>
      </c>
      <c r="R3630">
        <v>1261.5999999999999</v>
      </c>
      <c r="S3630">
        <v>1602.81</v>
      </c>
      <c r="T3630">
        <v>5250.8</v>
      </c>
      <c r="U3630" t="str">
        <f>TEXT(Table1[[#This Row],[Booking_Date]],"mmm")</f>
        <v>Feb</v>
      </c>
      <c r="V3630">
        <f>YEAR(Table1[[#This Row],[Booking_Date]])</f>
        <v>2025</v>
      </c>
      <c r="W3630" t="s">
        <v>38</v>
      </c>
      <c r="X3630" t="str">
        <f>IF(Table1[[#This Row],[Freight_Cost]]&gt;50000,"High","Low")</f>
        <v>Low</v>
      </c>
      <c r="Y3630" s="5" t="str">
        <f>IF(Table1[[#This Row],[Profit]]&gt;10000,"Good","Average")</f>
        <v>Average</v>
      </c>
      <c r="Z3630" s="5" t="str" cm="1">
        <f t="array" ref="Z3630">_xlfn.IFS(K3630&lt;=5,"Excellent",K3630&lt;=10,"Good",TRUE,"Delayed")</f>
        <v>Excellent</v>
      </c>
      <c r="AA3630" s="5" t="str">
        <f>_xlfn.XLOOKUP(Table1[[#This Row],[Shipment_ID]],A:A,E:E)</f>
        <v>Hapag-Lloyd</v>
      </c>
      <c r="AB3630" s="5">
        <f t="shared" si="56"/>
        <v>5250.8</v>
      </c>
    </row>
    <row r="3631" spans="1:28">
      <c r="A3631" t="s">
        <v>3825</v>
      </c>
      <c r="B3631" s="1">
        <v>46082</v>
      </c>
      <c r="C3631" t="s">
        <v>29</v>
      </c>
      <c r="D3631" t="s">
        <v>108</v>
      </c>
      <c r="E3631" t="s">
        <v>57</v>
      </c>
      <c r="F3631" t="s">
        <v>58</v>
      </c>
      <c r="G3631" t="s">
        <v>43</v>
      </c>
      <c r="H3631">
        <v>13.82</v>
      </c>
      <c r="I3631">
        <v>1169</v>
      </c>
      <c r="J3631">
        <v>96.83</v>
      </c>
      <c r="K3631">
        <v>4</v>
      </c>
      <c r="L3631" t="s">
        <v>44</v>
      </c>
      <c r="M3631" t="s">
        <v>35</v>
      </c>
      <c r="N3631">
        <v>54085.599999999999</v>
      </c>
      <c r="O3631" t="s">
        <v>61</v>
      </c>
      <c r="P3631" t="s">
        <v>62</v>
      </c>
      <c r="Q3631">
        <v>86.75</v>
      </c>
      <c r="R3631">
        <v>2890.8</v>
      </c>
      <c r="S3631">
        <v>4546.3500000000004</v>
      </c>
      <c r="T3631">
        <v>6952.11</v>
      </c>
      <c r="U3631" t="str">
        <f>TEXT(Table1[[#This Row],[Booking_Date]],"mmm")</f>
        <v>Mar</v>
      </c>
      <c r="V3631">
        <f>YEAR(Table1[[#This Row],[Booking_Date]])</f>
        <v>2026</v>
      </c>
      <c r="W3631" t="s">
        <v>38</v>
      </c>
      <c r="X3631" t="str">
        <f>IF(Table1[[#This Row],[Freight_Cost]]&gt;50000,"High","Low")</f>
        <v>High</v>
      </c>
      <c r="Y3631" s="5" t="str">
        <f>IF(Table1[[#This Row],[Profit]]&gt;10000,"Good","Average")</f>
        <v>Average</v>
      </c>
      <c r="Z3631" s="5" t="str" cm="1">
        <f t="array" ref="Z3631">_xlfn.IFS(K3631&lt;=5,"Excellent",K3631&lt;=10,"Good",TRUE,"Delayed")</f>
        <v>Excellent</v>
      </c>
      <c r="AA3631" s="5" t="str">
        <f>_xlfn.XLOOKUP(Table1[[#This Row],[Shipment_ID]],A:A,E:E)</f>
        <v>Evergreen</v>
      </c>
      <c r="AB3631" s="5">
        <f t="shared" si="56"/>
        <v>6952.11</v>
      </c>
    </row>
    <row r="3632" spans="1:28">
      <c r="A3632" t="s">
        <v>3826</v>
      </c>
      <c r="B3632" s="1">
        <v>45440</v>
      </c>
      <c r="C3632" t="s">
        <v>50</v>
      </c>
      <c r="D3632" t="s">
        <v>65</v>
      </c>
      <c r="E3632" t="s">
        <v>102</v>
      </c>
      <c r="F3632" t="s">
        <v>32</v>
      </c>
      <c r="G3632" t="s">
        <v>43</v>
      </c>
      <c r="H3632">
        <v>23.64</v>
      </c>
      <c r="I3632">
        <v>2496</v>
      </c>
      <c r="J3632">
        <v>87.84</v>
      </c>
      <c r="K3632">
        <v>7</v>
      </c>
      <c r="L3632" t="s">
        <v>68</v>
      </c>
      <c r="M3632" t="s">
        <v>45</v>
      </c>
      <c r="N3632">
        <v>65768.800000000003</v>
      </c>
      <c r="O3632" t="s">
        <v>109</v>
      </c>
      <c r="P3632" t="s">
        <v>70</v>
      </c>
      <c r="Q3632">
        <v>84.22</v>
      </c>
      <c r="R3632">
        <v>5937.6</v>
      </c>
      <c r="S3632">
        <v>2751.33</v>
      </c>
      <c r="T3632">
        <v>10424.719999999999</v>
      </c>
      <c r="U3632" t="str">
        <f>TEXT(Table1[[#This Row],[Booking_Date]],"mmm")</f>
        <v>May</v>
      </c>
      <c r="V3632">
        <f>YEAR(Table1[[#This Row],[Booking_Date]])</f>
        <v>2024</v>
      </c>
      <c r="W3632" t="s">
        <v>75</v>
      </c>
      <c r="X3632" t="str">
        <f>IF(Table1[[#This Row],[Freight_Cost]]&gt;50000,"High","Low")</f>
        <v>High</v>
      </c>
      <c r="Y3632" s="5" t="str">
        <f>IF(Table1[[#This Row],[Profit]]&gt;10000,"Good","Average")</f>
        <v>Good</v>
      </c>
      <c r="Z3632" s="5" t="str" cm="1">
        <f t="array" ref="Z3632">_xlfn.IFS(K3632&lt;=5,"Excellent",K3632&lt;=10,"Good",TRUE,"Delayed")</f>
        <v>Good</v>
      </c>
      <c r="AA3632" s="5" t="str">
        <f>_xlfn.XLOOKUP(Table1[[#This Row],[Shipment_ID]],A:A,E:E)</f>
        <v>Maersk</v>
      </c>
      <c r="AB3632" s="5">
        <f t="shared" si="56"/>
        <v>10424.719999999999</v>
      </c>
    </row>
    <row r="3633" spans="1:28">
      <c r="A3633" t="s">
        <v>3827</v>
      </c>
      <c r="B3633" s="1">
        <v>45986</v>
      </c>
      <c r="C3633" t="s">
        <v>115</v>
      </c>
      <c r="D3633" t="s">
        <v>82</v>
      </c>
      <c r="E3633" t="s">
        <v>99</v>
      </c>
      <c r="F3633" t="s">
        <v>58</v>
      </c>
      <c r="G3633" t="s">
        <v>59</v>
      </c>
      <c r="H3633">
        <v>25</v>
      </c>
      <c r="I3633">
        <v>1415</v>
      </c>
      <c r="J3633">
        <v>101.12</v>
      </c>
      <c r="K3633">
        <v>3</v>
      </c>
      <c r="L3633" t="s">
        <v>68</v>
      </c>
      <c r="M3633" t="s">
        <v>45</v>
      </c>
      <c r="N3633">
        <v>67614.399999999994</v>
      </c>
      <c r="O3633" t="s">
        <v>85</v>
      </c>
      <c r="P3633" t="s">
        <v>47</v>
      </c>
      <c r="Q3633">
        <v>87.26</v>
      </c>
      <c r="R3633">
        <v>3830</v>
      </c>
      <c r="S3633">
        <v>4818.34</v>
      </c>
      <c r="T3633">
        <v>11076.18</v>
      </c>
      <c r="U3633" t="str">
        <f>TEXT(Table1[[#This Row],[Booking_Date]],"mmm")</f>
        <v>Nov</v>
      </c>
      <c r="V3633">
        <f>YEAR(Table1[[#This Row],[Booking_Date]])</f>
        <v>2025</v>
      </c>
      <c r="W3633" t="s">
        <v>104</v>
      </c>
      <c r="X3633" t="str">
        <f>IF(Table1[[#This Row],[Freight_Cost]]&gt;50000,"High","Low")</f>
        <v>High</v>
      </c>
      <c r="Y3633" s="5" t="str">
        <f>IF(Table1[[#This Row],[Profit]]&gt;10000,"Good","Average")</f>
        <v>Good</v>
      </c>
      <c r="Z3633" s="5" t="str" cm="1">
        <f t="array" ref="Z3633">_xlfn.IFS(K3633&lt;=5,"Excellent",K3633&lt;=10,"Good",TRUE,"Delayed")</f>
        <v>Excellent</v>
      </c>
      <c r="AA3633" s="5" t="str">
        <f>_xlfn.XLOOKUP(Table1[[#This Row],[Shipment_ID]],A:A,E:E)</f>
        <v>ONE</v>
      </c>
      <c r="AB3633" s="5">
        <f t="shared" si="56"/>
        <v>11076.18</v>
      </c>
    </row>
    <row r="3634" spans="1:28">
      <c r="A3634" t="s">
        <v>3828</v>
      </c>
      <c r="B3634" s="1">
        <v>45326</v>
      </c>
      <c r="C3634" t="s">
        <v>40</v>
      </c>
      <c r="D3634" t="s">
        <v>56</v>
      </c>
      <c r="E3634" t="s">
        <v>102</v>
      </c>
      <c r="F3634" t="s">
        <v>58</v>
      </c>
      <c r="G3634" t="s">
        <v>90</v>
      </c>
      <c r="H3634">
        <v>20.05</v>
      </c>
      <c r="I3634">
        <v>1933</v>
      </c>
      <c r="J3634">
        <v>104.1</v>
      </c>
      <c r="K3634">
        <v>6</v>
      </c>
      <c r="L3634" t="s">
        <v>34</v>
      </c>
      <c r="M3634" t="s">
        <v>60</v>
      </c>
      <c r="N3634">
        <v>70733</v>
      </c>
      <c r="O3634" t="s">
        <v>152</v>
      </c>
      <c r="P3634" t="s">
        <v>74</v>
      </c>
      <c r="Q3634">
        <v>86.7</v>
      </c>
      <c r="R3634">
        <v>4668</v>
      </c>
      <c r="S3634">
        <v>4396.49</v>
      </c>
      <c r="T3634">
        <v>7302.94</v>
      </c>
      <c r="U3634" t="str">
        <f>TEXT(Table1[[#This Row],[Booking_Date]],"mmm")</f>
        <v>Feb</v>
      </c>
      <c r="V3634">
        <f>YEAR(Table1[[#This Row],[Booking_Date]])</f>
        <v>2024</v>
      </c>
      <c r="W3634" t="s">
        <v>38</v>
      </c>
      <c r="X3634" t="str">
        <f>IF(Table1[[#This Row],[Freight_Cost]]&gt;50000,"High","Low")</f>
        <v>High</v>
      </c>
      <c r="Y3634" s="5" t="str">
        <f>IF(Table1[[#This Row],[Profit]]&gt;10000,"Good","Average")</f>
        <v>Average</v>
      </c>
      <c r="Z3634" s="5" t="str" cm="1">
        <f t="array" ref="Z3634">_xlfn.IFS(K3634&lt;=5,"Excellent",K3634&lt;=10,"Good",TRUE,"Delayed")</f>
        <v>Good</v>
      </c>
      <c r="AA3634" s="5" t="str">
        <f>_xlfn.XLOOKUP(Table1[[#This Row],[Shipment_ID]],A:A,E:E)</f>
        <v>Maersk</v>
      </c>
      <c r="AB3634" s="5">
        <f t="shared" si="56"/>
        <v>7302.94</v>
      </c>
    </row>
    <row r="3635" spans="1:28">
      <c r="A3635" t="s">
        <v>3829</v>
      </c>
      <c r="B3635" s="1">
        <v>45569</v>
      </c>
      <c r="C3635" t="s">
        <v>121</v>
      </c>
      <c r="D3635" t="s">
        <v>108</v>
      </c>
      <c r="E3635" t="s">
        <v>31</v>
      </c>
      <c r="F3635" t="s">
        <v>32</v>
      </c>
      <c r="G3635" t="s">
        <v>90</v>
      </c>
      <c r="H3635">
        <v>19.16</v>
      </c>
      <c r="I3635">
        <v>2624</v>
      </c>
      <c r="J3635">
        <v>89.32</v>
      </c>
      <c r="K3635">
        <v>6</v>
      </c>
      <c r="L3635" t="s">
        <v>34</v>
      </c>
      <c r="M3635" t="s">
        <v>60</v>
      </c>
      <c r="N3635">
        <v>64450.400000000001</v>
      </c>
      <c r="O3635" t="s">
        <v>146</v>
      </c>
      <c r="P3635" t="s">
        <v>78</v>
      </c>
      <c r="Q3635">
        <v>85.35</v>
      </c>
      <c r="R3635">
        <v>6014.4</v>
      </c>
      <c r="S3635">
        <v>3423.13</v>
      </c>
      <c r="T3635">
        <v>7070.95</v>
      </c>
      <c r="U3635" t="str">
        <f>TEXT(Table1[[#This Row],[Booking_Date]],"mmm")</f>
        <v>Oct</v>
      </c>
      <c r="V3635">
        <f>YEAR(Table1[[#This Row],[Booking_Date]])</f>
        <v>2024</v>
      </c>
      <c r="W3635" t="s">
        <v>104</v>
      </c>
      <c r="X3635" t="str">
        <f>IF(Table1[[#This Row],[Freight_Cost]]&gt;50000,"High","Low")</f>
        <v>High</v>
      </c>
      <c r="Y3635" s="5" t="str">
        <f>IF(Table1[[#This Row],[Profit]]&gt;10000,"Good","Average")</f>
        <v>Average</v>
      </c>
      <c r="Z3635" s="5" t="str" cm="1">
        <f t="array" ref="Z3635">_xlfn.IFS(K3635&lt;=5,"Excellent",K3635&lt;=10,"Good",TRUE,"Delayed")</f>
        <v>Good</v>
      </c>
      <c r="AA3635" s="5" t="str">
        <f>_xlfn.XLOOKUP(Table1[[#This Row],[Shipment_ID]],A:A,E:E)</f>
        <v>Hapag-Lloyd</v>
      </c>
      <c r="AB3635" s="5">
        <f t="shared" si="56"/>
        <v>7070.95</v>
      </c>
    </row>
    <row r="3636" spans="1:28">
      <c r="A3636" t="s">
        <v>3830</v>
      </c>
      <c r="B3636" s="1">
        <v>45847</v>
      </c>
      <c r="C3636" t="s">
        <v>64</v>
      </c>
      <c r="D3636" t="s">
        <v>41</v>
      </c>
      <c r="E3636" t="s">
        <v>57</v>
      </c>
      <c r="F3636" t="s">
        <v>58</v>
      </c>
      <c r="G3636" t="s">
        <v>67</v>
      </c>
      <c r="H3636">
        <v>22.05</v>
      </c>
      <c r="I3636">
        <v>1025</v>
      </c>
      <c r="J3636">
        <v>94.76</v>
      </c>
      <c r="K3636">
        <v>4</v>
      </c>
      <c r="L3636" t="s">
        <v>44</v>
      </c>
      <c r="M3636" t="s">
        <v>60</v>
      </c>
      <c r="N3636">
        <v>55516.2</v>
      </c>
      <c r="O3636" t="s">
        <v>126</v>
      </c>
      <c r="P3636" t="s">
        <v>70</v>
      </c>
      <c r="Q3636">
        <v>86.32</v>
      </c>
      <c r="R3636">
        <v>2932</v>
      </c>
      <c r="S3636">
        <v>4496.45</v>
      </c>
      <c r="T3636">
        <v>4459.5</v>
      </c>
      <c r="U3636" t="str">
        <f>TEXT(Table1[[#This Row],[Booking_Date]],"mmm")</f>
        <v>Jul</v>
      </c>
      <c r="V3636">
        <f>YEAR(Table1[[#This Row],[Booking_Date]])</f>
        <v>2025</v>
      </c>
      <c r="W3636" t="s">
        <v>48</v>
      </c>
      <c r="X3636" t="str">
        <f>IF(Table1[[#This Row],[Freight_Cost]]&gt;50000,"High","Low")</f>
        <v>High</v>
      </c>
      <c r="Y3636" s="5" t="str">
        <f>IF(Table1[[#This Row],[Profit]]&gt;10000,"Good","Average")</f>
        <v>Average</v>
      </c>
      <c r="Z3636" s="5" t="str" cm="1">
        <f t="array" ref="Z3636">_xlfn.IFS(K3636&lt;=5,"Excellent",K3636&lt;=10,"Good",TRUE,"Delayed")</f>
        <v>Excellent</v>
      </c>
      <c r="AA3636" s="5" t="str">
        <f>_xlfn.XLOOKUP(Table1[[#This Row],[Shipment_ID]],A:A,E:E)</f>
        <v>Evergreen</v>
      </c>
      <c r="AB3636" s="5">
        <f t="shared" si="56"/>
        <v>4459.5</v>
      </c>
    </row>
    <row r="3637" spans="1:28">
      <c r="A3637" t="s">
        <v>3831</v>
      </c>
      <c r="B3637" s="1">
        <v>46101</v>
      </c>
      <c r="C3637" t="s">
        <v>64</v>
      </c>
      <c r="D3637" t="s">
        <v>108</v>
      </c>
      <c r="E3637" t="s">
        <v>66</v>
      </c>
      <c r="F3637" t="s">
        <v>32</v>
      </c>
      <c r="G3637" t="s">
        <v>43</v>
      </c>
      <c r="H3637">
        <v>21.3</v>
      </c>
      <c r="I3637">
        <v>2223</v>
      </c>
      <c r="J3637">
        <v>100.32</v>
      </c>
      <c r="K3637">
        <v>6</v>
      </c>
      <c r="L3637" t="s">
        <v>34</v>
      </c>
      <c r="M3637" t="s">
        <v>35</v>
      </c>
      <c r="N3637">
        <v>66884.399999999994</v>
      </c>
      <c r="O3637" t="s">
        <v>425</v>
      </c>
      <c r="P3637" t="s">
        <v>78</v>
      </c>
      <c r="Q3637">
        <v>83.55</v>
      </c>
      <c r="R3637">
        <v>5298</v>
      </c>
      <c r="S3637">
        <v>2767.92</v>
      </c>
      <c r="T3637">
        <v>8578.33</v>
      </c>
      <c r="U3637" t="str">
        <f>TEXT(Table1[[#This Row],[Booking_Date]],"mmm")</f>
        <v>Mar</v>
      </c>
      <c r="V3637">
        <f>YEAR(Table1[[#This Row],[Booking_Date]])</f>
        <v>2026</v>
      </c>
      <c r="W3637" t="s">
        <v>38</v>
      </c>
      <c r="X3637" t="str">
        <f>IF(Table1[[#This Row],[Freight_Cost]]&gt;50000,"High","Low")</f>
        <v>High</v>
      </c>
      <c r="Y3637" s="5" t="str">
        <f>IF(Table1[[#This Row],[Profit]]&gt;10000,"Good","Average")</f>
        <v>Average</v>
      </c>
      <c r="Z3637" s="5" t="str" cm="1">
        <f t="array" ref="Z3637">_xlfn.IFS(K3637&lt;=5,"Excellent",K3637&lt;=10,"Good",TRUE,"Delayed")</f>
        <v>Good</v>
      </c>
      <c r="AA3637" s="5" t="str">
        <f>_xlfn.XLOOKUP(Table1[[#This Row],[Shipment_ID]],A:A,E:E)</f>
        <v>COSCO</v>
      </c>
      <c r="AB3637" s="5">
        <f t="shared" si="56"/>
        <v>8578.33</v>
      </c>
    </row>
    <row r="3638" spans="1:28">
      <c r="A3638" t="s">
        <v>3832</v>
      </c>
      <c r="B3638" s="1">
        <v>45348</v>
      </c>
      <c r="C3638" t="s">
        <v>50</v>
      </c>
      <c r="D3638" t="s">
        <v>56</v>
      </c>
      <c r="E3638" t="s">
        <v>42</v>
      </c>
      <c r="F3638" t="s">
        <v>58</v>
      </c>
      <c r="G3638" t="s">
        <v>67</v>
      </c>
      <c r="H3638">
        <v>12.99</v>
      </c>
      <c r="I3638">
        <v>2599</v>
      </c>
      <c r="J3638">
        <v>89.79</v>
      </c>
      <c r="K3638">
        <v>8</v>
      </c>
      <c r="L3638" t="s">
        <v>34</v>
      </c>
      <c r="M3638" t="s">
        <v>45</v>
      </c>
      <c r="N3638">
        <v>72153.8</v>
      </c>
      <c r="O3638" t="s">
        <v>245</v>
      </c>
      <c r="P3638" t="s">
        <v>54</v>
      </c>
      <c r="Q3638">
        <v>83.28</v>
      </c>
      <c r="R3638">
        <v>5717.6</v>
      </c>
      <c r="S3638">
        <v>4283.75</v>
      </c>
      <c r="T3638">
        <v>7830.12</v>
      </c>
      <c r="U3638" t="str">
        <f>TEXT(Table1[[#This Row],[Booking_Date]],"mmm")</f>
        <v>Feb</v>
      </c>
      <c r="V3638">
        <f>YEAR(Table1[[#This Row],[Booking_Date]])</f>
        <v>2024</v>
      </c>
      <c r="W3638" t="s">
        <v>38</v>
      </c>
      <c r="X3638" t="str">
        <f>IF(Table1[[#This Row],[Freight_Cost]]&gt;50000,"High","Low")</f>
        <v>High</v>
      </c>
      <c r="Y3638" s="5" t="str">
        <f>IF(Table1[[#This Row],[Profit]]&gt;10000,"Good","Average")</f>
        <v>Average</v>
      </c>
      <c r="Z3638" s="5" t="str" cm="1">
        <f t="array" ref="Z3638">_xlfn.IFS(K3638&lt;=5,"Excellent",K3638&lt;=10,"Good",TRUE,"Delayed")</f>
        <v>Good</v>
      </c>
      <c r="AA3638" s="5" t="str">
        <f>_xlfn.XLOOKUP(Table1[[#This Row],[Shipment_ID]],A:A,E:E)</f>
        <v>CMA CGM</v>
      </c>
      <c r="AB3638" s="5">
        <f t="shared" si="56"/>
        <v>7830.12</v>
      </c>
    </row>
    <row r="3639" spans="1:28">
      <c r="A3639" t="s">
        <v>3833</v>
      </c>
      <c r="B3639" s="1">
        <v>45525</v>
      </c>
      <c r="C3639" t="s">
        <v>50</v>
      </c>
      <c r="D3639" t="s">
        <v>56</v>
      </c>
      <c r="E3639" t="s">
        <v>83</v>
      </c>
      <c r="F3639" t="s">
        <v>32</v>
      </c>
      <c r="G3639" t="s">
        <v>59</v>
      </c>
      <c r="H3639">
        <v>10.91</v>
      </c>
      <c r="I3639">
        <v>2368</v>
      </c>
      <c r="J3639">
        <v>98.08</v>
      </c>
      <c r="K3639">
        <v>7</v>
      </c>
      <c r="L3639" t="s">
        <v>44</v>
      </c>
      <c r="M3639" t="s">
        <v>45</v>
      </c>
      <c r="N3639">
        <v>51504.6</v>
      </c>
      <c r="O3639" t="s">
        <v>272</v>
      </c>
      <c r="P3639" t="s">
        <v>47</v>
      </c>
      <c r="Q3639">
        <v>88.9</v>
      </c>
      <c r="R3639">
        <v>5172.3999999999996</v>
      </c>
      <c r="S3639">
        <v>1925.18</v>
      </c>
      <c r="T3639">
        <v>6647.5</v>
      </c>
      <c r="U3639" t="str">
        <f>TEXT(Table1[[#This Row],[Booking_Date]],"mmm")</f>
        <v>Aug</v>
      </c>
      <c r="V3639">
        <f>YEAR(Table1[[#This Row],[Booking_Date]])</f>
        <v>2024</v>
      </c>
      <c r="W3639" t="s">
        <v>48</v>
      </c>
      <c r="X3639" t="str">
        <f>IF(Table1[[#This Row],[Freight_Cost]]&gt;50000,"High","Low")</f>
        <v>High</v>
      </c>
      <c r="Y3639" s="5" t="str">
        <f>IF(Table1[[#This Row],[Profit]]&gt;10000,"Good","Average")</f>
        <v>Average</v>
      </c>
      <c r="Z3639" s="5" t="str" cm="1">
        <f t="array" ref="Z3639">_xlfn.IFS(K3639&lt;=5,"Excellent",K3639&lt;=10,"Good",TRUE,"Delayed")</f>
        <v>Good</v>
      </c>
      <c r="AA3639" s="5" t="str">
        <f>_xlfn.XLOOKUP(Table1[[#This Row],[Shipment_ID]],A:A,E:E)</f>
        <v>MSC</v>
      </c>
      <c r="AB3639" s="5">
        <f t="shared" si="56"/>
        <v>6647.5</v>
      </c>
    </row>
    <row r="3640" spans="1:28">
      <c r="A3640" t="s">
        <v>3834</v>
      </c>
      <c r="B3640" s="1">
        <v>45707</v>
      </c>
      <c r="C3640" t="s">
        <v>40</v>
      </c>
      <c r="D3640" t="s">
        <v>51</v>
      </c>
      <c r="E3640" t="s">
        <v>42</v>
      </c>
      <c r="F3640" t="s">
        <v>58</v>
      </c>
      <c r="G3640" t="s">
        <v>67</v>
      </c>
      <c r="H3640">
        <v>27.24</v>
      </c>
      <c r="I3640">
        <v>1646</v>
      </c>
      <c r="J3640">
        <v>102.43</v>
      </c>
      <c r="K3640">
        <v>5</v>
      </c>
      <c r="L3640" t="s">
        <v>34</v>
      </c>
      <c r="M3640" t="s">
        <v>60</v>
      </c>
      <c r="N3640">
        <v>73559.600000000006</v>
      </c>
      <c r="O3640" t="s">
        <v>454</v>
      </c>
      <c r="P3640" t="s">
        <v>74</v>
      </c>
      <c r="Q3640">
        <v>83.51</v>
      </c>
      <c r="R3640">
        <v>4381.6000000000004</v>
      </c>
      <c r="S3640">
        <v>2743.87</v>
      </c>
      <c r="T3640">
        <v>9591.2099999999991</v>
      </c>
      <c r="U3640" t="str">
        <f>TEXT(Table1[[#This Row],[Booking_Date]],"mmm")</f>
        <v>Feb</v>
      </c>
      <c r="V3640">
        <f>YEAR(Table1[[#This Row],[Booking_Date]])</f>
        <v>2025</v>
      </c>
      <c r="W3640" t="s">
        <v>38</v>
      </c>
      <c r="X3640" t="str">
        <f>IF(Table1[[#This Row],[Freight_Cost]]&gt;50000,"High","Low")</f>
        <v>High</v>
      </c>
      <c r="Y3640" s="5" t="str">
        <f>IF(Table1[[#This Row],[Profit]]&gt;10000,"Good","Average")</f>
        <v>Average</v>
      </c>
      <c r="Z3640" s="5" t="str" cm="1">
        <f t="array" ref="Z3640">_xlfn.IFS(K3640&lt;=5,"Excellent",K3640&lt;=10,"Good",TRUE,"Delayed")</f>
        <v>Excellent</v>
      </c>
      <c r="AA3640" s="5" t="str">
        <f>_xlfn.XLOOKUP(Table1[[#This Row],[Shipment_ID]],A:A,E:E)</f>
        <v>CMA CGM</v>
      </c>
      <c r="AB3640" s="5">
        <f t="shared" si="56"/>
        <v>9591.2099999999991</v>
      </c>
    </row>
    <row r="3641" spans="1:28">
      <c r="A3641" t="s">
        <v>3835</v>
      </c>
      <c r="B3641" s="1">
        <v>45965</v>
      </c>
      <c r="C3641" t="s">
        <v>50</v>
      </c>
      <c r="D3641" t="s">
        <v>56</v>
      </c>
      <c r="E3641" t="s">
        <v>42</v>
      </c>
      <c r="F3641" t="s">
        <v>58</v>
      </c>
      <c r="G3641" t="s">
        <v>33</v>
      </c>
      <c r="H3641">
        <v>24.67</v>
      </c>
      <c r="I3641">
        <v>2560</v>
      </c>
      <c r="J3641">
        <v>94.9</v>
      </c>
      <c r="K3641">
        <v>8</v>
      </c>
      <c r="L3641" t="s">
        <v>34</v>
      </c>
      <c r="M3641" t="s">
        <v>60</v>
      </c>
      <c r="N3641">
        <v>81311</v>
      </c>
      <c r="O3641" t="s">
        <v>113</v>
      </c>
      <c r="P3641" t="s">
        <v>62</v>
      </c>
      <c r="Q3641">
        <v>84.42</v>
      </c>
      <c r="R3641">
        <v>6106.8</v>
      </c>
      <c r="S3641">
        <v>2413.4499999999998</v>
      </c>
      <c r="T3641">
        <v>7840.52</v>
      </c>
      <c r="U3641" t="str">
        <f>TEXT(Table1[[#This Row],[Booking_Date]],"mmm")</f>
        <v>Nov</v>
      </c>
      <c r="V3641">
        <f>YEAR(Table1[[#This Row],[Booking_Date]])</f>
        <v>2025</v>
      </c>
      <c r="W3641" t="s">
        <v>104</v>
      </c>
      <c r="X3641" t="str">
        <f>IF(Table1[[#This Row],[Freight_Cost]]&gt;50000,"High","Low")</f>
        <v>High</v>
      </c>
      <c r="Y3641" s="5" t="str">
        <f>IF(Table1[[#This Row],[Profit]]&gt;10000,"Good","Average")</f>
        <v>Average</v>
      </c>
      <c r="Z3641" s="5" t="str" cm="1">
        <f t="array" ref="Z3641">_xlfn.IFS(K3641&lt;=5,"Excellent",K3641&lt;=10,"Good",TRUE,"Delayed")</f>
        <v>Good</v>
      </c>
      <c r="AA3641" s="5" t="str">
        <f>_xlfn.XLOOKUP(Table1[[#This Row],[Shipment_ID]],A:A,E:E)</f>
        <v>CMA CGM</v>
      </c>
      <c r="AB3641" s="5">
        <f t="shared" si="56"/>
        <v>7840.52</v>
      </c>
    </row>
    <row r="3642" spans="1:28">
      <c r="A3642" t="s">
        <v>3836</v>
      </c>
      <c r="B3642" s="1">
        <v>45417</v>
      </c>
      <c r="C3642" t="s">
        <v>115</v>
      </c>
      <c r="D3642" t="s">
        <v>41</v>
      </c>
      <c r="E3642" t="s">
        <v>102</v>
      </c>
      <c r="F3642" t="s">
        <v>32</v>
      </c>
      <c r="G3642" t="s">
        <v>33</v>
      </c>
      <c r="H3642">
        <v>12.29</v>
      </c>
      <c r="I3642">
        <v>1833</v>
      </c>
      <c r="J3642">
        <v>86.72</v>
      </c>
      <c r="K3642">
        <v>6</v>
      </c>
      <c r="L3642" t="s">
        <v>44</v>
      </c>
      <c r="M3642" t="s">
        <v>60</v>
      </c>
      <c r="N3642">
        <v>43463.4</v>
      </c>
      <c r="O3642" t="s">
        <v>195</v>
      </c>
      <c r="P3642" t="s">
        <v>74</v>
      </c>
      <c r="Q3642">
        <v>83.07</v>
      </c>
      <c r="R3642">
        <v>4157.6000000000004</v>
      </c>
      <c r="S3642">
        <v>4302.8599999999997</v>
      </c>
      <c r="T3642">
        <v>7548.52</v>
      </c>
      <c r="U3642" t="str">
        <f>TEXT(Table1[[#This Row],[Booking_Date]],"mmm")</f>
        <v>May</v>
      </c>
      <c r="V3642">
        <f>YEAR(Table1[[#This Row],[Booking_Date]])</f>
        <v>2024</v>
      </c>
      <c r="W3642" t="s">
        <v>75</v>
      </c>
      <c r="X3642" t="str">
        <f>IF(Table1[[#This Row],[Freight_Cost]]&gt;50000,"High","Low")</f>
        <v>Low</v>
      </c>
      <c r="Y3642" s="5" t="str">
        <f>IF(Table1[[#This Row],[Profit]]&gt;10000,"Good","Average")</f>
        <v>Average</v>
      </c>
      <c r="Z3642" s="5" t="str" cm="1">
        <f t="array" ref="Z3642">_xlfn.IFS(K3642&lt;=5,"Excellent",K3642&lt;=10,"Good",TRUE,"Delayed")</f>
        <v>Good</v>
      </c>
      <c r="AA3642" s="5" t="str">
        <f>_xlfn.XLOOKUP(Table1[[#This Row],[Shipment_ID]],A:A,E:E)</f>
        <v>Maersk</v>
      </c>
      <c r="AB3642" s="5">
        <f t="shared" si="56"/>
        <v>7548.52</v>
      </c>
    </row>
    <row r="3643" spans="1:28">
      <c r="A3643" t="s">
        <v>3837</v>
      </c>
      <c r="B3643" s="1">
        <v>45362</v>
      </c>
      <c r="C3643" t="s">
        <v>50</v>
      </c>
      <c r="D3643" t="s">
        <v>30</v>
      </c>
      <c r="E3643" t="s">
        <v>83</v>
      </c>
      <c r="F3643" t="s">
        <v>58</v>
      </c>
      <c r="G3643" t="s">
        <v>67</v>
      </c>
      <c r="H3643">
        <v>21.97</v>
      </c>
      <c r="I3643">
        <v>654</v>
      </c>
      <c r="J3643">
        <v>90.16</v>
      </c>
      <c r="K3643">
        <v>2</v>
      </c>
      <c r="L3643" t="s">
        <v>44</v>
      </c>
      <c r="M3643" t="s">
        <v>60</v>
      </c>
      <c r="N3643">
        <v>50440.2</v>
      </c>
      <c r="O3643" t="s">
        <v>126</v>
      </c>
      <c r="P3643" t="s">
        <v>74</v>
      </c>
      <c r="Q3643">
        <v>85.36</v>
      </c>
      <c r="R3643">
        <v>2186.8000000000002</v>
      </c>
      <c r="S3643">
        <v>3219.54</v>
      </c>
      <c r="T3643">
        <v>5972.65</v>
      </c>
      <c r="U3643" t="str">
        <f>TEXT(Table1[[#This Row],[Booking_Date]],"mmm")</f>
        <v>Mar</v>
      </c>
      <c r="V3643">
        <f>YEAR(Table1[[#This Row],[Booking_Date]])</f>
        <v>2024</v>
      </c>
      <c r="W3643" t="s">
        <v>38</v>
      </c>
      <c r="X3643" t="str">
        <f>IF(Table1[[#This Row],[Freight_Cost]]&gt;50000,"High","Low")</f>
        <v>High</v>
      </c>
      <c r="Y3643" s="5" t="str">
        <f>IF(Table1[[#This Row],[Profit]]&gt;10000,"Good","Average")</f>
        <v>Average</v>
      </c>
      <c r="Z3643" s="5" t="str" cm="1">
        <f t="array" ref="Z3643">_xlfn.IFS(K3643&lt;=5,"Excellent",K3643&lt;=10,"Good",TRUE,"Delayed")</f>
        <v>Excellent</v>
      </c>
      <c r="AA3643" s="5" t="str">
        <f>_xlfn.XLOOKUP(Table1[[#This Row],[Shipment_ID]],A:A,E:E)</f>
        <v>MSC</v>
      </c>
      <c r="AB3643" s="5">
        <f t="shared" si="56"/>
        <v>5972.65</v>
      </c>
    </row>
    <row r="3644" spans="1:28">
      <c r="A3644" t="s">
        <v>3838</v>
      </c>
      <c r="B3644" s="1">
        <v>45465</v>
      </c>
      <c r="C3644" t="s">
        <v>89</v>
      </c>
      <c r="D3644" t="s">
        <v>108</v>
      </c>
      <c r="E3644" t="s">
        <v>83</v>
      </c>
      <c r="F3644" t="s">
        <v>58</v>
      </c>
      <c r="G3644" t="s">
        <v>33</v>
      </c>
      <c r="H3644">
        <v>18.89</v>
      </c>
      <c r="I3644">
        <v>1344</v>
      </c>
      <c r="J3644">
        <v>89.7</v>
      </c>
      <c r="K3644">
        <v>4</v>
      </c>
      <c r="L3644" t="s">
        <v>34</v>
      </c>
      <c r="M3644" t="s">
        <v>45</v>
      </c>
      <c r="N3644">
        <v>62393</v>
      </c>
      <c r="O3644" t="s">
        <v>213</v>
      </c>
      <c r="P3644" t="s">
        <v>74</v>
      </c>
      <c r="Q3644">
        <v>83.58</v>
      </c>
      <c r="R3644">
        <v>3443.6</v>
      </c>
      <c r="S3644">
        <v>4224.3999999999996</v>
      </c>
      <c r="T3644">
        <v>7897.37</v>
      </c>
      <c r="U3644" t="str">
        <f>TEXT(Table1[[#This Row],[Booking_Date]],"mmm")</f>
        <v>Jun</v>
      </c>
      <c r="V3644">
        <f>YEAR(Table1[[#This Row],[Booking_Date]])</f>
        <v>2024</v>
      </c>
      <c r="W3644" t="s">
        <v>75</v>
      </c>
      <c r="X3644" t="str">
        <f>IF(Table1[[#This Row],[Freight_Cost]]&gt;50000,"High","Low")</f>
        <v>High</v>
      </c>
      <c r="Y3644" s="5" t="str">
        <f>IF(Table1[[#This Row],[Profit]]&gt;10000,"Good","Average")</f>
        <v>Average</v>
      </c>
      <c r="Z3644" s="5" t="str" cm="1">
        <f t="array" ref="Z3644">_xlfn.IFS(K3644&lt;=5,"Excellent",K3644&lt;=10,"Good",TRUE,"Delayed")</f>
        <v>Excellent</v>
      </c>
      <c r="AA3644" s="5" t="str">
        <f>_xlfn.XLOOKUP(Table1[[#This Row],[Shipment_ID]],A:A,E:E)</f>
        <v>MSC</v>
      </c>
      <c r="AB3644" s="5">
        <f t="shared" si="56"/>
        <v>7897.37</v>
      </c>
    </row>
    <row r="3645" spans="1:28">
      <c r="A3645" t="s">
        <v>3839</v>
      </c>
      <c r="B3645" s="1">
        <v>45803</v>
      </c>
      <c r="C3645" t="s">
        <v>115</v>
      </c>
      <c r="D3645" t="s">
        <v>108</v>
      </c>
      <c r="E3645" t="s">
        <v>57</v>
      </c>
      <c r="F3645" t="s">
        <v>58</v>
      </c>
      <c r="G3645" t="s">
        <v>33</v>
      </c>
      <c r="H3645">
        <v>23.3</v>
      </c>
      <c r="I3645">
        <v>1808</v>
      </c>
      <c r="J3645">
        <v>102.97</v>
      </c>
      <c r="K3645">
        <v>5</v>
      </c>
      <c r="L3645" t="s">
        <v>34</v>
      </c>
      <c r="M3645" t="s">
        <v>60</v>
      </c>
      <c r="N3645">
        <v>72022.399999999994</v>
      </c>
      <c r="O3645" t="s">
        <v>410</v>
      </c>
      <c r="P3645" t="s">
        <v>74</v>
      </c>
      <c r="Q3645">
        <v>87.9</v>
      </c>
      <c r="R3645">
        <v>4548</v>
      </c>
      <c r="S3645">
        <v>2724.46</v>
      </c>
      <c r="T3645">
        <v>9761.0300000000007</v>
      </c>
      <c r="U3645" t="str">
        <f>TEXT(Table1[[#This Row],[Booking_Date]],"mmm")</f>
        <v>May</v>
      </c>
      <c r="V3645">
        <f>YEAR(Table1[[#This Row],[Booking_Date]])</f>
        <v>2025</v>
      </c>
      <c r="W3645" t="s">
        <v>75</v>
      </c>
      <c r="X3645" t="str">
        <f>IF(Table1[[#This Row],[Freight_Cost]]&gt;50000,"High","Low")</f>
        <v>High</v>
      </c>
      <c r="Y3645" s="5" t="str">
        <f>IF(Table1[[#This Row],[Profit]]&gt;10000,"Good","Average")</f>
        <v>Average</v>
      </c>
      <c r="Z3645" s="5" t="str" cm="1">
        <f t="array" ref="Z3645">_xlfn.IFS(K3645&lt;=5,"Excellent",K3645&lt;=10,"Good",TRUE,"Delayed")</f>
        <v>Excellent</v>
      </c>
      <c r="AA3645" s="5" t="str">
        <f>_xlfn.XLOOKUP(Table1[[#This Row],[Shipment_ID]],A:A,E:E)</f>
        <v>Evergreen</v>
      </c>
      <c r="AB3645" s="5">
        <f t="shared" si="56"/>
        <v>9761.0300000000007</v>
      </c>
    </row>
    <row r="3646" spans="1:28">
      <c r="A3646" t="s">
        <v>3840</v>
      </c>
      <c r="B3646" s="1">
        <v>46104</v>
      </c>
      <c r="C3646" t="s">
        <v>29</v>
      </c>
      <c r="D3646" t="s">
        <v>108</v>
      </c>
      <c r="E3646" t="s">
        <v>102</v>
      </c>
      <c r="F3646" t="s">
        <v>58</v>
      </c>
      <c r="G3646" t="s">
        <v>90</v>
      </c>
      <c r="H3646">
        <v>27.96</v>
      </c>
      <c r="I3646">
        <v>2795</v>
      </c>
      <c r="J3646">
        <v>87.1</v>
      </c>
      <c r="K3646">
        <v>7</v>
      </c>
      <c r="L3646" t="s">
        <v>34</v>
      </c>
      <c r="M3646" t="s">
        <v>35</v>
      </c>
      <c r="N3646">
        <v>90156</v>
      </c>
      <c r="O3646" t="s">
        <v>36</v>
      </c>
      <c r="P3646" t="s">
        <v>37</v>
      </c>
      <c r="Q3646">
        <v>85.78</v>
      </c>
      <c r="R3646">
        <v>6708.4</v>
      </c>
      <c r="S3646">
        <v>3681.91</v>
      </c>
      <c r="T3646">
        <v>11509.25</v>
      </c>
      <c r="U3646" t="str">
        <f>TEXT(Table1[[#This Row],[Booking_Date]],"mmm")</f>
        <v>Mar</v>
      </c>
      <c r="V3646">
        <f>YEAR(Table1[[#This Row],[Booking_Date]])</f>
        <v>2026</v>
      </c>
      <c r="W3646" t="s">
        <v>38</v>
      </c>
      <c r="X3646" t="str">
        <f>IF(Table1[[#This Row],[Freight_Cost]]&gt;50000,"High","Low")</f>
        <v>High</v>
      </c>
      <c r="Y3646" s="5" t="str">
        <f>IF(Table1[[#This Row],[Profit]]&gt;10000,"Good","Average")</f>
        <v>Good</v>
      </c>
      <c r="Z3646" s="5" t="str" cm="1">
        <f t="array" ref="Z3646">_xlfn.IFS(K3646&lt;=5,"Excellent",K3646&lt;=10,"Good",TRUE,"Delayed")</f>
        <v>Good</v>
      </c>
      <c r="AA3646" s="5" t="str">
        <f>_xlfn.XLOOKUP(Table1[[#This Row],[Shipment_ID]],A:A,E:E)</f>
        <v>Maersk</v>
      </c>
      <c r="AB3646" s="5">
        <f t="shared" si="56"/>
        <v>11509.25</v>
      </c>
    </row>
    <row r="3647" spans="1:28">
      <c r="A3647" t="s">
        <v>3841</v>
      </c>
      <c r="B3647" s="1">
        <v>45411</v>
      </c>
      <c r="C3647" t="s">
        <v>121</v>
      </c>
      <c r="D3647" t="s">
        <v>51</v>
      </c>
      <c r="E3647" t="s">
        <v>57</v>
      </c>
      <c r="F3647" t="s">
        <v>58</v>
      </c>
      <c r="G3647" t="s">
        <v>33</v>
      </c>
      <c r="H3647">
        <v>15.4</v>
      </c>
      <c r="I3647">
        <v>2267</v>
      </c>
      <c r="J3647">
        <v>95.58</v>
      </c>
      <c r="K3647">
        <v>7</v>
      </c>
      <c r="L3647" t="s">
        <v>44</v>
      </c>
      <c r="M3647" t="s">
        <v>35</v>
      </c>
      <c r="N3647">
        <v>68533.600000000006</v>
      </c>
      <c r="O3647" t="s">
        <v>211</v>
      </c>
      <c r="P3647" t="s">
        <v>74</v>
      </c>
      <c r="Q3647">
        <v>87.13</v>
      </c>
      <c r="R3647">
        <v>5150</v>
      </c>
      <c r="S3647">
        <v>2015.04</v>
      </c>
      <c r="T3647">
        <v>10351.33</v>
      </c>
      <c r="U3647" t="str">
        <f>TEXT(Table1[[#This Row],[Booking_Date]],"mmm")</f>
        <v>Apr</v>
      </c>
      <c r="V3647">
        <f>YEAR(Table1[[#This Row],[Booking_Date]])</f>
        <v>2024</v>
      </c>
      <c r="W3647" t="s">
        <v>75</v>
      </c>
      <c r="X3647" t="str">
        <f>IF(Table1[[#This Row],[Freight_Cost]]&gt;50000,"High","Low")</f>
        <v>High</v>
      </c>
      <c r="Y3647" s="5" t="str">
        <f>IF(Table1[[#This Row],[Profit]]&gt;10000,"Good","Average")</f>
        <v>Good</v>
      </c>
      <c r="Z3647" s="5" t="str" cm="1">
        <f t="array" ref="Z3647">_xlfn.IFS(K3647&lt;=5,"Excellent",K3647&lt;=10,"Good",TRUE,"Delayed")</f>
        <v>Good</v>
      </c>
      <c r="AA3647" s="5" t="str">
        <f>_xlfn.XLOOKUP(Table1[[#This Row],[Shipment_ID]],A:A,E:E)</f>
        <v>Evergreen</v>
      </c>
      <c r="AB3647" s="5">
        <f t="shared" si="56"/>
        <v>10351.33</v>
      </c>
    </row>
    <row r="3648" spans="1:28">
      <c r="A3648" t="s">
        <v>3842</v>
      </c>
      <c r="B3648" s="1">
        <v>46158</v>
      </c>
      <c r="C3648" t="s">
        <v>121</v>
      </c>
      <c r="D3648" t="s">
        <v>108</v>
      </c>
      <c r="E3648" t="s">
        <v>83</v>
      </c>
      <c r="F3648" t="s">
        <v>32</v>
      </c>
      <c r="G3648" t="s">
        <v>90</v>
      </c>
      <c r="H3648">
        <v>13.94</v>
      </c>
      <c r="I3648">
        <v>1554</v>
      </c>
      <c r="J3648">
        <v>88.99</v>
      </c>
      <c r="K3648">
        <v>5</v>
      </c>
      <c r="L3648" t="s">
        <v>34</v>
      </c>
      <c r="M3648" t="s">
        <v>35</v>
      </c>
      <c r="N3648">
        <v>50872.800000000003</v>
      </c>
      <c r="O3648" t="s">
        <v>425</v>
      </c>
      <c r="P3648" t="s">
        <v>47</v>
      </c>
      <c r="Q3648">
        <v>84.79</v>
      </c>
      <c r="R3648">
        <v>3665.6</v>
      </c>
      <c r="S3648">
        <v>3424.9</v>
      </c>
      <c r="T3648">
        <v>4725.3599999999997</v>
      </c>
      <c r="U3648" t="str">
        <f>TEXT(Table1[[#This Row],[Booking_Date]],"mmm")</f>
        <v>May</v>
      </c>
      <c r="V3648">
        <f>YEAR(Table1[[#This Row],[Booking_Date]])</f>
        <v>2026</v>
      </c>
      <c r="W3648" t="s">
        <v>75</v>
      </c>
      <c r="X3648" t="str">
        <f>IF(Table1[[#This Row],[Freight_Cost]]&gt;50000,"High","Low")</f>
        <v>High</v>
      </c>
      <c r="Y3648" s="5" t="str">
        <f>IF(Table1[[#This Row],[Profit]]&gt;10000,"Good","Average")</f>
        <v>Average</v>
      </c>
      <c r="Z3648" s="5" t="str" cm="1">
        <f t="array" ref="Z3648">_xlfn.IFS(K3648&lt;=5,"Excellent",K3648&lt;=10,"Good",TRUE,"Delayed")</f>
        <v>Excellent</v>
      </c>
      <c r="AA3648" s="5" t="str">
        <f>_xlfn.XLOOKUP(Table1[[#This Row],[Shipment_ID]],A:A,E:E)</f>
        <v>MSC</v>
      </c>
      <c r="AB3648" s="5">
        <f t="shared" si="56"/>
        <v>4725.3599999999997</v>
      </c>
    </row>
    <row r="3649" spans="1:28">
      <c r="A3649" t="s">
        <v>3843</v>
      </c>
      <c r="B3649" s="1">
        <v>45885</v>
      </c>
      <c r="C3649" t="s">
        <v>89</v>
      </c>
      <c r="D3649" t="s">
        <v>82</v>
      </c>
      <c r="E3649" t="s">
        <v>102</v>
      </c>
      <c r="F3649" t="s">
        <v>32</v>
      </c>
      <c r="G3649" t="s">
        <v>90</v>
      </c>
      <c r="H3649">
        <v>14.63</v>
      </c>
      <c r="I3649">
        <v>642</v>
      </c>
      <c r="J3649">
        <v>103.64</v>
      </c>
      <c r="K3649">
        <v>2</v>
      </c>
      <c r="L3649" t="s">
        <v>68</v>
      </c>
      <c r="M3649" t="s">
        <v>35</v>
      </c>
      <c r="N3649">
        <v>39807.800000000003</v>
      </c>
      <c r="O3649" t="s">
        <v>156</v>
      </c>
      <c r="P3649" t="s">
        <v>74</v>
      </c>
      <c r="Q3649">
        <v>83.14</v>
      </c>
      <c r="R3649">
        <v>1869.2</v>
      </c>
      <c r="S3649">
        <v>4097.1899999999996</v>
      </c>
      <c r="T3649">
        <v>6276.96</v>
      </c>
      <c r="U3649" t="str">
        <f>TEXT(Table1[[#This Row],[Booking_Date]],"mmm")</f>
        <v>Aug</v>
      </c>
      <c r="V3649">
        <f>YEAR(Table1[[#This Row],[Booking_Date]])</f>
        <v>2025</v>
      </c>
      <c r="W3649" t="s">
        <v>48</v>
      </c>
      <c r="X3649" t="str">
        <f>IF(Table1[[#This Row],[Freight_Cost]]&gt;50000,"High","Low")</f>
        <v>Low</v>
      </c>
      <c r="Y3649" s="5" t="str">
        <f>IF(Table1[[#This Row],[Profit]]&gt;10000,"Good","Average")</f>
        <v>Average</v>
      </c>
      <c r="Z3649" s="5" t="str" cm="1">
        <f t="array" ref="Z3649">_xlfn.IFS(K3649&lt;=5,"Excellent",K3649&lt;=10,"Good",TRUE,"Delayed")</f>
        <v>Excellent</v>
      </c>
      <c r="AA3649" s="5" t="str">
        <f>_xlfn.XLOOKUP(Table1[[#This Row],[Shipment_ID]],A:A,E:E)</f>
        <v>Maersk</v>
      </c>
      <c r="AB3649" s="5">
        <f t="shared" si="56"/>
        <v>6276.96</v>
      </c>
    </row>
    <row r="3650" spans="1:28">
      <c r="A3650" t="s">
        <v>3844</v>
      </c>
      <c r="B3650" s="1">
        <v>45302</v>
      </c>
      <c r="C3650" t="s">
        <v>64</v>
      </c>
      <c r="D3650" t="s">
        <v>65</v>
      </c>
      <c r="E3650" t="s">
        <v>83</v>
      </c>
      <c r="F3650" t="s">
        <v>58</v>
      </c>
      <c r="G3650" t="s">
        <v>52</v>
      </c>
      <c r="H3650">
        <v>16.41</v>
      </c>
      <c r="I3650">
        <v>2221</v>
      </c>
      <c r="J3650">
        <v>89.77</v>
      </c>
      <c r="K3650">
        <v>6</v>
      </c>
      <c r="L3650" t="s">
        <v>34</v>
      </c>
      <c r="M3650" t="s">
        <v>35</v>
      </c>
      <c r="N3650">
        <v>73193.399999999994</v>
      </c>
      <c r="O3650" t="s">
        <v>385</v>
      </c>
      <c r="P3650" t="s">
        <v>78</v>
      </c>
      <c r="Q3650">
        <v>84.16</v>
      </c>
      <c r="R3650">
        <v>5098.3999999999996</v>
      </c>
      <c r="S3650">
        <v>2726.37</v>
      </c>
      <c r="T3650">
        <v>11265.17</v>
      </c>
      <c r="U3650" t="str">
        <f>TEXT(Table1[[#This Row],[Booking_Date]],"mmm")</f>
        <v>Jan</v>
      </c>
      <c r="V3650">
        <f>YEAR(Table1[[#This Row],[Booking_Date]])</f>
        <v>2024</v>
      </c>
      <c r="W3650" t="s">
        <v>38</v>
      </c>
      <c r="X3650" t="str">
        <f>IF(Table1[[#This Row],[Freight_Cost]]&gt;50000,"High","Low")</f>
        <v>High</v>
      </c>
      <c r="Y3650" s="5" t="str">
        <f>IF(Table1[[#This Row],[Profit]]&gt;10000,"Good","Average")</f>
        <v>Good</v>
      </c>
      <c r="Z3650" s="5" t="str" cm="1">
        <f t="array" ref="Z3650">_xlfn.IFS(K3650&lt;=5,"Excellent",K3650&lt;=10,"Good",TRUE,"Delayed")</f>
        <v>Good</v>
      </c>
      <c r="AA3650" s="5" t="str">
        <f>_xlfn.XLOOKUP(Table1[[#This Row],[Shipment_ID]],A:A,E:E)</f>
        <v>MSC</v>
      </c>
      <c r="AB3650" s="5">
        <f t="shared" ref="AB3650:AB3713" si="57">INDEX(T:T,MATCH(A3650,A:A,0))</f>
        <v>11265.17</v>
      </c>
    </row>
    <row r="3651" spans="1:28">
      <c r="A3651" t="s">
        <v>3845</v>
      </c>
      <c r="B3651" s="1">
        <v>45521</v>
      </c>
      <c r="C3651" t="s">
        <v>89</v>
      </c>
      <c r="D3651" t="s">
        <v>56</v>
      </c>
      <c r="E3651" t="s">
        <v>66</v>
      </c>
      <c r="F3651" t="s">
        <v>58</v>
      </c>
      <c r="G3651" t="s">
        <v>43</v>
      </c>
      <c r="H3651">
        <v>28</v>
      </c>
      <c r="I3651">
        <v>961</v>
      </c>
      <c r="J3651">
        <v>99.59</v>
      </c>
      <c r="K3651">
        <v>2</v>
      </c>
      <c r="L3651" t="s">
        <v>34</v>
      </c>
      <c r="M3651" t="s">
        <v>35</v>
      </c>
      <c r="N3651">
        <v>69682.8</v>
      </c>
      <c r="O3651" t="s">
        <v>150</v>
      </c>
      <c r="P3651" t="s">
        <v>47</v>
      </c>
      <c r="Q3651">
        <v>81.09</v>
      </c>
      <c r="R3651">
        <v>3042</v>
      </c>
      <c r="S3651">
        <v>3296.12</v>
      </c>
      <c r="T3651">
        <v>5630.66</v>
      </c>
      <c r="U3651" t="str">
        <f>TEXT(Table1[[#This Row],[Booking_Date]],"mmm")</f>
        <v>Aug</v>
      </c>
      <c r="V3651">
        <f>YEAR(Table1[[#This Row],[Booking_Date]])</f>
        <v>2024</v>
      </c>
      <c r="W3651" t="s">
        <v>48</v>
      </c>
      <c r="X3651" t="str">
        <f>IF(Table1[[#This Row],[Freight_Cost]]&gt;50000,"High","Low")</f>
        <v>High</v>
      </c>
      <c r="Y3651" s="5" t="str">
        <f>IF(Table1[[#This Row],[Profit]]&gt;10000,"Good","Average")</f>
        <v>Average</v>
      </c>
      <c r="Z3651" s="5" t="str" cm="1">
        <f t="array" ref="Z3651">_xlfn.IFS(K3651&lt;=5,"Excellent",K3651&lt;=10,"Good",TRUE,"Delayed")</f>
        <v>Excellent</v>
      </c>
      <c r="AA3651" s="5" t="str">
        <f>_xlfn.XLOOKUP(Table1[[#This Row],[Shipment_ID]],A:A,E:E)</f>
        <v>COSCO</v>
      </c>
      <c r="AB3651" s="5">
        <f t="shared" si="57"/>
        <v>5630.66</v>
      </c>
    </row>
    <row r="3652" spans="1:28">
      <c r="A3652" t="s">
        <v>3846</v>
      </c>
      <c r="B3652" s="1">
        <v>46104</v>
      </c>
      <c r="C3652" t="s">
        <v>115</v>
      </c>
      <c r="D3652" t="s">
        <v>108</v>
      </c>
      <c r="E3652" t="s">
        <v>102</v>
      </c>
      <c r="F3652" t="s">
        <v>58</v>
      </c>
      <c r="G3652" t="s">
        <v>90</v>
      </c>
      <c r="H3652">
        <v>10.01</v>
      </c>
      <c r="I3652">
        <v>1728</v>
      </c>
      <c r="J3652">
        <v>86.98</v>
      </c>
      <c r="K3652">
        <v>6</v>
      </c>
      <c r="L3652" t="s">
        <v>44</v>
      </c>
      <c r="M3652" t="s">
        <v>60</v>
      </c>
      <c r="N3652">
        <v>52182.6</v>
      </c>
      <c r="O3652" t="s">
        <v>283</v>
      </c>
      <c r="P3652" t="s">
        <v>70</v>
      </c>
      <c r="Q3652">
        <v>83.9</v>
      </c>
      <c r="R3652">
        <v>3856.4</v>
      </c>
      <c r="S3652">
        <v>3464.69</v>
      </c>
      <c r="T3652">
        <v>8784.7999999999993</v>
      </c>
      <c r="U3652" t="str">
        <f>TEXT(Table1[[#This Row],[Booking_Date]],"mmm")</f>
        <v>Mar</v>
      </c>
      <c r="V3652">
        <f>YEAR(Table1[[#This Row],[Booking_Date]])</f>
        <v>2026</v>
      </c>
      <c r="W3652" t="s">
        <v>38</v>
      </c>
      <c r="X3652" t="str">
        <f>IF(Table1[[#This Row],[Freight_Cost]]&gt;50000,"High","Low")</f>
        <v>High</v>
      </c>
      <c r="Y3652" s="5" t="str">
        <f>IF(Table1[[#This Row],[Profit]]&gt;10000,"Good","Average")</f>
        <v>Average</v>
      </c>
      <c r="Z3652" s="5" t="str" cm="1">
        <f t="array" ref="Z3652">_xlfn.IFS(K3652&lt;=5,"Excellent",K3652&lt;=10,"Good",TRUE,"Delayed")</f>
        <v>Good</v>
      </c>
      <c r="AA3652" s="5" t="str">
        <f>_xlfn.XLOOKUP(Table1[[#This Row],[Shipment_ID]],A:A,E:E)</f>
        <v>Maersk</v>
      </c>
      <c r="AB3652" s="5">
        <f t="shared" si="57"/>
        <v>8784.7999999999993</v>
      </c>
    </row>
    <row r="3653" spans="1:28">
      <c r="A3653" t="s">
        <v>3847</v>
      </c>
      <c r="B3653" s="1">
        <v>45303</v>
      </c>
      <c r="C3653" t="s">
        <v>64</v>
      </c>
      <c r="D3653" t="s">
        <v>72</v>
      </c>
      <c r="E3653" t="s">
        <v>83</v>
      </c>
      <c r="F3653" t="s">
        <v>58</v>
      </c>
      <c r="G3653" t="s">
        <v>43</v>
      </c>
      <c r="H3653">
        <v>27.34</v>
      </c>
      <c r="I3653">
        <v>2768</v>
      </c>
      <c r="J3653">
        <v>85.83</v>
      </c>
      <c r="K3653">
        <v>7</v>
      </c>
      <c r="L3653" t="s">
        <v>44</v>
      </c>
      <c r="M3653" t="s">
        <v>60</v>
      </c>
      <c r="N3653">
        <v>80121.600000000006</v>
      </c>
      <c r="O3653" t="s">
        <v>343</v>
      </c>
      <c r="P3653" t="s">
        <v>70</v>
      </c>
      <c r="Q3653">
        <v>85.28</v>
      </c>
      <c r="R3653">
        <v>6629.6</v>
      </c>
      <c r="S3653">
        <v>4303.09</v>
      </c>
      <c r="T3653">
        <v>8872.2900000000009</v>
      </c>
      <c r="U3653" t="str">
        <f>TEXT(Table1[[#This Row],[Booking_Date]],"mmm")</f>
        <v>Jan</v>
      </c>
      <c r="V3653">
        <f>YEAR(Table1[[#This Row],[Booking_Date]])</f>
        <v>2024</v>
      </c>
      <c r="W3653" t="s">
        <v>38</v>
      </c>
      <c r="X3653" t="str">
        <f>IF(Table1[[#This Row],[Freight_Cost]]&gt;50000,"High","Low")</f>
        <v>High</v>
      </c>
      <c r="Y3653" s="5" t="str">
        <f>IF(Table1[[#This Row],[Profit]]&gt;10000,"Good","Average")</f>
        <v>Average</v>
      </c>
      <c r="Z3653" s="5" t="str" cm="1">
        <f t="array" ref="Z3653">_xlfn.IFS(K3653&lt;=5,"Excellent",K3653&lt;=10,"Good",TRUE,"Delayed")</f>
        <v>Good</v>
      </c>
      <c r="AA3653" s="5" t="str">
        <f>_xlfn.XLOOKUP(Table1[[#This Row],[Shipment_ID]],A:A,E:E)</f>
        <v>MSC</v>
      </c>
      <c r="AB3653" s="5">
        <f t="shared" si="57"/>
        <v>8872.2900000000009</v>
      </c>
    </row>
    <row r="3654" spans="1:28">
      <c r="A3654" t="s">
        <v>3848</v>
      </c>
      <c r="B3654" s="1">
        <v>45499</v>
      </c>
      <c r="C3654" t="s">
        <v>40</v>
      </c>
      <c r="D3654" t="s">
        <v>72</v>
      </c>
      <c r="E3654" t="s">
        <v>99</v>
      </c>
      <c r="F3654" t="s">
        <v>58</v>
      </c>
      <c r="G3654" t="s">
        <v>90</v>
      </c>
      <c r="H3654">
        <v>10.65</v>
      </c>
      <c r="I3654">
        <v>904</v>
      </c>
      <c r="J3654">
        <v>99.7</v>
      </c>
      <c r="K3654">
        <v>2</v>
      </c>
      <c r="L3654" t="s">
        <v>44</v>
      </c>
      <c r="M3654" t="s">
        <v>35</v>
      </c>
      <c r="N3654">
        <v>48397</v>
      </c>
      <c r="O3654" t="s">
        <v>336</v>
      </c>
      <c r="P3654" t="s">
        <v>74</v>
      </c>
      <c r="Q3654">
        <v>88.85</v>
      </c>
      <c r="R3654">
        <v>2234</v>
      </c>
      <c r="S3654">
        <v>1773.06</v>
      </c>
      <c r="T3654">
        <v>6399.82</v>
      </c>
      <c r="U3654" t="str">
        <f>TEXT(Table1[[#This Row],[Booking_Date]],"mmm")</f>
        <v>Jul</v>
      </c>
      <c r="V3654">
        <f>YEAR(Table1[[#This Row],[Booking_Date]])</f>
        <v>2024</v>
      </c>
      <c r="W3654" t="s">
        <v>48</v>
      </c>
      <c r="X3654" t="str">
        <f>IF(Table1[[#This Row],[Freight_Cost]]&gt;50000,"High","Low")</f>
        <v>Low</v>
      </c>
      <c r="Y3654" s="5" t="str">
        <f>IF(Table1[[#This Row],[Profit]]&gt;10000,"Good","Average")</f>
        <v>Average</v>
      </c>
      <c r="Z3654" s="5" t="str" cm="1">
        <f t="array" ref="Z3654">_xlfn.IFS(K3654&lt;=5,"Excellent",K3654&lt;=10,"Good",TRUE,"Delayed")</f>
        <v>Excellent</v>
      </c>
      <c r="AA3654" s="5" t="str">
        <f>_xlfn.XLOOKUP(Table1[[#This Row],[Shipment_ID]],A:A,E:E)</f>
        <v>ONE</v>
      </c>
      <c r="AB3654" s="5">
        <f t="shared" si="57"/>
        <v>6399.82</v>
      </c>
    </row>
    <row r="3655" spans="1:28">
      <c r="A3655" t="s">
        <v>3849</v>
      </c>
      <c r="B3655" s="1">
        <v>45662</v>
      </c>
      <c r="C3655" t="s">
        <v>115</v>
      </c>
      <c r="D3655" t="s">
        <v>65</v>
      </c>
      <c r="E3655" t="s">
        <v>66</v>
      </c>
      <c r="F3655" t="s">
        <v>32</v>
      </c>
      <c r="G3655" t="s">
        <v>59</v>
      </c>
      <c r="H3655">
        <v>19.190000000000001</v>
      </c>
      <c r="I3655">
        <v>1624</v>
      </c>
      <c r="J3655">
        <v>93.73</v>
      </c>
      <c r="K3655">
        <v>6</v>
      </c>
      <c r="L3655" t="s">
        <v>34</v>
      </c>
      <c r="M3655" t="s">
        <v>60</v>
      </c>
      <c r="N3655">
        <v>53006.6</v>
      </c>
      <c r="O3655" t="s">
        <v>197</v>
      </c>
      <c r="P3655" t="s">
        <v>70</v>
      </c>
      <c r="Q3655">
        <v>83.5</v>
      </c>
      <c r="R3655">
        <v>4015.6</v>
      </c>
      <c r="S3655">
        <v>4686.41</v>
      </c>
      <c r="T3655">
        <v>9105.1200000000008</v>
      </c>
      <c r="U3655" t="str">
        <f>TEXT(Table1[[#This Row],[Booking_Date]],"mmm")</f>
        <v>Jan</v>
      </c>
      <c r="V3655">
        <f>YEAR(Table1[[#This Row],[Booking_Date]])</f>
        <v>2025</v>
      </c>
      <c r="W3655" t="s">
        <v>38</v>
      </c>
      <c r="X3655" t="str">
        <f>IF(Table1[[#This Row],[Freight_Cost]]&gt;50000,"High","Low")</f>
        <v>High</v>
      </c>
      <c r="Y3655" s="5" t="str">
        <f>IF(Table1[[#This Row],[Profit]]&gt;10000,"Good","Average")</f>
        <v>Average</v>
      </c>
      <c r="Z3655" s="5" t="str" cm="1">
        <f t="array" ref="Z3655">_xlfn.IFS(K3655&lt;=5,"Excellent",K3655&lt;=10,"Good",TRUE,"Delayed")</f>
        <v>Good</v>
      </c>
      <c r="AA3655" s="5" t="str">
        <f>_xlfn.XLOOKUP(Table1[[#This Row],[Shipment_ID]],A:A,E:E)</f>
        <v>COSCO</v>
      </c>
      <c r="AB3655" s="5">
        <f t="shared" si="57"/>
        <v>9105.1200000000008</v>
      </c>
    </row>
    <row r="3656" spans="1:28">
      <c r="A3656" t="s">
        <v>3850</v>
      </c>
      <c r="B3656" s="1">
        <v>45509</v>
      </c>
      <c r="C3656" t="s">
        <v>64</v>
      </c>
      <c r="D3656" t="s">
        <v>41</v>
      </c>
      <c r="E3656" t="s">
        <v>102</v>
      </c>
      <c r="F3656" t="s">
        <v>32</v>
      </c>
      <c r="G3656" t="s">
        <v>90</v>
      </c>
      <c r="H3656">
        <v>14.13</v>
      </c>
      <c r="I3656">
        <v>2176</v>
      </c>
      <c r="J3656">
        <v>99.04</v>
      </c>
      <c r="K3656">
        <v>5</v>
      </c>
      <c r="L3656" t="s">
        <v>68</v>
      </c>
      <c r="M3656" t="s">
        <v>60</v>
      </c>
      <c r="N3656">
        <v>53213.8</v>
      </c>
      <c r="O3656" t="s">
        <v>219</v>
      </c>
      <c r="P3656" t="s">
        <v>78</v>
      </c>
      <c r="Q3656">
        <v>84.99</v>
      </c>
      <c r="R3656">
        <v>4917.2</v>
      </c>
      <c r="S3656">
        <v>4027.31</v>
      </c>
      <c r="T3656">
        <v>6852.79</v>
      </c>
      <c r="U3656" t="str">
        <f>TEXT(Table1[[#This Row],[Booking_Date]],"mmm")</f>
        <v>Aug</v>
      </c>
      <c r="V3656">
        <f>YEAR(Table1[[#This Row],[Booking_Date]])</f>
        <v>2024</v>
      </c>
      <c r="W3656" t="s">
        <v>48</v>
      </c>
      <c r="X3656" t="str">
        <f>IF(Table1[[#This Row],[Freight_Cost]]&gt;50000,"High","Low")</f>
        <v>High</v>
      </c>
      <c r="Y3656" s="5" t="str">
        <f>IF(Table1[[#This Row],[Profit]]&gt;10000,"Good","Average")</f>
        <v>Average</v>
      </c>
      <c r="Z3656" s="5" t="str" cm="1">
        <f t="array" ref="Z3656">_xlfn.IFS(K3656&lt;=5,"Excellent",K3656&lt;=10,"Good",TRUE,"Delayed")</f>
        <v>Excellent</v>
      </c>
      <c r="AA3656" s="5" t="str">
        <f>_xlfn.XLOOKUP(Table1[[#This Row],[Shipment_ID]],A:A,E:E)</f>
        <v>Maersk</v>
      </c>
      <c r="AB3656" s="5">
        <f t="shared" si="57"/>
        <v>6852.79</v>
      </c>
    </row>
    <row r="3657" spans="1:28">
      <c r="A3657" t="s">
        <v>3851</v>
      </c>
      <c r="B3657" s="1">
        <v>46108</v>
      </c>
      <c r="C3657" t="s">
        <v>40</v>
      </c>
      <c r="D3657" t="s">
        <v>82</v>
      </c>
      <c r="E3657" t="s">
        <v>57</v>
      </c>
      <c r="F3657" t="s">
        <v>32</v>
      </c>
      <c r="G3657" t="s">
        <v>33</v>
      </c>
      <c r="H3657">
        <v>26.13</v>
      </c>
      <c r="I3657">
        <v>312</v>
      </c>
      <c r="J3657">
        <v>99.61</v>
      </c>
      <c r="K3657">
        <v>2</v>
      </c>
      <c r="L3657" t="s">
        <v>44</v>
      </c>
      <c r="M3657" t="s">
        <v>45</v>
      </c>
      <c r="N3657">
        <v>40714.199999999997</v>
      </c>
      <c r="O3657" t="s">
        <v>324</v>
      </c>
      <c r="P3657" t="s">
        <v>54</v>
      </c>
      <c r="Q3657">
        <v>81.99</v>
      </c>
      <c r="R3657">
        <v>1669.2</v>
      </c>
      <c r="S3657">
        <v>4235.08</v>
      </c>
      <c r="T3657">
        <v>5347.93</v>
      </c>
      <c r="U3657" t="str">
        <f>TEXT(Table1[[#This Row],[Booking_Date]],"mmm")</f>
        <v>Mar</v>
      </c>
      <c r="V3657">
        <f>YEAR(Table1[[#This Row],[Booking_Date]])</f>
        <v>2026</v>
      </c>
      <c r="W3657" t="s">
        <v>38</v>
      </c>
      <c r="X3657" t="str">
        <f>IF(Table1[[#This Row],[Freight_Cost]]&gt;50000,"High","Low")</f>
        <v>Low</v>
      </c>
      <c r="Y3657" s="5" t="str">
        <f>IF(Table1[[#This Row],[Profit]]&gt;10000,"Good","Average")</f>
        <v>Average</v>
      </c>
      <c r="Z3657" s="5" t="str" cm="1">
        <f t="array" ref="Z3657">_xlfn.IFS(K3657&lt;=5,"Excellent",K3657&lt;=10,"Good",TRUE,"Delayed")</f>
        <v>Excellent</v>
      </c>
      <c r="AA3657" s="5" t="str">
        <f>_xlfn.XLOOKUP(Table1[[#This Row],[Shipment_ID]],A:A,E:E)</f>
        <v>Evergreen</v>
      </c>
      <c r="AB3657" s="5">
        <f t="shared" si="57"/>
        <v>5347.93</v>
      </c>
    </row>
    <row r="3658" spans="1:28">
      <c r="A3658" t="s">
        <v>3852</v>
      </c>
      <c r="B3658" s="1">
        <v>46044</v>
      </c>
      <c r="C3658" t="s">
        <v>29</v>
      </c>
      <c r="D3658" t="s">
        <v>82</v>
      </c>
      <c r="E3658" t="s">
        <v>99</v>
      </c>
      <c r="F3658" t="s">
        <v>58</v>
      </c>
      <c r="G3658" t="s">
        <v>67</v>
      </c>
      <c r="H3658">
        <v>16.86</v>
      </c>
      <c r="I3658">
        <v>1589</v>
      </c>
      <c r="J3658">
        <v>90.27</v>
      </c>
      <c r="K3658">
        <v>3</v>
      </c>
      <c r="L3658" t="s">
        <v>68</v>
      </c>
      <c r="M3658" t="s">
        <v>45</v>
      </c>
      <c r="N3658">
        <v>61074.400000000001</v>
      </c>
      <c r="O3658" t="s">
        <v>184</v>
      </c>
      <c r="P3658" t="s">
        <v>70</v>
      </c>
      <c r="Q3658">
        <v>86.83</v>
      </c>
      <c r="R3658">
        <v>3852.4</v>
      </c>
      <c r="S3658">
        <v>4351.43</v>
      </c>
      <c r="T3658">
        <v>8224.49</v>
      </c>
      <c r="U3658" t="str">
        <f>TEXT(Table1[[#This Row],[Booking_Date]],"mmm")</f>
        <v>Jan</v>
      </c>
      <c r="V3658">
        <f>YEAR(Table1[[#This Row],[Booking_Date]])</f>
        <v>2026</v>
      </c>
      <c r="W3658" t="s">
        <v>38</v>
      </c>
      <c r="X3658" t="str">
        <f>IF(Table1[[#This Row],[Freight_Cost]]&gt;50000,"High","Low")</f>
        <v>High</v>
      </c>
      <c r="Y3658" s="5" t="str">
        <f>IF(Table1[[#This Row],[Profit]]&gt;10000,"Good","Average")</f>
        <v>Average</v>
      </c>
      <c r="Z3658" s="5" t="str" cm="1">
        <f t="array" ref="Z3658">_xlfn.IFS(K3658&lt;=5,"Excellent",K3658&lt;=10,"Good",TRUE,"Delayed")</f>
        <v>Excellent</v>
      </c>
      <c r="AA3658" s="5" t="str">
        <f>_xlfn.XLOOKUP(Table1[[#This Row],[Shipment_ID]],A:A,E:E)</f>
        <v>ONE</v>
      </c>
      <c r="AB3658" s="5">
        <f t="shared" si="57"/>
        <v>8224.49</v>
      </c>
    </row>
    <row r="3659" spans="1:28">
      <c r="A3659" t="s">
        <v>3853</v>
      </c>
      <c r="B3659" s="1">
        <v>45825</v>
      </c>
      <c r="C3659" t="s">
        <v>64</v>
      </c>
      <c r="D3659" t="s">
        <v>56</v>
      </c>
      <c r="E3659" t="s">
        <v>57</v>
      </c>
      <c r="F3659" t="s">
        <v>32</v>
      </c>
      <c r="G3659" t="s">
        <v>67</v>
      </c>
      <c r="H3659">
        <v>10.029999999999999</v>
      </c>
      <c r="I3659">
        <v>2080</v>
      </c>
      <c r="J3659">
        <v>86.53</v>
      </c>
      <c r="K3659">
        <v>7</v>
      </c>
      <c r="L3659" t="s">
        <v>34</v>
      </c>
      <c r="M3659" t="s">
        <v>45</v>
      </c>
      <c r="N3659">
        <v>50870.6</v>
      </c>
      <c r="O3659" t="s">
        <v>385</v>
      </c>
      <c r="P3659" t="s">
        <v>70</v>
      </c>
      <c r="Q3659">
        <v>87.3</v>
      </c>
      <c r="R3659">
        <v>4561.2</v>
      </c>
      <c r="S3659">
        <v>4122.42</v>
      </c>
      <c r="T3659">
        <v>6461.87</v>
      </c>
      <c r="U3659" t="str">
        <f>TEXT(Table1[[#This Row],[Booking_Date]],"mmm")</f>
        <v>Jun</v>
      </c>
      <c r="V3659">
        <f>YEAR(Table1[[#This Row],[Booking_Date]])</f>
        <v>2025</v>
      </c>
      <c r="W3659" t="s">
        <v>75</v>
      </c>
      <c r="X3659" t="str">
        <f>IF(Table1[[#This Row],[Freight_Cost]]&gt;50000,"High","Low")</f>
        <v>High</v>
      </c>
      <c r="Y3659" s="5" t="str">
        <f>IF(Table1[[#This Row],[Profit]]&gt;10000,"Good","Average")</f>
        <v>Average</v>
      </c>
      <c r="Z3659" s="5" t="str" cm="1">
        <f t="array" ref="Z3659">_xlfn.IFS(K3659&lt;=5,"Excellent",K3659&lt;=10,"Good",TRUE,"Delayed")</f>
        <v>Good</v>
      </c>
      <c r="AA3659" s="5" t="str">
        <f>_xlfn.XLOOKUP(Table1[[#This Row],[Shipment_ID]],A:A,E:E)</f>
        <v>Evergreen</v>
      </c>
      <c r="AB3659" s="5">
        <f t="shared" si="57"/>
        <v>6461.87</v>
      </c>
    </row>
    <row r="3660" spans="1:28">
      <c r="A3660" t="s">
        <v>3854</v>
      </c>
      <c r="B3660" s="1">
        <v>46147</v>
      </c>
      <c r="C3660" t="s">
        <v>89</v>
      </c>
      <c r="D3660" t="s">
        <v>82</v>
      </c>
      <c r="E3660" t="s">
        <v>99</v>
      </c>
      <c r="F3660" t="s">
        <v>32</v>
      </c>
      <c r="G3660" t="s">
        <v>90</v>
      </c>
      <c r="H3660">
        <v>18.87</v>
      </c>
      <c r="I3660">
        <v>1854</v>
      </c>
      <c r="J3660">
        <v>99.35</v>
      </c>
      <c r="K3660">
        <v>5</v>
      </c>
      <c r="L3660" t="s">
        <v>68</v>
      </c>
      <c r="M3660" t="s">
        <v>45</v>
      </c>
      <c r="N3660">
        <v>55153</v>
      </c>
      <c r="O3660" t="s">
        <v>989</v>
      </c>
      <c r="P3660" t="s">
        <v>62</v>
      </c>
      <c r="Q3660">
        <v>84.34</v>
      </c>
      <c r="R3660">
        <v>4462.8</v>
      </c>
      <c r="S3660">
        <v>4557.8100000000004</v>
      </c>
      <c r="T3660">
        <v>8144.05</v>
      </c>
      <c r="U3660" t="str">
        <f>TEXT(Table1[[#This Row],[Booking_Date]],"mmm")</f>
        <v>May</v>
      </c>
      <c r="V3660">
        <f>YEAR(Table1[[#This Row],[Booking_Date]])</f>
        <v>2026</v>
      </c>
      <c r="W3660" t="s">
        <v>75</v>
      </c>
      <c r="X3660" t="str">
        <f>IF(Table1[[#This Row],[Freight_Cost]]&gt;50000,"High","Low")</f>
        <v>High</v>
      </c>
      <c r="Y3660" s="5" t="str">
        <f>IF(Table1[[#This Row],[Profit]]&gt;10000,"Good","Average")</f>
        <v>Average</v>
      </c>
      <c r="Z3660" s="5" t="str" cm="1">
        <f t="array" ref="Z3660">_xlfn.IFS(K3660&lt;=5,"Excellent",K3660&lt;=10,"Good",TRUE,"Delayed")</f>
        <v>Excellent</v>
      </c>
      <c r="AA3660" s="5" t="str">
        <f>_xlfn.XLOOKUP(Table1[[#This Row],[Shipment_ID]],A:A,E:E)</f>
        <v>ONE</v>
      </c>
      <c r="AB3660" s="5">
        <f t="shared" si="57"/>
        <v>8144.05</v>
      </c>
    </row>
    <row r="3661" spans="1:28">
      <c r="A3661" t="s">
        <v>3855</v>
      </c>
      <c r="B3661" s="1">
        <v>45471</v>
      </c>
      <c r="C3661" t="s">
        <v>50</v>
      </c>
      <c r="D3661" t="s">
        <v>56</v>
      </c>
      <c r="E3661" t="s">
        <v>31</v>
      </c>
      <c r="F3661" t="s">
        <v>32</v>
      </c>
      <c r="G3661" t="s">
        <v>33</v>
      </c>
      <c r="H3661">
        <v>10.7</v>
      </c>
      <c r="I3661">
        <v>1655</v>
      </c>
      <c r="J3661">
        <v>98.07</v>
      </c>
      <c r="K3661">
        <v>5</v>
      </c>
      <c r="L3661" t="s">
        <v>34</v>
      </c>
      <c r="M3661" t="s">
        <v>35</v>
      </c>
      <c r="N3661">
        <v>50258.400000000001</v>
      </c>
      <c r="O3661" t="s">
        <v>436</v>
      </c>
      <c r="P3661" t="s">
        <v>74</v>
      </c>
      <c r="Q3661">
        <v>88.12</v>
      </c>
      <c r="R3661">
        <v>3738</v>
      </c>
      <c r="S3661">
        <v>3284.41</v>
      </c>
      <c r="T3661">
        <v>4988.24</v>
      </c>
      <c r="U3661" t="str">
        <f>TEXT(Table1[[#This Row],[Booking_Date]],"mmm")</f>
        <v>Jun</v>
      </c>
      <c r="V3661">
        <f>YEAR(Table1[[#This Row],[Booking_Date]])</f>
        <v>2024</v>
      </c>
      <c r="W3661" t="s">
        <v>75</v>
      </c>
      <c r="X3661" t="str">
        <f>IF(Table1[[#This Row],[Freight_Cost]]&gt;50000,"High","Low")</f>
        <v>High</v>
      </c>
      <c r="Y3661" s="5" t="str">
        <f>IF(Table1[[#This Row],[Profit]]&gt;10000,"Good","Average")</f>
        <v>Average</v>
      </c>
      <c r="Z3661" s="5" t="str" cm="1">
        <f t="array" ref="Z3661">_xlfn.IFS(K3661&lt;=5,"Excellent",K3661&lt;=10,"Good",TRUE,"Delayed")</f>
        <v>Excellent</v>
      </c>
      <c r="AA3661" s="5" t="str">
        <f>_xlfn.XLOOKUP(Table1[[#This Row],[Shipment_ID]],A:A,E:E)</f>
        <v>Hapag-Lloyd</v>
      </c>
      <c r="AB3661" s="5">
        <f t="shared" si="57"/>
        <v>4988.24</v>
      </c>
    </row>
    <row r="3662" spans="1:28">
      <c r="A3662" t="s">
        <v>3856</v>
      </c>
      <c r="B3662" s="1">
        <v>45889</v>
      </c>
      <c r="C3662" t="s">
        <v>115</v>
      </c>
      <c r="D3662" t="s">
        <v>108</v>
      </c>
      <c r="E3662" t="s">
        <v>31</v>
      </c>
      <c r="F3662" t="s">
        <v>32</v>
      </c>
      <c r="G3662" t="s">
        <v>52</v>
      </c>
      <c r="H3662">
        <v>22.19</v>
      </c>
      <c r="I3662">
        <v>738</v>
      </c>
      <c r="J3662">
        <v>95.41</v>
      </c>
      <c r="K3662">
        <v>2</v>
      </c>
      <c r="L3662" t="s">
        <v>44</v>
      </c>
      <c r="M3662" t="s">
        <v>35</v>
      </c>
      <c r="N3662">
        <v>44276.2</v>
      </c>
      <c r="O3662" t="s">
        <v>118</v>
      </c>
      <c r="P3662" t="s">
        <v>37</v>
      </c>
      <c r="Q3662">
        <v>83.04</v>
      </c>
      <c r="R3662">
        <v>2363.6</v>
      </c>
      <c r="S3662">
        <v>1789.73</v>
      </c>
      <c r="T3662">
        <v>4386.6899999999996</v>
      </c>
      <c r="U3662" t="str">
        <f>TEXT(Table1[[#This Row],[Booking_Date]],"mmm")</f>
        <v>Aug</v>
      </c>
      <c r="V3662">
        <f>YEAR(Table1[[#This Row],[Booking_Date]])</f>
        <v>2025</v>
      </c>
      <c r="W3662" t="s">
        <v>48</v>
      </c>
      <c r="X3662" t="str">
        <f>IF(Table1[[#This Row],[Freight_Cost]]&gt;50000,"High","Low")</f>
        <v>Low</v>
      </c>
      <c r="Y3662" s="5" t="str">
        <f>IF(Table1[[#This Row],[Profit]]&gt;10000,"Good","Average")</f>
        <v>Average</v>
      </c>
      <c r="Z3662" s="5" t="str" cm="1">
        <f t="array" ref="Z3662">_xlfn.IFS(K3662&lt;=5,"Excellent",K3662&lt;=10,"Good",TRUE,"Delayed")</f>
        <v>Excellent</v>
      </c>
      <c r="AA3662" s="5" t="str">
        <f>_xlfn.XLOOKUP(Table1[[#This Row],[Shipment_ID]],A:A,E:E)</f>
        <v>Hapag-Lloyd</v>
      </c>
      <c r="AB3662" s="5">
        <f t="shared" si="57"/>
        <v>4386.6899999999996</v>
      </c>
    </row>
    <row r="3663" spans="1:28">
      <c r="A3663" t="s">
        <v>3857</v>
      </c>
      <c r="B3663" s="1">
        <v>46035</v>
      </c>
      <c r="C3663" t="s">
        <v>89</v>
      </c>
      <c r="D3663" t="s">
        <v>56</v>
      </c>
      <c r="E3663" t="s">
        <v>66</v>
      </c>
      <c r="F3663" t="s">
        <v>32</v>
      </c>
      <c r="G3663" t="s">
        <v>59</v>
      </c>
      <c r="H3663">
        <v>19.46</v>
      </c>
      <c r="I3663">
        <v>1225</v>
      </c>
      <c r="J3663">
        <v>95.77</v>
      </c>
      <c r="K3663">
        <v>5</v>
      </c>
      <c r="L3663" t="s">
        <v>34</v>
      </c>
      <c r="M3663" t="s">
        <v>35</v>
      </c>
      <c r="N3663">
        <v>52706.400000000001</v>
      </c>
      <c r="O3663" t="s">
        <v>232</v>
      </c>
      <c r="P3663" t="s">
        <v>62</v>
      </c>
      <c r="Q3663">
        <v>82.13</v>
      </c>
      <c r="R3663">
        <v>3228.4</v>
      </c>
      <c r="S3663">
        <v>1790.21</v>
      </c>
      <c r="T3663">
        <v>9008.76</v>
      </c>
      <c r="U3663" t="str">
        <f>TEXT(Table1[[#This Row],[Booking_Date]],"mmm")</f>
        <v>Jan</v>
      </c>
      <c r="V3663">
        <f>YEAR(Table1[[#This Row],[Booking_Date]])</f>
        <v>2026</v>
      </c>
      <c r="W3663" t="s">
        <v>38</v>
      </c>
      <c r="X3663" t="str">
        <f>IF(Table1[[#This Row],[Freight_Cost]]&gt;50000,"High","Low")</f>
        <v>High</v>
      </c>
      <c r="Y3663" s="5" t="str">
        <f>IF(Table1[[#This Row],[Profit]]&gt;10000,"Good","Average")</f>
        <v>Average</v>
      </c>
      <c r="Z3663" s="5" t="str" cm="1">
        <f t="array" ref="Z3663">_xlfn.IFS(K3663&lt;=5,"Excellent",K3663&lt;=10,"Good",TRUE,"Delayed")</f>
        <v>Excellent</v>
      </c>
      <c r="AA3663" s="5" t="str">
        <f>_xlfn.XLOOKUP(Table1[[#This Row],[Shipment_ID]],A:A,E:E)</f>
        <v>COSCO</v>
      </c>
      <c r="AB3663" s="5">
        <f t="shared" si="57"/>
        <v>9008.76</v>
      </c>
    </row>
    <row r="3664" spans="1:28">
      <c r="A3664" t="s">
        <v>3858</v>
      </c>
      <c r="B3664" s="1">
        <v>45585</v>
      </c>
      <c r="C3664" t="s">
        <v>115</v>
      </c>
      <c r="D3664" t="s">
        <v>30</v>
      </c>
      <c r="E3664" t="s">
        <v>102</v>
      </c>
      <c r="F3664" t="s">
        <v>32</v>
      </c>
      <c r="G3664" t="s">
        <v>52</v>
      </c>
      <c r="H3664">
        <v>13.49</v>
      </c>
      <c r="I3664">
        <v>1599</v>
      </c>
      <c r="J3664">
        <v>100.64</v>
      </c>
      <c r="K3664">
        <v>5</v>
      </c>
      <c r="L3664" t="s">
        <v>34</v>
      </c>
      <c r="M3664" t="s">
        <v>45</v>
      </c>
      <c r="N3664">
        <v>49905.8</v>
      </c>
      <c r="O3664" t="s">
        <v>211</v>
      </c>
      <c r="P3664" t="s">
        <v>74</v>
      </c>
      <c r="Q3664">
        <v>86.59</v>
      </c>
      <c r="R3664">
        <v>3737.6</v>
      </c>
      <c r="S3664">
        <v>2989.53</v>
      </c>
      <c r="T3664">
        <v>5713.93</v>
      </c>
      <c r="U3664" t="str">
        <f>TEXT(Table1[[#This Row],[Booking_Date]],"mmm")</f>
        <v>Oct</v>
      </c>
      <c r="V3664">
        <f>YEAR(Table1[[#This Row],[Booking_Date]])</f>
        <v>2024</v>
      </c>
      <c r="W3664" t="s">
        <v>104</v>
      </c>
      <c r="X3664" t="str">
        <f>IF(Table1[[#This Row],[Freight_Cost]]&gt;50000,"High","Low")</f>
        <v>Low</v>
      </c>
      <c r="Y3664" s="5" t="str">
        <f>IF(Table1[[#This Row],[Profit]]&gt;10000,"Good","Average")</f>
        <v>Average</v>
      </c>
      <c r="Z3664" s="5" t="str" cm="1">
        <f t="array" ref="Z3664">_xlfn.IFS(K3664&lt;=5,"Excellent",K3664&lt;=10,"Good",TRUE,"Delayed")</f>
        <v>Excellent</v>
      </c>
      <c r="AA3664" s="5" t="str">
        <f>_xlfn.XLOOKUP(Table1[[#This Row],[Shipment_ID]],A:A,E:E)</f>
        <v>Maersk</v>
      </c>
      <c r="AB3664" s="5">
        <f t="shared" si="57"/>
        <v>5713.93</v>
      </c>
    </row>
    <row r="3665" spans="1:28">
      <c r="A3665" t="s">
        <v>3859</v>
      </c>
      <c r="B3665" s="1">
        <v>46057</v>
      </c>
      <c r="C3665" t="s">
        <v>64</v>
      </c>
      <c r="D3665" t="s">
        <v>56</v>
      </c>
      <c r="E3665" t="s">
        <v>102</v>
      </c>
      <c r="F3665" t="s">
        <v>58</v>
      </c>
      <c r="G3665" t="s">
        <v>33</v>
      </c>
      <c r="H3665">
        <v>10.37</v>
      </c>
      <c r="I3665">
        <v>2347</v>
      </c>
      <c r="J3665">
        <v>98.67</v>
      </c>
      <c r="K3665">
        <v>7</v>
      </c>
      <c r="L3665" t="s">
        <v>68</v>
      </c>
      <c r="M3665" t="s">
        <v>45</v>
      </c>
      <c r="N3665">
        <v>65337.4</v>
      </c>
      <c r="O3665" t="s">
        <v>150</v>
      </c>
      <c r="P3665" t="s">
        <v>62</v>
      </c>
      <c r="Q3665">
        <v>85.41</v>
      </c>
      <c r="R3665">
        <v>5108.8</v>
      </c>
      <c r="S3665">
        <v>3225.87</v>
      </c>
      <c r="T3665">
        <v>11646.28</v>
      </c>
      <c r="U3665" t="str">
        <f>TEXT(Table1[[#This Row],[Booking_Date]],"mmm")</f>
        <v>Feb</v>
      </c>
      <c r="V3665">
        <f>YEAR(Table1[[#This Row],[Booking_Date]])</f>
        <v>2026</v>
      </c>
      <c r="W3665" t="s">
        <v>38</v>
      </c>
      <c r="X3665" t="str">
        <f>IF(Table1[[#This Row],[Freight_Cost]]&gt;50000,"High","Low")</f>
        <v>High</v>
      </c>
      <c r="Y3665" s="5" t="str">
        <f>IF(Table1[[#This Row],[Profit]]&gt;10000,"Good","Average")</f>
        <v>Good</v>
      </c>
      <c r="Z3665" s="5" t="str" cm="1">
        <f t="array" ref="Z3665">_xlfn.IFS(K3665&lt;=5,"Excellent",K3665&lt;=10,"Good",TRUE,"Delayed")</f>
        <v>Good</v>
      </c>
      <c r="AA3665" s="5" t="str">
        <f>_xlfn.XLOOKUP(Table1[[#This Row],[Shipment_ID]],A:A,E:E)</f>
        <v>Maersk</v>
      </c>
      <c r="AB3665" s="5">
        <f t="shared" si="57"/>
        <v>11646.28</v>
      </c>
    </row>
    <row r="3666" spans="1:28">
      <c r="A3666" t="s">
        <v>3860</v>
      </c>
      <c r="B3666" s="1">
        <v>45811</v>
      </c>
      <c r="C3666" t="s">
        <v>64</v>
      </c>
      <c r="D3666" t="s">
        <v>41</v>
      </c>
      <c r="E3666" t="s">
        <v>99</v>
      </c>
      <c r="F3666" t="s">
        <v>58</v>
      </c>
      <c r="G3666" t="s">
        <v>33</v>
      </c>
      <c r="H3666">
        <v>12.29</v>
      </c>
      <c r="I3666">
        <v>375</v>
      </c>
      <c r="J3666">
        <v>98.35</v>
      </c>
      <c r="K3666">
        <v>2</v>
      </c>
      <c r="L3666" t="s">
        <v>68</v>
      </c>
      <c r="M3666" t="s">
        <v>35</v>
      </c>
      <c r="N3666">
        <v>45863</v>
      </c>
      <c r="O3666" t="s">
        <v>366</v>
      </c>
      <c r="P3666" t="s">
        <v>70</v>
      </c>
      <c r="Q3666">
        <v>85.96</v>
      </c>
      <c r="R3666">
        <v>1241.5999999999999</v>
      </c>
      <c r="S3666">
        <v>3982.02</v>
      </c>
      <c r="T3666">
        <v>7622.82</v>
      </c>
      <c r="U3666" t="str">
        <f>TEXT(Table1[[#This Row],[Booking_Date]],"mmm")</f>
        <v>Jun</v>
      </c>
      <c r="V3666">
        <f>YEAR(Table1[[#This Row],[Booking_Date]])</f>
        <v>2025</v>
      </c>
      <c r="W3666" t="s">
        <v>75</v>
      </c>
      <c r="X3666" t="str">
        <f>IF(Table1[[#This Row],[Freight_Cost]]&gt;50000,"High","Low")</f>
        <v>Low</v>
      </c>
      <c r="Y3666" s="5" t="str">
        <f>IF(Table1[[#This Row],[Profit]]&gt;10000,"Good","Average")</f>
        <v>Average</v>
      </c>
      <c r="Z3666" s="5" t="str" cm="1">
        <f t="array" ref="Z3666">_xlfn.IFS(K3666&lt;=5,"Excellent",K3666&lt;=10,"Good",TRUE,"Delayed")</f>
        <v>Excellent</v>
      </c>
      <c r="AA3666" s="5" t="str">
        <f>_xlfn.XLOOKUP(Table1[[#This Row],[Shipment_ID]],A:A,E:E)</f>
        <v>ONE</v>
      </c>
      <c r="AB3666" s="5">
        <f t="shared" si="57"/>
        <v>7622.82</v>
      </c>
    </row>
    <row r="3667" spans="1:28">
      <c r="A3667" t="s">
        <v>3861</v>
      </c>
      <c r="B3667" s="1">
        <v>45838</v>
      </c>
      <c r="C3667" t="s">
        <v>29</v>
      </c>
      <c r="D3667" t="s">
        <v>108</v>
      </c>
      <c r="E3667" t="s">
        <v>42</v>
      </c>
      <c r="F3667" t="s">
        <v>58</v>
      </c>
      <c r="G3667" t="s">
        <v>67</v>
      </c>
      <c r="H3667">
        <v>16.420000000000002</v>
      </c>
      <c r="I3667">
        <v>912</v>
      </c>
      <c r="J3667">
        <v>98.84</v>
      </c>
      <c r="K3667">
        <v>4</v>
      </c>
      <c r="L3667" t="s">
        <v>68</v>
      </c>
      <c r="M3667" t="s">
        <v>60</v>
      </c>
      <c r="N3667">
        <v>52082.8</v>
      </c>
      <c r="O3667" t="s">
        <v>527</v>
      </c>
      <c r="P3667" t="s">
        <v>37</v>
      </c>
      <c r="Q3667">
        <v>83.16</v>
      </c>
      <c r="R3667">
        <v>2480.8000000000002</v>
      </c>
      <c r="S3667">
        <v>4286.88</v>
      </c>
      <c r="T3667">
        <v>4470.54</v>
      </c>
      <c r="U3667" t="str">
        <f>TEXT(Table1[[#This Row],[Booking_Date]],"mmm")</f>
        <v>Jun</v>
      </c>
      <c r="V3667">
        <f>YEAR(Table1[[#This Row],[Booking_Date]])</f>
        <v>2025</v>
      </c>
      <c r="W3667" t="s">
        <v>75</v>
      </c>
      <c r="X3667" t="str">
        <f>IF(Table1[[#This Row],[Freight_Cost]]&gt;50000,"High","Low")</f>
        <v>High</v>
      </c>
      <c r="Y3667" s="5" t="str">
        <f>IF(Table1[[#This Row],[Profit]]&gt;10000,"Good","Average")</f>
        <v>Average</v>
      </c>
      <c r="Z3667" s="5" t="str" cm="1">
        <f t="array" ref="Z3667">_xlfn.IFS(K3667&lt;=5,"Excellent",K3667&lt;=10,"Good",TRUE,"Delayed")</f>
        <v>Excellent</v>
      </c>
      <c r="AA3667" s="5" t="str">
        <f>_xlfn.XLOOKUP(Table1[[#This Row],[Shipment_ID]],A:A,E:E)</f>
        <v>CMA CGM</v>
      </c>
      <c r="AB3667" s="5">
        <f t="shared" si="57"/>
        <v>4470.54</v>
      </c>
    </row>
    <row r="3668" spans="1:28">
      <c r="A3668" t="s">
        <v>3862</v>
      </c>
      <c r="B3668" s="1">
        <v>45982</v>
      </c>
      <c r="C3668" t="s">
        <v>115</v>
      </c>
      <c r="D3668" t="s">
        <v>41</v>
      </c>
      <c r="E3668" t="s">
        <v>31</v>
      </c>
      <c r="F3668" t="s">
        <v>58</v>
      </c>
      <c r="G3668" t="s">
        <v>84</v>
      </c>
      <c r="H3668">
        <v>13.17</v>
      </c>
      <c r="I3668">
        <v>1227</v>
      </c>
      <c r="J3668">
        <v>89.27</v>
      </c>
      <c r="K3668">
        <v>5</v>
      </c>
      <c r="L3668" t="s">
        <v>68</v>
      </c>
      <c r="M3668" t="s">
        <v>60</v>
      </c>
      <c r="N3668">
        <v>51789.4</v>
      </c>
      <c r="O3668" t="s">
        <v>172</v>
      </c>
      <c r="P3668" t="s">
        <v>47</v>
      </c>
      <c r="Q3668">
        <v>82.93</v>
      </c>
      <c r="R3668">
        <v>2980.8</v>
      </c>
      <c r="S3668">
        <v>1627.31</v>
      </c>
      <c r="T3668">
        <v>7759.84</v>
      </c>
      <c r="U3668" t="str">
        <f>TEXT(Table1[[#This Row],[Booking_Date]],"mmm")</f>
        <v>Nov</v>
      </c>
      <c r="V3668">
        <f>YEAR(Table1[[#This Row],[Booking_Date]])</f>
        <v>2025</v>
      </c>
      <c r="W3668" t="s">
        <v>104</v>
      </c>
      <c r="X3668" t="str">
        <f>IF(Table1[[#This Row],[Freight_Cost]]&gt;50000,"High","Low")</f>
        <v>High</v>
      </c>
      <c r="Y3668" s="5" t="str">
        <f>IF(Table1[[#This Row],[Profit]]&gt;10000,"Good","Average")</f>
        <v>Average</v>
      </c>
      <c r="Z3668" s="5" t="str" cm="1">
        <f t="array" ref="Z3668">_xlfn.IFS(K3668&lt;=5,"Excellent",K3668&lt;=10,"Good",TRUE,"Delayed")</f>
        <v>Excellent</v>
      </c>
      <c r="AA3668" s="5" t="str">
        <f>_xlfn.XLOOKUP(Table1[[#This Row],[Shipment_ID]],A:A,E:E)</f>
        <v>Hapag-Lloyd</v>
      </c>
      <c r="AB3668" s="5">
        <f t="shared" si="57"/>
        <v>7759.84</v>
      </c>
    </row>
    <row r="3669" spans="1:28">
      <c r="A3669" t="s">
        <v>3863</v>
      </c>
      <c r="B3669" s="1">
        <v>45530</v>
      </c>
      <c r="C3669" t="s">
        <v>89</v>
      </c>
      <c r="D3669" t="s">
        <v>72</v>
      </c>
      <c r="E3669" t="s">
        <v>57</v>
      </c>
      <c r="F3669" t="s">
        <v>32</v>
      </c>
      <c r="G3669" t="s">
        <v>52</v>
      </c>
      <c r="H3669">
        <v>25.79</v>
      </c>
      <c r="I3669">
        <v>2795</v>
      </c>
      <c r="J3669">
        <v>86.74</v>
      </c>
      <c r="K3669">
        <v>8</v>
      </c>
      <c r="L3669" t="s">
        <v>68</v>
      </c>
      <c r="M3669" t="s">
        <v>60</v>
      </c>
      <c r="N3669">
        <v>69659.8</v>
      </c>
      <c r="O3669" t="s">
        <v>593</v>
      </c>
      <c r="P3669" t="s">
        <v>74</v>
      </c>
      <c r="Q3669">
        <v>84.29</v>
      </c>
      <c r="R3669">
        <v>6621.6</v>
      </c>
      <c r="S3669">
        <v>3162.09</v>
      </c>
      <c r="T3669">
        <v>7555.55</v>
      </c>
      <c r="U3669" t="str">
        <f>TEXT(Table1[[#This Row],[Booking_Date]],"mmm")</f>
        <v>Aug</v>
      </c>
      <c r="V3669">
        <f>YEAR(Table1[[#This Row],[Booking_Date]])</f>
        <v>2024</v>
      </c>
      <c r="W3669" t="s">
        <v>48</v>
      </c>
      <c r="X3669" t="str">
        <f>IF(Table1[[#This Row],[Freight_Cost]]&gt;50000,"High","Low")</f>
        <v>High</v>
      </c>
      <c r="Y3669" s="5" t="str">
        <f>IF(Table1[[#This Row],[Profit]]&gt;10000,"Good","Average")</f>
        <v>Average</v>
      </c>
      <c r="Z3669" s="5" t="str" cm="1">
        <f t="array" ref="Z3669">_xlfn.IFS(K3669&lt;=5,"Excellent",K3669&lt;=10,"Good",TRUE,"Delayed")</f>
        <v>Good</v>
      </c>
      <c r="AA3669" s="5" t="str">
        <f>_xlfn.XLOOKUP(Table1[[#This Row],[Shipment_ID]],A:A,E:E)</f>
        <v>Evergreen</v>
      </c>
      <c r="AB3669" s="5">
        <f t="shared" si="57"/>
        <v>7555.55</v>
      </c>
    </row>
    <row r="3670" spans="1:28">
      <c r="A3670" t="s">
        <v>3864</v>
      </c>
      <c r="B3670" s="1">
        <v>45663</v>
      </c>
      <c r="C3670" t="s">
        <v>29</v>
      </c>
      <c r="D3670" t="s">
        <v>82</v>
      </c>
      <c r="E3670" t="s">
        <v>31</v>
      </c>
      <c r="F3670" t="s">
        <v>32</v>
      </c>
      <c r="G3670" t="s">
        <v>33</v>
      </c>
      <c r="H3670">
        <v>16.829999999999998</v>
      </c>
      <c r="I3670">
        <v>679</v>
      </c>
      <c r="J3670">
        <v>94.37</v>
      </c>
      <c r="K3670">
        <v>2</v>
      </c>
      <c r="L3670" t="s">
        <v>44</v>
      </c>
      <c r="M3670" t="s">
        <v>45</v>
      </c>
      <c r="N3670">
        <v>36119.4</v>
      </c>
      <c r="O3670" t="s">
        <v>46</v>
      </c>
      <c r="P3670" t="s">
        <v>54</v>
      </c>
      <c r="Q3670">
        <v>85.5</v>
      </c>
      <c r="R3670">
        <v>2031.2</v>
      </c>
      <c r="S3670">
        <v>1626.92</v>
      </c>
      <c r="T3670">
        <v>4720.3</v>
      </c>
      <c r="U3670" t="str">
        <f>TEXT(Table1[[#This Row],[Booking_Date]],"mmm")</f>
        <v>Jan</v>
      </c>
      <c r="V3670">
        <f>YEAR(Table1[[#This Row],[Booking_Date]])</f>
        <v>2025</v>
      </c>
      <c r="W3670" t="s">
        <v>38</v>
      </c>
      <c r="X3670" t="str">
        <f>IF(Table1[[#This Row],[Freight_Cost]]&gt;50000,"High","Low")</f>
        <v>Low</v>
      </c>
      <c r="Y3670" s="5" t="str">
        <f>IF(Table1[[#This Row],[Profit]]&gt;10000,"Good","Average")</f>
        <v>Average</v>
      </c>
      <c r="Z3670" s="5" t="str" cm="1">
        <f t="array" ref="Z3670">_xlfn.IFS(K3670&lt;=5,"Excellent",K3670&lt;=10,"Good",TRUE,"Delayed")</f>
        <v>Excellent</v>
      </c>
      <c r="AA3670" s="5" t="str">
        <f>_xlfn.XLOOKUP(Table1[[#This Row],[Shipment_ID]],A:A,E:E)</f>
        <v>Hapag-Lloyd</v>
      </c>
      <c r="AB3670" s="5">
        <f t="shared" si="57"/>
        <v>4720.3</v>
      </c>
    </row>
    <row r="3671" spans="1:28">
      <c r="A3671" t="s">
        <v>3865</v>
      </c>
      <c r="B3671" s="1">
        <v>45926</v>
      </c>
      <c r="C3671" t="s">
        <v>121</v>
      </c>
      <c r="D3671" t="s">
        <v>82</v>
      </c>
      <c r="E3671" t="s">
        <v>42</v>
      </c>
      <c r="F3671" t="s">
        <v>58</v>
      </c>
      <c r="G3671" t="s">
        <v>84</v>
      </c>
      <c r="H3671">
        <v>15.12</v>
      </c>
      <c r="I3671">
        <v>1540</v>
      </c>
      <c r="J3671">
        <v>86.81</v>
      </c>
      <c r="K3671">
        <v>4</v>
      </c>
      <c r="L3671" t="s">
        <v>34</v>
      </c>
      <c r="M3671" t="s">
        <v>60</v>
      </c>
      <c r="N3671">
        <v>59505.2</v>
      </c>
      <c r="O3671" t="s">
        <v>191</v>
      </c>
      <c r="P3671" t="s">
        <v>37</v>
      </c>
      <c r="Q3671">
        <v>86.1</v>
      </c>
      <c r="R3671">
        <v>3684.8</v>
      </c>
      <c r="S3671">
        <v>4016.62</v>
      </c>
      <c r="T3671">
        <v>6659.92</v>
      </c>
      <c r="U3671" t="str">
        <f>TEXT(Table1[[#This Row],[Booking_Date]],"mmm")</f>
        <v>Sep</v>
      </c>
      <c r="V3671">
        <f>YEAR(Table1[[#This Row],[Booking_Date]])</f>
        <v>2025</v>
      </c>
      <c r="W3671" t="s">
        <v>48</v>
      </c>
      <c r="X3671" t="str">
        <f>IF(Table1[[#This Row],[Freight_Cost]]&gt;50000,"High","Low")</f>
        <v>High</v>
      </c>
      <c r="Y3671" s="5" t="str">
        <f>IF(Table1[[#This Row],[Profit]]&gt;10000,"Good","Average")</f>
        <v>Average</v>
      </c>
      <c r="Z3671" s="5" t="str" cm="1">
        <f t="array" ref="Z3671">_xlfn.IFS(K3671&lt;=5,"Excellent",K3671&lt;=10,"Good",TRUE,"Delayed")</f>
        <v>Excellent</v>
      </c>
      <c r="AA3671" s="5" t="str">
        <f>_xlfn.XLOOKUP(Table1[[#This Row],[Shipment_ID]],A:A,E:E)</f>
        <v>CMA CGM</v>
      </c>
      <c r="AB3671" s="5">
        <f t="shared" si="57"/>
        <v>6659.92</v>
      </c>
    </row>
    <row r="3672" spans="1:28">
      <c r="A3672" t="s">
        <v>3866</v>
      </c>
      <c r="B3672" s="1">
        <v>45374</v>
      </c>
      <c r="C3672" t="s">
        <v>29</v>
      </c>
      <c r="D3672" t="s">
        <v>72</v>
      </c>
      <c r="E3672" t="s">
        <v>42</v>
      </c>
      <c r="F3672" t="s">
        <v>58</v>
      </c>
      <c r="G3672" t="s">
        <v>67</v>
      </c>
      <c r="H3672">
        <v>27.78</v>
      </c>
      <c r="I3672">
        <v>2162</v>
      </c>
      <c r="J3672">
        <v>103.49</v>
      </c>
      <c r="K3672">
        <v>7</v>
      </c>
      <c r="L3672" t="s">
        <v>44</v>
      </c>
      <c r="M3672" t="s">
        <v>45</v>
      </c>
      <c r="N3672">
        <v>76864.800000000003</v>
      </c>
      <c r="O3672" t="s">
        <v>262</v>
      </c>
      <c r="P3672" t="s">
        <v>74</v>
      </c>
      <c r="Q3672">
        <v>83.66</v>
      </c>
      <c r="R3672">
        <v>5435.2</v>
      </c>
      <c r="S3672">
        <v>3592.28</v>
      </c>
      <c r="T3672">
        <v>12689.08</v>
      </c>
      <c r="U3672" t="str">
        <f>TEXT(Table1[[#This Row],[Booking_Date]],"mmm")</f>
        <v>Mar</v>
      </c>
      <c r="V3672">
        <f>YEAR(Table1[[#This Row],[Booking_Date]])</f>
        <v>2024</v>
      </c>
      <c r="W3672" t="s">
        <v>38</v>
      </c>
      <c r="X3672" t="str">
        <f>IF(Table1[[#This Row],[Freight_Cost]]&gt;50000,"High","Low")</f>
        <v>High</v>
      </c>
      <c r="Y3672" s="5" t="str">
        <f>IF(Table1[[#This Row],[Profit]]&gt;10000,"Good","Average")</f>
        <v>Good</v>
      </c>
      <c r="Z3672" s="5" t="str" cm="1">
        <f t="array" ref="Z3672">_xlfn.IFS(K3672&lt;=5,"Excellent",K3672&lt;=10,"Good",TRUE,"Delayed")</f>
        <v>Good</v>
      </c>
      <c r="AA3672" s="5" t="str">
        <f>_xlfn.XLOOKUP(Table1[[#This Row],[Shipment_ID]],A:A,E:E)</f>
        <v>CMA CGM</v>
      </c>
      <c r="AB3672" s="5">
        <f t="shared" si="57"/>
        <v>12689.08</v>
      </c>
    </row>
    <row r="3673" spans="1:28">
      <c r="A3673" t="s">
        <v>3867</v>
      </c>
      <c r="B3673" s="1">
        <v>45405</v>
      </c>
      <c r="C3673" t="s">
        <v>29</v>
      </c>
      <c r="D3673" t="s">
        <v>51</v>
      </c>
      <c r="E3673" t="s">
        <v>57</v>
      </c>
      <c r="F3673" t="s">
        <v>32</v>
      </c>
      <c r="G3673" t="s">
        <v>52</v>
      </c>
      <c r="H3673">
        <v>18.350000000000001</v>
      </c>
      <c r="I3673">
        <v>2068</v>
      </c>
      <c r="J3673">
        <v>95</v>
      </c>
      <c r="K3673">
        <v>7</v>
      </c>
      <c r="L3673" t="s">
        <v>34</v>
      </c>
      <c r="M3673" t="s">
        <v>35</v>
      </c>
      <c r="N3673">
        <v>61731</v>
      </c>
      <c r="O3673" t="s">
        <v>464</v>
      </c>
      <c r="P3673" t="s">
        <v>78</v>
      </c>
      <c r="Q3673">
        <v>87.87</v>
      </c>
      <c r="R3673">
        <v>4870</v>
      </c>
      <c r="S3673">
        <v>2963.02</v>
      </c>
      <c r="T3673">
        <v>5245.34</v>
      </c>
      <c r="U3673" t="str">
        <f>TEXT(Table1[[#This Row],[Booking_Date]],"mmm")</f>
        <v>Apr</v>
      </c>
      <c r="V3673">
        <f>YEAR(Table1[[#This Row],[Booking_Date]])</f>
        <v>2024</v>
      </c>
      <c r="W3673" t="s">
        <v>75</v>
      </c>
      <c r="X3673" t="str">
        <f>IF(Table1[[#This Row],[Freight_Cost]]&gt;50000,"High","Low")</f>
        <v>High</v>
      </c>
      <c r="Y3673" s="5" t="str">
        <f>IF(Table1[[#This Row],[Profit]]&gt;10000,"Good","Average")</f>
        <v>Average</v>
      </c>
      <c r="Z3673" s="5" t="str" cm="1">
        <f t="array" ref="Z3673">_xlfn.IFS(K3673&lt;=5,"Excellent",K3673&lt;=10,"Good",TRUE,"Delayed")</f>
        <v>Good</v>
      </c>
      <c r="AA3673" s="5" t="str">
        <f>_xlfn.XLOOKUP(Table1[[#This Row],[Shipment_ID]],A:A,E:E)</f>
        <v>Evergreen</v>
      </c>
      <c r="AB3673" s="5">
        <f t="shared" si="57"/>
        <v>5245.34</v>
      </c>
    </row>
    <row r="3674" spans="1:28">
      <c r="A3674" t="s">
        <v>3868</v>
      </c>
      <c r="B3674" s="1">
        <v>45685</v>
      </c>
      <c r="C3674" t="s">
        <v>89</v>
      </c>
      <c r="D3674" t="s">
        <v>82</v>
      </c>
      <c r="E3674" t="s">
        <v>42</v>
      </c>
      <c r="F3674" t="s">
        <v>32</v>
      </c>
      <c r="G3674" t="s">
        <v>43</v>
      </c>
      <c r="H3674">
        <v>14.77</v>
      </c>
      <c r="I3674">
        <v>1699</v>
      </c>
      <c r="J3674">
        <v>102.18</v>
      </c>
      <c r="K3674">
        <v>5</v>
      </c>
      <c r="L3674" t="s">
        <v>68</v>
      </c>
      <c r="M3674" t="s">
        <v>35</v>
      </c>
      <c r="N3674">
        <v>52442.6</v>
      </c>
      <c r="O3674" t="s">
        <v>304</v>
      </c>
      <c r="P3674" t="s">
        <v>78</v>
      </c>
      <c r="Q3674">
        <v>86.65</v>
      </c>
      <c r="R3674">
        <v>3988.8</v>
      </c>
      <c r="S3674">
        <v>3834.95</v>
      </c>
      <c r="T3674">
        <v>4734.54</v>
      </c>
      <c r="U3674" t="str">
        <f>TEXT(Table1[[#This Row],[Booking_Date]],"mmm")</f>
        <v>Jan</v>
      </c>
      <c r="V3674">
        <f>YEAR(Table1[[#This Row],[Booking_Date]])</f>
        <v>2025</v>
      </c>
      <c r="W3674" t="s">
        <v>38</v>
      </c>
      <c r="X3674" t="str">
        <f>IF(Table1[[#This Row],[Freight_Cost]]&gt;50000,"High","Low")</f>
        <v>High</v>
      </c>
      <c r="Y3674" s="5" t="str">
        <f>IF(Table1[[#This Row],[Profit]]&gt;10000,"Good","Average")</f>
        <v>Average</v>
      </c>
      <c r="Z3674" s="5" t="str" cm="1">
        <f t="array" ref="Z3674">_xlfn.IFS(K3674&lt;=5,"Excellent",K3674&lt;=10,"Good",TRUE,"Delayed")</f>
        <v>Excellent</v>
      </c>
      <c r="AA3674" s="5" t="str">
        <f>_xlfn.XLOOKUP(Table1[[#This Row],[Shipment_ID]],A:A,E:E)</f>
        <v>CMA CGM</v>
      </c>
      <c r="AB3674" s="5">
        <f t="shared" si="57"/>
        <v>4734.54</v>
      </c>
    </row>
    <row r="3675" spans="1:28">
      <c r="A3675" t="s">
        <v>3869</v>
      </c>
      <c r="B3675" s="1">
        <v>45611</v>
      </c>
      <c r="C3675" t="s">
        <v>50</v>
      </c>
      <c r="D3675" t="s">
        <v>65</v>
      </c>
      <c r="E3675" t="s">
        <v>102</v>
      </c>
      <c r="F3675" t="s">
        <v>58</v>
      </c>
      <c r="G3675" t="s">
        <v>52</v>
      </c>
      <c r="H3675">
        <v>24.04</v>
      </c>
      <c r="I3675">
        <v>2025</v>
      </c>
      <c r="J3675">
        <v>90.1</v>
      </c>
      <c r="K3675">
        <v>7</v>
      </c>
      <c r="L3675" t="s">
        <v>34</v>
      </c>
      <c r="M3675" t="s">
        <v>35</v>
      </c>
      <c r="N3675">
        <v>77748</v>
      </c>
      <c r="O3675" t="s">
        <v>85</v>
      </c>
      <c r="P3675" t="s">
        <v>74</v>
      </c>
      <c r="Q3675">
        <v>84.31</v>
      </c>
      <c r="R3675">
        <v>5011.6000000000004</v>
      </c>
      <c r="S3675">
        <v>1506.93</v>
      </c>
      <c r="T3675">
        <v>9575.09</v>
      </c>
      <c r="U3675" t="str">
        <f>TEXT(Table1[[#This Row],[Booking_Date]],"mmm")</f>
        <v>Nov</v>
      </c>
      <c r="V3675">
        <f>YEAR(Table1[[#This Row],[Booking_Date]])</f>
        <v>2024</v>
      </c>
      <c r="W3675" t="s">
        <v>104</v>
      </c>
      <c r="X3675" t="str">
        <f>IF(Table1[[#This Row],[Freight_Cost]]&gt;50000,"High","Low")</f>
        <v>High</v>
      </c>
      <c r="Y3675" s="5" t="str">
        <f>IF(Table1[[#This Row],[Profit]]&gt;10000,"Good","Average")</f>
        <v>Average</v>
      </c>
      <c r="Z3675" s="5" t="str" cm="1">
        <f t="array" ref="Z3675">_xlfn.IFS(K3675&lt;=5,"Excellent",K3675&lt;=10,"Good",TRUE,"Delayed")</f>
        <v>Good</v>
      </c>
      <c r="AA3675" s="5" t="str">
        <f>_xlfn.XLOOKUP(Table1[[#This Row],[Shipment_ID]],A:A,E:E)</f>
        <v>Maersk</v>
      </c>
      <c r="AB3675" s="5">
        <f t="shared" si="57"/>
        <v>9575.09</v>
      </c>
    </row>
    <row r="3676" spans="1:28">
      <c r="A3676" t="s">
        <v>3870</v>
      </c>
      <c r="B3676" s="1">
        <v>45408</v>
      </c>
      <c r="C3676" t="s">
        <v>50</v>
      </c>
      <c r="D3676" t="s">
        <v>108</v>
      </c>
      <c r="E3676" t="s">
        <v>66</v>
      </c>
      <c r="F3676" t="s">
        <v>58</v>
      </c>
      <c r="G3676" t="s">
        <v>90</v>
      </c>
      <c r="H3676">
        <v>25.29</v>
      </c>
      <c r="I3676">
        <v>667</v>
      </c>
      <c r="J3676">
        <v>100.15</v>
      </c>
      <c r="K3676">
        <v>2</v>
      </c>
      <c r="L3676" t="s">
        <v>34</v>
      </c>
      <c r="M3676" t="s">
        <v>60</v>
      </c>
      <c r="N3676">
        <v>59783</v>
      </c>
      <c r="O3676" t="s">
        <v>686</v>
      </c>
      <c r="P3676" t="s">
        <v>78</v>
      </c>
      <c r="Q3676">
        <v>83.35</v>
      </c>
      <c r="R3676">
        <v>2345.6</v>
      </c>
      <c r="S3676">
        <v>2719.24</v>
      </c>
      <c r="T3676">
        <v>10085.61</v>
      </c>
      <c r="U3676" t="str">
        <f>TEXT(Table1[[#This Row],[Booking_Date]],"mmm")</f>
        <v>Apr</v>
      </c>
      <c r="V3676">
        <f>YEAR(Table1[[#This Row],[Booking_Date]])</f>
        <v>2024</v>
      </c>
      <c r="W3676" t="s">
        <v>75</v>
      </c>
      <c r="X3676" t="str">
        <f>IF(Table1[[#This Row],[Freight_Cost]]&gt;50000,"High","Low")</f>
        <v>High</v>
      </c>
      <c r="Y3676" s="5" t="str">
        <f>IF(Table1[[#This Row],[Profit]]&gt;10000,"Good","Average")</f>
        <v>Good</v>
      </c>
      <c r="Z3676" s="5" t="str" cm="1">
        <f t="array" ref="Z3676">_xlfn.IFS(K3676&lt;=5,"Excellent",K3676&lt;=10,"Good",TRUE,"Delayed")</f>
        <v>Excellent</v>
      </c>
      <c r="AA3676" s="5" t="str">
        <f>_xlfn.XLOOKUP(Table1[[#This Row],[Shipment_ID]],A:A,E:E)</f>
        <v>COSCO</v>
      </c>
      <c r="AB3676" s="5">
        <f t="shared" si="57"/>
        <v>10085.61</v>
      </c>
    </row>
    <row r="3677" spans="1:28">
      <c r="A3677" t="s">
        <v>3871</v>
      </c>
      <c r="B3677" s="1">
        <v>46079</v>
      </c>
      <c r="C3677" t="s">
        <v>29</v>
      </c>
      <c r="D3677" t="s">
        <v>56</v>
      </c>
      <c r="E3677" t="s">
        <v>31</v>
      </c>
      <c r="F3677" t="s">
        <v>58</v>
      </c>
      <c r="G3677" t="s">
        <v>33</v>
      </c>
      <c r="H3677">
        <v>14.58</v>
      </c>
      <c r="I3677">
        <v>423</v>
      </c>
      <c r="J3677">
        <v>92.83</v>
      </c>
      <c r="K3677">
        <v>2</v>
      </c>
      <c r="L3677" t="s">
        <v>34</v>
      </c>
      <c r="M3677" t="s">
        <v>45</v>
      </c>
      <c r="N3677">
        <v>47837.599999999999</v>
      </c>
      <c r="O3677" t="s">
        <v>150</v>
      </c>
      <c r="P3677" t="s">
        <v>74</v>
      </c>
      <c r="Q3677">
        <v>81.319999999999993</v>
      </c>
      <c r="R3677">
        <v>1429.2</v>
      </c>
      <c r="S3677">
        <v>2213.69</v>
      </c>
      <c r="T3677">
        <v>7429.24</v>
      </c>
      <c r="U3677" t="str">
        <f>TEXT(Table1[[#This Row],[Booking_Date]],"mmm")</f>
        <v>Feb</v>
      </c>
      <c r="V3677">
        <f>YEAR(Table1[[#This Row],[Booking_Date]])</f>
        <v>2026</v>
      </c>
      <c r="W3677" t="s">
        <v>38</v>
      </c>
      <c r="X3677" t="str">
        <f>IF(Table1[[#This Row],[Freight_Cost]]&gt;50000,"High","Low")</f>
        <v>Low</v>
      </c>
      <c r="Y3677" s="5" t="str">
        <f>IF(Table1[[#This Row],[Profit]]&gt;10000,"Good","Average")</f>
        <v>Average</v>
      </c>
      <c r="Z3677" s="5" t="str" cm="1">
        <f t="array" ref="Z3677">_xlfn.IFS(K3677&lt;=5,"Excellent",K3677&lt;=10,"Good",TRUE,"Delayed")</f>
        <v>Excellent</v>
      </c>
      <c r="AA3677" s="5" t="str">
        <f>_xlfn.XLOOKUP(Table1[[#This Row],[Shipment_ID]],A:A,E:E)</f>
        <v>Hapag-Lloyd</v>
      </c>
      <c r="AB3677" s="5">
        <f t="shared" si="57"/>
        <v>7429.24</v>
      </c>
    </row>
    <row r="3678" spans="1:28">
      <c r="A3678" t="s">
        <v>3872</v>
      </c>
      <c r="B3678" s="1">
        <v>45921</v>
      </c>
      <c r="C3678" t="s">
        <v>89</v>
      </c>
      <c r="D3678" t="s">
        <v>72</v>
      </c>
      <c r="E3678" t="s">
        <v>66</v>
      </c>
      <c r="F3678" t="s">
        <v>58</v>
      </c>
      <c r="G3678" t="s">
        <v>52</v>
      </c>
      <c r="H3678">
        <v>14.26</v>
      </c>
      <c r="I3678">
        <v>482</v>
      </c>
      <c r="J3678">
        <v>101.93</v>
      </c>
      <c r="K3678">
        <v>3</v>
      </c>
      <c r="L3678" t="s">
        <v>34</v>
      </c>
      <c r="M3678" t="s">
        <v>60</v>
      </c>
      <c r="N3678">
        <v>47849.599999999999</v>
      </c>
      <c r="O3678" t="s">
        <v>358</v>
      </c>
      <c r="P3678" t="s">
        <v>78</v>
      </c>
      <c r="Q3678">
        <v>88.32</v>
      </c>
      <c r="R3678">
        <v>1534.4</v>
      </c>
      <c r="S3678">
        <v>3998.24</v>
      </c>
      <c r="T3678">
        <v>4396.1000000000004</v>
      </c>
      <c r="U3678" t="str">
        <f>TEXT(Table1[[#This Row],[Booking_Date]],"mmm")</f>
        <v>Sep</v>
      </c>
      <c r="V3678">
        <f>YEAR(Table1[[#This Row],[Booking_Date]])</f>
        <v>2025</v>
      </c>
      <c r="W3678" t="s">
        <v>48</v>
      </c>
      <c r="X3678" t="str">
        <f>IF(Table1[[#This Row],[Freight_Cost]]&gt;50000,"High","Low")</f>
        <v>Low</v>
      </c>
      <c r="Y3678" s="5" t="str">
        <f>IF(Table1[[#This Row],[Profit]]&gt;10000,"Good","Average")</f>
        <v>Average</v>
      </c>
      <c r="Z3678" s="5" t="str" cm="1">
        <f t="array" ref="Z3678">_xlfn.IFS(K3678&lt;=5,"Excellent",K3678&lt;=10,"Good",TRUE,"Delayed")</f>
        <v>Excellent</v>
      </c>
      <c r="AA3678" s="5" t="str">
        <f>_xlfn.XLOOKUP(Table1[[#This Row],[Shipment_ID]],A:A,E:E)</f>
        <v>COSCO</v>
      </c>
      <c r="AB3678" s="5">
        <f t="shared" si="57"/>
        <v>4396.1000000000004</v>
      </c>
    </row>
    <row r="3679" spans="1:28">
      <c r="A3679" t="s">
        <v>3873</v>
      </c>
      <c r="B3679" s="1">
        <v>45297</v>
      </c>
      <c r="C3679" t="s">
        <v>64</v>
      </c>
      <c r="D3679" t="s">
        <v>72</v>
      </c>
      <c r="E3679" t="s">
        <v>83</v>
      </c>
      <c r="F3679" t="s">
        <v>58</v>
      </c>
      <c r="G3679" t="s">
        <v>59</v>
      </c>
      <c r="H3679">
        <v>18.850000000000001</v>
      </c>
      <c r="I3679">
        <v>1229</v>
      </c>
      <c r="J3679">
        <v>102.73</v>
      </c>
      <c r="K3679">
        <v>5</v>
      </c>
      <c r="L3679" t="s">
        <v>34</v>
      </c>
      <c r="M3679" t="s">
        <v>35</v>
      </c>
      <c r="N3679">
        <v>65040.6</v>
      </c>
      <c r="O3679" t="s">
        <v>158</v>
      </c>
      <c r="P3679" t="s">
        <v>54</v>
      </c>
      <c r="Q3679">
        <v>81.59</v>
      </c>
      <c r="R3679">
        <v>3212</v>
      </c>
      <c r="S3679">
        <v>3845.59</v>
      </c>
      <c r="T3679">
        <v>6374.47</v>
      </c>
      <c r="U3679" t="str">
        <f>TEXT(Table1[[#This Row],[Booking_Date]],"mmm")</f>
        <v>Jan</v>
      </c>
      <c r="V3679">
        <f>YEAR(Table1[[#This Row],[Booking_Date]])</f>
        <v>2024</v>
      </c>
      <c r="W3679" t="s">
        <v>38</v>
      </c>
      <c r="X3679" t="str">
        <f>IF(Table1[[#This Row],[Freight_Cost]]&gt;50000,"High","Low")</f>
        <v>High</v>
      </c>
      <c r="Y3679" s="5" t="str">
        <f>IF(Table1[[#This Row],[Profit]]&gt;10000,"Good","Average")</f>
        <v>Average</v>
      </c>
      <c r="Z3679" s="5" t="str" cm="1">
        <f t="array" ref="Z3679">_xlfn.IFS(K3679&lt;=5,"Excellent",K3679&lt;=10,"Good",TRUE,"Delayed")</f>
        <v>Excellent</v>
      </c>
      <c r="AA3679" s="5" t="str">
        <f>_xlfn.XLOOKUP(Table1[[#This Row],[Shipment_ID]],A:A,E:E)</f>
        <v>MSC</v>
      </c>
      <c r="AB3679" s="5">
        <f t="shared" si="57"/>
        <v>6374.47</v>
      </c>
    </row>
    <row r="3680" spans="1:28">
      <c r="A3680" t="s">
        <v>3874</v>
      </c>
      <c r="B3680" s="1">
        <v>45967</v>
      </c>
      <c r="C3680" t="s">
        <v>50</v>
      </c>
      <c r="D3680" t="s">
        <v>41</v>
      </c>
      <c r="E3680" t="s">
        <v>102</v>
      </c>
      <c r="F3680" t="s">
        <v>58</v>
      </c>
      <c r="G3680" t="s">
        <v>33</v>
      </c>
      <c r="H3680">
        <v>18.75</v>
      </c>
      <c r="I3680">
        <v>2593</v>
      </c>
      <c r="J3680">
        <v>99.38</v>
      </c>
      <c r="K3680">
        <v>6</v>
      </c>
      <c r="L3680" t="s">
        <v>68</v>
      </c>
      <c r="M3680" t="s">
        <v>45</v>
      </c>
      <c r="N3680">
        <v>75916.600000000006</v>
      </c>
      <c r="O3680" t="s">
        <v>156</v>
      </c>
      <c r="P3680" t="s">
        <v>54</v>
      </c>
      <c r="Q3680">
        <v>87.45</v>
      </c>
      <c r="R3680">
        <v>5936</v>
      </c>
      <c r="S3680">
        <v>3634.71</v>
      </c>
      <c r="T3680">
        <v>13498.52</v>
      </c>
      <c r="U3680" t="str">
        <f>TEXT(Table1[[#This Row],[Booking_Date]],"mmm")</f>
        <v>Nov</v>
      </c>
      <c r="V3680">
        <f>YEAR(Table1[[#This Row],[Booking_Date]])</f>
        <v>2025</v>
      </c>
      <c r="W3680" t="s">
        <v>104</v>
      </c>
      <c r="X3680" t="str">
        <f>IF(Table1[[#This Row],[Freight_Cost]]&gt;50000,"High","Low")</f>
        <v>High</v>
      </c>
      <c r="Y3680" s="5" t="str">
        <f>IF(Table1[[#This Row],[Profit]]&gt;10000,"Good","Average")</f>
        <v>Good</v>
      </c>
      <c r="Z3680" s="5" t="str" cm="1">
        <f t="array" ref="Z3680">_xlfn.IFS(K3680&lt;=5,"Excellent",K3680&lt;=10,"Good",TRUE,"Delayed")</f>
        <v>Good</v>
      </c>
      <c r="AA3680" s="5" t="str">
        <f>_xlfn.XLOOKUP(Table1[[#This Row],[Shipment_ID]],A:A,E:E)</f>
        <v>Maersk</v>
      </c>
      <c r="AB3680" s="5">
        <f t="shared" si="57"/>
        <v>13498.52</v>
      </c>
    </row>
    <row r="3681" spans="1:28">
      <c r="A3681" t="s">
        <v>3875</v>
      </c>
      <c r="B3681" s="1">
        <v>45678</v>
      </c>
      <c r="C3681" t="s">
        <v>115</v>
      </c>
      <c r="D3681" t="s">
        <v>72</v>
      </c>
      <c r="E3681" t="s">
        <v>83</v>
      </c>
      <c r="F3681" t="s">
        <v>32</v>
      </c>
      <c r="G3681" t="s">
        <v>52</v>
      </c>
      <c r="H3681">
        <v>26.56</v>
      </c>
      <c r="I3681">
        <v>357</v>
      </c>
      <c r="J3681">
        <v>89.58</v>
      </c>
      <c r="K3681">
        <v>2</v>
      </c>
      <c r="L3681" t="s">
        <v>44</v>
      </c>
      <c r="M3681" t="s">
        <v>60</v>
      </c>
      <c r="N3681">
        <v>38937.599999999999</v>
      </c>
      <c r="O3681" t="s">
        <v>304</v>
      </c>
      <c r="P3681" t="s">
        <v>74</v>
      </c>
      <c r="Q3681">
        <v>84.39</v>
      </c>
      <c r="R3681">
        <v>1776.4</v>
      </c>
      <c r="S3681">
        <v>3507.36</v>
      </c>
      <c r="T3681">
        <v>4735.8999999999996</v>
      </c>
      <c r="U3681" t="str">
        <f>TEXT(Table1[[#This Row],[Booking_Date]],"mmm")</f>
        <v>Jan</v>
      </c>
      <c r="V3681">
        <f>YEAR(Table1[[#This Row],[Booking_Date]])</f>
        <v>2025</v>
      </c>
      <c r="W3681" t="s">
        <v>38</v>
      </c>
      <c r="X3681" t="str">
        <f>IF(Table1[[#This Row],[Freight_Cost]]&gt;50000,"High","Low")</f>
        <v>Low</v>
      </c>
      <c r="Y3681" s="5" t="str">
        <f>IF(Table1[[#This Row],[Profit]]&gt;10000,"Good","Average")</f>
        <v>Average</v>
      </c>
      <c r="Z3681" s="5" t="str" cm="1">
        <f t="array" ref="Z3681">_xlfn.IFS(K3681&lt;=5,"Excellent",K3681&lt;=10,"Good",TRUE,"Delayed")</f>
        <v>Excellent</v>
      </c>
      <c r="AA3681" s="5" t="str">
        <f>_xlfn.XLOOKUP(Table1[[#This Row],[Shipment_ID]],A:A,E:E)</f>
        <v>MSC</v>
      </c>
      <c r="AB3681" s="5">
        <f t="shared" si="57"/>
        <v>4735.8999999999996</v>
      </c>
    </row>
    <row r="3682" spans="1:28">
      <c r="A3682" t="s">
        <v>3876</v>
      </c>
      <c r="B3682" s="1">
        <v>45813</v>
      </c>
      <c r="C3682" t="s">
        <v>121</v>
      </c>
      <c r="D3682" t="s">
        <v>65</v>
      </c>
      <c r="E3682" t="s">
        <v>42</v>
      </c>
      <c r="F3682" t="s">
        <v>32</v>
      </c>
      <c r="G3682" t="s">
        <v>33</v>
      </c>
      <c r="H3682">
        <v>15.89</v>
      </c>
      <c r="I3682">
        <v>892</v>
      </c>
      <c r="J3682">
        <v>88.97</v>
      </c>
      <c r="K3682">
        <v>4</v>
      </c>
      <c r="L3682" t="s">
        <v>68</v>
      </c>
      <c r="M3682" t="s">
        <v>45</v>
      </c>
      <c r="N3682">
        <v>39681.4</v>
      </c>
      <c r="O3682" t="s">
        <v>124</v>
      </c>
      <c r="P3682" t="s">
        <v>62</v>
      </c>
      <c r="Q3682">
        <v>84.71</v>
      </c>
      <c r="R3682">
        <v>2419.6</v>
      </c>
      <c r="S3682">
        <v>3981.74</v>
      </c>
      <c r="T3682">
        <v>3633.3</v>
      </c>
      <c r="U3682" t="str">
        <f>TEXT(Table1[[#This Row],[Booking_Date]],"mmm")</f>
        <v>Jun</v>
      </c>
      <c r="V3682">
        <f>YEAR(Table1[[#This Row],[Booking_Date]])</f>
        <v>2025</v>
      </c>
      <c r="W3682" t="s">
        <v>75</v>
      </c>
      <c r="X3682" t="str">
        <f>IF(Table1[[#This Row],[Freight_Cost]]&gt;50000,"High","Low")</f>
        <v>Low</v>
      </c>
      <c r="Y3682" s="5" t="str">
        <f>IF(Table1[[#This Row],[Profit]]&gt;10000,"Good","Average")</f>
        <v>Average</v>
      </c>
      <c r="Z3682" s="5" t="str" cm="1">
        <f t="array" ref="Z3682">_xlfn.IFS(K3682&lt;=5,"Excellent",K3682&lt;=10,"Good",TRUE,"Delayed")</f>
        <v>Excellent</v>
      </c>
      <c r="AA3682" s="5" t="str">
        <f>_xlfn.XLOOKUP(Table1[[#This Row],[Shipment_ID]],A:A,E:E)</f>
        <v>CMA CGM</v>
      </c>
      <c r="AB3682" s="5">
        <f t="shared" si="57"/>
        <v>3633.3</v>
      </c>
    </row>
    <row r="3683" spans="1:28">
      <c r="A3683" t="s">
        <v>3877</v>
      </c>
      <c r="B3683" s="1">
        <v>45513</v>
      </c>
      <c r="C3683" t="s">
        <v>115</v>
      </c>
      <c r="D3683" t="s">
        <v>108</v>
      </c>
      <c r="E3683" t="s">
        <v>83</v>
      </c>
      <c r="F3683" t="s">
        <v>32</v>
      </c>
      <c r="G3683" t="s">
        <v>84</v>
      </c>
      <c r="H3683">
        <v>20.72</v>
      </c>
      <c r="I3683">
        <v>1918</v>
      </c>
      <c r="J3683">
        <v>99.11</v>
      </c>
      <c r="K3683">
        <v>5</v>
      </c>
      <c r="L3683" t="s">
        <v>68</v>
      </c>
      <c r="M3683" t="s">
        <v>60</v>
      </c>
      <c r="N3683">
        <v>56057.2</v>
      </c>
      <c r="O3683" t="s">
        <v>464</v>
      </c>
      <c r="P3683" t="s">
        <v>62</v>
      </c>
      <c r="Q3683">
        <v>84.92</v>
      </c>
      <c r="R3683">
        <v>4664.8</v>
      </c>
      <c r="S3683">
        <v>2852.42</v>
      </c>
      <c r="T3683">
        <v>7248.76</v>
      </c>
      <c r="U3683" t="str">
        <f>TEXT(Table1[[#This Row],[Booking_Date]],"mmm")</f>
        <v>Aug</v>
      </c>
      <c r="V3683">
        <f>YEAR(Table1[[#This Row],[Booking_Date]])</f>
        <v>2024</v>
      </c>
      <c r="W3683" t="s">
        <v>48</v>
      </c>
      <c r="X3683" t="str">
        <f>IF(Table1[[#This Row],[Freight_Cost]]&gt;50000,"High","Low")</f>
        <v>High</v>
      </c>
      <c r="Y3683" s="5" t="str">
        <f>IF(Table1[[#This Row],[Profit]]&gt;10000,"Good","Average")</f>
        <v>Average</v>
      </c>
      <c r="Z3683" s="5" t="str" cm="1">
        <f t="array" ref="Z3683">_xlfn.IFS(K3683&lt;=5,"Excellent",K3683&lt;=10,"Good",TRUE,"Delayed")</f>
        <v>Excellent</v>
      </c>
      <c r="AA3683" s="5" t="str">
        <f>_xlfn.XLOOKUP(Table1[[#This Row],[Shipment_ID]],A:A,E:E)</f>
        <v>MSC</v>
      </c>
      <c r="AB3683" s="5">
        <f t="shared" si="57"/>
        <v>7248.76</v>
      </c>
    </row>
    <row r="3684" spans="1:28">
      <c r="A3684" t="s">
        <v>3878</v>
      </c>
      <c r="B3684" s="1">
        <v>45986</v>
      </c>
      <c r="C3684" t="s">
        <v>40</v>
      </c>
      <c r="D3684" t="s">
        <v>56</v>
      </c>
      <c r="E3684" t="s">
        <v>66</v>
      </c>
      <c r="F3684" t="s">
        <v>58</v>
      </c>
      <c r="G3684" t="s">
        <v>43</v>
      </c>
      <c r="H3684">
        <v>21.58</v>
      </c>
      <c r="I3684">
        <v>798</v>
      </c>
      <c r="J3684">
        <v>92.33</v>
      </c>
      <c r="K3684">
        <v>3</v>
      </c>
      <c r="L3684" t="s">
        <v>34</v>
      </c>
      <c r="M3684" t="s">
        <v>45</v>
      </c>
      <c r="N3684">
        <v>58577.599999999999</v>
      </c>
      <c r="O3684" t="s">
        <v>598</v>
      </c>
      <c r="P3684" t="s">
        <v>70</v>
      </c>
      <c r="Q3684">
        <v>83.48</v>
      </c>
      <c r="R3684">
        <v>2459.1999999999998</v>
      </c>
      <c r="S3684">
        <v>3392.21</v>
      </c>
      <c r="T3684">
        <v>9644.61</v>
      </c>
      <c r="U3684" t="str">
        <f>TEXT(Table1[[#This Row],[Booking_Date]],"mmm")</f>
        <v>Nov</v>
      </c>
      <c r="V3684">
        <f>YEAR(Table1[[#This Row],[Booking_Date]])</f>
        <v>2025</v>
      </c>
      <c r="W3684" t="s">
        <v>104</v>
      </c>
      <c r="X3684" t="str">
        <f>IF(Table1[[#This Row],[Freight_Cost]]&gt;50000,"High","Low")</f>
        <v>High</v>
      </c>
      <c r="Y3684" s="5" t="str">
        <f>IF(Table1[[#This Row],[Profit]]&gt;10000,"Good","Average")</f>
        <v>Average</v>
      </c>
      <c r="Z3684" s="5" t="str" cm="1">
        <f t="array" ref="Z3684">_xlfn.IFS(K3684&lt;=5,"Excellent",K3684&lt;=10,"Good",TRUE,"Delayed")</f>
        <v>Excellent</v>
      </c>
      <c r="AA3684" s="5" t="str">
        <f>_xlfn.XLOOKUP(Table1[[#This Row],[Shipment_ID]],A:A,E:E)</f>
        <v>COSCO</v>
      </c>
      <c r="AB3684" s="5">
        <f t="shared" si="57"/>
        <v>9644.61</v>
      </c>
    </row>
    <row r="3685" spans="1:28">
      <c r="A3685" t="s">
        <v>3879</v>
      </c>
      <c r="B3685" s="1">
        <v>45361</v>
      </c>
      <c r="C3685" t="s">
        <v>29</v>
      </c>
      <c r="D3685" t="s">
        <v>41</v>
      </c>
      <c r="E3685" t="s">
        <v>99</v>
      </c>
      <c r="F3685" t="s">
        <v>58</v>
      </c>
      <c r="G3685" t="s">
        <v>52</v>
      </c>
      <c r="H3685">
        <v>22.6</v>
      </c>
      <c r="I3685">
        <v>1124</v>
      </c>
      <c r="J3685">
        <v>103.08</v>
      </c>
      <c r="K3685">
        <v>2</v>
      </c>
      <c r="L3685" t="s">
        <v>44</v>
      </c>
      <c r="M3685" t="s">
        <v>60</v>
      </c>
      <c r="N3685">
        <v>58197.599999999999</v>
      </c>
      <c r="O3685" t="s">
        <v>191</v>
      </c>
      <c r="P3685" t="s">
        <v>54</v>
      </c>
      <c r="Q3685">
        <v>84.7</v>
      </c>
      <c r="R3685">
        <v>3152</v>
      </c>
      <c r="S3685">
        <v>4098.2</v>
      </c>
      <c r="T3685">
        <v>8449.86</v>
      </c>
      <c r="U3685" t="str">
        <f>TEXT(Table1[[#This Row],[Booking_Date]],"mmm")</f>
        <v>Mar</v>
      </c>
      <c r="V3685">
        <f>YEAR(Table1[[#This Row],[Booking_Date]])</f>
        <v>2024</v>
      </c>
      <c r="W3685" t="s">
        <v>38</v>
      </c>
      <c r="X3685" t="str">
        <f>IF(Table1[[#This Row],[Freight_Cost]]&gt;50000,"High","Low")</f>
        <v>High</v>
      </c>
      <c r="Y3685" s="5" t="str">
        <f>IF(Table1[[#This Row],[Profit]]&gt;10000,"Good","Average")</f>
        <v>Average</v>
      </c>
      <c r="Z3685" s="5" t="str" cm="1">
        <f t="array" ref="Z3685">_xlfn.IFS(K3685&lt;=5,"Excellent",K3685&lt;=10,"Good",TRUE,"Delayed")</f>
        <v>Excellent</v>
      </c>
      <c r="AA3685" s="5" t="str">
        <f>_xlfn.XLOOKUP(Table1[[#This Row],[Shipment_ID]],A:A,E:E)</f>
        <v>ONE</v>
      </c>
      <c r="AB3685" s="5">
        <f t="shared" si="57"/>
        <v>8449.86</v>
      </c>
    </row>
    <row r="3686" spans="1:28">
      <c r="A3686" t="s">
        <v>3880</v>
      </c>
      <c r="B3686" s="1">
        <v>46072</v>
      </c>
      <c r="C3686" t="s">
        <v>115</v>
      </c>
      <c r="D3686" t="s">
        <v>51</v>
      </c>
      <c r="E3686" t="s">
        <v>83</v>
      </c>
      <c r="F3686" t="s">
        <v>58</v>
      </c>
      <c r="G3686" t="s">
        <v>67</v>
      </c>
      <c r="H3686">
        <v>20.69</v>
      </c>
      <c r="I3686">
        <v>1974</v>
      </c>
      <c r="J3686">
        <v>87.07</v>
      </c>
      <c r="K3686">
        <v>4</v>
      </c>
      <c r="L3686" t="s">
        <v>34</v>
      </c>
      <c r="M3686" t="s">
        <v>35</v>
      </c>
      <c r="N3686">
        <v>73757.399999999994</v>
      </c>
      <c r="O3686" t="s">
        <v>989</v>
      </c>
      <c r="P3686" t="s">
        <v>47</v>
      </c>
      <c r="Q3686">
        <v>88</v>
      </c>
      <c r="R3686">
        <v>4775.6000000000004</v>
      </c>
      <c r="S3686">
        <v>2988.7</v>
      </c>
      <c r="T3686">
        <v>7553.8</v>
      </c>
      <c r="U3686" t="str">
        <f>TEXT(Table1[[#This Row],[Booking_Date]],"mmm")</f>
        <v>Feb</v>
      </c>
      <c r="V3686">
        <f>YEAR(Table1[[#This Row],[Booking_Date]])</f>
        <v>2026</v>
      </c>
      <c r="W3686" t="s">
        <v>38</v>
      </c>
      <c r="X3686" t="str">
        <f>IF(Table1[[#This Row],[Freight_Cost]]&gt;50000,"High","Low")</f>
        <v>High</v>
      </c>
      <c r="Y3686" s="5" t="str">
        <f>IF(Table1[[#This Row],[Profit]]&gt;10000,"Good","Average")</f>
        <v>Average</v>
      </c>
      <c r="Z3686" s="5" t="str" cm="1">
        <f t="array" ref="Z3686">_xlfn.IFS(K3686&lt;=5,"Excellent",K3686&lt;=10,"Good",TRUE,"Delayed")</f>
        <v>Excellent</v>
      </c>
      <c r="AA3686" s="5" t="str">
        <f>_xlfn.XLOOKUP(Table1[[#This Row],[Shipment_ID]],A:A,E:E)</f>
        <v>MSC</v>
      </c>
      <c r="AB3686" s="5">
        <f t="shared" si="57"/>
        <v>7553.8</v>
      </c>
    </row>
    <row r="3687" spans="1:28">
      <c r="A3687" t="s">
        <v>3881</v>
      </c>
      <c r="B3687" s="1">
        <v>45965</v>
      </c>
      <c r="C3687" t="s">
        <v>121</v>
      </c>
      <c r="D3687" t="s">
        <v>82</v>
      </c>
      <c r="E3687" t="s">
        <v>83</v>
      </c>
      <c r="F3687" t="s">
        <v>58</v>
      </c>
      <c r="G3687" t="s">
        <v>59</v>
      </c>
      <c r="H3687">
        <v>26.14</v>
      </c>
      <c r="I3687">
        <v>2533</v>
      </c>
      <c r="J3687">
        <v>85.12</v>
      </c>
      <c r="K3687">
        <v>8</v>
      </c>
      <c r="L3687" t="s">
        <v>34</v>
      </c>
      <c r="M3687" t="s">
        <v>35</v>
      </c>
      <c r="N3687">
        <v>85136.4</v>
      </c>
      <c r="O3687" t="s">
        <v>180</v>
      </c>
      <c r="P3687" t="s">
        <v>78</v>
      </c>
      <c r="Q3687">
        <v>86.25</v>
      </c>
      <c r="R3687">
        <v>6111.6</v>
      </c>
      <c r="S3687">
        <v>1519.15</v>
      </c>
      <c r="T3687">
        <v>9512.09</v>
      </c>
      <c r="U3687" t="str">
        <f>TEXT(Table1[[#This Row],[Booking_Date]],"mmm")</f>
        <v>Nov</v>
      </c>
      <c r="V3687">
        <f>YEAR(Table1[[#This Row],[Booking_Date]])</f>
        <v>2025</v>
      </c>
      <c r="W3687" t="s">
        <v>104</v>
      </c>
      <c r="X3687" t="str">
        <f>IF(Table1[[#This Row],[Freight_Cost]]&gt;50000,"High","Low")</f>
        <v>High</v>
      </c>
      <c r="Y3687" s="5" t="str">
        <f>IF(Table1[[#This Row],[Profit]]&gt;10000,"Good","Average")</f>
        <v>Average</v>
      </c>
      <c r="Z3687" s="5" t="str" cm="1">
        <f t="array" ref="Z3687">_xlfn.IFS(K3687&lt;=5,"Excellent",K3687&lt;=10,"Good",TRUE,"Delayed")</f>
        <v>Good</v>
      </c>
      <c r="AA3687" s="5" t="str">
        <f>_xlfn.XLOOKUP(Table1[[#This Row],[Shipment_ID]],A:A,E:E)</f>
        <v>MSC</v>
      </c>
      <c r="AB3687" s="5">
        <f t="shared" si="57"/>
        <v>9512.09</v>
      </c>
    </row>
    <row r="3688" spans="1:28">
      <c r="A3688" t="s">
        <v>3882</v>
      </c>
      <c r="B3688" s="1">
        <v>45725</v>
      </c>
      <c r="C3688" t="s">
        <v>89</v>
      </c>
      <c r="D3688" t="s">
        <v>41</v>
      </c>
      <c r="E3688" t="s">
        <v>42</v>
      </c>
      <c r="F3688" t="s">
        <v>58</v>
      </c>
      <c r="G3688" t="s">
        <v>67</v>
      </c>
      <c r="H3688">
        <v>16.21</v>
      </c>
      <c r="I3688">
        <v>1508</v>
      </c>
      <c r="J3688">
        <v>88.35</v>
      </c>
      <c r="K3688">
        <v>4</v>
      </c>
      <c r="L3688" t="s">
        <v>68</v>
      </c>
      <c r="M3688" t="s">
        <v>60</v>
      </c>
      <c r="N3688">
        <v>57787</v>
      </c>
      <c r="O3688" t="s">
        <v>535</v>
      </c>
      <c r="P3688" t="s">
        <v>54</v>
      </c>
      <c r="Q3688">
        <v>85.14</v>
      </c>
      <c r="R3688">
        <v>3664.4</v>
      </c>
      <c r="S3688">
        <v>3359.01</v>
      </c>
      <c r="T3688">
        <v>7072.19</v>
      </c>
      <c r="U3688" t="str">
        <f>TEXT(Table1[[#This Row],[Booking_Date]],"mmm")</f>
        <v>Mar</v>
      </c>
      <c r="V3688">
        <f>YEAR(Table1[[#This Row],[Booking_Date]])</f>
        <v>2025</v>
      </c>
      <c r="W3688" t="s">
        <v>38</v>
      </c>
      <c r="X3688" t="str">
        <f>IF(Table1[[#This Row],[Freight_Cost]]&gt;50000,"High","Low")</f>
        <v>High</v>
      </c>
      <c r="Y3688" s="5" t="str">
        <f>IF(Table1[[#This Row],[Profit]]&gt;10000,"Good","Average")</f>
        <v>Average</v>
      </c>
      <c r="Z3688" s="5" t="str" cm="1">
        <f t="array" ref="Z3688">_xlfn.IFS(K3688&lt;=5,"Excellent",K3688&lt;=10,"Good",TRUE,"Delayed")</f>
        <v>Excellent</v>
      </c>
      <c r="AA3688" s="5" t="str">
        <f>_xlfn.XLOOKUP(Table1[[#This Row],[Shipment_ID]],A:A,E:E)</f>
        <v>CMA CGM</v>
      </c>
      <c r="AB3688" s="5">
        <f t="shared" si="57"/>
        <v>7072.19</v>
      </c>
    </row>
    <row r="3689" spans="1:28">
      <c r="A3689" t="s">
        <v>3883</v>
      </c>
      <c r="B3689" s="1">
        <v>46151</v>
      </c>
      <c r="C3689" t="s">
        <v>121</v>
      </c>
      <c r="D3689" t="s">
        <v>41</v>
      </c>
      <c r="E3689" t="s">
        <v>57</v>
      </c>
      <c r="F3689" t="s">
        <v>58</v>
      </c>
      <c r="G3689" t="s">
        <v>52</v>
      </c>
      <c r="H3689">
        <v>12.2</v>
      </c>
      <c r="I3689">
        <v>2506</v>
      </c>
      <c r="J3689">
        <v>85.69</v>
      </c>
      <c r="K3689">
        <v>7</v>
      </c>
      <c r="L3689" t="s">
        <v>34</v>
      </c>
      <c r="M3689" t="s">
        <v>35</v>
      </c>
      <c r="N3689">
        <v>72334.8</v>
      </c>
      <c r="O3689" t="s">
        <v>304</v>
      </c>
      <c r="P3689" t="s">
        <v>78</v>
      </c>
      <c r="Q3689">
        <v>82.28</v>
      </c>
      <c r="R3689">
        <v>5500</v>
      </c>
      <c r="S3689">
        <v>3207.51</v>
      </c>
      <c r="T3689">
        <v>11401.61</v>
      </c>
      <c r="U3689" t="str">
        <f>TEXT(Table1[[#This Row],[Booking_Date]],"mmm")</f>
        <v>May</v>
      </c>
      <c r="V3689">
        <f>YEAR(Table1[[#This Row],[Booking_Date]])</f>
        <v>2026</v>
      </c>
      <c r="W3689" t="s">
        <v>75</v>
      </c>
      <c r="X3689" t="str">
        <f>IF(Table1[[#This Row],[Freight_Cost]]&gt;50000,"High","Low")</f>
        <v>High</v>
      </c>
      <c r="Y3689" s="5" t="str">
        <f>IF(Table1[[#This Row],[Profit]]&gt;10000,"Good","Average")</f>
        <v>Good</v>
      </c>
      <c r="Z3689" s="5" t="str" cm="1">
        <f t="array" ref="Z3689">_xlfn.IFS(K3689&lt;=5,"Excellent",K3689&lt;=10,"Good",TRUE,"Delayed")</f>
        <v>Good</v>
      </c>
      <c r="AA3689" s="5" t="str">
        <f>_xlfn.XLOOKUP(Table1[[#This Row],[Shipment_ID]],A:A,E:E)</f>
        <v>Evergreen</v>
      </c>
      <c r="AB3689" s="5">
        <f t="shared" si="57"/>
        <v>11401.61</v>
      </c>
    </row>
    <row r="3690" spans="1:28">
      <c r="A3690" t="s">
        <v>3884</v>
      </c>
      <c r="B3690" s="1">
        <v>45925</v>
      </c>
      <c r="C3690" t="s">
        <v>50</v>
      </c>
      <c r="D3690" t="s">
        <v>108</v>
      </c>
      <c r="E3690" t="s">
        <v>42</v>
      </c>
      <c r="F3690" t="s">
        <v>58</v>
      </c>
      <c r="G3690" t="s">
        <v>33</v>
      </c>
      <c r="H3690">
        <v>21.12</v>
      </c>
      <c r="I3690">
        <v>2763</v>
      </c>
      <c r="J3690">
        <v>98.91</v>
      </c>
      <c r="K3690">
        <v>8</v>
      </c>
      <c r="L3690" t="s">
        <v>68</v>
      </c>
      <c r="M3690" t="s">
        <v>60</v>
      </c>
      <c r="N3690">
        <v>78533.2</v>
      </c>
      <c r="O3690" t="s">
        <v>106</v>
      </c>
      <c r="P3690" t="s">
        <v>37</v>
      </c>
      <c r="Q3690">
        <v>85.96</v>
      </c>
      <c r="R3690">
        <v>6370.8</v>
      </c>
      <c r="S3690">
        <v>3038.66</v>
      </c>
      <c r="T3690">
        <v>8129.32</v>
      </c>
      <c r="U3690" t="str">
        <f>TEXT(Table1[[#This Row],[Booking_Date]],"mmm")</f>
        <v>Sep</v>
      </c>
      <c r="V3690">
        <f>YEAR(Table1[[#This Row],[Booking_Date]])</f>
        <v>2025</v>
      </c>
      <c r="W3690" t="s">
        <v>48</v>
      </c>
      <c r="X3690" t="str">
        <f>IF(Table1[[#This Row],[Freight_Cost]]&gt;50000,"High","Low")</f>
        <v>High</v>
      </c>
      <c r="Y3690" s="5" t="str">
        <f>IF(Table1[[#This Row],[Profit]]&gt;10000,"Good","Average")</f>
        <v>Average</v>
      </c>
      <c r="Z3690" s="5" t="str" cm="1">
        <f t="array" ref="Z3690">_xlfn.IFS(K3690&lt;=5,"Excellent",K3690&lt;=10,"Good",TRUE,"Delayed")</f>
        <v>Good</v>
      </c>
      <c r="AA3690" s="5" t="str">
        <f>_xlfn.XLOOKUP(Table1[[#This Row],[Shipment_ID]],A:A,E:E)</f>
        <v>CMA CGM</v>
      </c>
      <c r="AB3690" s="5">
        <f t="shared" si="57"/>
        <v>8129.32</v>
      </c>
    </row>
    <row r="3691" spans="1:28">
      <c r="A3691" t="s">
        <v>3885</v>
      </c>
      <c r="B3691" s="1">
        <v>45364</v>
      </c>
      <c r="C3691" t="s">
        <v>89</v>
      </c>
      <c r="D3691" t="s">
        <v>30</v>
      </c>
      <c r="E3691" t="s">
        <v>42</v>
      </c>
      <c r="F3691" t="s">
        <v>32</v>
      </c>
      <c r="G3691" t="s">
        <v>90</v>
      </c>
      <c r="H3691">
        <v>19.809999999999999</v>
      </c>
      <c r="I3691">
        <v>1779</v>
      </c>
      <c r="J3691">
        <v>103.6</v>
      </c>
      <c r="K3691">
        <v>5</v>
      </c>
      <c r="L3691" t="s">
        <v>68</v>
      </c>
      <c r="M3691" t="s">
        <v>45</v>
      </c>
      <c r="N3691">
        <v>55609</v>
      </c>
      <c r="O3691" t="s">
        <v>385</v>
      </c>
      <c r="P3691" t="s">
        <v>62</v>
      </c>
      <c r="Q3691">
        <v>87.89</v>
      </c>
      <c r="R3691">
        <v>4350.3999999999996</v>
      </c>
      <c r="S3691">
        <v>2600.64</v>
      </c>
      <c r="T3691">
        <v>7937.33</v>
      </c>
      <c r="U3691" t="str">
        <f>TEXT(Table1[[#This Row],[Booking_Date]],"mmm")</f>
        <v>Mar</v>
      </c>
      <c r="V3691">
        <f>YEAR(Table1[[#This Row],[Booking_Date]])</f>
        <v>2024</v>
      </c>
      <c r="W3691" t="s">
        <v>38</v>
      </c>
      <c r="X3691" t="str">
        <f>IF(Table1[[#This Row],[Freight_Cost]]&gt;50000,"High","Low")</f>
        <v>High</v>
      </c>
      <c r="Y3691" s="5" t="str">
        <f>IF(Table1[[#This Row],[Profit]]&gt;10000,"Good","Average")</f>
        <v>Average</v>
      </c>
      <c r="Z3691" s="5" t="str" cm="1">
        <f t="array" ref="Z3691">_xlfn.IFS(K3691&lt;=5,"Excellent",K3691&lt;=10,"Good",TRUE,"Delayed")</f>
        <v>Excellent</v>
      </c>
      <c r="AA3691" s="5" t="str">
        <f>_xlfn.XLOOKUP(Table1[[#This Row],[Shipment_ID]],A:A,E:E)</f>
        <v>CMA CGM</v>
      </c>
      <c r="AB3691" s="5">
        <f t="shared" si="57"/>
        <v>7937.33</v>
      </c>
    </row>
    <row r="3692" spans="1:28">
      <c r="A3692" t="s">
        <v>3886</v>
      </c>
      <c r="B3692" s="1">
        <v>45437</v>
      </c>
      <c r="C3692" t="s">
        <v>89</v>
      </c>
      <c r="D3692" t="s">
        <v>65</v>
      </c>
      <c r="E3692" t="s">
        <v>57</v>
      </c>
      <c r="F3692" t="s">
        <v>32</v>
      </c>
      <c r="G3692" t="s">
        <v>52</v>
      </c>
      <c r="H3692">
        <v>21.45</v>
      </c>
      <c r="I3692">
        <v>1164</v>
      </c>
      <c r="J3692">
        <v>96.17</v>
      </c>
      <c r="K3692">
        <v>4</v>
      </c>
      <c r="L3692" t="s">
        <v>34</v>
      </c>
      <c r="M3692" t="s">
        <v>60</v>
      </c>
      <c r="N3692">
        <v>49813.4</v>
      </c>
      <c r="O3692" t="s">
        <v>106</v>
      </c>
      <c r="P3692" t="s">
        <v>54</v>
      </c>
      <c r="Q3692">
        <v>87.99</v>
      </c>
      <c r="R3692">
        <v>3186</v>
      </c>
      <c r="S3692">
        <v>2354.8200000000002</v>
      </c>
      <c r="T3692">
        <v>6402.38</v>
      </c>
      <c r="U3692" t="str">
        <f>TEXT(Table1[[#This Row],[Booking_Date]],"mmm")</f>
        <v>May</v>
      </c>
      <c r="V3692">
        <f>YEAR(Table1[[#This Row],[Booking_Date]])</f>
        <v>2024</v>
      </c>
      <c r="W3692" t="s">
        <v>75</v>
      </c>
      <c r="X3692" t="str">
        <f>IF(Table1[[#This Row],[Freight_Cost]]&gt;50000,"High","Low")</f>
        <v>Low</v>
      </c>
      <c r="Y3692" s="5" t="str">
        <f>IF(Table1[[#This Row],[Profit]]&gt;10000,"Good","Average")</f>
        <v>Average</v>
      </c>
      <c r="Z3692" s="5" t="str" cm="1">
        <f t="array" ref="Z3692">_xlfn.IFS(K3692&lt;=5,"Excellent",K3692&lt;=10,"Good",TRUE,"Delayed")</f>
        <v>Excellent</v>
      </c>
      <c r="AA3692" s="5" t="str">
        <f>_xlfn.XLOOKUP(Table1[[#This Row],[Shipment_ID]],A:A,E:E)</f>
        <v>Evergreen</v>
      </c>
      <c r="AB3692" s="5">
        <f t="shared" si="57"/>
        <v>6402.38</v>
      </c>
    </row>
    <row r="3693" spans="1:28">
      <c r="A3693" t="s">
        <v>3887</v>
      </c>
      <c r="B3693" s="1">
        <v>45866</v>
      </c>
      <c r="C3693" t="s">
        <v>29</v>
      </c>
      <c r="D3693" t="s">
        <v>108</v>
      </c>
      <c r="E3693" t="s">
        <v>102</v>
      </c>
      <c r="F3693" t="s">
        <v>58</v>
      </c>
      <c r="G3693" t="s">
        <v>67</v>
      </c>
      <c r="H3693">
        <v>17.100000000000001</v>
      </c>
      <c r="I3693">
        <v>1789</v>
      </c>
      <c r="J3693">
        <v>101.48</v>
      </c>
      <c r="K3693">
        <v>4</v>
      </c>
      <c r="L3693" t="s">
        <v>34</v>
      </c>
      <c r="M3693" t="s">
        <v>35</v>
      </c>
      <c r="N3693">
        <v>70035.600000000006</v>
      </c>
      <c r="O3693" t="s">
        <v>518</v>
      </c>
      <c r="P3693" t="s">
        <v>78</v>
      </c>
      <c r="Q3693">
        <v>85.02</v>
      </c>
      <c r="R3693">
        <v>4262</v>
      </c>
      <c r="S3693">
        <v>3187.68</v>
      </c>
      <c r="T3693">
        <v>11599.8</v>
      </c>
      <c r="U3693" t="str">
        <f>TEXT(Table1[[#This Row],[Booking_Date]],"mmm")</f>
        <v>Jul</v>
      </c>
      <c r="V3693">
        <f>YEAR(Table1[[#This Row],[Booking_Date]])</f>
        <v>2025</v>
      </c>
      <c r="W3693" t="s">
        <v>48</v>
      </c>
      <c r="X3693" t="str">
        <f>IF(Table1[[#This Row],[Freight_Cost]]&gt;50000,"High","Low")</f>
        <v>High</v>
      </c>
      <c r="Y3693" s="5" t="str">
        <f>IF(Table1[[#This Row],[Profit]]&gt;10000,"Good","Average")</f>
        <v>Good</v>
      </c>
      <c r="Z3693" s="5" t="str" cm="1">
        <f t="array" ref="Z3693">_xlfn.IFS(K3693&lt;=5,"Excellent",K3693&lt;=10,"Good",TRUE,"Delayed")</f>
        <v>Excellent</v>
      </c>
      <c r="AA3693" s="5" t="str">
        <f>_xlfn.XLOOKUP(Table1[[#This Row],[Shipment_ID]],A:A,E:E)</f>
        <v>Maersk</v>
      </c>
      <c r="AB3693" s="5">
        <f t="shared" si="57"/>
        <v>11599.8</v>
      </c>
    </row>
    <row r="3694" spans="1:28">
      <c r="A3694" t="s">
        <v>3888</v>
      </c>
      <c r="B3694" s="1">
        <v>45843</v>
      </c>
      <c r="C3694" t="s">
        <v>121</v>
      </c>
      <c r="D3694" t="s">
        <v>56</v>
      </c>
      <c r="E3694" t="s">
        <v>102</v>
      </c>
      <c r="F3694" t="s">
        <v>32</v>
      </c>
      <c r="G3694" t="s">
        <v>67</v>
      </c>
      <c r="H3694">
        <v>19.239999999999998</v>
      </c>
      <c r="I3694">
        <v>1337</v>
      </c>
      <c r="J3694">
        <v>104.3</v>
      </c>
      <c r="K3694">
        <v>5</v>
      </c>
      <c r="L3694" t="s">
        <v>68</v>
      </c>
      <c r="M3694" t="s">
        <v>60</v>
      </c>
      <c r="N3694">
        <v>48376</v>
      </c>
      <c r="O3694" t="s">
        <v>219</v>
      </c>
      <c r="P3694" t="s">
        <v>78</v>
      </c>
      <c r="Q3694">
        <v>86.41</v>
      </c>
      <c r="R3694">
        <v>3443.6</v>
      </c>
      <c r="S3694">
        <v>1538.1</v>
      </c>
      <c r="T3694">
        <v>8140.33</v>
      </c>
      <c r="U3694" t="str">
        <f>TEXT(Table1[[#This Row],[Booking_Date]],"mmm")</f>
        <v>Jul</v>
      </c>
      <c r="V3694">
        <f>YEAR(Table1[[#This Row],[Booking_Date]])</f>
        <v>2025</v>
      </c>
      <c r="W3694" t="s">
        <v>48</v>
      </c>
      <c r="X3694" t="str">
        <f>IF(Table1[[#This Row],[Freight_Cost]]&gt;50000,"High","Low")</f>
        <v>Low</v>
      </c>
      <c r="Y3694" s="5" t="str">
        <f>IF(Table1[[#This Row],[Profit]]&gt;10000,"Good","Average")</f>
        <v>Average</v>
      </c>
      <c r="Z3694" s="5" t="str" cm="1">
        <f t="array" ref="Z3694">_xlfn.IFS(K3694&lt;=5,"Excellent",K3694&lt;=10,"Good",TRUE,"Delayed")</f>
        <v>Excellent</v>
      </c>
      <c r="AA3694" s="5" t="str">
        <f>_xlfn.XLOOKUP(Table1[[#This Row],[Shipment_ID]],A:A,E:E)</f>
        <v>Maersk</v>
      </c>
      <c r="AB3694" s="5">
        <f t="shared" si="57"/>
        <v>8140.33</v>
      </c>
    </row>
    <row r="3695" spans="1:28">
      <c r="A3695" t="s">
        <v>3889</v>
      </c>
      <c r="B3695" s="1">
        <v>46027</v>
      </c>
      <c r="C3695" t="s">
        <v>115</v>
      </c>
      <c r="D3695" t="s">
        <v>72</v>
      </c>
      <c r="E3695" t="s">
        <v>31</v>
      </c>
      <c r="F3695" t="s">
        <v>58</v>
      </c>
      <c r="G3695" t="s">
        <v>59</v>
      </c>
      <c r="H3695">
        <v>10.28</v>
      </c>
      <c r="I3695">
        <v>1337</v>
      </c>
      <c r="J3695">
        <v>85.42</v>
      </c>
      <c r="K3695">
        <v>5</v>
      </c>
      <c r="L3695" t="s">
        <v>68</v>
      </c>
      <c r="M3695" t="s">
        <v>35</v>
      </c>
      <c r="N3695">
        <v>54046.400000000001</v>
      </c>
      <c r="O3695" t="s">
        <v>139</v>
      </c>
      <c r="P3695" t="s">
        <v>62</v>
      </c>
      <c r="Q3695">
        <v>84.03</v>
      </c>
      <c r="R3695">
        <v>3085.2</v>
      </c>
      <c r="S3695">
        <v>2044.52</v>
      </c>
      <c r="T3695">
        <v>6022.67</v>
      </c>
      <c r="U3695" t="str">
        <f>TEXT(Table1[[#This Row],[Booking_Date]],"mmm")</f>
        <v>Jan</v>
      </c>
      <c r="V3695">
        <f>YEAR(Table1[[#This Row],[Booking_Date]])</f>
        <v>2026</v>
      </c>
      <c r="W3695" t="s">
        <v>38</v>
      </c>
      <c r="X3695" t="str">
        <f>IF(Table1[[#This Row],[Freight_Cost]]&gt;50000,"High","Low")</f>
        <v>High</v>
      </c>
      <c r="Y3695" s="5" t="str">
        <f>IF(Table1[[#This Row],[Profit]]&gt;10000,"Good","Average")</f>
        <v>Average</v>
      </c>
      <c r="Z3695" s="5" t="str" cm="1">
        <f t="array" ref="Z3695">_xlfn.IFS(K3695&lt;=5,"Excellent",K3695&lt;=10,"Good",TRUE,"Delayed")</f>
        <v>Excellent</v>
      </c>
      <c r="AA3695" s="5" t="str">
        <f>_xlfn.XLOOKUP(Table1[[#This Row],[Shipment_ID]],A:A,E:E)</f>
        <v>Hapag-Lloyd</v>
      </c>
      <c r="AB3695" s="5">
        <f t="shared" si="57"/>
        <v>6022.67</v>
      </c>
    </row>
    <row r="3696" spans="1:28">
      <c r="A3696" t="s">
        <v>3890</v>
      </c>
      <c r="B3696" s="1">
        <v>45972</v>
      </c>
      <c r="C3696" t="s">
        <v>29</v>
      </c>
      <c r="D3696" t="s">
        <v>82</v>
      </c>
      <c r="E3696" t="s">
        <v>31</v>
      </c>
      <c r="F3696" t="s">
        <v>32</v>
      </c>
      <c r="G3696" t="s">
        <v>90</v>
      </c>
      <c r="H3696">
        <v>18.690000000000001</v>
      </c>
      <c r="I3696">
        <v>525</v>
      </c>
      <c r="J3696">
        <v>99.35</v>
      </c>
      <c r="K3696">
        <v>2</v>
      </c>
      <c r="L3696" t="s">
        <v>44</v>
      </c>
      <c r="M3696" t="s">
        <v>45</v>
      </c>
      <c r="N3696">
        <v>36543</v>
      </c>
      <c r="O3696" t="s">
        <v>479</v>
      </c>
      <c r="P3696" t="s">
        <v>37</v>
      </c>
      <c r="Q3696">
        <v>82.82</v>
      </c>
      <c r="R3696">
        <v>1797.6</v>
      </c>
      <c r="S3696">
        <v>4239.13</v>
      </c>
      <c r="T3696">
        <v>5494.98</v>
      </c>
      <c r="U3696" t="str">
        <f>TEXT(Table1[[#This Row],[Booking_Date]],"mmm")</f>
        <v>Nov</v>
      </c>
      <c r="V3696">
        <f>YEAR(Table1[[#This Row],[Booking_Date]])</f>
        <v>2025</v>
      </c>
      <c r="W3696" t="s">
        <v>104</v>
      </c>
      <c r="X3696" t="str">
        <f>IF(Table1[[#This Row],[Freight_Cost]]&gt;50000,"High","Low")</f>
        <v>Low</v>
      </c>
      <c r="Y3696" s="5" t="str">
        <f>IF(Table1[[#This Row],[Profit]]&gt;10000,"Good","Average")</f>
        <v>Average</v>
      </c>
      <c r="Z3696" s="5" t="str" cm="1">
        <f t="array" ref="Z3696">_xlfn.IFS(K3696&lt;=5,"Excellent",K3696&lt;=10,"Good",TRUE,"Delayed")</f>
        <v>Excellent</v>
      </c>
      <c r="AA3696" s="5" t="str">
        <f>_xlfn.XLOOKUP(Table1[[#This Row],[Shipment_ID]],A:A,E:E)</f>
        <v>Hapag-Lloyd</v>
      </c>
      <c r="AB3696" s="5">
        <f t="shared" si="57"/>
        <v>5494.98</v>
      </c>
    </row>
    <row r="3697" spans="1:28">
      <c r="A3697" t="s">
        <v>3891</v>
      </c>
      <c r="B3697" s="1">
        <v>46042</v>
      </c>
      <c r="C3697" t="s">
        <v>40</v>
      </c>
      <c r="D3697" t="s">
        <v>30</v>
      </c>
      <c r="E3697" t="s">
        <v>102</v>
      </c>
      <c r="F3697" t="s">
        <v>58</v>
      </c>
      <c r="G3697" t="s">
        <v>59</v>
      </c>
      <c r="H3697">
        <v>16.13</v>
      </c>
      <c r="I3697">
        <v>785</v>
      </c>
      <c r="J3697">
        <v>95.29</v>
      </c>
      <c r="K3697">
        <v>2</v>
      </c>
      <c r="L3697" t="s">
        <v>44</v>
      </c>
      <c r="M3697" t="s">
        <v>35</v>
      </c>
      <c r="N3697">
        <v>51371.8</v>
      </c>
      <c r="O3697" t="s">
        <v>262</v>
      </c>
      <c r="P3697" t="s">
        <v>74</v>
      </c>
      <c r="Q3697">
        <v>83.97</v>
      </c>
      <c r="R3697">
        <v>2215.1999999999998</v>
      </c>
      <c r="S3697">
        <v>3529.04</v>
      </c>
      <c r="T3697">
        <v>4187.54</v>
      </c>
      <c r="U3697" t="str">
        <f>TEXT(Table1[[#This Row],[Booking_Date]],"mmm")</f>
        <v>Jan</v>
      </c>
      <c r="V3697">
        <f>YEAR(Table1[[#This Row],[Booking_Date]])</f>
        <v>2026</v>
      </c>
      <c r="W3697" t="s">
        <v>38</v>
      </c>
      <c r="X3697" t="str">
        <f>IF(Table1[[#This Row],[Freight_Cost]]&gt;50000,"High","Low")</f>
        <v>High</v>
      </c>
      <c r="Y3697" s="5" t="str">
        <f>IF(Table1[[#This Row],[Profit]]&gt;10000,"Good","Average")</f>
        <v>Average</v>
      </c>
      <c r="Z3697" s="5" t="str" cm="1">
        <f t="array" ref="Z3697">_xlfn.IFS(K3697&lt;=5,"Excellent",K3697&lt;=10,"Good",TRUE,"Delayed")</f>
        <v>Excellent</v>
      </c>
      <c r="AA3697" s="5" t="str">
        <f>_xlfn.XLOOKUP(Table1[[#This Row],[Shipment_ID]],A:A,E:E)</f>
        <v>Maersk</v>
      </c>
      <c r="AB3697" s="5">
        <f t="shared" si="57"/>
        <v>4187.54</v>
      </c>
    </row>
    <row r="3698" spans="1:28">
      <c r="A3698" t="s">
        <v>3892</v>
      </c>
      <c r="B3698" s="1">
        <v>45680</v>
      </c>
      <c r="C3698" t="s">
        <v>64</v>
      </c>
      <c r="D3698" t="s">
        <v>51</v>
      </c>
      <c r="E3698" t="s">
        <v>66</v>
      </c>
      <c r="F3698" t="s">
        <v>58</v>
      </c>
      <c r="G3698" t="s">
        <v>90</v>
      </c>
      <c r="H3698">
        <v>20.16</v>
      </c>
      <c r="I3698">
        <v>1201</v>
      </c>
      <c r="J3698">
        <v>102.48</v>
      </c>
      <c r="K3698">
        <v>3</v>
      </c>
      <c r="L3698" t="s">
        <v>34</v>
      </c>
      <c r="M3698" t="s">
        <v>60</v>
      </c>
      <c r="N3698">
        <v>61853.599999999999</v>
      </c>
      <c r="O3698" t="s">
        <v>97</v>
      </c>
      <c r="P3698" t="s">
        <v>78</v>
      </c>
      <c r="Q3698">
        <v>88.2</v>
      </c>
      <c r="R3698">
        <v>3208.4</v>
      </c>
      <c r="S3698">
        <v>1885.16</v>
      </c>
      <c r="T3698">
        <v>10668.52</v>
      </c>
      <c r="U3698" t="str">
        <f>TEXT(Table1[[#This Row],[Booking_Date]],"mmm")</f>
        <v>Jan</v>
      </c>
      <c r="V3698">
        <f>YEAR(Table1[[#This Row],[Booking_Date]])</f>
        <v>2025</v>
      </c>
      <c r="W3698" t="s">
        <v>38</v>
      </c>
      <c r="X3698" t="str">
        <f>IF(Table1[[#This Row],[Freight_Cost]]&gt;50000,"High","Low")</f>
        <v>High</v>
      </c>
      <c r="Y3698" s="5" t="str">
        <f>IF(Table1[[#This Row],[Profit]]&gt;10000,"Good","Average")</f>
        <v>Good</v>
      </c>
      <c r="Z3698" s="5" t="str" cm="1">
        <f t="array" ref="Z3698">_xlfn.IFS(K3698&lt;=5,"Excellent",K3698&lt;=10,"Good",TRUE,"Delayed")</f>
        <v>Excellent</v>
      </c>
      <c r="AA3698" s="5" t="str">
        <f>_xlfn.XLOOKUP(Table1[[#This Row],[Shipment_ID]],A:A,E:E)</f>
        <v>COSCO</v>
      </c>
      <c r="AB3698" s="5">
        <f t="shared" si="57"/>
        <v>10668.52</v>
      </c>
    </row>
    <row r="3699" spans="1:28">
      <c r="A3699" t="s">
        <v>3893</v>
      </c>
      <c r="B3699" s="1">
        <v>45631</v>
      </c>
      <c r="C3699" t="s">
        <v>121</v>
      </c>
      <c r="D3699" t="s">
        <v>82</v>
      </c>
      <c r="E3699" t="s">
        <v>99</v>
      </c>
      <c r="F3699" t="s">
        <v>32</v>
      </c>
      <c r="G3699" t="s">
        <v>59</v>
      </c>
      <c r="H3699">
        <v>25.71</v>
      </c>
      <c r="I3699">
        <v>882</v>
      </c>
      <c r="J3699">
        <v>98.22</v>
      </c>
      <c r="K3699">
        <v>3</v>
      </c>
      <c r="L3699" t="s">
        <v>34</v>
      </c>
      <c r="M3699" t="s">
        <v>60</v>
      </c>
      <c r="N3699">
        <v>50509.4</v>
      </c>
      <c r="O3699" t="s">
        <v>402</v>
      </c>
      <c r="P3699" t="s">
        <v>47</v>
      </c>
      <c r="Q3699">
        <v>84.55</v>
      </c>
      <c r="R3699">
        <v>2792.4</v>
      </c>
      <c r="S3699">
        <v>2757.59</v>
      </c>
      <c r="T3699">
        <v>5999.61</v>
      </c>
      <c r="U3699" t="str">
        <f>TEXT(Table1[[#This Row],[Booking_Date]],"mmm")</f>
        <v>Dec</v>
      </c>
      <c r="V3699">
        <f>YEAR(Table1[[#This Row],[Booking_Date]])</f>
        <v>2024</v>
      </c>
      <c r="W3699" t="s">
        <v>104</v>
      </c>
      <c r="X3699" t="str">
        <f>IF(Table1[[#This Row],[Freight_Cost]]&gt;50000,"High","Low")</f>
        <v>High</v>
      </c>
      <c r="Y3699" s="5" t="str">
        <f>IF(Table1[[#This Row],[Profit]]&gt;10000,"Good","Average")</f>
        <v>Average</v>
      </c>
      <c r="Z3699" s="5" t="str" cm="1">
        <f t="array" ref="Z3699">_xlfn.IFS(K3699&lt;=5,"Excellent",K3699&lt;=10,"Good",TRUE,"Delayed")</f>
        <v>Excellent</v>
      </c>
      <c r="AA3699" s="5" t="str">
        <f>_xlfn.XLOOKUP(Table1[[#This Row],[Shipment_ID]],A:A,E:E)</f>
        <v>ONE</v>
      </c>
      <c r="AB3699" s="5">
        <f t="shared" si="57"/>
        <v>5999.61</v>
      </c>
    </row>
    <row r="3700" spans="1:28">
      <c r="A3700" t="s">
        <v>3894</v>
      </c>
      <c r="B3700" s="1">
        <v>46169</v>
      </c>
      <c r="C3700" t="s">
        <v>29</v>
      </c>
      <c r="D3700" t="s">
        <v>72</v>
      </c>
      <c r="E3700" t="s">
        <v>66</v>
      </c>
      <c r="F3700" t="s">
        <v>58</v>
      </c>
      <c r="G3700" t="s">
        <v>43</v>
      </c>
      <c r="H3700">
        <v>18.78</v>
      </c>
      <c r="I3700">
        <v>1783</v>
      </c>
      <c r="J3700">
        <v>88.82</v>
      </c>
      <c r="K3700">
        <v>4</v>
      </c>
      <c r="L3700" t="s">
        <v>68</v>
      </c>
      <c r="M3700" t="s">
        <v>60</v>
      </c>
      <c r="N3700">
        <v>63456.4</v>
      </c>
      <c r="O3700" t="s">
        <v>168</v>
      </c>
      <c r="P3700" t="s">
        <v>74</v>
      </c>
      <c r="Q3700">
        <v>81.66</v>
      </c>
      <c r="R3700">
        <v>4317.2</v>
      </c>
      <c r="S3700">
        <v>3685.83</v>
      </c>
      <c r="T3700">
        <v>9254.66</v>
      </c>
      <c r="U3700" t="str">
        <f>TEXT(Table1[[#This Row],[Booking_Date]],"mmm")</f>
        <v>May</v>
      </c>
      <c r="V3700">
        <f>YEAR(Table1[[#This Row],[Booking_Date]])</f>
        <v>2026</v>
      </c>
      <c r="W3700" t="s">
        <v>75</v>
      </c>
      <c r="X3700" t="str">
        <f>IF(Table1[[#This Row],[Freight_Cost]]&gt;50000,"High","Low")</f>
        <v>High</v>
      </c>
      <c r="Y3700" s="5" t="str">
        <f>IF(Table1[[#This Row],[Profit]]&gt;10000,"Good","Average")</f>
        <v>Average</v>
      </c>
      <c r="Z3700" s="5" t="str" cm="1">
        <f t="array" ref="Z3700">_xlfn.IFS(K3700&lt;=5,"Excellent",K3700&lt;=10,"Good",TRUE,"Delayed")</f>
        <v>Excellent</v>
      </c>
      <c r="AA3700" s="5" t="str">
        <f>_xlfn.XLOOKUP(Table1[[#This Row],[Shipment_ID]],A:A,E:E)</f>
        <v>COSCO</v>
      </c>
      <c r="AB3700" s="5">
        <f t="shared" si="57"/>
        <v>9254.66</v>
      </c>
    </row>
    <row r="3701" spans="1:28">
      <c r="A3701" t="s">
        <v>3895</v>
      </c>
      <c r="B3701" s="1">
        <v>46022</v>
      </c>
      <c r="C3701" t="s">
        <v>115</v>
      </c>
      <c r="D3701" t="s">
        <v>30</v>
      </c>
      <c r="E3701" t="s">
        <v>31</v>
      </c>
      <c r="F3701" t="s">
        <v>58</v>
      </c>
      <c r="G3701" t="s">
        <v>33</v>
      </c>
      <c r="H3701">
        <v>18.440000000000001</v>
      </c>
      <c r="I3701">
        <v>860</v>
      </c>
      <c r="J3701">
        <v>91.72</v>
      </c>
      <c r="K3701">
        <v>3</v>
      </c>
      <c r="L3701" t="s">
        <v>34</v>
      </c>
      <c r="M3701" t="s">
        <v>60</v>
      </c>
      <c r="N3701">
        <v>54922.400000000001</v>
      </c>
      <c r="O3701" t="s">
        <v>366</v>
      </c>
      <c r="P3701" t="s">
        <v>70</v>
      </c>
      <c r="Q3701">
        <v>87.55</v>
      </c>
      <c r="R3701">
        <v>2457.6</v>
      </c>
      <c r="S3701">
        <v>3345.91</v>
      </c>
      <c r="T3701">
        <v>7803.9</v>
      </c>
      <c r="U3701" t="str">
        <f>TEXT(Table1[[#This Row],[Booking_Date]],"mmm")</f>
        <v>Dec</v>
      </c>
      <c r="V3701">
        <f>YEAR(Table1[[#This Row],[Booking_Date]])</f>
        <v>2025</v>
      </c>
      <c r="W3701" t="s">
        <v>104</v>
      </c>
      <c r="X3701" t="str">
        <f>IF(Table1[[#This Row],[Freight_Cost]]&gt;50000,"High","Low")</f>
        <v>High</v>
      </c>
      <c r="Y3701" s="5" t="str">
        <f>IF(Table1[[#This Row],[Profit]]&gt;10000,"Good","Average")</f>
        <v>Average</v>
      </c>
      <c r="Z3701" s="5" t="str" cm="1">
        <f t="array" ref="Z3701">_xlfn.IFS(K3701&lt;=5,"Excellent",K3701&lt;=10,"Good",TRUE,"Delayed")</f>
        <v>Excellent</v>
      </c>
      <c r="AA3701" s="5" t="str">
        <f>_xlfn.XLOOKUP(Table1[[#This Row],[Shipment_ID]],A:A,E:E)</f>
        <v>Hapag-Lloyd</v>
      </c>
      <c r="AB3701" s="5">
        <f t="shared" si="57"/>
        <v>7803.9</v>
      </c>
    </row>
    <row r="3702" spans="1:28">
      <c r="A3702" t="s">
        <v>3896</v>
      </c>
      <c r="B3702" s="1">
        <v>45427</v>
      </c>
      <c r="C3702" t="s">
        <v>40</v>
      </c>
      <c r="D3702" t="s">
        <v>72</v>
      </c>
      <c r="E3702" t="s">
        <v>57</v>
      </c>
      <c r="F3702" t="s">
        <v>58</v>
      </c>
      <c r="G3702" t="s">
        <v>52</v>
      </c>
      <c r="H3702">
        <v>13.95</v>
      </c>
      <c r="I3702">
        <v>302</v>
      </c>
      <c r="J3702">
        <v>88.38</v>
      </c>
      <c r="K3702">
        <v>2</v>
      </c>
      <c r="L3702" t="s">
        <v>68</v>
      </c>
      <c r="M3702" t="s">
        <v>60</v>
      </c>
      <c r="N3702">
        <v>41284.6</v>
      </c>
      <c r="O3702" t="s">
        <v>46</v>
      </c>
      <c r="P3702" t="s">
        <v>54</v>
      </c>
      <c r="Q3702">
        <v>87.93</v>
      </c>
      <c r="R3702">
        <v>1162</v>
      </c>
      <c r="S3702">
        <v>2101.7399999999998</v>
      </c>
      <c r="T3702">
        <v>7201.17</v>
      </c>
      <c r="U3702" t="str">
        <f>TEXT(Table1[[#This Row],[Booking_Date]],"mmm")</f>
        <v>May</v>
      </c>
      <c r="V3702">
        <f>YEAR(Table1[[#This Row],[Booking_Date]])</f>
        <v>2024</v>
      </c>
      <c r="W3702" t="s">
        <v>75</v>
      </c>
      <c r="X3702" t="str">
        <f>IF(Table1[[#This Row],[Freight_Cost]]&gt;50000,"High","Low")</f>
        <v>Low</v>
      </c>
      <c r="Y3702" s="5" t="str">
        <f>IF(Table1[[#This Row],[Profit]]&gt;10000,"Good","Average")</f>
        <v>Average</v>
      </c>
      <c r="Z3702" s="5" t="str" cm="1">
        <f t="array" ref="Z3702">_xlfn.IFS(K3702&lt;=5,"Excellent",K3702&lt;=10,"Good",TRUE,"Delayed")</f>
        <v>Excellent</v>
      </c>
      <c r="AA3702" s="5" t="str">
        <f>_xlfn.XLOOKUP(Table1[[#This Row],[Shipment_ID]],A:A,E:E)</f>
        <v>Evergreen</v>
      </c>
      <c r="AB3702" s="5">
        <f t="shared" si="57"/>
        <v>7201.17</v>
      </c>
    </row>
    <row r="3703" spans="1:28">
      <c r="A3703" t="s">
        <v>3897</v>
      </c>
      <c r="B3703" s="1">
        <v>45693</v>
      </c>
      <c r="C3703" t="s">
        <v>115</v>
      </c>
      <c r="D3703" t="s">
        <v>72</v>
      </c>
      <c r="E3703" t="s">
        <v>99</v>
      </c>
      <c r="F3703" t="s">
        <v>32</v>
      </c>
      <c r="G3703" t="s">
        <v>52</v>
      </c>
      <c r="H3703">
        <v>16.68</v>
      </c>
      <c r="I3703">
        <v>1590</v>
      </c>
      <c r="J3703">
        <v>102.6</v>
      </c>
      <c r="K3703">
        <v>5</v>
      </c>
      <c r="L3703" t="s">
        <v>44</v>
      </c>
      <c r="M3703" t="s">
        <v>35</v>
      </c>
      <c r="N3703">
        <v>50404</v>
      </c>
      <c r="O3703" t="s">
        <v>87</v>
      </c>
      <c r="P3703" t="s">
        <v>78</v>
      </c>
      <c r="Q3703">
        <v>87.58</v>
      </c>
      <c r="R3703">
        <v>3847.2</v>
      </c>
      <c r="S3703">
        <v>2070.06</v>
      </c>
      <c r="T3703">
        <v>6140.95</v>
      </c>
      <c r="U3703" t="str">
        <f>TEXT(Table1[[#This Row],[Booking_Date]],"mmm")</f>
        <v>Feb</v>
      </c>
      <c r="V3703">
        <f>YEAR(Table1[[#This Row],[Booking_Date]])</f>
        <v>2025</v>
      </c>
      <c r="W3703" t="s">
        <v>38</v>
      </c>
      <c r="X3703" t="str">
        <f>IF(Table1[[#This Row],[Freight_Cost]]&gt;50000,"High","Low")</f>
        <v>High</v>
      </c>
      <c r="Y3703" s="5" t="str">
        <f>IF(Table1[[#This Row],[Profit]]&gt;10000,"Good","Average")</f>
        <v>Average</v>
      </c>
      <c r="Z3703" s="5" t="str" cm="1">
        <f t="array" ref="Z3703">_xlfn.IFS(K3703&lt;=5,"Excellent",K3703&lt;=10,"Good",TRUE,"Delayed")</f>
        <v>Excellent</v>
      </c>
      <c r="AA3703" s="5" t="str">
        <f>_xlfn.XLOOKUP(Table1[[#This Row],[Shipment_ID]],A:A,E:E)</f>
        <v>ONE</v>
      </c>
      <c r="AB3703" s="5">
        <f t="shared" si="57"/>
        <v>6140.95</v>
      </c>
    </row>
    <row r="3704" spans="1:28">
      <c r="A3704" t="s">
        <v>3898</v>
      </c>
      <c r="B3704" s="1">
        <v>45660</v>
      </c>
      <c r="C3704" t="s">
        <v>29</v>
      </c>
      <c r="D3704" t="s">
        <v>41</v>
      </c>
      <c r="E3704" t="s">
        <v>42</v>
      </c>
      <c r="F3704" t="s">
        <v>32</v>
      </c>
      <c r="G3704" t="s">
        <v>67</v>
      </c>
      <c r="H3704">
        <v>11.86</v>
      </c>
      <c r="I3704">
        <v>2739</v>
      </c>
      <c r="J3704">
        <v>88.31</v>
      </c>
      <c r="K3704">
        <v>8</v>
      </c>
      <c r="L3704" t="s">
        <v>34</v>
      </c>
      <c r="M3704" t="s">
        <v>45</v>
      </c>
      <c r="N3704">
        <v>60639.199999999997</v>
      </c>
      <c r="O3704" t="s">
        <v>483</v>
      </c>
      <c r="P3704" t="s">
        <v>78</v>
      </c>
      <c r="Q3704">
        <v>84.11</v>
      </c>
      <c r="R3704">
        <v>5952.4</v>
      </c>
      <c r="S3704">
        <v>3265.78</v>
      </c>
      <c r="T3704">
        <v>4956.21</v>
      </c>
      <c r="U3704" t="str">
        <f>TEXT(Table1[[#This Row],[Booking_Date]],"mmm")</f>
        <v>Jan</v>
      </c>
      <c r="V3704">
        <f>YEAR(Table1[[#This Row],[Booking_Date]])</f>
        <v>2025</v>
      </c>
      <c r="W3704" t="s">
        <v>38</v>
      </c>
      <c r="X3704" t="str">
        <f>IF(Table1[[#This Row],[Freight_Cost]]&gt;50000,"High","Low")</f>
        <v>High</v>
      </c>
      <c r="Y3704" s="5" t="str">
        <f>IF(Table1[[#This Row],[Profit]]&gt;10000,"Good","Average")</f>
        <v>Average</v>
      </c>
      <c r="Z3704" s="5" t="str" cm="1">
        <f t="array" ref="Z3704">_xlfn.IFS(K3704&lt;=5,"Excellent",K3704&lt;=10,"Good",TRUE,"Delayed")</f>
        <v>Good</v>
      </c>
      <c r="AA3704" s="5" t="str">
        <f>_xlfn.XLOOKUP(Table1[[#This Row],[Shipment_ID]],A:A,E:E)</f>
        <v>CMA CGM</v>
      </c>
      <c r="AB3704" s="5">
        <f t="shared" si="57"/>
        <v>4956.21</v>
      </c>
    </row>
    <row r="3705" spans="1:28">
      <c r="A3705" t="s">
        <v>3899</v>
      </c>
      <c r="B3705" s="1">
        <v>45821</v>
      </c>
      <c r="C3705" t="s">
        <v>50</v>
      </c>
      <c r="D3705" t="s">
        <v>51</v>
      </c>
      <c r="E3705" t="s">
        <v>83</v>
      </c>
      <c r="F3705" t="s">
        <v>32</v>
      </c>
      <c r="G3705" t="s">
        <v>84</v>
      </c>
      <c r="H3705">
        <v>24</v>
      </c>
      <c r="I3705">
        <v>2162</v>
      </c>
      <c r="J3705">
        <v>96.03</v>
      </c>
      <c r="K3705">
        <v>5</v>
      </c>
      <c r="L3705" t="s">
        <v>68</v>
      </c>
      <c r="M3705" t="s">
        <v>35</v>
      </c>
      <c r="N3705">
        <v>65567.600000000006</v>
      </c>
      <c r="O3705" t="s">
        <v>232</v>
      </c>
      <c r="P3705" t="s">
        <v>54</v>
      </c>
      <c r="Q3705">
        <v>85.1</v>
      </c>
      <c r="R3705">
        <v>5284</v>
      </c>
      <c r="S3705">
        <v>3550.82</v>
      </c>
      <c r="T3705">
        <v>6985.11</v>
      </c>
      <c r="U3705" t="str">
        <f>TEXT(Table1[[#This Row],[Booking_Date]],"mmm")</f>
        <v>Jun</v>
      </c>
      <c r="V3705">
        <f>YEAR(Table1[[#This Row],[Booking_Date]])</f>
        <v>2025</v>
      </c>
      <c r="W3705" t="s">
        <v>75</v>
      </c>
      <c r="X3705" t="str">
        <f>IF(Table1[[#This Row],[Freight_Cost]]&gt;50000,"High","Low")</f>
        <v>High</v>
      </c>
      <c r="Y3705" s="5" t="str">
        <f>IF(Table1[[#This Row],[Profit]]&gt;10000,"Good","Average")</f>
        <v>Average</v>
      </c>
      <c r="Z3705" s="5" t="str" cm="1">
        <f t="array" ref="Z3705">_xlfn.IFS(K3705&lt;=5,"Excellent",K3705&lt;=10,"Good",TRUE,"Delayed")</f>
        <v>Excellent</v>
      </c>
      <c r="AA3705" s="5" t="str">
        <f>_xlfn.XLOOKUP(Table1[[#This Row],[Shipment_ID]],A:A,E:E)</f>
        <v>MSC</v>
      </c>
      <c r="AB3705" s="5">
        <f t="shared" si="57"/>
        <v>6985.11</v>
      </c>
    </row>
    <row r="3706" spans="1:28">
      <c r="A3706" t="s">
        <v>3900</v>
      </c>
      <c r="B3706" s="1">
        <v>45957</v>
      </c>
      <c r="C3706" t="s">
        <v>121</v>
      </c>
      <c r="D3706" t="s">
        <v>65</v>
      </c>
      <c r="E3706" t="s">
        <v>102</v>
      </c>
      <c r="F3706" t="s">
        <v>58</v>
      </c>
      <c r="G3706" t="s">
        <v>84</v>
      </c>
      <c r="H3706">
        <v>10.23</v>
      </c>
      <c r="I3706">
        <v>1699</v>
      </c>
      <c r="J3706">
        <v>102.26</v>
      </c>
      <c r="K3706">
        <v>6</v>
      </c>
      <c r="L3706" t="s">
        <v>44</v>
      </c>
      <c r="M3706" t="s">
        <v>35</v>
      </c>
      <c r="N3706">
        <v>57866.2</v>
      </c>
      <c r="O3706" t="s">
        <v>178</v>
      </c>
      <c r="P3706" t="s">
        <v>47</v>
      </c>
      <c r="Q3706">
        <v>87.4</v>
      </c>
      <c r="R3706">
        <v>3807.2</v>
      </c>
      <c r="S3706">
        <v>4302.6499999999996</v>
      </c>
      <c r="T3706">
        <v>9289.9</v>
      </c>
      <c r="U3706" t="str">
        <f>TEXT(Table1[[#This Row],[Booking_Date]],"mmm")</f>
        <v>Oct</v>
      </c>
      <c r="V3706">
        <f>YEAR(Table1[[#This Row],[Booking_Date]])</f>
        <v>2025</v>
      </c>
      <c r="W3706" t="s">
        <v>104</v>
      </c>
      <c r="X3706" t="str">
        <f>IF(Table1[[#This Row],[Freight_Cost]]&gt;50000,"High","Low")</f>
        <v>High</v>
      </c>
      <c r="Y3706" s="5" t="str">
        <f>IF(Table1[[#This Row],[Profit]]&gt;10000,"Good","Average")</f>
        <v>Average</v>
      </c>
      <c r="Z3706" s="5" t="str" cm="1">
        <f t="array" ref="Z3706">_xlfn.IFS(K3706&lt;=5,"Excellent",K3706&lt;=10,"Good",TRUE,"Delayed")</f>
        <v>Good</v>
      </c>
      <c r="AA3706" s="5" t="str">
        <f>_xlfn.XLOOKUP(Table1[[#This Row],[Shipment_ID]],A:A,E:E)</f>
        <v>Maersk</v>
      </c>
      <c r="AB3706" s="5">
        <f t="shared" si="57"/>
        <v>9289.9</v>
      </c>
    </row>
    <row r="3707" spans="1:28">
      <c r="A3707" t="s">
        <v>3901</v>
      </c>
      <c r="B3707" s="1">
        <v>45441</v>
      </c>
      <c r="C3707" t="s">
        <v>89</v>
      </c>
      <c r="D3707" t="s">
        <v>65</v>
      </c>
      <c r="E3707" t="s">
        <v>102</v>
      </c>
      <c r="F3707" t="s">
        <v>58</v>
      </c>
      <c r="G3707" t="s">
        <v>59</v>
      </c>
      <c r="H3707">
        <v>11.93</v>
      </c>
      <c r="I3707">
        <v>1024</v>
      </c>
      <c r="J3707">
        <v>87.64</v>
      </c>
      <c r="K3707">
        <v>3</v>
      </c>
      <c r="L3707" t="s">
        <v>34</v>
      </c>
      <c r="M3707" t="s">
        <v>45</v>
      </c>
      <c r="N3707">
        <v>52041.8</v>
      </c>
      <c r="O3707" t="s">
        <v>228</v>
      </c>
      <c r="P3707" t="s">
        <v>37</v>
      </c>
      <c r="Q3707">
        <v>84.03</v>
      </c>
      <c r="R3707">
        <v>2525.1999999999998</v>
      </c>
      <c r="S3707">
        <v>3484.2</v>
      </c>
      <c r="T3707">
        <v>5289.34</v>
      </c>
      <c r="U3707" t="str">
        <f>TEXT(Table1[[#This Row],[Booking_Date]],"mmm")</f>
        <v>May</v>
      </c>
      <c r="V3707">
        <f>YEAR(Table1[[#This Row],[Booking_Date]])</f>
        <v>2024</v>
      </c>
      <c r="W3707" t="s">
        <v>75</v>
      </c>
      <c r="X3707" t="str">
        <f>IF(Table1[[#This Row],[Freight_Cost]]&gt;50000,"High","Low")</f>
        <v>High</v>
      </c>
      <c r="Y3707" s="5" t="str">
        <f>IF(Table1[[#This Row],[Profit]]&gt;10000,"Good","Average")</f>
        <v>Average</v>
      </c>
      <c r="Z3707" s="5" t="str" cm="1">
        <f t="array" ref="Z3707">_xlfn.IFS(K3707&lt;=5,"Excellent",K3707&lt;=10,"Good",TRUE,"Delayed")</f>
        <v>Excellent</v>
      </c>
      <c r="AA3707" s="5" t="str">
        <f>_xlfn.XLOOKUP(Table1[[#This Row],[Shipment_ID]],A:A,E:E)</f>
        <v>Maersk</v>
      </c>
      <c r="AB3707" s="5">
        <f t="shared" si="57"/>
        <v>5289.34</v>
      </c>
    </row>
    <row r="3708" spans="1:28">
      <c r="A3708" t="s">
        <v>3902</v>
      </c>
      <c r="B3708" s="1">
        <v>46009</v>
      </c>
      <c r="C3708" t="s">
        <v>50</v>
      </c>
      <c r="D3708" t="s">
        <v>82</v>
      </c>
      <c r="E3708" t="s">
        <v>57</v>
      </c>
      <c r="F3708" t="s">
        <v>32</v>
      </c>
      <c r="G3708" t="s">
        <v>43</v>
      </c>
      <c r="H3708">
        <v>10.44</v>
      </c>
      <c r="I3708">
        <v>658</v>
      </c>
      <c r="J3708">
        <v>94.2</v>
      </c>
      <c r="K3708">
        <v>3</v>
      </c>
      <c r="L3708" t="s">
        <v>34</v>
      </c>
      <c r="M3708" t="s">
        <v>35</v>
      </c>
      <c r="N3708">
        <v>37596</v>
      </c>
      <c r="O3708" t="s">
        <v>213</v>
      </c>
      <c r="P3708" t="s">
        <v>78</v>
      </c>
      <c r="Q3708">
        <v>82.91</v>
      </c>
      <c r="R3708">
        <v>1733.6</v>
      </c>
      <c r="S3708">
        <v>3559.75</v>
      </c>
      <c r="T3708">
        <v>6212.02</v>
      </c>
      <c r="U3708" t="str">
        <f>TEXT(Table1[[#This Row],[Booking_Date]],"mmm")</f>
        <v>Dec</v>
      </c>
      <c r="V3708">
        <f>YEAR(Table1[[#This Row],[Booking_Date]])</f>
        <v>2025</v>
      </c>
      <c r="W3708" t="s">
        <v>104</v>
      </c>
      <c r="X3708" t="str">
        <f>IF(Table1[[#This Row],[Freight_Cost]]&gt;50000,"High","Low")</f>
        <v>Low</v>
      </c>
      <c r="Y3708" s="5" t="str">
        <f>IF(Table1[[#This Row],[Profit]]&gt;10000,"Good","Average")</f>
        <v>Average</v>
      </c>
      <c r="Z3708" s="5" t="str" cm="1">
        <f t="array" ref="Z3708">_xlfn.IFS(K3708&lt;=5,"Excellent",K3708&lt;=10,"Good",TRUE,"Delayed")</f>
        <v>Excellent</v>
      </c>
      <c r="AA3708" s="5" t="str">
        <f>_xlfn.XLOOKUP(Table1[[#This Row],[Shipment_ID]],A:A,E:E)</f>
        <v>Evergreen</v>
      </c>
      <c r="AB3708" s="5">
        <f t="shared" si="57"/>
        <v>6212.02</v>
      </c>
    </row>
    <row r="3709" spans="1:28">
      <c r="A3709" t="s">
        <v>3903</v>
      </c>
      <c r="B3709" s="1">
        <v>46122</v>
      </c>
      <c r="C3709" t="s">
        <v>121</v>
      </c>
      <c r="D3709" t="s">
        <v>65</v>
      </c>
      <c r="E3709" t="s">
        <v>102</v>
      </c>
      <c r="F3709" t="s">
        <v>32</v>
      </c>
      <c r="G3709" t="s">
        <v>90</v>
      </c>
      <c r="H3709">
        <v>19.27</v>
      </c>
      <c r="I3709">
        <v>1269</v>
      </c>
      <c r="J3709">
        <v>92.26</v>
      </c>
      <c r="K3709">
        <v>5</v>
      </c>
      <c r="L3709" t="s">
        <v>44</v>
      </c>
      <c r="M3709" t="s">
        <v>35</v>
      </c>
      <c r="N3709">
        <v>47642.2</v>
      </c>
      <c r="O3709" t="s">
        <v>461</v>
      </c>
      <c r="P3709" t="s">
        <v>74</v>
      </c>
      <c r="Q3709">
        <v>87.57</v>
      </c>
      <c r="R3709">
        <v>3308.8</v>
      </c>
      <c r="S3709">
        <v>2467.19</v>
      </c>
      <c r="T3709">
        <v>5453.83</v>
      </c>
      <c r="U3709" t="str">
        <f>TEXT(Table1[[#This Row],[Booking_Date]],"mmm")</f>
        <v>Apr</v>
      </c>
      <c r="V3709">
        <f>YEAR(Table1[[#This Row],[Booking_Date]])</f>
        <v>2026</v>
      </c>
      <c r="W3709" t="s">
        <v>75</v>
      </c>
      <c r="X3709" t="str">
        <f>IF(Table1[[#This Row],[Freight_Cost]]&gt;50000,"High","Low")</f>
        <v>Low</v>
      </c>
      <c r="Y3709" s="5" t="str">
        <f>IF(Table1[[#This Row],[Profit]]&gt;10000,"Good","Average")</f>
        <v>Average</v>
      </c>
      <c r="Z3709" s="5" t="str" cm="1">
        <f t="array" ref="Z3709">_xlfn.IFS(K3709&lt;=5,"Excellent",K3709&lt;=10,"Good",TRUE,"Delayed")</f>
        <v>Excellent</v>
      </c>
      <c r="AA3709" s="5" t="str">
        <f>_xlfn.XLOOKUP(Table1[[#This Row],[Shipment_ID]],A:A,E:E)</f>
        <v>Maersk</v>
      </c>
      <c r="AB3709" s="5">
        <f t="shared" si="57"/>
        <v>5453.83</v>
      </c>
    </row>
    <row r="3710" spans="1:28">
      <c r="A3710" t="s">
        <v>3904</v>
      </c>
      <c r="B3710" s="1">
        <v>45526</v>
      </c>
      <c r="C3710" t="s">
        <v>40</v>
      </c>
      <c r="D3710" t="s">
        <v>30</v>
      </c>
      <c r="E3710" t="s">
        <v>83</v>
      </c>
      <c r="F3710" t="s">
        <v>58</v>
      </c>
      <c r="G3710" t="s">
        <v>59</v>
      </c>
      <c r="H3710">
        <v>24.96</v>
      </c>
      <c r="I3710">
        <v>1112</v>
      </c>
      <c r="J3710">
        <v>98.52</v>
      </c>
      <c r="K3710">
        <v>4</v>
      </c>
      <c r="L3710" t="s">
        <v>68</v>
      </c>
      <c r="M3710" t="s">
        <v>35</v>
      </c>
      <c r="N3710">
        <v>66130.399999999994</v>
      </c>
      <c r="O3710" t="s">
        <v>366</v>
      </c>
      <c r="P3710" t="s">
        <v>37</v>
      </c>
      <c r="Q3710">
        <v>87.17</v>
      </c>
      <c r="R3710">
        <v>3222.4</v>
      </c>
      <c r="S3710">
        <v>2792.21</v>
      </c>
      <c r="T3710">
        <v>6594.14</v>
      </c>
      <c r="U3710" t="str">
        <f>TEXT(Table1[[#This Row],[Booking_Date]],"mmm")</f>
        <v>Aug</v>
      </c>
      <c r="V3710">
        <f>YEAR(Table1[[#This Row],[Booking_Date]])</f>
        <v>2024</v>
      </c>
      <c r="W3710" t="s">
        <v>48</v>
      </c>
      <c r="X3710" t="str">
        <f>IF(Table1[[#This Row],[Freight_Cost]]&gt;50000,"High","Low")</f>
        <v>High</v>
      </c>
      <c r="Y3710" s="5" t="str">
        <f>IF(Table1[[#This Row],[Profit]]&gt;10000,"Good","Average")</f>
        <v>Average</v>
      </c>
      <c r="Z3710" s="5" t="str" cm="1">
        <f t="array" ref="Z3710">_xlfn.IFS(K3710&lt;=5,"Excellent",K3710&lt;=10,"Good",TRUE,"Delayed")</f>
        <v>Excellent</v>
      </c>
      <c r="AA3710" s="5" t="str">
        <f>_xlfn.XLOOKUP(Table1[[#This Row],[Shipment_ID]],A:A,E:E)</f>
        <v>MSC</v>
      </c>
      <c r="AB3710" s="5">
        <f t="shared" si="57"/>
        <v>6594.14</v>
      </c>
    </row>
    <row r="3711" spans="1:28">
      <c r="A3711" t="s">
        <v>3905</v>
      </c>
      <c r="B3711" s="1">
        <v>45501</v>
      </c>
      <c r="C3711" t="s">
        <v>50</v>
      </c>
      <c r="D3711" t="s">
        <v>51</v>
      </c>
      <c r="E3711" t="s">
        <v>83</v>
      </c>
      <c r="F3711" t="s">
        <v>32</v>
      </c>
      <c r="G3711" t="s">
        <v>52</v>
      </c>
      <c r="H3711">
        <v>25.62</v>
      </c>
      <c r="I3711">
        <v>2055</v>
      </c>
      <c r="J3711">
        <v>86.68</v>
      </c>
      <c r="K3711">
        <v>6</v>
      </c>
      <c r="L3711" t="s">
        <v>68</v>
      </c>
      <c r="M3711" t="s">
        <v>35</v>
      </c>
      <c r="N3711">
        <v>64619.6</v>
      </c>
      <c r="O3711" t="s">
        <v>366</v>
      </c>
      <c r="P3711" t="s">
        <v>62</v>
      </c>
      <c r="Q3711">
        <v>86.73</v>
      </c>
      <c r="R3711">
        <v>5134.8</v>
      </c>
      <c r="S3711">
        <v>2307.85</v>
      </c>
      <c r="T3711">
        <v>10570.39</v>
      </c>
      <c r="U3711" t="str">
        <f>TEXT(Table1[[#This Row],[Booking_Date]],"mmm")</f>
        <v>Jul</v>
      </c>
      <c r="V3711">
        <f>YEAR(Table1[[#This Row],[Booking_Date]])</f>
        <v>2024</v>
      </c>
      <c r="W3711" t="s">
        <v>48</v>
      </c>
      <c r="X3711" t="str">
        <f>IF(Table1[[#This Row],[Freight_Cost]]&gt;50000,"High","Low")</f>
        <v>High</v>
      </c>
      <c r="Y3711" s="5" t="str">
        <f>IF(Table1[[#This Row],[Profit]]&gt;10000,"Good","Average")</f>
        <v>Good</v>
      </c>
      <c r="Z3711" s="5" t="str" cm="1">
        <f t="array" ref="Z3711">_xlfn.IFS(K3711&lt;=5,"Excellent",K3711&lt;=10,"Good",TRUE,"Delayed")</f>
        <v>Good</v>
      </c>
      <c r="AA3711" s="5" t="str">
        <f>_xlfn.XLOOKUP(Table1[[#This Row],[Shipment_ID]],A:A,E:E)</f>
        <v>MSC</v>
      </c>
      <c r="AB3711" s="5">
        <f t="shared" si="57"/>
        <v>10570.39</v>
      </c>
    </row>
    <row r="3712" spans="1:28">
      <c r="A3712" t="s">
        <v>3906</v>
      </c>
      <c r="B3712" s="1">
        <v>45885</v>
      </c>
      <c r="C3712" t="s">
        <v>29</v>
      </c>
      <c r="D3712" t="s">
        <v>51</v>
      </c>
      <c r="E3712" t="s">
        <v>31</v>
      </c>
      <c r="F3712" t="s">
        <v>32</v>
      </c>
      <c r="G3712" t="s">
        <v>90</v>
      </c>
      <c r="H3712">
        <v>17.45</v>
      </c>
      <c r="I3712">
        <v>1666</v>
      </c>
      <c r="J3712">
        <v>92.22</v>
      </c>
      <c r="K3712">
        <v>5</v>
      </c>
      <c r="L3712" t="s">
        <v>44</v>
      </c>
      <c r="M3712" t="s">
        <v>35</v>
      </c>
      <c r="N3712">
        <v>50763.4</v>
      </c>
      <c r="O3712" t="s">
        <v>328</v>
      </c>
      <c r="P3712" t="s">
        <v>37</v>
      </c>
      <c r="Q3712">
        <v>81.540000000000006</v>
      </c>
      <c r="R3712">
        <v>4030</v>
      </c>
      <c r="S3712">
        <v>2813.06</v>
      </c>
      <c r="T3712">
        <v>4391</v>
      </c>
      <c r="U3712" t="str">
        <f>TEXT(Table1[[#This Row],[Booking_Date]],"mmm")</f>
        <v>Aug</v>
      </c>
      <c r="V3712">
        <f>YEAR(Table1[[#This Row],[Booking_Date]])</f>
        <v>2025</v>
      </c>
      <c r="W3712" t="s">
        <v>48</v>
      </c>
      <c r="X3712" t="str">
        <f>IF(Table1[[#This Row],[Freight_Cost]]&gt;50000,"High","Low")</f>
        <v>High</v>
      </c>
      <c r="Y3712" s="5" t="str">
        <f>IF(Table1[[#This Row],[Profit]]&gt;10000,"Good","Average")</f>
        <v>Average</v>
      </c>
      <c r="Z3712" s="5" t="str" cm="1">
        <f t="array" ref="Z3712">_xlfn.IFS(K3712&lt;=5,"Excellent",K3712&lt;=10,"Good",TRUE,"Delayed")</f>
        <v>Excellent</v>
      </c>
      <c r="AA3712" s="5" t="str">
        <f>_xlfn.XLOOKUP(Table1[[#This Row],[Shipment_ID]],A:A,E:E)</f>
        <v>Hapag-Lloyd</v>
      </c>
      <c r="AB3712" s="5">
        <f t="shared" si="57"/>
        <v>4391</v>
      </c>
    </row>
    <row r="3713" spans="1:28">
      <c r="A3713" t="s">
        <v>3907</v>
      </c>
      <c r="B3713" s="1">
        <v>45649</v>
      </c>
      <c r="C3713" t="s">
        <v>50</v>
      </c>
      <c r="D3713" t="s">
        <v>82</v>
      </c>
      <c r="E3713" t="s">
        <v>102</v>
      </c>
      <c r="F3713" t="s">
        <v>32</v>
      </c>
      <c r="G3713" t="s">
        <v>84</v>
      </c>
      <c r="H3713">
        <v>16.010000000000002</v>
      </c>
      <c r="I3713">
        <v>487</v>
      </c>
      <c r="J3713">
        <v>94.93</v>
      </c>
      <c r="K3713">
        <v>2</v>
      </c>
      <c r="L3713" t="s">
        <v>34</v>
      </c>
      <c r="M3713" t="s">
        <v>35</v>
      </c>
      <c r="N3713">
        <v>40644.6</v>
      </c>
      <c r="O3713" t="s">
        <v>61</v>
      </c>
      <c r="P3713" t="s">
        <v>47</v>
      </c>
      <c r="Q3713">
        <v>87.68</v>
      </c>
      <c r="R3713">
        <v>1614.4</v>
      </c>
      <c r="S3713">
        <v>4407.49</v>
      </c>
      <c r="T3713">
        <v>6872.21</v>
      </c>
      <c r="U3713" t="str">
        <f>TEXT(Table1[[#This Row],[Booking_Date]],"mmm")</f>
        <v>Dec</v>
      </c>
      <c r="V3713">
        <f>YEAR(Table1[[#This Row],[Booking_Date]])</f>
        <v>2024</v>
      </c>
      <c r="W3713" t="s">
        <v>104</v>
      </c>
      <c r="X3713" t="str">
        <f>IF(Table1[[#This Row],[Freight_Cost]]&gt;50000,"High","Low")</f>
        <v>Low</v>
      </c>
      <c r="Y3713" s="5" t="str">
        <f>IF(Table1[[#This Row],[Profit]]&gt;10000,"Good","Average")</f>
        <v>Average</v>
      </c>
      <c r="Z3713" s="5" t="str" cm="1">
        <f t="array" ref="Z3713">_xlfn.IFS(K3713&lt;=5,"Excellent",K3713&lt;=10,"Good",TRUE,"Delayed")</f>
        <v>Excellent</v>
      </c>
      <c r="AA3713" s="5" t="str">
        <f>_xlfn.XLOOKUP(Table1[[#This Row],[Shipment_ID]],A:A,E:E)</f>
        <v>Maersk</v>
      </c>
      <c r="AB3713" s="5">
        <f t="shared" si="57"/>
        <v>6872.21</v>
      </c>
    </row>
    <row r="3714" spans="1:28">
      <c r="A3714" t="s">
        <v>3908</v>
      </c>
      <c r="B3714" s="1">
        <v>45465</v>
      </c>
      <c r="C3714" t="s">
        <v>115</v>
      </c>
      <c r="D3714" t="s">
        <v>72</v>
      </c>
      <c r="E3714" t="s">
        <v>42</v>
      </c>
      <c r="F3714" t="s">
        <v>58</v>
      </c>
      <c r="G3714" t="s">
        <v>52</v>
      </c>
      <c r="H3714">
        <v>19.68</v>
      </c>
      <c r="I3714">
        <v>1642</v>
      </c>
      <c r="J3714">
        <v>103.41</v>
      </c>
      <c r="K3714">
        <v>6</v>
      </c>
      <c r="L3714" t="s">
        <v>34</v>
      </c>
      <c r="M3714" t="s">
        <v>45</v>
      </c>
      <c r="N3714">
        <v>68325.2</v>
      </c>
      <c r="O3714" t="s">
        <v>461</v>
      </c>
      <c r="P3714" t="s">
        <v>37</v>
      </c>
      <c r="Q3714">
        <v>81.39</v>
      </c>
      <c r="R3714">
        <v>4071.2</v>
      </c>
      <c r="S3714">
        <v>2070.1999999999998</v>
      </c>
      <c r="T3714">
        <v>11965.35</v>
      </c>
      <c r="U3714" t="str">
        <f>TEXT(Table1[[#This Row],[Booking_Date]],"mmm")</f>
        <v>Jun</v>
      </c>
      <c r="V3714">
        <f>YEAR(Table1[[#This Row],[Booking_Date]])</f>
        <v>2024</v>
      </c>
      <c r="W3714" t="s">
        <v>75</v>
      </c>
      <c r="X3714" t="str">
        <f>IF(Table1[[#This Row],[Freight_Cost]]&gt;50000,"High","Low")</f>
        <v>High</v>
      </c>
      <c r="Y3714" s="5" t="str">
        <f>IF(Table1[[#This Row],[Profit]]&gt;10000,"Good","Average")</f>
        <v>Good</v>
      </c>
      <c r="Z3714" s="5" t="str" cm="1">
        <f t="array" ref="Z3714">_xlfn.IFS(K3714&lt;=5,"Excellent",K3714&lt;=10,"Good",TRUE,"Delayed")</f>
        <v>Good</v>
      </c>
      <c r="AA3714" s="5" t="str">
        <f>_xlfn.XLOOKUP(Table1[[#This Row],[Shipment_ID]],A:A,E:E)</f>
        <v>CMA CGM</v>
      </c>
      <c r="AB3714" s="5">
        <f t="shared" ref="AB3714:AB3777" si="58">INDEX(T:T,MATCH(A3714,A:A,0))</f>
        <v>11965.35</v>
      </c>
    </row>
    <row r="3715" spans="1:28">
      <c r="A3715" t="s">
        <v>3909</v>
      </c>
      <c r="B3715" s="1">
        <v>45662</v>
      </c>
      <c r="C3715" t="s">
        <v>29</v>
      </c>
      <c r="D3715" t="s">
        <v>72</v>
      </c>
      <c r="E3715" t="s">
        <v>42</v>
      </c>
      <c r="F3715" t="s">
        <v>32</v>
      </c>
      <c r="G3715" t="s">
        <v>43</v>
      </c>
      <c r="H3715">
        <v>16.239999999999998</v>
      </c>
      <c r="I3715">
        <v>1173</v>
      </c>
      <c r="J3715">
        <v>102.02</v>
      </c>
      <c r="K3715">
        <v>4</v>
      </c>
      <c r="L3715" t="s">
        <v>34</v>
      </c>
      <c r="M3715" t="s">
        <v>45</v>
      </c>
      <c r="N3715">
        <v>47434.400000000001</v>
      </c>
      <c r="O3715" t="s">
        <v>292</v>
      </c>
      <c r="P3715" t="s">
        <v>74</v>
      </c>
      <c r="Q3715">
        <v>82.18</v>
      </c>
      <c r="R3715">
        <v>2995.6</v>
      </c>
      <c r="S3715">
        <v>4154.16</v>
      </c>
      <c r="T3715">
        <v>7984.81</v>
      </c>
      <c r="U3715" t="str">
        <f>TEXT(Table1[[#This Row],[Booking_Date]],"mmm")</f>
        <v>Jan</v>
      </c>
      <c r="V3715">
        <f>YEAR(Table1[[#This Row],[Booking_Date]])</f>
        <v>2025</v>
      </c>
      <c r="W3715" t="s">
        <v>38</v>
      </c>
      <c r="X3715" t="str">
        <f>IF(Table1[[#This Row],[Freight_Cost]]&gt;50000,"High","Low")</f>
        <v>Low</v>
      </c>
      <c r="Y3715" s="5" t="str">
        <f>IF(Table1[[#This Row],[Profit]]&gt;10000,"Good","Average")</f>
        <v>Average</v>
      </c>
      <c r="Z3715" s="5" t="str" cm="1">
        <f t="array" ref="Z3715">_xlfn.IFS(K3715&lt;=5,"Excellent",K3715&lt;=10,"Good",TRUE,"Delayed")</f>
        <v>Excellent</v>
      </c>
      <c r="AA3715" s="5" t="str">
        <f>_xlfn.XLOOKUP(Table1[[#This Row],[Shipment_ID]],A:A,E:E)</f>
        <v>CMA CGM</v>
      </c>
      <c r="AB3715" s="5">
        <f t="shared" si="58"/>
        <v>7984.81</v>
      </c>
    </row>
    <row r="3716" spans="1:28">
      <c r="A3716" t="s">
        <v>3910</v>
      </c>
      <c r="B3716" s="1">
        <v>45925</v>
      </c>
      <c r="C3716" t="s">
        <v>64</v>
      </c>
      <c r="D3716" t="s">
        <v>41</v>
      </c>
      <c r="E3716" t="s">
        <v>42</v>
      </c>
      <c r="F3716" t="s">
        <v>58</v>
      </c>
      <c r="G3716" t="s">
        <v>43</v>
      </c>
      <c r="H3716">
        <v>14.86</v>
      </c>
      <c r="I3716">
        <v>2124</v>
      </c>
      <c r="J3716">
        <v>87.95</v>
      </c>
      <c r="K3716">
        <v>5</v>
      </c>
      <c r="L3716" t="s">
        <v>44</v>
      </c>
      <c r="M3716" t="s">
        <v>45</v>
      </c>
      <c r="N3716">
        <v>62916</v>
      </c>
      <c r="O3716" t="s">
        <v>170</v>
      </c>
      <c r="P3716" t="s">
        <v>54</v>
      </c>
      <c r="Q3716">
        <v>88.32</v>
      </c>
      <c r="R3716">
        <v>4842.3999999999996</v>
      </c>
      <c r="S3716">
        <v>4790.91</v>
      </c>
      <c r="T3716">
        <v>6420.16</v>
      </c>
      <c r="U3716" t="str">
        <f>TEXT(Table1[[#This Row],[Booking_Date]],"mmm")</f>
        <v>Sep</v>
      </c>
      <c r="V3716">
        <f>YEAR(Table1[[#This Row],[Booking_Date]])</f>
        <v>2025</v>
      </c>
      <c r="W3716" t="s">
        <v>48</v>
      </c>
      <c r="X3716" t="str">
        <f>IF(Table1[[#This Row],[Freight_Cost]]&gt;50000,"High","Low")</f>
        <v>High</v>
      </c>
      <c r="Y3716" s="5" t="str">
        <f>IF(Table1[[#This Row],[Profit]]&gt;10000,"Good","Average")</f>
        <v>Average</v>
      </c>
      <c r="Z3716" s="5" t="str" cm="1">
        <f t="array" ref="Z3716">_xlfn.IFS(K3716&lt;=5,"Excellent",K3716&lt;=10,"Good",TRUE,"Delayed")</f>
        <v>Excellent</v>
      </c>
      <c r="AA3716" s="5" t="str">
        <f>_xlfn.XLOOKUP(Table1[[#This Row],[Shipment_ID]],A:A,E:E)</f>
        <v>CMA CGM</v>
      </c>
      <c r="AB3716" s="5">
        <f t="shared" si="58"/>
        <v>6420.16</v>
      </c>
    </row>
    <row r="3717" spans="1:28">
      <c r="A3717" t="s">
        <v>3911</v>
      </c>
      <c r="B3717" s="1">
        <v>45669</v>
      </c>
      <c r="C3717" t="s">
        <v>29</v>
      </c>
      <c r="D3717" t="s">
        <v>41</v>
      </c>
      <c r="E3717" t="s">
        <v>66</v>
      </c>
      <c r="F3717" t="s">
        <v>32</v>
      </c>
      <c r="G3717" t="s">
        <v>90</v>
      </c>
      <c r="H3717">
        <v>18.18</v>
      </c>
      <c r="I3717">
        <v>1712</v>
      </c>
      <c r="J3717">
        <v>86.01</v>
      </c>
      <c r="K3717">
        <v>6</v>
      </c>
      <c r="L3717" t="s">
        <v>44</v>
      </c>
      <c r="M3717" t="s">
        <v>60</v>
      </c>
      <c r="N3717">
        <v>47227.199999999997</v>
      </c>
      <c r="O3717" t="s">
        <v>266</v>
      </c>
      <c r="P3717" t="s">
        <v>37</v>
      </c>
      <c r="Q3717">
        <v>82.36</v>
      </c>
      <c r="R3717">
        <v>4151.2</v>
      </c>
      <c r="S3717">
        <v>2785.44</v>
      </c>
      <c r="T3717">
        <v>5206.7299999999996</v>
      </c>
      <c r="U3717" t="str">
        <f>TEXT(Table1[[#This Row],[Booking_Date]],"mmm")</f>
        <v>Jan</v>
      </c>
      <c r="V3717">
        <f>YEAR(Table1[[#This Row],[Booking_Date]])</f>
        <v>2025</v>
      </c>
      <c r="W3717" t="s">
        <v>38</v>
      </c>
      <c r="X3717" t="str">
        <f>IF(Table1[[#This Row],[Freight_Cost]]&gt;50000,"High","Low")</f>
        <v>Low</v>
      </c>
      <c r="Y3717" s="5" t="str">
        <f>IF(Table1[[#This Row],[Profit]]&gt;10000,"Good","Average")</f>
        <v>Average</v>
      </c>
      <c r="Z3717" s="5" t="str" cm="1">
        <f t="array" ref="Z3717">_xlfn.IFS(K3717&lt;=5,"Excellent",K3717&lt;=10,"Good",TRUE,"Delayed")</f>
        <v>Good</v>
      </c>
      <c r="AA3717" s="5" t="str">
        <f>_xlfn.XLOOKUP(Table1[[#This Row],[Shipment_ID]],A:A,E:E)</f>
        <v>COSCO</v>
      </c>
      <c r="AB3717" s="5">
        <f t="shared" si="58"/>
        <v>5206.7299999999996</v>
      </c>
    </row>
    <row r="3718" spans="1:28">
      <c r="A3718" t="s">
        <v>3912</v>
      </c>
      <c r="B3718" s="1">
        <v>45999</v>
      </c>
      <c r="C3718" t="s">
        <v>40</v>
      </c>
      <c r="D3718" t="s">
        <v>41</v>
      </c>
      <c r="E3718" t="s">
        <v>31</v>
      </c>
      <c r="F3718" t="s">
        <v>58</v>
      </c>
      <c r="G3718" t="s">
        <v>59</v>
      </c>
      <c r="H3718">
        <v>25.17</v>
      </c>
      <c r="I3718">
        <v>578</v>
      </c>
      <c r="J3718">
        <v>86.46</v>
      </c>
      <c r="K3718">
        <v>2</v>
      </c>
      <c r="L3718" t="s">
        <v>68</v>
      </c>
      <c r="M3718" t="s">
        <v>45</v>
      </c>
      <c r="N3718">
        <v>55964.2</v>
      </c>
      <c r="O3718" t="s">
        <v>425</v>
      </c>
      <c r="P3718" t="s">
        <v>47</v>
      </c>
      <c r="Q3718">
        <v>85.01</v>
      </c>
      <c r="R3718">
        <v>2162.8000000000002</v>
      </c>
      <c r="S3718">
        <v>2019.42</v>
      </c>
      <c r="T3718">
        <v>8430.35</v>
      </c>
      <c r="U3718" t="str">
        <f>TEXT(Table1[[#This Row],[Booking_Date]],"mmm")</f>
        <v>Dec</v>
      </c>
      <c r="V3718">
        <f>YEAR(Table1[[#This Row],[Booking_Date]])</f>
        <v>2025</v>
      </c>
      <c r="W3718" t="s">
        <v>104</v>
      </c>
      <c r="X3718" t="str">
        <f>IF(Table1[[#This Row],[Freight_Cost]]&gt;50000,"High","Low")</f>
        <v>High</v>
      </c>
      <c r="Y3718" s="5" t="str">
        <f>IF(Table1[[#This Row],[Profit]]&gt;10000,"Good","Average")</f>
        <v>Average</v>
      </c>
      <c r="Z3718" s="5" t="str" cm="1">
        <f t="array" ref="Z3718">_xlfn.IFS(K3718&lt;=5,"Excellent",K3718&lt;=10,"Good",TRUE,"Delayed")</f>
        <v>Excellent</v>
      </c>
      <c r="AA3718" s="5" t="str">
        <f>_xlfn.XLOOKUP(Table1[[#This Row],[Shipment_ID]],A:A,E:E)</f>
        <v>Hapag-Lloyd</v>
      </c>
      <c r="AB3718" s="5">
        <f t="shared" si="58"/>
        <v>8430.35</v>
      </c>
    </row>
    <row r="3719" spans="1:28">
      <c r="A3719" t="s">
        <v>3913</v>
      </c>
      <c r="B3719" s="1">
        <v>45570</v>
      </c>
      <c r="C3719" t="s">
        <v>50</v>
      </c>
      <c r="D3719" t="s">
        <v>72</v>
      </c>
      <c r="E3719" t="s">
        <v>66</v>
      </c>
      <c r="F3719" t="s">
        <v>58</v>
      </c>
      <c r="G3719" t="s">
        <v>67</v>
      </c>
      <c r="H3719">
        <v>13.63</v>
      </c>
      <c r="I3719">
        <v>1135</v>
      </c>
      <c r="J3719">
        <v>96.77</v>
      </c>
      <c r="K3719">
        <v>2</v>
      </c>
      <c r="L3719" t="s">
        <v>34</v>
      </c>
      <c r="M3719" t="s">
        <v>60</v>
      </c>
      <c r="N3719">
        <v>54499.4</v>
      </c>
      <c r="O3719" t="s">
        <v>135</v>
      </c>
      <c r="P3719" t="s">
        <v>37</v>
      </c>
      <c r="Q3719">
        <v>82.9</v>
      </c>
      <c r="R3719">
        <v>2815.2</v>
      </c>
      <c r="S3719">
        <v>4616.8100000000004</v>
      </c>
      <c r="T3719">
        <v>8334.7900000000009</v>
      </c>
      <c r="U3719" t="str">
        <f>TEXT(Table1[[#This Row],[Booking_Date]],"mmm")</f>
        <v>Oct</v>
      </c>
      <c r="V3719">
        <f>YEAR(Table1[[#This Row],[Booking_Date]])</f>
        <v>2024</v>
      </c>
      <c r="W3719" t="s">
        <v>104</v>
      </c>
      <c r="X3719" t="str">
        <f>IF(Table1[[#This Row],[Freight_Cost]]&gt;50000,"High","Low")</f>
        <v>High</v>
      </c>
      <c r="Y3719" s="5" t="str">
        <f>IF(Table1[[#This Row],[Profit]]&gt;10000,"Good","Average")</f>
        <v>Average</v>
      </c>
      <c r="Z3719" s="5" t="str" cm="1">
        <f t="array" ref="Z3719">_xlfn.IFS(K3719&lt;=5,"Excellent",K3719&lt;=10,"Good",TRUE,"Delayed")</f>
        <v>Excellent</v>
      </c>
      <c r="AA3719" s="5" t="str">
        <f>_xlfn.XLOOKUP(Table1[[#This Row],[Shipment_ID]],A:A,E:E)</f>
        <v>COSCO</v>
      </c>
      <c r="AB3719" s="5">
        <f t="shared" si="58"/>
        <v>8334.7900000000009</v>
      </c>
    </row>
    <row r="3720" spans="1:28">
      <c r="A3720" t="s">
        <v>3914</v>
      </c>
      <c r="B3720" s="1">
        <v>45977</v>
      </c>
      <c r="C3720" t="s">
        <v>89</v>
      </c>
      <c r="D3720" t="s">
        <v>108</v>
      </c>
      <c r="E3720" t="s">
        <v>99</v>
      </c>
      <c r="F3720" t="s">
        <v>58</v>
      </c>
      <c r="G3720" t="s">
        <v>59</v>
      </c>
      <c r="H3720">
        <v>10.17</v>
      </c>
      <c r="I3720">
        <v>511</v>
      </c>
      <c r="J3720">
        <v>95.49</v>
      </c>
      <c r="K3720">
        <v>2</v>
      </c>
      <c r="L3720" t="s">
        <v>34</v>
      </c>
      <c r="M3720" t="s">
        <v>35</v>
      </c>
      <c r="N3720">
        <v>47743.8</v>
      </c>
      <c r="O3720" t="s">
        <v>240</v>
      </c>
      <c r="P3720" t="s">
        <v>70</v>
      </c>
      <c r="Q3720">
        <v>88.67</v>
      </c>
      <c r="R3720">
        <v>1428.8</v>
      </c>
      <c r="S3720">
        <v>2107.54</v>
      </c>
      <c r="T3720">
        <v>5601.34</v>
      </c>
      <c r="U3720" t="str">
        <f>TEXT(Table1[[#This Row],[Booking_Date]],"mmm")</f>
        <v>Nov</v>
      </c>
      <c r="V3720">
        <f>YEAR(Table1[[#This Row],[Booking_Date]])</f>
        <v>2025</v>
      </c>
      <c r="W3720" t="s">
        <v>104</v>
      </c>
      <c r="X3720" t="str">
        <f>IF(Table1[[#This Row],[Freight_Cost]]&gt;50000,"High","Low")</f>
        <v>Low</v>
      </c>
      <c r="Y3720" s="5" t="str">
        <f>IF(Table1[[#This Row],[Profit]]&gt;10000,"Good","Average")</f>
        <v>Average</v>
      </c>
      <c r="Z3720" s="5" t="str" cm="1">
        <f t="array" ref="Z3720">_xlfn.IFS(K3720&lt;=5,"Excellent",K3720&lt;=10,"Good",TRUE,"Delayed")</f>
        <v>Excellent</v>
      </c>
      <c r="AA3720" s="5" t="str">
        <f>_xlfn.XLOOKUP(Table1[[#This Row],[Shipment_ID]],A:A,E:E)</f>
        <v>ONE</v>
      </c>
      <c r="AB3720" s="5">
        <f t="shared" si="58"/>
        <v>5601.34</v>
      </c>
    </row>
    <row r="3721" spans="1:28">
      <c r="A3721" t="s">
        <v>3915</v>
      </c>
      <c r="B3721" s="1">
        <v>45375</v>
      </c>
      <c r="C3721" t="s">
        <v>29</v>
      </c>
      <c r="D3721" t="s">
        <v>30</v>
      </c>
      <c r="E3721" t="s">
        <v>31</v>
      </c>
      <c r="F3721" t="s">
        <v>32</v>
      </c>
      <c r="G3721" t="s">
        <v>67</v>
      </c>
      <c r="H3721">
        <v>10.11</v>
      </c>
      <c r="I3721">
        <v>2342</v>
      </c>
      <c r="J3721">
        <v>90.3</v>
      </c>
      <c r="K3721">
        <v>5</v>
      </c>
      <c r="L3721" t="s">
        <v>68</v>
      </c>
      <c r="M3721" t="s">
        <v>60</v>
      </c>
      <c r="N3721">
        <v>50539</v>
      </c>
      <c r="O3721" t="s">
        <v>336</v>
      </c>
      <c r="P3721" t="s">
        <v>54</v>
      </c>
      <c r="Q3721">
        <v>82.55</v>
      </c>
      <c r="R3721">
        <v>5088.3999999999996</v>
      </c>
      <c r="S3721">
        <v>1760.26</v>
      </c>
      <c r="T3721">
        <v>5198.2</v>
      </c>
      <c r="U3721" t="str">
        <f>TEXT(Table1[[#This Row],[Booking_Date]],"mmm")</f>
        <v>Mar</v>
      </c>
      <c r="V3721">
        <f>YEAR(Table1[[#This Row],[Booking_Date]])</f>
        <v>2024</v>
      </c>
      <c r="W3721" t="s">
        <v>38</v>
      </c>
      <c r="X3721" t="str">
        <f>IF(Table1[[#This Row],[Freight_Cost]]&gt;50000,"High","Low")</f>
        <v>High</v>
      </c>
      <c r="Y3721" s="5" t="str">
        <f>IF(Table1[[#This Row],[Profit]]&gt;10000,"Good","Average")</f>
        <v>Average</v>
      </c>
      <c r="Z3721" s="5" t="str" cm="1">
        <f t="array" ref="Z3721">_xlfn.IFS(K3721&lt;=5,"Excellent",K3721&lt;=10,"Good",TRUE,"Delayed")</f>
        <v>Excellent</v>
      </c>
      <c r="AA3721" s="5" t="str">
        <f>_xlfn.XLOOKUP(Table1[[#This Row],[Shipment_ID]],A:A,E:E)</f>
        <v>Hapag-Lloyd</v>
      </c>
      <c r="AB3721" s="5">
        <f t="shared" si="58"/>
        <v>5198.2</v>
      </c>
    </row>
    <row r="3722" spans="1:28">
      <c r="A3722" t="s">
        <v>3916</v>
      </c>
      <c r="B3722" s="1">
        <v>45514</v>
      </c>
      <c r="C3722" t="s">
        <v>29</v>
      </c>
      <c r="D3722" t="s">
        <v>65</v>
      </c>
      <c r="E3722" t="s">
        <v>66</v>
      </c>
      <c r="F3722" t="s">
        <v>58</v>
      </c>
      <c r="G3722" t="s">
        <v>52</v>
      </c>
      <c r="H3722">
        <v>18.13</v>
      </c>
      <c r="I3722">
        <v>774</v>
      </c>
      <c r="J3722">
        <v>102.69</v>
      </c>
      <c r="K3722">
        <v>2</v>
      </c>
      <c r="L3722" t="s">
        <v>44</v>
      </c>
      <c r="M3722" t="s">
        <v>35</v>
      </c>
      <c r="N3722">
        <v>53927.8</v>
      </c>
      <c r="O3722" t="s">
        <v>85</v>
      </c>
      <c r="P3722" t="s">
        <v>54</v>
      </c>
      <c r="Q3722">
        <v>83.11</v>
      </c>
      <c r="R3722">
        <v>2273.1999999999998</v>
      </c>
      <c r="S3722">
        <v>4008.15</v>
      </c>
      <c r="T3722">
        <v>6022.36</v>
      </c>
      <c r="U3722" t="str">
        <f>TEXT(Table1[[#This Row],[Booking_Date]],"mmm")</f>
        <v>Aug</v>
      </c>
      <c r="V3722">
        <f>YEAR(Table1[[#This Row],[Booking_Date]])</f>
        <v>2024</v>
      </c>
      <c r="W3722" t="s">
        <v>48</v>
      </c>
      <c r="X3722" t="str">
        <f>IF(Table1[[#This Row],[Freight_Cost]]&gt;50000,"High","Low")</f>
        <v>High</v>
      </c>
      <c r="Y3722" s="5" t="str">
        <f>IF(Table1[[#This Row],[Profit]]&gt;10000,"Good","Average")</f>
        <v>Average</v>
      </c>
      <c r="Z3722" s="5" t="str" cm="1">
        <f t="array" ref="Z3722">_xlfn.IFS(K3722&lt;=5,"Excellent",K3722&lt;=10,"Good",TRUE,"Delayed")</f>
        <v>Excellent</v>
      </c>
      <c r="AA3722" s="5" t="str">
        <f>_xlfn.XLOOKUP(Table1[[#This Row],[Shipment_ID]],A:A,E:E)</f>
        <v>COSCO</v>
      </c>
      <c r="AB3722" s="5">
        <f t="shared" si="58"/>
        <v>6022.36</v>
      </c>
    </row>
    <row r="3723" spans="1:28">
      <c r="A3723" t="s">
        <v>3917</v>
      </c>
      <c r="B3723" s="1">
        <v>46009</v>
      </c>
      <c r="C3723" t="s">
        <v>89</v>
      </c>
      <c r="D3723" t="s">
        <v>72</v>
      </c>
      <c r="E3723" t="s">
        <v>83</v>
      </c>
      <c r="F3723" t="s">
        <v>32</v>
      </c>
      <c r="G3723" t="s">
        <v>43</v>
      </c>
      <c r="H3723">
        <v>19.149999999999999</v>
      </c>
      <c r="I3723">
        <v>2281</v>
      </c>
      <c r="J3723">
        <v>101.64</v>
      </c>
      <c r="K3723">
        <v>7</v>
      </c>
      <c r="L3723" t="s">
        <v>68</v>
      </c>
      <c r="M3723" t="s">
        <v>35</v>
      </c>
      <c r="N3723">
        <v>63303.8</v>
      </c>
      <c r="O3723" t="s">
        <v>307</v>
      </c>
      <c r="P3723" t="s">
        <v>74</v>
      </c>
      <c r="Q3723">
        <v>82.9</v>
      </c>
      <c r="R3723">
        <v>5328</v>
      </c>
      <c r="S3723">
        <v>2249.7399999999998</v>
      </c>
      <c r="T3723">
        <v>5223.16</v>
      </c>
      <c r="U3723" t="str">
        <f>TEXT(Table1[[#This Row],[Booking_Date]],"mmm")</f>
        <v>Dec</v>
      </c>
      <c r="V3723">
        <f>YEAR(Table1[[#This Row],[Booking_Date]])</f>
        <v>2025</v>
      </c>
      <c r="W3723" t="s">
        <v>104</v>
      </c>
      <c r="X3723" t="str">
        <f>IF(Table1[[#This Row],[Freight_Cost]]&gt;50000,"High","Low")</f>
        <v>High</v>
      </c>
      <c r="Y3723" s="5" t="str">
        <f>IF(Table1[[#This Row],[Profit]]&gt;10000,"Good","Average")</f>
        <v>Average</v>
      </c>
      <c r="Z3723" s="5" t="str" cm="1">
        <f t="array" ref="Z3723">_xlfn.IFS(K3723&lt;=5,"Excellent",K3723&lt;=10,"Good",TRUE,"Delayed")</f>
        <v>Good</v>
      </c>
      <c r="AA3723" s="5" t="str">
        <f>_xlfn.XLOOKUP(Table1[[#This Row],[Shipment_ID]],A:A,E:E)</f>
        <v>MSC</v>
      </c>
      <c r="AB3723" s="5">
        <f t="shared" si="58"/>
        <v>5223.16</v>
      </c>
    </row>
    <row r="3724" spans="1:28">
      <c r="A3724" t="s">
        <v>3918</v>
      </c>
      <c r="B3724" s="1">
        <v>45601</v>
      </c>
      <c r="C3724" t="s">
        <v>29</v>
      </c>
      <c r="D3724" t="s">
        <v>51</v>
      </c>
      <c r="E3724" t="s">
        <v>99</v>
      </c>
      <c r="F3724" t="s">
        <v>32</v>
      </c>
      <c r="G3724" t="s">
        <v>59</v>
      </c>
      <c r="H3724">
        <v>17.34</v>
      </c>
      <c r="I3724">
        <v>2117</v>
      </c>
      <c r="J3724">
        <v>93.74</v>
      </c>
      <c r="K3724">
        <v>5</v>
      </c>
      <c r="L3724" t="s">
        <v>34</v>
      </c>
      <c r="M3724" t="s">
        <v>45</v>
      </c>
      <c r="N3724">
        <v>58758.8</v>
      </c>
      <c r="O3724" t="s">
        <v>366</v>
      </c>
      <c r="P3724" t="s">
        <v>47</v>
      </c>
      <c r="Q3724">
        <v>85.61</v>
      </c>
      <c r="R3724">
        <v>4927.6000000000004</v>
      </c>
      <c r="S3724">
        <v>4393.78</v>
      </c>
      <c r="T3724">
        <v>5580.32</v>
      </c>
      <c r="U3724" t="str">
        <f>TEXT(Table1[[#This Row],[Booking_Date]],"mmm")</f>
        <v>Nov</v>
      </c>
      <c r="V3724">
        <f>YEAR(Table1[[#This Row],[Booking_Date]])</f>
        <v>2024</v>
      </c>
      <c r="W3724" t="s">
        <v>104</v>
      </c>
      <c r="X3724" t="str">
        <f>IF(Table1[[#This Row],[Freight_Cost]]&gt;50000,"High","Low")</f>
        <v>High</v>
      </c>
      <c r="Y3724" s="5" t="str">
        <f>IF(Table1[[#This Row],[Profit]]&gt;10000,"Good","Average")</f>
        <v>Average</v>
      </c>
      <c r="Z3724" s="5" t="str" cm="1">
        <f t="array" ref="Z3724">_xlfn.IFS(K3724&lt;=5,"Excellent",K3724&lt;=10,"Good",TRUE,"Delayed")</f>
        <v>Excellent</v>
      </c>
      <c r="AA3724" s="5" t="str">
        <f>_xlfn.XLOOKUP(Table1[[#This Row],[Shipment_ID]],A:A,E:E)</f>
        <v>ONE</v>
      </c>
      <c r="AB3724" s="5">
        <f t="shared" si="58"/>
        <v>5580.32</v>
      </c>
    </row>
    <row r="3725" spans="1:28">
      <c r="A3725" t="s">
        <v>3919</v>
      </c>
      <c r="B3725" s="1">
        <v>45709</v>
      </c>
      <c r="C3725" t="s">
        <v>64</v>
      </c>
      <c r="D3725" t="s">
        <v>65</v>
      </c>
      <c r="E3725" t="s">
        <v>57</v>
      </c>
      <c r="F3725" t="s">
        <v>32</v>
      </c>
      <c r="G3725" t="s">
        <v>59</v>
      </c>
      <c r="H3725">
        <v>22.29</v>
      </c>
      <c r="I3725">
        <v>2045</v>
      </c>
      <c r="J3725">
        <v>97.35</v>
      </c>
      <c r="K3725">
        <v>7</v>
      </c>
      <c r="L3725" t="s">
        <v>44</v>
      </c>
      <c r="M3725" t="s">
        <v>35</v>
      </c>
      <c r="N3725">
        <v>60283</v>
      </c>
      <c r="O3725" t="s">
        <v>593</v>
      </c>
      <c r="P3725" t="s">
        <v>47</v>
      </c>
      <c r="Q3725">
        <v>86.99</v>
      </c>
      <c r="R3725">
        <v>4981.6000000000004</v>
      </c>
      <c r="S3725">
        <v>2392.12</v>
      </c>
      <c r="T3725">
        <v>4876.45</v>
      </c>
      <c r="U3725" t="str">
        <f>TEXT(Table1[[#This Row],[Booking_Date]],"mmm")</f>
        <v>Feb</v>
      </c>
      <c r="V3725">
        <f>YEAR(Table1[[#This Row],[Booking_Date]])</f>
        <v>2025</v>
      </c>
      <c r="W3725" t="s">
        <v>38</v>
      </c>
      <c r="X3725" t="str">
        <f>IF(Table1[[#This Row],[Freight_Cost]]&gt;50000,"High","Low")</f>
        <v>High</v>
      </c>
      <c r="Y3725" s="5" t="str">
        <f>IF(Table1[[#This Row],[Profit]]&gt;10000,"Good","Average")</f>
        <v>Average</v>
      </c>
      <c r="Z3725" s="5" t="str" cm="1">
        <f t="array" ref="Z3725">_xlfn.IFS(K3725&lt;=5,"Excellent",K3725&lt;=10,"Good",TRUE,"Delayed")</f>
        <v>Good</v>
      </c>
      <c r="AA3725" s="5" t="str">
        <f>_xlfn.XLOOKUP(Table1[[#This Row],[Shipment_ID]],A:A,E:E)</f>
        <v>Evergreen</v>
      </c>
      <c r="AB3725" s="5">
        <f t="shared" si="58"/>
        <v>4876.45</v>
      </c>
    </row>
    <row r="3726" spans="1:28">
      <c r="A3726" t="s">
        <v>3920</v>
      </c>
      <c r="B3726" s="1">
        <v>45835</v>
      </c>
      <c r="C3726" t="s">
        <v>115</v>
      </c>
      <c r="D3726" t="s">
        <v>56</v>
      </c>
      <c r="E3726" t="s">
        <v>42</v>
      </c>
      <c r="F3726" t="s">
        <v>58</v>
      </c>
      <c r="G3726" t="s">
        <v>84</v>
      </c>
      <c r="H3726">
        <v>22</v>
      </c>
      <c r="I3726">
        <v>2293</v>
      </c>
      <c r="J3726">
        <v>94.87</v>
      </c>
      <c r="K3726">
        <v>6</v>
      </c>
      <c r="L3726" t="s">
        <v>34</v>
      </c>
      <c r="M3726" t="s">
        <v>35</v>
      </c>
      <c r="N3726">
        <v>79700.399999999994</v>
      </c>
      <c r="O3726" t="s">
        <v>531</v>
      </c>
      <c r="P3726" t="s">
        <v>37</v>
      </c>
      <c r="Q3726">
        <v>82.9</v>
      </c>
      <c r="R3726">
        <v>5466</v>
      </c>
      <c r="S3726">
        <v>1760.19</v>
      </c>
      <c r="T3726">
        <v>12412.22</v>
      </c>
      <c r="U3726" t="str">
        <f>TEXT(Table1[[#This Row],[Booking_Date]],"mmm")</f>
        <v>Jun</v>
      </c>
      <c r="V3726">
        <f>YEAR(Table1[[#This Row],[Booking_Date]])</f>
        <v>2025</v>
      </c>
      <c r="W3726" t="s">
        <v>75</v>
      </c>
      <c r="X3726" t="str">
        <f>IF(Table1[[#This Row],[Freight_Cost]]&gt;50000,"High","Low")</f>
        <v>High</v>
      </c>
      <c r="Y3726" s="5" t="str">
        <f>IF(Table1[[#This Row],[Profit]]&gt;10000,"Good","Average")</f>
        <v>Good</v>
      </c>
      <c r="Z3726" s="5" t="str" cm="1">
        <f t="array" ref="Z3726">_xlfn.IFS(K3726&lt;=5,"Excellent",K3726&lt;=10,"Good",TRUE,"Delayed")</f>
        <v>Good</v>
      </c>
      <c r="AA3726" s="5" t="str">
        <f>_xlfn.XLOOKUP(Table1[[#This Row],[Shipment_ID]],A:A,E:E)</f>
        <v>CMA CGM</v>
      </c>
      <c r="AB3726" s="5">
        <f t="shared" si="58"/>
        <v>12412.22</v>
      </c>
    </row>
    <row r="3727" spans="1:28">
      <c r="A3727" t="s">
        <v>3921</v>
      </c>
      <c r="B3727" s="1">
        <v>45869</v>
      </c>
      <c r="C3727" t="s">
        <v>29</v>
      </c>
      <c r="D3727" t="s">
        <v>41</v>
      </c>
      <c r="E3727" t="s">
        <v>66</v>
      </c>
      <c r="F3727" t="s">
        <v>32</v>
      </c>
      <c r="G3727" t="s">
        <v>43</v>
      </c>
      <c r="H3727">
        <v>10.62</v>
      </c>
      <c r="I3727">
        <v>2238</v>
      </c>
      <c r="J3727">
        <v>93.82</v>
      </c>
      <c r="K3727">
        <v>5</v>
      </c>
      <c r="L3727" t="s">
        <v>44</v>
      </c>
      <c r="M3727" t="s">
        <v>45</v>
      </c>
      <c r="N3727">
        <v>49172.4</v>
      </c>
      <c r="O3727" t="s">
        <v>53</v>
      </c>
      <c r="P3727" t="s">
        <v>70</v>
      </c>
      <c r="Q3727">
        <v>85.78</v>
      </c>
      <c r="R3727">
        <v>4900.8</v>
      </c>
      <c r="S3727">
        <v>4658.12</v>
      </c>
      <c r="T3727">
        <v>6685.26</v>
      </c>
      <c r="U3727" t="str">
        <f>TEXT(Table1[[#This Row],[Booking_Date]],"mmm")</f>
        <v>Jul</v>
      </c>
      <c r="V3727">
        <f>YEAR(Table1[[#This Row],[Booking_Date]])</f>
        <v>2025</v>
      </c>
      <c r="W3727" t="s">
        <v>48</v>
      </c>
      <c r="X3727" t="str">
        <f>IF(Table1[[#This Row],[Freight_Cost]]&gt;50000,"High","Low")</f>
        <v>Low</v>
      </c>
      <c r="Y3727" s="5" t="str">
        <f>IF(Table1[[#This Row],[Profit]]&gt;10000,"Good","Average")</f>
        <v>Average</v>
      </c>
      <c r="Z3727" s="5" t="str" cm="1">
        <f t="array" ref="Z3727">_xlfn.IFS(K3727&lt;=5,"Excellent",K3727&lt;=10,"Good",TRUE,"Delayed")</f>
        <v>Excellent</v>
      </c>
      <c r="AA3727" s="5" t="str">
        <f>_xlfn.XLOOKUP(Table1[[#This Row],[Shipment_ID]],A:A,E:E)</f>
        <v>COSCO</v>
      </c>
      <c r="AB3727" s="5">
        <f t="shared" si="58"/>
        <v>6685.26</v>
      </c>
    </row>
    <row r="3728" spans="1:28">
      <c r="A3728" t="s">
        <v>3922</v>
      </c>
      <c r="B3728" s="1">
        <v>45940</v>
      </c>
      <c r="C3728" t="s">
        <v>64</v>
      </c>
      <c r="D3728" t="s">
        <v>72</v>
      </c>
      <c r="E3728" t="s">
        <v>66</v>
      </c>
      <c r="F3728" t="s">
        <v>58</v>
      </c>
      <c r="G3728" t="s">
        <v>33</v>
      </c>
      <c r="H3728">
        <v>19.260000000000002</v>
      </c>
      <c r="I3728">
        <v>2459</v>
      </c>
      <c r="J3728">
        <v>91.31</v>
      </c>
      <c r="K3728">
        <v>8</v>
      </c>
      <c r="L3728" t="s">
        <v>44</v>
      </c>
      <c r="M3728" t="s">
        <v>45</v>
      </c>
      <c r="N3728">
        <v>71299.199999999997</v>
      </c>
      <c r="O3728" t="s">
        <v>85</v>
      </c>
      <c r="P3728" t="s">
        <v>47</v>
      </c>
      <c r="Q3728">
        <v>86.77</v>
      </c>
      <c r="R3728">
        <v>5688.4</v>
      </c>
      <c r="S3728">
        <v>4463.42</v>
      </c>
      <c r="T3728">
        <v>7560.93</v>
      </c>
      <c r="U3728" t="str">
        <f>TEXT(Table1[[#This Row],[Booking_Date]],"mmm")</f>
        <v>Oct</v>
      </c>
      <c r="V3728">
        <f>YEAR(Table1[[#This Row],[Booking_Date]])</f>
        <v>2025</v>
      </c>
      <c r="W3728" t="s">
        <v>104</v>
      </c>
      <c r="X3728" t="str">
        <f>IF(Table1[[#This Row],[Freight_Cost]]&gt;50000,"High","Low")</f>
        <v>High</v>
      </c>
      <c r="Y3728" s="5" t="str">
        <f>IF(Table1[[#This Row],[Profit]]&gt;10000,"Good","Average")</f>
        <v>Average</v>
      </c>
      <c r="Z3728" s="5" t="str" cm="1">
        <f t="array" ref="Z3728">_xlfn.IFS(K3728&lt;=5,"Excellent",K3728&lt;=10,"Good",TRUE,"Delayed")</f>
        <v>Good</v>
      </c>
      <c r="AA3728" s="5" t="str">
        <f>_xlfn.XLOOKUP(Table1[[#This Row],[Shipment_ID]],A:A,E:E)</f>
        <v>COSCO</v>
      </c>
      <c r="AB3728" s="5">
        <f t="shared" si="58"/>
        <v>7560.93</v>
      </c>
    </row>
    <row r="3729" spans="1:28">
      <c r="A3729" t="s">
        <v>3923</v>
      </c>
      <c r="B3729" s="1">
        <v>46085</v>
      </c>
      <c r="C3729" t="s">
        <v>40</v>
      </c>
      <c r="D3729" t="s">
        <v>30</v>
      </c>
      <c r="E3729" t="s">
        <v>66</v>
      </c>
      <c r="F3729" t="s">
        <v>32</v>
      </c>
      <c r="G3729" t="s">
        <v>33</v>
      </c>
      <c r="H3729">
        <v>12.8</v>
      </c>
      <c r="I3729">
        <v>1750</v>
      </c>
      <c r="J3729">
        <v>95.17</v>
      </c>
      <c r="K3729">
        <v>4</v>
      </c>
      <c r="L3729" t="s">
        <v>68</v>
      </c>
      <c r="M3729" t="s">
        <v>45</v>
      </c>
      <c r="N3729">
        <v>47940.4</v>
      </c>
      <c r="O3729" t="s">
        <v>93</v>
      </c>
      <c r="P3729" t="s">
        <v>70</v>
      </c>
      <c r="Q3729">
        <v>83.13</v>
      </c>
      <c r="R3729">
        <v>4012</v>
      </c>
      <c r="S3729">
        <v>2549.9499999999998</v>
      </c>
      <c r="T3729">
        <v>4180.6400000000003</v>
      </c>
      <c r="U3729" t="str">
        <f>TEXT(Table1[[#This Row],[Booking_Date]],"mmm")</f>
        <v>Mar</v>
      </c>
      <c r="V3729">
        <f>YEAR(Table1[[#This Row],[Booking_Date]])</f>
        <v>2026</v>
      </c>
      <c r="W3729" t="s">
        <v>38</v>
      </c>
      <c r="X3729" t="str">
        <f>IF(Table1[[#This Row],[Freight_Cost]]&gt;50000,"High","Low")</f>
        <v>Low</v>
      </c>
      <c r="Y3729" s="5" t="str">
        <f>IF(Table1[[#This Row],[Profit]]&gt;10000,"Good","Average")</f>
        <v>Average</v>
      </c>
      <c r="Z3729" s="5" t="str" cm="1">
        <f t="array" ref="Z3729">_xlfn.IFS(K3729&lt;=5,"Excellent",K3729&lt;=10,"Good",TRUE,"Delayed")</f>
        <v>Excellent</v>
      </c>
      <c r="AA3729" s="5" t="str">
        <f>_xlfn.XLOOKUP(Table1[[#This Row],[Shipment_ID]],A:A,E:E)</f>
        <v>COSCO</v>
      </c>
      <c r="AB3729" s="5">
        <f t="shared" si="58"/>
        <v>4180.6400000000003</v>
      </c>
    </row>
    <row r="3730" spans="1:28">
      <c r="A3730" t="s">
        <v>3924</v>
      </c>
      <c r="B3730" s="1">
        <v>45412</v>
      </c>
      <c r="C3730" t="s">
        <v>64</v>
      </c>
      <c r="D3730" t="s">
        <v>65</v>
      </c>
      <c r="E3730" t="s">
        <v>66</v>
      </c>
      <c r="F3730" t="s">
        <v>58</v>
      </c>
      <c r="G3730" t="s">
        <v>33</v>
      </c>
      <c r="H3730">
        <v>10.81</v>
      </c>
      <c r="I3730">
        <v>365</v>
      </c>
      <c r="J3730">
        <v>98.37</v>
      </c>
      <c r="K3730">
        <v>2</v>
      </c>
      <c r="L3730" t="s">
        <v>44</v>
      </c>
      <c r="M3730" t="s">
        <v>60</v>
      </c>
      <c r="N3730">
        <v>37913.4</v>
      </c>
      <c r="O3730" t="s">
        <v>358</v>
      </c>
      <c r="P3730" t="s">
        <v>78</v>
      </c>
      <c r="Q3730">
        <v>82.09</v>
      </c>
      <c r="R3730">
        <v>1162.4000000000001</v>
      </c>
      <c r="S3730">
        <v>2194.9699999999998</v>
      </c>
      <c r="T3730">
        <v>4454.6099999999997</v>
      </c>
      <c r="U3730" t="str">
        <f>TEXT(Table1[[#This Row],[Booking_Date]],"mmm")</f>
        <v>Apr</v>
      </c>
      <c r="V3730">
        <f>YEAR(Table1[[#This Row],[Booking_Date]])</f>
        <v>2024</v>
      </c>
      <c r="W3730" t="s">
        <v>75</v>
      </c>
      <c r="X3730" t="str">
        <f>IF(Table1[[#This Row],[Freight_Cost]]&gt;50000,"High","Low")</f>
        <v>Low</v>
      </c>
      <c r="Y3730" s="5" t="str">
        <f>IF(Table1[[#This Row],[Profit]]&gt;10000,"Good","Average")</f>
        <v>Average</v>
      </c>
      <c r="Z3730" s="5" t="str" cm="1">
        <f t="array" ref="Z3730">_xlfn.IFS(K3730&lt;=5,"Excellent",K3730&lt;=10,"Good",TRUE,"Delayed")</f>
        <v>Excellent</v>
      </c>
      <c r="AA3730" s="5" t="str">
        <f>_xlfn.XLOOKUP(Table1[[#This Row],[Shipment_ID]],A:A,E:E)</f>
        <v>COSCO</v>
      </c>
      <c r="AB3730" s="5">
        <f t="shared" si="58"/>
        <v>4454.6099999999997</v>
      </c>
    </row>
    <row r="3731" spans="1:28">
      <c r="A3731" t="s">
        <v>3925</v>
      </c>
      <c r="B3731" s="1">
        <v>45798</v>
      </c>
      <c r="C3731" t="s">
        <v>40</v>
      </c>
      <c r="D3731" t="s">
        <v>82</v>
      </c>
      <c r="E3731" t="s">
        <v>99</v>
      </c>
      <c r="F3731" t="s">
        <v>32</v>
      </c>
      <c r="G3731" t="s">
        <v>33</v>
      </c>
      <c r="H3731">
        <v>26.66</v>
      </c>
      <c r="I3731">
        <v>2724</v>
      </c>
      <c r="J3731">
        <v>92.49</v>
      </c>
      <c r="K3731">
        <v>8</v>
      </c>
      <c r="L3731" t="s">
        <v>68</v>
      </c>
      <c r="M3731" t="s">
        <v>45</v>
      </c>
      <c r="N3731">
        <v>71780.800000000003</v>
      </c>
      <c r="O3731" t="s">
        <v>402</v>
      </c>
      <c r="P3731" t="s">
        <v>62</v>
      </c>
      <c r="Q3731">
        <v>85.65</v>
      </c>
      <c r="R3731">
        <v>6514.4</v>
      </c>
      <c r="S3731">
        <v>3477.95</v>
      </c>
      <c r="T3731">
        <v>12061.6</v>
      </c>
      <c r="U3731" t="str">
        <f>TEXT(Table1[[#This Row],[Booking_Date]],"mmm")</f>
        <v>May</v>
      </c>
      <c r="V3731">
        <f>YEAR(Table1[[#This Row],[Booking_Date]])</f>
        <v>2025</v>
      </c>
      <c r="W3731" t="s">
        <v>75</v>
      </c>
      <c r="X3731" t="str">
        <f>IF(Table1[[#This Row],[Freight_Cost]]&gt;50000,"High","Low")</f>
        <v>High</v>
      </c>
      <c r="Y3731" s="5" t="str">
        <f>IF(Table1[[#This Row],[Profit]]&gt;10000,"Good","Average")</f>
        <v>Good</v>
      </c>
      <c r="Z3731" s="5" t="str" cm="1">
        <f t="array" ref="Z3731">_xlfn.IFS(K3731&lt;=5,"Excellent",K3731&lt;=10,"Good",TRUE,"Delayed")</f>
        <v>Good</v>
      </c>
      <c r="AA3731" s="5" t="str">
        <f>_xlfn.XLOOKUP(Table1[[#This Row],[Shipment_ID]],A:A,E:E)</f>
        <v>ONE</v>
      </c>
      <c r="AB3731" s="5">
        <f t="shared" si="58"/>
        <v>12061.6</v>
      </c>
    </row>
    <row r="3732" spans="1:28">
      <c r="A3732" t="s">
        <v>3926</v>
      </c>
      <c r="B3732" s="1">
        <v>45663</v>
      </c>
      <c r="C3732" t="s">
        <v>89</v>
      </c>
      <c r="D3732" t="s">
        <v>30</v>
      </c>
      <c r="E3732" t="s">
        <v>31</v>
      </c>
      <c r="F3732" t="s">
        <v>32</v>
      </c>
      <c r="G3732" t="s">
        <v>59</v>
      </c>
      <c r="H3732">
        <v>22.17</v>
      </c>
      <c r="I3732">
        <v>736</v>
      </c>
      <c r="J3732">
        <v>104.87</v>
      </c>
      <c r="K3732">
        <v>3</v>
      </c>
      <c r="L3732" t="s">
        <v>34</v>
      </c>
      <c r="M3732" t="s">
        <v>60</v>
      </c>
      <c r="N3732">
        <v>46369.4</v>
      </c>
      <c r="O3732" t="s">
        <v>268</v>
      </c>
      <c r="P3732" t="s">
        <v>37</v>
      </c>
      <c r="Q3732">
        <v>83.22</v>
      </c>
      <c r="R3732">
        <v>2358.8000000000002</v>
      </c>
      <c r="S3732">
        <v>1883.59</v>
      </c>
      <c r="T3732">
        <v>7499.66</v>
      </c>
      <c r="U3732" t="str">
        <f>TEXT(Table1[[#This Row],[Booking_Date]],"mmm")</f>
        <v>Jan</v>
      </c>
      <c r="V3732">
        <f>YEAR(Table1[[#This Row],[Booking_Date]])</f>
        <v>2025</v>
      </c>
      <c r="W3732" t="s">
        <v>38</v>
      </c>
      <c r="X3732" t="str">
        <f>IF(Table1[[#This Row],[Freight_Cost]]&gt;50000,"High","Low")</f>
        <v>Low</v>
      </c>
      <c r="Y3732" s="5" t="str">
        <f>IF(Table1[[#This Row],[Profit]]&gt;10000,"Good","Average")</f>
        <v>Average</v>
      </c>
      <c r="Z3732" s="5" t="str" cm="1">
        <f t="array" ref="Z3732">_xlfn.IFS(K3732&lt;=5,"Excellent",K3732&lt;=10,"Good",TRUE,"Delayed")</f>
        <v>Excellent</v>
      </c>
      <c r="AA3732" s="5" t="str">
        <f>_xlfn.XLOOKUP(Table1[[#This Row],[Shipment_ID]],A:A,E:E)</f>
        <v>Hapag-Lloyd</v>
      </c>
      <c r="AB3732" s="5">
        <f t="shared" si="58"/>
        <v>7499.66</v>
      </c>
    </row>
    <row r="3733" spans="1:28">
      <c r="A3733" t="s">
        <v>3927</v>
      </c>
      <c r="B3733" s="1">
        <v>45875</v>
      </c>
      <c r="C3733" t="s">
        <v>50</v>
      </c>
      <c r="D3733" t="s">
        <v>41</v>
      </c>
      <c r="E3733" t="s">
        <v>66</v>
      </c>
      <c r="F3733" t="s">
        <v>58</v>
      </c>
      <c r="G3733" t="s">
        <v>67</v>
      </c>
      <c r="H3733">
        <v>15.69</v>
      </c>
      <c r="I3733">
        <v>1360</v>
      </c>
      <c r="J3733">
        <v>97.86</v>
      </c>
      <c r="K3733">
        <v>3</v>
      </c>
      <c r="L3733" t="s">
        <v>44</v>
      </c>
      <c r="M3733" t="s">
        <v>45</v>
      </c>
      <c r="N3733">
        <v>55684.2</v>
      </c>
      <c r="O3733" t="s">
        <v>283</v>
      </c>
      <c r="P3733" t="s">
        <v>54</v>
      </c>
      <c r="Q3733">
        <v>85.74</v>
      </c>
      <c r="R3733">
        <v>3347.6</v>
      </c>
      <c r="S3733">
        <v>3681.53</v>
      </c>
      <c r="T3733">
        <v>7845.87</v>
      </c>
      <c r="U3733" t="str">
        <f>TEXT(Table1[[#This Row],[Booking_Date]],"mmm")</f>
        <v>Aug</v>
      </c>
      <c r="V3733">
        <f>YEAR(Table1[[#This Row],[Booking_Date]])</f>
        <v>2025</v>
      </c>
      <c r="W3733" t="s">
        <v>48</v>
      </c>
      <c r="X3733" t="str">
        <f>IF(Table1[[#This Row],[Freight_Cost]]&gt;50000,"High","Low")</f>
        <v>High</v>
      </c>
      <c r="Y3733" s="5" t="str">
        <f>IF(Table1[[#This Row],[Profit]]&gt;10000,"Good","Average")</f>
        <v>Average</v>
      </c>
      <c r="Z3733" s="5" t="str" cm="1">
        <f t="array" ref="Z3733">_xlfn.IFS(K3733&lt;=5,"Excellent",K3733&lt;=10,"Good",TRUE,"Delayed")</f>
        <v>Excellent</v>
      </c>
      <c r="AA3733" s="5" t="str">
        <f>_xlfn.XLOOKUP(Table1[[#This Row],[Shipment_ID]],A:A,E:E)</f>
        <v>COSCO</v>
      </c>
      <c r="AB3733" s="5">
        <f t="shared" si="58"/>
        <v>7845.87</v>
      </c>
    </row>
    <row r="3734" spans="1:28">
      <c r="A3734" t="s">
        <v>3928</v>
      </c>
      <c r="B3734" s="1">
        <v>45602</v>
      </c>
      <c r="C3734" t="s">
        <v>50</v>
      </c>
      <c r="D3734" t="s">
        <v>72</v>
      </c>
      <c r="E3734" t="s">
        <v>99</v>
      </c>
      <c r="F3734" t="s">
        <v>32</v>
      </c>
      <c r="G3734" t="s">
        <v>90</v>
      </c>
      <c r="H3734">
        <v>20.04</v>
      </c>
      <c r="I3734">
        <v>1703</v>
      </c>
      <c r="J3734">
        <v>97.02</v>
      </c>
      <c r="K3734">
        <v>6</v>
      </c>
      <c r="L3734" t="s">
        <v>34</v>
      </c>
      <c r="M3734" t="s">
        <v>45</v>
      </c>
      <c r="N3734">
        <v>56614.400000000001</v>
      </c>
      <c r="O3734" t="s">
        <v>328</v>
      </c>
      <c r="P3734" t="s">
        <v>54</v>
      </c>
      <c r="Q3734">
        <v>83.36</v>
      </c>
      <c r="R3734">
        <v>4207.6000000000004</v>
      </c>
      <c r="S3734">
        <v>3885.36</v>
      </c>
      <c r="T3734">
        <v>6265.36</v>
      </c>
      <c r="U3734" t="str">
        <f>TEXT(Table1[[#This Row],[Booking_Date]],"mmm")</f>
        <v>Nov</v>
      </c>
      <c r="V3734">
        <f>YEAR(Table1[[#This Row],[Booking_Date]])</f>
        <v>2024</v>
      </c>
      <c r="W3734" t="s">
        <v>104</v>
      </c>
      <c r="X3734" t="str">
        <f>IF(Table1[[#This Row],[Freight_Cost]]&gt;50000,"High","Low")</f>
        <v>High</v>
      </c>
      <c r="Y3734" s="5" t="str">
        <f>IF(Table1[[#This Row],[Profit]]&gt;10000,"Good","Average")</f>
        <v>Average</v>
      </c>
      <c r="Z3734" s="5" t="str" cm="1">
        <f t="array" ref="Z3734">_xlfn.IFS(K3734&lt;=5,"Excellent",K3734&lt;=10,"Good",TRUE,"Delayed")</f>
        <v>Good</v>
      </c>
      <c r="AA3734" s="5" t="str">
        <f>_xlfn.XLOOKUP(Table1[[#This Row],[Shipment_ID]],A:A,E:E)</f>
        <v>ONE</v>
      </c>
      <c r="AB3734" s="5">
        <f t="shared" si="58"/>
        <v>6265.36</v>
      </c>
    </row>
    <row r="3735" spans="1:28">
      <c r="A3735" t="s">
        <v>3929</v>
      </c>
      <c r="B3735" s="1">
        <v>45823</v>
      </c>
      <c r="C3735" t="s">
        <v>50</v>
      </c>
      <c r="D3735" t="s">
        <v>51</v>
      </c>
      <c r="E3735" t="s">
        <v>83</v>
      </c>
      <c r="F3735" t="s">
        <v>58</v>
      </c>
      <c r="G3735" t="s">
        <v>67</v>
      </c>
      <c r="H3735">
        <v>19.47</v>
      </c>
      <c r="I3735">
        <v>1458</v>
      </c>
      <c r="J3735">
        <v>101.83</v>
      </c>
      <c r="K3735">
        <v>4</v>
      </c>
      <c r="L3735" t="s">
        <v>44</v>
      </c>
      <c r="M3735" t="s">
        <v>45</v>
      </c>
      <c r="N3735">
        <v>60738.6</v>
      </c>
      <c r="O3735" t="s">
        <v>97</v>
      </c>
      <c r="P3735" t="s">
        <v>78</v>
      </c>
      <c r="Q3735">
        <v>86.29</v>
      </c>
      <c r="R3735">
        <v>3694.8</v>
      </c>
      <c r="S3735">
        <v>2600.12</v>
      </c>
      <c r="T3735">
        <v>8181.1</v>
      </c>
      <c r="U3735" t="str">
        <f>TEXT(Table1[[#This Row],[Booking_Date]],"mmm")</f>
        <v>Jun</v>
      </c>
      <c r="V3735">
        <f>YEAR(Table1[[#This Row],[Booking_Date]])</f>
        <v>2025</v>
      </c>
      <c r="W3735" t="s">
        <v>75</v>
      </c>
      <c r="X3735" t="str">
        <f>IF(Table1[[#This Row],[Freight_Cost]]&gt;50000,"High","Low")</f>
        <v>High</v>
      </c>
      <c r="Y3735" s="5" t="str">
        <f>IF(Table1[[#This Row],[Profit]]&gt;10000,"Good","Average")</f>
        <v>Average</v>
      </c>
      <c r="Z3735" s="5" t="str" cm="1">
        <f t="array" ref="Z3735">_xlfn.IFS(K3735&lt;=5,"Excellent",K3735&lt;=10,"Good",TRUE,"Delayed")</f>
        <v>Excellent</v>
      </c>
      <c r="AA3735" s="5" t="str">
        <f>_xlfn.XLOOKUP(Table1[[#This Row],[Shipment_ID]],A:A,E:E)</f>
        <v>MSC</v>
      </c>
      <c r="AB3735" s="5">
        <f t="shared" si="58"/>
        <v>8181.1</v>
      </c>
    </row>
    <row r="3736" spans="1:28">
      <c r="A3736" t="s">
        <v>3930</v>
      </c>
      <c r="B3736" s="1">
        <v>46068</v>
      </c>
      <c r="C3736" t="s">
        <v>29</v>
      </c>
      <c r="D3736" t="s">
        <v>51</v>
      </c>
      <c r="E3736" t="s">
        <v>57</v>
      </c>
      <c r="F3736" t="s">
        <v>32</v>
      </c>
      <c r="G3736" t="s">
        <v>52</v>
      </c>
      <c r="H3736">
        <v>18.59</v>
      </c>
      <c r="I3736">
        <v>2265</v>
      </c>
      <c r="J3736">
        <v>89.91</v>
      </c>
      <c r="K3736">
        <v>5</v>
      </c>
      <c r="L3736" t="s">
        <v>44</v>
      </c>
      <c r="M3736" t="s">
        <v>45</v>
      </c>
      <c r="N3736">
        <v>56200.2</v>
      </c>
      <c r="O3736" t="s">
        <v>100</v>
      </c>
      <c r="P3736" t="s">
        <v>37</v>
      </c>
      <c r="Q3736">
        <v>81.599999999999994</v>
      </c>
      <c r="R3736">
        <v>5273.6</v>
      </c>
      <c r="S3736">
        <v>4884.1000000000004</v>
      </c>
      <c r="T3736">
        <v>9162.7900000000009</v>
      </c>
      <c r="U3736" t="str">
        <f>TEXT(Table1[[#This Row],[Booking_Date]],"mmm")</f>
        <v>Feb</v>
      </c>
      <c r="V3736">
        <f>YEAR(Table1[[#This Row],[Booking_Date]])</f>
        <v>2026</v>
      </c>
      <c r="W3736" t="s">
        <v>38</v>
      </c>
      <c r="X3736" t="str">
        <f>IF(Table1[[#This Row],[Freight_Cost]]&gt;50000,"High","Low")</f>
        <v>High</v>
      </c>
      <c r="Y3736" s="5" t="str">
        <f>IF(Table1[[#This Row],[Profit]]&gt;10000,"Good","Average")</f>
        <v>Average</v>
      </c>
      <c r="Z3736" s="5" t="str" cm="1">
        <f t="array" ref="Z3736">_xlfn.IFS(K3736&lt;=5,"Excellent",K3736&lt;=10,"Good",TRUE,"Delayed")</f>
        <v>Excellent</v>
      </c>
      <c r="AA3736" s="5" t="str">
        <f>_xlfn.XLOOKUP(Table1[[#This Row],[Shipment_ID]],A:A,E:E)</f>
        <v>Evergreen</v>
      </c>
      <c r="AB3736" s="5">
        <f t="shared" si="58"/>
        <v>9162.7900000000009</v>
      </c>
    </row>
    <row r="3737" spans="1:28">
      <c r="A3737" t="s">
        <v>3931</v>
      </c>
      <c r="B3737" s="1">
        <v>46050</v>
      </c>
      <c r="C3737" t="s">
        <v>115</v>
      </c>
      <c r="D3737" t="s">
        <v>30</v>
      </c>
      <c r="E3737" t="s">
        <v>102</v>
      </c>
      <c r="F3737" t="s">
        <v>32</v>
      </c>
      <c r="G3737" t="s">
        <v>84</v>
      </c>
      <c r="H3737">
        <v>27.78</v>
      </c>
      <c r="I3737">
        <v>1738</v>
      </c>
      <c r="J3737">
        <v>94.57</v>
      </c>
      <c r="K3737">
        <v>4</v>
      </c>
      <c r="L3737" t="s">
        <v>44</v>
      </c>
      <c r="M3737" t="s">
        <v>35</v>
      </c>
      <c r="N3737">
        <v>61206.400000000001</v>
      </c>
      <c r="O3737" t="s">
        <v>464</v>
      </c>
      <c r="P3737" t="s">
        <v>78</v>
      </c>
      <c r="Q3737">
        <v>87.37</v>
      </c>
      <c r="R3737">
        <v>4587.2</v>
      </c>
      <c r="S3737">
        <v>3205.21</v>
      </c>
      <c r="T3737">
        <v>6718.84</v>
      </c>
      <c r="U3737" t="str">
        <f>TEXT(Table1[[#This Row],[Booking_Date]],"mmm")</f>
        <v>Jan</v>
      </c>
      <c r="V3737">
        <f>YEAR(Table1[[#This Row],[Booking_Date]])</f>
        <v>2026</v>
      </c>
      <c r="W3737" t="s">
        <v>38</v>
      </c>
      <c r="X3737" t="str">
        <f>IF(Table1[[#This Row],[Freight_Cost]]&gt;50000,"High","Low")</f>
        <v>High</v>
      </c>
      <c r="Y3737" s="5" t="str">
        <f>IF(Table1[[#This Row],[Profit]]&gt;10000,"Good","Average")</f>
        <v>Average</v>
      </c>
      <c r="Z3737" s="5" t="str" cm="1">
        <f t="array" ref="Z3737">_xlfn.IFS(K3737&lt;=5,"Excellent",K3737&lt;=10,"Good",TRUE,"Delayed")</f>
        <v>Excellent</v>
      </c>
      <c r="AA3737" s="5" t="str">
        <f>_xlfn.XLOOKUP(Table1[[#This Row],[Shipment_ID]],A:A,E:E)</f>
        <v>Maersk</v>
      </c>
      <c r="AB3737" s="5">
        <f t="shared" si="58"/>
        <v>6718.84</v>
      </c>
    </row>
    <row r="3738" spans="1:28">
      <c r="A3738" t="s">
        <v>3932</v>
      </c>
      <c r="B3738" s="1">
        <v>46104</v>
      </c>
      <c r="C3738" t="s">
        <v>89</v>
      </c>
      <c r="D3738" t="s">
        <v>51</v>
      </c>
      <c r="E3738" t="s">
        <v>102</v>
      </c>
      <c r="F3738" t="s">
        <v>58</v>
      </c>
      <c r="G3738" t="s">
        <v>33</v>
      </c>
      <c r="H3738">
        <v>15.62</v>
      </c>
      <c r="I3738">
        <v>2187</v>
      </c>
      <c r="J3738">
        <v>93.59</v>
      </c>
      <c r="K3738">
        <v>7</v>
      </c>
      <c r="L3738" t="s">
        <v>44</v>
      </c>
      <c r="M3738" t="s">
        <v>45</v>
      </c>
      <c r="N3738">
        <v>65032.800000000003</v>
      </c>
      <c r="O3738" t="s">
        <v>254</v>
      </c>
      <c r="P3738" t="s">
        <v>78</v>
      </c>
      <c r="Q3738">
        <v>88.77</v>
      </c>
      <c r="R3738">
        <v>4998.8</v>
      </c>
      <c r="S3738">
        <v>2323.6</v>
      </c>
      <c r="T3738">
        <v>9461.77</v>
      </c>
      <c r="U3738" t="str">
        <f>TEXT(Table1[[#This Row],[Booking_Date]],"mmm")</f>
        <v>Mar</v>
      </c>
      <c r="V3738">
        <f>YEAR(Table1[[#This Row],[Booking_Date]])</f>
        <v>2026</v>
      </c>
      <c r="W3738" t="s">
        <v>38</v>
      </c>
      <c r="X3738" t="str">
        <f>IF(Table1[[#This Row],[Freight_Cost]]&gt;50000,"High","Low")</f>
        <v>High</v>
      </c>
      <c r="Y3738" s="5" t="str">
        <f>IF(Table1[[#This Row],[Profit]]&gt;10000,"Good","Average")</f>
        <v>Average</v>
      </c>
      <c r="Z3738" s="5" t="str" cm="1">
        <f t="array" ref="Z3738">_xlfn.IFS(K3738&lt;=5,"Excellent",K3738&lt;=10,"Good",TRUE,"Delayed")</f>
        <v>Good</v>
      </c>
      <c r="AA3738" s="5" t="str">
        <f>_xlfn.XLOOKUP(Table1[[#This Row],[Shipment_ID]],A:A,E:E)</f>
        <v>Maersk</v>
      </c>
      <c r="AB3738" s="5">
        <f t="shared" si="58"/>
        <v>9461.77</v>
      </c>
    </row>
    <row r="3739" spans="1:28">
      <c r="A3739" t="s">
        <v>3933</v>
      </c>
      <c r="B3739" s="1">
        <v>45609</v>
      </c>
      <c r="C3739" t="s">
        <v>50</v>
      </c>
      <c r="D3739" t="s">
        <v>72</v>
      </c>
      <c r="E3739" t="s">
        <v>42</v>
      </c>
      <c r="F3739" t="s">
        <v>58</v>
      </c>
      <c r="G3739" t="s">
        <v>33</v>
      </c>
      <c r="H3739">
        <v>14.78</v>
      </c>
      <c r="I3739">
        <v>1810</v>
      </c>
      <c r="J3739">
        <v>94.72</v>
      </c>
      <c r="K3739">
        <v>6</v>
      </c>
      <c r="L3739" t="s">
        <v>34</v>
      </c>
      <c r="M3739" t="s">
        <v>45</v>
      </c>
      <c r="N3739">
        <v>64888.4</v>
      </c>
      <c r="O3739" t="s">
        <v>53</v>
      </c>
      <c r="P3739" t="s">
        <v>54</v>
      </c>
      <c r="Q3739">
        <v>87.63</v>
      </c>
      <c r="R3739">
        <v>4211.2</v>
      </c>
      <c r="S3739">
        <v>1876.79</v>
      </c>
      <c r="T3739">
        <v>10107.77</v>
      </c>
      <c r="U3739" t="str">
        <f>TEXT(Table1[[#This Row],[Booking_Date]],"mmm")</f>
        <v>Nov</v>
      </c>
      <c r="V3739">
        <f>YEAR(Table1[[#This Row],[Booking_Date]])</f>
        <v>2024</v>
      </c>
      <c r="W3739" t="s">
        <v>104</v>
      </c>
      <c r="X3739" t="str">
        <f>IF(Table1[[#This Row],[Freight_Cost]]&gt;50000,"High","Low")</f>
        <v>High</v>
      </c>
      <c r="Y3739" s="5" t="str">
        <f>IF(Table1[[#This Row],[Profit]]&gt;10000,"Good","Average")</f>
        <v>Good</v>
      </c>
      <c r="Z3739" s="5" t="str" cm="1">
        <f t="array" ref="Z3739">_xlfn.IFS(K3739&lt;=5,"Excellent",K3739&lt;=10,"Good",TRUE,"Delayed")</f>
        <v>Good</v>
      </c>
      <c r="AA3739" s="5" t="str">
        <f>_xlfn.XLOOKUP(Table1[[#This Row],[Shipment_ID]],A:A,E:E)</f>
        <v>CMA CGM</v>
      </c>
      <c r="AB3739" s="5">
        <f t="shared" si="58"/>
        <v>10107.77</v>
      </c>
    </row>
    <row r="3740" spans="1:28">
      <c r="A3740" t="s">
        <v>3934</v>
      </c>
      <c r="B3740" s="1">
        <v>45551</v>
      </c>
      <c r="C3740" t="s">
        <v>64</v>
      </c>
      <c r="D3740" t="s">
        <v>65</v>
      </c>
      <c r="E3740" t="s">
        <v>99</v>
      </c>
      <c r="F3740" t="s">
        <v>32</v>
      </c>
      <c r="G3740" t="s">
        <v>43</v>
      </c>
      <c r="H3740">
        <v>27.62</v>
      </c>
      <c r="I3740">
        <v>670</v>
      </c>
      <c r="J3740">
        <v>88.93</v>
      </c>
      <c r="K3740">
        <v>2</v>
      </c>
      <c r="L3740" t="s">
        <v>68</v>
      </c>
      <c r="M3740" t="s">
        <v>45</v>
      </c>
      <c r="N3740">
        <v>47569.599999999999</v>
      </c>
      <c r="O3740" t="s">
        <v>245</v>
      </c>
      <c r="P3740" t="s">
        <v>78</v>
      </c>
      <c r="Q3740">
        <v>81.63</v>
      </c>
      <c r="R3740">
        <v>2444.8000000000002</v>
      </c>
      <c r="S3740">
        <v>2718.47</v>
      </c>
      <c r="T3740">
        <v>5769.97</v>
      </c>
      <c r="U3740" t="str">
        <f>TEXT(Table1[[#This Row],[Booking_Date]],"mmm")</f>
        <v>Sep</v>
      </c>
      <c r="V3740">
        <f>YEAR(Table1[[#This Row],[Booking_Date]])</f>
        <v>2024</v>
      </c>
      <c r="W3740" t="s">
        <v>48</v>
      </c>
      <c r="X3740" t="str">
        <f>IF(Table1[[#This Row],[Freight_Cost]]&gt;50000,"High","Low")</f>
        <v>Low</v>
      </c>
      <c r="Y3740" s="5" t="str">
        <f>IF(Table1[[#This Row],[Profit]]&gt;10000,"Good","Average")</f>
        <v>Average</v>
      </c>
      <c r="Z3740" s="5" t="str" cm="1">
        <f t="array" ref="Z3740">_xlfn.IFS(K3740&lt;=5,"Excellent",K3740&lt;=10,"Good",TRUE,"Delayed")</f>
        <v>Excellent</v>
      </c>
      <c r="AA3740" s="5" t="str">
        <f>_xlfn.XLOOKUP(Table1[[#This Row],[Shipment_ID]],A:A,E:E)</f>
        <v>ONE</v>
      </c>
      <c r="AB3740" s="5">
        <f t="shared" si="58"/>
        <v>5769.97</v>
      </c>
    </row>
    <row r="3741" spans="1:28">
      <c r="A3741" t="s">
        <v>3935</v>
      </c>
      <c r="B3741" s="1">
        <v>45814</v>
      </c>
      <c r="C3741" t="s">
        <v>40</v>
      </c>
      <c r="D3741" t="s">
        <v>30</v>
      </c>
      <c r="E3741" t="s">
        <v>57</v>
      </c>
      <c r="F3741" t="s">
        <v>32</v>
      </c>
      <c r="G3741" t="s">
        <v>59</v>
      </c>
      <c r="H3741">
        <v>27</v>
      </c>
      <c r="I3741">
        <v>2771</v>
      </c>
      <c r="J3741">
        <v>94.15</v>
      </c>
      <c r="K3741">
        <v>8</v>
      </c>
      <c r="L3741" t="s">
        <v>34</v>
      </c>
      <c r="M3741" t="s">
        <v>35</v>
      </c>
      <c r="N3741">
        <v>77850</v>
      </c>
      <c r="O3741" t="s">
        <v>53</v>
      </c>
      <c r="P3741" t="s">
        <v>47</v>
      </c>
      <c r="Q3741">
        <v>86.53</v>
      </c>
      <c r="R3741">
        <v>6622</v>
      </c>
      <c r="S3741">
        <v>2780.16</v>
      </c>
      <c r="T3741">
        <v>12020.91</v>
      </c>
      <c r="U3741" t="str">
        <f>TEXT(Table1[[#This Row],[Booking_Date]],"mmm")</f>
        <v>Jun</v>
      </c>
      <c r="V3741">
        <f>YEAR(Table1[[#This Row],[Booking_Date]])</f>
        <v>2025</v>
      </c>
      <c r="W3741" t="s">
        <v>75</v>
      </c>
      <c r="X3741" t="str">
        <f>IF(Table1[[#This Row],[Freight_Cost]]&gt;50000,"High","Low")</f>
        <v>High</v>
      </c>
      <c r="Y3741" s="5" t="str">
        <f>IF(Table1[[#This Row],[Profit]]&gt;10000,"Good","Average")</f>
        <v>Good</v>
      </c>
      <c r="Z3741" s="5" t="str" cm="1">
        <f t="array" ref="Z3741">_xlfn.IFS(K3741&lt;=5,"Excellent",K3741&lt;=10,"Good",TRUE,"Delayed")</f>
        <v>Good</v>
      </c>
      <c r="AA3741" s="5" t="str">
        <f>_xlfn.XLOOKUP(Table1[[#This Row],[Shipment_ID]],A:A,E:E)</f>
        <v>Evergreen</v>
      </c>
      <c r="AB3741" s="5">
        <f t="shared" si="58"/>
        <v>12020.91</v>
      </c>
    </row>
    <row r="3742" spans="1:28">
      <c r="A3742" t="s">
        <v>3936</v>
      </c>
      <c r="B3742" s="1">
        <v>45671</v>
      </c>
      <c r="C3742" t="s">
        <v>115</v>
      </c>
      <c r="D3742" t="s">
        <v>108</v>
      </c>
      <c r="E3742" t="s">
        <v>57</v>
      </c>
      <c r="F3742" t="s">
        <v>32</v>
      </c>
      <c r="G3742" t="s">
        <v>52</v>
      </c>
      <c r="H3742">
        <v>13.24</v>
      </c>
      <c r="I3742">
        <v>2320</v>
      </c>
      <c r="J3742">
        <v>91.55</v>
      </c>
      <c r="K3742">
        <v>7</v>
      </c>
      <c r="L3742" t="s">
        <v>68</v>
      </c>
      <c r="M3742" t="s">
        <v>60</v>
      </c>
      <c r="N3742">
        <v>53242</v>
      </c>
      <c r="O3742" t="s">
        <v>156</v>
      </c>
      <c r="P3742" t="s">
        <v>47</v>
      </c>
      <c r="Q3742">
        <v>82.17</v>
      </c>
      <c r="R3742">
        <v>5169.6000000000004</v>
      </c>
      <c r="S3742">
        <v>4267.29</v>
      </c>
      <c r="T3742">
        <v>9002.0499999999993</v>
      </c>
      <c r="U3742" t="str">
        <f>TEXT(Table1[[#This Row],[Booking_Date]],"mmm")</f>
        <v>Jan</v>
      </c>
      <c r="V3742">
        <f>YEAR(Table1[[#This Row],[Booking_Date]])</f>
        <v>2025</v>
      </c>
      <c r="W3742" t="s">
        <v>38</v>
      </c>
      <c r="X3742" t="str">
        <f>IF(Table1[[#This Row],[Freight_Cost]]&gt;50000,"High","Low")</f>
        <v>High</v>
      </c>
      <c r="Y3742" s="5" t="str">
        <f>IF(Table1[[#This Row],[Profit]]&gt;10000,"Good","Average")</f>
        <v>Average</v>
      </c>
      <c r="Z3742" s="5" t="str" cm="1">
        <f t="array" ref="Z3742">_xlfn.IFS(K3742&lt;=5,"Excellent",K3742&lt;=10,"Good",TRUE,"Delayed")</f>
        <v>Good</v>
      </c>
      <c r="AA3742" s="5" t="str">
        <f>_xlfn.XLOOKUP(Table1[[#This Row],[Shipment_ID]],A:A,E:E)</f>
        <v>Evergreen</v>
      </c>
      <c r="AB3742" s="5">
        <f t="shared" si="58"/>
        <v>9002.0499999999993</v>
      </c>
    </row>
    <row r="3743" spans="1:28">
      <c r="A3743" t="s">
        <v>3937</v>
      </c>
      <c r="B3743" s="1">
        <v>45494</v>
      </c>
      <c r="C3743" t="s">
        <v>64</v>
      </c>
      <c r="D3743" t="s">
        <v>108</v>
      </c>
      <c r="E3743" t="s">
        <v>57</v>
      </c>
      <c r="F3743" t="s">
        <v>32</v>
      </c>
      <c r="G3743" t="s">
        <v>52</v>
      </c>
      <c r="H3743">
        <v>27.31</v>
      </c>
      <c r="I3743">
        <v>2752</v>
      </c>
      <c r="J3743">
        <v>88.24</v>
      </c>
      <c r="K3743">
        <v>8</v>
      </c>
      <c r="L3743" t="s">
        <v>44</v>
      </c>
      <c r="M3743" t="s">
        <v>45</v>
      </c>
      <c r="N3743">
        <v>69691.8</v>
      </c>
      <c r="O3743" t="s">
        <v>432</v>
      </c>
      <c r="P3743" t="s">
        <v>47</v>
      </c>
      <c r="Q3743">
        <v>87.13</v>
      </c>
      <c r="R3743">
        <v>6596.4</v>
      </c>
      <c r="S3743">
        <v>4913.22</v>
      </c>
      <c r="T3743">
        <v>10516.4</v>
      </c>
      <c r="U3743" t="str">
        <f>TEXT(Table1[[#This Row],[Booking_Date]],"mmm")</f>
        <v>Jul</v>
      </c>
      <c r="V3743">
        <f>YEAR(Table1[[#This Row],[Booking_Date]])</f>
        <v>2024</v>
      </c>
      <c r="W3743" t="s">
        <v>48</v>
      </c>
      <c r="X3743" t="str">
        <f>IF(Table1[[#This Row],[Freight_Cost]]&gt;50000,"High","Low")</f>
        <v>High</v>
      </c>
      <c r="Y3743" s="5" t="str">
        <f>IF(Table1[[#This Row],[Profit]]&gt;10000,"Good","Average")</f>
        <v>Good</v>
      </c>
      <c r="Z3743" s="5" t="str" cm="1">
        <f t="array" ref="Z3743">_xlfn.IFS(K3743&lt;=5,"Excellent",K3743&lt;=10,"Good",TRUE,"Delayed")</f>
        <v>Good</v>
      </c>
      <c r="AA3743" s="5" t="str">
        <f>_xlfn.XLOOKUP(Table1[[#This Row],[Shipment_ID]],A:A,E:E)</f>
        <v>Evergreen</v>
      </c>
      <c r="AB3743" s="5">
        <f t="shared" si="58"/>
        <v>10516.4</v>
      </c>
    </row>
    <row r="3744" spans="1:28">
      <c r="A3744" t="s">
        <v>3938</v>
      </c>
      <c r="B3744" s="1">
        <v>46082</v>
      </c>
      <c r="C3744" t="s">
        <v>50</v>
      </c>
      <c r="D3744" t="s">
        <v>51</v>
      </c>
      <c r="E3744" t="s">
        <v>31</v>
      </c>
      <c r="F3744" t="s">
        <v>32</v>
      </c>
      <c r="G3744" t="s">
        <v>43</v>
      </c>
      <c r="H3744">
        <v>11.71</v>
      </c>
      <c r="I3744">
        <v>1082</v>
      </c>
      <c r="J3744">
        <v>100.4</v>
      </c>
      <c r="K3744">
        <v>4</v>
      </c>
      <c r="L3744" t="s">
        <v>34</v>
      </c>
      <c r="M3744" t="s">
        <v>35</v>
      </c>
      <c r="N3744">
        <v>44571</v>
      </c>
      <c r="O3744" t="s">
        <v>200</v>
      </c>
      <c r="P3744" t="s">
        <v>37</v>
      </c>
      <c r="Q3744">
        <v>88.48</v>
      </c>
      <c r="R3744">
        <v>2632.4</v>
      </c>
      <c r="S3744">
        <v>1811.06</v>
      </c>
      <c r="T3744">
        <v>5923.19</v>
      </c>
      <c r="U3744" t="str">
        <f>TEXT(Table1[[#This Row],[Booking_Date]],"mmm")</f>
        <v>Mar</v>
      </c>
      <c r="V3744">
        <f>YEAR(Table1[[#This Row],[Booking_Date]])</f>
        <v>2026</v>
      </c>
      <c r="W3744" t="s">
        <v>38</v>
      </c>
      <c r="X3744" t="str">
        <f>IF(Table1[[#This Row],[Freight_Cost]]&gt;50000,"High","Low")</f>
        <v>Low</v>
      </c>
      <c r="Y3744" s="5" t="str">
        <f>IF(Table1[[#This Row],[Profit]]&gt;10000,"Good","Average")</f>
        <v>Average</v>
      </c>
      <c r="Z3744" s="5" t="str" cm="1">
        <f t="array" ref="Z3744">_xlfn.IFS(K3744&lt;=5,"Excellent",K3744&lt;=10,"Good",TRUE,"Delayed")</f>
        <v>Excellent</v>
      </c>
      <c r="AA3744" s="5" t="str">
        <f>_xlfn.XLOOKUP(Table1[[#This Row],[Shipment_ID]],A:A,E:E)</f>
        <v>Hapag-Lloyd</v>
      </c>
      <c r="AB3744" s="5">
        <f t="shared" si="58"/>
        <v>5923.19</v>
      </c>
    </row>
    <row r="3745" spans="1:28">
      <c r="A3745" t="s">
        <v>3939</v>
      </c>
      <c r="B3745" s="1">
        <v>45849</v>
      </c>
      <c r="C3745" t="s">
        <v>50</v>
      </c>
      <c r="D3745" t="s">
        <v>108</v>
      </c>
      <c r="E3745" t="s">
        <v>31</v>
      </c>
      <c r="F3745" t="s">
        <v>32</v>
      </c>
      <c r="G3745" t="s">
        <v>84</v>
      </c>
      <c r="H3745">
        <v>19.13</v>
      </c>
      <c r="I3745">
        <v>2140</v>
      </c>
      <c r="J3745">
        <v>104.62</v>
      </c>
      <c r="K3745">
        <v>6</v>
      </c>
      <c r="L3745" t="s">
        <v>44</v>
      </c>
      <c r="M3745" t="s">
        <v>35</v>
      </c>
      <c r="N3745">
        <v>59451.4</v>
      </c>
      <c r="O3745" t="s">
        <v>211</v>
      </c>
      <c r="P3745" t="s">
        <v>62</v>
      </c>
      <c r="Q3745">
        <v>82.58</v>
      </c>
      <c r="R3745">
        <v>5045.2</v>
      </c>
      <c r="S3745">
        <v>3043.53</v>
      </c>
      <c r="T3745">
        <v>8866.2900000000009</v>
      </c>
      <c r="U3745" t="str">
        <f>TEXT(Table1[[#This Row],[Booking_Date]],"mmm")</f>
        <v>Jul</v>
      </c>
      <c r="V3745">
        <f>YEAR(Table1[[#This Row],[Booking_Date]])</f>
        <v>2025</v>
      </c>
      <c r="W3745" t="s">
        <v>48</v>
      </c>
      <c r="X3745" t="str">
        <f>IF(Table1[[#This Row],[Freight_Cost]]&gt;50000,"High","Low")</f>
        <v>High</v>
      </c>
      <c r="Y3745" s="5" t="str">
        <f>IF(Table1[[#This Row],[Profit]]&gt;10000,"Good","Average")</f>
        <v>Average</v>
      </c>
      <c r="Z3745" s="5" t="str" cm="1">
        <f t="array" ref="Z3745">_xlfn.IFS(K3745&lt;=5,"Excellent",K3745&lt;=10,"Good",TRUE,"Delayed")</f>
        <v>Good</v>
      </c>
      <c r="AA3745" s="5" t="str">
        <f>_xlfn.XLOOKUP(Table1[[#This Row],[Shipment_ID]],A:A,E:E)</f>
        <v>Hapag-Lloyd</v>
      </c>
      <c r="AB3745" s="5">
        <f t="shared" si="58"/>
        <v>8866.2900000000009</v>
      </c>
    </row>
    <row r="3746" spans="1:28">
      <c r="A3746" t="s">
        <v>3940</v>
      </c>
      <c r="B3746" s="1">
        <v>45501</v>
      </c>
      <c r="C3746" t="s">
        <v>121</v>
      </c>
      <c r="D3746" t="s">
        <v>65</v>
      </c>
      <c r="E3746" t="s">
        <v>102</v>
      </c>
      <c r="F3746" t="s">
        <v>58</v>
      </c>
      <c r="G3746" t="s">
        <v>59</v>
      </c>
      <c r="H3746">
        <v>24.11</v>
      </c>
      <c r="I3746">
        <v>537</v>
      </c>
      <c r="J3746">
        <v>93.82</v>
      </c>
      <c r="K3746">
        <v>2</v>
      </c>
      <c r="L3746" t="s">
        <v>44</v>
      </c>
      <c r="M3746" t="s">
        <v>60</v>
      </c>
      <c r="N3746">
        <v>51401.4</v>
      </c>
      <c r="O3746" t="s">
        <v>139</v>
      </c>
      <c r="P3746" t="s">
        <v>74</v>
      </c>
      <c r="Q3746">
        <v>83.67</v>
      </c>
      <c r="R3746">
        <v>2038.4</v>
      </c>
      <c r="S3746">
        <v>4476.1899999999996</v>
      </c>
      <c r="T3746">
        <v>5492.55</v>
      </c>
      <c r="U3746" t="str">
        <f>TEXT(Table1[[#This Row],[Booking_Date]],"mmm")</f>
        <v>Jul</v>
      </c>
      <c r="V3746">
        <f>YEAR(Table1[[#This Row],[Booking_Date]])</f>
        <v>2024</v>
      </c>
      <c r="W3746" t="s">
        <v>48</v>
      </c>
      <c r="X3746" t="str">
        <f>IF(Table1[[#This Row],[Freight_Cost]]&gt;50000,"High","Low")</f>
        <v>High</v>
      </c>
      <c r="Y3746" s="5" t="str">
        <f>IF(Table1[[#This Row],[Profit]]&gt;10000,"Good","Average")</f>
        <v>Average</v>
      </c>
      <c r="Z3746" s="5" t="str" cm="1">
        <f t="array" ref="Z3746">_xlfn.IFS(K3746&lt;=5,"Excellent",K3746&lt;=10,"Good",TRUE,"Delayed")</f>
        <v>Excellent</v>
      </c>
      <c r="AA3746" s="5" t="str">
        <f>_xlfn.XLOOKUP(Table1[[#This Row],[Shipment_ID]],A:A,E:E)</f>
        <v>Maersk</v>
      </c>
      <c r="AB3746" s="5">
        <f t="shared" si="58"/>
        <v>5492.55</v>
      </c>
    </row>
    <row r="3747" spans="1:28">
      <c r="A3747" t="s">
        <v>3941</v>
      </c>
      <c r="B3747" s="1">
        <v>45529</v>
      </c>
      <c r="C3747" t="s">
        <v>115</v>
      </c>
      <c r="D3747" t="s">
        <v>30</v>
      </c>
      <c r="E3747" t="s">
        <v>99</v>
      </c>
      <c r="F3747" t="s">
        <v>58</v>
      </c>
      <c r="G3747" t="s">
        <v>33</v>
      </c>
      <c r="H3747">
        <v>19.07</v>
      </c>
      <c r="I3747">
        <v>537</v>
      </c>
      <c r="J3747">
        <v>86.41</v>
      </c>
      <c r="K3747">
        <v>2</v>
      </c>
      <c r="L3747" t="s">
        <v>68</v>
      </c>
      <c r="M3747" t="s">
        <v>60</v>
      </c>
      <c r="N3747">
        <v>48476.2</v>
      </c>
      <c r="O3747" t="s">
        <v>366</v>
      </c>
      <c r="P3747" t="s">
        <v>78</v>
      </c>
      <c r="Q3747">
        <v>88.57</v>
      </c>
      <c r="R3747">
        <v>1836.8</v>
      </c>
      <c r="S3747">
        <v>3689.52</v>
      </c>
      <c r="T3747">
        <v>7465.33</v>
      </c>
      <c r="U3747" t="str">
        <f>TEXT(Table1[[#This Row],[Booking_Date]],"mmm")</f>
        <v>Aug</v>
      </c>
      <c r="V3747">
        <f>YEAR(Table1[[#This Row],[Booking_Date]])</f>
        <v>2024</v>
      </c>
      <c r="W3747" t="s">
        <v>48</v>
      </c>
      <c r="X3747" t="str">
        <f>IF(Table1[[#This Row],[Freight_Cost]]&gt;50000,"High","Low")</f>
        <v>Low</v>
      </c>
      <c r="Y3747" s="5" t="str">
        <f>IF(Table1[[#This Row],[Profit]]&gt;10000,"Good","Average")</f>
        <v>Average</v>
      </c>
      <c r="Z3747" s="5" t="str" cm="1">
        <f t="array" ref="Z3747">_xlfn.IFS(K3747&lt;=5,"Excellent",K3747&lt;=10,"Good",TRUE,"Delayed")</f>
        <v>Excellent</v>
      </c>
      <c r="AA3747" s="5" t="str">
        <f>_xlfn.XLOOKUP(Table1[[#This Row],[Shipment_ID]],A:A,E:E)</f>
        <v>ONE</v>
      </c>
      <c r="AB3747" s="5">
        <f t="shared" si="58"/>
        <v>7465.33</v>
      </c>
    </row>
    <row r="3748" spans="1:28">
      <c r="A3748" t="s">
        <v>3942</v>
      </c>
      <c r="B3748" s="1">
        <v>45874</v>
      </c>
      <c r="C3748" t="s">
        <v>115</v>
      </c>
      <c r="D3748" t="s">
        <v>82</v>
      </c>
      <c r="E3748" t="s">
        <v>66</v>
      </c>
      <c r="F3748" t="s">
        <v>32</v>
      </c>
      <c r="G3748" t="s">
        <v>33</v>
      </c>
      <c r="H3748">
        <v>17.32</v>
      </c>
      <c r="I3748">
        <v>2066</v>
      </c>
      <c r="J3748">
        <v>96.93</v>
      </c>
      <c r="K3748">
        <v>5</v>
      </c>
      <c r="L3748" t="s">
        <v>34</v>
      </c>
      <c r="M3748" t="s">
        <v>45</v>
      </c>
      <c r="N3748">
        <v>58511.6</v>
      </c>
      <c r="O3748" t="s">
        <v>350</v>
      </c>
      <c r="P3748" t="s">
        <v>54</v>
      </c>
      <c r="Q3748">
        <v>81.459999999999994</v>
      </c>
      <c r="R3748">
        <v>4824.8</v>
      </c>
      <c r="S3748">
        <v>4633.8900000000003</v>
      </c>
      <c r="T3748">
        <v>5144.1899999999996</v>
      </c>
      <c r="U3748" t="str">
        <f>TEXT(Table1[[#This Row],[Booking_Date]],"mmm")</f>
        <v>Aug</v>
      </c>
      <c r="V3748">
        <f>YEAR(Table1[[#This Row],[Booking_Date]])</f>
        <v>2025</v>
      </c>
      <c r="W3748" t="s">
        <v>48</v>
      </c>
      <c r="X3748" t="str">
        <f>IF(Table1[[#This Row],[Freight_Cost]]&gt;50000,"High","Low")</f>
        <v>High</v>
      </c>
      <c r="Y3748" s="5" t="str">
        <f>IF(Table1[[#This Row],[Profit]]&gt;10000,"Good","Average")</f>
        <v>Average</v>
      </c>
      <c r="Z3748" s="5" t="str" cm="1">
        <f t="array" ref="Z3748">_xlfn.IFS(K3748&lt;=5,"Excellent",K3748&lt;=10,"Good",TRUE,"Delayed")</f>
        <v>Excellent</v>
      </c>
      <c r="AA3748" s="5" t="str">
        <f>_xlfn.XLOOKUP(Table1[[#This Row],[Shipment_ID]],A:A,E:E)</f>
        <v>COSCO</v>
      </c>
      <c r="AB3748" s="5">
        <f t="shared" si="58"/>
        <v>5144.1899999999996</v>
      </c>
    </row>
    <row r="3749" spans="1:28">
      <c r="A3749" t="s">
        <v>3943</v>
      </c>
      <c r="B3749" s="1">
        <v>45425</v>
      </c>
      <c r="C3749" t="s">
        <v>121</v>
      </c>
      <c r="D3749" t="s">
        <v>72</v>
      </c>
      <c r="E3749" t="s">
        <v>66</v>
      </c>
      <c r="F3749" t="s">
        <v>32</v>
      </c>
      <c r="G3749" t="s">
        <v>84</v>
      </c>
      <c r="H3749">
        <v>14.17</v>
      </c>
      <c r="I3749">
        <v>1798</v>
      </c>
      <c r="J3749">
        <v>101.64</v>
      </c>
      <c r="K3749">
        <v>6</v>
      </c>
      <c r="L3749" t="s">
        <v>68</v>
      </c>
      <c r="M3749" t="s">
        <v>35</v>
      </c>
      <c r="N3749">
        <v>53025.8</v>
      </c>
      <c r="O3749" t="s">
        <v>410</v>
      </c>
      <c r="P3749" t="s">
        <v>37</v>
      </c>
      <c r="Q3749">
        <v>85.76</v>
      </c>
      <c r="R3749">
        <v>4162.8</v>
      </c>
      <c r="S3749">
        <v>2506.9699999999998</v>
      </c>
      <c r="T3749">
        <v>9116.7099999999991</v>
      </c>
      <c r="U3749" t="str">
        <f>TEXT(Table1[[#This Row],[Booking_Date]],"mmm")</f>
        <v>May</v>
      </c>
      <c r="V3749">
        <f>YEAR(Table1[[#This Row],[Booking_Date]])</f>
        <v>2024</v>
      </c>
      <c r="W3749" t="s">
        <v>75</v>
      </c>
      <c r="X3749" t="str">
        <f>IF(Table1[[#This Row],[Freight_Cost]]&gt;50000,"High","Low")</f>
        <v>High</v>
      </c>
      <c r="Y3749" s="5" t="str">
        <f>IF(Table1[[#This Row],[Profit]]&gt;10000,"Good","Average")</f>
        <v>Average</v>
      </c>
      <c r="Z3749" s="5" t="str" cm="1">
        <f t="array" ref="Z3749">_xlfn.IFS(K3749&lt;=5,"Excellent",K3749&lt;=10,"Good",TRUE,"Delayed")</f>
        <v>Good</v>
      </c>
      <c r="AA3749" s="5" t="str">
        <f>_xlfn.XLOOKUP(Table1[[#This Row],[Shipment_ID]],A:A,E:E)</f>
        <v>COSCO</v>
      </c>
      <c r="AB3749" s="5">
        <f t="shared" si="58"/>
        <v>9116.7099999999991</v>
      </c>
    </row>
    <row r="3750" spans="1:28">
      <c r="A3750" t="s">
        <v>3944</v>
      </c>
      <c r="B3750" s="1">
        <v>45774</v>
      </c>
      <c r="C3750" t="s">
        <v>64</v>
      </c>
      <c r="D3750" t="s">
        <v>41</v>
      </c>
      <c r="E3750" t="s">
        <v>102</v>
      </c>
      <c r="F3750" t="s">
        <v>58</v>
      </c>
      <c r="G3750" t="s">
        <v>33</v>
      </c>
      <c r="H3750">
        <v>12.54</v>
      </c>
      <c r="I3750">
        <v>703</v>
      </c>
      <c r="J3750">
        <v>91.26</v>
      </c>
      <c r="K3750">
        <v>2</v>
      </c>
      <c r="L3750" t="s">
        <v>68</v>
      </c>
      <c r="M3750" t="s">
        <v>45</v>
      </c>
      <c r="N3750">
        <v>46673.2</v>
      </c>
      <c r="O3750" t="s">
        <v>195</v>
      </c>
      <c r="P3750" t="s">
        <v>47</v>
      </c>
      <c r="Q3750">
        <v>88.69</v>
      </c>
      <c r="R3750">
        <v>1907.6</v>
      </c>
      <c r="S3750">
        <v>4352</v>
      </c>
      <c r="T3750">
        <v>8367.08</v>
      </c>
      <c r="U3750" t="str">
        <f>TEXT(Table1[[#This Row],[Booking_Date]],"mmm")</f>
        <v>Apr</v>
      </c>
      <c r="V3750">
        <f>YEAR(Table1[[#This Row],[Booking_Date]])</f>
        <v>2025</v>
      </c>
      <c r="W3750" t="s">
        <v>75</v>
      </c>
      <c r="X3750" t="str">
        <f>IF(Table1[[#This Row],[Freight_Cost]]&gt;50000,"High","Low")</f>
        <v>Low</v>
      </c>
      <c r="Y3750" s="5" t="str">
        <f>IF(Table1[[#This Row],[Profit]]&gt;10000,"Good","Average")</f>
        <v>Average</v>
      </c>
      <c r="Z3750" s="5" t="str" cm="1">
        <f t="array" ref="Z3750">_xlfn.IFS(K3750&lt;=5,"Excellent",K3750&lt;=10,"Good",TRUE,"Delayed")</f>
        <v>Excellent</v>
      </c>
      <c r="AA3750" s="5" t="str">
        <f>_xlfn.XLOOKUP(Table1[[#This Row],[Shipment_ID]],A:A,E:E)</f>
        <v>Maersk</v>
      </c>
      <c r="AB3750" s="5">
        <f t="shared" si="58"/>
        <v>8367.08</v>
      </c>
    </row>
    <row r="3751" spans="1:28">
      <c r="A3751" t="s">
        <v>3945</v>
      </c>
      <c r="B3751" s="1">
        <v>46076</v>
      </c>
      <c r="C3751" t="s">
        <v>50</v>
      </c>
      <c r="D3751" t="s">
        <v>51</v>
      </c>
      <c r="E3751" t="s">
        <v>99</v>
      </c>
      <c r="F3751" t="s">
        <v>58</v>
      </c>
      <c r="G3751" t="s">
        <v>52</v>
      </c>
      <c r="H3751">
        <v>18.79</v>
      </c>
      <c r="I3751">
        <v>2659</v>
      </c>
      <c r="J3751">
        <v>99.05</v>
      </c>
      <c r="K3751">
        <v>6</v>
      </c>
      <c r="L3751" t="s">
        <v>34</v>
      </c>
      <c r="M3751" t="s">
        <v>60</v>
      </c>
      <c r="N3751">
        <v>77705</v>
      </c>
      <c r="O3751" t="s">
        <v>292</v>
      </c>
      <c r="P3751" t="s">
        <v>54</v>
      </c>
      <c r="Q3751">
        <v>82.5</v>
      </c>
      <c r="R3751">
        <v>6069.6</v>
      </c>
      <c r="S3751">
        <v>3622.49</v>
      </c>
      <c r="T3751">
        <v>10516.99</v>
      </c>
      <c r="U3751" t="str">
        <f>TEXT(Table1[[#This Row],[Booking_Date]],"mmm")</f>
        <v>Feb</v>
      </c>
      <c r="V3751">
        <f>YEAR(Table1[[#This Row],[Booking_Date]])</f>
        <v>2026</v>
      </c>
      <c r="W3751" t="s">
        <v>38</v>
      </c>
      <c r="X3751" t="str">
        <f>IF(Table1[[#This Row],[Freight_Cost]]&gt;50000,"High","Low")</f>
        <v>High</v>
      </c>
      <c r="Y3751" s="5" t="str">
        <f>IF(Table1[[#This Row],[Profit]]&gt;10000,"Good","Average")</f>
        <v>Good</v>
      </c>
      <c r="Z3751" s="5" t="str" cm="1">
        <f t="array" ref="Z3751">_xlfn.IFS(K3751&lt;=5,"Excellent",K3751&lt;=10,"Good",TRUE,"Delayed")</f>
        <v>Good</v>
      </c>
      <c r="AA3751" s="5" t="str">
        <f>_xlfn.XLOOKUP(Table1[[#This Row],[Shipment_ID]],A:A,E:E)</f>
        <v>ONE</v>
      </c>
      <c r="AB3751" s="5">
        <f t="shared" si="58"/>
        <v>10516.99</v>
      </c>
    </row>
    <row r="3752" spans="1:28">
      <c r="A3752" t="s">
        <v>3946</v>
      </c>
      <c r="B3752" s="1">
        <v>46011</v>
      </c>
      <c r="C3752" t="s">
        <v>89</v>
      </c>
      <c r="D3752" t="s">
        <v>51</v>
      </c>
      <c r="E3752" t="s">
        <v>66</v>
      </c>
      <c r="F3752" t="s">
        <v>32</v>
      </c>
      <c r="G3752" t="s">
        <v>33</v>
      </c>
      <c r="H3752">
        <v>13.36</v>
      </c>
      <c r="I3752">
        <v>728</v>
      </c>
      <c r="J3752">
        <v>101.83</v>
      </c>
      <c r="K3752">
        <v>3</v>
      </c>
      <c r="L3752" t="s">
        <v>34</v>
      </c>
      <c r="M3752" t="s">
        <v>60</v>
      </c>
      <c r="N3752">
        <v>37979.599999999999</v>
      </c>
      <c r="O3752" t="s">
        <v>385</v>
      </c>
      <c r="P3752" t="s">
        <v>47</v>
      </c>
      <c r="Q3752">
        <v>84.46</v>
      </c>
      <c r="R3752">
        <v>1990.4</v>
      </c>
      <c r="S3752">
        <v>3830.98</v>
      </c>
      <c r="T3752">
        <v>4331.51</v>
      </c>
      <c r="U3752" t="str">
        <f>TEXT(Table1[[#This Row],[Booking_Date]],"mmm")</f>
        <v>Dec</v>
      </c>
      <c r="V3752">
        <f>YEAR(Table1[[#This Row],[Booking_Date]])</f>
        <v>2025</v>
      </c>
      <c r="W3752" t="s">
        <v>104</v>
      </c>
      <c r="X3752" t="str">
        <f>IF(Table1[[#This Row],[Freight_Cost]]&gt;50000,"High","Low")</f>
        <v>Low</v>
      </c>
      <c r="Y3752" s="5" t="str">
        <f>IF(Table1[[#This Row],[Profit]]&gt;10000,"Good","Average")</f>
        <v>Average</v>
      </c>
      <c r="Z3752" s="5" t="str" cm="1">
        <f t="array" ref="Z3752">_xlfn.IFS(K3752&lt;=5,"Excellent",K3752&lt;=10,"Good",TRUE,"Delayed")</f>
        <v>Excellent</v>
      </c>
      <c r="AA3752" s="5" t="str">
        <f>_xlfn.XLOOKUP(Table1[[#This Row],[Shipment_ID]],A:A,E:E)</f>
        <v>COSCO</v>
      </c>
      <c r="AB3752" s="5">
        <f t="shared" si="58"/>
        <v>4331.51</v>
      </c>
    </row>
    <row r="3753" spans="1:28">
      <c r="A3753" t="s">
        <v>3947</v>
      </c>
      <c r="B3753" s="1">
        <v>45371</v>
      </c>
      <c r="C3753" t="s">
        <v>89</v>
      </c>
      <c r="D3753" t="s">
        <v>82</v>
      </c>
      <c r="E3753" t="s">
        <v>83</v>
      </c>
      <c r="F3753" t="s">
        <v>32</v>
      </c>
      <c r="G3753" t="s">
        <v>43</v>
      </c>
      <c r="H3753">
        <v>11.82</v>
      </c>
      <c r="I3753">
        <v>720</v>
      </c>
      <c r="J3753">
        <v>86.65</v>
      </c>
      <c r="K3753">
        <v>2</v>
      </c>
      <c r="L3753" t="s">
        <v>44</v>
      </c>
      <c r="M3753" t="s">
        <v>45</v>
      </c>
      <c r="N3753">
        <v>31176</v>
      </c>
      <c r="O3753" t="s">
        <v>73</v>
      </c>
      <c r="P3753" t="s">
        <v>62</v>
      </c>
      <c r="Q3753">
        <v>81.489999999999995</v>
      </c>
      <c r="R3753">
        <v>1912.8</v>
      </c>
      <c r="S3753">
        <v>3957.35</v>
      </c>
      <c r="T3753">
        <v>5141.6499999999996</v>
      </c>
      <c r="U3753" t="str">
        <f>TEXT(Table1[[#This Row],[Booking_Date]],"mmm")</f>
        <v>Mar</v>
      </c>
      <c r="V3753">
        <f>YEAR(Table1[[#This Row],[Booking_Date]])</f>
        <v>2024</v>
      </c>
      <c r="W3753" t="s">
        <v>38</v>
      </c>
      <c r="X3753" t="str">
        <f>IF(Table1[[#This Row],[Freight_Cost]]&gt;50000,"High","Low")</f>
        <v>Low</v>
      </c>
      <c r="Y3753" s="5" t="str">
        <f>IF(Table1[[#This Row],[Profit]]&gt;10000,"Good","Average")</f>
        <v>Average</v>
      </c>
      <c r="Z3753" s="5" t="str" cm="1">
        <f t="array" ref="Z3753">_xlfn.IFS(K3753&lt;=5,"Excellent",K3753&lt;=10,"Good",TRUE,"Delayed")</f>
        <v>Excellent</v>
      </c>
      <c r="AA3753" s="5" t="str">
        <f>_xlfn.XLOOKUP(Table1[[#This Row],[Shipment_ID]],A:A,E:E)</f>
        <v>MSC</v>
      </c>
      <c r="AB3753" s="5">
        <f t="shared" si="58"/>
        <v>5141.6499999999996</v>
      </c>
    </row>
    <row r="3754" spans="1:28">
      <c r="A3754" t="s">
        <v>3948</v>
      </c>
      <c r="B3754" s="1">
        <v>46189</v>
      </c>
      <c r="C3754" t="s">
        <v>29</v>
      </c>
      <c r="D3754" t="s">
        <v>56</v>
      </c>
      <c r="E3754" t="s">
        <v>99</v>
      </c>
      <c r="F3754" t="s">
        <v>58</v>
      </c>
      <c r="G3754" t="s">
        <v>52</v>
      </c>
      <c r="H3754">
        <v>13.01</v>
      </c>
      <c r="I3754">
        <v>2605</v>
      </c>
      <c r="J3754">
        <v>97.49</v>
      </c>
      <c r="K3754">
        <v>7</v>
      </c>
      <c r="L3754" t="s">
        <v>68</v>
      </c>
      <c r="M3754" t="s">
        <v>60</v>
      </c>
      <c r="N3754">
        <v>69167.8</v>
      </c>
      <c r="O3754" t="s">
        <v>113</v>
      </c>
      <c r="P3754" t="s">
        <v>47</v>
      </c>
      <c r="Q3754">
        <v>85.98</v>
      </c>
      <c r="R3754">
        <v>5730.4</v>
      </c>
      <c r="S3754">
        <v>1979.2</v>
      </c>
      <c r="T3754">
        <v>7077.54</v>
      </c>
      <c r="U3754" t="str">
        <f>TEXT(Table1[[#This Row],[Booking_Date]],"mmm")</f>
        <v>Jun</v>
      </c>
      <c r="V3754">
        <f>YEAR(Table1[[#This Row],[Booking_Date]])</f>
        <v>2026</v>
      </c>
      <c r="W3754" t="s">
        <v>75</v>
      </c>
      <c r="X3754" t="str">
        <f>IF(Table1[[#This Row],[Freight_Cost]]&gt;50000,"High","Low")</f>
        <v>High</v>
      </c>
      <c r="Y3754" s="5" t="str">
        <f>IF(Table1[[#This Row],[Profit]]&gt;10000,"Good","Average")</f>
        <v>Average</v>
      </c>
      <c r="Z3754" s="5" t="str" cm="1">
        <f t="array" ref="Z3754">_xlfn.IFS(K3754&lt;=5,"Excellent",K3754&lt;=10,"Good",TRUE,"Delayed")</f>
        <v>Good</v>
      </c>
      <c r="AA3754" s="5" t="str">
        <f>_xlfn.XLOOKUP(Table1[[#This Row],[Shipment_ID]],A:A,E:E)</f>
        <v>ONE</v>
      </c>
      <c r="AB3754" s="5">
        <f t="shared" si="58"/>
        <v>7077.54</v>
      </c>
    </row>
    <row r="3755" spans="1:28">
      <c r="A3755" t="s">
        <v>3949</v>
      </c>
      <c r="B3755" s="1">
        <v>45654</v>
      </c>
      <c r="C3755" t="s">
        <v>29</v>
      </c>
      <c r="D3755" t="s">
        <v>56</v>
      </c>
      <c r="E3755" t="s">
        <v>66</v>
      </c>
      <c r="F3755" t="s">
        <v>32</v>
      </c>
      <c r="G3755" t="s">
        <v>84</v>
      </c>
      <c r="H3755">
        <v>26.41</v>
      </c>
      <c r="I3755">
        <v>654</v>
      </c>
      <c r="J3755">
        <v>90.86</v>
      </c>
      <c r="K3755">
        <v>3</v>
      </c>
      <c r="L3755" t="s">
        <v>44</v>
      </c>
      <c r="M3755" t="s">
        <v>45</v>
      </c>
      <c r="N3755">
        <v>44020.2</v>
      </c>
      <c r="O3755" t="s">
        <v>95</v>
      </c>
      <c r="P3755" t="s">
        <v>70</v>
      </c>
      <c r="Q3755">
        <v>82.36</v>
      </c>
      <c r="R3755">
        <v>2364.4</v>
      </c>
      <c r="S3755">
        <v>2931.73</v>
      </c>
      <c r="T3755">
        <v>4712.47</v>
      </c>
      <c r="U3755" t="str">
        <f>TEXT(Table1[[#This Row],[Booking_Date]],"mmm")</f>
        <v>Dec</v>
      </c>
      <c r="V3755">
        <f>YEAR(Table1[[#This Row],[Booking_Date]])</f>
        <v>2024</v>
      </c>
      <c r="W3755" t="s">
        <v>104</v>
      </c>
      <c r="X3755" t="str">
        <f>IF(Table1[[#This Row],[Freight_Cost]]&gt;50000,"High","Low")</f>
        <v>Low</v>
      </c>
      <c r="Y3755" s="5" t="str">
        <f>IF(Table1[[#This Row],[Profit]]&gt;10000,"Good","Average")</f>
        <v>Average</v>
      </c>
      <c r="Z3755" s="5" t="str" cm="1">
        <f t="array" ref="Z3755">_xlfn.IFS(K3755&lt;=5,"Excellent",K3755&lt;=10,"Good",TRUE,"Delayed")</f>
        <v>Excellent</v>
      </c>
      <c r="AA3755" s="5" t="str">
        <f>_xlfn.XLOOKUP(Table1[[#This Row],[Shipment_ID]],A:A,E:E)</f>
        <v>COSCO</v>
      </c>
      <c r="AB3755" s="5">
        <f t="shared" si="58"/>
        <v>4712.47</v>
      </c>
    </row>
    <row r="3756" spans="1:28">
      <c r="A3756" t="s">
        <v>3950</v>
      </c>
      <c r="B3756" s="1">
        <v>45951</v>
      </c>
      <c r="C3756" t="s">
        <v>50</v>
      </c>
      <c r="D3756" t="s">
        <v>82</v>
      </c>
      <c r="E3756" t="s">
        <v>102</v>
      </c>
      <c r="F3756" t="s">
        <v>32</v>
      </c>
      <c r="G3756" t="s">
        <v>52</v>
      </c>
      <c r="H3756">
        <v>25.25</v>
      </c>
      <c r="I3756">
        <v>770</v>
      </c>
      <c r="J3756">
        <v>87.26</v>
      </c>
      <c r="K3756">
        <v>2</v>
      </c>
      <c r="L3756" t="s">
        <v>68</v>
      </c>
      <c r="M3756" t="s">
        <v>35</v>
      </c>
      <c r="N3756">
        <v>48936.2</v>
      </c>
      <c r="O3756" t="s">
        <v>354</v>
      </c>
      <c r="P3756" t="s">
        <v>70</v>
      </c>
      <c r="Q3756">
        <v>82.78</v>
      </c>
      <c r="R3756">
        <v>2550</v>
      </c>
      <c r="S3756">
        <v>4243.66</v>
      </c>
      <c r="T3756">
        <v>6021.88</v>
      </c>
      <c r="U3756" t="str">
        <f>TEXT(Table1[[#This Row],[Booking_Date]],"mmm")</f>
        <v>Oct</v>
      </c>
      <c r="V3756">
        <f>YEAR(Table1[[#This Row],[Booking_Date]])</f>
        <v>2025</v>
      </c>
      <c r="W3756" t="s">
        <v>104</v>
      </c>
      <c r="X3756" t="str">
        <f>IF(Table1[[#This Row],[Freight_Cost]]&gt;50000,"High","Low")</f>
        <v>Low</v>
      </c>
      <c r="Y3756" s="5" t="str">
        <f>IF(Table1[[#This Row],[Profit]]&gt;10000,"Good","Average")</f>
        <v>Average</v>
      </c>
      <c r="Z3756" s="5" t="str" cm="1">
        <f t="array" ref="Z3756">_xlfn.IFS(K3756&lt;=5,"Excellent",K3756&lt;=10,"Good",TRUE,"Delayed")</f>
        <v>Excellent</v>
      </c>
      <c r="AA3756" s="5" t="str">
        <f>_xlfn.XLOOKUP(Table1[[#This Row],[Shipment_ID]],A:A,E:E)</f>
        <v>Maersk</v>
      </c>
      <c r="AB3756" s="5">
        <f t="shared" si="58"/>
        <v>6021.88</v>
      </c>
    </row>
    <row r="3757" spans="1:28">
      <c r="A3757" t="s">
        <v>3951</v>
      </c>
      <c r="B3757" s="1">
        <v>45295</v>
      </c>
      <c r="C3757" t="s">
        <v>40</v>
      </c>
      <c r="D3757" t="s">
        <v>56</v>
      </c>
      <c r="E3757" t="s">
        <v>99</v>
      </c>
      <c r="F3757" t="s">
        <v>32</v>
      </c>
      <c r="G3757" t="s">
        <v>43</v>
      </c>
      <c r="H3757">
        <v>12.43</v>
      </c>
      <c r="I3757">
        <v>895</v>
      </c>
      <c r="J3757">
        <v>104.04</v>
      </c>
      <c r="K3757">
        <v>2</v>
      </c>
      <c r="L3757" t="s">
        <v>68</v>
      </c>
      <c r="M3757" t="s">
        <v>60</v>
      </c>
      <c r="N3757">
        <v>36911.800000000003</v>
      </c>
      <c r="O3757" t="s">
        <v>454</v>
      </c>
      <c r="P3757" t="s">
        <v>74</v>
      </c>
      <c r="Q3757">
        <v>85.08</v>
      </c>
      <c r="R3757">
        <v>2287.1999999999998</v>
      </c>
      <c r="S3757">
        <v>4292.05</v>
      </c>
      <c r="T3757">
        <v>4810.92</v>
      </c>
      <c r="U3757" t="str">
        <f>TEXT(Table1[[#This Row],[Booking_Date]],"mmm")</f>
        <v>Jan</v>
      </c>
      <c r="V3757">
        <f>YEAR(Table1[[#This Row],[Booking_Date]])</f>
        <v>2024</v>
      </c>
      <c r="W3757" t="s">
        <v>38</v>
      </c>
      <c r="X3757" t="str">
        <f>IF(Table1[[#This Row],[Freight_Cost]]&gt;50000,"High","Low")</f>
        <v>Low</v>
      </c>
      <c r="Y3757" s="5" t="str">
        <f>IF(Table1[[#This Row],[Profit]]&gt;10000,"Good","Average")</f>
        <v>Average</v>
      </c>
      <c r="Z3757" s="5" t="str" cm="1">
        <f t="array" ref="Z3757">_xlfn.IFS(K3757&lt;=5,"Excellent",K3757&lt;=10,"Good",TRUE,"Delayed")</f>
        <v>Excellent</v>
      </c>
      <c r="AA3757" s="5" t="str">
        <f>_xlfn.XLOOKUP(Table1[[#This Row],[Shipment_ID]],A:A,E:E)</f>
        <v>ONE</v>
      </c>
      <c r="AB3757" s="5">
        <f t="shared" si="58"/>
        <v>4810.92</v>
      </c>
    </row>
    <row r="3758" spans="1:28">
      <c r="A3758" t="s">
        <v>3952</v>
      </c>
      <c r="B3758" s="1">
        <v>45676</v>
      </c>
      <c r="C3758" t="s">
        <v>50</v>
      </c>
      <c r="D3758" t="s">
        <v>72</v>
      </c>
      <c r="E3758" t="s">
        <v>66</v>
      </c>
      <c r="F3758" t="s">
        <v>32</v>
      </c>
      <c r="G3758" t="s">
        <v>59</v>
      </c>
      <c r="H3758">
        <v>12.98</v>
      </c>
      <c r="I3758">
        <v>709</v>
      </c>
      <c r="J3758">
        <v>89.11</v>
      </c>
      <c r="K3758">
        <v>3</v>
      </c>
      <c r="L3758" t="s">
        <v>34</v>
      </c>
      <c r="M3758" t="s">
        <v>45</v>
      </c>
      <c r="N3758">
        <v>37383.199999999997</v>
      </c>
      <c r="O3758" t="s">
        <v>184</v>
      </c>
      <c r="P3758" t="s">
        <v>78</v>
      </c>
      <c r="Q3758">
        <v>82.89</v>
      </c>
      <c r="R3758">
        <v>1937.2</v>
      </c>
      <c r="S3758">
        <v>2252.31</v>
      </c>
      <c r="T3758">
        <v>5458.7</v>
      </c>
      <c r="U3758" t="str">
        <f>TEXT(Table1[[#This Row],[Booking_Date]],"mmm")</f>
        <v>Jan</v>
      </c>
      <c r="V3758">
        <f>YEAR(Table1[[#This Row],[Booking_Date]])</f>
        <v>2025</v>
      </c>
      <c r="W3758" t="s">
        <v>38</v>
      </c>
      <c r="X3758" t="str">
        <f>IF(Table1[[#This Row],[Freight_Cost]]&gt;50000,"High","Low")</f>
        <v>Low</v>
      </c>
      <c r="Y3758" s="5" t="str">
        <f>IF(Table1[[#This Row],[Profit]]&gt;10000,"Good","Average")</f>
        <v>Average</v>
      </c>
      <c r="Z3758" s="5" t="str" cm="1">
        <f t="array" ref="Z3758">_xlfn.IFS(K3758&lt;=5,"Excellent",K3758&lt;=10,"Good",TRUE,"Delayed")</f>
        <v>Excellent</v>
      </c>
      <c r="AA3758" s="5" t="str">
        <f>_xlfn.XLOOKUP(Table1[[#This Row],[Shipment_ID]],A:A,E:E)</f>
        <v>COSCO</v>
      </c>
      <c r="AB3758" s="5">
        <f t="shared" si="58"/>
        <v>5458.7</v>
      </c>
    </row>
    <row r="3759" spans="1:28">
      <c r="A3759" t="s">
        <v>3953</v>
      </c>
      <c r="B3759" s="1">
        <v>45856</v>
      </c>
      <c r="C3759" t="s">
        <v>89</v>
      </c>
      <c r="D3759" t="s">
        <v>65</v>
      </c>
      <c r="E3759" t="s">
        <v>57</v>
      </c>
      <c r="F3759" t="s">
        <v>58</v>
      </c>
      <c r="G3759" t="s">
        <v>33</v>
      </c>
      <c r="H3759">
        <v>24.79</v>
      </c>
      <c r="I3759">
        <v>1914</v>
      </c>
      <c r="J3759">
        <v>102.84</v>
      </c>
      <c r="K3759">
        <v>6</v>
      </c>
      <c r="L3759" t="s">
        <v>68</v>
      </c>
      <c r="M3759" t="s">
        <v>35</v>
      </c>
      <c r="N3759">
        <v>76119.8</v>
      </c>
      <c r="O3759" t="s">
        <v>97</v>
      </c>
      <c r="P3759" t="s">
        <v>62</v>
      </c>
      <c r="Q3759">
        <v>86.73</v>
      </c>
      <c r="R3759">
        <v>4819.6000000000004</v>
      </c>
      <c r="S3759">
        <v>2389.15</v>
      </c>
      <c r="T3759">
        <v>13655.94</v>
      </c>
      <c r="U3759" t="str">
        <f>TEXT(Table1[[#This Row],[Booking_Date]],"mmm")</f>
        <v>Jul</v>
      </c>
      <c r="V3759">
        <f>YEAR(Table1[[#This Row],[Booking_Date]])</f>
        <v>2025</v>
      </c>
      <c r="W3759" t="s">
        <v>48</v>
      </c>
      <c r="X3759" t="str">
        <f>IF(Table1[[#This Row],[Freight_Cost]]&gt;50000,"High","Low")</f>
        <v>High</v>
      </c>
      <c r="Y3759" s="5" t="str">
        <f>IF(Table1[[#This Row],[Profit]]&gt;10000,"Good","Average")</f>
        <v>Good</v>
      </c>
      <c r="Z3759" s="5" t="str" cm="1">
        <f t="array" ref="Z3759">_xlfn.IFS(K3759&lt;=5,"Excellent",K3759&lt;=10,"Good",TRUE,"Delayed")</f>
        <v>Good</v>
      </c>
      <c r="AA3759" s="5" t="str">
        <f>_xlfn.XLOOKUP(Table1[[#This Row],[Shipment_ID]],A:A,E:E)</f>
        <v>Evergreen</v>
      </c>
      <c r="AB3759" s="5">
        <f t="shared" si="58"/>
        <v>13655.94</v>
      </c>
    </row>
    <row r="3760" spans="1:28">
      <c r="A3760" t="s">
        <v>3954</v>
      </c>
      <c r="B3760" s="1">
        <v>45835</v>
      </c>
      <c r="C3760" t="s">
        <v>115</v>
      </c>
      <c r="D3760" t="s">
        <v>41</v>
      </c>
      <c r="E3760" t="s">
        <v>83</v>
      </c>
      <c r="F3760" t="s">
        <v>58</v>
      </c>
      <c r="G3760" t="s">
        <v>52</v>
      </c>
      <c r="H3760">
        <v>10.09</v>
      </c>
      <c r="I3760">
        <v>1605</v>
      </c>
      <c r="J3760">
        <v>91.45</v>
      </c>
      <c r="K3760">
        <v>5</v>
      </c>
      <c r="L3760" t="s">
        <v>68</v>
      </c>
      <c r="M3760" t="s">
        <v>45</v>
      </c>
      <c r="N3760">
        <v>55315</v>
      </c>
      <c r="O3760" t="s">
        <v>272</v>
      </c>
      <c r="P3760" t="s">
        <v>54</v>
      </c>
      <c r="Q3760">
        <v>84.25</v>
      </c>
      <c r="R3760">
        <v>3613.6</v>
      </c>
      <c r="S3760">
        <v>3340.58</v>
      </c>
      <c r="T3760">
        <v>6159.96</v>
      </c>
      <c r="U3760" t="str">
        <f>TEXT(Table1[[#This Row],[Booking_Date]],"mmm")</f>
        <v>Jun</v>
      </c>
      <c r="V3760">
        <f>YEAR(Table1[[#This Row],[Booking_Date]])</f>
        <v>2025</v>
      </c>
      <c r="W3760" t="s">
        <v>75</v>
      </c>
      <c r="X3760" t="str">
        <f>IF(Table1[[#This Row],[Freight_Cost]]&gt;50000,"High","Low")</f>
        <v>High</v>
      </c>
      <c r="Y3760" s="5" t="str">
        <f>IF(Table1[[#This Row],[Profit]]&gt;10000,"Good","Average")</f>
        <v>Average</v>
      </c>
      <c r="Z3760" s="5" t="str" cm="1">
        <f t="array" ref="Z3760">_xlfn.IFS(K3760&lt;=5,"Excellent",K3760&lt;=10,"Good",TRUE,"Delayed")</f>
        <v>Excellent</v>
      </c>
      <c r="AA3760" s="5" t="str">
        <f>_xlfn.XLOOKUP(Table1[[#This Row],[Shipment_ID]],A:A,E:E)</f>
        <v>MSC</v>
      </c>
      <c r="AB3760" s="5">
        <f t="shared" si="58"/>
        <v>6159.96</v>
      </c>
    </row>
    <row r="3761" spans="1:28">
      <c r="A3761" t="s">
        <v>3955</v>
      </c>
      <c r="B3761" s="1">
        <v>45452</v>
      </c>
      <c r="C3761" t="s">
        <v>89</v>
      </c>
      <c r="D3761" t="s">
        <v>56</v>
      </c>
      <c r="E3761" t="s">
        <v>42</v>
      </c>
      <c r="F3761" t="s">
        <v>32</v>
      </c>
      <c r="G3761" t="s">
        <v>67</v>
      </c>
      <c r="H3761">
        <v>19.48</v>
      </c>
      <c r="I3761">
        <v>1404</v>
      </c>
      <c r="J3761">
        <v>103.63</v>
      </c>
      <c r="K3761">
        <v>5</v>
      </c>
      <c r="L3761" t="s">
        <v>44</v>
      </c>
      <c r="M3761" t="s">
        <v>45</v>
      </c>
      <c r="N3761">
        <v>48315.6</v>
      </c>
      <c r="O3761" t="s">
        <v>245</v>
      </c>
      <c r="P3761" t="s">
        <v>78</v>
      </c>
      <c r="Q3761">
        <v>81.67</v>
      </c>
      <c r="R3761">
        <v>3587.2</v>
      </c>
      <c r="S3761">
        <v>3268.68</v>
      </c>
      <c r="T3761">
        <v>4030.65</v>
      </c>
      <c r="U3761" t="str">
        <f>TEXT(Table1[[#This Row],[Booking_Date]],"mmm")</f>
        <v>Jun</v>
      </c>
      <c r="V3761">
        <f>YEAR(Table1[[#This Row],[Booking_Date]])</f>
        <v>2024</v>
      </c>
      <c r="W3761" t="s">
        <v>75</v>
      </c>
      <c r="X3761" t="str">
        <f>IF(Table1[[#This Row],[Freight_Cost]]&gt;50000,"High","Low")</f>
        <v>Low</v>
      </c>
      <c r="Y3761" s="5" t="str">
        <f>IF(Table1[[#This Row],[Profit]]&gt;10000,"Good","Average")</f>
        <v>Average</v>
      </c>
      <c r="Z3761" s="5" t="str" cm="1">
        <f t="array" ref="Z3761">_xlfn.IFS(K3761&lt;=5,"Excellent",K3761&lt;=10,"Good",TRUE,"Delayed")</f>
        <v>Excellent</v>
      </c>
      <c r="AA3761" s="5" t="str">
        <f>_xlfn.XLOOKUP(Table1[[#This Row],[Shipment_ID]],A:A,E:E)</f>
        <v>CMA CGM</v>
      </c>
      <c r="AB3761" s="5">
        <f t="shared" si="58"/>
        <v>4030.65</v>
      </c>
    </row>
    <row r="3762" spans="1:28">
      <c r="A3762" t="s">
        <v>3956</v>
      </c>
      <c r="B3762" s="1">
        <v>45821</v>
      </c>
      <c r="C3762" t="s">
        <v>115</v>
      </c>
      <c r="D3762" t="s">
        <v>65</v>
      </c>
      <c r="E3762" t="s">
        <v>102</v>
      </c>
      <c r="F3762" t="s">
        <v>32</v>
      </c>
      <c r="G3762" t="s">
        <v>84</v>
      </c>
      <c r="H3762">
        <v>10.49</v>
      </c>
      <c r="I3762">
        <v>1577</v>
      </c>
      <c r="J3762">
        <v>103.73</v>
      </c>
      <c r="K3762">
        <v>5</v>
      </c>
      <c r="L3762" t="s">
        <v>44</v>
      </c>
      <c r="M3762" t="s">
        <v>60</v>
      </c>
      <c r="N3762">
        <v>40812.6</v>
      </c>
      <c r="O3762" t="s">
        <v>479</v>
      </c>
      <c r="P3762" t="s">
        <v>70</v>
      </c>
      <c r="Q3762">
        <v>88.52</v>
      </c>
      <c r="R3762">
        <v>3573.6</v>
      </c>
      <c r="S3762">
        <v>3779.33</v>
      </c>
      <c r="T3762">
        <v>5533.9</v>
      </c>
      <c r="U3762" t="str">
        <f>TEXT(Table1[[#This Row],[Booking_Date]],"mmm")</f>
        <v>Jun</v>
      </c>
      <c r="V3762">
        <f>YEAR(Table1[[#This Row],[Booking_Date]])</f>
        <v>2025</v>
      </c>
      <c r="W3762" t="s">
        <v>75</v>
      </c>
      <c r="X3762" t="str">
        <f>IF(Table1[[#This Row],[Freight_Cost]]&gt;50000,"High","Low")</f>
        <v>Low</v>
      </c>
      <c r="Y3762" s="5" t="str">
        <f>IF(Table1[[#This Row],[Profit]]&gt;10000,"Good","Average")</f>
        <v>Average</v>
      </c>
      <c r="Z3762" s="5" t="str" cm="1">
        <f t="array" ref="Z3762">_xlfn.IFS(K3762&lt;=5,"Excellent",K3762&lt;=10,"Good",TRUE,"Delayed")</f>
        <v>Excellent</v>
      </c>
      <c r="AA3762" s="5" t="str">
        <f>_xlfn.XLOOKUP(Table1[[#This Row],[Shipment_ID]],A:A,E:E)</f>
        <v>Maersk</v>
      </c>
      <c r="AB3762" s="5">
        <f t="shared" si="58"/>
        <v>5533.9</v>
      </c>
    </row>
    <row r="3763" spans="1:28">
      <c r="A3763" t="s">
        <v>3957</v>
      </c>
      <c r="B3763" s="1">
        <v>46056</v>
      </c>
      <c r="C3763" t="s">
        <v>50</v>
      </c>
      <c r="D3763" t="s">
        <v>82</v>
      </c>
      <c r="E3763" t="s">
        <v>83</v>
      </c>
      <c r="F3763" t="s">
        <v>32</v>
      </c>
      <c r="G3763" t="s">
        <v>52</v>
      </c>
      <c r="H3763">
        <v>24.53</v>
      </c>
      <c r="I3763">
        <v>2093</v>
      </c>
      <c r="J3763">
        <v>100.46</v>
      </c>
      <c r="K3763">
        <v>7</v>
      </c>
      <c r="L3763" t="s">
        <v>68</v>
      </c>
      <c r="M3763" t="s">
        <v>45</v>
      </c>
      <c r="N3763">
        <v>63248.2</v>
      </c>
      <c r="O3763" t="s">
        <v>507</v>
      </c>
      <c r="P3763" t="s">
        <v>47</v>
      </c>
      <c r="Q3763">
        <v>87.69</v>
      </c>
      <c r="R3763">
        <v>5167.2</v>
      </c>
      <c r="S3763">
        <v>4609.2</v>
      </c>
      <c r="T3763">
        <v>9599.2000000000007</v>
      </c>
      <c r="U3763" t="str">
        <f>TEXT(Table1[[#This Row],[Booking_Date]],"mmm")</f>
        <v>Feb</v>
      </c>
      <c r="V3763">
        <f>YEAR(Table1[[#This Row],[Booking_Date]])</f>
        <v>2026</v>
      </c>
      <c r="W3763" t="s">
        <v>38</v>
      </c>
      <c r="X3763" t="str">
        <f>IF(Table1[[#This Row],[Freight_Cost]]&gt;50000,"High","Low")</f>
        <v>High</v>
      </c>
      <c r="Y3763" s="5" t="str">
        <f>IF(Table1[[#This Row],[Profit]]&gt;10000,"Good","Average")</f>
        <v>Average</v>
      </c>
      <c r="Z3763" s="5" t="str" cm="1">
        <f t="array" ref="Z3763">_xlfn.IFS(K3763&lt;=5,"Excellent",K3763&lt;=10,"Good",TRUE,"Delayed")</f>
        <v>Good</v>
      </c>
      <c r="AA3763" s="5" t="str">
        <f>_xlfn.XLOOKUP(Table1[[#This Row],[Shipment_ID]],A:A,E:E)</f>
        <v>MSC</v>
      </c>
      <c r="AB3763" s="5">
        <f t="shared" si="58"/>
        <v>9599.2000000000007</v>
      </c>
    </row>
    <row r="3764" spans="1:28">
      <c r="A3764" t="s">
        <v>3958</v>
      </c>
      <c r="B3764" s="1">
        <v>46001</v>
      </c>
      <c r="C3764" t="s">
        <v>89</v>
      </c>
      <c r="D3764" t="s">
        <v>82</v>
      </c>
      <c r="E3764" t="s">
        <v>102</v>
      </c>
      <c r="F3764" t="s">
        <v>58</v>
      </c>
      <c r="G3764" t="s">
        <v>67</v>
      </c>
      <c r="H3764">
        <v>16.41</v>
      </c>
      <c r="I3764">
        <v>779</v>
      </c>
      <c r="J3764">
        <v>85.77</v>
      </c>
      <c r="K3764">
        <v>3</v>
      </c>
      <c r="L3764" t="s">
        <v>68</v>
      </c>
      <c r="M3764" t="s">
        <v>60</v>
      </c>
      <c r="N3764">
        <v>48909.4</v>
      </c>
      <c r="O3764" t="s">
        <v>216</v>
      </c>
      <c r="P3764" t="s">
        <v>37</v>
      </c>
      <c r="Q3764">
        <v>88.88</v>
      </c>
      <c r="R3764">
        <v>2214.4</v>
      </c>
      <c r="S3764">
        <v>1771.03</v>
      </c>
      <c r="T3764">
        <v>4273.67</v>
      </c>
      <c r="U3764" t="str">
        <f>TEXT(Table1[[#This Row],[Booking_Date]],"mmm")</f>
        <v>Dec</v>
      </c>
      <c r="V3764">
        <f>YEAR(Table1[[#This Row],[Booking_Date]])</f>
        <v>2025</v>
      </c>
      <c r="W3764" t="s">
        <v>104</v>
      </c>
      <c r="X3764" t="str">
        <f>IF(Table1[[#This Row],[Freight_Cost]]&gt;50000,"High","Low")</f>
        <v>Low</v>
      </c>
      <c r="Y3764" s="5" t="str">
        <f>IF(Table1[[#This Row],[Profit]]&gt;10000,"Good","Average")</f>
        <v>Average</v>
      </c>
      <c r="Z3764" s="5" t="str" cm="1">
        <f t="array" ref="Z3764">_xlfn.IFS(K3764&lt;=5,"Excellent",K3764&lt;=10,"Good",TRUE,"Delayed")</f>
        <v>Excellent</v>
      </c>
      <c r="AA3764" s="5" t="str">
        <f>_xlfn.XLOOKUP(Table1[[#This Row],[Shipment_ID]],A:A,E:E)</f>
        <v>Maersk</v>
      </c>
      <c r="AB3764" s="5">
        <f t="shared" si="58"/>
        <v>4273.67</v>
      </c>
    </row>
    <row r="3765" spans="1:28">
      <c r="A3765" t="s">
        <v>3959</v>
      </c>
      <c r="B3765" s="1">
        <v>45732</v>
      </c>
      <c r="C3765" t="s">
        <v>64</v>
      </c>
      <c r="D3765" t="s">
        <v>30</v>
      </c>
      <c r="E3765" t="s">
        <v>102</v>
      </c>
      <c r="F3765" t="s">
        <v>32</v>
      </c>
      <c r="G3765" t="s">
        <v>67</v>
      </c>
      <c r="H3765">
        <v>12.07</v>
      </c>
      <c r="I3765">
        <v>2695</v>
      </c>
      <c r="J3765">
        <v>99.4</v>
      </c>
      <c r="K3765">
        <v>8</v>
      </c>
      <c r="L3765" t="s">
        <v>68</v>
      </c>
      <c r="M3765" t="s">
        <v>60</v>
      </c>
      <c r="N3765">
        <v>57631</v>
      </c>
      <c r="O3765" t="s">
        <v>163</v>
      </c>
      <c r="P3765" t="s">
        <v>78</v>
      </c>
      <c r="Q3765">
        <v>88.03</v>
      </c>
      <c r="R3765">
        <v>5872.8</v>
      </c>
      <c r="S3765">
        <v>2877.98</v>
      </c>
      <c r="T3765">
        <v>5146.1899999999996</v>
      </c>
      <c r="U3765" t="str">
        <f>TEXT(Table1[[#This Row],[Booking_Date]],"mmm")</f>
        <v>Mar</v>
      </c>
      <c r="V3765">
        <f>YEAR(Table1[[#This Row],[Booking_Date]])</f>
        <v>2025</v>
      </c>
      <c r="W3765" t="s">
        <v>38</v>
      </c>
      <c r="X3765" t="str">
        <f>IF(Table1[[#This Row],[Freight_Cost]]&gt;50000,"High","Low")</f>
        <v>High</v>
      </c>
      <c r="Y3765" s="5" t="str">
        <f>IF(Table1[[#This Row],[Profit]]&gt;10000,"Good","Average")</f>
        <v>Average</v>
      </c>
      <c r="Z3765" s="5" t="str" cm="1">
        <f t="array" ref="Z3765">_xlfn.IFS(K3765&lt;=5,"Excellent",K3765&lt;=10,"Good",TRUE,"Delayed")</f>
        <v>Good</v>
      </c>
      <c r="AA3765" s="5" t="str">
        <f>_xlfn.XLOOKUP(Table1[[#This Row],[Shipment_ID]],A:A,E:E)</f>
        <v>Maersk</v>
      </c>
      <c r="AB3765" s="5">
        <f t="shared" si="58"/>
        <v>5146.1899999999996</v>
      </c>
    </row>
    <row r="3766" spans="1:28">
      <c r="A3766" t="s">
        <v>3960</v>
      </c>
      <c r="B3766" s="1">
        <v>45759</v>
      </c>
      <c r="C3766" t="s">
        <v>115</v>
      </c>
      <c r="D3766" t="s">
        <v>41</v>
      </c>
      <c r="E3766" t="s">
        <v>83</v>
      </c>
      <c r="F3766" t="s">
        <v>32</v>
      </c>
      <c r="G3766" t="s">
        <v>90</v>
      </c>
      <c r="H3766">
        <v>23.95</v>
      </c>
      <c r="I3766">
        <v>1614</v>
      </c>
      <c r="J3766">
        <v>93.87</v>
      </c>
      <c r="K3766">
        <v>5</v>
      </c>
      <c r="L3766" t="s">
        <v>68</v>
      </c>
      <c r="M3766" t="s">
        <v>45</v>
      </c>
      <c r="N3766">
        <v>56187.4</v>
      </c>
      <c r="O3766" t="s">
        <v>163</v>
      </c>
      <c r="P3766" t="s">
        <v>37</v>
      </c>
      <c r="Q3766">
        <v>88.02</v>
      </c>
      <c r="R3766">
        <v>4186</v>
      </c>
      <c r="S3766">
        <v>3739.83</v>
      </c>
      <c r="T3766">
        <v>8337.36</v>
      </c>
      <c r="U3766" t="str">
        <f>TEXT(Table1[[#This Row],[Booking_Date]],"mmm")</f>
        <v>Apr</v>
      </c>
      <c r="V3766">
        <f>YEAR(Table1[[#This Row],[Booking_Date]])</f>
        <v>2025</v>
      </c>
      <c r="W3766" t="s">
        <v>75</v>
      </c>
      <c r="X3766" t="str">
        <f>IF(Table1[[#This Row],[Freight_Cost]]&gt;50000,"High","Low")</f>
        <v>High</v>
      </c>
      <c r="Y3766" s="5" t="str">
        <f>IF(Table1[[#This Row],[Profit]]&gt;10000,"Good","Average")</f>
        <v>Average</v>
      </c>
      <c r="Z3766" s="5" t="str" cm="1">
        <f t="array" ref="Z3766">_xlfn.IFS(K3766&lt;=5,"Excellent",K3766&lt;=10,"Good",TRUE,"Delayed")</f>
        <v>Excellent</v>
      </c>
      <c r="AA3766" s="5" t="str">
        <f>_xlfn.XLOOKUP(Table1[[#This Row],[Shipment_ID]],A:A,E:E)</f>
        <v>MSC</v>
      </c>
      <c r="AB3766" s="5">
        <f t="shared" si="58"/>
        <v>8337.36</v>
      </c>
    </row>
    <row r="3767" spans="1:28">
      <c r="A3767" t="s">
        <v>3961</v>
      </c>
      <c r="B3767" s="1">
        <v>45352</v>
      </c>
      <c r="C3767" t="s">
        <v>115</v>
      </c>
      <c r="D3767" t="s">
        <v>51</v>
      </c>
      <c r="E3767" t="s">
        <v>66</v>
      </c>
      <c r="F3767" t="s">
        <v>32</v>
      </c>
      <c r="G3767" t="s">
        <v>43</v>
      </c>
      <c r="H3767">
        <v>16.3</v>
      </c>
      <c r="I3767">
        <v>2432</v>
      </c>
      <c r="J3767">
        <v>86.22</v>
      </c>
      <c r="K3767">
        <v>8</v>
      </c>
      <c r="L3767" t="s">
        <v>44</v>
      </c>
      <c r="M3767" t="s">
        <v>45</v>
      </c>
      <c r="N3767">
        <v>55700.4</v>
      </c>
      <c r="O3767" t="s">
        <v>262</v>
      </c>
      <c r="P3767" t="s">
        <v>37</v>
      </c>
      <c r="Q3767">
        <v>85.36</v>
      </c>
      <c r="R3767">
        <v>5516</v>
      </c>
      <c r="S3767">
        <v>3470.98</v>
      </c>
      <c r="T3767">
        <v>7852.56</v>
      </c>
      <c r="U3767" t="str">
        <f>TEXT(Table1[[#This Row],[Booking_Date]],"mmm")</f>
        <v>Mar</v>
      </c>
      <c r="V3767">
        <f>YEAR(Table1[[#This Row],[Booking_Date]])</f>
        <v>2024</v>
      </c>
      <c r="W3767" t="s">
        <v>38</v>
      </c>
      <c r="X3767" t="str">
        <f>IF(Table1[[#This Row],[Freight_Cost]]&gt;50000,"High","Low")</f>
        <v>High</v>
      </c>
      <c r="Y3767" s="5" t="str">
        <f>IF(Table1[[#This Row],[Profit]]&gt;10000,"Good","Average")</f>
        <v>Average</v>
      </c>
      <c r="Z3767" s="5" t="str" cm="1">
        <f t="array" ref="Z3767">_xlfn.IFS(K3767&lt;=5,"Excellent",K3767&lt;=10,"Good",TRUE,"Delayed")</f>
        <v>Good</v>
      </c>
      <c r="AA3767" s="5" t="str">
        <f>_xlfn.XLOOKUP(Table1[[#This Row],[Shipment_ID]],A:A,E:E)</f>
        <v>COSCO</v>
      </c>
      <c r="AB3767" s="5">
        <f t="shared" si="58"/>
        <v>7852.56</v>
      </c>
    </row>
    <row r="3768" spans="1:28">
      <c r="A3768" t="s">
        <v>3962</v>
      </c>
      <c r="B3768" s="1">
        <v>45478</v>
      </c>
      <c r="C3768" t="s">
        <v>89</v>
      </c>
      <c r="D3768" t="s">
        <v>51</v>
      </c>
      <c r="E3768" t="s">
        <v>42</v>
      </c>
      <c r="F3768" t="s">
        <v>58</v>
      </c>
      <c r="G3768" t="s">
        <v>59</v>
      </c>
      <c r="H3768">
        <v>11.98</v>
      </c>
      <c r="I3768">
        <v>2747</v>
      </c>
      <c r="J3768">
        <v>103.93</v>
      </c>
      <c r="K3768">
        <v>6</v>
      </c>
      <c r="L3768" t="s">
        <v>44</v>
      </c>
      <c r="M3768" t="s">
        <v>45</v>
      </c>
      <c r="N3768">
        <v>69717.600000000006</v>
      </c>
      <c r="O3768" t="s">
        <v>133</v>
      </c>
      <c r="P3768" t="s">
        <v>62</v>
      </c>
      <c r="Q3768">
        <v>81.97</v>
      </c>
      <c r="R3768">
        <v>5973.2</v>
      </c>
      <c r="S3768">
        <v>4158.49</v>
      </c>
      <c r="T3768">
        <v>6516.23</v>
      </c>
      <c r="U3768" t="str">
        <f>TEXT(Table1[[#This Row],[Booking_Date]],"mmm")</f>
        <v>Jul</v>
      </c>
      <c r="V3768">
        <f>YEAR(Table1[[#This Row],[Booking_Date]])</f>
        <v>2024</v>
      </c>
      <c r="W3768" t="s">
        <v>48</v>
      </c>
      <c r="X3768" t="str">
        <f>IF(Table1[[#This Row],[Freight_Cost]]&gt;50000,"High","Low")</f>
        <v>High</v>
      </c>
      <c r="Y3768" s="5" t="str">
        <f>IF(Table1[[#This Row],[Profit]]&gt;10000,"Good","Average")</f>
        <v>Average</v>
      </c>
      <c r="Z3768" s="5" t="str" cm="1">
        <f t="array" ref="Z3768">_xlfn.IFS(K3768&lt;=5,"Excellent",K3768&lt;=10,"Good",TRUE,"Delayed")</f>
        <v>Good</v>
      </c>
      <c r="AA3768" s="5" t="str">
        <f>_xlfn.XLOOKUP(Table1[[#This Row],[Shipment_ID]],A:A,E:E)</f>
        <v>CMA CGM</v>
      </c>
      <c r="AB3768" s="5">
        <f t="shared" si="58"/>
        <v>6516.23</v>
      </c>
    </row>
    <row r="3769" spans="1:28">
      <c r="A3769" t="s">
        <v>3963</v>
      </c>
      <c r="B3769" s="1">
        <v>45582</v>
      </c>
      <c r="C3769" t="s">
        <v>115</v>
      </c>
      <c r="D3769" t="s">
        <v>30</v>
      </c>
      <c r="E3769" t="s">
        <v>99</v>
      </c>
      <c r="F3769" t="s">
        <v>32</v>
      </c>
      <c r="G3769" t="s">
        <v>59</v>
      </c>
      <c r="H3769">
        <v>25.95</v>
      </c>
      <c r="I3769">
        <v>2028</v>
      </c>
      <c r="J3769">
        <v>93.22</v>
      </c>
      <c r="K3769">
        <v>6</v>
      </c>
      <c r="L3769" t="s">
        <v>68</v>
      </c>
      <c r="M3769" t="s">
        <v>45</v>
      </c>
      <c r="N3769">
        <v>62877.4</v>
      </c>
      <c r="O3769" t="s">
        <v>283</v>
      </c>
      <c r="P3769" t="s">
        <v>47</v>
      </c>
      <c r="Q3769">
        <v>88.07</v>
      </c>
      <c r="R3769">
        <v>5094</v>
      </c>
      <c r="S3769">
        <v>2031.35</v>
      </c>
      <c r="T3769">
        <v>7206.77</v>
      </c>
      <c r="U3769" t="str">
        <f>TEXT(Table1[[#This Row],[Booking_Date]],"mmm")</f>
        <v>Oct</v>
      </c>
      <c r="V3769">
        <f>YEAR(Table1[[#This Row],[Booking_Date]])</f>
        <v>2024</v>
      </c>
      <c r="W3769" t="s">
        <v>104</v>
      </c>
      <c r="X3769" t="str">
        <f>IF(Table1[[#This Row],[Freight_Cost]]&gt;50000,"High","Low")</f>
        <v>High</v>
      </c>
      <c r="Y3769" s="5" t="str">
        <f>IF(Table1[[#This Row],[Profit]]&gt;10000,"Good","Average")</f>
        <v>Average</v>
      </c>
      <c r="Z3769" s="5" t="str" cm="1">
        <f t="array" ref="Z3769">_xlfn.IFS(K3769&lt;=5,"Excellent",K3769&lt;=10,"Good",TRUE,"Delayed")</f>
        <v>Good</v>
      </c>
      <c r="AA3769" s="5" t="str">
        <f>_xlfn.XLOOKUP(Table1[[#This Row],[Shipment_ID]],A:A,E:E)</f>
        <v>ONE</v>
      </c>
      <c r="AB3769" s="5">
        <f t="shared" si="58"/>
        <v>7206.77</v>
      </c>
    </row>
    <row r="3770" spans="1:28">
      <c r="A3770" t="s">
        <v>3964</v>
      </c>
      <c r="B3770" s="1">
        <v>45436</v>
      </c>
      <c r="C3770" t="s">
        <v>121</v>
      </c>
      <c r="D3770" t="s">
        <v>108</v>
      </c>
      <c r="E3770" t="s">
        <v>83</v>
      </c>
      <c r="F3770" t="s">
        <v>58</v>
      </c>
      <c r="G3770" t="s">
        <v>67</v>
      </c>
      <c r="H3770">
        <v>12.71</v>
      </c>
      <c r="I3770">
        <v>717</v>
      </c>
      <c r="J3770">
        <v>93.11</v>
      </c>
      <c r="K3770">
        <v>3</v>
      </c>
      <c r="L3770" t="s">
        <v>68</v>
      </c>
      <c r="M3770" t="s">
        <v>35</v>
      </c>
      <c r="N3770">
        <v>49716.2</v>
      </c>
      <c r="O3770" t="s">
        <v>989</v>
      </c>
      <c r="P3770" t="s">
        <v>70</v>
      </c>
      <c r="Q3770">
        <v>84.91</v>
      </c>
      <c r="R3770">
        <v>1942.4</v>
      </c>
      <c r="S3770">
        <v>3939.9</v>
      </c>
      <c r="T3770">
        <v>5123.51</v>
      </c>
      <c r="U3770" t="str">
        <f>TEXT(Table1[[#This Row],[Booking_Date]],"mmm")</f>
        <v>May</v>
      </c>
      <c r="V3770">
        <f>YEAR(Table1[[#This Row],[Booking_Date]])</f>
        <v>2024</v>
      </c>
      <c r="W3770" t="s">
        <v>75</v>
      </c>
      <c r="X3770" t="str">
        <f>IF(Table1[[#This Row],[Freight_Cost]]&gt;50000,"High","Low")</f>
        <v>Low</v>
      </c>
      <c r="Y3770" s="5" t="str">
        <f>IF(Table1[[#This Row],[Profit]]&gt;10000,"Good","Average")</f>
        <v>Average</v>
      </c>
      <c r="Z3770" s="5" t="str" cm="1">
        <f t="array" ref="Z3770">_xlfn.IFS(K3770&lt;=5,"Excellent",K3770&lt;=10,"Good",TRUE,"Delayed")</f>
        <v>Excellent</v>
      </c>
      <c r="AA3770" s="5" t="str">
        <f>_xlfn.XLOOKUP(Table1[[#This Row],[Shipment_ID]],A:A,E:E)</f>
        <v>MSC</v>
      </c>
      <c r="AB3770" s="5">
        <f t="shared" si="58"/>
        <v>5123.51</v>
      </c>
    </row>
    <row r="3771" spans="1:28">
      <c r="A3771" t="s">
        <v>3965</v>
      </c>
      <c r="B3771" s="1">
        <v>46071</v>
      </c>
      <c r="C3771" t="s">
        <v>121</v>
      </c>
      <c r="D3771" t="s">
        <v>51</v>
      </c>
      <c r="E3771" t="s">
        <v>42</v>
      </c>
      <c r="F3771" t="s">
        <v>32</v>
      </c>
      <c r="G3771" t="s">
        <v>52</v>
      </c>
      <c r="H3771">
        <v>14.29</v>
      </c>
      <c r="I3771">
        <v>2231</v>
      </c>
      <c r="J3771">
        <v>86.43</v>
      </c>
      <c r="K3771">
        <v>6</v>
      </c>
      <c r="L3771" t="s">
        <v>34</v>
      </c>
      <c r="M3771" t="s">
        <v>35</v>
      </c>
      <c r="N3771">
        <v>59004.6</v>
      </c>
      <c r="O3771" t="s">
        <v>487</v>
      </c>
      <c r="P3771" t="s">
        <v>47</v>
      </c>
      <c r="Q3771">
        <v>88.33</v>
      </c>
      <c r="R3771">
        <v>5033.6000000000004</v>
      </c>
      <c r="S3771">
        <v>3296.58</v>
      </c>
      <c r="T3771">
        <v>4847.6000000000004</v>
      </c>
      <c r="U3771" t="str">
        <f>TEXT(Table1[[#This Row],[Booking_Date]],"mmm")</f>
        <v>Feb</v>
      </c>
      <c r="V3771">
        <f>YEAR(Table1[[#This Row],[Booking_Date]])</f>
        <v>2026</v>
      </c>
      <c r="W3771" t="s">
        <v>38</v>
      </c>
      <c r="X3771" t="str">
        <f>IF(Table1[[#This Row],[Freight_Cost]]&gt;50000,"High","Low")</f>
        <v>High</v>
      </c>
      <c r="Y3771" s="5" t="str">
        <f>IF(Table1[[#This Row],[Profit]]&gt;10000,"Good","Average")</f>
        <v>Average</v>
      </c>
      <c r="Z3771" s="5" t="str" cm="1">
        <f t="array" ref="Z3771">_xlfn.IFS(K3771&lt;=5,"Excellent",K3771&lt;=10,"Good",TRUE,"Delayed")</f>
        <v>Good</v>
      </c>
      <c r="AA3771" s="5" t="str">
        <f>_xlfn.XLOOKUP(Table1[[#This Row],[Shipment_ID]],A:A,E:E)</f>
        <v>CMA CGM</v>
      </c>
      <c r="AB3771" s="5">
        <f t="shared" si="58"/>
        <v>4847.6000000000004</v>
      </c>
    </row>
    <row r="3772" spans="1:28">
      <c r="A3772" t="s">
        <v>3966</v>
      </c>
      <c r="B3772" s="1">
        <v>45876</v>
      </c>
      <c r="C3772" t="s">
        <v>29</v>
      </c>
      <c r="D3772" t="s">
        <v>30</v>
      </c>
      <c r="E3772" t="s">
        <v>83</v>
      </c>
      <c r="F3772" t="s">
        <v>32</v>
      </c>
      <c r="G3772" t="s">
        <v>59</v>
      </c>
      <c r="H3772">
        <v>17.09</v>
      </c>
      <c r="I3772">
        <v>645</v>
      </c>
      <c r="J3772">
        <v>99.48</v>
      </c>
      <c r="K3772">
        <v>2</v>
      </c>
      <c r="L3772" t="s">
        <v>34</v>
      </c>
      <c r="M3772" t="s">
        <v>35</v>
      </c>
      <c r="N3772">
        <v>44058.6</v>
      </c>
      <c r="O3772" t="s">
        <v>178</v>
      </c>
      <c r="P3772" t="s">
        <v>54</v>
      </c>
      <c r="Q3772">
        <v>87.86</v>
      </c>
      <c r="R3772">
        <v>1973.6</v>
      </c>
      <c r="S3772">
        <v>1741.56</v>
      </c>
      <c r="T3772">
        <v>6226.39</v>
      </c>
      <c r="U3772" t="str">
        <f>TEXT(Table1[[#This Row],[Booking_Date]],"mmm")</f>
        <v>Aug</v>
      </c>
      <c r="V3772">
        <f>YEAR(Table1[[#This Row],[Booking_Date]])</f>
        <v>2025</v>
      </c>
      <c r="W3772" t="s">
        <v>48</v>
      </c>
      <c r="X3772" t="str">
        <f>IF(Table1[[#This Row],[Freight_Cost]]&gt;50000,"High","Low")</f>
        <v>Low</v>
      </c>
      <c r="Y3772" s="5" t="str">
        <f>IF(Table1[[#This Row],[Profit]]&gt;10000,"Good","Average")</f>
        <v>Average</v>
      </c>
      <c r="Z3772" s="5" t="str" cm="1">
        <f t="array" ref="Z3772">_xlfn.IFS(K3772&lt;=5,"Excellent",K3772&lt;=10,"Good",TRUE,"Delayed")</f>
        <v>Excellent</v>
      </c>
      <c r="AA3772" s="5" t="str">
        <f>_xlfn.XLOOKUP(Table1[[#This Row],[Shipment_ID]],A:A,E:E)</f>
        <v>MSC</v>
      </c>
      <c r="AB3772" s="5">
        <f t="shared" si="58"/>
        <v>6226.39</v>
      </c>
    </row>
    <row r="3773" spans="1:28">
      <c r="A3773" t="s">
        <v>3967</v>
      </c>
      <c r="B3773" s="1">
        <v>46149</v>
      </c>
      <c r="C3773" t="s">
        <v>89</v>
      </c>
      <c r="D3773" t="s">
        <v>65</v>
      </c>
      <c r="E3773" t="s">
        <v>99</v>
      </c>
      <c r="F3773" t="s">
        <v>32</v>
      </c>
      <c r="G3773" t="s">
        <v>43</v>
      </c>
      <c r="H3773">
        <v>23.05</v>
      </c>
      <c r="I3773">
        <v>915</v>
      </c>
      <c r="J3773">
        <v>94.37</v>
      </c>
      <c r="K3773">
        <v>2</v>
      </c>
      <c r="L3773" t="s">
        <v>68</v>
      </c>
      <c r="M3773" t="s">
        <v>60</v>
      </c>
      <c r="N3773">
        <v>45549.4</v>
      </c>
      <c r="O3773" t="s">
        <v>118</v>
      </c>
      <c r="P3773" t="s">
        <v>70</v>
      </c>
      <c r="Q3773">
        <v>88.88</v>
      </c>
      <c r="R3773">
        <v>2752</v>
      </c>
      <c r="S3773">
        <v>3211.06</v>
      </c>
      <c r="T3773">
        <v>6158.66</v>
      </c>
      <c r="U3773" t="str">
        <f>TEXT(Table1[[#This Row],[Booking_Date]],"mmm")</f>
        <v>May</v>
      </c>
      <c r="V3773">
        <f>YEAR(Table1[[#This Row],[Booking_Date]])</f>
        <v>2026</v>
      </c>
      <c r="W3773" t="s">
        <v>75</v>
      </c>
      <c r="X3773" t="str">
        <f>IF(Table1[[#This Row],[Freight_Cost]]&gt;50000,"High","Low")</f>
        <v>Low</v>
      </c>
      <c r="Y3773" s="5" t="str">
        <f>IF(Table1[[#This Row],[Profit]]&gt;10000,"Good","Average")</f>
        <v>Average</v>
      </c>
      <c r="Z3773" s="5" t="str" cm="1">
        <f t="array" ref="Z3773">_xlfn.IFS(K3773&lt;=5,"Excellent",K3773&lt;=10,"Good",TRUE,"Delayed")</f>
        <v>Excellent</v>
      </c>
      <c r="AA3773" s="5" t="str">
        <f>_xlfn.XLOOKUP(Table1[[#This Row],[Shipment_ID]],A:A,E:E)</f>
        <v>ONE</v>
      </c>
      <c r="AB3773" s="5">
        <f t="shared" si="58"/>
        <v>6158.66</v>
      </c>
    </row>
    <row r="3774" spans="1:28">
      <c r="A3774" t="s">
        <v>3968</v>
      </c>
      <c r="B3774" s="1">
        <v>45640</v>
      </c>
      <c r="C3774" t="s">
        <v>89</v>
      </c>
      <c r="D3774" t="s">
        <v>51</v>
      </c>
      <c r="E3774" t="s">
        <v>31</v>
      </c>
      <c r="F3774" t="s">
        <v>32</v>
      </c>
      <c r="G3774" t="s">
        <v>90</v>
      </c>
      <c r="H3774">
        <v>12.02</v>
      </c>
      <c r="I3774">
        <v>2742</v>
      </c>
      <c r="J3774">
        <v>103.79</v>
      </c>
      <c r="K3774">
        <v>7</v>
      </c>
      <c r="L3774" t="s">
        <v>44</v>
      </c>
      <c r="M3774" t="s">
        <v>45</v>
      </c>
      <c r="N3774">
        <v>57676.800000000003</v>
      </c>
      <c r="O3774" t="s">
        <v>307</v>
      </c>
      <c r="P3774" t="s">
        <v>47</v>
      </c>
      <c r="Q3774">
        <v>87.28</v>
      </c>
      <c r="R3774">
        <v>5964.8</v>
      </c>
      <c r="S3774">
        <v>2576.4299999999998</v>
      </c>
      <c r="T3774">
        <v>7995.62</v>
      </c>
      <c r="U3774" t="str">
        <f>TEXT(Table1[[#This Row],[Booking_Date]],"mmm")</f>
        <v>Dec</v>
      </c>
      <c r="V3774">
        <f>YEAR(Table1[[#This Row],[Booking_Date]])</f>
        <v>2024</v>
      </c>
      <c r="W3774" t="s">
        <v>104</v>
      </c>
      <c r="X3774" t="str">
        <f>IF(Table1[[#This Row],[Freight_Cost]]&gt;50000,"High","Low")</f>
        <v>High</v>
      </c>
      <c r="Y3774" s="5" t="str">
        <f>IF(Table1[[#This Row],[Profit]]&gt;10000,"Good","Average")</f>
        <v>Average</v>
      </c>
      <c r="Z3774" s="5" t="str" cm="1">
        <f t="array" ref="Z3774">_xlfn.IFS(K3774&lt;=5,"Excellent",K3774&lt;=10,"Good",TRUE,"Delayed")</f>
        <v>Good</v>
      </c>
      <c r="AA3774" s="5" t="str">
        <f>_xlfn.XLOOKUP(Table1[[#This Row],[Shipment_ID]],A:A,E:E)</f>
        <v>Hapag-Lloyd</v>
      </c>
      <c r="AB3774" s="5">
        <f t="shared" si="58"/>
        <v>7995.62</v>
      </c>
    </row>
    <row r="3775" spans="1:28">
      <c r="A3775" t="s">
        <v>3969</v>
      </c>
      <c r="B3775" s="1">
        <v>45425</v>
      </c>
      <c r="C3775" t="s">
        <v>40</v>
      </c>
      <c r="D3775" t="s">
        <v>30</v>
      </c>
      <c r="E3775" t="s">
        <v>99</v>
      </c>
      <c r="F3775" t="s">
        <v>58</v>
      </c>
      <c r="G3775" t="s">
        <v>43</v>
      </c>
      <c r="H3775">
        <v>24.25</v>
      </c>
      <c r="I3775">
        <v>430</v>
      </c>
      <c r="J3775">
        <v>94.77</v>
      </c>
      <c r="K3775">
        <v>2</v>
      </c>
      <c r="L3775" t="s">
        <v>44</v>
      </c>
      <c r="M3775" t="s">
        <v>45</v>
      </c>
      <c r="N3775">
        <v>51857.4</v>
      </c>
      <c r="O3775" t="s">
        <v>277</v>
      </c>
      <c r="P3775" t="s">
        <v>74</v>
      </c>
      <c r="Q3775">
        <v>83.72</v>
      </c>
      <c r="R3775">
        <v>1830</v>
      </c>
      <c r="S3775">
        <v>4986.55</v>
      </c>
      <c r="T3775">
        <v>8771.2000000000007</v>
      </c>
      <c r="U3775" t="str">
        <f>TEXT(Table1[[#This Row],[Booking_Date]],"mmm")</f>
        <v>May</v>
      </c>
      <c r="V3775">
        <f>YEAR(Table1[[#This Row],[Booking_Date]])</f>
        <v>2024</v>
      </c>
      <c r="W3775" t="s">
        <v>75</v>
      </c>
      <c r="X3775" t="str">
        <f>IF(Table1[[#This Row],[Freight_Cost]]&gt;50000,"High","Low")</f>
        <v>High</v>
      </c>
      <c r="Y3775" s="5" t="str">
        <f>IF(Table1[[#This Row],[Profit]]&gt;10000,"Good","Average")</f>
        <v>Average</v>
      </c>
      <c r="Z3775" s="5" t="str" cm="1">
        <f t="array" ref="Z3775">_xlfn.IFS(K3775&lt;=5,"Excellent",K3775&lt;=10,"Good",TRUE,"Delayed")</f>
        <v>Excellent</v>
      </c>
      <c r="AA3775" s="5" t="str">
        <f>_xlfn.XLOOKUP(Table1[[#This Row],[Shipment_ID]],A:A,E:E)</f>
        <v>ONE</v>
      </c>
      <c r="AB3775" s="5">
        <f t="shared" si="58"/>
        <v>8771.2000000000007</v>
      </c>
    </row>
    <row r="3776" spans="1:28">
      <c r="A3776" t="s">
        <v>3970</v>
      </c>
      <c r="B3776" s="1">
        <v>45508</v>
      </c>
      <c r="C3776" t="s">
        <v>29</v>
      </c>
      <c r="D3776" t="s">
        <v>72</v>
      </c>
      <c r="E3776" t="s">
        <v>83</v>
      </c>
      <c r="F3776" t="s">
        <v>32</v>
      </c>
      <c r="G3776" t="s">
        <v>33</v>
      </c>
      <c r="H3776">
        <v>23.72</v>
      </c>
      <c r="I3776">
        <v>2385</v>
      </c>
      <c r="J3776">
        <v>85.04</v>
      </c>
      <c r="K3776">
        <v>5</v>
      </c>
      <c r="L3776" t="s">
        <v>68</v>
      </c>
      <c r="M3776" t="s">
        <v>60</v>
      </c>
      <c r="N3776">
        <v>62672.800000000003</v>
      </c>
      <c r="O3776" t="s">
        <v>133</v>
      </c>
      <c r="P3776" t="s">
        <v>74</v>
      </c>
      <c r="Q3776">
        <v>86.98</v>
      </c>
      <c r="R3776">
        <v>5718.8</v>
      </c>
      <c r="S3776">
        <v>3579.9</v>
      </c>
      <c r="T3776">
        <v>8309.32</v>
      </c>
      <c r="U3776" t="str">
        <f>TEXT(Table1[[#This Row],[Booking_Date]],"mmm")</f>
        <v>Aug</v>
      </c>
      <c r="V3776">
        <f>YEAR(Table1[[#This Row],[Booking_Date]])</f>
        <v>2024</v>
      </c>
      <c r="W3776" t="s">
        <v>48</v>
      </c>
      <c r="X3776" t="str">
        <f>IF(Table1[[#This Row],[Freight_Cost]]&gt;50000,"High","Low")</f>
        <v>High</v>
      </c>
      <c r="Y3776" s="5" t="str">
        <f>IF(Table1[[#This Row],[Profit]]&gt;10000,"Good","Average")</f>
        <v>Average</v>
      </c>
      <c r="Z3776" s="5" t="str" cm="1">
        <f t="array" ref="Z3776">_xlfn.IFS(K3776&lt;=5,"Excellent",K3776&lt;=10,"Good",TRUE,"Delayed")</f>
        <v>Excellent</v>
      </c>
      <c r="AA3776" s="5" t="str">
        <f>_xlfn.XLOOKUP(Table1[[#This Row],[Shipment_ID]],A:A,E:E)</f>
        <v>MSC</v>
      </c>
      <c r="AB3776" s="5">
        <f t="shared" si="58"/>
        <v>8309.32</v>
      </c>
    </row>
    <row r="3777" spans="1:28">
      <c r="A3777" t="s">
        <v>3971</v>
      </c>
      <c r="B3777" s="1">
        <v>45696</v>
      </c>
      <c r="C3777" t="s">
        <v>40</v>
      </c>
      <c r="D3777" t="s">
        <v>30</v>
      </c>
      <c r="E3777" t="s">
        <v>57</v>
      </c>
      <c r="F3777" t="s">
        <v>32</v>
      </c>
      <c r="G3777" t="s">
        <v>67</v>
      </c>
      <c r="H3777">
        <v>20.55</v>
      </c>
      <c r="I3777">
        <v>2732</v>
      </c>
      <c r="J3777">
        <v>89.8</v>
      </c>
      <c r="K3777">
        <v>8</v>
      </c>
      <c r="L3777" t="s">
        <v>34</v>
      </c>
      <c r="M3777" t="s">
        <v>60</v>
      </c>
      <c r="N3777">
        <v>67055</v>
      </c>
      <c r="O3777" t="s">
        <v>487</v>
      </c>
      <c r="P3777" t="s">
        <v>62</v>
      </c>
      <c r="Q3777">
        <v>87.02</v>
      </c>
      <c r="R3777">
        <v>6286</v>
      </c>
      <c r="S3777">
        <v>2569.08</v>
      </c>
      <c r="T3777">
        <v>6891.21</v>
      </c>
      <c r="U3777" t="str">
        <f>TEXT(Table1[[#This Row],[Booking_Date]],"mmm")</f>
        <v>Feb</v>
      </c>
      <c r="V3777">
        <f>YEAR(Table1[[#This Row],[Booking_Date]])</f>
        <v>2025</v>
      </c>
      <c r="W3777" t="s">
        <v>38</v>
      </c>
      <c r="X3777" t="str">
        <f>IF(Table1[[#This Row],[Freight_Cost]]&gt;50000,"High","Low")</f>
        <v>High</v>
      </c>
      <c r="Y3777" s="5" t="str">
        <f>IF(Table1[[#This Row],[Profit]]&gt;10000,"Good","Average")</f>
        <v>Average</v>
      </c>
      <c r="Z3777" s="5" t="str" cm="1">
        <f t="array" ref="Z3777">_xlfn.IFS(K3777&lt;=5,"Excellent",K3777&lt;=10,"Good",TRUE,"Delayed")</f>
        <v>Good</v>
      </c>
      <c r="AA3777" s="5" t="str">
        <f>_xlfn.XLOOKUP(Table1[[#This Row],[Shipment_ID]],A:A,E:E)</f>
        <v>Evergreen</v>
      </c>
      <c r="AB3777" s="5">
        <f t="shared" si="58"/>
        <v>6891.21</v>
      </c>
    </row>
    <row r="3778" spans="1:28">
      <c r="A3778" t="s">
        <v>3972</v>
      </c>
      <c r="B3778" s="1">
        <v>45763</v>
      </c>
      <c r="C3778" t="s">
        <v>121</v>
      </c>
      <c r="D3778" t="s">
        <v>56</v>
      </c>
      <c r="E3778" t="s">
        <v>99</v>
      </c>
      <c r="F3778" t="s">
        <v>32</v>
      </c>
      <c r="G3778" t="s">
        <v>33</v>
      </c>
      <c r="H3778">
        <v>18.350000000000001</v>
      </c>
      <c r="I3778">
        <v>1667</v>
      </c>
      <c r="J3778">
        <v>99.6</v>
      </c>
      <c r="K3778">
        <v>4</v>
      </c>
      <c r="L3778" t="s">
        <v>44</v>
      </c>
      <c r="M3778" t="s">
        <v>60</v>
      </c>
      <c r="N3778">
        <v>48471</v>
      </c>
      <c r="O3778" t="s">
        <v>792</v>
      </c>
      <c r="P3778" t="s">
        <v>78</v>
      </c>
      <c r="Q3778">
        <v>81.28</v>
      </c>
      <c r="R3778">
        <v>4068</v>
      </c>
      <c r="S3778">
        <v>4450.62</v>
      </c>
      <c r="T3778">
        <v>7280.94</v>
      </c>
      <c r="U3778" t="str">
        <f>TEXT(Table1[[#This Row],[Booking_Date]],"mmm")</f>
        <v>Apr</v>
      </c>
      <c r="V3778">
        <f>YEAR(Table1[[#This Row],[Booking_Date]])</f>
        <v>2025</v>
      </c>
      <c r="W3778" t="s">
        <v>75</v>
      </c>
      <c r="X3778" t="str">
        <f>IF(Table1[[#This Row],[Freight_Cost]]&gt;50000,"High","Low")</f>
        <v>Low</v>
      </c>
      <c r="Y3778" s="5" t="str">
        <f>IF(Table1[[#This Row],[Profit]]&gt;10000,"Good","Average")</f>
        <v>Average</v>
      </c>
      <c r="Z3778" s="5" t="str" cm="1">
        <f t="array" ref="Z3778">_xlfn.IFS(K3778&lt;=5,"Excellent",K3778&lt;=10,"Good",TRUE,"Delayed")</f>
        <v>Excellent</v>
      </c>
      <c r="AA3778" s="5" t="str">
        <f>_xlfn.XLOOKUP(Table1[[#This Row],[Shipment_ID]],A:A,E:E)</f>
        <v>ONE</v>
      </c>
      <c r="AB3778" s="5">
        <f t="shared" ref="AB3778:AB3841" si="59">INDEX(T:T,MATCH(A3778,A:A,0))</f>
        <v>7280.94</v>
      </c>
    </row>
    <row r="3779" spans="1:28">
      <c r="A3779" t="s">
        <v>3973</v>
      </c>
      <c r="B3779" s="1">
        <v>46001</v>
      </c>
      <c r="C3779" t="s">
        <v>50</v>
      </c>
      <c r="D3779" t="s">
        <v>56</v>
      </c>
      <c r="E3779" t="s">
        <v>57</v>
      </c>
      <c r="F3779" t="s">
        <v>58</v>
      </c>
      <c r="G3779" t="s">
        <v>52</v>
      </c>
      <c r="H3779">
        <v>16.3</v>
      </c>
      <c r="I3779">
        <v>560</v>
      </c>
      <c r="J3779">
        <v>101.84</v>
      </c>
      <c r="K3779">
        <v>2</v>
      </c>
      <c r="L3779" t="s">
        <v>34</v>
      </c>
      <c r="M3779" t="s">
        <v>60</v>
      </c>
      <c r="N3779">
        <v>50610.8</v>
      </c>
      <c r="O3779" t="s">
        <v>85</v>
      </c>
      <c r="P3779" t="s">
        <v>70</v>
      </c>
      <c r="Q3779">
        <v>85.38</v>
      </c>
      <c r="R3779">
        <v>1772</v>
      </c>
      <c r="S3779">
        <v>2729.8</v>
      </c>
      <c r="T3779">
        <v>4053.03</v>
      </c>
      <c r="U3779" t="str">
        <f>TEXT(Table1[[#This Row],[Booking_Date]],"mmm")</f>
        <v>Dec</v>
      </c>
      <c r="V3779">
        <f>YEAR(Table1[[#This Row],[Booking_Date]])</f>
        <v>2025</v>
      </c>
      <c r="W3779" t="s">
        <v>104</v>
      </c>
      <c r="X3779" t="str">
        <f>IF(Table1[[#This Row],[Freight_Cost]]&gt;50000,"High","Low")</f>
        <v>High</v>
      </c>
      <c r="Y3779" s="5" t="str">
        <f>IF(Table1[[#This Row],[Profit]]&gt;10000,"Good","Average")</f>
        <v>Average</v>
      </c>
      <c r="Z3779" s="5" t="str" cm="1">
        <f t="array" ref="Z3779">_xlfn.IFS(K3779&lt;=5,"Excellent",K3779&lt;=10,"Good",TRUE,"Delayed")</f>
        <v>Excellent</v>
      </c>
      <c r="AA3779" s="5" t="str">
        <f>_xlfn.XLOOKUP(Table1[[#This Row],[Shipment_ID]],A:A,E:E)</f>
        <v>Evergreen</v>
      </c>
      <c r="AB3779" s="5">
        <f t="shared" si="59"/>
        <v>4053.03</v>
      </c>
    </row>
    <row r="3780" spans="1:28">
      <c r="A3780" t="s">
        <v>3974</v>
      </c>
      <c r="B3780" s="1">
        <v>45707</v>
      </c>
      <c r="C3780" t="s">
        <v>40</v>
      </c>
      <c r="D3780" t="s">
        <v>108</v>
      </c>
      <c r="E3780" t="s">
        <v>102</v>
      </c>
      <c r="F3780" t="s">
        <v>32</v>
      </c>
      <c r="G3780" t="s">
        <v>59</v>
      </c>
      <c r="H3780">
        <v>21.24</v>
      </c>
      <c r="I3780">
        <v>2484</v>
      </c>
      <c r="J3780">
        <v>90.85</v>
      </c>
      <c r="K3780">
        <v>8</v>
      </c>
      <c r="L3780" t="s">
        <v>68</v>
      </c>
      <c r="M3780" t="s">
        <v>60</v>
      </c>
      <c r="N3780">
        <v>62326</v>
      </c>
      <c r="O3780" t="s">
        <v>277</v>
      </c>
      <c r="P3780" t="s">
        <v>78</v>
      </c>
      <c r="Q3780">
        <v>86.65</v>
      </c>
      <c r="R3780">
        <v>5817.6</v>
      </c>
      <c r="S3780">
        <v>1882.1</v>
      </c>
      <c r="T3780">
        <v>6007.84</v>
      </c>
      <c r="U3780" t="str">
        <f>TEXT(Table1[[#This Row],[Booking_Date]],"mmm")</f>
        <v>Feb</v>
      </c>
      <c r="V3780">
        <f>YEAR(Table1[[#This Row],[Booking_Date]])</f>
        <v>2025</v>
      </c>
      <c r="W3780" t="s">
        <v>38</v>
      </c>
      <c r="X3780" t="str">
        <f>IF(Table1[[#This Row],[Freight_Cost]]&gt;50000,"High","Low")</f>
        <v>High</v>
      </c>
      <c r="Y3780" s="5" t="str">
        <f>IF(Table1[[#This Row],[Profit]]&gt;10000,"Good","Average")</f>
        <v>Average</v>
      </c>
      <c r="Z3780" s="5" t="str" cm="1">
        <f t="array" ref="Z3780">_xlfn.IFS(K3780&lt;=5,"Excellent",K3780&lt;=10,"Good",TRUE,"Delayed")</f>
        <v>Good</v>
      </c>
      <c r="AA3780" s="5" t="str">
        <f>_xlfn.XLOOKUP(Table1[[#This Row],[Shipment_ID]],A:A,E:E)</f>
        <v>Maersk</v>
      </c>
      <c r="AB3780" s="5">
        <f t="shared" si="59"/>
        <v>6007.84</v>
      </c>
    </row>
    <row r="3781" spans="1:28">
      <c r="A3781" t="s">
        <v>3975</v>
      </c>
      <c r="B3781" s="1">
        <v>45634</v>
      </c>
      <c r="C3781" t="s">
        <v>121</v>
      </c>
      <c r="D3781" t="s">
        <v>82</v>
      </c>
      <c r="E3781" t="s">
        <v>66</v>
      </c>
      <c r="F3781" t="s">
        <v>32</v>
      </c>
      <c r="G3781" t="s">
        <v>33</v>
      </c>
      <c r="H3781">
        <v>25.38</v>
      </c>
      <c r="I3781">
        <v>1734</v>
      </c>
      <c r="J3781">
        <v>95.86</v>
      </c>
      <c r="K3781">
        <v>5</v>
      </c>
      <c r="L3781" t="s">
        <v>68</v>
      </c>
      <c r="M3781" t="s">
        <v>35</v>
      </c>
      <c r="N3781">
        <v>61653.2</v>
      </c>
      <c r="O3781" t="s">
        <v>184</v>
      </c>
      <c r="P3781" t="s">
        <v>37</v>
      </c>
      <c r="Q3781">
        <v>85.4</v>
      </c>
      <c r="R3781">
        <v>4483.2</v>
      </c>
      <c r="S3781">
        <v>4458.28</v>
      </c>
      <c r="T3781">
        <v>8783.69</v>
      </c>
      <c r="U3781" t="str">
        <f>TEXT(Table1[[#This Row],[Booking_Date]],"mmm")</f>
        <v>Dec</v>
      </c>
      <c r="V3781">
        <f>YEAR(Table1[[#This Row],[Booking_Date]])</f>
        <v>2024</v>
      </c>
      <c r="W3781" t="s">
        <v>104</v>
      </c>
      <c r="X3781" t="str">
        <f>IF(Table1[[#This Row],[Freight_Cost]]&gt;50000,"High","Low")</f>
        <v>High</v>
      </c>
      <c r="Y3781" s="5" t="str">
        <f>IF(Table1[[#This Row],[Profit]]&gt;10000,"Good","Average")</f>
        <v>Average</v>
      </c>
      <c r="Z3781" s="5" t="str" cm="1">
        <f t="array" ref="Z3781">_xlfn.IFS(K3781&lt;=5,"Excellent",K3781&lt;=10,"Good",TRUE,"Delayed")</f>
        <v>Excellent</v>
      </c>
      <c r="AA3781" s="5" t="str">
        <f>_xlfn.XLOOKUP(Table1[[#This Row],[Shipment_ID]],A:A,E:E)</f>
        <v>COSCO</v>
      </c>
      <c r="AB3781" s="5">
        <f t="shared" si="59"/>
        <v>8783.69</v>
      </c>
    </row>
    <row r="3782" spans="1:28">
      <c r="A3782" t="s">
        <v>3976</v>
      </c>
      <c r="B3782" s="1">
        <v>46171</v>
      </c>
      <c r="C3782" t="s">
        <v>50</v>
      </c>
      <c r="D3782" t="s">
        <v>30</v>
      </c>
      <c r="E3782" t="s">
        <v>102</v>
      </c>
      <c r="F3782" t="s">
        <v>32</v>
      </c>
      <c r="G3782" t="s">
        <v>52</v>
      </c>
      <c r="H3782">
        <v>12.81</v>
      </c>
      <c r="I3782">
        <v>1664</v>
      </c>
      <c r="J3782">
        <v>98.17</v>
      </c>
      <c r="K3782">
        <v>6</v>
      </c>
      <c r="L3782" t="s">
        <v>68</v>
      </c>
      <c r="M3782" t="s">
        <v>45</v>
      </c>
      <c r="N3782">
        <v>47277.4</v>
      </c>
      <c r="O3782" t="s">
        <v>268</v>
      </c>
      <c r="P3782" t="s">
        <v>74</v>
      </c>
      <c r="Q3782">
        <v>82.2</v>
      </c>
      <c r="R3782">
        <v>3840.4</v>
      </c>
      <c r="S3782">
        <v>3731.56</v>
      </c>
      <c r="T3782">
        <v>6417.02</v>
      </c>
      <c r="U3782" t="str">
        <f>TEXT(Table1[[#This Row],[Booking_Date]],"mmm")</f>
        <v>May</v>
      </c>
      <c r="V3782">
        <f>YEAR(Table1[[#This Row],[Booking_Date]])</f>
        <v>2026</v>
      </c>
      <c r="W3782" t="s">
        <v>75</v>
      </c>
      <c r="X3782" t="str">
        <f>IF(Table1[[#This Row],[Freight_Cost]]&gt;50000,"High","Low")</f>
        <v>Low</v>
      </c>
      <c r="Y3782" s="5" t="str">
        <f>IF(Table1[[#This Row],[Profit]]&gt;10000,"Good","Average")</f>
        <v>Average</v>
      </c>
      <c r="Z3782" s="5" t="str" cm="1">
        <f t="array" ref="Z3782">_xlfn.IFS(K3782&lt;=5,"Excellent",K3782&lt;=10,"Good",TRUE,"Delayed")</f>
        <v>Good</v>
      </c>
      <c r="AA3782" s="5" t="str">
        <f>_xlfn.XLOOKUP(Table1[[#This Row],[Shipment_ID]],A:A,E:E)</f>
        <v>Maersk</v>
      </c>
      <c r="AB3782" s="5">
        <f t="shared" si="59"/>
        <v>6417.02</v>
      </c>
    </row>
    <row r="3783" spans="1:28">
      <c r="A3783" t="s">
        <v>3977</v>
      </c>
      <c r="B3783" s="1">
        <v>45708</v>
      </c>
      <c r="C3783" t="s">
        <v>50</v>
      </c>
      <c r="D3783" t="s">
        <v>82</v>
      </c>
      <c r="E3783" t="s">
        <v>83</v>
      </c>
      <c r="F3783" t="s">
        <v>58</v>
      </c>
      <c r="G3783" t="s">
        <v>52</v>
      </c>
      <c r="H3783">
        <v>19.809999999999999</v>
      </c>
      <c r="I3783">
        <v>1281</v>
      </c>
      <c r="J3783">
        <v>92.37</v>
      </c>
      <c r="K3783">
        <v>5</v>
      </c>
      <c r="L3783" t="s">
        <v>68</v>
      </c>
      <c r="M3783" t="s">
        <v>45</v>
      </c>
      <c r="N3783">
        <v>60285.4</v>
      </c>
      <c r="O3783" t="s">
        <v>254</v>
      </c>
      <c r="P3783" t="s">
        <v>47</v>
      </c>
      <c r="Q3783">
        <v>85.54</v>
      </c>
      <c r="R3783">
        <v>3354.4</v>
      </c>
      <c r="S3783">
        <v>4110.49</v>
      </c>
      <c r="T3783">
        <v>9087.49</v>
      </c>
      <c r="U3783" t="str">
        <f>TEXT(Table1[[#This Row],[Booking_Date]],"mmm")</f>
        <v>Feb</v>
      </c>
      <c r="V3783">
        <f>YEAR(Table1[[#This Row],[Booking_Date]])</f>
        <v>2025</v>
      </c>
      <c r="W3783" t="s">
        <v>38</v>
      </c>
      <c r="X3783" t="str">
        <f>IF(Table1[[#This Row],[Freight_Cost]]&gt;50000,"High","Low")</f>
        <v>High</v>
      </c>
      <c r="Y3783" s="5" t="str">
        <f>IF(Table1[[#This Row],[Profit]]&gt;10000,"Good","Average")</f>
        <v>Average</v>
      </c>
      <c r="Z3783" s="5" t="str" cm="1">
        <f t="array" ref="Z3783">_xlfn.IFS(K3783&lt;=5,"Excellent",K3783&lt;=10,"Good",TRUE,"Delayed")</f>
        <v>Excellent</v>
      </c>
      <c r="AA3783" s="5" t="str">
        <f>_xlfn.XLOOKUP(Table1[[#This Row],[Shipment_ID]],A:A,E:E)</f>
        <v>MSC</v>
      </c>
      <c r="AB3783" s="5">
        <f t="shared" si="59"/>
        <v>9087.49</v>
      </c>
    </row>
    <row r="3784" spans="1:28">
      <c r="A3784" t="s">
        <v>3978</v>
      </c>
      <c r="B3784" s="1">
        <v>45950</v>
      </c>
      <c r="C3784" t="s">
        <v>89</v>
      </c>
      <c r="D3784" t="s">
        <v>108</v>
      </c>
      <c r="E3784" t="s">
        <v>31</v>
      </c>
      <c r="F3784" t="s">
        <v>32</v>
      </c>
      <c r="G3784" t="s">
        <v>67</v>
      </c>
      <c r="H3784">
        <v>25.75</v>
      </c>
      <c r="I3784">
        <v>2288</v>
      </c>
      <c r="J3784">
        <v>100.98</v>
      </c>
      <c r="K3784">
        <v>6</v>
      </c>
      <c r="L3784" t="s">
        <v>44</v>
      </c>
      <c r="M3784" t="s">
        <v>60</v>
      </c>
      <c r="N3784">
        <v>62748.6</v>
      </c>
      <c r="O3784" t="s">
        <v>304</v>
      </c>
      <c r="P3784" t="s">
        <v>47</v>
      </c>
      <c r="Q3784">
        <v>86.74</v>
      </c>
      <c r="R3784">
        <v>5606</v>
      </c>
      <c r="S3784">
        <v>1887.71</v>
      </c>
      <c r="T3784">
        <v>5827.49</v>
      </c>
      <c r="U3784" t="str">
        <f>TEXT(Table1[[#This Row],[Booking_Date]],"mmm")</f>
        <v>Oct</v>
      </c>
      <c r="V3784">
        <f>YEAR(Table1[[#This Row],[Booking_Date]])</f>
        <v>2025</v>
      </c>
      <c r="W3784" t="s">
        <v>104</v>
      </c>
      <c r="X3784" t="str">
        <f>IF(Table1[[#This Row],[Freight_Cost]]&gt;50000,"High","Low")</f>
        <v>High</v>
      </c>
      <c r="Y3784" s="5" t="str">
        <f>IF(Table1[[#This Row],[Profit]]&gt;10000,"Good","Average")</f>
        <v>Average</v>
      </c>
      <c r="Z3784" s="5" t="str" cm="1">
        <f t="array" ref="Z3784">_xlfn.IFS(K3784&lt;=5,"Excellent",K3784&lt;=10,"Good",TRUE,"Delayed")</f>
        <v>Good</v>
      </c>
      <c r="AA3784" s="5" t="str">
        <f>_xlfn.XLOOKUP(Table1[[#This Row],[Shipment_ID]],A:A,E:E)</f>
        <v>Hapag-Lloyd</v>
      </c>
      <c r="AB3784" s="5">
        <f t="shared" si="59"/>
        <v>5827.49</v>
      </c>
    </row>
    <row r="3785" spans="1:28">
      <c r="A3785" t="s">
        <v>3979</v>
      </c>
      <c r="B3785" s="1">
        <v>45822</v>
      </c>
      <c r="C3785" t="s">
        <v>29</v>
      </c>
      <c r="D3785" t="s">
        <v>72</v>
      </c>
      <c r="E3785" t="s">
        <v>99</v>
      </c>
      <c r="F3785" t="s">
        <v>32</v>
      </c>
      <c r="G3785" t="s">
        <v>59</v>
      </c>
      <c r="H3785">
        <v>10.79</v>
      </c>
      <c r="I3785">
        <v>473</v>
      </c>
      <c r="J3785">
        <v>86.59</v>
      </c>
      <c r="K3785">
        <v>3</v>
      </c>
      <c r="L3785" t="s">
        <v>44</v>
      </c>
      <c r="M3785" t="s">
        <v>45</v>
      </c>
      <c r="N3785">
        <v>27277.8</v>
      </c>
      <c r="O3785" t="s">
        <v>211</v>
      </c>
      <c r="P3785" t="s">
        <v>37</v>
      </c>
      <c r="Q3785">
        <v>86.93</v>
      </c>
      <c r="R3785">
        <v>1377.6</v>
      </c>
      <c r="S3785">
        <v>2541.6999999999998</v>
      </c>
      <c r="T3785">
        <v>3901.98</v>
      </c>
      <c r="U3785" t="str">
        <f>TEXT(Table1[[#This Row],[Booking_Date]],"mmm")</f>
        <v>Jun</v>
      </c>
      <c r="V3785">
        <f>YEAR(Table1[[#This Row],[Booking_Date]])</f>
        <v>2025</v>
      </c>
      <c r="W3785" t="s">
        <v>75</v>
      </c>
      <c r="X3785" t="str">
        <f>IF(Table1[[#This Row],[Freight_Cost]]&gt;50000,"High","Low")</f>
        <v>Low</v>
      </c>
      <c r="Y3785" s="5" t="str">
        <f>IF(Table1[[#This Row],[Profit]]&gt;10000,"Good","Average")</f>
        <v>Average</v>
      </c>
      <c r="Z3785" s="5" t="str" cm="1">
        <f t="array" ref="Z3785">_xlfn.IFS(K3785&lt;=5,"Excellent",K3785&lt;=10,"Good",TRUE,"Delayed")</f>
        <v>Excellent</v>
      </c>
      <c r="AA3785" s="5" t="str">
        <f>_xlfn.XLOOKUP(Table1[[#This Row],[Shipment_ID]],A:A,E:E)</f>
        <v>ONE</v>
      </c>
      <c r="AB3785" s="5">
        <f t="shared" si="59"/>
        <v>3901.98</v>
      </c>
    </row>
    <row r="3786" spans="1:28">
      <c r="A3786" t="s">
        <v>3980</v>
      </c>
      <c r="B3786" s="1">
        <v>45405</v>
      </c>
      <c r="C3786" t="s">
        <v>50</v>
      </c>
      <c r="D3786" t="s">
        <v>65</v>
      </c>
      <c r="E3786" t="s">
        <v>42</v>
      </c>
      <c r="F3786" t="s">
        <v>58</v>
      </c>
      <c r="G3786" t="s">
        <v>33</v>
      </c>
      <c r="H3786">
        <v>20.079999999999998</v>
      </c>
      <c r="I3786">
        <v>2303</v>
      </c>
      <c r="J3786">
        <v>100.74</v>
      </c>
      <c r="K3786">
        <v>7</v>
      </c>
      <c r="L3786" t="s">
        <v>34</v>
      </c>
      <c r="M3786" t="s">
        <v>35</v>
      </c>
      <c r="N3786">
        <v>78796.800000000003</v>
      </c>
      <c r="O3786" t="s">
        <v>989</v>
      </c>
      <c r="P3786" t="s">
        <v>54</v>
      </c>
      <c r="Q3786">
        <v>84.7</v>
      </c>
      <c r="R3786">
        <v>5409.2</v>
      </c>
      <c r="S3786">
        <v>3820.5</v>
      </c>
      <c r="T3786">
        <v>11691.39</v>
      </c>
      <c r="U3786" t="str">
        <f>TEXT(Table1[[#This Row],[Booking_Date]],"mmm")</f>
        <v>Apr</v>
      </c>
      <c r="V3786">
        <f>YEAR(Table1[[#This Row],[Booking_Date]])</f>
        <v>2024</v>
      </c>
      <c r="W3786" t="s">
        <v>75</v>
      </c>
      <c r="X3786" t="str">
        <f>IF(Table1[[#This Row],[Freight_Cost]]&gt;50000,"High","Low")</f>
        <v>High</v>
      </c>
      <c r="Y3786" s="5" t="str">
        <f>IF(Table1[[#This Row],[Profit]]&gt;10000,"Good","Average")</f>
        <v>Good</v>
      </c>
      <c r="Z3786" s="5" t="str" cm="1">
        <f t="array" ref="Z3786">_xlfn.IFS(K3786&lt;=5,"Excellent",K3786&lt;=10,"Good",TRUE,"Delayed")</f>
        <v>Good</v>
      </c>
      <c r="AA3786" s="5" t="str">
        <f>_xlfn.XLOOKUP(Table1[[#This Row],[Shipment_ID]],A:A,E:E)</f>
        <v>CMA CGM</v>
      </c>
      <c r="AB3786" s="5">
        <f t="shared" si="59"/>
        <v>11691.39</v>
      </c>
    </row>
    <row r="3787" spans="1:28">
      <c r="A3787" t="s">
        <v>3981</v>
      </c>
      <c r="B3787" s="1">
        <v>45378</v>
      </c>
      <c r="C3787" t="s">
        <v>121</v>
      </c>
      <c r="D3787" t="s">
        <v>65</v>
      </c>
      <c r="E3787" t="s">
        <v>83</v>
      </c>
      <c r="F3787" t="s">
        <v>32</v>
      </c>
      <c r="G3787" t="s">
        <v>84</v>
      </c>
      <c r="H3787">
        <v>11.39</v>
      </c>
      <c r="I3787">
        <v>1601</v>
      </c>
      <c r="J3787">
        <v>101.62</v>
      </c>
      <c r="K3787">
        <v>4</v>
      </c>
      <c r="L3787" t="s">
        <v>34</v>
      </c>
      <c r="M3787" t="s">
        <v>60</v>
      </c>
      <c r="N3787">
        <v>46657.4</v>
      </c>
      <c r="O3787" t="s">
        <v>126</v>
      </c>
      <c r="P3787" t="s">
        <v>54</v>
      </c>
      <c r="Q3787">
        <v>81.72</v>
      </c>
      <c r="R3787">
        <v>3657.6</v>
      </c>
      <c r="S3787">
        <v>2157.52</v>
      </c>
      <c r="T3787">
        <v>6049.78</v>
      </c>
      <c r="U3787" t="str">
        <f>TEXT(Table1[[#This Row],[Booking_Date]],"mmm")</f>
        <v>Mar</v>
      </c>
      <c r="V3787">
        <f>YEAR(Table1[[#This Row],[Booking_Date]])</f>
        <v>2024</v>
      </c>
      <c r="W3787" t="s">
        <v>38</v>
      </c>
      <c r="X3787" t="str">
        <f>IF(Table1[[#This Row],[Freight_Cost]]&gt;50000,"High","Low")</f>
        <v>Low</v>
      </c>
      <c r="Y3787" s="5" t="str">
        <f>IF(Table1[[#This Row],[Profit]]&gt;10000,"Good","Average")</f>
        <v>Average</v>
      </c>
      <c r="Z3787" s="5" t="str" cm="1">
        <f t="array" ref="Z3787">_xlfn.IFS(K3787&lt;=5,"Excellent",K3787&lt;=10,"Good",TRUE,"Delayed")</f>
        <v>Excellent</v>
      </c>
      <c r="AA3787" s="5" t="str">
        <f>_xlfn.XLOOKUP(Table1[[#This Row],[Shipment_ID]],A:A,E:E)</f>
        <v>MSC</v>
      </c>
      <c r="AB3787" s="5">
        <f t="shared" si="59"/>
        <v>6049.78</v>
      </c>
    </row>
    <row r="3788" spans="1:28">
      <c r="A3788" t="s">
        <v>3982</v>
      </c>
      <c r="B3788" s="1">
        <v>45328</v>
      </c>
      <c r="C3788" t="s">
        <v>29</v>
      </c>
      <c r="D3788" t="s">
        <v>108</v>
      </c>
      <c r="E3788" t="s">
        <v>31</v>
      </c>
      <c r="F3788" t="s">
        <v>58</v>
      </c>
      <c r="G3788" t="s">
        <v>52</v>
      </c>
      <c r="H3788">
        <v>14.08</v>
      </c>
      <c r="I3788">
        <v>1452</v>
      </c>
      <c r="J3788">
        <v>89.18</v>
      </c>
      <c r="K3788">
        <v>5</v>
      </c>
      <c r="L3788" t="s">
        <v>34</v>
      </c>
      <c r="M3788" t="s">
        <v>60</v>
      </c>
      <c r="N3788">
        <v>57797.599999999999</v>
      </c>
      <c r="O3788" t="s">
        <v>118</v>
      </c>
      <c r="P3788" t="s">
        <v>70</v>
      </c>
      <c r="Q3788">
        <v>86.9</v>
      </c>
      <c r="R3788">
        <v>3467.2</v>
      </c>
      <c r="S3788">
        <v>3954.59</v>
      </c>
      <c r="T3788">
        <v>7555.13</v>
      </c>
      <c r="U3788" t="str">
        <f>TEXT(Table1[[#This Row],[Booking_Date]],"mmm")</f>
        <v>Feb</v>
      </c>
      <c r="V3788">
        <f>YEAR(Table1[[#This Row],[Booking_Date]])</f>
        <v>2024</v>
      </c>
      <c r="W3788" t="s">
        <v>38</v>
      </c>
      <c r="X3788" t="str">
        <f>IF(Table1[[#This Row],[Freight_Cost]]&gt;50000,"High","Low")</f>
        <v>High</v>
      </c>
      <c r="Y3788" s="5" t="str">
        <f>IF(Table1[[#This Row],[Profit]]&gt;10000,"Good","Average")</f>
        <v>Average</v>
      </c>
      <c r="Z3788" s="5" t="str" cm="1">
        <f t="array" ref="Z3788">_xlfn.IFS(K3788&lt;=5,"Excellent",K3788&lt;=10,"Good",TRUE,"Delayed")</f>
        <v>Excellent</v>
      </c>
      <c r="AA3788" s="5" t="str">
        <f>_xlfn.XLOOKUP(Table1[[#This Row],[Shipment_ID]],A:A,E:E)</f>
        <v>Hapag-Lloyd</v>
      </c>
      <c r="AB3788" s="5">
        <f t="shared" si="59"/>
        <v>7555.13</v>
      </c>
    </row>
    <row r="3789" spans="1:28">
      <c r="A3789" t="s">
        <v>3983</v>
      </c>
      <c r="B3789" s="1">
        <v>45861</v>
      </c>
      <c r="C3789" t="s">
        <v>89</v>
      </c>
      <c r="D3789" t="s">
        <v>108</v>
      </c>
      <c r="E3789" t="s">
        <v>57</v>
      </c>
      <c r="F3789" t="s">
        <v>32</v>
      </c>
      <c r="G3789" t="s">
        <v>84</v>
      </c>
      <c r="H3789">
        <v>27.89</v>
      </c>
      <c r="I3789">
        <v>2629</v>
      </c>
      <c r="J3789">
        <v>96.52</v>
      </c>
      <c r="K3789">
        <v>8</v>
      </c>
      <c r="L3789" t="s">
        <v>44</v>
      </c>
      <c r="M3789" t="s">
        <v>60</v>
      </c>
      <c r="N3789">
        <v>68231.399999999994</v>
      </c>
      <c r="O3789" t="s">
        <v>200</v>
      </c>
      <c r="P3789" t="s">
        <v>74</v>
      </c>
      <c r="Q3789">
        <v>86.15</v>
      </c>
      <c r="R3789">
        <v>6373.6</v>
      </c>
      <c r="S3789">
        <v>2616.92</v>
      </c>
      <c r="T3789">
        <v>10749</v>
      </c>
      <c r="U3789" t="str">
        <f>TEXT(Table1[[#This Row],[Booking_Date]],"mmm")</f>
        <v>Jul</v>
      </c>
      <c r="V3789">
        <f>YEAR(Table1[[#This Row],[Booking_Date]])</f>
        <v>2025</v>
      </c>
      <c r="W3789" t="s">
        <v>48</v>
      </c>
      <c r="X3789" t="str">
        <f>IF(Table1[[#This Row],[Freight_Cost]]&gt;50000,"High","Low")</f>
        <v>High</v>
      </c>
      <c r="Y3789" s="5" t="str">
        <f>IF(Table1[[#This Row],[Profit]]&gt;10000,"Good","Average")</f>
        <v>Good</v>
      </c>
      <c r="Z3789" s="5" t="str" cm="1">
        <f t="array" ref="Z3789">_xlfn.IFS(K3789&lt;=5,"Excellent",K3789&lt;=10,"Good",TRUE,"Delayed")</f>
        <v>Good</v>
      </c>
      <c r="AA3789" s="5" t="str">
        <f>_xlfn.XLOOKUP(Table1[[#This Row],[Shipment_ID]],A:A,E:E)</f>
        <v>Evergreen</v>
      </c>
      <c r="AB3789" s="5">
        <f t="shared" si="59"/>
        <v>10749</v>
      </c>
    </row>
    <row r="3790" spans="1:28">
      <c r="A3790" t="s">
        <v>3984</v>
      </c>
      <c r="B3790" s="1">
        <v>46188</v>
      </c>
      <c r="C3790" t="s">
        <v>115</v>
      </c>
      <c r="D3790" t="s">
        <v>65</v>
      </c>
      <c r="E3790" t="s">
        <v>57</v>
      </c>
      <c r="F3790" t="s">
        <v>32</v>
      </c>
      <c r="G3790" t="s">
        <v>84</v>
      </c>
      <c r="H3790">
        <v>18.739999999999998</v>
      </c>
      <c r="I3790">
        <v>2527</v>
      </c>
      <c r="J3790">
        <v>93.95</v>
      </c>
      <c r="K3790">
        <v>7</v>
      </c>
      <c r="L3790" t="s">
        <v>68</v>
      </c>
      <c r="M3790" t="s">
        <v>45</v>
      </c>
      <c r="N3790">
        <v>62464</v>
      </c>
      <c r="O3790" t="s">
        <v>216</v>
      </c>
      <c r="P3790" t="s">
        <v>37</v>
      </c>
      <c r="Q3790">
        <v>85.26</v>
      </c>
      <c r="R3790">
        <v>5803.6</v>
      </c>
      <c r="S3790">
        <v>2042.88</v>
      </c>
      <c r="T3790">
        <v>9446.3700000000008</v>
      </c>
      <c r="U3790" t="str">
        <f>TEXT(Table1[[#This Row],[Booking_Date]],"mmm")</f>
        <v>Jun</v>
      </c>
      <c r="V3790">
        <f>YEAR(Table1[[#This Row],[Booking_Date]])</f>
        <v>2026</v>
      </c>
      <c r="W3790" t="s">
        <v>75</v>
      </c>
      <c r="X3790" t="str">
        <f>IF(Table1[[#This Row],[Freight_Cost]]&gt;50000,"High","Low")</f>
        <v>High</v>
      </c>
      <c r="Y3790" s="5" t="str">
        <f>IF(Table1[[#This Row],[Profit]]&gt;10000,"Good","Average")</f>
        <v>Average</v>
      </c>
      <c r="Z3790" s="5" t="str" cm="1">
        <f t="array" ref="Z3790">_xlfn.IFS(K3790&lt;=5,"Excellent",K3790&lt;=10,"Good",TRUE,"Delayed")</f>
        <v>Good</v>
      </c>
      <c r="AA3790" s="5" t="str">
        <f>_xlfn.XLOOKUP(Table1[[#This Row],[Shipment_ID]],A:A,E:E)</f>
        <v>Evergreen</v>
      </c>
      <c r="AB3790" s="5">
        <f t="shared" si="59"/>
        <v>9446.3700000000008</v>
      </c>
    </row>
    <row r="3791" spans="1:28">
      <c r="A3791" t="s">
        <v>3985</v>
      </c>
      <c r="B3791" s="1">
        <v>45441</v>
      </c>
      <c r="C3791" t="s">
        <v>29</v>
      </c>
      <c r="D3791" t="s">
        <v>56</v>
      </c>
      <c r="E3791" t="s">
        <v>102</v>
      </c>
      <c r="F3791" t="s">
        <v>32</v>
      </c>
      <c r="G3791" t="s">
        <v>90</v>
      </c>
      <c r="H3791">
        <v>26.86</v>
      </c>
      <c r="I3791">
        <v>1028</v>
      </c>
      <c r="J3791">
        <v>97.02</v>
      </c>
      <c r="K3791">
        <v>3</v>
      </c>
      <c r="L3791" t="s">
        <v>44</v>
      </c>
      <c r="M3791" t="s">
        <v>60</v>
      </c>
      <c r="N3791">
        <v>48152.4</v>
      </c>
      <c r="O3791" t="s">
        <v>518</v>
      </c>
      <c r="P3791" t="s">
        <v>62</v>
      </c>
      <c r="Q3791">
        <v>85.95</v>
      </c>
      <c r="R3791">
        <v>3130.4</v>
      </c>
      <c r="S3791">
        <v>4478.21</v>
      </c>
      <c r="T3791">
        <v>7438.41</v>
      </c>
      <c r="U3791" t="str">
        <f>TEXT(Table1[[#This Row],[Booking_Date]],"mmm")</f>
        <v>May</v>
      </c>
      <c r="V3791">
        <f>YEAR(Table1[[#This Row],[Booking_Date]])</f>
        <v>2024</v>
      </c>
      <c r="W3791" t="s">
        <v>75</v>
      </c>
      <c r="X3791" t="str">
        <f>IF(Table1[[#This Row],[Freight_Cost]]&gt;50000,"High","Low")</f>
        <v>Low</v>
      </c>
      <c r="Y3791" s="5" t="str">
        <f>IF(Table1[[#This Row],[Profit]]&gt;10000,"Good","Average")</f>
        <v>Average</v>
      </c>
      <c r="Z3791" s="5" t="str" cm="1">
        <f t="array" ref="Z3791">_xlfn.IFS(K3791&lt;=5,"Excellent",K3791&lt;=10,"Good",TRUE,"Delayed")</f>
        <v>Excellent</v>
      </c>
      <c r="AA3791" s="5" t="str">
        <f>_xlfn.XLOOKUP(Table1[[#This Row],[Shipment_ID]],A:A,E:E)</f>
        <v>Maersk</v>
      </c>
      <c r="AB3791" s="5">
        <f t="shared" si="59"/>
        <v>7438.41</v>
      </c>
    </row>
    <row r="3792" spans="1:28">
      <c r="A3792" t="s">
        <v>3986</v>
      </c>
      <c r="B3792" s="1">
        <v>45702</v>
      </c>
      <c r="C3792" t="s">
        <v>89</v>
      </c>
      <c r="D3792" t="s">
        <v>72</v>
      </c>
      <c r="E3792" t="s">
        <v>102</v>
      </c>
      <c r="F3792" t="s">
        <v>58</v>
      </c>
      <c r="G3792" t="s">
        <v>33</v>
      </c>
      <c r="H3792">
        <v>17.3</v>
      </c>
      <c r="I3792">
        <v>446</v>
      </c>
      <c r="J3792">
        <v>95.34</v>
      </c>
      <c r="K3792">
        <v>2</v>
      </c>
      <c r="L3792" t="s">
        <v>68</v>
      </c>
      <c r="M3792" t="s">
        <v>60</v>
      </c>
      <c r="N3792">
        <v>46862.8</v>
      </c>
      <c r="O3792" t="s">
        <v>395</v>
      </c>
      <c r="P3792" t="s">
        <v>54</v>
      </c>
      <c r="Q3792">
        <v>85.97</v>
      </c>
      <c r="R3792">
        <v>1584</v>
      </c>
      <c r="S3792">
        <v>2572.42</v>
      </c>
      <c r="T3792">
        <v>4812.21</v>
      </c>
      <c r="U3792" t="str">
        <f>TEXT(Table1[[#This Row],[Booking_Date]],"mmm")</f>
        <v>Feb</v>
      </c>
      <c r="V3792">
        <f>YEAR(Table1[[#This Row],[Booking_Date]])</f>
        <v>2025</v>
      </c>
      <c r="W3792" t="s">
        <v>38</v>
      </c>
      <c r="X3792" t="str">
        <f>IF(Table1[[#This Row],[Freight_Cost]]&gt;50000,"High","Low")</f>
        <v>Low</v>
      </c>
      <c r="Y3792" s="5" t="str">
        <f>IF(Table1[[#This Row],[Profit]]&gt;10000,"Good","Average")</f>
        <v>Average</v>
      </c>
      <c r="Z3792" s="5" t="str" cm="1">
        <f t="array" ref="Z3792">_xlfn.IFS(K3792&lt;=5,"Excellent",K3792&lt;=10,"Good",TRUE,"Delayed")</f>
        <v>Excellent</v>
      </c>
      <c r="AA3792" s="5" t="str">
        <f>_xlfn.XLOOKUP(Table1[[#This Row],[Shipment_ID]],A:A,E:E)</f>
        <v>Maersk</v>
      </c>
      <c r="AB3792" s="5">
        <f t="shared" si="59"/>
        <v>4812.21</v>
      </c>
    </row>
    <row r="3793" spans="1:28">
      <c r="A3793" t="s">
        <v>3987</v>
      </c>
      <c r="B3793" s="1">
        <v>45543</v>
      </c>
      <c r="C3793" t="s">
        <v>50</v>
      </c>
      <c r="D3793" t="s">
        <v>51</v>
      </c>
      <c r="E3793" t="s">
        <v>42</v>
      </c>
      <c r="F3793" t="s">
        <v>32</v>
      </c>
      <c r="G3793" t="s">
        <v>84</v>
      </c>
      <c r="H3793">
        <v>17.88</v>
      </c>
      <c r="I3793">
        <v>1575</v>
      </c>
      <c r="J3793">
        <v>85.53</v>
      </c>
      <c r="K3793">
        <v>5</v>
      </c>
      <c r="L3793" t="s">
        <v>68</v>
      </c>
      <c r="M3793" t="s">
        <v>45</v>
      </c>
      <c r="N3793">
        <v>49255.6</v>
      </c>
      <c r="O3793" t="s">
        <v>598</v>
      </c>
      <c r="P3793" t="s">
        <v>47</v>
      </c>
      <c r="Q3793">
        <v>81.010000000000005</v>
      </c>
      <c r="R3793">
        <v>3865.2</v>
      </c>
      <c r="S3793">
        <v>2883.89</v>
      </c>
      <c r="T3793">
        <v>6084.92</v>
      </c>
      <c r="U3793" t="str">
        <f>TEXT(Table1[[#This Row],[Booking_Date]],"mmm")</f>
        <v>Sep</v>
      </c>
      <c r="V3793">
        <f>YEAR(Table1[[#This Row],[Booking_Date]])</f>
        <v>2024</v>
      </c>
      <c r="W3793" t="s">
        <v>48</v>
      </c>
      <c r="X3793" t="str">
        <f>IF(Table1[[#This Row],[Freight_Cost]]&gt;50000,"High","Low")</f>
        <v>Low</v>
      </c>
      <c r="Y3793" s="5" t="str">
        <f>IF(Table1[[#This Row],[Profit]]&gt;10000,"Good","Average")</f>
        <v>Average</v>
      </c>
      <c r="Z3793" s="5" t="str" cm="1">
        <f t="array" ref="Z3793">_xlfn.IFS(K3793&lt;=5,"Excellent",K3793&lt;=10,"Good",TRUE,"Delayed")</f>
        <v>Excellent</v>
      </c>
      <c r="AA3793" s="5" t="str">
        <f>_xlfn.XLOOKUP(Table1[[#This Row],[Shipment_ID]],A:A,E:E)</f>
        <v>CMA CGM</v>
      </c>
      <c r="AB3793" s="5">
        <f t="shared" si="59"/>
        <v>6084.92</v>
      </c>
    </row>
    <row r="3794" spans="1:28">
      <c r="A3794" t="s">
        <v>3988</v>
      </c>
      <c r="B3794" s="1">
        <v>45737</v>
      </c>
      <c r="C3794" t="s">
        <v>40</v>
      </c>
      <c r="D3794" t="s">
        <v>108</v>
      </c>
      <c r="E3794" t="s">
        <v>31</v>
      </c>
      <c r="F3794" t="s">
        <v>58</v>
      </c>
      <c r="G3794" t="s">
        <v>52</v>
      </c>
      <c r="H3794">
        <v>12.42</v>
      </c>
      <c r="I3794">
        <v>2002</v>
      </c>
      <c r="J3794">
        <v>98</v>
      </c>
      <c r="K3794">
        <v>5</v>
      </c>
      <c r="L3794" t="s">
        <v>34</v>
      </c>
      <c r="M3794" t="s">
        <v>35</v>
      </c>
      <c r="N3794">
        <v>67962</v>
      </c>
      <c r="O3794" t="s">
        <v>150</v>
      </c>
      <c r="P3794" t="s">
        <v>37</v>
      </c>
      <c r="Q3794">
        <v>85.86</v>
      </c>
      <c r="R3794">
        <v>4500.8</v>
      </c>
      <c r="S3794">
        <v>2557.7600000000002</v>
      </c>
      <c r="T3794">
        <v>9078.4599999999991</v>
      </c>
      <c r="U3794" t="str">
        <f>TEXT(Table1[[#This Row],[Booking_Date]],"mmm")</f>
        <v>Mar</v>
      </c>
      <c r="V3794">
        <f>YEAR(Table1[[#This Row],[Booking_Date]])</f>
        <v>2025</v>
      </c>
      <c r="W3794" t="s">
        <v>38</v>
      </c>
      <c r="X3794" t="str">
        <f>IF(Table1[[#This Row],[Freight_Cost]]&gt;50000,"High","Low")</f>
        <v>High</v>
      </c>
      <c r="Y3794" s="5" t="str">
        <f>IF(Table1[[#This Row],[Profit]]&gt;10000,"Good","Average")</f>
        <v>Average</v>
      </c>
      <c r="Z3794" s="5" t="str" cm="1">
        <f t="array" ref="Z3794">_xlfn.IFS(K3794&lt;=5,"Excellent",K3794&lt;=10,"Good",TRUE,"Delayed")</f>
        <v>Excellent</v>
      </c>
      <c r="AA3794" s="5" t="str">
        <f>_xlfn.XLOOKUP(Table1[[#This Row],[Shipment_ID]],A:A,E:E)</f>
        <v>Hapag-Lloyd</v>
      </c>
      <c r="AB3794" s="5">
        <f t="shared" si="59"/>
        <v>9078.4599999999991</v>
      </c>
    </row>
    <row r="3795" spans="1:28">
      <c r="A3795" t="s">
        <v>3989</v>
      </c>
      <c r="B3795" s="1">
        <v>45408</v>
      </c>
      <c r="C3795" t="s">
        <v>121</v>
      </c>
      <c r="D3795" t="s">
        <v>65</v>
      </c>
      <c r="E3795" t="s">
        <v>99</v>
      </c>
      <c r="F3795" t="s">
        <v>32</v>
      </c>
      <c r="G3795" t="s">
        <v>52</v>
      </c>
      <c r="H3795">
        <v>27.03</v>
      </c>
      <c r="I3795">
        <v>1539</v>
      </c>
      <c r="J3795">
        <v>103.24</v>
      </c>
      <c r="K3795">
        <v>4</v>
      </c>
      <c r="L3795" t="s">
        <v>34</v>
      </c>
      <c r="M3795" t="s">
        <v>35</v>
      </c>
      <c r="N3795">
        <v>64183.8</v>
      </c>
      <c r="O3795" t="s">
        <v>277</v>
      </c>
      <c r="P3795" t="s">
        <v>78</v>
      </c>
      <c r="Q3795">
        <v>86.37</v>
      </c>
      <c r="R3795">
        <v>4159.2</v>
      </c>
      <c r="S3795">
        <v>3930.77</v>
      </c>
      <c r="T3795">
        <v>5236.12</v>
      </c>
      <c r="U3795" t="str">
        <f>TEXT(Table1[[#This Row],[Booking_Date]],"mmm")</f>
        <v>Apr</v>
      </c>
      <c r="V3795">
        <f>YEAR(Table1[[#This Row],[Booking_Date]])</f>
        <v>2024</v>
      </c>
      <c r="W3795" t="s">
        <v>75</v>
      </c>
      <c r="X3795" t="str">
        <f>IF(Table1[[#This Row],[Freight_Cost]]&gt;50000,"High","Low")</f>
        <v>High</v>
      </c>
      <c r="Y3795" s="5" t="str">
        <f>IF(Table1[[#This Row],[Profit]]&gt;10000,"Good","Average")</f>
        <v>Average</v>
      </c>
      <c r="Z3795" s="5" t="str" cm="1">
        <f t="array" ref="Z3795">_xlfn.IFS(K3795&lt;=5,"Excellent",K3795&lt;=10,"Good",TRUE,"Delayed")</f>
        <v>Excellent</v>
      </c>
      <c r="AA3795" s="5" t="str">
        <f>_xlfn.XLOOKUP(Table1[[#This Row],[Shipment_ID]],A:A,E:E)</f>
        <v>ONE</v>
      </c>
      <c r="AB3795" s="5">
        <f t="shared" si="59"/>
        <v>5236.12</v>
      </c>
    </row>
    <row r="3796" spans="1:28">
      <c r="A3796" t="s">
        <v>3990</v>
      </c>
      <c r="B3796" s="1">
        <v>46114</v>
      </c>
      <c r="C3796" t="s">
        <v>89</v>
      </c>
      <c r="D3796" t="s">
        <v>41</v>
      </c>
      <c r="E3796" t="s">
        <v>99</v>
      </c>
      <c r="F3796" t="s">
        <v>58</v>
      </c>
      <c r="G3796" t="s">
        <v>43</v>
      </c>
      <c r="H3796">
        <v>20.36</v>
      </c>
      <c r="I3796">
        <v>2130</v>
      </c>
      <c r="J3796">
        <v>98.72</v>
      </c>
      <c r="K3796">
        <v>7</v>
      </c>
      <c r="L3796" t="s">
        <v>68</v>
      </c>
      <c r="M3796" t="s">
        <v>45</v>
      </c>
      <c r="N3796">
        <v>71730.399999999994</v>
      </c>
      <c r="O3796" t="s">
        <v>61</v>
      </c>
      <c r="P3796" t="s">
        <v>78</v>
      </c>
      <c r="Q3796">
        <v>84.48</v>
      </c>
      <c r="R3796">
        <v>5074.3999999999996</v>
      </c>
      <c r="S3796">
        <v>2472.85</v>
      </c>
      <c r="T3796">
        <v>7967.51</v>
      </c>
      <c r="U3796" t="str">
        <f>TEXT(Table1[[#This Row],[Booking_Date]],"mmm")</f>
        <v>Apr</v>
      </c>
      <c r="V3796">
        <f>YEAR(Table1[[#This Row],[Booking_Date]])</f>
        <v>2026</v>
      </c>
      <c r="W3796" t="s">
        <v>75</v>
      </c>
      <c r="X3796" t="str">
        <f>IF(Table1[[#This Row],[Freight_Cost]]&gt;50000,"High","Low")</f>
        <v>High</v>
      </c>
      <c r="Y3796" s="5" t="str">
        <f>IF(Table1[[#This Row],[Profit]]&gt;10000,"Good","Average")</f>
        <v>Average</v>
      </c>
      <c r="Z3796" s="5" t="str" cm="1">
        <f t="array" ref="Z3796">_xlfn.IFS(K3796&lt;=5,"Excellent",K3796&lt;=10,"Good",TRUE,"Delayed")</f>
        <v>Good</v>
      </c>
      <c r="AA3796" s="5" t="str">
        <f>_xlfn.XLOOKUP(Table1[[#This Row],[Shipment_ID]],A:A,E:E)</f>
        <v>ONE</v>
      </c>
      <c r="AB3796" s="5">
        <f t="shared" si="59"/>
        <v>7967.51</v>
      </c>
    </row>
    <row r="3797" spans="1:28">
      <c r="A3797" t="s">
        <v>3991</v>
      </c>
      <c r="B3797" s="1">
        <v>45835</v>
      </c>
      <c r="C3797" t="s">
        <v>115</v>
      </c>
      <c r="D3797" t="s">
        <v>82</v>
      </c>
      <c r="E3797" t="s">
        <v>66</v>
      </c>
      <c r="F3797" t="s">
        <v>58</v>
      </c>
      <c r="G3797" t="s">
        <v>43</v>
      </c>
      <c r="H3797">
        <v>13.33</v>
      </c>
      <c r="I3797">
        <v>1472</v>
      </c>
      <c r="J3797">
        <v>89.95</v>
      </c>
      <c r="K3797">
        <v>5</v>
      </c>
      <c r="L3797" t="s">
        <v>44</v>
      </c>
      <c r="M3797" t="s">
        <v>35</v>
      </c>
      <c r="N3797">
        <v>56455</v>
      </c>
      <c r="O3797" t="s">
        <v>354</v>
      </c>
      <c r="P3797" t="s">
        <v>54</v>
      </c>
      <c r="Q3797">
        <v>86.83</v>
      </c>
      <c r="R3797">
        <v>3477.2</v>
      </c>
      <c r="S3797">
        <v>4817.42</v>
      </c>
      <c r="T3797">
        <v>8204.0400000000009</v>
      </c>
      <c r="U3797" t="str">
        <f>TEXT(Table1[[#This Row],[Booking_Date]],"mmm")</f>
        <v>Jun</v>
      </c>
      <c r="V3797">
        <f>YEAR(Table1[[#This Row],[Booking_Date]])</f>
        <v>2025</v>
      </c>
      <c r="W3797" t="s">
        <v>75</v>
      </c>
      <c r="X3797" t="str">
        <f>IF(Table1[[#This Row],[Freight_Cost]]&gt;50000,"High","Low")</f>
        <v>High</v>
      </c>
      <c r="Y3797" s="5" t="str">
        <f>IF(Table1[[#This Row],[Profit]]&gt;10000,"Good","Average")</f>
        <v>Average</v>
      </c>
      <c r="Z3797" s="5" t="str" cm="1">
        <f t="array" ref="Z3797">_xlfn.IFS(K3797&lt;=5,"Excellent",K3797&lt;=10,"Good",TRUE,"Delayed")</f>
        <v>Excellent</v>
      </c>
      <c r="AA3797" s="5" t="str">
        <f>_xlfn.XLOOKUP(Table1[[#This Row],[Shipment_ID]],A:A,E:E)</f>
        <v>COSCO</v>
      </c>
      <c r="AB3797" s="5">
        <f t="shared" si="59"/>
        <v>8204.0400000000009</v>
      </c>
    </row>
    <row r="3798" spans="1:28">
      <c r="A3798" t="s">
        <v>3992</v>
      </c>
      <c r="B3798" s="1">
        <v>45865</v>
      </c>
      <c r="C3798" t="s">
        <v>50</v>
      </c>
      <c r="D3798" t="s">
        <v>51</v>
      </c>
      <c r="E3798" t="s">
        <v>66</v>
      </c>
      <c r="F3798" t="s">
        <v>32</v>
      </c>
      <c r="G3798" t="s">
        <v>43</v>
      </c>
      <c r="H3798">
        <v>13.1</v>
      </c>
      <c r="I3798">
        <v>1892</v>
      </c>
      <c r="J3798">
        <v>104.67</v>
      </c>
      <c r="K3798">
        <v>5</v>
      </c>
      <c r="L3798" t="s">
        <v>34</v>
      </c>
      <c r="M3798" t="s">
        <v>60</v>
      </c>
      <c r="N3798">
        <v>52054.400000000001</v>
      </c>
      <c r="O3798" t="s">
        <v>266</v>
      </c>
      <c r="P3798" t="s">
        <v>54</v>
      </c>
      <c r="Q3798">
        <v>85.89</v>
      </c>
      <c r="R3798">
        <v>4308</v>
      </c>
      <c r="S3798">
        <v>3275.08</v>
      </c>
      <c r="T3798">
        <v>7455.21</v>
      </c>
      <c r="U3798" t="str">
        <f>TEXT(Table1[[#This Row],[Booking_Date]],"mmm")</f>
        <v>Jul</v>
      </c>
      <c r="V3798">
        <f>YEAR(Table1[[#This Row],[Booking_Date]])</f>
        <v>2025</v>
      </c>
      <c r="W3798" t="s">
        <v>48</v>
      </c>
      <c r="X3798" t="str">
        <f>IF(Table1[[#This Row],[Freight_Cost]]&gt;50000,"High","Low")</f>
        <v>High</v>
      </c>
      <c r="Y3798" s="5" t="str">
        <f>IF(Table1[[#This Row],[Profit]]&gt;10000,"Good","Average")</f>
        <v>Average</v>
      </c>
      <c r="Z3798" s="5" t="str" cm="1">
        <f t="array" ref="Z3798">_xlfn.IFS(K3798&lt;=5,"Excellent",K3798&lt;=10,"Good",TRUE,"Delayed")</f>
        <v>Excellent</v>
      </c>
      <c r="AA3798" s="5" t="str">
        <f>_xlfn.XLOOKUP(Table1[[#This Row],[Shipment_ID]],A:A,E:E)</f>
        <v>COSCO</v>
      </c>
      <c r="AB3798" s="5">
        <f t="shared" si="59"/>
        <v>7455.21</v>
      </c>
    </row>
    <row r="3799" spans="1:28">
      <c r="A3799" t="s">
        <v>3993</v>
      </c>
      <c r="B3799" s="1">
        <v>45988</v>
      </c>
      <c r="C3799" t="s">
        <v>40</v>
      </c>
      <c r="D3799" t="s">
        <v>72</v>
      </c>
      <c r="E3799" t="s">
        <v>66</v>
      </c>
      <c r="F3799" t="s">
        <v>32</v>
      </c>
      <c r="G3799" t="s">
        <v>84</v>
      </c>
      <c r="H3799">
        <v>25.57</v>
      </c>
      <c r="I3799">
        <v>1814</v>
      </c>
      <c r="J3799">
        <v>94.19</v>
      </c>
      <c r="K3799">
        <v>4</v>
      </c>
      <c r="L3799" t="s">
        <v>34</v>
      </c>
      <c r="M3799" t="s">
        <v>45</v>
      </c>
      <c r="N3799">
        <v>62583.8</v>
      </c>
      <c r="O3799" t="s">
        <v>259</v>
      </c>
      <c r="P3799" t="s">
        <v>78</v>
      </c>
      <c r="Q3799">
        <v>88.97</v>
      </c>
      <c r="R3799">
        <v>4650.8</v>
      </c>
      <c r="S3799">
        <v>1781.16</v>
      </c>
      <c r="T3799">
        <v>5963.41</v>
      </c>
      <c r="U3799" t="str">
        <f>TEXT(Table1[[#This Row],[Booking_Date]],"mmm")</f>
        <v>Nov</v>
      </c>
      <c r="V3799">
        <f>YEAR(Table1[[#This Row],[Booking_Date]])</f>
        <v>2025</v>
      </c>
      <c r="W3799" t="s">
        <v>104</v>
      </c>
      <c r="X3799" t="str">
        <f>IF(Table1[[#This Row],[Freight_Cost]]&gt;50000,"High","Low")</f>
        <v>High</v>
      </c>
      <c r="Y3799" s="5" t="str">
        <f>IF(Table1[[#This Row],[Profit]]&gt;10000,"Good","Average")</f>
        <v>Average</v>
      </c>
      <c r="Z3799" s="5" t="str" cm="1">
        <f t="array" ref="Z3799">_xlfn.IFS(K3799&lt;=5,"Excellent",K3799&lt;=10,"Good",TRUE,"Delayed")</f>
        <v>Excellent</v>
      </c>
      <c r="AA3799" s="5" t="str">
        <f>_xlfn.XLOOKUP(Table1[[#This Row],[Shipment_ID]],A:A,E:E)</f>
        <v>COSCO</v>
      </c>
      <c r="AB3799" s="5">
        <f t="shared" si="59"/>
        <v>5963.41</v>
      </c>
    </row>
    <row r="3800" spans="1:28">
      <c r="A3800" t="s">
        <v>3994</v>
      </c>
      <c r="B3800" s="1">
        <v>45735</v>
      </c>
      <c r="C3800" t="s">
        <v>29</v>
      </c>
      <c r="D3800" t="s">
        <v>51</v>
      </c>
      <c r="E3800" t="s">
        <v>99</v>
      </c>
      <c r="F3800" t="s">
        <v>58</v>
      </c>
      <c r="G3800" t="s">
        <v>59</v>
      </c>
      <c r="H3800">
        <v>25.14</v>
      </c>
      <c r="I3800">
        <v>478</v>
      </c>
      <c r="J3800">
        <v>92.04</v>
      </c>
      <c r="K3800">
        <v>3</v>
      </c>
      <c r="L3800" t="s">
        <v>34</v>
      </c>
      <c r="M3800" t="s">
        <v>60</v>
      </c>
      <c r="N3800">
        <v>56406.8</v>
      </c>
      <c r="O3800" t="s">
        <v>113</v>
      </c>
      <c r="P3800" t="s">
        <v>78</v>
      </c>
      <c r="Q3800">
        <v>88.87</v>
      </c>
      <c r="R3800">
        <v>1961.6</v>
      </c>
      <c r="S3800">
        <v>1876.24</v>
      </c>
      <c r="T3800">
        <v>6968.62</v>
      </c>
      <c r="U3800" t="str">
        <f>TEXT(Table1[[#This Row],[Booking_Date]],"mmm")</f>
        <v>Mar</v>
      </c>
      <c r="V3800">
        <f>YEAR(Table1[[#This Row],[Booking_Date]])</f>
        <v>2025</v>
      </c>
      <c r="W3800" t="s">
        <v>38</v>
      </c>
      <c r="X3800" t="str">
        <f>IF(Table1[[#This Row],[Freight_Cost]]&gt;50000,"High","Low")</f>
        <v>High</v>
      </c>
      <c r="Y3800" s="5" t="str">
        <f>IF(Table1[[#This Row],[Profit]]&gt;10000,"Good","Average")</f>
        <v>Average</v>
      </c>
      <c r="Z3800" s="5" t="str" cm="1">
        <f t="array" ref="Z3800">_xlfn.IFS(K3800&lt;=5,"Excellent",K3800&lt;=10,"Good",TRUE,"Delayed")</f>
        <v>Excellent</v>
      </c>
      <c r="AA3800" s="5" t="str">
        <f>_xlfn.XLOOKUP(Table1[[#This Row],[Shipment_ID]],A:A,E:E)</f>
        <v>ONE</v>
      </c>
      <c r="AB3800" s="5">
        <f t="shared" si="59"/>
        <v>6968.62</v>
      </c>
    </row>
    <row r="3801" spans="1:28">
      <c r="A3801" t="s">
        <v>3995</v>
      </c>
      <c r="B3801" s="1">
        <v>45822</v>
      </c>
      <c r="C3801" t="s">
        <v>50</v>
      </c>
      <c r="D3801" t="s">
        <v>65</v>
      </c>
      <c r="E3801" t="s">
        <v>57</v>
      </c>
      <c r="F3801" t="s">
        <v>58</v>
      </c>
      <c r="G3801" t="s">
        <v>90</v>
      </c>
      <c r="H3801">
        <v>26</v>
      </c>
      <c r="I3801">
        <v>2003</v>
      </c>
      <c r="J3801">
        <v>89.46</v>
      </c>
      <c r="K3801">
        <v>6</v>
      </c>
      <c r="L3801" t="s">
        <v>44</v>
      </c>
      <c r="M3801" t="s">
        <v>60</v>
      </c>
      <c r="N3801">
        <v>70171.199999999997</v>
      </c>
      <c r="O3801" t="s">
        <v>168</v>
      </c>
      <c r="P3801" t="s">
        <v>74</v>
      </c>
      <c r="Q3801">
        <v>81.069999999999993</v>
      </c>
      <c r="R3801">
        <v>5046</v>
      </c>
      <c r="S3801">
        <v>4999.7299999999996</v>
      </c>
      <c r="T3801">
        <v>9256.6299999999992</v>
      </c>
      <c r="U3801" t="str">
        <f>TEXT(Table1[[#This Row],[Booking_Date]],"mmm")</f>
        <v>Jun</v>
      </c>
      <c r="V3801">
        <f>YEAR(Table1[[#This Row],[Booking_Date]])</f>
        <v>2025</v>
      </c>
      <c r="W3801" t="s">
        <v>75</v>
      </c>
      <c r="X3801" t="str">
        <f>IF(Table1[[#This Row],[Freight_Cost]]&gt;50000,"High","Low")</f>
        <v>High</v>
      </c>
      <c r="Y3801" s="5" t="str">
        <f>IF(Table1[[#This Row],[Profit]]&gt;10000,"Good","Average")</f>
        <v>Average</v>
      </c>
      <c r="Z3801" s="5" t="str" cm="1">
        <f t="array" ref="Z3801">_xlfn.IFS(K3801&lt;=5,"Excellent",K3801&lt;=10,"Good",TRUE,"Delayed")</f>
        <v>Good</v>
      </c>
      <c r="AA3801" s="5" t="str">
        <f>_xlfn.XLOOKUP(Table1[[#This Row],[Shipment_ID]],A:A,E:E)</f>
        <v>Evergreen</v>
      </c>
      <c r="AB3801" s="5">
        <f t="shared" si="59"/>
        <v>9256.6299999999992</v>
      </c>
    </row>
    <row r="3802" spans="1:28">
      <c r="A3802" t="s">
        <v>3996</v>
      </c>
      <c r="B3802" s="1">
        <v>45575</v>
      </c>
      <c r="C3802" t="s">
        <v>89</v>
      </c>
      <c r="D3802" t="s">
        <v>30</v>
      </c>
      <c r="E3802" t="s">
        <v>102</v>
      </c>
      <c r="F3802" t="s">
        <v>32</v>
      </c>
      <c r="G3802" t="s">
        <v>84</v>
      </c>
      <c r="H3802">
        <v>17.399999999999999</v>
      </c>
      <c r="I3802">
        <v>2324</v>
      </c>
      <c r="J3802">
        <v>97.42</v>
      </c>
      <c r="K3802">
        <v>6</v>
      </c>
      <c r="L3802" t="s">
        <v>34</v>
      </c>
      <c r="M3802" t="s">
        <v>45</v>
      </c>
      <c r="N3802">
        <v>61738.400000000001</v>
      </c>
      <c r="O3802" t="s">
        <v>425</v>
      </c>
      <c r="P3802" t="s">
        <v>37</v>
      </c>
      <c r="Q3802">
        <v>82.39</v>
      </c>
      <c r="R3802">
        <v>5344</v>
      </c>
      <c r="S3802">
        <v>3006.75</v>
      </c>
      <c r="T3802">
        <v>10041.25</v>
      </c>
      <c r="U3802" t="str">
        <f>TEXT(Table1[[#This Row],[Booking_Date]],"mmm")</f>
        <v>Oct</v>
      </c>
      <c r="V3802">
        <f>YEAR(Table1[[#This Row],[Booking_Date]])</f>
        <v>2024</v>
      </c>
      <c r="W3802" t="s">
        <v>104</v>
      </c>
      <c r="X3802" t="str">
        <f>IF(Table1[[#This Row],[Freight_Cost]]&gt;50000,"High","Low")</f>
        <v>High</v>
      </c>
      <c r="Y3802" s="5" t="str">
        <f>IF(Table1[[#This Row],[Profit]]&gt;10000,"Good","Average")</f>
        <v>Good</v>
      </c>
      <c r="Z3802" s="5" t="str" cm="1">
        <f t="array" ref="Z3802">_xlfn.IFS(K3802&lt;=5,"Excellent",K3802&lt;=10,"Good",TRUE,"Delayed")</f>
        <v>Good</v>
      </c>
      <c r="AA3802" s="5" t="str">
        <f>_xlfn.XLOOKUP(Table1[[#This Row],[Shipment_ID]],A:A,E:E)</f>
        <v>Maersk</v>
      </c>
      <c r="AB3802" s="5">
        <f t="shared" si="59"/>
        <v>10041.25</v>
      </c>
    </row>
    <row r="3803" spans="1:28">
      <c r="A3803" t="s">
        <v>3997</v>
      </c>
      <c r="B3803" s="1">
        <v>45789</v>
      </c>
      <c r="C3803" t="s">
        <v>64</v>
      </c>
      <c r="D3803" t="s">
        <v>82</v>
      </c>
      <c r="E3803" t="s">
        <v>83</v>
      </c>
      <c r="F3803" t="s">
        <v>58</v>
      </c>
      <c r="G3803" t="s">
        <v>52</v>
      </c>
      <c r="H3803">
        <v>26.2</v>
      </c>
      <c r="I3803">
        <v>1198</v>
      </c>
      <c r="J3803">
        <v>101.34</v>
      </c>
      <c r="K3803">
        <v>4</v>
      </c>
      <c r="L3803" t="s">
        <v>44</v>
      </c>
      <c r="M3803" t="s">
        <v>60</v>
      </c>
      <c r="N3803">
        <v>62116.800000000003</v>
      </c>
      <c r="O3803" t="s">
        <v>100</v>
      </c>
      <c r="P3803" t="s">
        <v>74</v>
      </c>
      <c r="Q3803">
        <v>82.09</v>
      </c>
      <c r="R3803">
        <v>3444</v>
      </c>
      <c r="S3803">
        <v>2831.1</v>
      </c>
      <c r="T3803">
        <v>7550.72</v>
      </c>
      <c r="U3803" t="str">
        <f>TEXT(Table1[[#This Row],[Booking_Date]],"mmm")</f>
        <v>May</v>
      </c>
      <c r="V3803">
        <f>YEAR(Table1[[#This Row],[Booking_Date]])</f>
        <v>2025</v>
      </c>
      <c r="W3803" t="s">
        <v>75</v>
      </c>
      <c r="X3803" t="str">
        <f>IF(Table1[[#This Row],[Freight_Cost]]&gt;50000,"High","Low")</f>
        <v>High</v>
      </c>
      <c r="Y3803" s="5" t="str">
        <f>IF(Table1[[#This Row],[Profit]]&gt;10000,"Good","Average")</f>
        <v>Average</v>
      </c>
      <c r="Z3803" s="5" t="str" cm="1">
        <f t="array" ref="Z3803">_xlfn.IFS(K3803&lt;=5,"Excellent",K3803&lt;=10,"Good",TRUE,"Delayed")</f>
        <v>Excellent</v>
      </c>
      <c r="AA3803" s="5" t="str">
        <f>_xlfn.XLOOKUP(Table1[[#This Row],[Shipment_ID]],A:A,E:E)</f>
        <v>MSC</v>
      </c>
      <c r="AB3803" s="5">
        <f t="shared" si="59"/>
        <v>7550.72</v>
      </c>
    </row>
    <row r="3804" spans="1:28">
      <c r="A3804" t="s">
        <v>3998</v>
      </c>
      <c r="B3804" s="1">
        <v>45408</v>
      </c>
      <c r="C3804" t="s">
        <v>115</v>
      </c>
      <c r="D3804" t="s">
        <v>82</v>
      </c>
      <c r="E3804" t="s">
        <v>31</v>
      </c>
      <c r="F3804" t="s">
        <v>58</v>
      </c>
      <c r="G3804" t="s">
        <v>52</v>
      </c>
      <c r="H3804">
        <v>21.42</v>
      </c>
      <c r="I3804">
        <v>1360</v>
      </c>
      <c r="J3804">
        <v>104.6</v>
      </c>
      <c r="K3804">
        <v>5</v>
      </c>
      <c r="L3804" t="s">
        <v>68</v>
      </c>
      <c r="M3804" t="s">
        <v>45</v>
      </c>
      <c r="N3804">
        <v>64150</v>
      </c>
      <c r="O3804" t="s">
        <v>139</v>
      </c>
      <c r="P3804" t="s">
        <v>74</v>
      </c>
      <c r="Q3804">
        <v>87.83</v>
      </c>
      <c r="R3804">
        <v>3576.8</v>
      </c>
      <c r="S3804">
        <v>3504.37</v>
      </c>
      <c r="T3804">
        <v>6926.23</v>
      </c>
      <c r="U3804" t="str">
        <f>TEXT(Table1[[#This Row],[Booking_Date]],"mmm")</f>
        <v>Apr</v>
      </c>
      <c r="V3804">
        <f>YEAR(Table1[[#This Row],[Booking_Date]])</f>
        <v>2024</v>
      </c>
      <c r="W3804" t="s">
        <v>75</v>
      </c>
      <c r="X3804" t="str">
        <f>IF(Table1[[#This Row],[Freight_Cost]]&gt;50000,"High","Low")</f>
        <v>High</v>
      </c>
      <c r="Y3804" s="5" t="str">
        <f>IF(Table1[[#This Row],[Profit]]&gt;10000,"Good","Average")</f>
        <v>Average</v>
      </c>
      <c r="Z3804" s="5" t="str" cm="1">
        <f t="array" ref="Z3804">_xlfn.IFS(K3804&lt;=5,"Excellent",K3804&lt;=10,"Good",TRUE,"Delayed")</f>
        <v>Excellent</v>
      </c>
      <c r="AA3804" s="5" t="str">
        <f>_xlfn.XLOOKUP(Table1[[#This Row],[Shipment_ID]],A:A,E:E)</f>
        <v>Hapag-Lloyd</v>
      </c>
      <c r="AB3804" s="5">
        <f t="shared" si="59"/>
        <v>6926.23</v>
      </c>
    </row>
    <row r="3805" spans="1:28">
      <c r="A3805" t="s">
        <v>3999</v>
      </c>
      <c r="B3805" s="1">
        <v>45834</v>
      </c>
      <c r="C3805" t="s">
        <v>121</v>
      </c>
      <c r="D3805" t="s">
        <v>65</v>
      </c>
      <c r="E3805" t="s">
        <v>83</v>
      </c>
      <c r="F3805" t="s">
        <v>58</v>
      </c>
      <c r="G3805" t="s">
        <v>59</v>
      </c>
      <c r="H3805">
        <v>19.14</v>
      </c>
      <c r="I3805">
        <v>1793</v>
      </c>
      <c r="J3805">
        <v>89.78</v>
      </c>
      <c r="K3805">
        <v>6</v>
      </c>
      <c r="L3805" t="s">
        <v>68</v>
      </c>
      <c r="M3805" t="s">
        <v>60</v>
      </c>
      <c r="N3805">
        <v>64015.6</v>
      </c>
      <c r="O3805" t="s">
        <v>324</v>
      </c>
      <c r="P3805" t="s">
        <v>54</v>
      </c>
      <c r="Q3805">
        <v>88.91</v>
      </c>
      <c r="R3805">
        <v>4351.6000000000004</v>
      </c>
      <c r="S3805">
        <v>1512.51</v>
      </c>
      <c r="T3805">
        <v>7385.57</v>
      </c>
      <c r="U3805" t="str">
        <f>TEXT(Table1[[#This Row],[Booking_Date]],"mmm")</f>
        <v>Jun</v>
      </c>
      <c r="V3805">
        <f>YEAR(Table1[[#This Row],[Booking_Date]])</f>
        <v>2025</v>
      </c>
      <c r="W3805" t="s">
        <v>75</v>
      </c>
      <c r="X3805" t="str">
        <f>IF(Table1[[#This Row],[Freight_Cost]]&gt;50000,"High","Low")</f>
        <v>High</v>
      </c>
      <c r="Y3805" s="5" t="str">
        <f>IF(Table1[[#This Row],[Profit]]&gt;10000,"Good","Average")</f>
        <v>Average</v>
      </c>
      <c r="Z3805" s="5" t="str" cm="1">
        <f t="array" ref="Z3805">_xlfn.IFS(K3805&lt;=5,"Excellent",K3805&lt;=10,"Good",TRUE,"Delayed")</f>
        <v>Good</v>
      </c>
      <c r="AA3805" s="5" t="str">
        <f>_xlfn.XLOOKUP(Table1[[#This Row],[Shipment_ID]],A:A,E:E)</f>
        <v>MSC</v>
      </c>
      <c r="AB3805" s="5">
        <f t="shared" si="59"/>
        <v>7385.57</v>
      </c>
    </row>
    <row r="3806" spans="1:28">
      <c r="A3806" t="s">
        <v>4000</v>
      </c>
      <c r="B3806" s="1">
        <v>45998</v>
      </c>
      <c r="C3806" t="s">
        <v>40</v>
      </c>
      <c r="D3806" t="s">
        <v>51</v>
      </c>
      <c r="E3806" t="s">
        <v>66</v>
      </c>
      <c r="F3806" t="s">
        <v>32</v>
      </c>
      <c r="G3806" t="s">
        <v>33</v>
      </c>
      <c r="H3806">
        <v>11.13</v>
      </c>
      <c r="I3806">
        <v>2787</v>
      </c>
      <c r="J3806">
        <v>97.21</v>
      </c>
      <c r="K3806">
        <v>6</v>
      </c>
      <c r="L3806" t="s">
        <v>68</v>
      </c>
      <c r="M3806" t="s">
        <v>45</v>
      </c>
      <c r="N3806">
        <v>59126.2</v>
      </c>
      <c r="O3806" t="s">
        <v>106</v>
      </c>
      <c r="P3806" t="s">
        <v>70</v>
      </c>
      <c r="Q3806">
        <v>81.09</v>
      </c>
      <c r="R3806">
        <v>6019.2</v>
      </c>
      <c r="S3806">
        <v>2035.41</v>
      </c>
      <c r="T3806">
        <v>7549.59</v>
      </c>
      <c r="U3806" t="str">
        <f>TEXT(Table1[[#This Row],[Booking_Date]],"mmm")</f>
        <v>Dec</v>
      </c>
      <c r="V3806">
        <f>YEAR(Table1[[#This Row],[Booking_Date]])</f>
        <v>2025</v>
      </c>
      <c r="W3806" t="s">
        <v>104</v>
      </c>
      <c r="X3806" t="str">
        <f>IF(Table1[[#This Row],[Freight_Cost]]&gt;50000,"High","Low")</f>
        <v>High</v>
      </c>
      <c r="Y3806" s="5" t="str">
        <f>IF(Table1[[#This Row],[Profit]]&gt;10000,"Good","Average")</f>
        <v>Average</v>
      </c>
      <c r="Z3806" s="5" t="str" cm="1">
        <f t="array" ref="Z3806">_xlfn.IFS(K3806&lt;=5,"Excellent",K3806&lt;=10,"Good",TRUE,"Delayed")</f>
        <v>Good</v>
      </c>
      <c r="AA3806" s="5" t="str">
        <f>_xlfn.XLOOKUP(Table1[[#This Row],[Shipment_ID]],A:A,E:E)</f>
        <v>COSCO</v>
      </c>
      <c r="AB3806" s="5">
        <f t="shared" si="59"/>
        <v>7549.59</v>
      </c>
    </row>
    <row r="3807" spans="1:28">
      <c r="A3807" t="s">
        <v>4001</v>
      </c>
      <c r="B3807" s="1">
        <v>45883</v>
      </c>
      <c r="C3807" t="s">
        <v>89</v>
      </c>
      <c r="D3807" t="s">
        <v>41</v>
      </c>
      <c r="E3807" t="s">
        <v>31</v>
      </c>
      <c r="F3807" t="s">
        <v>58</v>
      </c>
      <c r="G3807" t="s">
        <v>90</v>
      </c>
      <c r="H3807">
        <v>21.99</v>
      </c>
      <c r="I3807">
        <v>658</v>
      </c>
      <c r="J3807">
        <v>104.8</v>
      </c>
      <c r="K3807">
        <v>2</v>
      </c>
      <c r="L3807" t="s">
        <v>44</v>
      </c>
      <c r="M3807" t="s">
        <v>45</v>
      </c>
      <c r="N3807">
        <v>53763</v>
      </c>
      <c r="O3807" t="s">
        <v>454</v>
      </c>
      <c r="P3807" t="s">
        <v>62</v>
      </c>
      <c r="Q3807">
        <v>81.44</v>
      </c>
      <c r="R3807">
        <v>2195.6</v>
      </c>
      <c r="S3807">
        <v>1969.74</v>
      </c>
      <c r="T3807">
        <v>8151.26</v>
      </c>
      <c r="U3807" t="str">
        <f>TEXT(Table1[[#This Row],[Booking_Date]],"mmm")</f>
        <v>Aug</v>
      </c>
      <c r="V3807">
        <f>YEAR(Table1[[#This Row],[Booking_Date]])</f>
        <v>2025</v>
      </c>
      <c r="W3807" t="s">
        <v>48</v>
      </c>
      <c r="X3807" t="str">
        <f>IF(Table1[[#This Row],[Freight_Cost]]&gt;50000,"High","Low")</f>
        <v>High</v>
      </c>
      <c r="Y3807" s="5" t="str">
        <f>IF(Table1[[#This Row],[Profit]]&gt;10000,"Good","Average")</f>
        <v>Average</v>
      </c>
      <c r="Z3807" s="5" t="str" cm="1">
        <f t="array" ref="Z3807">_xlfn.IFS(K3807&lt;=5,"Excellent",K3807&lt;=10,"Good",TRUE,"Delayed")</f>
        <v>Excellent</v>
      </c>
      <c r="AA3807" s="5" t="str">
        <f>_xlfn.XLOOKUP(Table1[[#This Row],[Shipment_ID]],A:A,E:E)</f>
        <v>Hapag-Lloyd</v>
      </c>
      <c r="AB3807" s="5">
        <f t="shared" si="59"/>
        <v>8151.26</v>
      </c>
    </row>
    <row r="3808" spans="1:28">
      <c r="A3808" t="s">
        <v>4002</v>
      </c>
      <c r="B3808" s="1">
        <v>46049</v>
      </c>
      <c r="C3808" t="s">
        <v>64</v>
      </c>
      <c r="D3808" t="s">
        <v>65</v>
      </c>
      <c r="E3808" t="s">
        <v>42</v>
      </c>
      <c r="F3808" t="s">
        <v>32</v>
      </c>
      <c r="G3808" t="s">
        <v>52</v>
      </c>
      <c r="H3808">
        <v>24.48</v>
      </c>
      <c r="I3808">
        <v>2754</v>
      </c>
      <c r="J3808">
        <v>91.13</v>
      </c>
      <c r="K3808">
        <v>8</v>
      </c>
      <c r="L3808" t="s">
        <v>44</v>
      </c>
      <c r="M3808" t="s">
        <v>45</v>
      </c>
      <c r="N3808">
        <v>67515.600000000006</v>
      </c>
      <c r="O3808" t="s">
        <v>338</v>
      </c>
      <c r="P3808" t="s">
        <v>37</v>
      </c>
      <c r="Q3808">
        <v>88.87</v>
      </c>
      <c r="R3808">
        <v>6487.2</v>
      </c>
      <c r="S3808">
        <v>3923.33</v>
      </c>
      <c r="T3808">
        <v>9924.89</v>
      </c>
      <c r="U3808" t="str">
        <f>TEXT(Table1[[#This Row],[Booking_Date]],"mmm")</f>
        <v>Jan</v>
      </c>
      <c r="V3808">
        <f>YEAR(Table1[[#This Row],[Booking_Date]])</f>
        <v>2026</v>
      </c>
      <c r="W3808" t="s">
        <v>38</v>
      </c>
      <c r="X3808" t="str">
        <f>IF(Table1[[#This Row],[Freight_Cost]]&gt;50000,"High","Low")</f>
        <v>High</v>
      </c>
      <c r="Y3808" s="5" t="str">
        <f>IF(Table1[[#This Row],[Profit]]&gt;10000,"Good","Average")</f>
        <v>Average</v>
      </c>
      <c r="Z3808" s="5" t="str" cm="1">
        <f t="array" ref="Z3808">_xlfn.IFS(K3808&lt;=5,"Excellent",K3808&lt;=10,"Good",TRUE,"Delayed")</f>
        <v>Good</v>
      </c>
      <c r="AA3808" s="5" t="str">
        <f>_xlfn.XLOOKUP(Table1[[#This Row],[Shipment_ID]],A:A,E:E)</f>
        <v>CMA CGM</v>
      </c>
      <c r="AB3808" s="5">
        <f t="shared" si="59"/>
        <v>9924.89</v>
      </c>
    </row>
    <row r="3809" spans="1:28">
      <c r="A3809" t="s">
        <v>4003</v>
      </c>
      <c r="B3809" s="1">
        <v>45928</v>
      </c>
      <c r="C3809" t="s">
        <v>115</v>
      </c>
      <c r="D3809" t="s">
        <v>72</v>
      </c>
      <c r="E3809" t="s">
        <v>57</v>
      </c>
      <c r="F3809" t="s">
        <v>58</v>
      </c>
      <c r="G3809" t="s">
        <v>52</v>
      </c>
      <c r="H3809">
        <v>18.39</v>
      </c>
      <c r="I3809">
        <v>2015</v>
      </c>
      <c r="J3809">
        <v>103.49</v>
      </c>
      <c r="K3809">
        <v>6</v>
      </c>
      <c r="L3809" t="s">
        <v>34</v>
      </c>
      <c r="M3809" t="s">
        <v>35</v>
      </c>
      <c r="N3809">
        <v>74149.8</v>
      </c>
      <c r="O3809" t="s">
        <v>106</v>
      </c>
      <c r="P3809" t="s">
        <v>74</v>
      </c>
      <c r="Q3809">
        <v>84.41</v>
      </c>
      <c r="R3809">
        <v>4765.6000000000004</v>
      </c>
      <c r="S3809">
        <v>3183.43</v>
      </c>
      <c r="T3809">
        <v>13290.96</v>
      </c>
      <c r="U3809" t="str">
        <f>TEXT(Table1[[#This Row],[Booking_Date]],"mmm")</f>
        <v>Sep</v>
      </c>
      <c r="V3809">
        <f>YEAR(Table1[[#This Row],[Booking_Date]])</f>
        <v>2025</v>
      </c>
      <c r="W3809" t="s">
        <v>48</v>
      </c>
      <c r="X3809" t="str">
        <f>IF(Table1[[#This Row],[Freight_Cost]]&gt;50000,"High","Low")</f>
        <v>High</v>
      </c>
      <c r="Y3809" s="5" t="str">
        <f>IF(Table1[[#This Row],[Profit]]&gt;10000,"Good","Average")</f>
        <v>Good</v>
      </c>
      <c r="Z3809" s="5" t="str" cm="1">
        <f t="array" ref="Z3809">_xlfn.IFS(K3809&lt;=5,"Excellent",K3809&lt;=10,"Good",TRUE,"Delayed")</f>
        <v>Good</v>
      </c>
      <c r="AA3809" s="5" t="str">
        <f>_xlfn.XLOOKUP(Table1[[#This Row],[Shipment_ID]],A:A,E:E)</f>
        <v>Evergreen</v>
      </c>
      <c r="AB3809" s="5">
        <f t="shared" si="59"/>
        <v>13290.96</v>
      </c>
    </row>
    <row r="3810" spans="1:28">
      <c r="A3810" t="s">
        <v>4004</v>
      </c>
      <c r="B3810" s="1">
        <v>45840</v>
      </c>
      <c r="C3810" t="s">
        <v>121</v>
      </c>
      <c r="D3810" t="s">
        <v>82</v>
      </c>
      <c r="E3810" t="s">
        <v>57</v>
      </c>
      <c r="F3810" t="s">
        <v>58</v>
      </c>
      <c r="G3810" t="s">
        <v>52</v>
      </c>
      <c r="H3810">
        <v>17.68</v>
      </c>
      <c r="I3810">
        <v>1573</v>
      </c>
      <c r="J3810">
        <v>96.54</v>
      </c>
      <c r="K3810">
        <v>3</v>
      </c>
      <c r="L3810" t="s">
        <v>68</v>
      </c>
      <c r="M3810" t="s">
        <v>45</v>
      </c>
      <c r="N3810">
        <v>62372.800000000003</v>
      </c>
      <c r="O3810" t="s">
        <v>268</v>
      </c>
      <c r="P3810" t="s">
        <v>74</v>
      </c>
      <c r="Q3810">
        <v>82.87</v>
      </c>
      <c r="R3810">
        <v>3853.2</v>
      </c>
      <c r="S3810">
        <v>3652.42</v>
      </c>
      <c r="T3810">
        <v>7967.18</v>
      </c>
      <c r="U3810" t="str">
        <f>TEXT(Table1[[#This Row],[Booking_Date]],"mmm")</f>
        <v>Jul</v>
      </c>
      <c r="V3810">
        <f>YEAR(Table1[[#This Row],[Booking_Date]])</f>
        <v>2025</v>
      </c>
      <c r="W3810" t="s">
        <v>48</v>
      </c>
      <c r="X3810" t="str">
        <f>IF(Table1[[#This Row],[Freight_Cost]]&gt;50000,"High","Low")</f>
        <v>High</v>
      </c>
      <c r="Y3810" s="5" t="str">
        <f>IF(Table1[[#This Row],[Profit]]&gt;10000,"Good","Average")</f>
        <v>Average</v>
      </c>
      <c r="Z3810" s="5" t="str" cm="1">
        <f t="array" ref="Z3810">_xlfn.IFS(K3810&lt;=5,"Excellent",K3810&lt;=10,"Good",TRUE,"Delayed")</f>
        <v>Excellent</v>
      </c>
      <c r="AA3810" s="5" t="str">
        <f>_xlfn.XLOOKUP(Table1[[#This Row],[Shipment_ID]],A:A,E:E)</f>
        <v>Evergreen</v>
      </c>
      <c r="AB3810" s="5">
        <f t="shared" si="59"/>
        <v>7967.18</v>
      </c>
    </row>
    <row r="3811" spans="1:28">
      <c r="A3811" t="s">
        <v>4005</v>
      </c>
      <c r="B3811" s="1">
        <v>46163</v>
      </c>
      <c r="C3811" t="s">
        <v>64</v>
      </c>
      <c r="D3811" t="s">
        <v>56</v>
      </c>
      <c r="E3811" t="s">
        <v>83</v>
      </c>
      <c r="F3811" t="s">
        <v>58</v>
      </c>
      <c r="G3811" t="s">
        <v>84</v>
      </c>
      <c r="H3811">
        <v>20.440000000000001</v>
      </c>
      <c r="I3811">
        <v>2095</v>
      </c>
      <c r="J3811">
        <v>99.5</v>
      </c>
      <c r="K3811">
        <v>7</v>
      </c>
      <c r="L3811" t="s">
        <v>68</v>
      </c>
      <c r="M3811" t="s">
        <v>35</v>
      </c>
      <c r="N3811">
        <v>73976</v>
      </c>
      <c r="O3811" t="s">
        <v>598</v>
      </c>
      <c r="P3811" t="s">
        <v>70</v>
      </c>
      <c r="Q3811">
        <v>88.65</v>
      </c>
      <c r="R3811">
        <v>5007.6000000000004</v>
      </c>
      <c r="S3811">
        <v>1854.29</v>
      </c>
      <c r="T3811">
        <v>6588.23</v>
      </c>
      <c r="U3811" t="str">
        <f>TEXT(Table1[[#This Row],[Booking_Date]],"mmm")</f>
        <v>May</v>
      </c>
      <c r="V3811">
        <f>YEAR(Table1[[#This Row],[Booking_Date]])</f>
        <v>2026</v>
      </c>
      <c r="W3811" t="s">
        <v>75</v>
      </c>
      <c r="X3811" t="str">
        <f>IF(Table1[[#This Row],[Freight_Cost]]&gt;50000,"High","Low")</f>
        <v>High</v>
      </c>
      <c r="Y3811" s="5" t="str">
        <f>IF(Table1[[#This Row],[Profit]]&gt;10000,"Good","Average")</f>
        <v>Average</v>
      </c>
      <c r="Z3811" s="5" t="str" cm="1">
        <f t="array" ref="Z3811">_xlfn.IFS(K3811&lt;=5,"Excellent",K3811&lt;=10,"Good",TRUE,"Delayed")</f>
        <v>Good</v>
      </c>
      <c r="AA3811" s="5" t="str">
        <f>_xlfn.XLOOKUP(Table1[[#This Row],[Shipment_ID]],A:A,E:E)</f>
        <v>MSC</v>
      </c>
      <c r="AB3811" s="5">
        <f t="shared" si="59"/>
        <v>6588.23</v>
      </c>
    </row>
    <row r="3812" spans="1:28">
      <c r="A3812" t="s">
        <v>4006</v>
      </c>
      <c r="B3812" s="1">
        <v>45458</v>
      </c>
      <c r="C3812" t="s">
        <v>64</v>
      </c>
      <c r="D3812" t="s">
        <v>72</v>
      </c>
      <c r="E3812" t="s">
        <v>83</v>
      </c>
      <c r="F3812" t="s">
        <v>58</v>
      </c>
      <c r="G3812" t="s">
        <v>43</v>
      </c>
      <c r="H3812">
        <v>17.809999999999999</v>
      </c>
      <c r="I3812">
        <v>2423</v>
      </c>
      <c r="J3812">
        <v>102.38</v>
      </c>
      <c r="K3812">
        <v>6</v>
      </c>
      <c r="L3812" t="s">
        <v>68</v>
      </c>
      <c r="M3812" t="s">
        <v>35</v>
      </c>
      <c r="N3812">
        <v>75890.600000000006</v>
      </c>
      <c r="O3812" t="s">
        <v>518</v>
      </c>
      <c r="P3812" t="s">
        <v>74</v>
      </c>
      <c r="Q3812">
        <v>85.3</v>
      </c>
      <c r="R3812">
        <v>5558.4</v>
      </c>
      <c r="S3812">
        <v>1875.26</v>
      </c>
      <c r="T3812">
        <v>9725.81</v>
      </c>
      <c r="U3812" t="str">
        <f>TEXT(Table1[[#This Row],[Booking_Date]],"mmm")</f>
        <v>Jun</v>
      </c>
      <c r="V3812">
        <f>YEAR(Table1[[#This Row],[Booking_Date]])</f>
        <v>2024</v>
      </c>
      <c r="W3812" t="s">
        <v>75</v>
      </c>
      <c r="X3812" t="str">
        <f>IF(Table1[[#This Row],[Freight_Cost]]&gt;50000,"High","Low")</f>
        <v>High</v>
      </c>
      <c r="Y3812" s="5" t="str">
        <f>IF(Table1[[#This Row],[Profit]]&gt;10000,"Good","Average")</f>
        <v>Average</v>
      </c>
      <c r="Z3812" s="5" t="str" cm="1">
        <f t="array" ref="Z3812">_xlfn.IFS(K3812&lt;=5,"Excellent",K3812&lt;=10,"Good",TRUE,"Delayed")</f>
        <v>Good</v>
      </c>
      <c r="AA3812" s="5" t="str">
        <f>_xlfn.XLOOKUP(Table1[[#This Row],[Shipment_ID]],A:A,E:E)</f>
        <v>MSC</v>
      </c>
      <c r="AB3812" s="5">
        <f t="shared" si="59"/>
        <v>9725.81</v>
      </c>
    </row>
    <row r="3813" spans="1:28">
      <c r="A3813" t="s">
        <v>4007</v>
      </c>
      <c r="B3813" s="1">
        <v>45418</v>
      </c>
      <c r="C3813" t="s">
        <v>50</v>
      </c>
      <c r="D3813" t="s">
        <v>51</v>
      </c>
      <c r="E3813" t="s">
        <v>42</v>
      </c>
      <c r="F3813" t="s">
        <v>32</v>
      </c>
      <c r="G3813" t="s">
        <v>59</v>
      </c>
      <c r="H3813">
        <v>14.98</v>
      </c>
      <c r="I3813">
        <v>1800</v>
      </c>
      <c r="J3813">
        <v>99.9</v>
      </c>
      <c r="K3813">
        <v>5</v>
      </c>
      <c r="L3813" t="s">
        <v>44</v>
      </c>
      <c r="M3813" t="s">
        <v>45</v>
      </c>
      <c r="N3813">
        <v>48570</v>
      </c>
      <c r="O3813" t="s">
        <v>259</v>
      </c>
      <c r="P3813" t="s">
        <v>37</v>
      </c>
      <c r="Q3813">
        <v>83.97</v>
      </c>
      <c r="R3813">
        <v>4199.2</v>
      </c>
      <c r="S3813">
        <v>2838.21</v>
      </c>
      <c r="T3813">
        <v>8139.89</v>
      </c>
      <c r="U3813" t="str">
        <f>TEXT(Table1[[#This Row],[Booking_Date]],"mmm")</f>
        <v>May</v>
      </c>
      <c r="V3813">
        <f>YEAR(Table1[[#This Row],[Booking_Date]])</f>
        <v>2024</v>
      </c>
      <c r="W3813" t="s">
        <v>75</v>
      </c>
      <c r="X3813" t="str">
        <f>IF(Table1[[#This Row],[Freight_Cost]]&gt;50000,"High","Low")</f>
        <v>Low</v>
      </c>
      <c r="Y3813" s="5" t="str">
        <f>IF(Table1[[#This Row],[Profit]]&gt;10000,"Good","Average")</f>
        <v>Average</v>
      </c>
      <c r="Z3813" s="5" t="str" cm="1">
        <f t="array" ref="Z3813">_xlfn.IFS(K3813&lt;=5,"Excellent",K3813&lt;=10,"Good",TRUE,"Delayed")</f>
        <v>Excellent</v>
      </c>
      <c r="AA3813" s="5" t="str">
        <f>_xlfn.XLOOKUP(Table1[[#This Row],[Shipment_ID]],A:A,E:E)</f>
        <v>CMA CGM</v>
      </c>
      <c r="AB3813" s="5">
        <f t="shared" si="59"/>
        <v>8139.89</v>
      </c>
    </row>
    <row r="3814" spans="1:28">
      <c r="A3814" t="s">
        <v>4008</v>
      </c>
      <c r="B3814" s="1">
        <v>45560</v>
      </c>
      <c r="C3814" t="s">
        <v>121</v>
      </c>
      <c r="D3814" t="s">
        <v>65</v>
      </c>
      <c r="E3814" t="s">
        <v>42</v>
      </c>
      <c r="F3814" t="s">
        <v>58</v>
      </c>
      <c r="G3814" t="s">
        <v>52</v>
      </c>
      <c r="H3814">
        <v>18.79</v>
      </c>
      <c r="I3814">
        <v>2749</v>
      </c>
      <c r="J3814">
        <v>100.88</v>
      </c>
      <c r="K3814">
        <v>8</v>
      </c>
      <c r="L3814" t="s">
        <v>44</v>
      </c>
      <c r="M3814" t="s">
        <v>60</v>
      </c>
      <c r="N3814">
        <v>74004.600000000006</v>
      </c>
      <c r="O3814" t="s">
        <v>461</v>
      </c>
      <c r="P3814" t="s">
        <v>74</v>
      </c>
      <c r="Q3814">
        <v>82.28</v>
      </c>
      <c r="R3814">
        <v>6249.6</v>
      </c>
      <c r="S3814">
        <v>2708.5</v>
      </c>
      <c r="T3814">
        <v>6880.84</v>
      </c>
      <c r="U3814" t="str">
        <f>TEXT(Table1[[#This Row],[Booking_Date]],"mmm")</f>
        <v>Sep</v>
      </c>
      <c r="V3814">
        <f>YEAR(Table1[[#This Row],[Booking_Date]])</f>
        <v>2024</v>
      </c>
      <c r="W3814" t="s">
        <v>48</v>
      </c>
      <c r="X3814" t="str">
        <f>IF(Table1[[#This Row],[Freight_Cost]]&gt;50000,"High","Low")</f>
        <v>High</v>
      </c>
      <c r="Y3814" s="5" t="str">
        <f>IF(Table1[[#This Row],[Profit]]&gt;10000,"Good","Average")</f>
        <v>Average</v>
      </c>
      <c r="Z3814" s="5" t="str" cm="1">
        <f t="array" ref="Z3814">_xlfn.IFS(K3814&lt;=5,"Excellent",K3814&lt;=10,"Good",TRUE,"Delayed")</f>
        <v>Good</v>
      </c>
      <c r="AA3814" s="5" t="str">
        <f>_xlfn.XLOOKUP(Table1[[#This Row],[Shipment_ID]],A:A,E:E)</f>
        <v>CMA CGM</v>
      </c>
      <c r="AB3814" s="5">
        <f t="shared" si="59"/>
        <v>6880.84</v>
      </c>
    </row>
    <row r="3815" spans="1:28">
      <c r="A3815" t="s">
        <v>4009</v>
      </c>
      <c r="B3815" s="1">
        <v>45660</v>
      </c>
      <c r="C3815" t="s">
        <v>29</v>
      </c>
      <c r="D3815" t="s">
        <v>82</v>
      </c>
      <c r="E3815" t="s">
        <v>66</v>
      </c>
      <c r="F3815" t="s">
        <v>32</v>
      </c>
      <c r="G3815" t="s">
        <v>43</v>
      </c>
      <c r="H3815">
        <v>13.78</v>
      </c>
      <c r="I3815">
        <v>1404</v>
      </c>
      <c r="J3815">
        <v>104.32</v>
      </c>
      <c r="K3815">
        <v>3</v>
      </c>
      <c r="L3815" t="s">
        <v>68</v>
      </c>
      <c r="M3815" t="s">
        <v>45</v>
      </c>
      <c r="N3815">
        <v>45768.4</v>
      </c>
      <c r="O3815" t="s">
        <v>385</v>
      </c>
      <c r="P3815" t="s">
        <v>78</v>
      </c>
      <c r="Q3815">
        <v>84.05</v>
      </c>
      <c r="R3815">
        <v>3359.2</v>
      </c>
      <c r="S3815">
        <v>4146.54</v>
      </c>
      <c r="T3815">
        <v>8149.85</v>
      </c>
      <c r="U3815" t="str">
        <f>TEXT(Table1[[#This Row],[Booking_Date]],"mmm")</f>
        <v>Jan</v>
      </c>
      <c r="V3815">
        <f>YEAR(Table1[[#This Row],[Booking_Date]])</f>
        <v>2025</v>
      </c>
      <c r="W3815" t="s">
        <v>38</v>
      </c>
      <c r="X3815" t="str">
        <f>IF(Table1[[#This Row],[Freight_Cost]]&gt;50000,"High","Low")</f>
        <v>Low</v>
      </c>
      <c r="Y3815" s="5" t="str">
        <f>IF(Table1[[#This Row],[Profit]]&gt;10000,"Good","Average")</f>
        <v>Average</v>
      </c>
      <c r="Z3815" s="5" t="str" cm="1">
        <f t="array" ref="Z3815">_xlfn.IFS(K3815&lt;=5,"Excellent",K3815&lt;=10,"Good",TRUE,"Delayed")</f>
        <v>Excellent</v>
      </c>
      <c r="AA3815" s="5" t="str">
        <f>_xlfn.XLOOKUP(Table1[[#This Row],[Shipment_ID]],A:A,E:E)</f>
        <v>COSCO</v>
      </c>
      <c r="AB3815" s="5">
        <f t="shared" si="59"/>
        <v>8149.85</v>
      </c>
    </row>
    <row r="3816" spans="1:28">
      <c r="A3816" t="s">
        <v>4010</v>
      </c>
      <c r="B3816" s="1">
        <v>45891</v>
      </c>
      <c r="C3816" t="s">
        <v>64</v>
      </c>
      <c r="D3816" t="s">
        <v>56</v>
      </c>
      <c r="E3816" t="s">
        <v>66</v>
      </c>
      <c r="F3816" t="s">
        <v>58</v>
      </c>
      <c r="G3816" t="s">
        <v>67</v>
      </c>
      <c r="H3816">
        <v>16.72</v>
      </c>
      <c r="I3816">
        <v>1514</v>
      </c>
      <c r="J3816">
        <v>99.68</v>
      </c>
      <c r="K3816">
        <v>4</v>
      </c>
      <c r="L3816" t="s">
        <v>34</v>
      </c>
      <c r="M3816" t="s">
        <v>35</v>
      </c>
      <c r="N3816">
        <v>66177.600000000006</v>
      </c>
      <c r="O3816" t="s">
        <v>338</v>
      </c>
      <c r="P3816" t="s">
        <v>47</v>
      </c>
      <c r="Q3816">
        <v>88.7</v>
      </c>
      <c r="R3816">
        <v>3696.8</v>
      </c>
      <c r="S3816">
        <v>2468.8200000000002</v>
      </c>
      <c r="T3816">
        <v>6376.48</v>
      </c>
      <c r="U3816" t="str">
        <f>TEXT(Table1[[#This Row],[Booking_Date]],"mmm")</f>
        <v>Aug</v>
      </c>
      <c r="V3816">
        <f>YEAR(Table1[[#This Row],[Booking_Date]])</f>
        <v>2025</v>
      </c>
      <c r="W3816" t="s">
        <v>48</v>
      </c>
      <c r="X3816" t="str">
        <f>IF(Table1[[#This Row],[Freight_Cost]]&gt;50000,"High","Low")</f>
        <v>High</v>
      </c>
      <c r="Y3816" s="5" t="str">
        <f>IF(Table1[[#This Row],[Profit]]&gt;10000,"Good","Average")</f>
        <v>Average</v>
      </c>
      <c r="Z3816" s="5" t="str" cm="1">
        <f t="array" ref="Z3816">_xlfn.IFS(K3816&lt;=5,"Excellent",K3816&lt;=10,"Good",TRUE,"Delayed")</f>
        <v>Excellent</v>
      </c>
      <c r="AA3816" s="5" t="str">
        <f>_xlfn.XLOOKUP(Table1[[#This Row],[Shipment_ID]],A:A,E:E)</f>
        <v>COSCO</v>
      </c>
      <c r="AB3816" s="5">
        <f t="shared" si="59"/>
        <v>6376.48</v>
      </c>
    </row>
    <row r="3817" spans="1:28">
      <c r="A3817" t="s">
        <v>4011</v>
      </c>
      <c r="B3817" s="1">
        <v>45999</v>
      </c>
      <c r="C3817" t="s">
        <v>64</v>
      </c>
      <c r="D3817" t="s">
        <v>51</v>
      </c>
      <c r="E3817" t="s">
        <v>99</v>
      </c>
      <c r="F3817" t="s">
        <v>58</v>
      </c>
      <c r="G3817" t="s">
        <v>33</v>
      </c>
      <c r="H3817">
        <v>19.559999999999999</v>
      </c>
      <c r="I3817">
        <v>1724</v>
      </c>
      <c r="J3817">
        <v>102.23</v>
      </c>
      <c r="K3817">
        <v>5</v>
      </c>
      <c r="L3817" t="s">
        <v>44</v>
      </c>
      <c r="M3817" t="s">
        <v>45</v>
      </c>
      <c r="N3817">
        <v>64059.6</v>
      </c>
      <c r="O3817" t="s">
        <v>236</v>
      </c>
      <c r="P3817" t="s">
        <v>47</v>
      </c>
      <c r="Q3817">
        <v>83.75</v>
      </c>
      <c r="R3817">
        <v>4230.3999999999996</v>
      </c>
      <c r="S3817">
        <v>4250.0200000000004</v>
      </c>
      <c r="T3817">
        <v>11208.6</v>
      </c>
      <c r="U3817" t="str">
        <f>TEXT(Table1[[#This Row],[Booking_Date]],"mmm")</f>
        <v>Dec</v>
      </c>
      <c r="V3817">
        <f>YEAR(Table1[[#This Row],[Booking_Date]])</f>
        <v>2025</v>
      </c>
      <c r="W3817" t="s">
        <v>104</v>
      </c>
      <c r="X3817" t="str">
        <f>IF(Table1[[#This Row],[Freight_Cost]]&gt;50000,"High","Low")</f>
        <v>High</v>
      </c>
      <c r="Y3817" s="5" t="str">
        <f>IF(Table1[[#This Row],[Profit]]&gt;10000,"Good","Average")</f>
        <v>Good</v>
      </c>
      <c r="Z3817" s="5" t="str" cm="1">
        <f t="array" ref="Z3817">_xlfn.IFS(K3817&lt;=5,"Excellent",K3817&lt;=10,"Good",TRUE,"Delayed")</f>
        <v>Excellent</v>
      </c>
      <c r="AA3817" s="5" t="str">
        <f>_xlfn.XLOOKUP(Table1[[#This Row],[Shipment_ID]],A:A,E:E)</f>
        <v>ONE</v>
      </c>
      <c r="AB3817" s="5">
        <f t="shared" si="59"/>
        <v>11208.6</v>
      </c>
    </row>
    <row r="3818" spans="1:28">
      <c r="A3818" t="s">
        <v>4012</v>
      </c>
      <c r="B3818" s="1">
        <v>45430</v>
      </c>
      <c r="C3818" t="s">
        <v>40</v>
      </c>
      <c r="D3818" t="s">
        <v>41</v>
      </c>
      <c r="E3818" t="s">
        <v>83</v>
      </c>
      <c r="F3818" t="s">
        <v>32</v>
      </c>
      <c r="G3818" t="s">
        <v>33</v>
      </c>
      <c r="H3818">
        <v>17.649999999999999</v>
      </c>
      <c r="I3818">
        <v>648</v>
      </c>
      <c r="J3818">
        <v>101.03</v>
      </c>
      <c r="K3818">
        <v>2</v>
      </c>
      <c r="L3818" t="s">
        <v>44</v>
      </c>
      <c r="M3818" t="s">
        <v>45</v>
      </c>
      <c r="N3818">
        <v>37284.6</v>
      </c>
      <c r="O3818" t="s">
        <v>328</v>
      </c>
      <c r="P3818" t="s">
        <v>54</v>
      </c>
      <c r="Q3818">
        <v>85.75</v>
      </c>
      <c r="R3818">
        <v>2002</v>
      </c>
      <c r="S3818">
        <v>3647.71</v>
      </c>
      <c r="T3818">
        <v>5085.8900000000003</v>
      </c>
      <c r="U3818" t="str">
        <f>TEXT(Table1[[#This Row],[Booking_Date]],"mmm")</f>
        <v>May</v>
      </c>
      <c r="V3818">
        <f>YEAR(Table1[[#This Row],[Booking_Date]])</f>
        <v>2024</v>
      </c>
      <c r="W3818" t="s">
        <v>75</v>
      </c>
      <c r="X3818" t="str">
        <f>IF(Table1[[#This Row],[Freight_Cost]]&gt;50000,"High","Low")</f>
        <v>Low</v>
      </c>
      <c r="Y3818" s="5" t="str">
        <f>IF(Table1[[#This Row],[Profit]]&gt;10000,"Good","Average")</f>
        <v>Average</v>
      </c>
      <c r="Z3818" s="5" t="str" cm="1">
        <f t="array" ref="Z3818">_xlfn.IFS(K3818&lt;=5,"Excellent",K3818&lt;=10,"Good",TRUE,"Delayed")</f>
        <v>Excellent</v>
      </c>
      <c r="AA3818" s="5" t="str">
        <f>_xlfn.XLOOKUP(Table1[[#This Row],[Shipment_ID]],A:A,E:E)</f>
        <v>MSC</v>
      </c>
      <c r="AB3818" s="5">
        <f t="shared" si="59"/>
        <v>5085.8900000000003</v>
      </c>
    </row>
    <row r="3819" spans="1:28">
      <c r="A3819" t="s">
        <v>4013</v>
      </c>
      <c r="B3819" s="1">
        <v>46010</v>
      </c>
      <c r="C3819" t="s">
        <v>89</v>
      </c>
      <c r="D3819" t="s">
        <v>65</v>
      </c>
      <c r="E3819" t="s">
        <v>57</v>
      </c>
      <c r="F3819" t="s">
        <v>58</v>
      </c>
      <c r="G3819" t="s">
        <v>84</v>
      </c>
      <c r="H3819">
        <v>25.36</v>
      </c>
      <c r="I3819">
        <v>2316</v>
      </c>
      <c r="J3819">
        <v>104.32</v>
      </c>
      <c r="K3819">
        <v>7</v>
      </c>
      <c r="L3819" t="s">
        <v>34</v>
      </c>
      <c r="M3819" t="s">
        <v>35</v>
      </c>
      <c r="N3819">
        <v>84134.399999999994</v>
      </c>
      <c r="O3819" t="s">
        <v>118</v>
      </c>
      <c r="P3819" t="s">
        <v>37</v>
      </c>
      <c r="Q3819">
        <v>81.83</v>
      </c>
      <c r="R3819">
        <v>5646.4</v>
      </c>
      <c r="S3819">
        <v>4618.67</v>
      </c>
      <c r="T3819">
        <v>12107.04</v>
      </c>
      <c r="U3819" t="str">
        <f>TEXT(Table1[[#This Row],[Booking_Date]],"mmm")</f>
        <v>Dec</v>
      </c>
      <c r="V3819">
        <f>YEAR(Table1[[#This Row],[Booking_Date]])</f>
        <v>2025</v>
      </c>
      <c r="W3819" t="s">
        <v>104</v>
      </c>
      <c r="X3819" t="str">
        <f>IF(Table1[[#This Row],[Freight_Cost]]&gt;50000,"High","Low")</f>
        <v>High</v>
      </c>
      <c r="Y3819" s="5" t="str">
        <f>IF(Table1[[#This Row],[Profit]]&gt;10000,"Good","Average")</f>
        <v>Good</v>
      </c>
      <c r="Z3819" s="5" t="str" cm="1">
        <f t="array" ref="Z3819">_xlfn.IFS(K3819&lt;=5,"Excellent",K3819&lt;=10,"Good",TRUE,"Delayed")</f>
        <v>Good</v>
      </c>
      <c r="AA3819" s="5" t="str">
        <f>_xlfn.XLOOKUP(Table1[[#This Row],[Shipment_ID]],A:A,E:E)</f>
        <v>Evergreen</v>
      </c>
      <c r="AB3819" s="5">
        <f t="shared" si="59"/>
        <v>12107.04</v>
      </c>
    </row>
    <row r="3820" spans="1:28">
      <c r="A3820" t="s">
        <v>4014</v>
      </c>
      <c r="B3820" s="1">
        <v>46066</v>
      </c>
      <c r="C3820" t="s">
        <v>64</v>
      </c>
      <c r="D3820" t="s">
        <v>65</v>
      </c>
      <c r="E3820" t="s">
        <v>57</v>
      </c>
      <c r="F3820" t="s">
        <v>58</v>
      </c>
      <c r="G3820" t="s">
        <v>59</v>
      </c>
      <c r="H3820">
        <v>12.41</v>
      </c>
      <c r="I3820">
        <v>2356</v>
      </c>
      <c r="J3820">
        <v>94.35</v>
      </c>
      <c r="K3820">
        <v>5</v>
      </c>
      <c r="L3820" t="s">
        <v>68</v>
      </c>
      <c r="M3820" t="s">
        <v>35</v>
      </c>
      <c r="N3820">
        <v>69263</v>
      </c>
      <c r="O3820" t="s">
        <v>95</v>
      </c>
      <c r="P3820" t="s">
        <v>37</v>
      </c>
      <c r="Q3820">
        <v>83.83</v>
      </c>
      <c r="R3820">
        <v>5208.3999999999996</v>
      </c>
      <c r="S3820">
        <v>3475.55</v>
      </c>
      <c r="T3820">
        <v>11068.39</v>
      </c>
      <c r="U3820" t="str">
        <f>TEXT(Table1[[#This Row],[Booking_Date]],"mmm")</f>
        <v>Feb</v>
      </c>
      <c r="V3820">
        <f>YEAR(Table1[[#This Row],[Booking_Date]])</f>
        <v>2026</v>
      </c>
      <c r="W3820" t="s">
        <v>38</v>
      </c>
      <c r="X3820" t="str">
        <f>IF(Table1[[#This Row],[Freight_Cost]]&gt;50000,"High","Low")</f>
        <v>High</v>
      </c>
      <c r="Y3820" s="5" t="str">
        <f>IF(Table1[[#This Row],[Profit]]&gt;10000,"Good","Average")</f>
        <v>Good</v>
      </c>
      <c r="Z3820" s="5" t="str" cm="1">
        <f t="array" ref="Z3820">_xlfn.IFS(K3820&lt;=5,"Excellent",K3820&lt;=10,"Good",TRUE,"Delayed")</f>
        <v>Excellent</v>
      </c>
      <c r="AA3820" s="5" t="str">
        <f>_xlfn.XLOOKUP(Table1[[#This Row],[Shipment_ID]],A:A,E:E)</f>
        <v>Evergreen</v>
      </c>
      <c r="AB3820" s="5">
        <f t="shared" si="59"/>
        <v>11068.39</v>
      </c>
    </row>
    <row r="3821" spans="1:28">
      <c r="A3821" t="s">
        <v>4015</v>
      </c>
      <c r="B3821" s="1">
        <v>45855</v>
      </c>
      <c r="C3821" t="s">
        <v>64</v>
      </c>
      <c r="D3821" t="s">
        <v>56</v>
      </c>
      <c r="E3821" t="s">
        <v>102</v>
      </c>
      <c r="F3821" t="s">
        <v>32</v>
      </c>
      <c r="G3821" t="s">
        <v>67</v>
      </c>
      <c r="H3821">
        <v>12.92</v>
      </c>
      <c r="I3821">
        <v>1005</v>
      </c>
      <c r="J3821">
        <v>85.63</v>
      </c>
      <c r="K3821">
        <v>2</v>
      </c>
      <c r="L3821" t="s">
        <v>68</v>
      </c>
      <c r="M3821" t="s">
        <v>35</v>
      </c>
      <c r="N3821">
        <v>40463.599999999999</v>
      </c>
      <c r="O3821" t="s">
        <v>432</v>
      </c>
      <c r="P3821" t="s">
        <v>62</v>
      </c>
      <c r="Q3821">
        <v>87.97</v>
      </c>
      <c r="R3821">
        <v>2526.8000000000002</v>
      </c>
      <c r="S3821">
        <v>4219.6000000000004</v>
      </c>
      <c r="T3821">
        <v>5011.3599999999997</v>
      </c>
      <c r="U3821" t="str">
        <f>TEXT(Table1[[#This Row],[Booking_Date]],"mmm")</f>
        <v>Jul</v>
      </c>
      <c r="V3821">
        <f>YEAR(Table1[[#This Row],[Booking_Date]])</f>
        <v>2025</v>
      </c>
      <c r="W3821" t="s">
        <v>48</v>
      </c>
      <c r="X3821" t="str">
        <f>IF(Table1[[#This Row],[Freight_Cost]]&gt;50000,"High","Low")</f>
        <v>Low</v>
      </c>
      <c r="Y3821" s="5" t="str">
        <f>IF(Table1[[#This Row],[Profit]]&gt;10000,"Good","Average")</f>
        <v>Average</v>
      </c>
      <c r="Z3821" s="5" t="str" cm="1">
        <f t="array" ref="Z3821">_xlfn.IFS(K3821&lt;=5,"Excellent",K3821&lt;=10,"Good",TRUE,"Delayed")</f>
        <v>Excellent</v>
      </c>
      <c r="AA3821" s="5" t="str">
        <f>_xlfn.XLOOKUP(Table1[[#This Row],[Shipment_ID]],A:A,E:E)</f>
        <v>Maersk</v>
      </c>
      <c r="AB3821" s="5">
        <f t="shared" si="59"/>
        <v>5011.3599999999997</v>
      </c>
    </row>
    <row r="3822" spans="1:28">
      <c r="A3822" t="s">
        <v>4016</v>
      </c>
      <c r="B3822" s="1">
        <v>45500</v>
      </c>
      <c r="C3822" t="s">
        <v>115</v>
      </c>
      <c r="D3822" t="s">
        <v>82</v>
      </c>
      <c r="E3822" t="s">
        <v>42</v>
      </c>
      <c r="F3822" t="s">
        <v>32</v>
      </c>
      <c r="G3822" t="s">
        <v>84</v>
      </c>
      <c r="H3822">
        <v>22.73</v>
      </c>
      <c r="I3822">
        <v>2017</v>
      </c>
      <c r="J3822">
        <v>94.84</v>
      </c>
      <c r="K3822">
        <v>6</v>
      </c>
      <c r="L3822" t="s">
        <v>44</v>
      </c>
      <c r="M3822" t="s">
        <v>35</v>
      </c>
      <c r="N3822">
        <v>60041.8</v>
      </c>
      <c r="O3822" t="s">
        <v>46</v>
      </c>
      <c r="P3822" t="s">
        <v>78</v>
      </c>
      <c r="Q3822">
        <v>82.03</v>
      </c>
      <c r="R3822">
        <v>4943.2</v>
      </c>
      <c r="S3822">
        <v>1556.14</v>
      </c>
      <c r="T3822">
        <v>10665.2</v>
      </c>
      <c r="U3822" t="str">
        <f>TEXT(Table1[[#This Row],[Booking_Date]],"mmm")</f>
        <v>Jul</v>
      </c>
      <c r="V3822">
        <f>YEAR(Table1[[#This Row],[Booking_Date]])</f>
        <v>2024</v>
      </c>
      <c r="W3822" t="s">
        <v>48</v>
      </c>
      <c r="X3822" t="str">
        <f>IF(Table1[[#This Row],[Freight_Cost]]&gt;50000,"High","Low")</f>
        <v>High</v>
      </c>
      <c r="Y3822" s="5" t="str">
        <f>IF(Table1[[#This Row],[Profit]]&gt;10000,"Good","Average")</f>
        <v>Good</v>
      </c>
      <c r="Z3822" s="5" t="str" cm="1">
        <f t="array" ref="Z3822">_xlfn.IFS(K3822&lt;=5,"Excellent",K3822&lt;=10,"Good",TRUE,"Delayed")</f>
        <v>Good</v>
      </c>
      <c r="AA3822" s="5" t="str">
        <f>_xlfn.XLOOKUP(Table1[[#This Row],[Shipment_ID]],A:A,E:E)</f>
        <v>CMA CGM</v>
      </c>
      <c r="AB3822" s="5">
        <f t="shared" si="59"/>
        <v>10665.2</v>
      </c>
    </row>
    <row r="3823" spans="1:28">
      <c r="A3823" t="s">
        <v>4017</v>
      </c>
      <c r="B3823" s="1">
        <v>45362</v>
      </c>
      <c r="C3823" t="s">
        <v>115</v>
      </c>
      <c r="D3823" t="s">
        <v>82</v>
      </c>
      <c r="E3823" t="s">
        <v>42</v>
      </c>
      <c r="F3823" t="s">
        <v>32</v>
      </c>
      <c r="G3823" t="s">
        <v>90</v>
      </c>
      <c r="H3823">
        <v>14.35</v>
      </c>
      <c r="I3823">
        <v>1640</v>
      </c>
      <c r="J3823">
        <v>86.09</v>
      </c>
      <c r="K3823">
        <v>5</v>
      </c>
      <c r="L3823" t="s">
        <v>68</v>
      </c>
      <c r="M3823" t="s">
        <v>60</v>
      </c>
      <c r="N3823">
        <v>45425.8</v>
      </c>
      <c r="O3823" t="s">
        <v>989</v>
      </c>
      <c r="P3823" t="s">
        <v>62</v>
      </c>
      <c r="Q3823">
        <v>84.18</v>
      </c>
      <c r="R3823">
        <v>3854</v>
      </c>
      <c r="S3823">
        <v>3592.42</v>
      </c>
      <c r="T3823">
        <v>4088.17</v>
      </c>
      <c r="U3823" t="str">
        <f>TEXT(Table1[[#This Row],[Booking_Date]],"mmm")</f>
        <v>Mar</v>
      </c>
      <c r="V3823">
        <f>YEAR(Table1[[#This Row],[Booking_Date]])</f>
        <v>2024</v>
      </c>
      <c r="W3823" t="s">
        <v>38</v>
      </c>
      <c r="X3823" t="str">
        <f>IF(Table1[[#This Row],[Freight_Cost]]&gt;50000,"High","Low")</f>
        <v>Low</v>
      </c>
      <c r="Y3823" s="5" t="str">
        <f>IF(Table1[[#This Row],[Profit]]&gt;10000,"Good","Average")</f>
        <v>Average</v>
      </c>
      <c r="Z3823" s="5" t="str" cm="1">
        <f t="array" ref="Z3823">_xlfn.IFS(K3823&lt;=5,"Excellent",K3823&lt;=10,"Good",TRUE,"Delayed")</f>
        <v>Excellent</v>
      </c>
      <c r="AA3823" s="5" t="str">
        <f>_xlfn.XLOOKUP(Table1[[#This Row],[Shipment_ID]],A:A,E:E)</f>
        <v>CMA CGM</v>
      </c>
      <c r="AB3823" s="5">
        <f t="shared" si="59"/>
        <v>4088.17</v>
      </c>
    </row>
    <row r="3824" spans="1:28">
      <c r="A3824" t="s">
        <v>4018</v>
      </c>
      <c r="B3824" s="1">
        <v>45677</v>
      </c>
      <c r="C3824" t="s">
        <v>29</v>
      </c>
      <c r="D3824" t="s">
        <v>108</v>
      </c>
      <c r="E3824" t="s">
        <v>42</v>
      </c>
      <c r="F3824" t="s">
        <v>58</v>
      </c>
      <c r="G3824" t="s">
        <v>52</v>
      </c>
      <c r="H3824">
        <v>23.12</v>
      </c>
      <c r="I3824">
        <v>1669</v>
      </c>
      <c r="J3824">
        <v>88.67</v>
      </c>
      <c r="K3824">
        <v>6</v>
      </c>
      <c r="L3824" t="s">
        <v>68</v>
      </c>
      <c r="M3824" t="s">
        <v>60</v>
      </c>
      <c r="N3824">
        <v>65976.399999999994</v>
      </c>
      <c r="O3824" t="s">
        <v>122</v>
      </c>
      <c r="P3824" t="s">
        <v>70</v>
      </c>
      <c r="Q3824">
        <v>88.58</v>
      </c>
      <c r="R3824">
        <v>4262.8</v>
      </c>
      <c r="S3824">
        <v>4643.0600000000004</v>
      </c>
      <c r="T3824">
        <v>5365.04</v>
      </c>
      <c r="U3824" t="str">
        <f>TEXT(Table1[[#This Row],[Booking_Date]],"mmm")</f>
        <v>Jan</v>
      </c>
      <c r="V3824">
        <f>YEAR(Table1[[#This Row],[Booking_Date]])</f>
        <v>2025</v>
      </c>
      <c r="W3824" t="s">
        <v>38</v>
      </c>
      <c r="X3824" t="str">
        <f>IF(Table1[[#This Row],[Freight_Cost]]&gt;50000,"High","Low")</f>
        <v>High</v>
      </c>
      <c r="Y3824" s="5" t="str">
        <f>IF(Table1[[#This Row],[Profit]]&gt;10000,"Good","Average")</f>
        <v>Average</v>
      </c>
      <c r="Z3824" s="5" t="str" cm="1">
        <f t="array" ref="Z3824">_xlfn.IFS(K3824&lt;=5,"Excellent",K3824&lt;=10,"Good",TRUE,"Delayed")</f>
        <v>Good</v>
      </c>
      <c r="AA3824" s="5" t="str">
        <f>_xlfn.XLOOKUP(Table1[[#This Row],[Shipment_ID]],A:A,E:E)</f>
        <v>CMA CGM</v>
      </c>
      <c r="AB3824" s="5">
        <f t="shared" si="59"/>
        <v>5365.04</v>
      </c>
    </row>
    <row r="3825" spans="1:28">
      <c r="A3825" t="s">
        <v>4019</v>
      </c>
      <c r="B3825" s="1">
        <v>45698</v>
      </c>
      <c r="C3825" t="s">
        <v>115</v>
      </c>
      <c r="D3825" t="s">
        <v>65</v>
      </c>
      <c r="E3825" t="s">
        <v>57</v>
      </c>
      <c r="F3825" t="s">
        <v>32</v>
      </c>
      <c r="G3825" t="s">
        <v>90</v>
      </c>
      <c r="H3825">
        <v>12.75</v>
      </c>
      <c r="I3825">
        <v>1601</v>
      </c>
      <c r="J3825">
        <v>99.31</v>
      </c>
      <c r="K3825">
        <v>4</v>
      </c>
      <c r="L3825" t="s">
        <v>44</v>
      </c>
      <c r="M3825" t="s">
        <v>35</v>
      </c>
      <c r="N3825">
        <v>46604.2</v>
      </c>
      <c r="O3825" t="s">
        <v>170</v>
      </c>
      <c r="P3825" t="s">
        <v>62</v>
      </c>
      <c r="Q3825">
        <v>84.6</v>
      </c>
      <c r="R3825">
        <v>3712</v>
      </c>
      <c r="S3825">
        <v>2973.46</v>
      </c>
      <c r="T3825">
        <v>5184.49</v>
      </c>
      <c r="U3825" t="str">
        <f>TEXT(Table1[[#This Row],[Booking_Date]],"mmm")</f>
        <v>Feb</v>
      </c>
      <c r="V3825">
        <f>YEAR(Table1[[#This Row],[Booking_Date]])</f>
        <v>2025</v>
      </c>
      <c r="W3825" t="s">
        <v>38</v>
      </c>
      <c r="X3825" t="str">
        <f>IF(Table1[[#This Row],[Freight_Cost]]&gt;50000,"High","Low")</f>
        <v>Low</v>
      </c>
      <c r="Y3825" s="5" t="str">
        <f>IF(Table1[[#This Row],[Profit]]&gt;10000,"Good","Average")</f>
        <v>Average</v>
      </c>
      <c r="Z3825" s="5" t="str" cm="1">
        <f t="array" ref="Z3825">_xlfn.IFS(K3825&lt;=5,"Excellent",K3825&lt;=10,"Good",TRUE,"Delayed")</f>
        <v>Excellent</v>
      </c>
      <c r="AA3825" s="5" t="str">
        <f>_xlfn.XLOOKUP(Table1[[#This Row],[Shipment_ID]],A:A,E:E)</f>
        <v>Evergreen</v>
      </c>
      <c r="AB3825" s="5">
        <f t="shared" si="59"/>
        <v>5184.49</v>
      </c>
    </row>
    <row r="3826" spans="1:28">
      <c r="A3826" t="s">
        <v>4020</v>
      </c>
      <c r="B3826" s="1">
        <v>45392</v>
      </c>
      <c r="C3826" t="s">
        <v>64</v>
      </c>
      <c r="D3826" t="s">
        <v>72</v>
      </c>
      <c r="E3826" t="s">
        <v>99</v>
      </c>
      <c r="F3826" t="s">
        <v>58</v>
      </c>
      <c r="G3826" t="s">
        <v>43</v>
      </c>
      <c r="H3826">
        <v>10.77</v>
      </c>
      <c r="I3826">
        <v>1556</v>
      </c>
      <c r="J3826">
        <v>93.25</v>
      </c>
      <c r="K3826">
        <v>3</v>
      </c>
      <c r="L3826" t="s">
        <v>34</v>
      </c>
      <c r="M3826" t="s">
        <v>60</v>
      </c>
      <c r="N3826">
        <v>56555</v>
      </c>
      <c r="O3826" t="s">
        <v>989</v>
      </c>
      <c r="P3826" t="s">
        <v>37</v>
      </c>
      <c r="Q3826">
        <v>88.89</v>
      </c>
      <c r="R3826">
        <v>3542.8</v>
      </c>
      <c r="S3826">
        <v>3715.65</v>
      </c>
      <c r="T3826">
        <v>7585.61</v>
      </c>
      <c r="U3826" t="str">
        <f>TEXT(Table1[[#This Row],[Booking_Date]],"mmm")</f>
        <v>Apr</v>
      </c>
      <c r="V3826">
        <f>YEAR(Table1[[#This Row],[Booking_Date]])</f>
        <v>2024</v>
      </c>
      <c r="W3826" t="s">
        <v>75</v>
      </c>
      <c r="X3826" t="str">
        <f>IF(Table1[[#This Row],[Freight_Cost]]&gt;50000,"High","Low")</f>
        <v>High</v>
      </c>
      <c r="Y3826" s="5" t="str">
        <f>IF(Table1[[#This Row],[Profit]]&gt;10000,"Good","Average")</f>
        <v>Average</v>
      </c>
      <c r="Z3826" s="5" t="str" cm="1">
        <f t="array" ref="Z3826">_xlfn.IFS(K3826&lt;=5,"Excellent",K3826&lt;=10,"Good",TRUE,"Delayed")</f>
        <v>Excellent</v>
      </c>
      <c r="AA3826" s="5" t="str">
        <f>_xlfn.XLOOKUP(Table1[[#This Row],[Shipment_ID]],A:A,E:E)</f>
        <v>ONE</v>
      </c>
      <c r="AB3826" s="5">
        <f t="shared" si="59"/>
        <v>7585.61</v>
      </c>
    </row>
    <row r="3827" spans="1:28">
      <c r="A3827" t="s">
        <v>4021</v>
      </c>
      <c r="B3827" s="1">
        <v>46080</v>
      </c>
      <c r="C3827" t="s">
        <v>40</v>
      </c>
      <c r="D3827" t="s">
        <v>41</v>
      </c>
      <c r="E3827" t="s">
        <v>66</v>
      </c>
      <c r="F3827" t="s">
        <v>32</v>
      </c>
      <c r="G3827" t="s">
        <v>43</v>
      </c>
      <c r="H3827">
        <v>25.08</v>
      </c>
      <c r="I3827">
        <v>1071</v>
      </c>
      <c r="J3827">
        <v>86.2</v>
      </c>
      <c r="K3827">
        <v>4</v>
      </c>
      <c r="L3827" t="s">
        <v>44</v>
      </c>
      <c r="M3827" t="s">
        <v>45</v>
      </c>
      <c r="N3827">
        <v>47268</v>
      </c>
      <c r="O3827" t="s">
        <v>178</v>
      </c>
      <c r="P3827" t="s">
        <v>37</v>
      </c>
      <c r="Q3827">
        <v>87.04</v>
      </c>
      <c r="R3827">
        <v>3145.2</v>
      </c>
      <c r="S3827">
        <v>2938.13</v>
      </c>
      <c r="T3827">
        <v>6165.47</v>
      </c>
      <c r="U3827" t="str">
        <f>TEXT(Table1[[#This Row],[Booking_Date]],"mmm")</f>
        <v>Feb</v>
      </c>
      <c r="V3827">
        <f>YEAR(Table1[[#This Row],[Booking_Date]])</f>
        <v>2026</v>
      </c>
      <c r="W3827" t="s">
        <v>38</v>
      </c>
      <c r="X3827" t="str">
        <f>IF(Table1[[#This Row],[Freight_Cost]]&gt;50000,"High","Low")</f>
        <v>Low</v>
      </c>
      <c r="Y3827" s="5" t="str">
        <f>IF(Table1[[#This Row],[Profit]]&gt;10000,"Good","Average")</f>
        <v>Average</v>
      </c>
      <c r="Z3827" s="5" t="str" cm="1">
        <f t="array" ref="Z3827">_xlfn.IFS(K3827&lt;=5,"Excellent",K3827&lt;=10,"Good",TRUE,"Delayed")</f>
        <v>Excellent</v>
      </c>
      <c r="AA3827" s="5" t="str">
        <f>_xlfn.XLOOKUP(Table1[[#This Row],[Shipment_ID]],A:A,E:E)</f>
        <v>COSCO</v>
      </c>
      <c r="AB3827" s="5">
        <f t="shared" si="59"/>
        <v>6165.47</v>
      </c>
    </row>
    <row r="3828" spans="1:28">
      <c r="A3828" t="s">
        <v>4022</v>
      </c>
      <c r="B3828" s="1">
        <v>45642</v>
      </c>
      <c r="C3828" t="s">
        <v>50</v>
      </c>
      <c r="D3828" t="s">
        <v>41</v>
      </c>
      <c r="E3828" t="s">
        <v>57</v>
      </c>
      <c r="F3828" t="s">
        <v>58</v>
      </c>
      <c r="G3828" t="s">
        <v>84</v>
      </c>
      <c r="H3828">
        <v>21.15</v>
      </c>
      <c r="I3828">
        <v>1940</v>
      </c>
      <c r="J3828">
        <v>90.09</v>
      </c>
      <c r="K3828">
        <v>4</v>
      </c>
      <c r="L3828" t="s">
        <v>68</v>
      </c>
      <c r="M3828" t="s">
        <v>60</v>
      </c>
      <c r="N3828">
        <v>67625.8</v>
      </c>
      <c r="O3828" t="s">
        <v>350</v>
      </c>
      <c r="P3828" t="s">
        <v>37</v>
      </c>
      <c r="Q3828">
        <v>87.5</v>
      </c>
      <c r="R3828">
        <v>4726</v>
      </c>
      <c r="S3828">
        <v>4772.21</v>
      </c>
      <c r="T3828">
        <v>6247.47</v>
      </c>
      <c r="U3828" t="str">
        <f>TEXT(Table1[[#This Row],[Booking_Date]],"mmm")</f>
        <v>Dec</v>
      </c>
      <c r="V3828">
        <f>YEAR(Table1[[#This Row],[Booking_Date]])</f>
        <v>2024</v>
      </c>
      <c r="W3828" t="s">
        <v>104</v>
      </c>
      <c r="X3828" t="str">
        <f>IF(Table1[[#This Row],[Freight_Cost]]&gt;50000,"High","Low")</f>
        <v>High</v>
      </c>
      <c r="Y3828" s="5" t="str">
        <f>IF(Table1[[#This Row],[Profit]]&gt;10000,"Good","Average")</f>
        <v>Average</v>
      </c>
      <c r="Z3828" s="5" t="str" cm="1">
        <f t="array" ref="Z3828">_xlfn.IFS(K3828&lt;=5,"Excellent",K3828&lt;=10,"Good",TRUE,"Delayed")</f>
        <v>Excellent</v>
      </c>
      <c r="AA3828" s="5" t="str">
        <f>_xlfn.XLOOKUP(Table1[[#This Row],[Shipment_ID]],A:A,E:E)</f>
        <v>Evergreen</v>
      </c>
      <c r="AB3828" s="5">
        <f t="shared" si="59"/>
        <v>6247.47</v>
      </c>
    </row>
    <row r="3829" spans="1:28">
      <c r="A3829" t="s">
        <v>4023</v>
      </c>
      <c r="B3829" s="1">
        <v>46003</v>
      </c>
      <c r="C3829" t="s">
        <v>89</v>
      </c>
      <c r="D3829" t="s">
        <v>72</v>
      </c>
      <c r="E3829" t="s">
        <v>83</v>
      </c>
      <c r="F3829" t="s">
        <v>32</v>
      </c>
      <c r="G3829" t="s">
        <v>52</v>
      </c>
      <c r="H3829">
        <v>15.9</v>
      </c>
      <c r="I3829">
        <v>752</v>
      </c>
      <c r="J3829">
        <v>91.54</v>
      </c>
      <c r="K3829">
        <v>2</v>
      </c>
      <c r="L3829" t="s">
        <v>68</v>
      </c>
      <c r="M3829" t="s">
        <v>35</v>
      </c>
      <c r="N3829">
        <v>40818.800000000003</v>
      </c>
      <c r="O3829" t="s">
        <v>535</v>
      </c>
      <c r="P3829" t="s">
        <v>62</v>
      </c>
      <c r="Q3829">
        <v>82.2</v>
      </c>
      <c r="R3829">
        <v>2140</v>
      </c>
      <c r="S3829">
        <v>2301.23</v>
      </c>
      <c r="T3829">
        <v>3743.49</v>
      </c>
      <c r="U3829" t="str">
        <f>TEXT(Table1[[#This Row],[Booking_Date]],"mmm")</f>
        <v>Dec</v>
      </c>
      <c r="V3829">
        <f>YEAR(Table1[[#This Row],[Booking_Date]])</f>
        <v>2025</v>
      </c>
      <c r="W3829" t="s">
        <v>104</v>
      </c>
      <c r="X3829" t="str">
        <f>IF(Table1[[#This Row],[Freight_Cost]]&gt;50000,"High","Low")</f>
        <v>Low</v>
      </c>
      <c r="Y3829" s="5" t="str">
        <f>IF(Table1[[#This Row],[Profit]]&gt;10000,"Good","Average")</f>
        <v>Average</v>
      </c>
      <c r="Z3829" s="5" t="str" cm="1">
        <f t="array" ref="Z3829">_xlfn.IFS(K3829&lt;=5,"Excellent",K3829&lt;=10,"Good",TRUE,"Delayed")</f>
        <v>Excellent</v>
      </c>
      <c r="AA3829" s="5" t="str">
        <f>_xlfn.XLOOKUP(Table1[[#This Row],[Shipment_ID]],A:A,E:E)</f>
        <v>MSC</v>
      </c>
      <c r="AB3829" s="5">
        <f t="shared" si="59"/>
        <v>3743.49</v>
      </c>
    </row>
    <row r="3830" spans="1:28">
      <c r="A3830" t="s">
        <v>4024</v>
      </c>
      <c r="B3830" s="1">
        <v>46055</v>
      </c>
      <c r="C3830" t="s">
        <v>115</v>
      </c>
      <c r="D3830" t="s">
        <v>41</v>
      </c>
      <c r="E3830" t="s">
        <v>31</v>
      </c>
      <c r="F3830" t="s">
        <v>32</v>
      </c>
      <c r="G3830" t="s">
        <v>59</v>
      </c>
      <c r="H3830">
        <v>20.46</v>
      </c>
      <c r="I3830">
        <v>2497</v>
      </c>
      <c r="J3830">
        <v>100.51</v>
      </c>
      <c r="K3830">
        <v>6</v>
      </c>
      <c r="L3830" t="s">
        <v>44</v>
      </c>
      <c r="M3830" t="s">
        <v>35</v>
      </c>
      <c r="N3830">
        <v>64439.199999999997</v>
      </c>
      <c r="O3830" t="s">
        <v>118</v>
      </c>
      <c r="P3830" t="s">
        <v>74</v>
      </c>
      <c r="Q3830">
        <v>88.55</v>
      </c>
      <c r="R3830">
        <v>5812.4</v>
      </c>
      <c r="S3830">
        <v>3475.5</v>
      </c>
      <c r="T3830">
        <v>9071.9500000000007</v>
      </c>
      <c r="U3830" t="str">
        <f>TEXT(Table1[[#This Row],[Booking_Date]],"mmm")</f>
        <v>Feb</v>
      </c>
      <c r="V3830">
        <f>YEAR(Table1[[#This Row],[Booking_Date]])</f>
        <v>2026</v>
      </c>
      <c r="W3830" t="s">
        <v>38</v>
      </c>
      <c r="X3830" t="str">
        <f>IF(Table1[[#This Row],[Freight_Cost]]&gt;50000,"High","Low")</f>
        <v>High</v>
      </c>
      <c r="Y3830" s="5" t="str">
        <f>IF(Table1[[#This Row],[Profit]]&gt;10000,"Good","Average")</f>
        <v>Average</v>
      </c>
      <c r="Z3830" s="5" t="str" cm="1">
        <f t="array" ref="Z3830">_xlfn.IFS(K3830&lt;=5,"Excellent",K3830&lt;=10,"Good",TRUE,"Delayed")</f>
        <v>Good</v>
      </c>
      <c r="AA3830" s="5" t="str">
        <f>_xlfn.XLOOKUP(Table1[[#This Row],[Shipment_ID]],A:A,E:E)</f>
        <v>Hapag-Lloyd</v>
      </c>
      <c r="AB3830" s="5">
        <f t="shared" si="59"/>
        <v>9071.9500000000007</v>
      </c>
    </row>
    <row r="3831" spans="1:28">
      <c r="A3831" t="s">
        <v>4025</v>
      </c>
      <c r="B3831" s="1">
        <v>45498</v>
      </c>
      <c r="C3831" t="s">
        <v>121</v>
      </c>
      <c r="D3831" t="s">
        <v>51</v>
      </c>
      <c r="E3831" t="s">
        <v>31</v>
      </c>
      <c r="F3831" t="s">
        <v>32</v>
      </c>
      <c r="G3831" t="s">
        <v>67</v>
      </c>
      <c r="H3831">
        <v>10.199999999999999</v>
      </c>
      <c r="I3831">
        <v>2193</v>
      </c>
      <c r="J3831">
        <v>87.83</v>
      </c>
      <c r="K3831">
        <v>7</v>
      </c>
      <c r="L3831" t="s">
        <v>68</v>
      </c>
      <c r="M3831" t="s">
        <v>35</v>
      </c>
      <c r="N3831">
        <v>52535.6</v>
      </c>
      <c r="O3831" t="s">
        <v>425</v>
      </c>
      <c r="P3831" t="s">
        <v>74</v>
      </c>
      <c r="Q3831">
        <v>84.43</v>
      </c>
      <c r="R3831">
        <v>4794</v>
      </c>
      <c r="S3831">
        <v>2880.1</v>
      </c>
      <c r="T3831">
        <v>6907.63</v>
      </c>
      <c r="U3831" t="str">
        <f>TEXT(Table1[[#This Row],[Booking_Date]],"mmm")</f>
        <v>Jul</v>
      </c>
      <c r="V3831">
        <f>YEAR(Table1[[#This Row],[Booking_Date]])</f>
        <v>2024</v>
      </c>
      <c r="W3831" t="s">
        <v>48</v>
      </c>
      <c r="X3831" t="str">
        <f>IF(Table1[[#This Row],[Freight_Cost]]&gt;50000,"High","Low")</f>
        <v>High</v>
      </c>
      <c r="Y3831" s="5" t="str">
        <f>IF(Table1[[#This Row],[Profit]]&gt;10000,"Good","Average")</f>
        <v>Average</v>
      </c>
      <c r="Z3831" s="5" t="str" cm="1">
        <f t="array" ref="Z3831">_xlfn.IFS(K3831&lt;=5,"Excellent",K3831&lt;=10,"Good",TRUE,"Delayed")</f>
        <v>Good</v>
      </c>
      <c r="AA3831" s="5" t="str">
        <f>_xlfn.XLOOKUP(Table1[[#This Row],[Shipment_ID]],A:A,E:E)</f>
        <v>Hapag-Lloyd</v>
      </c>
      <c r="AB3831" s="5">
        <f t="shared" si="59"/>
        <v>6907.63</v>
      </c>
    </row>
    <row r="3832" spans="1:28">
      <c r="A3832" t="s">
        <v>4026</v>
      </c>
      <c r="B3832" s="1">
        <v>45465</v>
      </c>
      <c r="C3832" t="s">
        <v>89</v>
      </c>
      <c r="D3832" t="s">
        <v>30</v>
      </c>
      <c r="E3832" t="s">
        <v>83</v>
      </c>
      <c r="F3832" t="s">
        <v>58</v>
      </c>
      <c r="G3832" t="s">
        <v>90</v>
      </c>
      <c r="H3832">
        <v>23.7</v>
      </c>
      <c r="I3832">
        <v>1663</v>
      </c>
      <c r="J3832">
        <v>92.25</v>
      </c>
      <c r="K3832">
        <v>4</v>
      </c>
      <c r="L3832" t="s">
        <v>68</v>
      </c>
      <c r="M3832" t="s">
        <v>60</v>
      </c>
      <c r="N3832">
        <v>66856</v>
      </c>
      <c r="O3832" t="s">
        <v>168</v>
      </c>
      <c r="P3832" t="s">
        <v>47</v>
      </c>
      <c r="Q3832">
        <v>87.01</v>
      </c>
      <c r="R3832">
        <v>4274</v>
      </c>
      <c r="S3832">
        <v>2117.04</v>
      </c>
      <c r="T3832">
        <v>8684.4</v>
      </c>
      <c r="U3832" t="str">
        <f>TEXT(Table1[[#This Row],[Booking_Date]],"mmm")</f>
        <v>Jun</v>
      </c>
      <c r="V3832">
        <f>YEAR(Table1[[#This Row],[Booking_Date]])</f>
        <v>2024</v>
      </c>
      <c r="W3832" t="s">
        <v>75</v>
      </c>
      <c r="X3832" t="str">
        <f>IF(Table1[[#This Row],[Freight_Cost]]&gt;50000,"High","Low")</f>
        <v>High</v>
      </c>
      <c r="Y3832" s="5" t="str">
        <f>IF(Table1[[#This Row],[Profit]]&gt;10000,"Good","Average")</f>
        <v>Average</v>
      </c>
      <c r="Z3832" s="5" t="str" cm="1">
        <f t="array" ref="Z3832">_xlfn.IFS(K3832&lt;=5,"Excellent",K3832&lt;=10,"Good",TRUE,"Delayed")</f>
        <v>Excellent</v>
      </c>
      <c r="AA3832" s="5" t="str">
        <f>_xlfn.XLOOKUP(Table1[[#This Row],[Shipment_ID]],A:A,E:E)</f>
        <v>MSC</v>
      </c>
      <c r="AB3832" s="5">
        <f t="shared" si="59"/>
        <v>8684.4</v>
      </c>
    </row>
    <row r="3833" spans="1:28">
      <c r="A3833" t="s">
        <v>4027</v>
      </c>
      <c r="B3833" s="1">
        <v>45673</v>
      </c>
      <c r="C3833" t="s">
        <v>115</v>
      </c>
      <c r="D3833" t="s">
        <v>65</v>
      </c>
      <c r="E3833" t="s">
        <v>83</v>
      </c>
      <c r="F3833" t="s">
        <v>32</v>
      </c>
      <c r="G3833" t="s">
        <v>43</v>
      </c>
      <c r="H3833">
        <v>22.12</v>
      </c>
      <c r="I3833">
        <v>1030</v>
      </c>
      <c r="J3833">
        <v>92.67</v>
      </c>
      <c r="K3833">
        <v>4</v>
      </c>
      <c r="L3833" t="s">
        <v>34</v>
      </c>
      <c r="M3833" t="s">
        <v>45</v>
      </c>
      <c r="N3833">
        <v>49888.4</v>
      </c>
      <c r="O3833" t="s">
        <v>207</v>
      </c>
      <c r="P3833" t="s">
        <v>54</v>
      </c>
      <c r="Q3833">
        <v>81.180000000000007</v>
      </c>
      <c r="R3833">
        <v>2944.8</v>
      </c>
      <c r="S3833">
        <v>2223.15</v>
      </c>
      <c r="T3833">
        <v>5940.86</v>
      </c>
      <c r="U3833" t="str">
        <f>TEXT(Table1[[#This Row],[Booking_Date]],"mmm")</f>
        <v>Jan</v>
      </c>
      <c r="V3833">
        <f>YEAR(Table1[[#This Row],[Booking_Date]])</f>
        <v>2025</v>
      </c>
      <c r="W3833" t="s">
        <v>38</v>
      </c>
      <c r="X3833" t="str">
        <f>IF(Table1[[#This Row],[Freight_Cost]]&gt;50000,"High","Low")</f>
        <v>Low</v>
      </c>
      <c r="Y3833" s="5" t="str">
        <f>IF(Table1[[#This Row],[Profit]]&gt;10000,"Good","Average")</f>
        <v>Average</v>
      </c>
      <c r="Z3833" s="5" t="str" cm="1">
        <f t="array" ref="Z3833">_xlfn.IFS(K3833&lt;=5,"Excellent",K3833&lt;=10,"Good",TRUE,"Delayed")</f>
        <v>Excellent</v>
      </c>
      <c r="AA3833" s="5" t="str">
        <f>_xlfn.XLOOKUP(Table1[[#This Row],[Shipment_ID]],A:A,E:E)</f>
        <v>MSC</v>
      </c>
      <c r="AB3833" s="5">
        <f t="shared" si="59"/>
        <v>5940.86</v>
      </c>
    </row>
    <row r="3834" spans="1:28">
      <c r="A3834" t="s">
        <v>4028</v>
      </c>
      <c r="B3834" s="1">
        <v>46006</v>
      </c>
      <c r="C3834" t="s">
        <v>89</v>
      </c>
      <c r="D3834" t="s">
        <v>65</v>
      </c>
      <c r="E3834" t="s">
        <v>31</v>
      </c>
      <c r="F3834" t="s">
        <v>58</v>
      </c>
      <c r="G3834" t="s">
        <v>67</v>
      </c>
      <c r="H3834">
        <v>17.57</v>
      </c>
      <c r="I3834">
        <v>2404</v>
      </c>
      <c r="J3834">
        <v>100.63</v>
      </c>
      <c r="K3834">
        <v>6</v>
      </c>
      <c r="L3834" t="s">
        <v>68</v>
      </c>
      <c r="M3834" t="s">
        <v>45</v>
      </c>
      <c r="N3834">
        <v>72736.600000000006</v>
      </c>
      <c r="O3834" t="s">
        <v>182</v>
      </c>
      <c r="P3834" t="s">
        <v>74</v>
      </c>
      <c r="Q3834">
        <v>83.39</v>
      </c>
      <c r="R3834">
        <v>5510.8</v>
      </c>
      <c r="S3834">
        <v>4705.59</v>
      </c>
      <c r="T3834">
        <v>5927.24</v>
      </c>
      <c r="U3834" t="str">
        <f>TEXT(Table1[[#This Row],[Booking_Date]],"mmm")</f>
        <v>Dec</v>
      </c>
      <c r="V3834">
        <f>YEAR(Table1[[#This Row],[Booking_Date]])</f>
        <v>2025</v>
      </c>
      <c r="W3834" t="s">
        <v>104</v>
      </c>
      <c r="X3834" t="str">
        <f>IF(Table1[[#This Row],[Freight_Cost]]&gt;50000,"High","Low")</f>
        <v>High</v>
      </c>
      <c r="Y3834" s="5" t="str">
        <f>IF(Table1[[#This Row],[Profit]]&gt;10000,"Good","Average")</f>
        <v>Average</v>
      </c>
      <c r="Z3834" s="5" t="str" cm="1">
        <f t="array" ref="Z3834">_xlfn.IFS(K3834&lt;=5,"Excellent",K3834&lt;=10,"Good",TRUE,"Delayed")</f>
        <v>Good</v>
      </c>
      <c r="AA3834" s="5" t="str">
        <f>_xlfn.XLOOKUP(Table1[[#This Row],[Shipment_ID]],A:A,E:E)</f>
        <v>Hapag-Lloyd</v>
      </c>
      <c r="AB3834" s="5">
        <f t="shared" si="59"/>
        <v>5927.24</v>
      </c>
    </row>
    <row r="3835" spans="1:28">
      <c r="A3835" t="s">
        <v>4029</v>
      </c>
      <c r="B3835" s="1">
        <v>46077</v>
      </c>
      <c r="C3835" t="s">
        <v>115</v>
      </c>
      <c r="D3835" t="s">
        <v>82</v>
      </c>
      <c r="E3835" t="s">
        <v>42</v>
      </c>
      <c r="F3835" t="s">
        <v>58</v>
      </c>
      <c r="G3835" t="s">
        <v>43</v>
      </c>
      <c r="H3835">
        <v>12.93</v>
      </c>
      <c r="I3835">
        <v>2573</v>
      </c>
      <c r="J3835">
        <v>104.27</v>
      </c>
      <c r="K3835">
        <v>8</v>
      </c>
      <c r="L3835" t="s">
        <v>68</v>
      </c>
      <c r="M3835" t="s">
        <v>45</v>
      </c>
      <c r="N3835">
        <v>71025.399999999994</v>
      </c>
      <c r="O3835" t="s">
        <v>354</v>
      </c>
      <c r="P3835" t="s">
        <v>70</v>
      </c>
      <c r="Q3835">
        <v>83.87</v>
      </c>
      <c r="R3835">
        <v>5663.2</v>
      </c>
      <c r="S3835">
        <v>1789.52</v>
      </c>
      <c r="T3835">
        <v>9443.6200000000008</v>
      </c>
      <c r="U3835" t="str">
        <f>TEXT(Table1[[#This Row],[Booking_Date]],"mmm")</f>
        <v>Feb</v>
      </c>
      <c r="V3835">
        <f>YEAR(Table1[[#This Row],[Booking_Date]])</f>
        <v>2026</v>
      </c>
      <c r="W3835" t="s">
        <v>38</v>
      </c>
      <c r="X3835" t="str">
        <f>IF(Table1[[#This Row],[Freight_Cost]]&gt;50000,"High","Low")</f>
        <v>High</v>
      </c>
      <c r="Y3835" s="5" t="str">
        <f>IF(Table1[[#This Row],[Profit]]&gt;10000,"Good","Average")</f>
        <v>Average</v>
      </c>
      <c r="Z3835" s="5" t="str" cm="1">
        <f t="array" ref="Z3835">_xlfn.IFS(K3835&lt;=5,"Excellent",K3835&lt;=10,"Good",TRUE,"Delayed")</f>
        <v>Good</v>
      </c>
      <c r="AA3835" s="5" t="str">
        <f>_xlfn.XLOOKUP(Table1[[#This Row],[Shipment_ID]],A:A,E:E)</f>
        <v>CMA CGM</v>
      </c>
      <c r="AB3835" s="5">
        <f t="shared" si="59"/>
        <v>9443.6200000000008</v>
      </c>
    </row>
    <row r="3836" spans="1:28">
      <c r="A3836" t="s">
        <v>4030</v>
      </c>
      <c r="B3836" s="1">
        <v>45757</v>
      </c>
      <c r="C3836" t="s">
        <v>121</v>
      </c>
      <c r="D3836" t="s">
        <v>56</v>
      </c>
      <c r="E3836" t="s">
        <v>31</v>
      </c>
      <c r="F3836" t="s">
        <v>58</v>
      </c>
      <c r="G3836" t="s">
        <v>33</v>
      </c>
      <c r="H3836">
        <v>25.8</v>
      </c>
      <c r="I3836">
        <v>711</v>
      </c>
      <c r="J3836">
        <v>102.01</v>
      </c>
      <c r="K3836">
        <v>3</v>
      </c>
      <c r="L3836" t="s">
        <v>34</v>
      </c>
      <c r="M3836" t="s">
        <v>60</v>
      </c>
      <c r="N3836">
        <v>60993.2</v>
      </c>
      <c r="O3836" t="s">
        <v>182</v>
      </c>
      <c r="P3836" t="s">
        <v>62</v>
      </c>
      <c r="Q3836">
        <v>86.34</v>
      </c>
      <c r="R3836">
        <v>2454</v>
      </c>
      <c r="S3836">
        <v>4491.8599999999997</v>
      </c>
      <c r="T3836">
        <v>9600.4500000000007</v>
      </c>
      <c r="U3836" t="str">
        <f>TEXT(Table1[[#This Row],[Booking_Date]],"mmm")</f>
        <v>Apr</v>
      </c>
      <c r="V3836">
        <f>YEAR(Table1[[#This Row],[Booking_Date]])</f>
        <v>2025</v>
      </c>
      <c r="W3836" t="s">
        <v>75</v>
      </c>
      <c r="X3836" t="str">
        <f>IF(Table1[[#This Row],[Freight_Cost]]&gt;50000,"High","Low")</f>
        <v>High</v>
      </c>
      <c r="Y3836" s="5" t="str">
        <f>IF(Table1[[#This Row],[Profit]]&gt;10000,"Good","Average")</f>
        <v>Average</v>
      </c>
      <c r="Z3836" s="5" t="str" cm="1">
        <f t="array" ref="Z3836">_xlfn.IFS(K3836&lt;=5,"Excellent",K3836&lt;=10,"Good",TRUE,"Delayed")</f>
        <v>Excellent</v>
      </c>
      <c r="AA3836" s="5" t="str">
        <f>_xlfn.XLOOKUP(Table1[[#This Row],[Shipment_ID]],A:A,E:E)</f>
        <v>Hapag-Lloyd</v>
      </c>
      <c r="AB3836" s="5">
        <f t="shared" si="59"/>
        <v>9600.4500000000007</v>
      </c>
    </row>
    <row r="3837" spans="1:28">
      <c r="A3837" t="s">
        <v>4031</v>
      </c>
      <c r="B3837" s="1">
        <v>46150</v>
      </c>
      <c r="C3837" t="s">
        <v>50</v>
      </c>
      <c r="D3837" t="s">
        <v>30</v>
      </c>
      <c r="E3837" t="s">
        <v>66</v>
      </c>
      <c r="F3837" t="s">
        <v>58</v>
      </c>
      <c r="G3837" t="s">
        <v>59</v>
      </c>
      <c r="H3837">
        <v>14.69</v>
      </c>
      <c r="I3837">
        <v>1341</v>
      </c>
      <c r="J3837">
        <v>88.38</v>
      </c>
      <c r="K3837">
        <v>5</v>
      </c>
      <c r="L3837" t="s">
        <v>34</v>
      </c>
      <c r="M3837" t="s">
        <v>35</v>
      </c>
      <c r="N3837">
        <v>60918.6</v>
      </c>
      <c r="O3837" t="s">
        <v>85</v>
      </c>
      <c r="P3837" t="s">
        <v>62</v>
      </c>
      <c r="Q3837">
        <v>83.74</v>
      </c>
      <c r="R3837">
        <v>3269.6</v>
      </c>
      <c r="S3837">
        <v>2388.67</v>
      </c>
      <c r="T3837">
        <v>5180.3599999999997</v>
      </c>
      <c r="U3837" t="str">
        <f>TEXT(Table1[[#This Row],[Booking_Date]],"mmm")</f>
        <v>May</v>
      </c>
      <c r="V3837">
        <f>YEAR(Table1[[#This Row],[Booking_Date]])</f>
        <v>2026</v>
      </c>
      <c r="W3837" t="s">
        <v>75</v>
      </c>
      <c r="X3837" t="str">
        <f>IF(Table1[[#This Row],[Freight_Cost]]&gt;50000,"High","Low")</f>
        <v>High</v>
      </c>
      <c r="Y3837" s="5" t="str">
        <f>IF(Table1[[#This Row],[Profit]]&gt;10000,"Good","Average")</f>
        <v>Average</v>
      </c>
      <c r="Z3837" s="5" t="str" cm="1">
        <f t="array" ref="Z3837">_xlfn.IFS(K3837&lt;=5,"Excellent",K3837&lt;=10,"Good",TRUE,"Delayed")</f>
        <v>Excellent</v>
      </c>
      <c r="AA3837" s="5" t="str">
        <f>_xlfn.XLOOKUP(Table1[[#This Row],[Shipment_ID]],A:A,E:E)</f>
        <v>COSCO</v>
      </c>
      <c r="AB3837" s="5">
        <f t="shared" si="59"/>
        <v>5180.3599999999997</v>
      </c>
    </row>
    <row r="3838" spans="1:28">
      <c r="A3838" t="s">
        <v>4032</v>
      </c>
      <c r="B3838" s="1">
        <v>45878</v>
      </c>
      <c r="C3838" t="s">
        <v>29</v>
      </c>
      <c r="D3838" t="s">
        <v>72</v>
      </c>
      <c r="E3838" t="s">
        <v>102</v>
      </c>
      <c r="F3838" t="s">
        <v>58</v>
      </c>
      <c r="G3838" t="s">
        <v>52</v>
      </c>
      <c r="H3838">
        <v>25.15</v>
      </c>
      <c r="I3838">
        <v>2674</v>
      </c>
      <c r="J3838">
        <v>85.44</v>
      </c>
      <c r="K3838">
        <v>8</v>
      </c>
      <c r="L3838" t="s">
        <v>34</v>
      </c>
      <c r="M3838" t="s">
        <v>60</v>
      </c>
      <c r="N3838">
        <v>81975.8</v>
      </c>
      <c r="O3838" t="s">
        <v>518</v>
      </c>
      <c r="P3838" t="s">
        <v>54</v>
      </c>
      <c r="Q3838">
        <v>87.41</v>
      </c>
      <c r="R3838">
        <v>6354</v>
      </c>
      <c r="S3838">
        <v>1715.14</v>
      </c>
      <c r="T3838">
        <v>8723.34</v>
      </c>
      <c r="U3838" t="str">
        <f>TEXT(Table1[[#This Row],[Booking_Date]],"mmm")</f>
        <v>Aug</v>
      </c>
      <c r="V3838">
        <f>YEAR(Table1[[#This Row],[Booking_Date]])</f>
        <v>2025</v>
      </c>
      <c r="W3838" t="s">
        <v>48</v>
      </c>
      <c r="X3838" t="str">
        <f>IF(Table1[[#This Row],[Freight_Cost]]&gt;50000,"High","Low")</f>
        <v>High</v>
      </c>
      <c r="Y3838" s="5" t="str">
        <f>IF(Table1[[#This Row],[Profit]]&gt;10000,"Good","Average")</f>
        <v>Average</v>
      </c>
      <c r="Z3838" s="5" t="str" cm="1">
        <f t="array" ref="Z3838">_xlfn.IFS(K3838&lt;=5,"Excellent",K3838&lt;=10,"Good",TRUE,"Delayed")</f>
        <v>Good</v>
      </c>
      <c r="AA3838" s="5" t="str">
        <f>_xlfn.XLOOKUP(Table1[[#This Row],[Shipment_ID]],A:A,E:E)</f>
        <v>Maersk</v>
      </c>
      <c r="AB3838" s="5">
        <f t="shared" si="59"/>
        <v>8723.34</v>
      </c>
    </row>
    <row r="3839" spans="1:28">
      <c r="A3839" t="s">
        <v>4033</v>
      </c>
      <c r="B3839" s="1">
        <v>45871</v>
      </c>
      <c r="C3839" t="s">
        <v>121</v>
      </c>
      <c r="D3839" t="s">
        <v>108</v>
      </c>
      <c r="E3839" t="s">
        <v>57</v>
      </c>
      <c r="F3839" t="s">
        <v>58</v>
      </c>
      <c r="G3839" t="s">
        <v>59</v>
      </c>
      <c r="H3839">
        <v>20.36</v>
      </c>
      <c r="I3839">
        <v>1744</v>
      </c>
      <c r="J3839">
        <v>99.86</v>
      </c>
      <c r="K3839">
        <v>4</v>
      </c>
      <c r="L3839" t="s">
        <v>68</v>
      </c>
      <c r="M3839" t="s">
        <v>60</v>
      </c>
      <c r="N3839">
        <v>65735.199999999997</v>
      </c>
      <c r="O3839" t="s">
        <v>195</v>
      </c>
      <c r="P3839" t="s">
        <v>78</v>
      </c>
      <c r="Q3839">
        <v>83.48</v>
      </c>
      <c r="R3839">
        <v>4302.3999999999996</v>
      </c>
      <c r="S3839">
        <v>2605.92</v>
      </c>
      <c r="T3839">
        <v>8497.75</v>
      </c>
      <c r="U3839" t="str">
        <f>TEXT(Table1[[#This Row],[Booking_Date]],"mmm")</f>
        <v>Aug</v>
      </c>
      <c r="V3839">
        <f>YEAR(Table1[[#This Row],[Booking_Date]])</f>
        <v>2025</v>
      </c>
      <c r="W3839" t="s">
        <v>48</v>
      </c>
      <c r="X3839" t="str">
        <f>IF(Table1[[#This Row],[Freight_Cost]]&gt;50000,"High","Low")</f>
        <v>High</v>
      </c>
      <c r="Y3839" s="5" t="str">
        <f>IF(Table1[[#This Row],[Profit]]&gt;10000,"Good","Average")</f>
        <v>Average</v>
      </c>
      <c r="Z3839" s="5" t="str" cm="1">
        <f t="array" ref="Z3839">_xlfn.IFS(K3839&lt;=5,"Excellent",K3839&lt;=10,"Good",TRUE,"Delayed")</f>
        <v>Excellent</v>
      </c>
      <c r="AA3839" s="5" t="str">
        <f>_xlfn.XLOOKUP(Table1[[#This Row],[Shipment_ID]],A:A,E:E)</f>
        <v>Evergreen</v>
      </c>
      <c r="AB3839" s="5">
        <f t="shared" si="59"/>
        <v>8497.75</v>
      </c>
    </row>
    <row r="3840" spans="1:28">
      <c r="A3840" t="s">
        <v>4034</v>
      </c>
      <c r="B3840" s="1">
        <v>45827</v>
      </c>
      <c r="C3840" t="s">
        <v>50</v>
      </c>
      <c r="D3840" t="s">
        <v>108</v>
      </c>
      <c r="E3840" t="s">
        <v>31</v>
      </c>
      <c r="F3840" t="s">
        <v>58</v>
      </c>
      <c r="G3840" t="s">
        <v>33</v>
      </c>
      <c r="H3840">
        <v>26.08</v>
      </c>
      <c r="I3840">
        <v>1466</v>
      </c>
      <c r="J3840">
        <v>85.11</v>
      </c>
      <c r="K3840">
        <v>3</v>
      </c>
      <c r="L3840" t="s">
        <v>44</v>
      </c>
      <c r="M3840" t="s">
        <v>60</v>
      </c>
      <c r="N3840">
        <v>63277.2</v>
      </c>
      <c r="O3840" t="s">
        <v>598</v>
      </c>
      <c r="P3840" t="s">
        <v>47</v>
      </c>
      <c r="Q3840">
        <v>85.73</v>
      </c>
      <c r="R3840">
        <v>3975.2</v>
      </c>
      <c r="S3840">
        <v>3318.4</v>
      </c>
      <c r="T3840">
        <v>5809.69</v>
      </c>
      <c r="U3840" t="str">
        <f>TEXT(Table1[[#This Row],[Booking_Date]],"mmm")</f>
        <v>Jun</v>
      </c>
      <c r="V3840">
        <f>YEAR(Table1[[#This Row],[Booking_Date]])</f>
        <v>2025</v>
      </c>
      <c r="W3840" t="s">
        <v>75</v>
      </c>
      <c r="X3840" t="str">
        <f>IF(Table1[[#This Row],[Freight_Cost]]&gt;50000,"High","Low")</f>
        <v>High</v>
      </c>
      <c r="Y3840" s="5" t="str">
        <f>IF(Table1[[#This Row],[Profit]]&gt;10000,"Good","Average")</f>
        <v>Average</v>
      </c>
      <c r="Z3840" s="5" t="str" cm="1">
        <f t="array" ref="Z3840">_xlfn.IFS(K3840&lt;=5,"Excellent",K3840&lt;=10,"Good",TRUE,"Delayed")</f>
        <v>Excellent</v>
      </c>
      <c r="AA3840" s="5" t="str">
        <f>_xlfn.XLOOKUP(Table1[[#This Row],[Shipment_ID]],A:A,E:E)</f>
        <v>Hapag-Lloyd</v>
      </c>
      <c r="AB3840" s="5">
        <f t="shared" si="59"/>
        <v>5809.69</v>
      </c>
    </row>
    <row r="3841" spans="1:28">
      <c r="A3841" t="s">
        <v>4035</v>
      </c>
      <c r="B3841" s="1">
        <v>45399</v>
      </c>
      <c r="C3841" t="s">
        <v>89</v>
      </c>
      <c r="D3841" t="s">
        <v>65</v>
      </c>
      <c r="E3841" t="s">
        <v>31</v>
      </c>
      <c r="F3841" t="s">
        <v>32</v>
      </c>
      <c r="G3841" t="s">
        <v>84</v>
      </c>
      <c r="H3841">
        <v>18.79</v>
      </c>
      <c r="I3841">
        <v>2322</v>
      </c>
      <c r="J3841">
        <v>93.86</v>
      </c>
      <c r="K3841">
        <v>6</v>
      </c>
      <c r="L3841" t="s">
        <v>68</v>
      </c>
      <c r="M3841" t="s">
        <v>45</v>
      </c>
      <c r="N3841">
        <v>60038.2</v>
      </c>
      <c r="O3841" t="s">
        <v>259</v>
      </c>
      <c r="P3841" t="s">
        <v>74</v>
      </c>
      <c r="Q3841">
        <v>88.28</v>
      </c>
      <c r="R3841">
        <v>5395.6</v>
      </c>
      <c r="S3841">
        <v>3026.2</v>
      </c>
      <c r="T3841">
        <v>9460.4500000000007</v>
      </c>
      <c r="U3841" t="str">
        <f>TEXT(Table1[[#This Row],[Booking_Date]],"mmm")</f>
        <v>Apr</v>
      </c>
      <c r="V3841">
        <f>YEAR(Table1[[#This Row],[Booking_Date]])</f>
        <v>2024</v>
      </c>
      <c r="W3841" t="s">
        <v>75</v>
      </c>
      <c r="X3841" t="str">
        <f>IF(Table1[[#This Row],[Freight_Cost]]&gt;50000,"High","Low")</f>
        <v>High</v>
      </c>
      <c r="Y3841" s="5" t="str">
        <f>IF(Table1[[#This Row],[Profit]]&gt;10000,"Good","Average")</f>
        <v>Average</v>
      </c>
      <c r="Z3841" s="5" t="str" cm="1">
        <f t="array" ref="Z3841">_xlfn.IFS(K3841&lt;=5,"Excellent",K3841&lt;=10,"Good",TRUE,"Delayed")</f>
        <v>Good</v>
      </c>
      <c r="AA3841" s="5" t="str">
        <f>_xlfn.XLOOKUP(Table1[[#This Row],[Shipment_ID]],A:A,E:E)</f>
        <v>Hapag-Lloyd</v>
      </c>
      <c r="AB3841" s="5">
        <f t="shared" si="59"/>
        <v>9460.4500000000007</v>
      </c>
    </row>
    <row r="3842" spans="1:28">
      <c r="A3842" t="s">
        <v>4036</v>
      </c>
      <c r="B3842" s="1">
        <v>46167</v>
      </c>
      <c r="C3842" t="s">
        <v>89</v>
      </c>
      <c r="D3842" t="s">
        <v>41</v>
      </c>
      <c r="E3842" t="s">
        <v>99</v>
      </c>
      <c r="F3842" t="s">
        <v>32</v>
      </c>
      <c r="G3842" t="s">
        <v>52</v>
      </c>
      <c r="H3842">
        <v>21.51</v>
      </c>
      <c r="I3842">
        <v>1654</v>
      </c>
      <c r="J3842">
        <v>104.62</v>
      </c>
      <c r="K3842">
        <v>4</v>
      </c>
      <c r="L3842" t="s">
        <v>34</v>
      </c>
      <c r="M3842" t="s">
        <v>45</v>
      </c>
      <c r="N3842">
        <v>58261.4</v>
      </c>
      <c r="O3842" t="s">
        <v>272</v>
      </c>
      <c r="P3842" t="s">
        <v>47</v>
      </c>
      <c r="Q3842">
        <v>84.44</v>
      </c>
      <c r="R3842">
        <v>4168.3999999999996</v>
      </c>
      <c r="S3842">
        <v>1614.72</v>
      </c>
      <c r="T3842">
        <v>8456.91</v>
      </c>
      <c r="U3842" t="str">
        <f>TEXT(Table1[[#This Row],[Booking_Date]],"mmm")</f>
        <v>May</v>
      </c>
      <c r="V3842">
        <f>YEAR(Table1[[#This Row],[Booking_Date]])</f>
        <v>2026</v>
      </c>
      <c r="W3842" t="s">
        <v>75</v>
      </c>
      <c r="X3842" t="str">
        <f>IF(Table1[[#This Row],[Freight_Cost]]&gt;50000,"High","Low")</f>
        <v>High</v>
      </c>
      <c r="Y3842" s="5" t="str">
        <f>IF(Table1[[#This Row],[Profit]]&gt;10000,"Good","Average")</f>
        <v>Average</v>
      </c>
      <c r="Z3842" s="5" t="str" cm="1">
        <f t="array" ref="Z3842">_xlfn.IFS(K3842&lt;=5,"Excellent",K3842&lt;=10,"Good",TRUE,"Delayed")</f>
        <v>Excellent</v>
      </c>
      <c r="AA3842" s="5" t="str">
        <f>_xlfn.XLOOKUP(Table1[[#This Row],[Shipment_ID]],A:A,E:E)</f>
        <v>ONE</v>
      </c>
      <c r="AB3842" s="5">
        <f t="shared" ref="AB3842:AB3905" si="60">INDEX(T:T,MATCH(A3842,A:A,0))</f>
        <v>8456.91</v>
      </c>
    </row>
    <row r="3843" spans="1:28">
      <c r="A3843" t="s">
        <v>4037</v>
      </c>
      <c r="B3843" s="1">
        <v>45645</v>
      </c>
      <c r="C3843" t="s">
        <v>115</v>
      </c>
      <c r="D3843" t="s">
        <v>30</v>
      </c>
      <c r="E3843" t="s">
        <v>102</v>
      </c>
      <c r="F3843" t="s">
        <v>32</v>
      </c>
      <c r="G3843" t="s">
        <v>59</v>
      </c>
      <c r="H3843">
        <v>20.32</v>
      </c>
      <c r="I3843">
        <v>1757</v>
      </c>
      <c r="J3843">
        <v>101.21</v>
      </c>
      <c r="K3843">
        <v>6</v>
      </c>
      <c r="L3843" t="s">
        <v>68</v>
      </c>
      <c r="M3843" t="s">
        <v>45</v>
      </c>
      <c r="N3843">
        <v>55517.2</v>
      </c>
      <c r="O3843" t="s">
        <v>518</v>
      </c>
      <c r="P3843" t="s">
        <v>78</v>
      </c>
      <c r="Q3843">
        <v>88.96</v>
      </c>
      <c r="R3843">
        <v>4326.8</v>
      </c>
      <c r="S3843">
        <v>4161.6899999999996</v>
      </c>
      <c r="T3843">
        <v>9949.36</v>
      </c>
      <c r="U3843" t="str">
        <f>TEXT(Table1[[#This Row],[Booking_Date]],"mmm")</f>
        <v>Dec</v>
      </c>
      <c r="V3843">
        <f>YEAR(Table1[[#This Row],[Booking_Date]])</f>
        <v>2024</v>
      </c>
      <c r="W3843" t="s">
        <v>104</v>
      </c>
      <c r="X3843" t="str">
        <f>IF(Table1[[#This Row],[Freight_Cost]]&gt;50000,"High","Low")</f>
        <v>High</v>
      </c>
      <c r="Y3843" s="5" t="str">
        <f>IF(Table1[[#This Row],[Profit]]&gt;10000,"Good","Average")</f>
        <v>Average</v>
      </c>
      <c r="Z3843" s="5" t="str" cm="1">
        <f t="array" ref="Z3843">_xlfn.IFS(K3843&lt;=5,"Excellent",K3843&lt;=10,"Good",TRUE,"Delayed")</f>
        <v>Good</v>
      </c>
      <c r="AA3843" s="5" t="str">
        <f>_xlfn.XLOOKUP(Table1[[#This Row],[Shipment_ID]],A:A,E:E)</f>
        <v>Maersk</v>
      </c>
      <c r="AB3843" s="5">
        <f t="shared" si="60"/>
        <v>9949.36</v>
      </c>
    </row>
    <row r="3844" spans="1:28">
      <c r="A3844" t="s">
        <v>4038</v>
      </c>
      <c r="B3844" s="1">
        <v>45441</v>
      </c>
      <c r="C3844" t="s">
        <v>40</v>
      </c>
      <c r="D3844" t="s">
        <v>51</v>
      </c>
      <c r="E3844" t="s">
        <v>57</v>
      </c>
      <c r="F3844" t="s">
        <v>58</v>
      </c>
      <c r="G3844" t="s">
        <v>33</v>
      </c>
      <c r="H3844">
        <v>21.55</v>
      </c>
      <c r="I3844">
        <v>2088</v>
      </c>
      <c r="J3844">
        <v>104.32</v>
      </c>
      <c r="K3844">
        <v>6</v>
      </c>
      <c r="L3844" t="s">
        <v>68</v>
      </c>
      <c r="M3844" t="s">
        <v>60</v>
      </c>
      <c r="N3844">
        <v>71469.399999999994</v>
      </c>
      <c r="O3844" t="s">
        <v>100</v>
      </c>
      <c r="P3844" t="s">
        <v>47</v>
      </c>
      <c r="Q3844">
        <v>88.4</v>
      </c>
      <c r="R3844">
        <v>5038</v>
      </c>
      <c r="S3844">
        <v>2163.5</v>
      </c>
      <c r="T3844">
        <v>7697.56</v>
      </c>
      <c r="U3844" t="str">
        <f>TEXT(Table1[[#This Row],[Booking_Date]],"mmm")</f>
        <v>May</v>
      </c>
      <c r="V3844">
        <f>YEAR(Table1[[#This Row],[Booking_Date]])</f>
        <v>2024</v>
      </c>
      <c r="W3844" t="s">
        <v>75</v>
      </c>
      <c r="X3844" t="str">
        <f>IF(Table1[[#This Row],[Freight_Cost]]&gt;50000,"High","Low")</f>
        <v>High</v>
      </c>
      <c r="Y3844" s="5" t="str">
        <f>IF(Table1[[#This Row],[Profit]]&gt;10000,"Good","Average")</f>
        <v>Average</v>
      </c>
      <c r="Z3844" s="5" t="str" cm="1">
        <f t="array" ref="Z3844">_xlfn.IFS(K3844&lt;=5,"Excellent",K3844&lt;=10,"Good",TRUE,"Delayed")</f>
        <v>Good</v>
      </c>
      <c r="AA3844" s="5" t="str">
        <f>_xlfn.XLOOKUP(Table1[[#This Row],[Shipment_ID]],A:A,E:E)</f>
        <v>Evergreen</v>
      </c>
      <c r="AB3844" s="5">
        <f t="shared" si="60"/>
        <v>7697.56</v>
      </c>
    </row>
    <row r="3845" spans="1:28">
      <c r="A3845" t="s">
        <v>4039</v>
      </c>
      <c r="B3845" s="1">
        <v>45952</v>
      </c>
      <c r="C3845" t="s">
        <v>64</v>
      </c>
      <c r="D3845" t="s">
        <v>82</v>
      </c>
      <c r="E3845" t="s">
        <v>99</v>
      </c>
      <c r="F3845" t="s">
        <v>58</v>
      </c>
      <c r="G3845" t="s">
        <v>84</v>
      </c>
      <c r="H3845">
        <v>12.83</v>
      </c>
      <c r="I3845">
        <v>1578</v>
      </c>
      <c r="J3845">
        <v>90.79</v>
      </c>
      <c r="K3845">
        <v>3</v>
      </c>
      <c r="L3845" t="s">
        <v>44</v>
      </c>
      <c r="M3845" t="s">
        <v>60</v>
      </c>
      <c r="N3845">
        <v>53377.8</v>
      </c>
      <c r="O3845" t="s">
        <v>416</v>
      </c>
      <c r="P3845" t="s">
        <v>74</v>
      </c>
      <c r="Q3845">
        <v>83.94</v>
      </c>
      <c r="R3845">
        <v>3669.2</v>
      </c>
      <c r="S3845">
        <v>3042.97</v>
      </c>
      <c r="T3845">
        <v>8493.7800000000007</v>
      </c>
      <c r="U3845" t="str">
        <f>TEXT(Table1[[#This Row],[Booking_Date]],"mmm")</f>
        <v>Oct</v>
      </c>
      <c r="V3845">
        <f>YEAR(Table1[[#This Row],[Booking_Date]])</f>
        <v>2025</v>
      </c>
      <c r="W3845" t="s">
        <v>104</v>
      </c>
      <c r="X3845" t="str">
        <f>IF(Table1[[#This Row],[Freight_Cost]]&gt;50000,"High","Low")</f>
        <v>High</v>
      </c>
      <c r="Y3845" s="5" t="str">
        <f>IF(Table1[[#This Row],[Profit]]&gt;10000,"Good","Average")</f>
        <v>Average</v>
      </c>
      <c r="Z3845" s="5" t="str" cm="1">
        <f t="array" ref="Z3845">_xlfn.IFS(K3845&lt;=5,"Excellent",K3845&lt;=10,"Good",TRUE,"Delayed")</f>
        <v>Excellent</v>
      </c>
      <c r="AA3845" s="5" t="str">
        <f>_xlfn.XLOOKUP(Table1[[#This Row],[Shipment_ID]],A:A,E:E)</f>
        <v>ONE</v>
      </c>
      <c r="AB3845" s="5">
        <f t="shared" si="60"/>
        <v>8493.7800000000007</v>
      </c>
    </row>
    <row r="3846" spans="1:28">
      <c r="A3846" t="s">
        <v>4040</v>
      </c>
      <c r="B3846" s="1">
        <v>45335</v>
      </c>
      <c r="C3846" t="s">
        <v>121</v>
      </c>
      <c r="D3846" t="s">
        <v>65</v>
      </c>
      <c r="E3846" t="s">
        <v>66</v>
      </c>
      <c r="F3846" t="s">
        <v>58</v>
      </c>
      <c r="G3846" t="s">
        <v>52</v>
      </c>
      <c r="H3846">
        <v>19.88</v>
      </c>
      <c r="I3846">
        <v>1376</v>
      </c>
      <c r="J3846">
        <v>96.77</v>
      </c>
      <c r="K3846">
        <v>5</v>
      </c>
      <c r="L3846" t="s">
        <v>68</v>
      </c>
      <c r="M3846" t="s">
        <v>60</v>
      </c>
      <c r="N3846">
        <v>60516.4</v>
      </c>
      <c r="O3846" t="s">
        <v>256</v>
      </c>
      <c r="P3846" t="s">
        <v>78</v>
      </c>
      <c r="Q3846">
        <v>81.319999999999993</v>
      </c>
      <c r="R3846">
        <v>3547.2</v>
      </c>
      <c r="S3846">
        <v>1877.03</v>
      </c>
      <c r="T3846">
        <v>7312.24</v>
      </c>
      <c r="U3846" t="str">
        <f>TEXT(Table1[[#This Row],[Booking_Date]],"mmm")</f>
        <v>Feb</v>
      </c>
      <c r="V3846">
        <f>YEAR(Table1[[#This Row],[Booking_Date]])</f>
        <v>2024</v>
      </c>
      <c r="W3846" t="s">
        <v>38</v>
      </c>
      <c r="X3846" t="str">
        <f>IF(Table1[[#This Row],[Freight_Cost]]&gt;50000,"High","Low")</f>
        <v>High</v>
      </c>
      <c r="Y3846" s="5" t="str">
        <f>IF(Table1[[#This Row],[Profit]]&gt;10000,"Good","Average")</f>
        <v>Average</v>
      </c>
      <c r="Z3846" s="5" t="str" cm="1">
        <f t="array" ref="Z3846">_xlfn.IFS(K3846&lt;=5,"Excellent",K3846&lt;=10,"Good",TRUE,"Delayed")</f>
        <v>Excellent</v>
      </c>
      <c r="AA3846" s="5" t="str">
        <f>_xlfn.XLOOKUP(Table1[[#This Row],[Shipment_ID]],A:A,E:E)</f>
        <v>COSCO</v>
      </c>
      <c r="AB3846" s="5">
        <f t="shared" si="60"/>
        <v>7312.24</v>
      </c>
    </row>
    <row r="3847" spans="1:28">
      <c r="A3847" t="s">
        <v>4041</v>
      </c>
      <c r="B3847" s="1">
        <v>45399</v>
      </c>
      <c r="C3847" t="s">
        <v>89</v>
      </c>
      <c r="D3847" t="s">
        <v>30</v>
      </c>
      <c r="E3847" t="s">
        <v>57</v>
      </c>
      <c r="F3847" t="s">
        <v>58</v>
      </c>
      <c r="G3847" t="s">
        <v>33</v>
      </c>
      <c r="H3847">
        <v>19.059999999999999</v>
      </c>
      <c r="I3847">
        <v>2588</v>
      </c>
      <c r="J3847">
        <v>88.34</v>
      </c>
      <c r="K3847">
        <v>7</v>
      </c>
      <c r="L3847" t="s">
        <v>34</v>
      </c>
      <c r="M3847" t="s">
        <v>60</v>
      </c>
      <c r="N3847">
        <v>75810.8</v>
      </c>
      <c r="O3847" t="s">
        <v>189</v>
      </c>
      <c r="P3847" t="s">
        <v>70</v>
      </c>
      <c r="Q3847">
        <v>83.44</v>
      </c>
      <c r="R3847">
        <v>5938.4</v>
      </c>
      <c r="S3847">
        <v>3228.37</v>
      </c>
      <c r="T3847">
        <v>12674.41</v>
      </c>
      <c r="U3847" t="str">
        <f>TEXT(Table1[[#This Row],[Booking_Date]],"mmm")</f>
        <v>Apr</v>
      </c>
      <c r="V3847">
        <f>YEAR(Table1[[#This Row],[Booking_Date]])</f>
        <v>2024</v>
      </c>
      <c r="W3847" t="s">
        <v>75</v>
      </c>
      <c r="X3847" t="str">
        <f>IF(Table1[[#This Row],[Freight_Cost]]&gt;50000,"High","Low")</f>
        <v>High</v>
      </c>
      <c r="Y3847" s="5" t="str">
        <f>IF(Table1[[#This Row],[Profit]]&gt;10000,"Good","Average")</f>
        <v>Good</v>
      </c>
      <c r="Z3847" s="5" t="str" cm="1">
        <f t="array" ref="Z3847">_xlfn.IFS(K3847&lt;=5,"Excellent",K3847&lt;=10,"Good",TRUE,"Delayed")</f>
        <v>Good</v>
      </c>
      <c r="AA3847" s="5" t="str">
        <f>_xlfn.XLOOKUP(Table1[[#This Row],[Shipment_ID]],A:A,E:E)</f>
        <v>Evergreen</v>
      </c>
      <c r="AB3847" s="5">
        <f t="shared" si="60"/>
        <v>12674.41</v>
      </c>
    </row>
    <row r="3848" spans="1:28">
      <c r="A3848" t="s">
        <v>4042</v>
      </c>
      <c r="B3848" s="1">
        <v>46175</v>
      </c>
      <c r="C3848" t="s">
        <v>64</v>
      </c>
      <c r="D3848" t="s">
        <v>82</v>
      </c>
      <c r="E3848" t="s">
        <v>66</v>
      </c>
      <c r="F3848" t="s">
        <v>32</v>
      </c>
      <c r="G3848" t="s">
        <v>43</v>
      </c>
      <c r="H3848">
        <v>11.23</v>
      </c>
      <c r="I3848">
        <v>774</v>
      </c>
      <c r="J3848">
        <v>100.14</v>
      </c>
      <c r="K3848">
        <v>2</v>
      </c>
      <c r="L3848" t="s">
        <v>68</v>
      </c>
      <c r="M3848" t="s">
        <v>35</v>
      </c>
      <c r="N3848">
        <v>37911.800000000003</v>
      </c>
      <c r="O3848" t="s">
        <v>686</v>
      </c>
      <c r="P3848" t="s">
        <v>74</v>
      </c>
      <c r="Q3848">
        <v>82.96</v>
      </c>
      <c r="R3848">
        <v>1997.2</v>
      </c>
      <c r="S3848">
        <v>4695.91</v>
      </c>
      <c r="T3848">
        <v>3864.86</v>
      </c>
      <c r="U3848" t="str">
        <f>TEXT(Table1[[#This Row],[Booking_Date]],"mmm")</f>
        <v>Jun</v>
      </c>
      <c r="V3848">
        <f>YEAR(Table1[[#This Row],[Booking_Date]])</f>
        <v>2026</v>
      </c>
      <c r="W3848" t="s">
        <v>75</v>
      </c>
      <c r="X3848" t="str">
        <f>IF(Table1[[#This Row],[Freight_Cost]]&gt;50000,"High","Low")</f>
        <v>Low</v>
      </c>
      <c r="Y3848" s="5" t="str">
        <f>IF(Table1[[#This Row],[Profit]]&gt;10000,"Good","Average")</f>
        <v>Average</v>
      </c>
      <c r="Z3848" s="5" t="str" cm="1">
        <f t="array" ref="Z3848">_xlfn.IFS(K3848&lt;=5,"Excellent",K3848&lt;=10,"Good",TRUE,"Delayed")</f>
        <v>Excellent</v>
      </c>
      <c r="AA3848" s="5" t="str">
        <f>_xlfn.XLOOKUP(Table1[[#This Row],[Shipment_ID]],A:A,E:E)</f>
        <v>COSCO</v>
      </c>
      <c r="AB3848" s="5">
        <f t="shared" si="60"/>
        <v>3864.86</v>
      </c>
    </row>
    <row r="3849" spans="1:28">
      <c r="A3849" t="s">
        <v>4043</v>
      </c>
      <c r="B3849" s="1">
        <v>45971</v>
      </c>
      <c r="C3849" t="s">
        <v>89</v>
      </c>
      <c r="D3849" t="s">
        <v>72</v>
      </c>
      <c r="E3849" t="s">
        <v>57</v>
      </c>
      <c r="F3849" t="s">
        <v>32</v>
      </c>
      <c r="G3849" t="s">
        <v>59</v>
      </c>
      <c r="H3849">
        <v>12.22</v>
      </c>
      <c r="I3849">
        <v>2022</v>
      </c>
      <c r="J3849">
        <v>93.29</v>
      </c>
      <c r="K3849">
        <v>7</v>
      </c>
      <c r="L3849" t="s">
        <v>34</v>
      </c>
      <c r="M3849" t="s">
        <v>45</v>
      </c>
      <c r="N3849">
        <v>52956.800000000003</v>
      </c>
      <c r="O3849" t="s">
        <v>85</v>
      </c>
      <c r="P3849" t="s">
        <v>74</v>
      </c>
      <c r="Q3849">
        <v>86</v>
      </c>
      <c r="R3849">
        <v>4532.8</v>
      </c>
      <c r="S3849">
        <v>3629.81</v>
      </c>
      <c r="T3849">
        <v>6793</v>
      </c>
      <c r="U3849" t="str">
        <f>TEXT(Table1[[#This Row],[Booking_Date]],"mmm")</f>
        <v>Nov</v>
      </c>
      <c r="V3849">
        <f>YEAR(Table1[[#This Row],[Booking_Date]])</f>
        <v>2025</v>
      </c>
      <c r="W3849" t="s">
        <v>104</v>
      </c>
      <c r="X3849" t="str">
        <f>IF(Table1[[#This Row],[Freight_Cost]]&gt;50000,"High","Low")</f>
        <v>High</v>
      </c>
      <c r="Y3849" s="5" t="str">
        <f>IF(Table1[[#This Row],[Profit]]&gt;10000,"Good","Average")</f>
        <v>Average</v>
      </c>
      <c r="Z3849" s="5" t="str" cm="1">
        <f t="array" ref="Z3849">_xlfn.IFS(K3849&lt;=5,"Excellent",K3849&lt;=10,"Good",TRUE,"Delayed")</f>
        <v>Good</v>
      </c>
      <c r="AA3849" s="5" t="str">
        <f>_xlfn.XLOOKUP(Table1[[#This Row],[Shipment_ID]],A:A,E:E)</f>
        <v>Evergreen</v>
      </c>
      <c r="AB3849" s="5">
        <f t="shared" si="60"/>
        <v>6793</v>
      </c>
    </row>
    <row r="3850" spans="1:28">
      <c r="A3850" t="s">
        <v>4044</v>
      </c>
      <c r="B3850" s="1">
        <v>46037</v>
      </c>
      <c r="C3850" t="s">
        <v>40</v>
      </c>
      <c r="D3850" t="s">
        <v>108</v>
      </c>
      <c r="E3850" t="s">
        <v>99</v>
      </c>
      <c r="F3850" t="s">
        <v>58</v>
      </c>
      <c r="G3850" t="s">
        <v>67</v>
      </c>
      <c r="H3850">
        <v>27.72</v>
      </c>
      <c r="I3850">
        <v>2498</v>
      </c>
      <c r="J3850">
        <v>96.29</v>
      </c>
      <c r="K3850">
        <v>6</v>
      </c>
      <c r="L3850" t="s">
        <v>68</v>
      </c>
      <c r="M3850" t="s">
        <v>35</v>
      </c>
      <c r="N3850">
        <v>84978.8</v>
      </c>
      <c r="O3850" t="s">
        <v>416</v>
      </c>
      <c r="P3850" t="s">
        <v>37</v>
      </c>
      <c r="Q3850">
        <v>81.400000000000006</v>
      </c>
      <c r="R3850">
        <v>6104.8</v>
      </c>
      <c r="S3850">
        <v>4294.1899999999996</v>
      </c>
      <c r="T3850">
        <v>12593.62</v>
      </c>
      <c r="U3850" t="str">
        <f>TEXT(Table1[[#This Row],[Booking_Date]],"mmm")</f>
        <v>Jan</v>
      </c>
      <c r="V3850">
        <f>YEAR(Table1[[#This Row],[Booking_Date]])</f>
        <v>2026</v>
      </c>
      <c r="W3850" t="s">
        <v>38</v>
      </c>
      <c r="X3850" t="str">
        <f>IF(Table1[[#This Row],[Freight_Cost]]&gt;50000,"High","Low")</f>
        <v>High</v>
      </c>
      <c r="Y3850" s="5" t="str">
        <f>IF(Table1[[#This Row],[Profit]]&gt;10000,"Good","Average")</f>
        <v>Good</v>
      </c>
      <c r="Z3850" s="5" t="str" cm="1">
        <f t="array" ref="Z3850">_xlfn.IFS(K3850&lt;=5,"Excellent",K3850&lt;=10,"Good",TRUE,"Delayed")</f>
        <v>Good</v>
      </c>
      <c r="AA3850" s="5" t="str">
        <f>_xlfn.XLOOKUP(Table1[[#This Row],[Shipment_ID]],A:A,E:E)</f>
        <v>ONE</v>
      </c>
      <c r="AB3850" s="5">
        <f t="shared" si="60"/>
        <v>12593.62</v>
      </c>
    </row>
    <row r="3851" spans="1:28">
      <c r="A3851" t="s">
        <v>4045</v>
      </c>
      <c r="B3851" s="1">
        <v>46010</v>
      </c>
      <c r="C3851" t="s">
        <v>50</v>
      </c>
      <c r="D3851" t="s">
        <v>56</v>
      </c>
      <c r="E3851" t="s">
        <v>83</v>
      </c>
      <c r="F3851" t="s">
        <v>32</v>
      </c>
      <c r="G3851" t="s">
        <v>67</v>
      </c>
      <c r="H3851">
        <v>25.79</v>
      </c>
      <c r="I3851">
        <v>540</v>
      </c>
      <c r="J3851">
        <v>89.01</v>
      </c>
      <c r="K3851">
        <v>3</v>
      </c>
      <c r="L3851" t="s">
        <v>44</v>
      </c>
      <c r="M3851" t="s">
        <v>60</v>
      </c>
      <c r="N3851">
        <v>40372.199999999997</v>
      </c>
      <c r="O3851" t="s">
        <v>307</v>
      </c>
      <c r="P3851" t="s">
        <v>37</v>
      </c>
      <c r="Q3851">
        <v>85.48</v>
      </c>
      <c r="R3851">
        <v>2111.6</v>
      </c>
      <c r="S3851">
        <v>3524.16</v>
      </c>
      <c r="T3851">
        <v>3748.85</v>
      </c>
      <c r="U3851" t="str">
        <f>TEXT(Table1[[#This Row],[Booking_Date]],"mmm")</f>
        <v>Dec</v>
      </c>
      <c r="V3851">
        <f>YEAR(Table1[[#This Row],[Booking_Date]])</f>
        <v>2025</v>
      </c>
      <c r="W3851" t="s">
        <v>104</v>
      </c>
      <c r="X3851" t="str">
        <f>IF(Table1[[#This Row],[Freight_Cost]]&gt;50000,"High","Low")</f>
        <v>Low</v>
      </c>
      <c r="Y3851" s="5" t="str">
        <f>IF(Table1[[#This Row],[Profit]]&gt;10000,"Good","Average")</f>
        <v>Average</v>
      </c>
      <c r="Z3851" s="5" t="str" cm="1">
        <f t="array" ref="Z3851">_xlfn.IFS(K3851&lt;=5,"Excellent",K3851&lt;=10,"Good",TRUE,"Delayed")</f>
        <v>Excellent</v>
      </c>
      <c r="AA3851" s="5" t="str">
        <f>_xlfn.XLOOKUP(Table1[[#This Row],[Shipment_ID]],A:A,E:E)</f>
        <v>MSC</v>
      </c>
      <c r="AB3851" s="5">
        <f t="shared" si="60"/>
        <v>3748.85</v>
      </c>
    </row>
    <row r="3852" spans="1:28">
      <c r="A3852" t="s">
        <v>4046</v>
      </c>
      <c r="B3852" s="1">
        <v>45544</v>
      </c>
      <c r="C3852" t="s">
        <v>29</v>
      </c>
      <c r="D3852" t="s">
        <v>108</v>
      </c>
      <c r="E3852" t="s">
        <v>66</v>
      </c>
      <c r="F3852" t="s">
        <v>58</v>
      </c>
      <c r="G3852" t="s">
        <v>33</v>
      </c>
      <c r="H3852">
        <v>19.18</v>
      </c>
      <c r="I3852">
        <v>2334</v>
      </c>
      <c r="J3852">
        <v>101.66</v>
      </c>
      <c r="K3852">
        <v>7</v>
      </c>
      <c r="L3852" t="s">
        <v>34</v>
      </c>
      <c r="M3852" t="s">
        <v>45</v>
      </c>
      <c r="N3852">
        <v>75969.2</v>
      </c>
      <c r="O3852" t="s">
        <v>124</v>
      </c>
      <c r="P3852" t="s">
        <v>54</v>
      </c>
      <c r="Q3852">
        <v>88.48</v>
      </c>
      <c r="R3852">
        <v>5435.2</v>
      </c>
      <c r="S3852">
        <v>2101.12</v>
      </c>
      <c r="T3852">
        <v>9510.39</v>
      </c>
      <c r="U3852" t="str">
        <f>TEXT(Table1[[#This Row],[Booking_Date]],"mmm")</f>
        <v>Sep</v>
      </c>
      <c r="V3852">
        <f>YEAR(Table1[[#This Row],[Booking_Date]])</f>
        <v>2024</v>
      </c>
      <c r="W3852" t="s">
        <v>48</v>
      </c>
      <c r="X3852" t="str">
        <f>IF(Table1[[#This Row],[Freight_Cost]]&gt;50000,"High","Low")</f>
        <v>High</v>
      </c>
      <c r="Y3852" s="5" t="str">
        <f>IF(Table1[[#This Row],[Profit]]&gt;10000,"Good","Average")</f>
        <v>Average</v>
      </c>
      <c r="Z3852" s="5" t="str" cm="1">
        <f t="array" ref="Z3852">_xlfn.IFS(K3852&lt;=5,"Excellent",K3852&lt;=10,"Good",TRUE,"Delayed")</f>
        <v>Good</v>
      </c>
      <c r="AA3852" s="5" t="str">
        <f>_xlfn.XLOOKUP(Table1[[#This Row],[Shipment_ID]],A:A,E:E)</f>
        <v>COSCO</v>
      </c>
      <c r="AB3852" s="5">
        <f t="shared" si="60"/>
        <v>9510.39</v>
      </c>
    </row>
    <row r="3853" spans="1:28">
      <c r="A3853" t="s">
        <v>4047</v>
      </c>
      <c r="B3853" s="1">
        <v>45924</v>
      </c>
      <c r="C3853" t="s">
        <v>115</v>
      </c>
      <c r="D3853" t="s">
        <v>51</v>
      </c>
      <c r="E3853" t="s">
        <v>42</v>
      </c>
      <c r="F3853" t="s">
        <v>58</v>
      </c>
      <c r="G3853" t="s">
        <v>52</v>
      </c>
      <c r="H3853">
        <v>13.23</v>
      </c>
      <c r="I3853">
        <v>385</v>
      </c>
      <c r="J3853">
        <v>88.69</v>
      </c>
      <c r="K3853">
        <v>2</v>
      </c>
      <c r="L3853" t="s">
        <v>44</v>
      </c>
      <c r="M3853" t="s">
        <v>45</v>
      </c>
      <c r="N3853">
        <v>40669.800000000003</v>
      </c>
      <c r="O3853" t="s">
        <v>368</v>
      </c>
      <c r="P3853" t="s">
        <v>70</v>
      </c>
      <c r="Q3853">
        <v>82.54</v>
      </c>
      <c r="R3853">
        <v>1299.2</v>
      </c>
      <c r="S3853">
        <v>4175.33</v>
      </c>
      <c r="T3853">
        <v>5449.98</v>
      </c>
      <c r="U3853" t="str">
        <f>TEXT(Table1[[#This Row],[Booking_Date]],"mmm")</f>
        <v>Sep</v>
      </c>
      <c r="V3853">
        <f>YEAR(Table1[[#This Row],[Booking_Date]])</f>
        <v>2025</v>
      </c>
      <c r="W3853" t="s">
        <v>48</v>
      </c>
      <c r="X3853" t="str">
        <f>IF(Table1[[#This Row],[Freight_Cost]]&gt;50000,"High","Low")</f>
        <v>Low</v>
      </c>
      <c r="Y3853" s="5" t="str">
        <f>IF(Table1[[#This Row],[Profit]]&gt;10000,"Good","Average")</f>
        <v>Average</v>
      </c>
      <c r="Z3853" s="5" t="str" cm="1">
        <f t="array" ref="Z3853">_xlfn.IFS(K3853&lt;=5,"Excellent",K3853&lt;=10,"Good",TRUE,"Delayed")</f>
        <v>Excellent</v>
      </c>
      <c r="AA3853" s="5" t="str">
        <f>_xlfn.XLOOKUP(Table1[[#This Row],[Shipment_ID]],A:A,E:E)</f>
        <v>CMA CGM</v>
      </c>
      <c r="AB3853" s="5">
        <f t="shared" si="60"/>
        <v>5449.98</v>
      </c>
    </row>
    <row r="3854" spans="1:28">
      <c r="A3854" t="s">
        <v>4048</v>
      </c>
      <c r="B3854" s="1">
        <v>45831</v>
      </c>
      <c r="C3854" t="s">
        <v>40</v>
      </c>
      <c r="D3854" t="s">
        <v>51</v>
      </c>
      <c r="E3854" t="s">
        <v>57</v>
      </c>
      <c r="F3854" t="s">
        <v>58</v>
      </c>
      <c r="G3854" t="s">
        <v>43</v>
      </c>
      <c r="H3854">
        <v>23.64</v>
      </c>
      <c r="I3854">
        <v>1426</v>
      </c>
      <c r="J3854">
        <v>101.74</v>
      </c>
      <c r="K3854">
        <v>3</v>
      </c>
      <c r="L3854" t="s">
        <v>34</v>
      </c>
      <c r="M3854" t="s">
        <v>45</v>
      </c>
      <c r="N3854">
        <v>69096.800000000003</v>
      </c>
      <c r="O3854" t="s">
        <v>287</v>
      </c>
      <c r="P3854" t="s">
        <v>54</v>
      </c>
      <c r="Q3854">
        <v>85.92</v>
      </c>
      <c r="R3854">
        <v>3797.6</v>
      </c>
      <c r="S3854">
        <v>1663.81</v>
      </c>
      <c r="T3854">
        <v>10132.65</v>
      </c>
      <c r="U3854" t="str">
        <f>TEXT(Table1[[#This Row],[Booking_Date]],"mmm")</f>
        <v>Jun</v>
      </c>
      <c r="V3854">
        <f>YEAR(Table1[[#This Row],[Booking_Date]])</f>
        <v>2025</v>
      </c>
      <c r="W3854" t="s">
        <v>75</v>
      </c>
      <c r="X3854" t="str">
        <f>IF(Table1[[#This Row],[Freight_Cost]]&gt;50000,"High","Low")</f>
        <v>High</v>
      </c>
      <c r="Y3854" s="5" t="str">
        <f>IF(Table1[[#This Row],[Profit]]&gt;10000,"Good","Average")</f>
        <v>Good</v>
      </c>
      <c r="Z3854" s="5" t="str" cm="1">
        <f t="array" ref="Z3854">_xlfn.IFS(K3854&lt;=5,"Excellent",K3854&lt;=10,"Good",TRUE,"Delayed")</f>
        <v>Excellent</v>
      </c>
      <c r="AA3854" s="5" t="str">
        <f>_xlfn.XLOOKUP(Table1[[#This Row],[Shipment_ID]],A:A,E:E)</f>
        <v>Evergreen</v>
      </c>
      <c r="AB3854" s="5">
        <f t="shared" si="60"/>
        <v>10132.65</v>
      </c>
    </row>
    <row r="3855" spans="1:28">
      <c r="A3855" t="s">
        <v>4049</v>
      </c>
      <c r="B3855" s="1">
        <v>46190</v>
      </c>
      <c r="C3855" t="s">
        <v>115</v>
      </c>
      <c r="D3855" t="s">
        <v>72</v>
      </c>
      <c r="E3855" t="s">
        <v>99</v>
      </c>
      <c r="F3855" t="s">
        <v>58</v>
      </c>
      <c r="G3855" t="s">
        <v>33</v>
      </c>
      <c r="H3855">
        <v>24.83</v>
      </c>
      <c r="I3855">
        <v>979</v>
      </c>
      <c r="J3855">
        <v>103.31</v>
      </c>
      <c r="K3855">
        <v>3</v>
      </c>
      <c r="L3855" t="s">
        <v>68</v>
      </c>
      <c r="M3855" t="s">
        <v>45</v>
      </c>
      <c r="N3855">
        <v>62492.2</v>
      </c>
      <c r="O3855" t="s">
        <v>211</v>
      </c>
      <c r="P3855" t="s">
        <v>54</v>
      </c>
      <c r="Q3855">
        <v>85.65</v>
      </c>
      <c r="R3855">
        <v>2951.2</v>
      </c>
      <c r="S3855">
        <v>3268.15</v>
      </c>
      <c r="T3855">
        <v>6980.34</v>
      </c>
      <c r="U3855" t="str">
        <f>TEXT(Table1[[#This Row],[Booking_Date]],"mmm")</f>
        <v>Jun</v>
      </c>
      <c r="V3855">
        <f>YEAR(Table1[[#This Row],[Booking_Date]])</f>
        <v>2026</v>
      </c>
      <c r="W3855" t="s">
        <v>75</v>
      </c>
      <c r="X3855" t="str">
        <f>IF(Table1[[#This Row],[Freight_Cost]]&gt;50000,"High","Low")</f>
        <v>High</v>
      </c>
      <c r="Y3855" s="5" t="str">
        <f>IF(Table1[[#This Row],[Profit]]&gt;10000,"Good","Average")</f>
        <v>Average</v>
      </c>
      <c r="Z3855" s="5" t="str" cm="1">
        <f t="array" ref="Z3855">_xlfn.IFS(K3855&lt;=5,"Excellent",K3855&lt;=10,"Good",TRUE,"Delayed")</f>
        <v>Excellent</v>
      </c>
      <c r="AA3855" s="5" t="str">
        <f>_xlfn.XLOOKUP(Table1[[#This Row],[Shipment_ID]],A:A,E:E)</f>
        <v>ONE</v>
      </c>
      <c r="AB3855" s="5">
        <f t="shared" si="60"/>
        <v>6980.34</v>
      </c>
    </row>
    <row r="3856" spans="1:28">
      <c r="A3856" t="s">
        <v>4050</v>
      </c>
      <c r="B3856" s="1">
        <v>45531</v>
      </c>
      <c r="C3856" t="s">
        <v>115</v>
      </c>
      <c r="D3856" t="s">
        <v>56</v>
      </c>
      <c r="E3856" t="s">
        <v>31</v>
      </c>
      <c r="F3856" t="s">
        <v>58</v>
      </c>
      <c r="G3856" t="s">
        <v>90</v>
      </c>
      <c r="H3856">
        <v>20.55</v>
      </c>
      <c r="I3856">
        <v>451</v>
      </c>
      <c r="J3856">
        <v>89.42</v>
      </c>
      <c r="K3856">
        <v>2</v>
      </c>
      <c r="L3856" t="s">
        <v>44</v>
      </c>
      <c r="M3856" t="s">
        <v>60</v>
      </c>
      <c r="N3856">
        <v>46637.4</v>
      </c>
      <c r="O3856" t="s">
        <v>228</v>
      </c>
      <c r="P3856" t="s">
        <v>47</v>
      </c>
      <c r="Q3856">
        <v>82.7</v>
      </c>
      <c r="R3856">
        <v>1724</v>
      </c>
      <c r="S3856">
        <v>2712.55</v>
      </c>
      <c r="T3856">
        <v>6254.34</v>
      </c>
      <c r="U3856" t="str">
        <f>TEXT(Table1[[#This Row],[Booking_Date]],"mmm")</f>
        <v>Aug</v>
      </c>
      <c r="V3856">
        <f>YEAR(Table1[[#This Row],[Booking_Date]])</f>
        <v>2024</v>
      </c>
      <c r="W3856" t="s">
        <v>48</v>
      </c>
      <c r="X3856" t="str">
        <f>IF(Table1[[#This Row],[Freight_Cost]]&gt;50000,"High","Low")</f>
        <v>Low</v>
      </c>
      <c r="Y3856" s="5" t="str">
        <f>IF(Table1[[#This Row],[Profit]]&gt;10000,"Good","Average")</f>
        <v>Average</v>
      </c>
      <c r="Z3856" s="5" t="str" cm="1">
        <f t="array" ref="Z3856">_xlfn.IFS(K3856&lt;=5,"Excellent",K3856&lt;=10,"Good",TRUE,"Delayed")</f>
        <v>Excellent</v>
      </c>
      <c r="AA3856" s="5" t="str">
        <f>_xlfn.XLOOKUP(Table1[[#This Row],[Shipment_ID]],A:A,E:E)</f>
        <v>Hapag-Lloyd</v>
      </c>
      <c r="AB3856" s="5">
        <f t="shared" si="60"/>
        <v>6254.34</v>
      </c>
    </row>
    <row r="3857" spans="1:28">
      <c r="A3857" t="s">
        <v>4051</v>
      </c>
      <c r="B3857" s="1">
        <v>46191</v>
      </c>
      <c r="C3857" t="s">
        <v>89</v>
      </c>
      <c r="D3857" t="s">
        <v>56</v>
      </c>
      <c r="E3857" t="s">
        <v>66</v>
      </c>
      <c r="F3857" t="s">
        <v>58</v>
      </c>
      <c r="G3857" t="s">
        <v>33</v>
      </c>
      <c r="H3857">
        <v>12.6</v>
      </c>
      <c r="I3857">
        <v>844</v>
      </c>
      <c r="J3857">
        <v>102.68</v>
      </c>
      <c r="K3857">
        <v>4</v>
      </c>
      <c r="L3857" t="s">
        <v>34</v>
      </c>
      <c r="M3857" t="s">
        <v>35</v>
      </c>
      <c r="N3857">
        <v>54789.599999999999</v>
      </c>
      <c r="O3857" t="s">
        <v>182</v>
      </c>
      <c r="P3857" t="s">
        <v>74</v>
      </c>
      <c r="Q3857">
        <v>88.62</v>
      </c>
      <c r="R3857">
        <v>2192</v>
      </c>
      <c r="S3857">
        <v>1781.89</v>
      </c>
      <c r="T3857">
        <v>5098.8599999999997</v>
      </c>
      <c r="U3857" t="str">
        <f>TEXT(Table1[[#This Row],[Booking_Date]],"mmm")</f>
        <v>Jun</v>
      </c>
      <c r="V3857">
        <f>YEAR(Table1[[#This Row],[Booking_Date]])</f>
        <v>2026</v>
      </c>
      <c r="W3857" t="s">
        <v>75</v>
      </c>
      <c r="X3857" t="str">
        <f>IF(Table1[[#This Row],[Freight_Cost]]&gt;50000,"High","Low")</f>
        <v>High</v>
      </c>
      <c r="Y3857" s="5" t="str">
        <f>IF(Table1[[#This Row],[Profit]]&gt;10000,"Good","Average")</f>
        <v>Average</v>
      </c>
      <c r="Z3857" s="5" t="str" cm="1">
        <f t="array" ref="Z3857">_xlfn.IFS(K3857&lt;=5,"Excellent",K3857&lt;=10,"Good",TRUE,"Delayed")</f>
        <v>Excellent</v>
      </c>
      <c r="AA3857" s="5" t="str">
        <f>_xlfn.XLOOKUP(Table1[[#This Row],[Shipment_ID]],A:A,E:E)</f>
        <v>COSCO</v>
      </c>
      <c r="AB3857" s="5">
        <f t="shared" si="60"/>
        <v>5098.8599999999997</v>
      </c>
    </row>
    <row r="3858" spans="1:28">
      <c r="A3858" t="s">
        <v>4052</v>
      </c>
      <c r="B3858" s="1">
        <v>45526</v>
      </c>
      <c r="C3858" t="s">
        <v>121</v>
      </c>
      <c r="D3858" t="s">
        <v>65</v>
      </c>
      <c r="E3858" t="s">
        <v>83</v>
      </c>
      <c r="F3858" t="s">
        <v>32</v>
      </c>
      <c r="G3858" t="s">
        <v>67</v>
      </c>
      <c r="H3858">
        <v>10.38</v>
      </c>
      <c r="I3858">
        <v>1387</v>
      </c>
      <c r="J3858">
        <v>104.04</v>
      </c>
      <c r="K3858">
        <v>4</v>
      </c>
      <c r="L3858" t="s">
        <v>68</v>
      </c>
      <c r="M3858" t="s">
        <v>45</v>
      </c>
      <c r="N3858">
        <v>42470.8</v>
      </c>
      <c r="O3858" t="s">
        <v>219</v>
      </c>
      <c r="P3858" t="s">
        <v>74</v>
      </c>
      <c r="Q3858">
        <v>85.08</v>
      </c>
      <c r="R3858">
        <v>3189.2</v>
      </c>
      <c r="S3858">
        <v>3642.92</v>
      </c>
      <c r="T3858">
        <v>4950.45</v>
      </c>
      <c r="U3858" t="str">
        <f>TEXT(Table1[[#This Row],[Booking_Date]],"mmm")</f>
        <v>Aug</v>
      </c>
      <c r="V3858">
        <f>YEAR(Table1[[#This Row],[Booking_Date]])</f>
        <v>2024</v>
      </c>
      <c r="W3858" t="s">
        <v>48</v>
      </c>
      <c r="X3858" t="str">
        <f>IF(Table1[[#This Row],[Freight_Cost]]&gt;50000,"High","Low")</f>
        <v>Low</v>
      </c>
      <c r="Y3858" s="5" t="str">
        <f>IF(Table1[[#This Row],[Profit]]&gt;10000,"Good","Average")</f>
        <v>Average</v>
      </c>
      <c r="Z3858" s="5" t="str" cm="1">
        <f t="array" ref="Z3858">_xlfn.IFS(K3858&lt;=5,"Excellent",K3858&lt;=10,"Good",TRUE,"Delayed")</f>
        <v>Excellent</v>
      </c>
      <c r="AA3858" s="5" t="str">
        <f>_xlfn.XLOOKUP(Table1[[#This Row],[Shipment_ID]],A:A,E:E)</f>
        <v>MSC</v>
      </c>
      <c r="AB3858" s="5">
        <f t="shared" si="60"/>
        <v>4950.45</v>
      </c>
    </row>
    <row r="3859" spans="1:28">
      <c r="A3859" t="s">
        <v>4053</v>
      </c>
      <c r="B3859" s="1">
        <v>45461</v>
      </c>
      <c r="C3859" t="s">
        <v>64</v>
      </c>
      <c r="D3859" t="s">
        <v>65</v>
      </c>
      <c r="E3859" t="s">
        <v>66</v>
      </c>
      <c r="F3859" t="s">
        <v>58</v>
      </c>
      <c r="G3859" t="s">
        <v>90</v>
      </c>
      <c r="H3859">
        <v>24.23</v>
      </c>
      <c r="I3859">
        <v>2634</v>
      </c>
      <c r="J3859">
        <v>87.86</v>
      </c>
      <c r="K3859">
        <v>6</v>
      </c>
      <c r="L3859" t="s">
        <v>44</v>
      </c>
      <c r="M3859" t="s">
        <v>45</v>
      </c>
      <c r="N3859">
        <v>77458.2</v>
      </c>
      <c r="O3859" t="s">
        <v>139</v>
      </c>
      <c r="P3859" t="s">
        <v>74</v>
      </c>
      <c r="Q3859">
        <v>82.66</v>
      </c>
      <c r="R3859">
        <v>6237.2</v>
      </c>
      <c r="S3859">
        <v>2934.86</v>
      </c>
      <c r="T3859">
        <v>6438.28</v>
      </c>
      <c r="U3859" t="str">
        <f>TEXT(Table1[[#This Row],[Booking_Date]],"mmm")</f>
        <v>Jun</v>
      </c>
      <c r="V3859">
        <f>YEAR(Table1[[#This Row],[Booking_Date]])</f>
        <v>2024</v>
      </c>
      <c r="W3859" t="s">
        <v>75</v>
      </c>
      <c r="X3859" t="str">
        <f>IF(Table1[[#This Row],[Freight_Cost]]&gt;50000,"High","Low")</f>
        <v>High</v>
      </c>
      <c r="Y3859" s="5" t="str">
        <f>IF(Table1[[#This Row],[Profit]]&gt;10000,"Good","Average")</f>
        <v>Average</v>
      </c>
      <c r="Z3859" s="5" t="str" cm="1">
        <f t="array" ref="Z3859">_xlfn.IFS(K3859&lt;=5,"Excellent",K3859&lt;=10,"Good",TRUE,"Delayed")</f>
        <v>Good</v>
      </c>
      <c r="AA3859" s="5" t="str">
        <f>_xlfn.XLOOKUP(Table1[[#This Row],[Shipment_ID]],A:A,E:E)</f>
        <v>COSCO</v>
      </c>
      <c r="AB3859" s="5">
        <f t="shared" si="60"/>
        <v>6438.28</v>
      </c>
    </row>
    <row r="3860" spans="1:28">
      <c r="A3860" t="s">
        <v>4054</v>
      </c>
      <c r="B3860" s="1">
        <v>45664</v>
      </c>
      <c r="C3860" t="s">
        <v>40</v>
      </c>
      <c r="D3860" t="s">
        <v>82</v>
      </c>
      <c r="E3860" t="s">
        <v>42</v>
      </c>
      <c r="F3860" t="s">
        <v>58</v>
      </c>
      <c r="G3860" t="s">
        <v>67</v>
      </c>
      <c r="H3860">
        <v>25.95</v>
      </c>
      <c r="I3860">
        <v>1767</v>
      </c>
      <c r="J3860">
        <v>97.41</v>
      </c>
      <c r="K3860">
        <v>6</v>
      </c>
      <c r="L3860" t="s">
        <v>44</v>
      </c>
      <c r="M3860" t="s">
        <v>35</v>
      </c>
      <c r="N3860">
        <v>72248.2</v>
      </c>
      <c r="O3860" t="s">
        <v>350</v>
      </c>
      <c r="P3860" t="s">
        <v>47</v>
      </c>
      <c r="Q3860">
        <v>83.8</v>
      </c>
      <c r="R3860">
        <v>4572</v>
      </c>
      <c r="S3860">
        <v>3619.28</v>
      </c>
      <c r="T3860">
        <v>11698.68</v>
      </c>
      <c r="U3860" t="str">
        <f>TEXT(Table1[[#This Row],[Booking_Date]],"mmm")</f>
        <v>Jan</v>
      </c>
      <c r="V3860">
        <f>YEAR(Table1[[#This Row],[Booking_Date]])</f>
        <v>2025</v>
      </c>
      <c r="W3860" t="s">
        <v>38</v>
      </c>
      <c r="X3860" t="str">
        <f>IF(Table1[[#This Row],[Freight_Cost]]&gt;50000,"High","Low")</f>
        <v>High</v>
      </c>
      <c r="Y3860" s="5" t="str">
        <f>IF(Table1[[#This Row],[Profit]]&gt;10000,"Good","Average")</f>
        <v>Good</v>
      </c>
      <c r="Z3860" s="5" t="str" cm="1">
        <f t="array" ref="Z3860">_xlfn.IFS(K3860&lt;=5,"Excellent",K3860&lt;=10,"Good",TRUE,"Delayed")</f>
        <v>Good</v>
      </c>
      <c r="AA3860" s="5" t="str">
        <f>_xlfn.XLOOKUP(Table1[[#This Row],[Shipment_ID]],A:A,E:E)</f>
        <v>CMA CGM</v>
      </c>
      <c r="AB3860" s="5">
        <f t="shared" si="60"/>
        <v>11698.68</v>
      </c>
    </row>
    <row r="3861" spans="1:28">
      <c r="A3861" t="s">
        <v>4055</v>
      </c>
      <c r="B3861" s="1">
        <v>45341</v>
      </c>
      <c r="C3861" t="s">
        <v>121</v>
      </c>
      <c r="D3861" t="s">
        <v>108</v>
      </c>
      <c r="E3861" t="s">
        <v>42</v>
      </c>
      <c r="F3861" t="s">
        <v>32</v>
      </c>
      <c r="G3861" t="s">
        <v>33</v>
      </c>
      <c r="H3861">
        <v>26.07</v>
      </c>
      <c r="I3861">
        <v>961</v>
      </c>
      <c r="J3861">
        <v>99.39</v>
      </c>
      <c r="K3861">
        <v>2</v>
      </c>
      <c r="L3861" t="s">
        <v>44</v>
      </c>
      <c r="M3861" t="s">
        <v>35</v>
      </c>
      <c r="N3861">
        <v>50921.8</v>
      </c>
      <c r="O3861" t="s">
        <v>191</v>
      </c>
      <c r="P3861" t="s">
        <v>62</v>
      </c>
      <c r="Q3861">
        <v>85.22</v>
      </c>
      <c r="R3861">
        <v>2964.8</v>
      </c>
      <c r="S3861">
        <v>3801.46</v>
      </c>
      <c r="T3861">
        <v>5382.94</v>
      </c>
      <c r="U3861" t="str">
        <f>TEXT(Table1[[#This Row],[Booking_Date]],"mmm")</f>
        <v>Feb</v>
      </c>
      <c r="V3861">
        <f>YEAR(Table1[[#This Row],[Booking_Date]])</f>
        <v>2024</v>
      </c>
      <c r="W3861" t="s">
        <v>38</v>
      </c>
      <c r="X3861" t="str">
        <f>IF(Table1[[#This Row],[Freight_Cost]]&gt;50000,"High","Low")</f>
        <v>High</v>
      </c>
      <c r="Y3861" s="5" t="str">
        <f>IF(Table1[[#This Row],[Profit]]&gt;10000,"Good","Average")</f>
        <v>Average</v>
      </c>
      <c r="Z3861" s="5" t="str" cm="1">
        <f t="array" ref="Z3861">_xlfn.IFS(K3861&lt;=5,"Excellent",K3861&lt;=10,"Good",TRUE,"Delayed")</f>
        <v>Excellent</v>
      </c>
      <c r="AA3861" s="5" t="str">
        <f>_xlfn.XLOOKUP(Table1[[#This Row],[Shipment_ID]],A:A,E:E)</f>
        <v>CMA CGM</v>
      </c>
      <c r="AB3861" s="5">
        <f t="shared" si="60"/>
        <v>5382.94</v>
      </c>
    </row>
    <row r="3862" spans="1:28">
      <c r="A3862" t="s">
        <v>4056</v>
      </c>
      <c r="B3862" s="1">
        <v>46127</v>
      </c>
      <c r="C3862" t="s">
        <v>115</v>
      </c>
      <c r="D3862" t="s">
        <v>72</v>
      </c>
      <c r="E3862" t="s">
        <v>66</v>
      </c>
      <c r="F3862" t="s">
        <v>58</v>
      </c>
      <c r="G3862" t="s">
        <v>67</v>
      </c>
      <c r="H3862">
        <v>25.73</v>
      </c>
      <c r="I3862">
        <v>2099</v>
      </c>
      <c r="J3862">
        <v>99.81</v>
      </c>
      <c r="K3862">
        <v>6</v>
      </c>
      <c r="L3862" t="s">
        <v>44</v>
      </c>
      <c r="M3862" t="s">
        <v>60</v>
      </c>
      <c r="N3862">
        <v>72322.2</v>
      </c>
      <c r="O3862" t="s">
        <v>95</v>
      </c>
      <c r="P3862" t="s">
        <v>78</v>
      </c>
      <c r="Q3862">
        <v>88.82</v>
      </c>
      <c r="R3862">
        <v>5227.2</v>
      </c>
      <c r="S3862">
        <v>4441.75</v>
      </c>
      <c r="T3862">
        <v>11713.25</v>
      </c>
      <c r="U3862" t="str">
        <f>TEXT(Table1[[#This Row],[Booking_Date]],"mmm")</f>
        <v>Apr</v>
      </c>
      <c r="V3862">
        <f>YEAR(Table1[[#This Row],[Booking_Date]])</f>
        <v>2026</v>
      </c>
      <c r="W3862" t="s">
        <v>75</v>
      </c>
      <c r="X3862" t="str">
        <f>IF(Table1[[#This Row],[Freight_Cost]]&gt;50000,"High","Low")</f>
        <v>High</v>
      </c>
      <c r="Y3862" s="5" t="str">
        <f>IF(Table1[[#This Row],[Profit]]&gt;10000,"Good","Average")</f>
        <v>Good</v>
      </c>
      <c r="Z3862" s="5" t="str" cm="1">
        <f t="array" ref="Z3862">_xlfn.IFS(K3862&lt;=5,"Excellent",K3862&lt;=10,"Good",TRUE,"Delayed")</f>
        <v>Good</v>
      </c>
      <c r="AA3862" s="5" t="str">
        <f>_xlfn.XLOOKUP(Table1[[#This Row],[Shipment_ID]],A:A,E:E)</f>
        <v>COSCO</v>
      </c>
      <c r="AB3862" s="5">
        <f t="shared" si="60"/>
        <v>11713.25</v>
      </c>
    </row>
    <row r="3863" spans="1:28">
      <c r="A3863" t="s">
        <v>4057</v>
      </c>
      <c r="B3863" s="1">
        <v>46117</v>
      </c>
      <c r="C3863" t="s">
        <v>64</v>
      </c>
      <c r="D3863" t="s">
        <v>41</v>
      </c>
      <c r="E3863" t="s">
        <v>57</v>
      </c>
      <c r="F3863" t="s">
        <v>58</v>
      </c>
      <c r="G3863" t="s">
        <v>59</v>
      </c>
      <c r="H3863">
        <v>14.28</v>
      </c>
      <c r="I3863">
        <v>2775</v>
      </c>
      <c r="J3863">
        <v>94.44</v>
      </c>
      <c r="K3863">
        <v>6</v>
      </c>
      <c r="L3863" t="s">
        <v>68</v>
      </c>
      <c r="M3863" t="s">
        <v>60</v>
      </c>
      <c r="N3863">
        <v>71984.800000000003</v>
      </c>
      <c r="O3863" t="s">
        <v>436</v>
      </c>
      <c r="P3863" t="s">
        <v>47</v>
      </c>
      <c r="Q3863">
        <v>85.92</v>
      </c>
      <c r="R3863">
        <v>6121.2</v>
      </c>
      <c r="S3863">
        <v>3215.61</v>
      </c>
      <c r="T3863">
        <v>9387.82</v>
      </c>
      <c r="U3863" t="str">
        <f>TEXT(Table1[[#This Row],[Booking_Date]],"mmm")</f>
        <v>Apr</v>
      </c>
      <c r="V3863">
        <f>YEAR(Table1[[#This Row],[Booking_Date]])</f>
        <v>2026</v>
      </c>
      <c r="W3863" t="s">
        <v>75</v>
      </c>
      <c r="X3863" t="str">
        <f>IF(Table1[[#This Row],[Freight_Cost]]&gt;50000,"High","Low")</f>
        <v>High</v>
      </c>
      <c r="Y3863" s="5" t="str">
        <f>IF(Table1[[#This Row],[Profit]]&gt;10000,"Good","Average")</f>
        <v>Average</v>
      </c>
      <c r="Z3863" s="5" t="str" cm="1">
        <f t="array" ref="Z3863">_xlfn.IFS(K3863&lt;=5,"Excellent",K3863&lt;=10,"Good",TRUE,"Delayed")</f>
        <v>Good</v>
      </c>
      <c r="AA3863" s="5" t="str">
        <f>_xlfn.XLOOKUP(Table1[[#This Row],[Shipment_ID]],A:A,E:E)</f>
        <v>Evergreen</v>
      </c>
      <c r="AB3863" s="5">
        <f t="shared" si="60"/>
        <v>9387.82</v>
      </c>
    </row>
    <row r="3864" spans="1:28">
      <c r="A3864" t="s">
        <v>4058</v>
      </c>
      <c r="B3864" s="1">
        <v>45811</v>
      </c>
      <c r="C3864" t="s">
        <v>115</v>
      </c>
      <c r="D3864" t="s">
        <v>41</v>
      </c>
      <c r="E3864" t="s">
        <v>102</v>
      </c>
      <c r="F3864" t="s">
        <v>58</v>
      </c>
      <c r="G3864" t="s">
        <v>52</v>
      </c>
      <c r="H3864">
        <v>24.44</v>
      </c>
      <c r="I3864">
        <v>2231</v>
      </c>
      <c r="J3864">
        <v>91.98</v>
      </c>
      <c r="K3864">
        <v>5</v>
      </c>
      <c r="L3864" t="s">
        <v>44</v>
      </c>
      <c r="M3864" t="s">
        <v>45</v>
      </c>
      <c r="N3864">
        <v>73305.600000000006</v>
      </c>
      <c r="O3864" t="s">
        <v>535</v>
      </c>
      <c r="P3864" t="s">
        <v>74</v>
      </c>
      <c r="Q3864">
        <v>86.01</v>
      </c>
      <c r="R3864">
        <v>5439.6</v>
      </c>
      <c r="S3864">
        <v>2037.76</v>
      </c>
      <c r="T3864">
        <v>10246.89</v>
      </c>
      <c r="U3864" t="str">
        <f>TEXT(Table1[[#This Row],[Booking_Date]],"mmm")</f>
        <v>Jun</v>
      </c>
      <c r="V3864">
        <f>YEAR(Table1[[#This Row],[Booking_Date]])</f>
        <v>2025</v>
      </c>
      <c r="W3864" t="s">
        <v>75</v>
      </c>
      <c r="X3864" t="str">
        <f>IF(Table1[[#This Row],[Freight_Cost]]&gt;50000,"High","Low")</f>
        <v>High</v>
      </c>
      <c r="Y3864" s="5" t="str">
        <f>IF(Table1[[#This Row],[Profit]]&gt;10000,"Good","Average")</f>
        <v>Good</v>
      </c>
      <c r="Z3864" s="5" t="str" cm="1">
        <f t="array" ref="Z3864">_xlfn.IFS(K3864&lt;=5,"Excellent",K3864&lt;=10,"Good",TRUE,"Delayed")</f>
        <v>Excellent</v>
      </c>
      <c r="AA3864" s="5" t="str">
        <f>_xlfn.XLOOKUP(Table1[[#This Row],[Shipment_ID]],A:A,E:E)</f>
        <v>Maersk</v>
      </c>
      <c r="AB3864" s="5">
        <f t="shared" si="60"/>
        <v>10246.89</v>
      </c>
    </row>
    <row r="3865" spans="1:28">
      <c r="A3865" t="s">
        <v>4059</v>
      </c>
      <c r="B3865" s="1">
        <v>45570</v>
      </c>
      <c r="C3865" t="s">
        <v>29</v>
      </c>
      <c r="D3865" t="s">
        <v>41</v>
      </c>
      <c r="E3865" t="s">
        <v>102</v>
      </c>
      <c r="F3865" t="s">
        <v>32</v>
      </c>
      <c r="G3865" t="s">
        <v>59</v>
      </c>
      <c r="H3865">
        <v>23.19</v>
      </c>
      <c r="I3865">
        <v>1584</v>
      </c>
      <c r="J3865">
        <v>104.58</v>
      </c>
      <c r="K3865">
        <v>3</v>
      </c>
      <c r="L3865" t="s">
        <v>68</v>
      </c>
      <c r="M3865" t="s">
        <v>60</v>
      </c>
      <c r="N3865">
        <v>54928.6</v>
      </c>
      <c r="O3865" t="s">
        <v>109</v>
      </c>
      <c r="P3865" t="s">
        <v>62</v>
      </c>
      <c r="Q3865">
        <v>81.33</v>
      </c>
      <c r="R3865">
        <v>4095.6</v>
      </c>
      <c r="S3865">
        <v>4828.76</v>
      </c>
      <c r="T3865">
        <v>7314.52</v>
      </c>
      <c r="U3865" t="str">
        <f>TEXT(Table1[[#This Row],[Booking_Date]],"mmm")</f>
        <v>Oct</v>
      </c>
      <c r="V3865">
        <f>YEAR(Table1[[#This Row],[Booking_Date]])</f>
        <v>2024</v>
      </c>
      <c r="W3865" t="s">
        <v>104</v>
      </c>
      <c r="X3865" t="str">
        <f>IF(Table1[[#This Row],[Freight_Cost]]&gt;50000,"High","Low")</f>
        <v>High</v>
      </c>
      <c r="Y3865" s="5" t="str">
        <f>IF(Table1[[#This Row],[Profit]]&gt;10000,"Good","Average")</f>
        <v>Average</v>
      </c>
      <c r="Z3865" s="5" t="str" cm="1">
        <f t="array" ref="Z3865">_xlfn.IFS(K3865&lt;=5,"Excellent",K3865&lt;=10,"Good",TRUE,"Delayed")</f>
        <v>Excellent</v>
      </c>
      <c r="AA3865" s="5" t="str">
        <f>_xlfn.XLOOKUP(Table1[[#This Row],[Shipment_ID]],A:A,E:E)</f>
        <v>Maersk</v>
      </c>
      <c r="AB3865" s="5">
        <f t="shared" si="60"/>
        <v>7314.52</v>
      </c>
    </row>
    <row r="3866" spans="1:28">
      <c r="A3866" t="s">
        <v>4060</v>
      </c>
      <c r="B3866" s="1">
        <v>45785</v>
      </c>
      <c r="C3866" t="s">
        <v>64</v>
      </c>
      <c r="D3866" t="s">
        <v>72</v>
      </c>
      <c r="E3866" t="s">
        <v>83</v>
      </c>
      <c r="F3866" t="s">
        <v>32</v>
      </c>
      <c r="G3866" t="s">
        <v>90</v>
      </c>
      <c r="H3866">
        <v>13.35</v>
      </c>
      <c r="I3866">
        <v>397</v>
      </c>
      <c r="J3866">
        <v>97.91</v>
      </c>
      <c r="K3866">
        <v>2</v>
      </c>
      <c r="L3866" t="s">
        <v>44</v>
      </c>
      <c r="M3866" t="s">
        <v>45</v>
      </c>
      <c r="N3866">
        <v>30028.2</v>
      </c>
      <c r="O3866" t="s">
        <v>211</v>
      </c>
      <c r="P3866" t="s">
        <v>74</v>
      </c>
      <c r="Q3866">
        <v>87.6</v>
      </c>
      <c r="R3866">
        <v>1328</v>
      </c>
      <c r="S3866">
        <v>2564.02</v>
      </c>
      <c r="T3866">
        <v>4072.78</v>
      </c>
      <c r="U3866" t="str">
        <f>TEXT(Table1[[#This Row],[Booking_Date]],"mmm")</f>
        <v>May</v>
      </c>
      <c r="V3866">
        <f>YEAR(Table1[[#This Row],[Booking_Date]])</f>
        <v>2025</v>
      </c>
      <c r="W3866" t="s">
        <v>75</v>
      </c>
      <c r="X3866" t="str">
        <f>IF(Table1[[#This Row],[Freight_Cost]]&gt;50000,"High","Low")</f>
        <v>Low</v>
      </c>
      <c r="Y3866" s="5" t="str">
        <f>IF(Table1[[#This Row],[Profit]]&gt;10000,"Good","Average")</f>
        <v>Average</v>
      </c>
      <c r="Z3866" s="5" t="str" cm="1">
        <f t="array" ref="Z3866">_xlfn.IFS(K3866&lt;=5,"Excellent",K3866&lt;=10,"Good",TRUE,"Delayed")</f>
        <v>Excellent</v>
      </c>
      <c r="AA3866" s="5" t="str">
        <f>_xlfn.XLOOKUP(Table1[[#This Row],[Shipment_ID]],A:A,E:E)</f>
        <v>MSC</v>
      </c>
      <c r="AB3866" s="5">
        <f t="shared" si="60"/>
        <v>4072.78</v>
      </c>
    </row>
    <row r="3867" spans="1:28">
      <c r="A3867" t="s">
        <v>4061</v>
      </c>
      <c r="B3867" s="1">
        <v>45902</v>
      </c>
      <c r="C3867" t="s">
        <v>89</v>
      </c>
      <c r="D3867" t="s">
        <v>82</v>
      </c>
      <c r="E3867" t="s">
        <v>83</v>
      </c>
      <c r="F3867" t="s">
        <v>32</v>
      </c>
      <c r="G3867" t="s">
        <v>59</v>
      </c>
      <c r="H3867">
        <v>25.45</v>
      </c>
      <c r="I3867">
        <v>2613</v>
      </c>
      <c r="J3867">
        <v>102.55</v>
      </c>
      <c r="K3867">
        <v>6</v>
      </c>
      <c r="L3867" t="s">
        <v>68</v>
      </c>
      <c r="M3867" t="s">
        <v>45</v>
      </c>
      <c r="N3867">
        <v>70567</v>
      </c>
      <c r="O3867" t="s">
        <v>53</v>
      </c>
      <c r="P3867" t="s">
        <v>62</v>
      </c>
      <c r="Q3867">
        <v>88.35</v>
      </c>
      <c r="R3867">
        <v>6244</v>
      </c>
      <c r="S3867">
        <v>4566.63</v>
      </c>
      <c r="T3867">
        <v>12344.73</v>
      </c>
      <c r="U3867" t="str">
        <f>TEXT(Table1[[#This Row],[Booking_Date]],"mmm")</f>
        <v>Sep</v>
      </c>
      <c r="V3867">
        <f>YEAR(Table1[[#This Row],[Booking_Date]])</f>
        <v>2025</v>
      </c>
      <c r="W3867" t="s">
        <v>48</v>
      </c>
      <c r="X3867" t="str">
        <f>IF(Table1[[#This Row],[Freight_Cost]]&gt;50000,"High","Low")</f>
        <v>High</v>
      </c>
      <c r="Y3867" s="5" t="str">
        <f>IF(Table1[[#This Row],[Profit]]&gt;10000,"Good","Average")</f>
        <v>Good</v>
      </c>
      <c r="Z3867" s="5" t="str" cm="1">
        <f t="array" ref="Z3867">_xlfn.IFS(K3867&lt;=5,"Excellent",K3867&lt;=10,"Good",TRUE,"Delayed")</f>
        <v>Good</v>
      </c>
      <c r="AA3867" s="5" t="str">
        <f>_xlfn.XLOOKUP(Table1[[#This Row],[Shipment_ID]],A:A,E:E)</f>
        <v>MSC</v>
      </c>
      <c r="AB3867" s="5">
        <f t="shared" si="60"/>
        <v>12344.73</v>
      </c>
    </row>
    <row r="3868" spans="1:28">
      <c r="A3868" t="s">
        <v>4062</v>
      </c>
      <c r="B3868" s="1">
        <v>45588</v>
      </c>
      <c r="C3868" t="s">
        <v>29</v>
      </c>
      <c r="D3868" t="s">
        <v>30</v>
      </c>
      <c r="E3868" t="s">
        <v>66</v>
      </c>
      <c r="F3868" t="s">
        <v>58</v>
      </c>
      <c r="G3868" t="s">
        <v>84</v>
      </c>
      <c r="H3868">
        <v>10.54</v>
      </c>
      <c r="I3868">
        <v>1701</v>
      </c>
      <c r="J3868">
        <v>102.46</v>
      </c>
      <c r="K3868">
        <v>6</v>
      </c>
      <c r="L3868" t="s">
        <v>68</v>
      </c>
      <c r="M3868" t="s">
        <v>35</v>
      </c>
      <c r="N3868">
        <v>60693.2</v>
      </c>
      <c r="O3868" t="s">
        <v>292</v>
      </c>
      <c r="P3868" t="s">
        <v>47</v>
      </c>
      <c r="Q3868">
        <v>84.4</v>
      </c>
      <c r="R3868">
        <v>3823.6</v>
      </c>
      <c r="S3868">
        <v>3883.29</v>
      </c>
      <c r="T3868">
        <v>7924.93</v>
      </c>
      <c r="U3868" t="str">
        <f>TEXT(Table1[[#This Row],[Booking_Date]],"mmm")</f>
        <v>Oct</v>
      </c>
      <c r="V3868">
        <f>YEAR(Table1[[#This Row],[Booking_Date]])</f>
        <v>2024</v>
      </c>
      <c r="W3868" t="s">
        <v>104</v>
      </c>
      <c r="X3868" t="str">
        <f>IF(Table1[[#This Row],[Freight_Cost]]&gt;50000,"High","Low")</f>
        <v>High</v>
      </c>
      <c r="Y3868" s="5" t="str">
        <f>IF(Table1[[#This Row],[Profit]]&gt;10000,"Good","Average")</f>
        <v>Average</v>
      </c>
      <c r="Z3868" s="5" t="str" cm="1">
        <f t="array" ref="Z3868">_xlfn.IFS(K3868&lt;=5,"Excellent",K3868&lt;=10,"Good",TRUE,"Delayed")</f>
        <v>Good</v>
      </c>
      <c r="AA3868" s="5" t="str">
        <f>_xlfn.XLOOKUP(Table1[[#This Row],[Shipment_ID]],A:A,E:E)</f>
        <v>COSCO</v>
      </c>
      <c r="AB3868" s="5">
        <f t="shared" si="60"/>
        <v>7924.93</v>
      </c>
    </row>
    <row r="3869" spans="1:28">
      <c r="A3869" t="s">
        <v>4063</v>
      </c>
      <c r="B3869" s="1">
        <v>45895</v>
      </c>
      <c r="C3869" t="s">
        <v>40</v>
      </c>
      <c r="D3869" t="s">
        <v>82</v>
      </c>
      <c r="E3869" t="s">
        <v>31</v>
      </c>
      <c r="F3869" t="s">
        <v>32</v>
      </c>
      <c r="G3869" t="s">
        <v>43</v>
      </c>
      <c r="H3869">
        <v>25.97</v>
      </c>
      <c r="I3869">
        <v>1775</v>
      </c>
      <c r="J3869">
        <v>96.93</v>
      </c>
      <c r="K3869">
        <v>6</v>
      </c>
      <c r="L3869" t="s">
        <v>44</v>
      </c>
      <c r="M3869" t="s">
        <v>35</v>
      </c>
      <c r="N3869">
        <v>60304.6</v>
      </c>
      <c r="O3869" t="s">
        <v>236</v>
      </c>
      <c r="P3869" t="s">
        <v>62</v>
      </c>
      <c r="Q3869">
        <v>88.36</v>
      </c>
      <c r="R3869">
        <v>4588.8</v>
      </c>
      <c r="S3869">
        <v>4031.49</v>
      </c>
      <c r="T3869">
        <v>7794.13</v>
      </c>
      <c r="U3869" t="str">
        <f>TEXT(Table1[[#This Row],[Booking_Date]],"mmm")</f>
        <v>Aug</v>
      </c>
      <c r="V3869">
        <f>YEAR(Table1[[#This Row],[Booking_Date]])</f>
        <v>2025</v>
      </c>
      <c r="W3869" t="s">
        <v>48</v>
      </c>
      <c r="X3869" t="str">
        <f>IF(Table1[[#This Row],[Freight_Cost]]&gt;50000,"High","Low")</f>
        <v>High</v>
      </c>
      <c r="Y3869" s="5" t="str">
        <f>IF(Table1[[#This Row],[Profit]]&gt;10000,"Good","Average")</f>
        <v>Average</v>
      </c>
      <c r="Z3869" s="5" t="str" cm="1">
        <f t="array" ref="Z3869">_xlfn.IFS(K3869&lt;=5,"Excellent",K3869&lt;=10,"Good",TRUE,"Delayed")</f>
        <v>Good</v>
      </c>
      <c r="AA3869" s="5" t="str">
        <f>_xlfn.XLOOKUP(Table1[[#This Row],[Shipment_ID]],A:A,E:E)</f>
        <v>Hapag-Lloyd</v>
      </c>
      <c r="AB3869" s="5">
        <f t="shared" si="60"/>
        <v>7794.13</v>
      </c>
    </row>
    <row r="3870" spans="1:28">
      <c r="A3870" t="s">
        <v>4064</v>
      </c>
      <c r="B3870" s="1">
        <v>45985</v>
      </c>
      <c r="C3870" t="s">
        <v>121</v>
      </c>
      <c r="D3870" t="s">
        <v>30</v>
      </c>
      <c r="E3870" t="s">
        <v>102</v>
      </c>
      <c r="F3870" t="s">
        <v>58</v>
      </c>
      <c r="G3870" t="s">
        <v>33</v>
      </c>
      <c r="H3870">
        <v>24.02</v>
      </c>
      <c r="I3870">
        <v>2253</v>
      </c>
      <c r="J3870">
        <v>96.92</v>
      </c>
      <c r="K3870">
        <v>7</v>
      </c>
      <c r="L3870" t="s">
        <v>44</v>
      </c>
      <c r="M3870" t="s">
        <v>35</v>
      </c>
      <c r="N3870">
        <v>76284.399999999994</v>
      </c>
      <c r="O3870" t="s">
        <v>103</v>
      </c>
      <c r="P3870" t="s">
        <v>62</v>
      </c>
      <c r="Q3870">
        <v>85.89</v>
      </c>
      <c r="R3870">
        <v>5466.8</v>
      </c>
      <c r="S3870">
        <v>2502.46</v>
      </c>
      <c r="T3870">
        <v>11622.06</v>
      </c>
      <c r="U3870" t="str">
        <f>TEXT(Table1[[#This Row],[Booking_Date]],"mmm")</f>
        <v>Nov</v>
      </c>
      <c r="V3870">
        <f>YEAR(Table1[[#This Row],[Booking_Date]])</f>
        <v>2025</v>
      </c>
      <c r="W3870" t="s">
        <v>104</v>
      </c>
      <c r="X3870" t="str">
        <f>IF(Table1[[#This Row],[Freight_Cost]]&gt;50000,"High","Low")</f>
        <v>High</v>
      </c>
      <c r="Y3870" s="5" t="str">
        <f>IF(Table1[[#This Row],[Profit]]&gt;10000,"Good","Average")</f>
        <v>Good</v>
      </c>
      <c r="Z3870" s="5" t="str" cm="1">
        <f t="array" ref="Z3870">_xlfn.IFS(K3870&lt;=5,"Excellent",K3870&lt;=10,"Good",TRUE,"Delayed")</f>
        <v>Good</v>
      </c>
      <c r="AA3870" s="5" t="str">
        <f>_xlfn.XLOOKUP(Table1[[#This Row],[Shipment_ID]],A:A,E:E)</f>
        <v>Maersk</v>
      </c>
      <c r="AB3870" s="5">
        <f t="shared" si="60"/>
        <v>11622.06</v>
      </c>
    </row>
    <row r="3871" spans="1:28">
      <c r="A3871" t="s">
        <v>4065</v>
      </c>
      <c r="B3871" s="1">
        <v>45859</v>
      </c>
      <c r="C3871" t="s">
        <v>40</v>
      </c>
      <c r="D3871" t="s">
        <v>82</v>
      </c>
      <c r="E3871" t="s">
        <v>99</v>
      </c>
      <c r="F3871" t="s">
        <v>58</v>
      </c>
      <c r="G3871" t="s">
        <v>43</v>
      </c>
      <c r="H3871">
        <v>11.77</v>
      </c>
      <c r="I3871">
        <v>2646</v>
      </c>
      <c r="J3871">
        <v>94.08</v>
      </c>
      <c r="K3871">
        <v>7</v>
      </c>
      <c r="L3871" t="s">
        <v>44</v>
      </c>
      <c r="M3871" t="s">
        <v>35</v>
      </c>
      <c r="N3871">
        <v>69634.600000000006</v>
      </c>
      <c r="O3871" t="s">
        <v>172</v>
      </c>
      <c r="P3871" t="s">
        <v>78</v>
      </c>
      <c r="Q3871">
        <v>81.760000000000005</v>
      </c>
      <c r="R3871">
        <v>5762.8</v>
      </c>
      <c r="S3871">
        <v>1873.9</v>
      </c>
      <c r="T3871">
        <v>7117.86</v>
      </c>
      <c r="U3871" t="str">
        <f>TEXT(Table1[[#This Row],[Booking_Date]],"mmm")</f>
        <v>Jul</v>
      </c>
      <c r="V3871">
        <f>YEAR(Table1[[#This Row],[Booking_Date]])</f>
        <v>2025</v>
      </c>
      <c r="W3871" t="s">
        <v>48</v>
      </c>
      <c r="X3871" t="str">
        <f>IF(Table1[[#This Row],[Freight_Cost]]&gt;50000,"High","Low")</f>
        <v>High</v>
      </c>
      <c r="Y3871" s="5" t="str">
        <f>IF(Table1[[#This Row],[Profit]]&gt;10000,"Good","Average")</f>
        <v>Average</v>
      </c>
      <c r="Z3871" s="5" t="str" cm="1">
        <f t="array" ref="Z3871">_xlfn.IFS(K3871&lt;=5,"Excellent",K3871&lt;=10,"Good",TRUE,"Delayed")</f>
        <v>Good</v>
      </c>
      <c r="AA3871" s="5" t="str">
        <f>_xlfn.XLOOKUP(Table1[[#This Row],[Shipment_ID]],A:A,E:E)</f>
        <v>ONE</v>
      </c>
      <c r="AB3871" s="5">
        <f t="shared" si="60"/>
        <v>7117.86</v>
      </c>
    </row>
    <row r="3872" spans="1:28">
      <c r="A3872" t="s">
        <v>4066</v>
      </c>
      <c r="B3872" s="1">
        <v>45573</v>
      </c>
      <c r="C3872" t="s">
        <v>115</v>
      </c>
      <c r="D3872" t="s">
        <v>41</v>
      </c>
      <c r="E3872" t="s">
        <v>31</v>
      </c>
      <c r="F3872" t="s">
        <v>58</v>
      </c>
      <c r="G3872" t="s">
        <v>52</v>
      </c>
      <c r="H3872">
        <v>19.62</v>
      </c>
      <c r="I3872">
        <v>1750</v>
      </c>
      <c r="J3872">
        <v>94.81</v>
      </c>
      <c r="K3872">
        <v>6</v>
      </c>
      <c r="L3872" t="s">
        <v>68</v>
      </c>
      <c r="M3872" t="s">
        <v>60</v>
      </c>
      <c r="N3872">
        <v>64535.199999999997</v>
      </c>
      <c r="O3872" t="s">
        <v>211</v>
      </c>
      <c r="P3872" t="s">
        <v>74</v>
      </c>
      <c r="Q3872">
        <v>81.180000000000007</v>
      </c>
      <c r="R3872">
        <v>4284.8</v>
      </c>
      <c r="S3872">
        <v>1592.66</v>
      </c>
      <c r="T3872">
        <v>9245.5400000000009</v>
      </c>
      <c r="U3872" t="str">
        <f>TEXT(Table1[[#This Row],[Booking_Date]],"mmm")</f>
        <v>Oct</v>
      </c>
      <c r="V3872">
        <f>YEAR(Table1[[#This Row],[Booking_Date]])</f>
        <v>2024</v>
      </c>
      <c r="W3872" t="s">
        <v>104</v>
      </c>
      <c r="X3872" t="str">
        <f>IF(Table1[[#This Row],[Freight_Cost]]&gt;50000,"High","Low")</f>
        <v>High</v>
      </c>
      <c r="Y3872" s="5" t="str">
        <f>IF(Table1[[#This Row],[Profit]]&gt;10000,"Good","Average")</f>
        <v>Average</v>
      </c>
      <c r="Z3872" s="5" t="str" cm="1">
        <f t="array" ref="Z3872">_xlfn.IFS(K3872&lt;=5,"Excellent",K3872&lt;=10,"Good",TRUE,"Delayed")</f>
        <v>Good</v>
      </c>
      <c r="AA3872" s="5" t="str">
        <f>_xlfn.XLOOKUP(Table1[[#This Row],[Shipment_ID]],A:A,E:E)</f>
        <v>Hapag-Lloyd</v>
      </c>
      <c r="AB3872" s="5">
        <f t="shared" si="60"/>
        <v>9245.5400000000009</v>
      </c>
    </row>
    <row r="3873" spans="1:28">
      <c r="A3873" t="s">
        <v>4067</v>
      </c>
      <c r="B3873" s="1">
        <v>45293</v>
      </c>
      <c r="C3873" t="s">
        <v>121</v>
      </c>
      <c r="D3873" t="s">
        <v>82</v>
      </c>
      <c r="E3873" t="s">
        <v>31</v>
      </c>
      <c r="F3873" t="s">
        <v>32</v>
      </c>
      <c r="G3873" t="s">
        <v>67</v>
      </c>
      <c r="H3873">
        <v>19.059999999999999</v>
      </c>
      <c r="I3873">
        <v>801</v>
      </c>
      <c r="J3873">
        <v>88.37</v>
      </c>
      <c r="K3873">
        <v>2</v>
      </c>
      <c r="L3873" t="s">
        <v>34</v>
      </c>
      <c r="M3873" t="s">
        <v>60</v>
      </c>
      <c r="N3873">
        <v>42370.400000000001</v>
      </c>
      <c r="O3873" t="s">
        <v>464</v>
      </c>
      <c r="P3873" t="s">
        <v>74</v>
      </c>
      <c r="Q3873">
        <v>84.03</v>
      </c>
      <c r="R3873">
        <v>2364.4</v>
      </c>
      <c r="S3873">
        <v>2476.39</v>
      </c>
      <c r="T3873">
        <v>6303.25</v>
      </c>
      <c r="U3873" t="str">
        <f>TEXT(Table1[[#This Row],[Booking_Date]],"mmm")</f>
        <v>Jan</v>
      </c>
      <c r="V3873">
        <f>YEAR(Table1[[#This Row],[Booking_Date]])</f>
        <v>2024</v>
      </c>
      <c r="W3873" t="s">
        <v>38</v>
      </c>
      <c r="X3873" t="str">
        <f>IF(Table1[[#This Row],[Freight_Cost]]&gt;50000,"High","Low")</f>
        <v>Low</v>
      </c>
      <c r="Y3873" s="5" t="str">
        <f>IF(Table1[[#This Row],[Profit]]&gt;10000,"Good","Average")</f>
        <v>Average</v>
      </c>
      <c r="Z3873" s="5" t="str" cm="1">
        <f t="array" ref="Z3873">_xlfn.IFS(K3873&lt;=5,"Excellent",K3873&lt;=10,"Good",TRUE,"Delayed")</f>
        <v>Excellent</v>
      </c>
      <c r="AA3873" s="5" t="str">
        <f>_xlfn.XLOOKUP(Table1[[#This Row],[Shipment_ID]],A:A,E:E)</f>
        <v>Hapag-Lloyd</v>
      </c>
      <c r="AB3873" s="5">
        <f t="shared" si="60"/>
        <v>6303.25</v>
      </c>
    </row>
    <row r="3874" spans="1:28">
      <c r="A3874" t="s">
        <v>4068</v>
      </c>
      <c r="B3874" s="1">
        <v>45865</v>
      </c>
      <c r="C3874" t="s">
        <v>121</v>
      </c>
      <c r="D3874" t="s">
        <v>108</v>
      </c>
      <c r="E3874" t="s">
        <v>102</v>
      </c>
      <c r="F3874" t="s">
        <v>58</v>
      </c>
      <c r="G3874" t="s">
        <v>43</v>
      </c>
      <c r="H3874">
        <v>25.76</v>
      </c>
      <c r="I3874">
        <v>549</v>
      </c>
      <c r="J3874">
        <v>94.84</v>
      </c>
      <c r="K3874">
        <v>3</v>
      </c>
      <c r="L3874" t="s">
        <v>68</v>
      </c>
      <c r="M3874" t="s">
        <v>60</v>
      </c>
      <c r="N3874">
        <v>55652.800000000003</v>
      </c>
      <c r="O3874" t="s">
        <v>254</v>
      </c>
      <c r="P3874" t="s">
        <v>74</v>
      </c>
      <c r="Q3874">
        <v>85.85</v>
      </c>
      <c r="R3874">
        <v>2128.4</v>
      </c>
      <c r="S3874">
        <v>3394.11</v>
      </c>
      <c r="T3874">
        <v>6730</v>
      </c>
      <c r="U3874" t="str">
        <f>TEXT(Table1[[#This Row],[Booking_Date]],"mmm")</f>
        <v>Jul</v>
      </c>
      <c r="V3874">
        <f>YEAR(Table1[[#This Row],[Booking_Date]])</f>
        <v>2025</v>
      </c>
      <c r="W3874" t="s">
        <v>48</v>
      </c>
      <c r="X3874" t="str">
        <f>IF(Table1[[#This Row],[Freight_Cost]]&gt;50000,"High","Low")</f>
        <v>High</v>
      </c>
      <c r="Y3874" s="5" t="str">
        <f>IF(Table1[[#This Row],[Profit]]&gt;10000,"Good","Average")</f>
        <v>Average</v>
      </c>
      <c r="Z3874" s="5" t="str" cm="1">
        <f t="array" ref="Z3874">_xlfn.IFS(K3874&lt;=5,"Excellent",K3874&lt;=10,"Good",TRUE,"Delayed")</f>
        <v>Excellent</v>
      </c>
      <c r="AA3874" s="5" t="str">
        <f>_xlfn.XLOOKUP(Table1[[#This Row],[Shipment_ID]],A:A,E:E)</f>
        <v>Maersk</v>
      </c>
      <c r="AB3874" s="5">
        <f t="shared" si="60"/>
        <v>6730</v>
      </c>
    </row>
    <row r="3875" spans="1:28">
      <c r="A3875" t="s">
        <v>4069</v>
      </c>
      <c r="B3875" s="1">
        <v>45444</v>
      </c>
      <c r="C3875" t="s">
        <v>29</v>
      </c>
      <c r="D3875" t="s">
        <v>65</v>
      </c>
      <c r="E3875" t="s">
        <v>66</v>
      </c>
      <c r="F3875" t="s">
        <v>32</v>
      </c>
      <c r="G3875" t="s">
        <v>67</v>
      </c>
      <c r="H3875">
        <v>20.56</v>
      </c>
      <c r="I3875">
        <v>1524</v>
      </c>
      <c r="J3875">
        <v>99.8</v>
      </c>
      <c r="K3875">
        <v>3</v>
      </c>
      <c r="L3875" t="s">
        <v>44</v>
      </c>
      <c r="M3875" t="s">
        <v>60</v>
      </c>
      <c r="N3875">
        <v>48768</v>
      </c>
      <c r="O3875" t="s">
        <v>358</v>
      </c>
      <c r="P3875" t="s">
        <v>62</v>
      </c>
      <c r="Q3875">
        <v>87.46</v>
      </c>
      <c r="R3875">
        <v>3870.4</v>
      </c>
      <c r="S3875">
        <v>4394.5600000000004</v>
      </c>
      <c r="T3875">
        <v>5047.8500000000004</v>
      </c>
      <c r="U3875" t="str">
        <f>TEXT(Table1[[#This Row],[Booking_Date]],"mmm")</f>
        <v>Jun</v>
      </c>
      <c r="V3875">
        <f>YEAR(Table1[[#This Row],[Booking_Date]])</f>
        <v>2024</v>
      </c>
      <c r="W3875" t="s">
        <v>75</v>
      </c>
      <c r="X3875" t="str">
        <f>IF(Table1[[#This Row],[Freight_Cost]]&gt;50000,"High","Low")</f>
        <v>Low</v>
      </c>
      <c r="Y3875" s="5" t="str">
        <f>IF(Table1[[#This Row],[Profit]]&gt;10000,"Good","Average")</f>
        <v>Average</v>
      </c>
      <c r="Z3875" s="5" t="str" cm="1">
        <f t="array" ref="Z3875">_xlfn.IFS(K3875&lt;=5,"Excellent",K3875&lt;=10,"Good",TRUE,"Delayed")</f>
        <v>Excellent</v>
      </c>
      <c r="AA3875" s="5" t="str">
        <f>_xlfn.XLOOKUP(Table1[[#This Row],[Shipment_ID]],A:A,E:E)</f>
        <v>COSCO</v>
      </c>
      <c r="AB3875" s="5">
        <f t="shared" si="60"/>
        <v>5047.8500000000004</v>
      </c>
    </row>
    <row r="3876" spans="1:28">
      <c r="A3876" t="s">
        <v>4070</v>
      </c>
      <c r="B3876" s="1">
        <v>45536</v>
      </c>
      <c r="C3876" t="s">
        <v>64</v>
      </c>
      <c r="D3876" t="s">
        <v>108</v>
      </c>
      <c r="E3876" t="s">
        <v>99</v>
      </c>
      <c r="F3876" t="s">
        <v>32</v>
      </c>
      <c r="G3876" t="s">
        <v>90</v>
      </c>
      <c r="H3876">
        <v>19.66</v>
      </c>
      <c r="I3876">
        <v>2094</v>
      </c>
      <c r="J3876">
        <v>101.41</v>
      </c>
      <c r="K3876">
        <v>6</v>
      </c>
      <c r="L3876" t="s">
        <v>34</v>
      </c>
      <c r="M3876" t="s">
        <v>45</v>
      </c>
      <c r="N3876">
        <v>61491.199999999997</v>
      </c>
      <c r="O3876" t="s">
        <v>341</v>
      </c>
      <c r="P3876" t="s">
        <v>70</v>
      </c>
      <c r="Q3876">
        <v>88.84</v>
      </c>
      <c r="R3876">
        <v>4974.3999999999996</v>
      </c>
      <c r="S3876">
        <v>4150.59</v>
      </c>
      <c r="T3876">
        <v>5663.26</v>
      </c>
      <c r="U3876" t="str">
        <f>TEXT(Table1[[#This Row],[Booking_Date]],"mmm")</f>
        <v>Sep</v>
      </c>
      <c r="V3876">
        <f>YEAR(Table1[[#This Row],[Booking_Date]])</f>
        <v>2024</v>
      </c>
      <c r="W3876" t="s">
        <v>48</v>
      </c>
      <c r="X3876" t="str">
        <f>IF(Table1[[#This Row],[Freight_Cost]]&gt;50000,"High","Low")</f>
        <v>High</v>
      </c>
      <c r="Y3876" s="5" t="str">
        <f>IF(Table1[[#This Row],[Profit]]&gt;10000,"Good","Average")</f>
        <v>Average</v>
      </c>
      <c r="Z3876" s="5" t="str" cm="1">
        <f t="array" ref="Z3876">_xlfn.IFS(K3876&lt;=5,"Excellent",K3876&lt;=10,"Good",TRUE,"Delayed")</f>
        <v>Good</v>
      </c>
      <c r="AA3876" s="5" t="str">
        <f>_xlfn.XLOOKUP(Table1[[#This Row],[Shipment_ID]],A:A,E:E)</f>
        <v>ONE</v>
      </c>
      <c r="AB3876" s="5">
        <f t="shared" si="60"/>
        <v>5663.26</v>
      </c>
    </row>
    <row r="3877" spans="1:28">
      <c r="A3877" t="s">
        <v>4071</v>
      </c>
      <c r="B3877" s="1">
        <v>45317</v>
      </c>
      <c r="C3877" t="s">
        <v>50</v>
      </c>
      <c r="D3877" t="s">
        <v>56</v>
      </c>
      <c r="E3877" t="s">
        <v>102</v>
      </c>
      <c r="F3877" t="s">
        <v>32</v>
      </c>
      <c r="G3877" t="s">
        <v>59</v>
      </c>
      <c r="H3877">
        <v>14.24</v>
      </c>
      <c r="I3877">
        <v>1785</v>
      </c>
      <c r="J3877">
        <v>89.76</v>
      </c>
      <c r="K3877">
        <v>5</v>
      </c>
      <c r="L3877" t="s">
        <v>68</v>
      </c>
      <c r="M3877" t="s">
        <v>35</v>
      </c>
      <c r="N3877">
        <v>51507.199999999997</v>
      </c>
      <c r="O3877" t="s">
        <v>358</v>
      </c>
      <c r="P3877" t="s">
        <v>62</v>
      </c>
      <c r="Q3877">
        <v>88.11</v>
      </c>
      <c r="R3877">
        <v>4139.6000000000004</v>
      </c>
      <c r="S3877">
        <v>1578.81</v>
      </c>
      <c r="T3877">
        <v>4378.1099999999997</v>
      </c>
      <c r="U3877" t="str">
        <f>TEXT(Table1[[#This Row],[Booking_Date]],"mmm")</f>
        <v>Jan</v>
      </c>
      <c r="V3877">
        <f>YEAR(Table1[[#This Row],[Booking_Date]])</f>
        <v>2024</v>
      </c>
      <c r="W3877" t="s">
        <v>38</v>
      </c>
      <c r="X3877" t="str">
        <f>IF(Table1[[#This Row],[Freight_Cost]]&gt;50000,"High","Low")</f>
        <v>High</v>
      </c>
      <c r="Y3877" s="5" t="str">
        <f>IF(Table1[[#This Row],[Profit]]&gt;10000,"Good","Average")</f>
        <v>Average</v>
      </c>
      <c r="Z3877" s="5" t="str" cm="1">
        <f t="array" ref="Z3877">_xlfn.IFS(K3877&lt;=5,"Excellent",K3877&lt;=10,"Good",TRUE,"Delayed")</f>
        <v>Excellent</v>
      </c>
      <c r="AA3877" s="5" t="str">
        <f>_xlfn.XLOOKUP(Table1[[#This Row],[Shipment_ID]],A:A,E:E)</f>
        <v>Maersk</v>
      </c>
      <c r="AB3877" s="5">
        <f t="shared" si="60"/>
        <v>4378.1099999999997</v>
      </c>
    </row>
    <row r="3878" spans="1:28">
      <c r="A3878" t="s">
        <v>4072</v>
      </c>
      <c r="B3878" s="1">
        <v>45419</v>
      </c>
      <c r="C3878" t="s">
        <v>121</v>
      </c>
      <c r="D3878" t="s">
        <v>56</v>
      </c>
      <c r="E3878" t="s">
        <v>99</v>
      </c>
      <c r="F3878" t="s">
        <v>58</v>
      </c>
      <c r="G3878" t="s">
        <v>90</v>
      </c>
      <c r="H3878">
        <v>24.72</v>
      </c>
      <c r="I3878">
        <v>644</v>
      </c>
      <c r="J3878">
        <v>96.06</v>
      </c>
      <c r="K3878">
        <v>2</v>
      </c>
      <c r="L3878" t="s">
        <v>68</v>
      </c>
      <c r="M3878" t="s">
        <v>45</v>
      </c>
      <c r="N3878">
        <v>57503.199999999997</v>
      </c>
      <c r="O3878" t="s">
        <v>137</v>
      </c>
      <c r="P3878" t="s">
        <v>78</v>
      </c>
      <c r="Q3878">
        <v>86.04</v>
      </c>
      <c r="R3878">
        <v>2276.8000000000002</v>
      </c>
      <c r="S3878">
        <v>2531.23</v>
      </c>
      <c r="T3878">
        <v>9982.85</v>
      </c>
      <c r="U3878" t="str">
        <f>TEXT(Table1[[#This Row],[Booking_Date]],"mmm")</f>
        <v>May</v>
      </c>
      <c r="V3878">
        <f>YEAR(Table1[[#This Row],[Booking_Date]])</f>
        <v>2024</v>
      </c>
      <c r="W3878" t="s">
        <v>75</v>
      </c>
      <c r="X3878" t="str">
        <f>IF(Table1[[#This Row],[Freight_Cost]]&gt;50000,"High","Low")</f>
        <v>High</v>
      </c>
      <c r="Y3878" s="5" t="str">
        <f>IF(Table1[[#This Row],[Profit]]&gt;10000,"Good","Average")</f>
        <v>Average</v>
      </c>
      <c r="Z3878" s="5" t="str" cm="1">
        <f t="array" ref="Z3878">_xlfn.IFS(K3878&lt;=5,"Excellent",K3878&lt;=10,"Good",TRUE,"Delayed")</f>
        <v>Excellent</v>
      </c>
      <c r="AA3878" s="5" t="str">
        <f>_xlfn.XLOOKUP(Table1[[#This Row],[Shipment_ID]],A:A,E:E)</f>
        <v>ONE</v>
      </c>
      <c r="AB3878" s="5">
        <f t="shared" si="60"/>
        <v>9982.85</v>
      </c>
    </row>
    <row r="3879" spans="1:28">
      <c r="A3879" t="s">
        <v>4073</v>
      </c>
      <c r="B3879" s="1">
        <v>45797</v>
      </c>
      <c r="C3879" t="s">
        <v>89</v>
      </c>
      <c r="D3879" t="s">
        <v>82</v>
      </c>
      <c r="E3879" t="s">
        <v>66</v>
      </c>
      <c r="F3879" t="s">
        <v>58</v>
      </c>
      <c r="G3879" t="s">
        <v>84</v>
      </c>
      <c r="H3879">
        <v>24.36</v>
      </c>
      <c r="I3879">
        <v>1865</v>
      </c>
      <c r="J3879">
        <v>97.85</v>
      </c>
      <c r="K3879">
        <v>4</v>
      </c>
      <c r="L3879" t="s">
        <v>34</v>
      </c>
      <c r="M3879" t="s">
        <v>45</v>
      </c>
      <c r="N3879">
        <v>74546</v>
      </c>
      <c r="O3879" t="s">
        <v>507</v>
      </c>
      <c r="P3879" t="s">
        <v>74</v>
      </c>
      <c r="Q3879">
        <v>88.47</v>
      </c>
      <c r="R3879">
        <v>4704.3999999999996</v>
      </c>
      <c r="S3879">
        <v>2330.06</v>
      </c>
      <c r="T3879">
        <v>12605.09</v>
      </c>
      <c r="U3879" t="str">
        <f>TEXT(Table1[[#This Row],[Booking_Date]],"mmm")</f>
        <v>May</v>
      </c>
      <c r="V3879">
        <f>YEAR(Table1[[#This Row],[Booking_Date]])</f>
        <v>2025</v>
      </c>
      <c r="W3879" t="s">
        <v>75</v>
      </c>
      <c r="X3879" t="str">
        <f>IF(Table1[[#This Row],[Freight_Cost]]&gt;50000,"High","Low")</f>
        <v>High</v>
      </c>
      <c r="Y3879" s="5" t="str">
        <f>IF(Table1[[#This Row],[Profit]]&gt;10000,"Good","Average")</f>
        <v>Good</v>
      </c>
      <c r="Z3879" s="5" t="str" cm="1">
        <f t="array" ref="Z3879">_xlfn.IFS(K3879&lt;=5,"Excellent",K3879&lt;=10,"Good",TRUE,"Delayed")</f>
        <v>Excellent</v>
      </c>
      <c r="AA3879" s="5" t="str">
        <f>_xlfn.XLOOKUP(Table1[[#This Row],[Shipment_ID]],A:A,E:E)</f>
        <v>COSCO</v>
      </c>
      <c r="AB3879" s="5">
        <f t="shared" si="60"/>
        <v>12605.09</v>
      </c>
    </row>
    <row r="3880" spans="1:28">
      <c r="A3880" t="s">
        <v>4074</v>
      </c>
      <c r="B3880" s="1">
        <v>45309</v>
      </c>
      <c r="C3880" t="s">
        <v>115</v>
      </c>
      <c r="D3880" t="s">
        <v>41</v>
      </c>
      <c r="E3880" t="s">
        <v>57</v>
      </c>
      <c r="F3880" t="s">
        <v>32</v>
      </c>
      <c r="G3880" t="s">
        <v>67</v>
      </c>
      <c r="H3880">
        <v>19.57</v>
      </c>
      <c r="I3880">
        <v>2219</v>
      </c>
      <c r="J3880">
        <v>90.75</v>
      </c>
      <c r="K3880">
        <v>5</v>
      </c>
      <c r="L3880" t="s">
        <v>34</v>
      </c>
      <c r="M3880" t="s">
        <v>45</v>
      </c>
      <c r="N3880">
        <v>61631</v>
      </c>
      <c r="O3880" t="s">
        <v>97</v>
      </c>
      <c r="P3880" t="s">
        <v>62</v>
      </c>
      <c r="Q3880">
        <v>85.49</v>
      </c>
      <c r="R3880">
        <v>5220.8</v>
      </c>
      <c r="S3880">
        <v>4965.24</v>
      </c>
      <c r="T3880">
        <v>10092.530000000001</v>
      </c>
      <c r="U3880" t="str">
        <f>TEXT(Table1[[#This Row],[Booking_Date]],"mmm")</f>
        <v>Jan</v>
      </c>
      <c r="V3880">
        <f>YEAR(Table1[[#This Row],[Booking_Date]])</f>
        <v>2024</v>
      </c>
      <c r="W3880" t="s">
        <v>38</v>
      </c>
      <c r="X3880" t="str">
        <f>IF(Table1[[#This Row],[Freight_Cost]]&gt;50000,"High","Low")</f>
        <v>High</v>
      </c>
      <c r="Y3880" s="5" t="str">
        <f>IF(Table1[[#This Row],[Profit]]&gt;10000,"Good","Average")</f>
        <v>Good</v>
      </c>
      <c r="Z3880" s="5" t="str" cm="1">
        <f t="array" ref="Z3880">_xlfn.IFS(K3880&lt;=5,"Excellent",K3880&lt;=10,"Good",TRUE,"Delayed")</f>
        <v>Excellent</v>
      </c>
      <c r="AA3880" s="5" t="str">
        <f>_xlfn.XLOOKUP(Table1[[#This Row],[Shipment_ID]],A:A,E:E)</f>
        <v>Evergreen</v>
      </c>
      <c r="AB3880" s="5">
        <f t="shared" si="60"/>
        <v>10092.530000000001</v>
      </c>
    </row>
    <row r="3881" spans="1:28">
      <c r="A3881" t="s">
        <v>4075</v>
      </c>
      <c r="B3881" s="1">
        <v>45993</v>
      </c>
      <c r="C3881" t="s">
        <v>29</v>
      </c>
      <c r="D3881" t="s">
        <v>82</v>
      </c>
      <c r="E3881" t="s">
        <v>31</v>
      </c>
      <c r="F3881" t="s">
        <v>58</v>
      </c>
      <c r="G3881" t="s">
        <v>67</v>
      </c>
      <c r="H3881">
        <v>15.06</v>
      </c>
      <c r="I3881">
        <v>446</v>
      </c>
      <c r="J3881">
        <v>92.82</v>
      </c>
      <c r="K3881">
        <v>2</v>
      </c>
      <c r="L3881" t="s">
        <v>44</v>
      </c>
      <c r="M3881" t="s">
        <v>45</v>
      </c>
      <c r="N3881">
        <v>43544.4</v>
      </c>
      <c r="O3881" t="s">
        <v>338</v>
      </c>
      <c r="P3881" t="s">
        <v>62</v>
      </c>
      <c r="Q3881">
        <v>85.09</v>
      </c>
      <c r="R3881">
        <v>1494.4</v>
      </c>
      <c r="S3881">
        <v>3735.48</v>
      </c>
      <c r="T3881">
        <v>4108.75</v>
      </c>
      <c r="U3881" t="str">
        <f>TEXT(Table1[[#This Row],[Booking_Date]],"mmm")</f>
        <v>Dec</v>
      </c>
      <c r="V3881">
        <f>YEAR(Table1[[#This Row],[Booking_Date]])</f>
        <v>2025</v>
      </c>
      <c r="W3881" t="s">
        <v>104</v>
      </c>
      <c r="X3881" t="str">
        <f>IF(Table1[[#This Row],[Freight_Cost]]&gt;50000,"High","Low")</f>
        <v>Low</v>
      </c>
      <c r="Y3881" s="5" t="str">
        <f>IF(Table1[[#This Row],[Profit]]&gt;10000,"Good","Average")</f>
        <v>Average</v>
      </c>
      <c r="Z3881" s="5" t="str" cm="1">
        <f t="array" ref="Z3881">_xlfn.IFS(K3881&lt;=5,"Excellent",K3881&lt;=10,"Good",TRUE,"Delayed")</f>
        <v>Excellent</v>
      </c>
      <c r="AA3881" s="5" t="str">
        <f>_xlfn.XLOOKUP(Table1[[#This Row],[Shipment_ID]],A:A,E:E)</f>
        <v>Hapag-Lloyd</v>
      </c>
      <c r="AB3881" s="5">
        <f t="shared" si="60"/>
        <v>4108.75</v>
      </c>
    </row>
    <row r="3882" spans="1:28">
      <c r="A3882" t="s">
        <v>4076</v>
      </c>
      <c r="B3882" s="1">
        <v>46141</v>
      </c>
      <c r="C3882" t="s">
        <v>50</v>
      </c>
      <c r="D3882" t="s">
        <v>56</v>
      </c>
      <c r="E3882" t="s">
        <v>102</v>
      </c>
      <c r="F3882" t="s">
        <v>58</v>
      </c>
      <c r="G3882" t="s">
        <v>59</v>
      </c>
      <c r="H3882">
        <v>20.55</v>
      </c>
      <c r="I3882">
        <v>1627</v>
      </c>
      <c r="J3882">
        <v>90.35</v>
      </c>
      <c r="K3882">
        <v>5</v>
      </c>
      <c r="L3882" t="s">
        <v>44</v>
      </c>
      <c r="M3882" t="s">
        <v>45</v>
      </c>
      <c r="N3882">
        <v>62361</v>
      </c>
      <c r="O3882" t="s">
        <v>507</v>
      </c>
      <c r="P3882" t="s">
        <v>54</v>
      </c>
      <c r="Q3882">
        <v>87.8</v>
      </c>
      <c r="R3882">
        <v>4076</v>
      </c>
      <c r="S3882">
        <v>2640.88</v>
      </c>
      <c r="T3882">
        <v>7387.6</v>
      </c>
      <c r="U3882" t="str">
        <f>TEXT(Table1[[#This Row],[Booking_Date]],"mmm")</f>
        <v>Apr</v>
      </c>
      <c r="V3882">
        <f>YEAR(Table1[[#This Row],[Booking_Date]])</f>
        <v>2026</v>
      </c>
      <c r="W3882" t="s">
        <v>75</v>
      </c>
      <c r="X3882" t="str">
        <f>IF(Table1[[#This Row],[Freight_Cost]]&gt;50000,"High","Low")</f>
        <v>High</v>
      </c>
      <c r="Y3882" s="5" t="str">
        <f>IF(Table1[[#This Row],[Profit]]&gt;10000,"Good","Average")</f>
        <v>Average</v>
      </c>
      <c r="Z3882" s="5" t="str" cm="1">
        <f t="array" ref="Z3882">_xlfn.IFS(K3882&lt;=5,"Excellent",K3882&lt;=10,"Good",TRUE,"Delayed")</f>
        <v>Excellent</v>
      </c>
      <c r="AA3882" s="5" t="str">
        <f>_xlfn.XLOOKUP(Table1[[#This Row],[Shipment_ID]],A:A,E:E)</f>
        <v>Maersk</v>
      </c>
      <c r="AB3882" s="5">
        <f t="shared" si="60"/>
        <v>7387.6</v>
      </c>
    </row>
    <row r="3883" spans="1:28">
      <c r="A3883" t="s">
        <v>4077</v>
      </c>
      <c r="B3883" s="1">
        <v>45993</v>
      </c>
      <c r="C3883" t="s">
        <v>115</v>
      </c>
      <c r="D3883" t="s">
        <v>82</v>
      </c>
      <c r="E3883" t="s">
        <v>66</v>
      </c>
      <c r="F3883" t="s">
        <v>32</v>
      </c>
      <c r="G3883" t="s">
        <v>67</v>
      </c>
      <c r="H3883">
        <v>14.91</v>
      </c>
      <c r="I3883">
        <v>836</v>
      </c>
      <c r="J3883">
        <v>88.13</v>
      </c>
      <c r="K3883">
        <v>4</v>
      </c>
      <c r="L3883" t="s">
        <v>68</v>
      </c>
      <c r="M3883" t="s">
        <v>60</v>
      </c>
      <c r="N3883">
        <v>36526.6</v>
      </c>
      <c r="O3883" t="s">
        <v>262</v>
      </c>
      <c r="P3883" t="s">
        <v>78</v>
      </c>
      <c r="Q3883">
        <v>87.95</v>
      </c>
      <c r="R3883">
        <v>2268.4</v>
      </c>
      <c r="S3883">
        <v>2786.52</v>
      </c>
      <c r="T3883">
        <v>4314.22</v>
      </c>
      <c r="U3883" t="str">
        <f>TEXT(Table1[[#This Row],[Booking_Date]],"mmm")</f>
        <v>Dec</v>
      </c>
      <c r="V3883">
        <f>YEAR(Table1[[#This Row],[Booking_Date]])</f>
        <v>2025</v>
      </c>
      <c r="W3883" t="s">
        <v>104</v>
      </c>
      <c r="X3883" t="str">
        <f>IF(Table1[[#This Row],[Freight_Cost]]&gt;50000,"High","Low")</f>
        <v>Low</v>
      </c>
      <c r="Y3883" s="5" t="str">
        <f>IF(Table1[[#This Row],[Profit]]&gt;10000,"Good","Average")</f>
        <v>Average</v>
      </c>
      <c r="Z3883" s="5" t="str" cm="1">
        <f t="array" ref="Z3883">_xlfn.IFS(K3883&lt;=5,"Excellent",K3883&lt;=10,"Good",TRUE,"Delayed")</f>
        <v>Excellent</v>
      </c>
      <c r="AA3883" s="5" t="str">
        <f>_xlfn.XLOOKUP(Table1[[#This Row],[Shipment_ID]],A:A,E:E)</f>
        <v>COSCO</v>
      </c>
      <c r="AB3883" s="5">
        <f t="shared" si="60"/>
        <v>4314.22</v>
      </c>
    </row>
    <row r="3884" spans="1:28">
      <c r="A3884" t="s">
        <v>4078</v>
      </c>
      <c r="B3884" s="1">
        <v>45538</v>
      </c>
      <c r="C3884" t="s">
        <v>64</v>
      </c>
      <c r="D3884" t="s">
        <v>56</v>
      </c>
      <c r="E3884" t="s">
        <v>99</v>
      </c>
      <c r="F3884" t="s">
        <v>58</v>
      </c>
      <c r="G3884" t="s">
        <v>43</v>
      </c>
      <c r="H3884">
        <v>16.39</v>
      </c>
      <c r="I3884">
        <v>1840</v>
      </c>
      <c r="J3884">
        <v>86.44</v>
      </c>
      <c r="K3884">
        <v>4</v>
      </c>
      <c r="L3884" t="s">
        <v>44</v>
      </c>
      <c r="M3884" t="s">
        <v>45</v>
      </c>
      <c r="N3884">
        <v>60703.8</v>
      </c>
      <c r="O3884" t="s">
        <v>268</v>
      </c>
      <c r="P3884" t="s">
        <v>54</v>
      </c>
      <c r="Q3884">
        <v>82.22</v>
      </c>
      <c r="R3884">
        <v>4335.6000000000004</v>
      </c>
      <c r="S3884">
        <v>2306.3000000000002</v>
      </c>
      <c r="T3884">
        <v>10450.81</v>
      </c>
      <c r="U3884" t="str">
        <f>TEXT(Table1[[#This Row],[Booking_Date]],"mmm")</f>
        <v>Sep</v>
      </c>
      <c r="V3884">
        <f>YEAR(Table1[[#This Row],[Booking_Date]])</f>
        <v>2024</v>
      </c>
      <c r="W3884" t="s">
        <v>48</v>
      </c>
      <c r="X3884" t="str">
        <f>IF(Table1[[#This Row],[Freight_Cost]]&gt;50000,"High","Low")</f>
        <v>High</v>
      </c>
      <c r="Y3884" s="5" t="str">
        <f>IF(Table1[[#This Row],[Profit]]&gt;10000,"Good","Average")</f>
        <v>Good</v>
      </c>
      <c r="Z3884" s="5" t="str" cm="1">
        <f t="array" ref="Z3884">_xlfn.IFS(K3884&lt;=5,"Excellent",K3884&lt;=10,"Good",TRUE,"Delayed")</f>
        <v>Excellent</v>
      </c>
      <c r="AA3884" s="5" t="str">
        <f>_xlfn.XLOOKUP(Table1[[#This Row],[Shipment_ID]],A:A,E:E)</f>
        <v>ONE</v>
      </c>
      <c r="AB3884" s="5">
        <f t="shared" si="60"/>
        <v>10450.81</v>
      </c>
    </row>
    <row r="3885" spans="1:28">
      <c r="A3885" t="s">
        <v>4079</v>
      </c>
      <c r="B3885" s="1">
        <v>45509</v>
      </c>
      <c r="C3885" t="s">
        <v>29</v>
      </c>
      <c r="D3885" t="s">
        <v>30</v>
      </c>
      <c r="E3885" t="s">
        <v>99</v>
      </c>
      <c r="F3885" t="s">
        <v>58</v>
      </c>
      <c r="G3885" t="s">
        <v>43</v>
      </c>
      <c r="H3885">
        <v>13.31</v>
      </c>
      <c r="I3885">
        <v>2005</v>
      </c>
      <c r="J3885">
        <v>85.18</v>
      </c>
      <c r="K3885">
        <v>7</v>
      </c>
      <c r="L3885" t="s">
        <v>44</v>
      </c>
      <c r="M3885" t="s">
        <v>60</v>
      </c>
      <c r="N3885">
        <v>58260.6</v>
      </c>
      <c r="O3885" t="s">
        <v>219</v>
      </c>
      <c r="P3885" t="s">
        <v>78</v>
      </c>
      <c r="Q3885">
        <v>87.1</v>
      </c>
      <c r="R3885">
        <v>4542.3999999999996</v>
      </c>
      <c r="S3885">
        <v>4637.96</v>
      </c>
      <c r="T3885">
        <v>9885.91</v>
      </c>
      <c r="U3885" t="str">
        <f>TEXT(Table1[[#This Row],[Booking_Date]],"mmm")</f>
        <v>Aug</v>
      </c>
      <c r="V3885">
        <f>YEAR(Table1[[#This Row],[Booking_Date]])</f>
        <v>2024</v>
      </c>
      <c r="W3885" t="s">
        <v>48</v>
      </c>
      <c r="X3885" t="str">
        <f>IF(Table1[[#This Row],[Freight_Cost]]&gt;50000,"High","Low")</f>
        <v>High</v>
      </c>
      <c r="Y3885" s="5" t="str">
        <f>IF(Table1[[#This Row],[Profit]]&gt;10000,"Good","Average")</f>
        <v>Average</v>
      </c>
      <c r="Z3885" s="5" t="str" cm="1">
        <f t="array" ref="Z3885">_xlfn.IFS(K3885&lt;=5,"Excellent",K3885&lt;=10,"Good",TRUE,"Delayed")</f>
        <v>Good</v>
      </c>
      <c r="AA3885" s="5" t="str">
        <f>_xlfn.XLOOKUP(Table1[[#This Row],[Shipment_ID]],A:A,E:E)</f>
        <v>ONE</v>
      </c>
      <c r="AB3885" s="5">
        <f t="shared" si="60"/>
        <v>9885.91</v>
      </c>
    </row>
    <row r="3886" spans="1:28">
      <c r="A3886" t="s">
        <v>4080</v>
      </c>
      <c r="B3886" s="1">
        <v>45542</v>
      </c>
      <c r="C3886" t="s">
        <v>40</v>
      </c>
      <c r="D3886" t="s">
        <v>30</v>
      </c>
      <c r="E3886" t="s">
        <v>66</v>
      </c>
      <c r="F3886" t="s">
        <v>58</v>
      </c>
      <c r="G3886" t="s">
        <v>43</v>
      </c>
      <c r="H3886">
        <v>12.4</v>
      </c>
      <c r="I3886">
        <v>2339</v>
      </c>
      <c r="J3886">
        <v>88.56</v>
      </c>
      <c r="K3886">
        <v>6</v>
      </c>
      <c r="L3886" t="s">
        <v>34</v>
      </c>
      <c r="M3886" t="s">
        <v>35</v>
      </c>
      <c r="N3886">
        <v>70855.199999999997</v>
      </c>
      <c r="O3886" t="s">
        <v>172</v>
      </c>
      <c r="P3886" t="s">
        <v>78</v>
      </c>
      <c r="Q3886">
        <v>82.06</v>
      </c>
      <c r="R3886">
        <v>5174</v>
      </c>
      <c r="S3886">
        <v>2497.75</v>
      </c>
      <c r="T3886">
        <v>9483</v>
      </c>
      <c r="U3886" t="str">
        <f>TEXT(Table1[[#This Row],[Booking_Date]],"mmm")</f>
        <v>Sep</v>
      </c>
      <c r="V3886">
        <f>YEAR(Table1[[#This Row],[Booking_Date]])</f>
        <v>2024</v>
      </c>
      <c r="W3886" t="s">
        <v>48</v>
      </c>
      <c r="X3886" t="str">
        <f>IF(Table1[[#This Row],[Freight_Cost]]&gt;50000,"High","Low")</f>
        <v>High</v>
      </c>
      <c r="Y3886" s="5" t="str">
        <f>IF(Table1[[#This Row],[Profit]]&gt;10000,"Good","Average")</f>
        <v>Average</v>
      </c>
      <c r="Z3886" s="5" t="str" cm="1">
        <f t="array" ref="Z3886">_xlfn.IFS(K3886&lt;=5,"Excellent",K3886&lt;=10,"Good",TRUE,"Delayed")</f>
        <v>Good</v>
      </c>
      <c r="AA3886" s="5" t="str">
        <f>_xlfn.XLOOKUP(Table1[[#This Row],[Shipment_ID]],A:A,E:E)</f>
        <v>COSCO</v>
      </c>
      <c r="AB3886" s="5">
        <f t="shared" si="60"/>
        <v>9483</v>
      </c>
    </row>
    <row r="3887" spans="1:28">
      <c r="A3887" t="s">
        <v>4081</v>
      </c>
      <c r="B3887" s="1">
        <v>45525</v>
      </c>
      <c r="C3887" t="s">
        <v>115</v>
      </c>
      <c r="D3887" t="s">
        <v>72</v>
      </c>
      <c r="E3887" t="s">
        <v>83</v>
      </c>
      <c r="F3887" t="s">
        <v>32</v>
      </c>
      <c r="G3887" t="s">
        <v>43</v>
      </c>
      <c r="H3887">
        <v>24.22</v>
      </c>
      <c r="I3887">
        <v>1077</v>
      </c>
      <c r="J3887">
        <v>101.65</v>
      </c>
      <c r="K3887">
        <v>2</v>
      </c>
      <c r="L3887" t="s">
        <v>44</v>
      </c>
      <c r="M3887" t="s">
        <v>45</v>
      </c>
      <c r="N3887">
        <v>48420</v>
      </c>
      <c r="O3887" t="s">
        <v>507</v>
      </c>
      <c r="P3887" t="s">
        <v>37</v>
      </c>
      <c r="Q3887">
        <v>85.57</v>
      </c>
      <c r="R3887">
        <v>3122.8</v>
      </c>
      <c r="S3887">
        <v>4858.0200000000004</v>
      </c>
      <c r="T3887">
        <v>4268.6499999999996</v>
      </c>
      <c r="U3887" t="str">
        <f>TEXT(Table1[[#This Row],[Booking_Date]],"mmm")</f>
        <v>Aug</v>
      </c>
      <c r="V3887">
        <f>YEAR(Table1[[#This Row],[Booking_Date]])</f>
        <v>2024</v>
      </c>
      <c r="W3887" t="s">
        <v>48</v>
      </c>
      <c r="X3887" t="str">
        <f>IF(Table1[[#This Row],[Freight_Cost]]&gt;50000,"High","Low")</f>
        <v>Low</v>
      </c>
      <c r="Y3887" s="5" t="str">
        <f>IF(Table1[[#This Row],[Profit]]&gt;10000,"Good","Average")</f>
        <v>Average</v>
      </c>
      <c r="Z3887" s="5" t="str" cm="1">
        <f t="array" ref="Z3887">_xlfn.IFS(K3887&lt;=5,"Excellent",K3887&lt;=10,"Good",TRUE,"Delayed")</f>
        <v>Excellent</v>
      </c>
      <c r="AA3887" s="5" t="str">
        <f>_xlfn.XLOOKUP(Table1[[#This Row],[Shipment_ID]],A:A,E:E)</f>
        <v>MSC</v>
      </c>
      <c r="AB3887" s="5">
        <f t="shared" si="60"/>
        <v>4268.6499999999996</v>
      </c>
    </row>
    <row r="3888" spans="1:28">
      <c r="A3888" t="s">
        <v>4082</v>
      </c>
      <c r="B3888" s="1">
        <v>45561</v>
      </c>
      <c r="C3888" t="s">
        <v>50</v>
      </c>
      <c r="D3888" t="s">
        <v>72</v>
      </c>
      <c r="E3888" t="s">
        <v>102</v>
      </c>
      <c r="F3888" t="s">
        <v>32</v>
      </c>
      <c r="G3888" t="s">
        <v>67</v>
      </c>
      <c r="H3888">
        <v>26.21</v>
      </c>
      <c r="I3888">
        <v>1953</v>
      </c>
      <c r="J3888">
        <v>85.68</v>
      </c>
      <c r="K3888">
        <v>5</v>
      </c>
      <c r="L3888" t="s">
        <v>44</v>
      </c>
      <c r="M3888" t="s">
        <v>35</v>
      </c>
      <c r="N3888">
        <v>61306.6</v>
      </c>
      <c r="O3888" t="s">
        <v>256</v>
      </c>
      <c r="P3888" t="s">
        <v>78</v>
      </c>
      <c r="Q3888">
        <v>83.57</v>
      </c>
      <c r="R3888">
        <v>4954.3999999999996</v>
      </c>
      <c r="S3888">
        <v>4083.86</v>
      </c>
      <c r="T3888">
        <v>9927.91</v>
      </c>
      <c r="U3888" t="str">
        <f>TEXT(Table1[[#This Row],[Booking_Date]],"mmm")</f>
        <v>Sep</v>
      </c>
      <c r="V3888">
        <f>YEAR(Table1[[#This Row],[Booking_Date]])</f>
        <v>2024</v>
      </c>
      <c r="W3888" t="s">
        <v>48</v>
      </c>
      <c r="X3888" t="str">
        <f>IF(Table1[[#This Row],[Freight_Cost]]&gt;50000,"High","Low")</f>
        <v>High</v>
      </c>
      <c r="Y3888" s="5" t="str">
        <f>IF(Table1[[#This Row],[Profit]]&gt;10000,"Good","Average")</f>
        <v>Average</v>
      </c>
      <c r="Z3888" s="5" t="str" cm="1">
        <f t="array" ref="Z3888">_xlfn.IFS(K3888&lt;=5,"Excellent",K3888&lt;=10,"Good",TRUE,"Delayed")</f>
        <v>Excellent</v>
      </c>
      <c r="AA3888" s="5" t="str">
        <f>_xlfn.XLOOKUP(Table1[[#This Row],[Shipment_ID]],A:A,E:E)</f>
        <v>Maersk</v>
      </c>
      <c r="AB3888" s="5">
        <f t="shared" si="60"/>
        <v>9927.91</v>
      </c>
    </row>
    <row r="3889" spans="1:28">
      <c r="A3889" t="s">
        <v>4083</v>
      </c>
      <c r="B3889" s="1">
        <v>45302</v>
      </c>
      <c r="C3889" t="s">
        <v>115</v>
      </c>
      <c r="D3889" t="s">
        <v>41</v>
      </c>
      <c r="E3889" t="s">
        <v>66</v>
      </c>
      <c r="F3889" t="s">
        <v>58</v>
      </c>
      <c r="G3889" t="s">
        <v>33</v>
      </c>
      <c r="H3889">
        <v>14.57</v>
      </c>
      <c r="I3889">
        <v>885</v>
      </c>
      <c r="J3889">
        <v>88.25</v>
      </c>
      <c r="K3889">
        <v>2</v>
      </c>
      <c r="L3889" t="s">
        <v>44</v>
      </c>
      <c r="M3889" t="s">
        <v>35</v>
      </c>
      <c r="N3889">
        <v>50323</v>
      </c>
      <c r="O3889" t="s">
        <v>531</v>
      </c>
      <c r="P3889" t="s">
        <v>70</v>
      </c>
      <c r="Q3889">
        <v>88.88</v>
      </c>
      <c r="R3889">
        <v>2352.8000000000002</v>
      </c>
      <c r="S3889">
        <v>3270.32</v>
      </c>
      <c r="T3889">
        <v>5798.13</v>
      </c>
      <c r="U3889" t="str">
        <f>TEXT(Table1[[#This Row],[Booking_Date]],"mmm")</f>
        <v>Jan</v>
      </c>
      <c r="V3889">
        <f>YEAR(Table1[[#This Row],[Booking_Date]])</f>
        <v>2024</v>
      </c>
      <c r="W3889" t="s">
        <v>38</v>
      </c>
      <c r="X3889" t="str">
        <f>IF(Table1[[#This Row],[Freight_Cost]]&gt;50000,"High","Low")</f>
        <v>High</v>
      </c>
      <c r="Y3889" s="5" t="str">
        <f>IF(Table1[[#This Row],[Profit]]&gt;10000,"Good","Average")</f>
        <v>Average</v>
      </c>
      <c r="Z3889" s="5" t="str" cm="1">
        <f t="array" ref="Z3889">_xlfn.IFS(K3889&lt;=5,"Excellent",K3889&lt;=10,"Good",TRUE,"Delayed")</f>
        <v>Excellent</v>
      </c>
      <c r="AA3889" s="5" t="str">
        <f>_xlfn.XLOOKUP(Table1[[#This Row],[Shipment_ID]],A:A,E:E)</f>
        <v>COSCO</v>
      </c>
      <c r="AB3889" s="5">
        <f t="shared" si="60"/>
        <v>5798.13</v>
      </c>
    </row>
    <row r="3890" spans="1:28">
      <c r="A3890" t="s">
        <v>4084</v>
      </c>
      <c r="B3890" s="1">
        <v>45668</v>
      </c>
      <c r="C3890" t="s">
        <v>40</v>
      </c>
      <c r="D3890" t="s">
        <v>108</v>
      </c>
      <c r="E3890" t="s">
        <v>99</v>
      </c>
      <c r="F3890" t="s">
        <v>32</v>
      </c>
      <c r="G3890" t="s">
        <v>67</v>
      </c>
      <c r="H3890">
        <v>19.420000000000002</v>
      </c>
      <c r="I3890">
        <v>2479</v>
      </c>
      <c r="J3890">
        <v>88.02</v>
      </c>
      <c r="K3890">
        <v>6</v>
      </c>
      <c r="L3890" t="s">
        <v>34</v>
      </c>
      <c r="M3890" t="s">
        <v>60</v>
      </c>
      <c r="N3890">
        <v>62788.4</v>
      </c>
      <c r="O3890" t="s">
        <v>432</v>
      </c>
      <c r="P3890" t="s">
        <v>74</v>
      </c>
      <c r="Q3890">
        <v>87.53</v>
      </c>
      <c r="R3890">
        <v>5734.8</v>
      </c>
      <c r="S3890">
        <v>1956.83</v>
      </c>
      <c r="T3890">
        <v>7554.77</v>
      </c>
      <c r="U3890" t="str">
        <f>TEXT(Table1[[#This Row],[Booking_Date]],"mmm")</f>
        <v>Jan</v>
      </c>
      <c r="V3890">
        <f>YEAR(Table1[[#This Row],[Booking_Date]])</f>
        <v>2025</v>
      </c>
      <c r="W3890" t="s">
        <v>38</v>
      </c>
      <c r="X3890" t="str">
        <f>IF(Table1[[#This Row],[Freight_Cost]]&gt;50000,"High","Low")</f>
        <v>High</v>
      </c>
      <c r="Y3890" s="5" t="str">
        <f>IF(Table1[[#This Row],[Profit]]&gt;10000,"Good","Average")</f>
        <v>Average</v>
      </c>
      <c r="Z3890" s="5" t="str" cm="1">
        <f t="array" ref="Z3890">_xlfn.IFS(K3890&lt;=5,"Excellent",K3890&lt;=10,"Good",TRUE,"Delayed")</f>
        <v>Good</v>
      </c>
      <c r="AA3890" s="5" t="str">
        <f>_xlfn.XLOOKUP(Table1[[#This Row],[Shipment_ID]],A:A,E:E)</f>
        <v>ONE</v>
      </c>
      <c r="AB3890" s="5">
        <f t="shared" si="60"/>
        <v>7554.77</v>
      </c>
    </row>
    <row r="3891" spans="1:28">
      <c r="A3891" t="s">
        <v>4085</v>
      </c>
      <c r="B3891" s="1">
        <v>45970</v>
      </c>
      <c r="C3891" t="s">
        <v>40</v>
      </c>
      <c r="D3891" t="s">
        <v>72</v>
      </c>
      <c r="E3891" t="s">
        <v>66</v>
      </c>
      <c r="F3891" t="s">
        <v>58</v>
      </c>
      <c r="G3891" t="s">
        <v>90</v>
      </c>
      <c r="H3891">
        <v>22.46</v>
      </c>
      <c r="I3891">
        <v>1641</v>
      </c>
      <c r="J3891">
        <v>92.81</v>
      </c>
      <c r="K3891">
        <v>4</v>
      </c>
      <c r="L3891" t="s">
        <v>44</v>
      </c>
      <c r="M3891" t="s">
        <v>45</v>
      </c>
      <c r="N3891">
        <v>64543.199999999997</v>
      </c>
      <c r="O3891" t="s">
        <v>483</v>
      </c>
      <c r="P3891" t="s">
        <v>74</v>
      </c>
      <c r="Q3891">
        <v>88.89</v>
      </c>
      <c r="R3891">
        <v>4180.3999999999996</v>
      </c>
      <c r="S3891">
        <v>2044.69</v>
      </c>
      <c r="T3891">
        <v>10866.59</v>
      </c>
      <c r="U3891" t="str">
        <f>TEXT(Table1[[#This Row],[Booking_Date]],"mmm")</f>
        <v>Nov</v>
      </c>
      <c r="V3891">
        <f>YEAR(Table1[[#This Row],[Booking_Date]])</f>
        <v>2025</v>
      </c>
      <c r="W3891" t="s">
        <v>104</v>
      </c>
      <c r="X3891" t="str">
        <f>IF(Table1[[#This Row],[Freight_Cost]]&gt;50000,"High","Low")</f>
        <v>High</v>
      </c>
      <c r="Y3891" s="5" t="str">
        <f>IF(Table1[[#This Row],[Profit]]&gt;10000,"Good","Average")</f>
        <v>Good</v>
      </c>
      <c r="Z3891" s="5" t="str" cm="1">
        <f t="array" ref="Z3891">_xlfn.IFS(K3891&lt;=5,"Excellent",K3891&lt;=10,"Good",TRUE,"Delayed")</f>
        <v>Excellent</v>
      </c>
      <c r="AA3891" s="5" t="str">
        <f>_xlfn.XLOOKUP(Table1[[#This Row],[Shipment_ID]],A:A,E:E)</f>
        <v>COSCO</v>
      </c>
      <c r="AB3891" s="5">
        <f t="shared" si="60"/>
        <v>10866.59</v>
      </c>
    </row>
    <row r="3892" spans="1:28">
      <c r="A3892" t="s">
        <v>4086</v>
      </c>
      <c r="B3892" s="1">
        <v>46007</v>
      </c>
      <c r="C3892" t="s">
        <v>40</v>
      </c>
      <c r="D3892" t="s">
        <v>108</v>
      </c>
      <c r="E3892" t="s">
        <v>42</v>
      </c>
      <c r="F3892" t="s">
        <v>58</v>
      </c>
      <c r="G3892" t="s">
        <v>90</v>
      </c>
      <c r="H3892">
        <v>15.51</v>
      </c>
      <c r="I3892">
        <v>875</v>
      </c>
      <c r="J3892">
        <v>98.79</v>
      </c>
      <c r="K3892">
        <v>3</v>
      </c>
      <c r="L3892" t="s">
        <v>44</v>
      </c>
      <c r="M3892" t="s">
        <v>45</v>
      </c>
      <c r="N3892">
        <v>49813.8</v>
      </c>
      <c r="O3892" t="s">
        <v>259</v>
      </c>
      <c r="P3892" t="s">
        <v>70</v>
      </c>
      <c r="Q3892">
        <v>87.95</v>
      </c>
      <c r="R3892">
        <v>2370.4</v>
      </c>
      <c r="S3892">
        <v>2227.77</v>
      </c>
      <c r="T3892">
        <v>4383.25</v>
      </c>
      <c r="U3892" t="str">
        <f>TEXT(Table1[[#This Row],[Booking_Date]],"mmm")</f>
        <v>Dec</v>
      </c>
      <c r="V3892">
        <f>YEAR(Table1[[#This Row],[Booking_Date]])</f>
        <v>2025</v>
      </c>
      <c r="W3892" t="s">
        <v>104</v>
      </c>
      <c r="X3892" t="str">
        <f>IF(Table1[[#This Row],[Freight_Cost]]&gt;50000,"High","Low")</f>
        <v>Low</v>
      </c>
      <c r="Y3892" s="5" t="str">
        <f>IF(Table1[[#This Row],[Profit]]&gt;10000,"Good","Average")</f>
        <v>Average</v>
      </c>
      <c r="Z3892" s="5" t="str" cm="1">
        <f t="array" ref="Z3892">_xlfn.IFS(K3892&lt;=5,"Excellent",K3892&lt;=10,"Good",TRUE,"Delayed")</f>
        <v>Excellent</v>
      </c>
      <c r="AA3892" s="5" t="str">
        <f>_xlfn.XLOOKUP(Table1[[#This Row],[Shipment_ID]],A:A,E:E)</f>
        <v>CMA CGM</v>
      </c>
      <c r="AB3892" s="5">
        <f t="shared" si="60"/>
        <v>4383.25</v>
      </c>
    </row>
    <row r="3893" spans="1:28">
      <c r="A3893" t="s">
        <v>4087</v>
      </c>
      <c r="B3893" s="1">
        <v>45439</v>
      </c>
      <c r="C3893" t="s">
        <v>50</v>
      </c>
      <c r="D3893" t="s">
        <v>82</v>
      </c>
      <c r="E3893" t="s">
        <v>66</v>
      </c>
      <c r="F3893" t="s">
        <v>32</v>
      </c>
      <c r="G3893" t="s">
        <v>52</v>
      </c>
      <c r="H3893">
        <v>22.44</v>
      </c>
      <c r="I3893">
        <v>2681</v>
      </c>
      <c r="J3893">
        <v>96.66</v>
      </c>
      <c r="K3893">
        <v>7</v>
      </c>
      <c r="L3893" t="s">
        <v>34</v>
      </c>
      <c r="M3893" t="s">
        <v>45</v>
      </c>
      <c r="N3893">
        <v>70467.199999999997</v>
      </c>
      <c r="O3893" t="s">
        <v>116</v>
      </c>
      <c r="P3893" t="s">
        <v>62</v>
      </c>
      <c r="Q3893">
        <v>85.72</v>
      </c>
      <c r="R3893">
        <v>6259.6</v>
      </c>
      <c r="S3893">
        <v>4514.63</v>
      </c>
      <c r="T3893">
        <v>7282.15</v>
      </c>
      <c r="U3893" t="str">
        <f>TEXT(Table1[[#This Row],[Booking_Date]],"mmm")</f>
        <v>May</v>
      </c>
      <c r="V3893">
        <f>YEAR(Table1[[#This Row],[Booking_Date]])</f>
        <v>2024</v>
      </c>
      <c r="W3893" t="s">
        <v>75</v>
      </c>
      <c r="X3893" t="str">
        <f>IF(Table1[[#This Row],[Freight_Cost]]&gt;50000,"High","Low")</f>
        <v>High</v>
      </c>
      <c r="Y3893" s="5" t="str">
        <f>IF(Table1[[#This Row],[Profit]]&gt;10000,"Good","Average")</f>
        <v>Average</v>
      </c>
      <c r="Z3893" s="5" t="str" cm="1">
        <f t="array" ref="Z3893">_xlfn.IFS(K3893&lt;=5,"Excellent",K3893&lt;=10,"Good",TRUE,"Delayed")</f>
        <v>Good</v>
      </c>
      <c r="AA3893" s="5" t="str">
        <f>_xlfn.XLOOKUP(Table1[[#This Row],[Shipment_ID]],A:A,E:E)</f>
        <v>COSCO</v>
      </c>
      <c r="AB3893" s="5">
        <f t="shared" si="60"/>
        <v>7282.15</v>
      </c>
    </row>
    <row r="3894" spans="1:28">
      <c r="A3894" t="s">
        <v>4088</v>
      </c>
      <c r="B3894" s="1">
        <v>45808</v>
      </c>
      <c r="C3894" t="s">
        <v>121</v>
      </c>
      <c r="D3894" t="s">
        <v>65</v>
      </c>
      <c r="E3894" t="s">
        <v>66</v>
      </c>
      <c r="F3894" t="s">
        <v>32</v>
      </c>
      <c r="G3894" t="s">
        <v>59</v>
      </c>
      <c r="H3894">
        <v>21.37</v>
      </c>
      <c r="I3894">
        <v>1017</v>
      </c>
      <c r="J3894">
        <v>91.94</v>
      </c>
      <c r="K3894">
        <v>4</v>
      </c>
      <c r="L3894" t="s">
        <v>68</v>
      </c>
      <c r="M3894" t="s">
        <v>60</v>
      </c>
      <c r="N3894">
        <v>44969.8</v>
      </c>
      <c r="O3894" t="s">
        <v>36</v>
      </c>
      <c r="P3894" t="s">
        <v>37</v>
      </c>
      <c r="Q3894">
        <v>87.7</v>
      </c>
      <c r="R3894">
        <v>2888.8</v>
      </c>
      <c r="S3894">
        <v>3506.92</v>
      </c>
      <c r="T3894">
        <v>4082.07</v>
      </c>
      <c r="U3894" t="str">
        <f>TEXT(Table1[[#This Row],[Booking_Date]],"mmm")</f>
        <v>May</v>
      </c>
      <c r="V3894">
        <f>YEAR(Table1[[#This Row],[Booking_Date]])</f>
        <v>2025</v>
      </c>
      <c r="W3894" t="s">
        <v>75</v>
      </c>
      <c r="X3894" t="str">
        <f>IF(Table1[[#This Row],[Freight_Cost]]&gt;50000,"High","Low")</f>
        <v>Low</v>
      </c>
      <c r="Y3894" s="5" t="str">
        <f>IF(Table1[[#This Row],[Profit]]&gt;10000,"Good","Average")</f>
        <v>Average</v>
      </c>
      <c r="Z3894" s="5" t="str" cm="1">
        <f t="array" ref="Z3894">_xlfn.IFS(K3894&lt;=5,"Excellent",K3894&lt;=10,"Good",TRUE,"Delayed")</f>
        <v>Excellent</v>
      </c>
      <c r="AA3894" s="5" t="str">
        <f>_xlfn.XLOOKUP(Table1[[#This Row],[Shipment_ID]],A:A,E:E)</f>
        <v>COSCO</v>
      </c>
      <c r="AB3894" s="5">
        <f t="shared" si="60"/>
        <v>4082.07</v>
      </c>
    </row>
    <row r="3895" spans="1:28">
      <c r="A3895" t="s">
        <v>4089</v>
      </c>
      <c r="B3895" s="1">
        <v>46068</v>
      </c>
      <c r="C3895" t="s">
        <v>64</v>
      </c>
      <c r="D3895" t="s">
        <v>108</v>
      </c>
      <c r="E3895" t="s">
        <v>83</v>
      </c>
      <c r="F3895" t="s">
        <v>32</v>
      </c>
      <c r="G3895" t="s">
        <v>52</v>
      </c>
      <c r="H3895">
        <v>23.49</v>
      </c>
      <c r="I3895">
        <v>2790</v>
      </c>
      <c r="J3895">
        <v>90.71</v>
      </c>
      <c r="K3895">
        <v>7</v>
      </c>
      <c r="L3895" t="s">
        <v>34</v>
      </c>
      <c r="M3895" t="s">
        <v>35</v>
      </c>
      <c r="N3895">
        <v>74506.2</v>
      </c>
      <c r="O3895" t="s">
        <v>197</v>
      </c>
      <c r="P3895" t="s">
        <v>54</v>
      </c>
      <c r="Q3895">
        <v>82.96</v>
      </c>
      <c r="R3895">
        <v>6519.6</v>
      </c>
      <c r="S3895">
        <v>4817.8999999999996</v>
      </c>
      <c r="T3895">
        <v>6501.58</v>
      </c>
      <c r="U3895" t="str">
        <f>TEXT(Table1[[#This Row],[Booking_Date]],"mmm")</f>
        <v>Feb</v>
      </c>
      <c r="V3895">
        <f>YEAR(Table1[[#This Row],[Booking_Date]])</f>
        <v>2026</v>
      </c>
      <c r="W3895" t="s">
        <v>38</v>
      </c>
      <c r="X3895" t="str">
        <f>IF(Table1[[#This Row],[Freight_Cost]]&gt;50000,"High","Low")</f>
        <v>High</v>
      </c>
      <c r="Y3895" s="5" t="str">
        <f>IF(Table1[[#This Row],[Profit]]&gt;10000,"Good","Average")</f>
        <v>Average</v>
      </c>
      <c r="Z3895" s="5" t="str" cm="1">
        <f t="array" ref="Z3895">_xlfn.IFS(K3895&lt;=5,"Excellent",K3895&lt;=10,"Good",TRUE,"Delayed")</f>
        <v>Good</v>
      </c>
      <c r="AA3895" s="5" t="str">
        <f>_xlfn.XLOOKUP(Table1[[#This Row],[Shipment_ID]],A:A,E:E)</f>
        <v>MSC</v>
      </c>
      <c r="AB3895" s="5">
        <f t="shared" si="60"/>
        <v>6501.58</v>
      </c>
    </row>
    <row r="3896" spans="1:28">
      <c r="A3896" t="s">
        <v>4090</v>
      </c>
      <c r="B3896" s="1">
        <v>45988</v>
      </c>
      <c r="C3896" t="s">
        <v>64</v>
      </c>
      <c r="D3896" t="s">
        <v>65</v>
      </c>
      <c r="E3896" t="s">
        <v>102</v>
      </c>
      <c r="F3896" t="s">
        <v>32</v>
      </c>
      <c r="G3896" t="s">
        <v>52</v>
      </c>
      <c r="H3896">
        <v>16.850000000000001</v>
      </c>
      <c r="I3896">
        <v>2411</v>
      </c>
      <c r="J3896">
        <v>96.74</v>
      </c>
      <c r="K3896">
        <v>7</v>
      </c>
      <c r="L3896" t="s">
        <v>68</v>
      </c>
      <c r="M3896" t="s">
        <v>35</v>
      </c>
      <c r="N3896">
        <v>62205.8</v>
      </c>
      <c r="O3896" t="s">
        <v>354</v>
      </c>
      <c r="P3896" t="s">
        <v>62</v>
      </c>
      <c r="Q3896">
        <v>86.55</v>
      </c>
      <c r="R3896">
        <v>5496</v>
      </c>
      <c r="S3896">
        <v>3802.61</v>
      </c>
      <c r="T3896">
        <v>8067.26</v>
      </c>
      <c r="U3896" t="str">
        <f>TEXT(Table1[[#This Row],[Booking_Date]],"mmm")</f>
        <v>Nov</v>
      </c>
      <c r="V3896">
        <f>YEAR(Table1[[#This Row],[Booking_Date]])</f>
        <v>2025</v>
      </c>
      <c r="W3896" t="s">
        <v>104</v>
      </c>
      <c r="X3896" t="str">
        <f>IF(Table1[[#This Row],[Freight_Cost]]&gt;50000,"High","Low")</f>
        <v>High</v>
      </c>
      <c r="Y3896" s="5" t="str">
        <f>IF(Table1[[#This Row],[Profit]]&gt;10000,"Good","Average")</f>
        <v>Average</v>
      </c>
      <c r="Z3896" s="5" t="str" cm="1">
        <f t="array" ref="Z3896">_xlfn.IFS(K3896&lt;=5,"Excellent",K3896&lt;=10,"Good",TRUE,"Delayed")</f>
        <v>Good</v>
      </c>
      <c r="AA3896" s="5" t="str">
        <f>_xlfn.XLOOKUP(Table1[[#This Row],[Shipment_ID]],A:A,E:E)</f>
        <v>Maersk</v>
      </c>
      <c r="AB3896" s="5">
        <f t="shared" si="60"/>
        <v>8067.26</v>
      </c>
    </row>
    <row r="3897" spans="1:28">
      <c r="A3897" t="s">
        <v>4091</v>
      </c>
      <c r="B3897" s="1">
        <v>45599</v>
      </c>
      <c r="C3897" t="s">
        <v>29</v>
      </c>
      <c r="D3897" t="s">
        <v>41</v>
      </c>
      <c r="E3897" t="s">
        <v>57</v>
      </c>
      <c r="F3897" t="s">
        <v>32</v>
      </c>
      <c r="G3897" t="s">
        <v>84</v>
      </c>
      <c r="H3897">
        <v>19.37</v>
      </c>
      <c r="I3897">
        <v>1024</v>
      </c>
      <c r="J3897">
        <v>93.45</v>
      </c>
      <c r="K3897">
        <v>2</v>
      </c>
      <c r="L3897" t="s">
        <v>34</v>
      </c>
      <c r="M3897" t="s">
        <v>60</v>
      </c>
      <c r="N3897">
        <v>45935</v>
      </c>
      <c r="O3897" t="s">
        <v>141</v>
      </c>
      <c r="P3897" t="s">
        <v>70</v>
      </c>
      <c r="Q3897">
        <v>84.71</v>
      </c>
      <c r="R3897">
        <v>2822.8</v>
      </c>
      <c r="S3897">
        <v>3110.79</v>
      </c>
      <c r="T3897">
        <v>7701.15</v>
      </c>
      <c r="U3897" t="str">
        <f>TEXT(Table1[[#This Row],[Booking_Date]],"mmm")</f>
        <v>Nov</v>
      </c>
      <c r="V3897">
        <f>YEAR(Table1[[#This Row],[Booking_Date]])</f>
        <v>2024</v>
      </c>
      <c r="W3897" t="s">
        <v>104</v>
      </c>
      <c r="X3897" t="str">
        <f>IF(Table1[[#This Row],[Freight_Cost]]&gt;50000,"High","Low")</f>
        <v>Low</v>
      </c>
      <c r="Y3897" s="5" t="str">
        <f>IF(Table1[[#This Row],[Profit]]&gt;10000,"Good","Average")</f>
        <v>Average</v>
      </c>
      <c r="Z3897" s="5" t="str" cm="1">
        <f t="array" ref="Z3897">_xlfn.IFS(K3897&lt;=5,"Excellent",K3897&lt;=10,"Good",TRUE,"Delayed")</f>
        <v>Excellent</v>
      </c>
      <c r="AA3897" s="5" t="str">
        <f>_xlfn.XLOOKUP(Table1[[#This Row],[Shipment_ID]],A:A,E:E)</f>
        <v>Evergreen</v>
      </c>
      <c r="AB3897" s="5">
        <f t="shared" si="60"/>
        <v>7701.15</v>
      </c>
    </row>
    <row r="3898" spans="1:28">
      <c r="A3898" t="s">
        <v>4092</v>
      </c>
      <c r="B3898" s="1">
        <v>45523</v>
      </c>
      <c r="C3898" t="s">
        <v>40</v>
      </c>
      <c r="D3898" t="s">
        <v>41</v>
      </c>
      <c r="E3898" t="s">
        <v>31</v>
      </c>
      <c r="F3898" t="s">
        <v>58</v>
      </c>
      <c r="G3898" t="s">
        <v>33</v>
      </c>
      <c r="H3898">
        <v>11.86</v>
      </c>
      <c r="I3898">
        <v>2037</v>
      </c>
      <c r="J3898">
        <v>91.64</v>
      </c>
      <c r="K3898">
        <v>5</v>
      </c>
      <c r="L3898" t="s">
        <v>34</v>
      </c>
      <c r="M3898" t="s">
        <v>45</v>
      </c>
      <c r="N3898">
        <v>64614.8</v>
      </c>
      <c r="O3898" t="s">
        <v>304</v>
      </c>
      <c r="P3898" t="s">
        <v>54</v>
      </c>
      <c r="Q3898">
        <v>82.38</v>
      </c>
      <c r="R3898">
        <v>4548.3999999999996</v>
      </c>
      <c r="S3898">
        <v>2417.2800000000002</v>
      </c>
      <c r="T3898">
        <v>8221.4</v>
      </c>
      <c r="U3898" t="str">
        <f>TEXT(Table1[[#This Row],[Booking_Date]],"mmm")</f>
        <v>Aug</v>
      </c>
      <c r="V3898">
        <f>YEAR(Table1[[#This Row],[Booking_Date]])</f>
        <v>2024</v>
      </c>
      <c r="W3898" t="s">
        <v>48</v>
      </c>
      <c r="X3898" t="str">
        <f>IF(Table1[[#This Row],[Freight_Cost]]&gt;50000,"High","Low")</f>
        <v>High</v>
      </c>
      <c r="Y3898" s="5" t="str">
        <f>IF(Table1[[#This Row],[Profit]]&gt;10000,"Good","Average")</f>
        <v>Average</v>
      </c>
      <c r="Z3898" s="5" t="str" cm="1">
        <f t="array" ref="Z3898">_xlfn.IFS(K3898&lt;=5,"Excellent",K3898&lt;=10,"Good",TRUE,"Delayed")</f>
        <v>Excellent</v>
      </c>
      <c r="AA3898" s="5" t="str">
        <f>_xlfn.XLOOKUP(Table1[[#This Row],[Shipment_ID]],A:A,E:E)</f>
        <v>Hapag-Lloyd</v>
      </c>
      <c r="AB3898" s="5">
        <f t="shared" si="60"/>
        <v>8221.4</v>
      </c>
    </row>
    <row r="3899" spans="1:28">
      <c r="A3899" t="s">
        <v>4093</v>
      </c>
      <c r="B3899" s="1">
        <v>45761</v>
      </c>
      <c r="C3899" t="s">
        <v>40</v>
      </c>
      <c r="D3899" t="s">
        <v>30</v>
      </c>
      <c r="E3899" t="s">
        <v>31</v>
      </c>
      <c r="F3899" t="s">
        <v>58</v>
      </c>
      <c r="G3899" t="s">
        <v>43</v>
      </c>
      <c r="H3899">
        <v>22.05</v>
      </c>
      <c r="I3899">
        <v>2613</v>
      </c>
      <c r="J3899">
        <v>99.85</v>
      </c>
      <c r="K3899">
        <v>8</v>
      </c>
      <c r="L3899" t="s">
        <v>44</v>
      </c>
      <c r="M3899" t="s">
        <v>60</v>
      </c>
      <c r="N3899">
        <v>75183</v>
      </c>
      <c r="O3899" t="s">
        <v>432</v>
      </c>
      <c r="P3899" t="s">
        <v>62</v>
      </c>
      <c r="Q3899">
        <v>82.83</v>
      </c>
      <c r="R3899">
        <v>6108</v>
      </c>
      <c r="S3899">
        <v>3375.32</v>
      </c>
      <c r="T3899">
        <v>10486.41</v>
      </c>
      <c r="U3899" t="str">
        <f>TEXT(Table1[[#This Row],[Booking_Date]],"mmm")</f>
        <v>Apr</v>
      </c>
      <c r="V3899">
        <f>YEAR(Table1[[#This Row],[Booking_Date]])</f>
        <v>2025</v>
      </c>
      <c r="W3899" t="s">
        <v>75</v>
      </c>
      <c r="X3899" t="str">
        <f>IF(Table1[[#This Row],[Freight_Cost]]&gt;50000,"High","Low")</f>
        <v>High</v>
      </c>
      <c r="Y3899" s="5" t="str">
        <f>IF(Table1[[#This Row],[Profit]]&gt;10000,"Good","Average")</f>
        <v>Good</v>
      </c>
      <c r="Z3899" s="5" t="str" cm="1">
        <f t="array" ref="Z3899">_xlfn.IFS(K3899&lt;=5,"Excellent",K3899&lt;=10,"Good",TRUE,"Delayed")</f>
        <v>Good</v>
      </c>
      <c r="AA3899" s="5" t="str">
        <f>_xlfn.XLOOKUP(Table1[[#This Row],[Shipment_ID]],A:A,E:E)</f>
        <v>Hapag-Lloyd</v>
      </c>
      <c r="AB3899" s="5">
        <f t="shared" si="60"/>
        <v>10486.41</v>
      </c>
    </row>
    <row r="3900" spans="1:28">
      <c r="A3900" t="s">
        <v>4094</v>
      </c>
      <c r="B3900" s="1">
        <v>45524</v>
      </c>
      <c r="C3900" t="s">
        <v>64</v>
      </c>
      <c r="D3900" t="s">
        <v>30</v>
      </c>
      <c r="E3900" t="s">
        <v>99</v>
      </c>
      <c r="F3900" t="s">
        <v>32</v>
      </c>
      <c r="G3900" t="s">
        <v>33</v>
      </c>
      <c r="H3900">
        <v>17.23</v>
      </c>
      <c r="I3900">
        <v>2556</v>
      </c>
      <c r="J3900">
        <v>93.2</v>
      </c>
      <c r="K3900">
        <v>8</v>
      </c>
      <c r="L3900" t="s">
        <v>34</v>
      </c>
      <c r="M3900" t="s">
        <v>35</v>
      </c>
      <c r="N3900">
        <v>66363</v>
      </c>
      <c r="O3900" t="s">
        <v>207</v>
      </c>
      <c r="P3900" t="s">
        <v>47</v>
      </c>
      <c r="Q3900">
        <v>82.89</v>
      </c>
      <c r="R3900">
        <v>5801.2</v>
      </c>
      <c r="S3900">
        <v>4835.62</v>
      </c>
      <c r="T3900">
        <v>9576.42</v>
      </c>
      <c r="U3900" t="str">
        <f>TEXT(Table1[[#This Row],[Booking_Date]],"mmm")</f>
        <v>Aug</v>
      </c>
      <c r="V3900">
        <f>YEAR(Table1[[#This Row],[Booking_Date]])</f>
        <v>2024</v>
      </c>
      <c r="W3900" t="s">
        <v>48</v>
      </c>
      <c r="X3900" t="str">
        <f>IF(Table1[[#This Row],[Freight_Cost]]&gt;50000,"High","Low")</f>
        <v>High</v>
      </c>
      <c r="Y3900" s="5" t="str">
        <f>IF(Table1[[#This Row],[Profit]]&gt;10000,"Good","Average")</f>
        <v>Average</v>
      </c>
      <c r="Z3900" s="5" t="str" cm="1">
        <f t="array" ref="Z3900">_xlfn.IFS(K3900&lt;=5,"Excellent",K3900&lt;=10,"Good",TRUE,"Delayed")</f>
        <v>Good</v>
      </c>
      <c r="AA3900" s="5" t="str">
        <f>_xlfn.XLOOKUP(Table1[[#This Row],[Shipment_ID]],A:A,E:E)</f>
        <v>ONE</v>
      </c>
      <c r="AB3900" s="5">
        <f t="shared" si="60"/>
        <v>9576.42</v>
      </c>
    </row>
    <row r="3901" spans="1:28">
      <c r="A3901" t="s">
        <v>4095</v>
      </c>
      <c r="B3901" s="1">
        <v>46049</v>
      </c>
      <c r="C3901" t="s">
        <v>29</v>
      </c>
      <c r="D3901" t="s">
        <v>51</v>
      </c>
      <c r="E3901" t="s">
        <v>42</v>
      </c>
      <c r="F3901" t="s">
        <v>58</v>
      </c>
      <c r="G3901" t="s">
        <v>67</v>
      </c>
      <c r="H3901">
        <v>24.89</v>
      </c>
      <c r="I3901">
        <v>587</v>
      </c>
      <c r="J3901">
        <v>96.53</v>
      </c>
      <c r="K3901">
        <v>3</v>
      </c>
      <c r="L3901" t="s">
        <v>68</v>
      </c>
      <c r="M3901" t="s">
        <v>60</v>
      </c>
      <c r="N3901">
        <v>55528.6</v>
      </c>
      <c r="O3901" t="s">
        <v>150</v>
      </c>
      <c r="P3901" t="s">
        <v>47</v>
      </c>
      <c r="Q3901">
        <v>83.01</v>
      </c>
      <c r="R3901">
        <v>2169.6</v>
      </c>
      <c r="S3901">
        <v>1627.9</v>
      </c>
      <c r="T3901">
        <v>8492.2099999999991</v>
      </c>
      <c r="U3901" t="str">
        <f>TEXT(Table1[[#This Row],[Booking_Date]],"mmm")</f>
        <v>Jan</v>
      </c>
      <c r="V3901">
        <f>YEAR(Table1[[#This Row],[Booking_Date]])</f>
        <v>2026</v>
      </c>
      <c r="W3901" t="s">
        <v>38</v>
      </c>
      <c r="X3901" t="str">
        <f>IF(Table1[[#This Row],[Freight_Cost]]&gt;50000,"High","Low")</f>
        <v>High</v>
      </c>
      <c r="Y3901" s="5" t="str">
        <f>IF(Table1[[#This Row],[Profit]]&gt;10000,"Good","Average")</f>
        <v>Average</v>
      </c>
      <c r="Z3901" s="5" t="str" cm="1">
        <f t="array" ref="Z3901">_xlfn.IFS(K3901&lt;=5,"Excellent",K3901&lt;=10,"Good",TRUE,"Delayed")</f>
        <v>Excellent</v>
      </c>
      <c r="AA3901" s="5" t="str">
        <f>_xlfn.XLOOKUP(Table1[[#This Row],[Shipment_ID]],A:A,E:E)</f>
        <v>CMA CGM</v>
      </c>
      <c r="AB3901" s="5">
        <f t="shared" si="60"/>
        <v>8492.2099999999991</v>
      </c>
    </row>
    <row r="3902" spans="1:28">
      <c r="A3902" t="s">
        <v>4096</v>
      </c>
      <c r="B3902" s="1">
        <v>45553</v>
      </c>
      <c r="C3902" t="s">
        <v>89</v>
      </c>
      <c r="D3902" t="s">
        <v>41</v>
      </c>
      <c r="E3902" t="s">
        <v>31</v>
      </c>
      <c r="F3902" t="s">
        <v>58</v>
      </c>
      <c r="G3902" t="s">
        <v>59</v>
      </c>
      <c r="H3902">
        <v>23.93</v>
      </c>
      <c r="I3902">
        <v>2490</v>
      </c>
      <c r="J3902">
        <v>92.57</v>
      </c>
      <c r="K3902">
        <v>7</v>
      </c>
      <c r="L3902" t="s">
        <v>44</v>
      </c>
      <c r="M3902" t="s">
        <v>45</v>
      </c>
      <c r="N3902">
        <v>76025.399999999994</v>
      </c>
      <c r="O3902" t="s">
        <v>341</v>
      </c>
      <c r="P3902" t="s">
        <v>47</v>
      </c>
      <c r="Q3902">
        <v>86.5</v>
      </c>
      <c r="R3902">
        <v>5937.2</v>
      </c>
      <c r="S3902">
        <v>3970.93</v>
      </c>
      <c r="T3902">
        <v>13476.3</v>
      </c>
      <c r="U3902" t="str">
        <f>TEXT(Table1[[#This Row],[Booking_Date]],"mmm")</f>
        <v>Sep</v>
      </c>
      <c r="V3902">
        <f>YEAR(Table1[[#This Row],[Booking_Date]])</f>
        <v>2024</v>
      </c>
      <c r="W3902" t="s">
        <v>48</v>
      </c>
      <c r="X3902" t="str">
        <f>IF(Table1[[#This Row],[Freight_Cost]]&gt;50000,"High","Low")</f>
        <v>High</v>
      </c>
      <c r="Y3902" s="5" t="str">
        <f>IF(Table1[[#This Row],[Profit]]&gt;10000,"Good","Average")</f>
        <v>Good</v>
      </c>
      <c r="Z3902" s="5" t="str" cm="1">
        <f t="array" ref="Z3902">_xlfn.IFS(K3902&lt;=5,"Excellent",K3902&lt;=10,"Good",TRUE,"Delayed")</f>
        <v>Good</v>
      </c>
      <c r="AA3902" s="5" t="str">
        <f>_xlfn.XLOOKUP(Table1[[#This Row],[Shipment_ID]],A:A,E:E)</f>
        <v>Hapag-Lloyd</v>
      </c>
      <c r="AB3902" s="5">
        <f t="shared" si="60"/>
        <v>13476.3</v>
      </c>
    </row>
    <row r="3903" spans="1:28">
      <c r="A3903" t="s">
        <v>4097</v>
      </c>
      <c r="B3903" s="1">
        <v>45592</v>
      </c>
      <c r="C3903" t="s">
        <v>64</v>
      </c>
      <c r="D3903" t="s">
        <v>65</v>
      </c>
      <c r="E3903" t="s">
        <v>99</v>
      </c>
      <c r="F3903" t="s">
        <v>58</v>
      </c>
      <c r="G3903" t="s">
        <v>43</v>
      </c>
      <c r="H3903">
        <v>23.36</v>
      </c>
      <c r="I3903">
        <v>2544</v>
      </c>
      <c r="J3903">
        <v>100.44</v>
      </c>
      <c r="K3903">
        <v>6</v>
      </c>
      <c r="L3903" t="s">
        <v>68</v>
      </c>
      <c r="M3903" t="s">
        <v>45</v>
      </c>
      <c r="N3903">
        <v>79604.800000000003</v>
      </c>
      <c r="O3903" t="s">
        <v>483</v>
      </c>
      <c r="P3903" t="s">
        <v>70</v>
      </c>
      <c r="Q3903">
        <v>82.8</v>
      </c>
      <c r="R3903">
        <v>6022.4</v>
      </c>
      <c r="S3903">
        <v>4511.8599999999997</v>
      </c>
      <c r="T3903">
        <v>12518.94</v>
      </c>
      <c r="U3903" t="str">
        <f>TEXT(Table1[[#This Row],[Booking_Date]],"mmm")</f>
        <v>Oct</v>
      </c>
      <c r="V3903">
        <f>YEAR(Table1[[#This Row],[Booking_Date]])</f>
        <v>2024</v>
      </c>
      <c r="W3903" t="s">
        <v>104</v>
      </c>
      <c r="X3903" t="str">
        <f>IF(Table1[[#This Row],[Freight_Cost]]&gt;50000,"High","Low")</f>
        <v>High</v>
      </c>
      <c r="Y3903" s="5" t="str">
        <f>IF(Table1[[#This Row],[Profit]]&gt;10000,"Good","Average")</f>
        <v>Good</v>
      </c>
      <c r="Z3903" s="5" t="str" cm="1">
        <f t="array" ref="Z3903">_xlfn.IFS(K3903&lt;=5,"Excellent",K3903&lt;=10,"Good",TRUE,"Delayed")</f>
        <v>Good</v>
      </c>
      <c r="AA3903" s="5" t="str">
        <f>_xlfn.XLOOKUP(Table1[[#This Row],[Shipment_ID]],A:A,E:E)</f>
        <v>ONE</v>
      </c>
      <c r="AB3903" s="5">
        <f t="shared" si="60"/>
        <v>12518.94</v>
      </c>
    </row>
    <row r="3904" spans="1:28">
      <c r="A3904" t="s">
        <v>4098</v>
      </c>
      <c r="B3904" s="1">
        <v>45870</v>
      </c>
      <c r="C3904" t="s">
        <v>50</v>
      </c>
      <c r="D3904" t="s">
        <v>72</v>
      </c>
      <c r="E3904" t="s">
        <v>83</v>
      </c>
      <c r="F3904" t="s">
        <v>32</v>
      </c>
      <c r="G3904" t="s">
        <v>90</v>
      </c>
      <c r="H3904">
        <v>27.97</v>
      </c>
      <c r="I3904">
        <v>1701</v>
      </c>
      <c r="J3904">
        <v>88.58</v>
      </c>
      <c r="K3904">
        <v>6</v>
      </c>
      <c r="L3904" t="s">
        <v>34</v>
      </c>
      <c r="M3904" t="s">
        <v>45</v>
      </c>
      <c r="N3904">
        <v>62714.6</v>
      </c>
      <c r="O3904" t="s">
        <v>395</v>
      </c>
      <c r="P3904" t="s">
        <v>37</v>
      </c>
      <c r="Q3904">
        <v>81.040000000000006</v>
      </c>
      <c r="R3904">
        <v>4520.8</v>
      </c>
      <c r="S3904">
        <v>4270.54</v>
      </c>
      <c r="T3904">
        <v>7217.62</v>
      </c>
      <c r="U3904" t="str">
        <f>TEXT(Table1[[#This Row],[Booking_Date]],"mmm")</f>
        <v>Aug</v>
      </c>
      <c r="V3904">
        <f>YEAR(Table1[[#This Row],[Booking_Date]])</f>
        <v>2025</v>
      </c>
      <c r="W3904" t="s">
        <v>48</v>
      </c>
      <c r="X3904" t="str">
        <f>IF(Table1[[#This Row],[Freight_Cost]]&gt;50000,"High","Low")</f>
        <v>High</v>
      </c>
      <c r="Y3904" s="5" t="str">
        <f>IF(Table1[[#This Row],[Profit]]&gt;10000,"Good","Average")</f>
        <v>Average</v>
      </c>
      <c r="Z3904" s="5" t="str" cm="1">
        <f t="array" ref="Z3904">_xlfn.IFS(K3904&lt;=5,"Excellent",K3904&lt;=10,"Good",TRUE,"Delayed")</f>
        <v>Good</v>
      </c>
      <c r="AA3904" s="5" t="str">
        <f>_xlfn.XLOOKUP(Table1[[#This Row],[Shipment_ID]],A:A,E:E)</f>
        <v>MSC</v>
      </c>
      <c r="AB3904" s="5">
        <f t="shared" si="60"/>
        <v>7217.62</v>
      </c>
    </row>
    <row r="3905" spans="1:28">
      <c r="A3905" t="s">
        <v>4099</v>
      </c>
      <c r="B3905" s="1">
        <v>46112</v>
      </c>
      <c r="C3905" t="s">
        <v>50</v>
      </c>
      <c r="D3905" t="s">
        <v>56</v>
      </c>
      <c r="E3905" t="s">
        <v>102</v>
      </c>
      <c r="F3905" t="s">
        <v>58</v>
      </c>
      <c r="G3905" t="s">
        <v>52</v>
      </c>
      <c r="H3905">
        <v>19.37</v>
      </c>
      <c r="I3905">
        <v>1518</v>
      </c>
      <c r="J3905">
        <v>102.58</v>
      </c>
      <c r="K3905">
        <v>5</v>
      </c>
      <c r="L3905" t="s">
        <v>34</v>
      </c>
      <c r="M3905" t="s">
        <v>35</v>
      </c>
      <c r="N3905">
        <v>68958.600000000006</v>
      </c>
      <c r="O3905" t="s">
        <v>266</v>
      </c>
      <c r="P3905" t="s">
        <v>70</v>
      </c>
      <c r="Q3905">
        <v>86.55</v>
      </c>
      <c r="R3905">
        <v>3810.8</v>
      </c>
      <c r="S3905">
        <v>2473.7399999999998</v>
      </c>
      <c r="T3905">
        <v>8511.7000000000007</v>
      </c>
      <c r="U3905" t="str">
        <f>TEXT(Table1[[#This Row],[Booking_Date]],"mmm")</f>
        <v>Mar</v>
      </c>
      <c r="V3905">
        <f>YEAR(Table1[[#This Row],[Booking_Date]])</f>
        <v>2026</v>
      </c>
      <c r="W3905" t="s">
        <v>38</v>
      </c>
      <c r="X3905" t="str">
        <f>IF(Table1[[#This Row],[Freight_Cost]]&gt;50000,"High","Low")</f>
        <v>High</v>
      </c>
      <c r="Y3905" s="5" t="str">
        <f>IF(Table1[[#This Row],[Profit]]&gt;10000,"Good","Average")</f>
        <v>Average</v>
      </c>
      <c r="Z3905" s="5" t="str" cm="1">
        <f t="array" ref="Z3905">_xlfn.IFS(K3905&lt;=5,"Excellent",K3905&lt;=10,"Good",TRUE,"Delayed")</f>
        <v>Excellent</v>
      </c>
      <c r="AA3905" s="5" t="str">
        <f>_xlfn.XLOOKUP(Table1[[#This Row],[Shipment_ID]],A:A,E:E)</f>
        <v>Maersk</v>
      </c>
      <c r="AB3905" s="5">
        <f t="shared" si="60"/>
        <v>8511.7000000000007</v>
      </c>
    </row>
    <row r="3906" spans="1:28">
      <c r="A3906" t="s">
        <v>4100</v>
      </c>
      <c r="B3906" s="1">
        <v>45514</v>
      </c>
      <c r="C3906" t="s">
        <v>50</v>
      </c>
      <c r="D3906" t="s">
        <v>51</v>
      </c>
      <c r="E3906" t="s">
        <v>57</v>
      </c>
      <c r="F3906" t="s">
        <v>58</v>
      </c>
      <c r="G3906" t="s">
        <v>43</v>
      </c>
      <c r="H3906">
        <v>27.91</v>
      </c>
      <c r="I3906">
        <v>1479</v>
      </c>
      <c r="J3906">
        <v>85.29</v>
      </c>
      <c r="K3906">
        <v>3</v>
      </c>
      <c r="L3906" t="s">
        <v>34</v>
      </c>
      <c r="M3906" t="s">
        <v>60</v>
      </c>
      <c r="N3906">
        <v>70101.8</v>
      </c>
      <c r="O3906" t="s">
        <v>213</v>
      </c>
      <c r="P3906" t="s">
        <v>62</v>
      </c>
      <c r="Q3906">
        <v>81.88</v>
      </c>
      <c r="R3906">
        <v>4074.4</v>
      </c>
      <c r="S3906">
        <v>4634.75</v>
      </c>
      <c r="T3906">
        <v>6260.53</v>
      </c>
      <c r="U3906" t="str">
        <f>TEXT(Table1[[#This Row],[Booking_Date]],"mmm")</f>
        <v>Aug</v>
      </c>
      <c r="V3906">
        <f>YEAR(Table1[[#This Row],[Booking_Date]])</f>
        <v>2024</v>
      </c>
      <c r="W3906" t="s">
        <v>48</v>
      </c>
      <c r="X3906" t="str">
        <f>IF(Table1[[#This Row],[Freight_Cost]]&gt;50000,"High","Low")</f>
        <v>High</v>
      </c>
      <c r="Y3906" s="5" t="str">
        <f>IF(Table1[[#This Row],[Profit]]&gt;10000,"Good","Average")</f>
        <v>Average</v>
      </c>
      <c r="Z3906" s="5" t="str" cm="1">
        <f t="array" ref="Z3906">_xlfn.IFS(K3906&lt;=5,"Excellent",K3906&lt;=10,"Good",TRUE,"Delayed")</f>
        <v>Excellent</v>
      </c>
      <c r="AA3906" s="5" t="str">
        <f>_xlfn.XLOOKUP(Table1[[#This Row],[Shipment_ID]],A:A,E:E)</f>
        <v>Evergreen</v>
      </c>
      <c r="AB3906" s="5">
        <f t="shared" ref="AB3906:AB3969" si="61">INDEX(T:T,MATCH(A3906,A:A,0))</f>
        <v>6260.53</v>
      </c>
    </row>
    <row r="3907" spans="1:28">
      <c r="A3907" t="s">
        <v>4101</v>
      </c>
      <c r="B3907" s="1">
        <v>45419</v>
      </c>
      <c r="C3907" t="s">
        <v>64</v>
      </c>
      <c r="D3907" t="s">
        <v>51</v>
      </c>
      <c r="E3907" t="s">
        <v>31</v>
      </c>
      <c r="F3907" t="s">
        <v>32</v>
      </c>
      <c r="G3907" t="s">
        <v>43</v>
      </c>
      <c r="H3907">
        <v>20.28</v>
      </c>
      <c r="I3907">
        <v>1563</v>
      </c>
      <c r="J3907">
        <v>101.1</v>
      </c>
      <c r="K3907">
        <v>3</v>
      </c>
      <c r="L3907" t="s">
        <v>68</v>
      </c>
      <c r="M3907" t="s">
        <v>60</v>
      </c>
      <c r="N3907">
        <v>51640</v>
      </c>
      <c r="O3907" t="s">
        <v>69</v>
      </c>
      <c r="P3907" t="s">
        <v>74</v>
      </c>
      <c r="Q3907">
        <v>81.84</v>
      </c>
      <c r="R3907">
        <v>3937.2</v>
      </c>
      <c r="S3907">
        <v>2942.23</v>
      </c>
      <c r="T3907">
        <v>7574.66</v>
      </c>
      <c r="U3907" t="str">
        <f>TEXT(Table1[[#This Row],[Booking_Date]],"mmm")</f>
        <v>May</v>
      </c>
      <c r="V3907">
        <f>YEAR(Table1[[#This Row],[Booking_Date]])</f>
        <v>2024</v>
      </c>
      <c r="W3907" t="s">
        <v>75</v>
      </c>
      <c r="X3907" t="str">
        <f>IF(Table1[[#This Row],[Freight_Cost]]&gt;50000,"High","Low")</f>
        <v>High</v>
      </c>
      <c r="Y3907" s="5" t="str">
        <f>IF(Table1[[#This Row],[Profit]]&gt;10000,"Good","Average")</f>
        <v>Average</v>
      </c>
      <c r="Z3907" s="5" t="str" cm="1">
        <f t="array" ref="Z3907">_xlfn.IFS(K3907&lt;=5,"Excellent",K3907&lt;=10,"Good",TRUE,"Delayed")</f>
        <v>Excellent</v>
      </c>
      <c r="AA3907" s="5" t="str">
        <f>_xlfn.XLOOKUP(Table1[[#This Row],[Shipment_ID]],A:A,E:E)</f>
        <v>Hapag-Lloyd</v>
      </c>
      <c r="AB3907" s="5">
        <f t="shared" si="61"/>
        <v>7574.66</v>
      </c>
    </row>
    <row r="3908" spans="1:28">
      <c r="A3908" t="s">
        <v>4102</v>
      </c>
      <c r="B3908" s="1">
        <v>45603</v>
      </c>
      <c r="C3908" t="s">
        <v>40</v>
      </c>
      <c r="D3908" t="s">
        <v>56</v>
      </c>
      <c r="E3908" t="s">
        <v>66</v>
      </c>
      <c r="F3908" t="s">
        <v>32</v>
      </c>
      <c r="G3908" t="s">
        <v>33</v>
      </c>
      <c r="H3908">
        <v>17.62</v>
      </c>
      <c r="I3908">
        <v>2657</v>
      </c>
      <c r="J3908">
        <v>100.57</v>
      </c>
      <c r="K3908">
        <v>7</v>
      </c>
      <c r="L3908" t="s">
        <v>44</v>
      </c>
      <c r="M3908" t="s">
        <v>35</v>
      </c>
      <c r="N3908">
        <v>63810.400000000001</v>
      </c>
      <c r="O3908" t="s">
        <v>354</v>
      </c>
      <c r="P3908" t="s">
        <v>37</v>
      </c>
      <c r="Q3908">
        <v>82.22</v>
      </c>
      <c r="R3908">
        <v>6018.8</v>
      </c>
      <c r="S3908">
        <v>2898.74</v>
      </c>
      <c r="T3908">
        <v>6996.88</v>
      </c>
      <c r="U3908" t="str">
        <f>TEXT(Table1[[#This Row],[Booking_Date]],"mmm")</f>
        <v>Nov</v>
      </c>
      <c r="V3908">
        <f>YEAR(Table1[[#This Row],[Booking_Date]])</f>
        <v>2024</v>
      </c>
      <c r="W3908" t="s">
        <v>104</v>
      </c>
      <c r="X3908" t="str">
        <f>IF(Table1[[#This Row],[Freight_Cost]]&gt;50000,"High","Low")</f>
        <v>High</v>
      </c>
      <c r="Y3908" s="5" t="str">
        <f>IF(Table1[[#This Row],[Profit]]&gt;10000,"Good","Average")</f>
        <v>Average</v>
      </c>
      <c r="Z3908" s="5" t="str" cm="1">
        <f t="array" ref="Z3908">_xlfn.IFS(K3908&lt;=5,"Excellent",K3908&lt;=10,"Good",TRUE,"Delayed")</f>
        <v>Good</v>
      </c>
      <c r="AA3908" s="5" t="str">
        <f>_xlfn.XLOOKUP(Table1[[#This Row],[Shipment_ID]],A:A,E:E)</f>
        <v>COSCO</v>
      </c>
      <c r="AB3908" s="5">
        <f t="shared" si="61"/>
        <v>6996.88</v>
      </c>
    </row>
    <row r="3909" spans="1:28">
      <c r="A3909" t="s">
        <v>4103</v>
      </c>
      <c r="B3909" s="1">
        <v>46033</v>
      </c>
      <c r="C3909" t="s">
        <v>121</v>
      </c>
      <c r="D3909" t="s">
        <v>72</v>
      </c>
      <c r="E3909" t="s">
        <v>83</v>
      </c>
      <c r="F3909" t="s">
        <v>58</v>
      </c>
      <c r="G3909" t="s">
        <v>67</v>
      </c>
      <c r="H3909">
        <v>13.64</v>
      </c>
      <c r="I3909">
        <v>1356</v>
      </c>
      <c r="J3909">
        <v>96.18</v>
      </c>
      <c r="K3909">
        <v>5</v>
      </c>
      <c r="L3909" t="s">
        <v>68</v>
      </c>
      <c r="M3909" t="s">
        <v>45</v>
      </c>
      <c r="N3909">
        <v>56089.599999999999</v>
      </c>
      <c r="O3909" t="s">
        <v>354</v>
      </c>
      <c r="P3909" t="s">
        <v>70</v>
      </c>
      <c r="Q3909">
        <v>84.49</v>
      </c>
      <c r="R3909">
        <v>3257.6</v>
      </c>
      <c r="S3909">
        <v>4213.6499999999996</v>
      </c>
      <c r="T3909">
        <v>5838.66</v>
      </c>
      <c r="U3909" t="str">
        <f>TEXT(Table1[[#This Row],[Booking_Date]],"mmm")</f>
        <v>Jan</v>
      </c>
      <c r="V3909">
        <f>YEAR(Table1[[#This Row],[Booking_Date]])</f>
        <v>2026</v>
      </c>
      <c r="W3909" t="s">
        <v>38</v>
      </c>
      <c r="X3909" t="str">
        <f>IF(Table1[[#This Row],[Freight_Cost]]&gt;50000,"High","Low")</f>
        <v>High</v>
      </c>
      <c r="Y3909" s="5" t="str">
        <f>IF(Table1[[#This Row],[Profit]]&gt;10000,"Good","Average")</f>
        <v>Average</v>
      </c>
      <c r="Z3909" s="5" t="str" cm="1">
        <f t="array" ref="Z3909">_xlfn.IFS(K3909&lt;=5,"Excellent",K3909&lt;=10,"Good",TRUE,"Delayed")</f>
        <v>Excellent</v>
      </c>
      <c r="AA3909" s="5" t="str">
        <f>_xlfn.XLOOKUP(Table1[[#This Row],[Shipment_ID]],A:A,E:E)</f>
        <v>MSC</v>
      </c>
      <c r="AB3909" s="5">
        <f t="shared" si="61"/>
        <v>5838.66</v>
      </c>
    </row>
    <row r="3910" spans="1:28">
      <c r="A3910" t="s">
        <v>4104</v>
      </c>
      <c r="B3910" s="1">
        <v>45530</v>
      </c>
      <c r="C3910" t="s">
        <v>40</v>
      </c>
      <c r="D3910" t="s">
        <v>41</v>
      </c>
      <c r="E3910" t="s">
        <v>57</v>
      </c>
      <c r="F3910" t="s">
        <v>32</v>
      </c>
      <c r="G3910" t="s">
        <v>59</v>
      </c>
      <c r="H3910">
        <v>20.88</v>
      </c>
      <c r="I3910">
        <v>1968</v>
      </c>
      <c r="J3910">
        <v>99.09</v>
      </c>
      <c r="K3910">
        <v>5</v>
      </c>
      <c r="L3910" t="s">
        <v>44</v>
      </c>
      <c r="M3910" t="s">
        <v>45</v>
      </c>
      <c r="N3910">
        <v>55798.8</v>
      </c>
      <c r="O3910" t="s">
        <v>46</v>
      </c>
      <c r="P3910" t="s">
        <v>54</v>
      </c>
      <c r="Q3910">
        <v>83.14</v>
      </c>
      <c r="R3910">
        <v>4771.2</v>
      </c>
      <c r="S3910">
        <v>3646.45</v>
      </c>
      <c r="T3910">
        <v>5181.3100000000004</v>
      </c>
      <c r="U3910" t="str">
        <f>TEXT(Table1[[#This Row],[Booking_Date]],"mmm")</f>
        <v>Aug</v>
      </c>
      <c r="V3910">
        <f>YEAR(Table1[[#This Row],[Booking_Date]])</f>
        <v>2024</v>
      </c>
      <c r="W3910" t="s">
        <v>48</v>
      </c>
      <c r="X3910" t="str">
        <f>IF(Table1[[#This Row],[Freight_Cost]]&gt;50000,"High","Low")</f>
        <v>High</v>
      </c>
      <c r="Y3910" s="5" t="str">
        <f>IF(Table1[[#This Row],[Profit]]&gt;10000,"Good","Average")</f>
        <v>Average</v>
      </c>
      <c r="Z3910" s="5" t="str" cm="1">
        <f t="array" ref="Z3910">_xlfn.IFS(K3910&lt;=5,"Excellent",K3910&lt;=10,"Good",TRUE,"Delayed")</f>
        <v>Excellent</v>
      </c>
      <c r="AA3910" s="5" t="str">
        <f>_xlfn.XLOOKUP(Table1[[#This Row],[Shipment_ID]],A:A,E:E)</f>
        <v>Evergreen</v>
      </c>
      <c r="AB3910" s="5">
        <f t="shared" si="61"/>
        <v>5181.3100000000004</v>
      </c>
    </row>
    <row r="3911" spans="1:28">
      <c r="A3911" t="s">
        <v>4105</v>
      </c>
      <c r="B3911" s="1">
        <v>46100</v>
      </c>
      <c r="C3911" t="s">
        <v>64</v>
      </c>
      <c r="D3911" t="s">
        <v>65</v>
      </c>
      <c r="E3911" t="s">
        <v>99</v>
      </c>
      <c r="F3911" t="s">
        <v>58</v>
      </c>
      <c r="G3911" t="s">
        <v>33</v>
      </c>
      <c r="H3911">
        <v>15.86</v>
      </c>
      <c r="I3911">
        <v>1982</v>
      </c>
      <c r="J3911">
        <v>85.88</v>
      </c>
      <c r="K3911">
        <v>4</v>
      </c>
      <c r="L3911" t="s">
        <v>68</v>
      </c>
      <c r="M3911" t="s">
        <v>35</v>
      </c>
      <c r="N3911">
        <v>66863.600000000006</v>
      </c>
      <c r="O3911" t="s">
        <v>93</v>
      </c>
      <c r="P3911" t="s">
        <v>78</v>
      </c>
      <c r="Q3911">
        <v>86.83</v>
      </c>
      <c r="R3911">
        <v>4598.3999999999996</v>
      </c>
      <c r="S3911">
        <v>4393.07</v>
      </c>
      <c r="T3911">
        <v>5438.33</v>
      </c>
      <c r="U3911" t="str">
        <f>TEXT(Table1[[#This Row],[Booking_Date]],"mmm")</f>
        <v>Mar</v>
      </c>
      <c r="V3911">
        <f>YEAR(Table1[[#This Row],[Booking_Date]])</f>
        <v>2026</v>
      </c>
      <c r="W3911" t="s">
        <v>38</v>
      </c>
      <c r="X3911" t="str">
        <f>IF(Table1[[#This Row],[Freight_Cost]]&gt;50000,"High","Low")</f>
        <v>High</v>
      </c>
      <c r="Y3911" s="5" t="str">
        <f>IF(Table1[[#This Row],[Profit]]&gt;10000,"Good","Average")</f>
        <v>Average</v>
      </c>
      <c r="Z3911" s="5" t="str" cm="1">
        <f t="array" ref="Z3911">_xlfn.IFS(K3911&lt;=5,"Excellent",K3911&lt;=10,"Good",TRUE,"Delayed")</f>
        <v>Excellent</v>
      </c>
      <c r="AA3911" s="5" t="str">
        <f>_xlfn.XLOOKUP(Table1[[#This Row],[Shipment_ID]],A:A,E:E)</f>
        <v>ONE</v>
      </c>
      <c r="AB3911" s="5">
        <f t="shared" si="61"/>
        <v>5438.33</v>
      </c>
    </row>
    <row r="3912" spans="1:28">
      <c r="A3912" t="s">
        <v>4106</v>
      </c>
      <c r="B3912" s="1">
        <v>46155</v>
      </c>
      <c r="C3912" t="s">
        <v>40</v>
      </c>
      <c r="D3912" t="s">
        <v>108</v>
      </c>
      <c r="E3912" t="s">
        <v>31</v>
      </c>
      <c r="F3912" t="s">
        <v>32</v>
      </c>
      <c r="G3912" t="s">
        <v>43</v>
      </c>
      <c r="H3912">
        <v>15.6</v>
      </c>
      <c r="I3912">
        <v>1671</v>
      </c>
      <c r="J3912">
        <v>93.6</v>
      </c>
      <c r="K3912">
        <v>6</v>
      </c>
      <c r="L3912" t="s">
        <v>68</v>
      </c>
      <c r="M3912" t="s">
        <v>45</v>
      </c>
      <c r="N3912">
        <v>49324</v>
      </c>
      <c r="O3912" t="s">
        <v>165</v>
      </c>
      <c r="P3912" t="s">
        <v>74</v>
      </c>
      <c r="Q3912">
        <v>82.61</v>
      </c>
      <c r="R3912">
        <v>3966</v>
      </c>
      <c r="S3912">
        <v>3469.88</v>
      </c>
      <c r="T3912">
        <v>7998.38</v>
      </c>
      <c r="U3912" t="str">
        <f>TEXT(Table1[[#This Row],[Booking_Date]],"mmm")</f>
        <v>May</v>
      </c>
      <c r="V3912">
        <f>YEAR(Table1[[#This Row],[Booking_Date]])</f>
        <v>2026</v>
      </c>
      <c r="W3912" t="s">
        <v>75</v>
      </c>
      <c r="X3912" t="str">
        <f>IF(Table1[[#This Row],[Freight_Cost]]&gt;50000,"High","Low")</f>
        <v>Low</v>
      </c>
      <c r="Y3912" s="5" t="str">
        <f>IF(Table1[[#This Row],[Profit]]&gt;10000,"Good","Average")</f>
        <v>Average</v>
      </c>
      <c r="Z3912" s="5" t="str" cm="1">
        <f t="array" ref="Z3912">_xlfn.IFS(K3912&lt;=5,"Excellent",K3912&lt;=10,"Good",TRUE,"Delayed")</f>
        <v>Good</v>
      </c>
      <c r="AA3912" s="5" t="str">
        <f>_xlfn.XLOOKUP(Table1[[#This Row],[Shipment_ID]],A:A,E:E)</f>
        <v>Hapag-Lloyd</v>
      </c>
      <c r="AB3912" s="5">
        <f t="shared" si="61"/>
        <v>7998.38</v>
      </c>
    </row>
    <row r="3913" spans="1:28">
      <c r="A3913" t="s">
        <v>4107</v>
      </c>
      <c r="B3913" s="1">
        <v>46016</v>
      </c>
      <c r="C3913" t="s">
        <v>40</v>
      </c>
      <c r="D3913" t="s">
        <v>82</v>
      </c>
      <c r="E3913" t="s">
        <v>42</v>
      </c>
      <c r="F3913" t="s">
        <v>32</v>
      </c>
      <c r="G3913" t="s">
        <v>33</v>
      </c>
      <c r="H3913">
        <v>11.6</v>
      </c>
      <c r="I3913">
        <v>2774</v>
      </c>
      <c r="J3913">
        <v>104.26</v>
      </c>
      <c r="K3913">
        <v>8</v>
      </c>
      <c r="L3913" t="s">
        <v>44</v>
      </c>
      <c r="M3913" t="s">
        <v>45</v>
      </c>
      <c r="N3913">
        <v>57739.199999999997</v>
      </c>
      <c r="O3913" t="s">
        <v>287</v>
      </c>
      <c r="P3913" t="s">
        <v>62</v>
      </c>
      <c r="Q3913">
        <v>88.57</v>
      </c>
      <c r="R3913">
        <v>6012</v>
      </c>
      <c r="S3913">
        <v>3170.54</v>
      </c>
      <c r="T3913">
        <v>10073.209999999999</v>
      </c>
      <c r="U3913" t="str">
        <f>TEXT(Table1[[#This Row],[Booking_Date]],"mmm")</f>
        <v>Dec</v>
      </c>
      <c r="V3913">
        <f>YEAR(Table1[[#This Row],[Booking_Date]])</f>
        <v>2025</v>
      </c>
      <c r="W3913" t="s">
        <v>104</v>
      </c>
      <c r="X3913" t="str">
        <f>IF(Table1[[#This Row],[Freight_Cost]]&gt;50000,"High","Low")</f>
        <v>High</v>
      </c>
      <c r="Y3913" s="5" t="str">
        <f>IF(Table1[[#This Row],[Profit]]&gt;10000,"Good","Average")</f>
        <v>Good</v>
      </c>
      <c r="Z3913" s="5" t="str" cm="1">
        <f t="array" ref="Z3913">_xlfn.IFS(K3913&lt;=5,"Excellent",K3913&lt;=10,"Good",TRUE,"Delayed")</f>
        <v>Good</v>
      </c>
      <c r="AA3913" s="5" t="str">
        <f>_xlfn.XLOOKUP(Table1[[#This Row],[Shipment_ID]],A:A,E:E)</f>
        <v>CMA CGM</v>
      </c>
      <c r="AB3913" s="5">
        <f t="shared" si="61"/>
        <v>10073.209999999999</v>
      </c>
    </row>
    <row r="3914" spans="1:28">
      <c r="A3914" t="s">
        <v>4108</v>
      </c>
      <c r="B3914" s="1">
        <v>45646</v>
      </c>
      <c r="C3914" t="s">
        <v>121</v>
      </c>
      <c r="D3914" t="s">
        <v>108</v>
      </c>
      <c r="E3914" t="s">
        <v>31</v>
      </c>
      <c r="F3914" t="s">
        <v>58</v>
      </c>
      <c r="G3914" t="s">
        <v>52</v>
      </c>
      <c r="H3914">
        <v>18.989999999999998</v>
      </c>
      <c r="I3914">
        <v>889</v>
      </c>
      <c r="J3914">
        <v>88.3</v>
      </c>
      <c r="K3914">
        <v>2</v>
      </c>
      <c r="L3914" t="s">
        <v>34</v>
      </c>
      <c r="M3914" t="s">
        <v>60</v>
      </c>
      <c r="N3914">
        <v>55355</v>
      </c>
      <c r="O3914" t="s">
        <v>172</v>
      </c>
      <c r="P3914" t="s">
        <v>70</v>
      </c>
      <c r="Q3914">
        <v>85.16</v>
      </c>
      <c r="R3914">
        <v>2537.6</v>
      </c>
      <c r="S3914">
        <v>1786.13</v>
      </c>
      <c r="T3914">
        <v>6293.07</v>
      </c>
      <c r="U3914" t="str">
        <f>TEXT(Table1[[#This Row],[Booking_Date]],"mmm")</f>
        <v>Dec</v>
      </c>
      <c r="V3914">
        <f>YEAR(Table1[[#This Row],[Booking_Date]])</f>
        <v>2024</v>
      </c>
      <c r="W3914" t="s">
        <v>104</v>
      </c>
      <c r="X3914" t="str">
        <f>IF(Table1[[#This Row],[Freight_Cost]]&gt;50000,"High","Low")</f>
        <v>High</v>
      </c>
      <c r="Y3914" s="5" t="str">
        <f>IF(Table1[[#This Row],[Profit]]&gt;10000,"Good","Average")</f>
        <v>Average</v>
      </c>
      <c r="Z3914" s="5" t="str" cm="1">
        <f t="array" ref="Z3914">_xlfn.IFS(K3914&lt;=5,"Excellent",K3914&lt;=10,"Good",TRUE,"Delayed")</f>
        <v>Excellent</v>
      </c>
      <c r="AA3914" s="5" t="str">
        <f>_xlfn.XLOOKUP(Table1[[#This Row],[Shipment_ID]],A:A,E:E)</f>
        <v>Hapag-Lloyd</v>
      </c>
      <c r="AB3914" s="5">
        <f t="shared" si="61"/>
        <v>6293.07</v>
      </c>
    </row>
    <row r="3915" spans="1:28">
      <c r="A3915" t="s">
        <v>4109</v>
      </c>
      <c r="B3915" s="1">
        <v>45703</v>
      </c>
      <c r="C3915" t="s">
        <v>29</v>
      </c>
      <c r="D3915" t="s">
        <v>51</v>
      </c>
      <c r="E3915" t="s">
        <v>66</v>
      </c>
      <c r="F3915" t="s">
        <v>32</v>
      </c>
      <c r="G3915" t="s">
        <v>67</v>
      </c>
      <c r="H3915">
        <v>18.46</v>
      </c>
      <c r="I3915">
        <v>2141</v>
      </c>
      <c r="J3915">
        <v>94.6</v>
      </c>
      <c r="K3915">
        <v>5</v>
      </c>
      <c r="L3915" t="s">
        <v>44</v>
      </c>
      <c r="M3915" t="s">
        <v>35</v>
      </c>
      <c r="N3915">
        <v>57658</v>
      </c>
      <c r="O3915" t="s">
        <v>324</v>
      </c>
      <c r="P3915" t="s">
        <v>78</v>
      </c>
      <c r="Q3915">
        <v>88.69</v>
      </c>
      <c r="R3915">
        <v>5020.3999999999996</v>
      </c>
      <c r="S3915">
        <v>1959.28</v>
      </c>
      <c r="T3915">
        <v>8114.37</v>
      </c>
      <c r="U3915" t="str">
        <f>TEXT(Table1[[#This Row],[Booking_Date]],"mmm")</f>
        <v>Feb</v>
      </c>
      <c r="V3915">
        <f>YEAR(Table1[[#This Row],[Booking_Date]])</f>
        <v>2025</v>
      </c>
      <c r="W3915" t="s">
        <v>38</v>
      </c>
      <c r="X3915" t="str">
        <f>IF(Table1[[#This Row],[Freight_Cost]]&gt;50000,"High","Low")</f>
        <v>High</v>
      </c>
      <c r="Y3915" s="5" t="str">
        <f>IF(Table1[[#This Row],[Profit]]&gt;10000,"Good","Average")</f>
        <v>Average</v>
      </c>
      <c r="Z3915" s="5" t="str" cm="1">
        <f t="array" ref="Z3915">_xlfn.IFS(K3915&lt;=5,"Excellent",K3915&lt;=10,"Good",TRUE,"Delayed")</f>
        <v>Excellent</v>
      </c>
      <c r="AA3915" s="5" t="str">
        <f>_xlfn.XLOOKUP(Table1[[#This Row],[Shipment_ID]],A:A,E:E)</f>
        <v>COSCO</v>
      </c>
      <c r="AB3915" s="5">
        <f t="shared" si="61"/>
        <v>8114.37</v>
      </c>
    </row>
    <row r="3916" spans="1:28">
      <c r="A3916" t="s">
        <v>4110</v>
      </c>
      <c r="B3916" s="1">
        <v>45571</v>
      </c>
      <c r="C3916" t="s">
        <v>115</v>
      </c>
      <c r="D3916" t="s">
        <v>30</v>
      </c>
      <c r="E3916" t="s">
        <v>102</v>
      </c>
      <c r="F3916" t="s">
        <v>32</v>
      </c>
      <c r="G3916" t="s">
        <v>43</v>
      </c>
      <c r="H3916">
        <v>19.2</v>
      </c>
      <c r="I3916">
        <v>1688</v>
      </c>
      <c r="J3916">
        <v>90.94</v>
      </c>
      <c r="K3916">
        <v>6</v>
      </c>
      <c r="L3916" t="s">
        <v>68</v>
      </c>
      <c r="M3916" t="s">
        <v>35</v>
      </c>
      <c r="N3916">
        <v>54948.800000000003</v>
      </c>
      <c r="O3916" t="s">
        <v>336</v>
      </c>
      <c r="P3916" t="s">
        <v>37</v>
      </c>
      <c r="Q3916">
        <v>84.82</v>
      </c>
      <c r="R3916">
        <v>4144</v>
      </c>
      <c r="S3916">
        <v>4679.47</v>
      </c>
      <c r="T3916">
        <v>5971</v>
      </c>
      <c r="U3916" t="str">
        <f>TEXT(Table1[[#This Row],[Booking_Date]],"mmm")</f>
        <v>Oct</v>
      </c>
      <c r="V3916">
        <f>YEAR(Table1[[#This Row],[Booking_Date]])</f>
        <v>2024</v>
      </c>
      <c r="W3916" t="s">
        <v>104</v>
      </c>
      <c r="X3916" t="str">
        <f>IF(Table1[[#This Row],[Freight_Cost]]&gt;50000,"High","Low")</f>
        <v>High</v>
      </c>
      <c r="Y3916" s="5" t="str">
        <f>IF(Table1[[#This Row],[Profit]]&gt;10000,"Good","Average")</f>
        <v>Average</v>
      </c>
      <c r="Z3916" s="5" t="str" cm="1">
        <f t="array" ref="Z3916">_xlfn.IFS(K3916&lt;=5,"Excellent",K3916&lt;=10,"Good",TRUE,"Delayed")</f>
        <v>Good</v>
      </c>
      <c r="AA3916" s="5" t="str">
        <f>_xlfn.XLOOKUP(Table1[[#This Row],[Shipment_ID]],A:A,E:E)</f>
        <v>Maersk</v>
      </c>
      <c r="AB3916" s="5">
        <f t="shared" si="61"/>
        <v>5971</v>
      </c>
    </row>
    <row r="3917" spans="1:28">
      <c r="A3917" t="s">
        <v>4111</v>
      </c>
      <c r="B3917" s="1">
        <v>45395</v>
      </c>
      <c r="C3917" t="s">
        <v>115</v>
      </c>
      <c r="D3917" t="s">
        <v>82</v>
      </c>
      <c r="E3917" t="s">
        <v>66</v>
      </c>
      <c r="F3917" t="s">
        <v>58</v>
      </c>
      <c r="G3917" t="s">
        <v>59</v>
      </c>
      <c r="H3917">
        <v>22.7</v>
      </c>
      <c r="I3917">
        <v>636</v>
      </c>
      <c r="J3917">
        <v>97.53</v>
      </c>
      <c r="K3917">
        <v>2</v>
      </c>
      <c r="L3917" t="s">
        <v>34</v>
      </c>
      <c r="M3917" t="s">
        <v>35</v>
      </c>
      <c r="N3917">
        <v>60765.599999999999</v>
      </c>
      <c r="O3917" t="s">
        <v>416</v>
      </c>
      <c r="P3917" t="s">
        <v>70</v>
      </c>
      <c r="Q3917">
        <v>82.03</v>
      </c>
      <c r="R3917">
        <v>2180</v>
      </c>
      <c r="S3917">
        <v>4877.07</v>
      </c>
      <c r="T3917">
        <v>5468.49</v>
      </c>
      <c r="U3917" t="str">
        <f>TEXT(Table1[[#This Row],[Booking_Date]],"mmm")</f>
        <v>Apr</v>
      </c>
      <c r="V3917">
        <f>YEAR(Table1[[#This Row],[Booking_Date]])</f>
        <v>2024</v>
      </c>
      <c r="W3917" t="s">
        <v>75</v>
      </c>
      <c r="X3917" t="str">
        <f>IF(Table1[[#This Row],[Freight_Cost]]&gt;50000,"High","Low")</f>
        <v>High</v>
      </c>
      <c r="Y3917" s="5" t="str">
        <f>IF(Table1[[#This Row],[Profit]]&gt;10000,"Good","Average")</f>
        <v>Average</v>
      </c>
      <c r="Z3917" s="5" t="str" cm="1">
        <f t="array" ref="Z3917">_xlfn.IFS(K3917&lt;=5,"Excellent",K3917&lt;=10,"Good",TRUE,"Delayed")</f>
        <v>Excellent</v>
      </c>
      <c r="AA3917" s="5" t="str">
        <f>_xlfn.XLOOKUP(Table1[[#This Row],[Shipment_ID]],A:A,E:E)</f>
        <v>COSCO</v>
      </c>
      <c r="AB3917" s="5">
        <f t="shared" si="61"/>
        <v>5468.49</v>
      </c>
    </row>
    <row r="3918" spans="1:28">
      <c r="A3918" t="s">
        <v>4112</v>
      </c>
      <c r="B3918" s="1">
        <v>45377</v>
      </c>
      <c r="C3918" t="s">
        <v>64</v>
      </c>
      <c r="D3918" t="s">
        <v>108</v>
      </c>
      <c r="E3918" t="s">
        <v>42</v>
      </c>
      <c r="F3918" t="s">
        <v>58</v>
      </c>
      <c r="G3918" t="s">
        <v>33</v>
      </c>
      <c r="H3918">
        <v>19.13</v>
      </c>
      <c r="I3918">
        <v>1657</v>
      </c>
      <c r="J3918">
        <v>86.07</v>
      </c>
      <c r="K3918">
        <v>6</v>
      </c>
      <c r="L3918" t="s">
        <v>68</v>
      </c>
      <c r="M3918" t="s">
        <v>60</v>
      </c>
      <c r="N3918">
        <v>61929.4</v>
      </c>
      <c r="O3918" t="s">
        <v>141</v>
      </c>
      <c r="P3918" t="s">
        <v>54</v>
      </c>
      <c r="Q3918">
        <v>87.76</v>
      </c>
      <c r="R3918">
        <v>4079.2</v>
      </c>
      <c r="S3918">
        <v>1511.55</v>
      </c>
      <c r="T3918">
        <v>11059.42</v>
      </c>
      <c r="U3918" t="str">
        <f>TEXT(Table1[[#This Row],[Booking_Date]],"mmm")</f>
        <v>Mar</v>
      </c>
      <c r="V3918">
        <f>YEAR(Table1[[#This Row],[Booking_Date]])</f>
        <v>2024</v>
      </c>
      <c r="W3918" t="s">
        <v>38</v>
      </c>
      <c r="X3918" t="str">
        <f>IF(Table1[[#This Row],[Freight_Cost]]&gt;50000,"High","Low")</f>
        <v>High</v>
      </c>
      <c r="Y3918" s="5" t="str">
        <f>IF(Table1[[#This Row],[Profit]]&gt;10000,"Good","Average")</f>
        <v>Good</v>
      </c>
      <c r="Z3918" s="5" t="str" cm="1">
        <f t="array" ref="Z3918">_xlfn.IFS(K3918&lt;=5,"Excellent",K3918&lt;=10,"Good",TRUE,"Delayed")</f>
        <v>Good</v>
      </c>
      <c r="AA3918" s="5" t="str">
        <f>_xlfn.XLOOKUP(Table1[[#This Row],[Shipment_ID]],A:A,E:E)</f>
        <v>CMA CGM</v>
      </c>
      <c r="AB3918" s="5">
        <f t="shared" si="61"/>
        <v>11059.42</v>
      </c>
    </row>
    <row r="3919" spans="1:28">
      <c r="A3919" t="s">
        <v>4113</v>
      </c>
      <c r="B3919" s="1">
        <v>45665</v>
      </c>
      <c r="C3919" t="s">
        <v>89</v>
      </c>
      <c r="D3919" t="s">
        <v>41</v>
      </c>
      <c r="E3919" t="s">
        <v>66</v>
      </c>
      <c r="F3919" t="s">
        <v>32</v>
      </c>
      <c r="G3919" t="s">
        <v>59</v>
      </c>
      <c r="H3919">
        <v>14.41</v>
      </c>
      <c r="I3919">
        <v>2361</v>
      </c>
      <c r="J3919">
        <v>98.52</v>
      </c>
      <c r="K3919">
        <v>7</v>
      </c>
      <c r="L3919" t="s">
        <v>68</v>
      </c>
      <c r="M3919" t="s">
        <v>60</v>
      </c>
      <c r="N3919">
        <v>55623.4</v>
      </c>
      <c r="O3919" t="s">
        <v>518</v>
      </c>
      <c r="P3919" t="s">
        <v>74</v>
      </c>
      <c r="Q3919">
        <v>85.06</v>
      </c>
      <c r="R3919">
        <v>5298.4</v>
      </c>
      <c r="S3919">
        <v>4145.1899999999996</v>
      </c>
      <c r="T3919">
        <v>7717.55</v>
      </c>
      <c r="U3919" t="str">
        <f>TEXT(Table1[[#This Row],[Booking_Date]],"mmm")</f>
        <v>Jan</v>
      </c>
      <c r="V3919">
        <f>YEAR(Table1[[#This Row],[Booking_Date]])</f>
        <v>2025</v>
      </c>
      <c r="W3919" t="s">
        <v>38</v>
      </c>
      <c r="X3919" t="str">
        <f>IF(Table1[[#This Row],[Freight_Cost]]&gt;50000,"High","Low")</f>
        <v>High</v>
      </c>
      <c r="Y3919" s="5" t="str">
        <f>IF(Table1[[#This Row],[Profit]]&gt;10000,"Good","Average")</f>
        <v>Average</v>
      </c>
      <c r="Z3919" s="5" t="str" cm="1">
        <f t="array" ref="Z3919">_xlfn.IFS(K3919&lt;=5,"Excellent",K3919&lt;=10,"Good",TRUE,"Delayed")</f>
        <v>Good</v>
      </c>
      <c r="AA3919" s="5" t="str">
        <f>_xlfn.XLOOKUP(Table1[[#This Row],[Shipment_ID]],A:A,E:E)</f>
        <v>COSCO</v>
      </c>
      <c r="AB3919" s="5">
        <f t="shared" si="61"/>
        <v>7717.55</v>
      </c>
    </row>
    <row r="3920" spans="1:28">
      <c r="A3920" t="s">
        <v>4114</v>
      </c>
      <c r="B3920" s="1">
        <v>46159</v>
      </c>
      <c r="C3920" t="s">
        <v>40</v>
      </c>
      <c r="D3920" t="s">
        <v>72</v>
      </c>
      <c r="E3920" t="s">
        <v>66</v>
      </c>
      <c r="F3920" t="s">
        <v>32</v>
      </c>
      <c r="G3920" t="s">
        <v>67</v>
      </c>
      <c r="H3920">
        <v>16.37</v>
      </c>
      <c r="I3920">
        <v>1989</v>
      </c>
      <c r="J3920">
        <v>98.99</v>
      </c>
      <c r="K3920">
        <v>5</v>
      </c>
      <c r="L3920" t="s">
        <v>44</v>
      </c>
      <c r="M3920" t="s">
        <v>35</v>
      </c>
      <c r="N3920">
        <v>54479.8</v>
      </c>
      <c r="O3920" t="s">
        <v>180</v>
      </c>
      <c r="P3920" t="s">
        <v>37</v>
      </c>
      <c r="Q3920">
        <v>86.11</v>
      </c>
      <c r="R3920">
        <v>4632.8</v>
      </c>
      <c r="S3920">
        <v>1767.95</v>
      </c>
      <c r="T3920">
        <v>4394.2299999999996</v>
      </c>
      <c r="U3920" t="str">
        <f>TEXT(Table1[[#This Row],[Booking_Date]],"mmm")</f>
        <v>May</v>
      </c>
      <c r="V3920">
        <f>YEAR(Table1[[#This Row],[Booking_Date]])</f>
        <v>2026</v>
      </c>
      <c r="W3920" t="s">
        <v>75</v>
      </c>
      <c r="X3920" t="str">
        <f>IF(Table1[[#This Row],[Freight_Cost]]&gt;50000,"High","Low")</f>
        <v>High</v>
      </c>
      <c r="Y3920" s="5" t="str">
        <f>IF(Table1[[#This Row],[Profit]]&gt;10000,"Good","Average")</f>
        <v>Average</v>
      </c>
      <c r="Z3920" s="5" t="str" cm="1">
        <f t="array" ref="Z3920">_xlfn.IFS(K3920&lt;=5,"Excellent",K3920&lt;=10,"Good",TRUE,"Delayed")</f>
        <v>Excellent</v>
      </c>
      <c r="AA3920" s="5" t="str">
        <f>_xlfn.XLOOKUP(Table1[[#This Row],[Shipment_ID]],A:A,E:E)</f>
        <v>COSCO</v>
      </c>
      <c r="AB3920" s="5">
        <f t="shared" si="61"/>
        <v>4394.2299999999996</v>
      </c>
    </row>
    <row r="3921" spans="1:28">
      <c r="A3921" t="s">
        <v>4115</v>
      </c>
      <c r="B3921" s="1">
        <v>46015</v>
      </c>
      <c r="C3921" t="s">
        <v>115</v>
      </c>
      <c r="D3921" t="s">
        <v>65</v>
      </c>
      <c r="E3921" t="s">
        <v>102</v>
      </c>
      <c r="F3921" t="s">
        <v>58</v>
      </c>
      <c r="G3921" t="s">
        <v>52</v>
      </c>
      <c r="H3921">
        <v>16.59</v>
      </c>
      <c r="I3921">
        <v>1550</v>
      </c>
      <c r="J3921">
        <v>97.46</v>
      </c>
      <c r="K3921">
        <v>3</v>
      </c>
      <c r="L3921" t="s">
        <v>34</v>
      </c>
      <c r="M3921" t="s">
        <v>45</v>
      </c>
      <c r="N3921">
        <v>63726.2</v>
      </c>
      <c r="O3921" t="s">
        <v>118</v>
      </c>
      <c r="P3921" t="s">
        <v>74</v>
      </c>
      <c r="Q3921">
        <v>87.23</v>
      </c>
      <c r="R3921">
        <v>3763.6</v>
      </c>
      <c r="S3921">
        <v>4701.2</v>
      </c>
      <c r="T3921">
        <v>10501.2</v>
      </c>
      <c r="U3921" t="str">
        <f>TEXT(Table1[[#This Row],[Booking_Date]],"mmm")</f>
        <v>Dec</v>
      </c>
      <c r="V3921">
        <f>YEAR(Table1[[#This Row],[Booking_Date]])</f>
        <v>2025</v>
      </c>
      <c r="W3921" t="s">
        <v>104</v>
      </c>
      <c r="X3921" t="str">
        <f>IF(Table1[[#This Row],[Freight_Cost]]&gt;50000,"High","Low")</f>
        <v>High</v>
      </c>
      <c r="Y3921" s="5" t="str">
        <f>IF(Table1[[#This Row],[Profit]]&gt;10000,"Good","Average")</f>
        <v>Good</v>
      </c>
      <c r="Z3921" s="5" t="str" cm="1">
        <f t="array" ref="Z3921">_xlfn.IFS(K3921&lt;=5,"Excellent",K3921&lt;=10,"Good",TRUE,"Delayed")</f>
        <v>Excellent</v>
      </c>
      <c r="AA3921" s="5" t="str">
        <f>_xlfn.XLOOKUP(Table1[[#This Row],[Shipment_ID]],A:A,E:E)</f>
        <v>Maersk</v>
      </c>
      <c r="AB3921" s="5">
        <f t="shared" si="61"/>
        <v>10501.2</v>
      </c>
    </row>
    <row r="3922" spans="1:28">
      <c r="A3922" t="s">
        <v>4116</v>
      </c>
      <c r="B3922" s="1">
        <v>45406</v>
      </c>
      <c r="C3922" t="s">
        <v>64</v>
      </c>
      <c r="D3922" t="s">
        <v>56</v>
      </c>
      <c r="E3922" t="s">
        <v>102</v>
      </c>
      <c r="F3922" t="s">
        <v>32</v>
      </c>
      <c r="G3922" t="s">
        <v>59</v>
      </c>
      <c r="H3922">
        <v>15.08</v>
      </c>
      <c r="I3922">
        <v>1320</v>
      </c>
      <c r="J3922">
        <v>101.66</v>
      </c>
      <c r="K3922">
        <v>4</v>
      </c>
      <c r="L3922" t="s">
        <v>68</v>
      </c>
      <c r="M3922" t="s">
        <v>35</v>
      </c>
      <c r="N3922">
        <v>48111.199999999997</v>
      </c>
      <c r="O3922" t="s">
        <v>150</v>
      </c>
      <c r="P3922" t="s">
        <v>62</v>
      </c>
      <c r="Q3922">
        <v>82.69</v>
      </c>
      <c r="R3922">
        <v>3243.2</v>
      </c>
      <c r="S3922">
        <v>4264.37</v>
      </c>
      <c r="T3922">
        <v>5807.43</v>
      </c>
      <c r="U3922" t="str">
        <f>TEXT(Table1[[#This Row],[Booking_Date]],"mmm")</f>
        <v>Apr</v>
      </c>
      <c r="V3922">
        <f>YEAR(Table1[[#This Row],[Booking_Date]])</f>
        <v>2024</v>
      </c>
      <c r="W3922" t="s">
        <v>75</v>
      </c>
      <c r="X3922" t="str">
        <f>IF(Table1[[#This Row],[Freight_Cost]]&gt;50000,"High","Low")</f>
        <v>Low</v>
      </c>
      <c r="Y3922" s="5" t="str">
        <f>IF(Table1[[#This Row],[Profit]]&gt;10000,"Good","Average")</f>
        <v>Average</v>
      </c>
      <c r="Z3922" s="5" t="str" cm="1">
        <f t="array" ref="Z3922">_xlfn.IFS(K3922&lt;=5,"Excellent",K3922&lt;=10,"Good",TRUE,"Delayed")</f>
        <v>Excellent</v>
      </c>
      <c r="AA3922" s="5" t="str">
        <f>_xlfn.XLOOKUP(Table1[[#This Row],[Shipment_ID]],A:A,E:E)</f>
        <v>Maersk</v>
      </c>
      <c r="AB3922" s="5">
        <f t="shared" si="61"/>
        <v>5807.43</v>
      </c>
    </row>
    <row r="3923" spans="1:28">
      <c r="A3923" t="s">
        <v>4117</v>
      </c>
      <c r="B3923" s="1">
        <v>45950</v>
      </c>
      <c r="C3923" t="s">
        <v>29</v>
      </c>
      <c r="D3923" t="s">
        <v>72</v>
      </c>
      <c r="E3923" t="s">
        <v>99</v>
      </c>
      <c r="F3923" t="s">
        <v>32</v>
      </c>
      <c r="G3923" t="s">
        <v>67</v>
      </c>
      <c r="H3923">
        <v>17.149999999999999</v>
      </c>
      <c r="I3923">
        <v>2757</v>
      </c>
      <c r="J3923">
        <v>93.58</v>
      </c>
      <c r="K3923">
        <v>6</v>
      </c>
      <c r="L3923" t="s">
        <v>44</v>
      </c>
      <c r="M3923" t="s">
        <v>35</v>
      </c>
      <c r="N3923">
        <v>63748.6</v>
      </c>
      <c r="O3923" t="s">
        <v>354</v>
      </c>
      <c r="P3923" t="s">
        <v>70</v>
      </c>
      <c r="Q3923">
        <v>85.87</v>
      </c>
      <c r="R3923">
        <v>6200</v>
      </c>
      <c r="S3923">
        <v>2841.05</v>
      </c>
      <c r="T3923">
        <v>7960.37</v>
      </c>
      <c r="U3923" t="str">
        <f>TEXT(Table1[[#This Row],[Booking_Date]],"mmm")</f>
        <v>Oct</v>
      </c>
      <c r="V3923">
        <f>YEAR(Table1[[#This Row],[Booking_Date]])</f>
        <v>2025</v>
      </c>
      <c r="W3923" t="s">
        <v>104</v>
      </c>
      <c r="X3923" t="str">
        <f>IF(Table1[[#This Row],[Freight_Cost]]&gt;50000,"High","Low")</f>
        <v>High</v>
      </c>
      <c r="Y3923" s="5" t="str">
        <f>IF(Table1[[#This Row],[Profit]]&gt;10000,"Good","Average")</f>
        <v>Average</v>
      </c>
      <c r="Z3923" s="5" t="str" cm="1">
        <f t="array" ref="Z3923">_xlfn.IFS(K3923&lt;=5,"Excellent",K3923&lt;=10,"Good",TRUE,"Delayed")</f>
        <v>Good</v>
      </c>
      <c r="AA3923" s="5" t="str">
        <f>_xlfn.XLOOKUP(Table1[[#This Row],[Shipment_ID]],A:A,E:E)</f>
        <v>ONE</v>
      </c>
      <c r="AB3923" s="5">
        <f t="shared" si="61"/>
        <v>7960.37</v>
      </c>
    </row>
    <row r="3924" spans="1:28">
      <c r="A3924" t="s">
        <v>4118</v>
      </c>
      <c r="B3924" s="1">
        <v>45799</v>
      </c>
      <c r="C3924" t="s">
        <v>64</v>
      </c>
      <c r="D3924" t="s">
        <v>51</v>
      </c>
      <c r="E3924" t="s">
        <v>42</v>
      </c>
      <c r="F3924" t="s">
        <v>32</v>
      </c>
      <c r="G3924" t="s">
        <v>84</v>
      </c>
      <c r="H3924">
        <v>14.26</v>
      </c>
      <c r="I3924">
        <v>2526</v>
      </c>
      <c r="J3924">
        <v>91.47</v>
      </c>
      <c r="K3924">
        <v>6</v>
      </c>
      <c r="L3924" t="s">
        <v>68</v>
      </c>
      <c r="M3924" t="s">
        <v>60</v>
      </c>
      <c r="N3924">
        <v>56622.400000000001</v>
      </c>
      <c r="O3924" t="s">
        <v>240</v>
      </c>
      <c r="P3924" t="s">
        <v>78</v>
      </c>
      <c r="Q3924">
        <v>86.01</v>
      </c>
      <c r="R3924">
        <v>5622.4</v>
      </c>
      <c r="S3924">
        <v>4284.92</v>
      </c>
      <c r="T3924">
        <v>4866.57</v>
      </c>
      <c r="U3924" t="str">
        <f>TEXT(Table1[[#This Row],[Booking_Date]],"mmm")</f>
        <v>May</v>
      </c>
      <c r="V3924">
        <f>YEAR(Table1[[#This Row],[Booking_Date]])</f>
        <v>2025</v>
      </c>
      <c r="W3924" t="s">
        <v>75</v>
      </c>
      <c r="X3924" t="str">
        <f>IF(Table1[[#This Row],[Freight_Cost]]&gt;50000,"High","Low")</f>
        <v>High</v>
      </c>
      <c r="Y3924" s="5" t="str">
        <f>IF(Table1[[#This Row],[Profit]]&gt;10000,"Good","Average")</f>
        <v>Average</v>
      </c>
      <c r="Z3924" s="5" t="str" cm="1">
        <f t="array" ref="Z3924">_xlfn.IFS(K3924&lt;=5,"Excellent",K3924&lt;=10,"Good",TRUE,"Delayed")</f>
        <v>Good</v>
      </c>
      <c r="AA3924" s="5" t="str">
        <f>_xlfn.XLOOKUP(Table1[[#This Row],[Shipment_ID]],A:A,E:E)</f>
        <v>CMA CGM</v>
      </c>
      <c r="AB3924" s="5">
        <f t="shared" si="61"/>
        <v>4866.57</v>
      </c>
    </row>
    <row r="3925" spans="1:28">
      <c r="A3925" t="s">
        <v>4119</v>
      </c>
      <c r="B3925" s="1">
        <v>45639</v>
      </c>
      <c r="C3925" t="s">
        <v>40</v>
      </c>
      <c r="D3925" t="s">
        <v>108</v>
      </c>
      <c r="E3925" t="s">
        <v>31</v>
      </c>
      <c r="F3925" t="s">
        <v>58</v>
      </c>
      <c r="G3925" t="s">
        <v>90</v>
      </c>
      <c r="H3925">
        <v>11.73</v>
      </c>
      <c r="I3925">
        <v>2505</v>
      </c>
      <c r="J3925">
        <v>89.87</v>
      </c>
      <c r="K3925">
        <v>7</v>
      </c>
      <c r="L3925" t="s">
        <v>68</v>
      </c>
      <c r="M3925" t="s">
        <v>35</v>
      </c>
      <c r="N3925">
        <v>69901.399999999994</v>
      </c>
      <c r="O3925" t="s">
        <v>228</v>
      </c>
      <c r="P3925" t="s">
        <v>37</v>
      </c>
      <c r="Q3925">
        <v>87.93</v>
      </c>
      <c r="R3925">
        <v>5479.2</v>
      </c>
      <c r="S3925">
        <v>2697.56</v>
      </c>
      <c r="T3925">
        <v>8445.17</v>
      </c>
      <c r="U3925" t="str">
        <f>TEXT(Table1[[#This Row],[Booking_Date]],"mmm")</f>
        <v>Dec</v>
      </c>
      <c r="V3925">
        <f>YEAR(Table1[[#This Row],[Booking_Date]])</f>
        <v>2024</v>
      </c>
      <c r="W3925" t="s">
        <v>104</v>
      </c>
      <c r="X3925" t="str">
        <f>IF(Table1[[#This Row],[Freight_Cost]]&gt;50000,"High","Low")</f>
        <v>High</v>
      </c>
      <c r="Y3925" s="5" t="str">
        <f>IF(Table1[[#This Row],[Profit]]&gt;10000,"Good","Average")</f>
        <v>Average</v>
      </c>
      <c r="Z3925" s="5" t="str" cm="1">
        <f t="array" ref="Z3925">_xlfn.IFS(K3925&lt;=5,"Excellent",K3925&lt;=10,"Good",TRUE,"Delayed")</f>
        <v>Good</v>
      </c>
      <c r="AA3925" s="5" t="str">
        <f>_xlfn.XLOOKUP(Table1[[#This Row],[Shipment_ID]],A:A,E:E)</f>
        <v>Hapag-Lloyd</v>
      </c>
      <c r="AB3925" s="5">
        <f t="shared" si="61"/>
        <v>8445.17</v>
      </c>
    </row>
    <row r="3926" spans="1:28">
      <c r="A3926" t="s">
        <v>4120</v>
      </c>
      <c r="B3926" s="1">
        <v>45908</v>
      </c>
      <c r="C3926" t="s">
        <v>121</v>
      </c>
      <c r="D3926" t="s">
        <v>65</v>
      </c>
      <c r="E3926" t="s">
        <v>102</v>
      </c>
      <c r="F3926" t="s">
        <v>58</v>
      </c>
      <c r="G3926" t="s">
        <v>59</v>
      </c>
      <c r="H3926">
        <v>22.6</v>
      </c>
      <c r="I3926">
        <v>2223</v>
      </c>
      <c r="J3926">
        <v>87.99</v>
      </c>
      <c r="K3926">
        <v>6</v>
      </c>
      <c r="L3926" t="s">
        <v>44</v>
      </c>
      <c r="M3926" t="s">
        <v>45</v>
      </c>
      <c r="N3926">
        <v>71074.8</v>
      </c>
      <c r="O3926" t="s">
        <v>487</v>
      </c>
      <c r="P3926" t="s">
        <v>74</v>
      </c>
      <c r="Q3926">
        <v>84.58</v>
      </c>
      <c r="R3926">
        <v>5350</v>
      </c>
      <c r="S3926">
        <v>2644.12</v>
      </c>
      <c r="T3926">
        <v>6628.38</v>
      </c>
      <c r="U3926" t="str">
        <f>TEXT(Table1[[#This Row],[Booking_Date]],"mmm")</f>
        <v>Sep</v>
      </c>
      <c r="V3926">
        <f>YEAR(Table1[[#This Row],[Booking_Date]])</f>
        <v>2025</v>
      </c>
      <c r="W3926" t="s">
        <v>48</v>
      </c>
      <c r="X3926" t="str">
        <f>IF(Table1[[#This Row],[Freight_Cost]]&gt;50000,"High","Low")</f>
        <v>High</v>
      </c>
      <c r="Y3926" s="5" t="str">
        <f>IF(Table1[[#This Row],[Profit]]&gt;10000,"Good","Average")</f>
        <v>Average</v>
      </c>
      <c r="Z3926" s="5" t="str" cm="1">
        <f t="array" ref="Z3926">_xlfn.IFS(K3926&lt;=5,"Excellent",K3926&lt;=10,"Good",TRUE,"Delayed")</f>
        <v>Good</v>
      </c>
      <c r="AA3926" s="5" t="str">
        <f>_xlfn.XLOOKUP(Table1[[#This Row],[Shipment_ID]],A:A,E:E)</f>
        <v>Maersk</v>
      </c>
      <c r="AB3926" s="5">
        <f t="shared" si="61"/>
        <v>6628.38</v>
      </c>
    </row>
    <row r="3927" spans="1:28">
      <c r="A3927" t="s">
        <v>4121</v>
      </c>
      <c r="B3927" s="1">
        <v>45468</v>
      </c>
      <c r="C3927" t="s">
        <v>29</v>
      </c>
      <c r="D3927" t="s">
        <v>65</v>
      </c>
      <c r="E3927" t="s">
        <v>66</v>
      </c>
      <c r="F3927" t="s">
        <v>32</v>
      </c>
      <c r="G3927" t="s">
        <v>59</v>
      </c>
      <c r="H3927">
        <v>14.31</v>
      </c>
      <c r="I3927">
        <v>2418</v>
      </c>
      <c r="J3927">
        <v>91.66</v>
      </c>
      <c r="K3927">
        <v>7</v>
      </c>
      <c r="L3927" t="s">
        <v>34</v>
      </c>
      <c r="M3927" t="s">
        <v>45</v>
      </c>
      <c r="N3927">
        <v>59394.2</v>
      </c>
      <c r="O3927" t="s">
        <v>152</v>
      </c>
      <c r="P3927" t="s">
        <v>37</v>
      </c>
      <c r="Q3927">
        <v>83.82</v>
      </c>
      <c r="R3927">
        <v>5408.4</v>
      </c>
      <c r="S3927">
        <v>3185.25</v>
      </c>
      <c r="T3927">
        <v>5381.77</v>
      </c>
      <c r="U3927" t="str">
        <f>TEXT(Table1[[#This Row],[Booking_Date]],"mmm")</f>
        <v>Jun</v>
      </c>
      <c r="V3927">
        <f>YEAR(Table1[[#This Row],[Booking_Date]])</f>
        <v>2024</v>
      </c>
      <c r="W3927" t="s">
        <v>75</v>
      </c>
      <c r="X3927" t="str">
        <f>IF(Table1[[#This Row],[Freight_Cost]]&gt;50000,"High","Low")</f>
        <v>High</v>
      </c>
      <c r="Y3927" s="5" t="str">
        <f>IF(Table1[[#This Row],[Profit]]&gt;10000,"Good","Average")</f>
        <v>Average</v>
      </c>
      <c r="Z3927" s="5" t="str" cm="1">
        <f t="array" ref="Z3927">_xlfn.IFS(K3927&lt;=5,"Excellent",K3927&lt;=10,"Good",TRUE,"Delayed")</f>
        <v>Good</v>
      </c>
      <c r="AA3927" s="5" t="str">
        <f>_xlfn.XLOOKUP(Table1[[#This Row],[Shipment_ID]],A:A,E:E)</f>
        <v>COSCO</v>
      </c>
      <c r="AB3927" s="5">
        <f t="shared" si="61"/>
        <v>5381.77</v>
      </c>
    </row>
    <row r="3928" spans="1:28">
      <c r="A3928" t="s">
        <v>4122</v>
      </c>
      <c r="B3928" s="1">
        <v>45528</v>
      </c>
      <c r="C3928" t="s">
        <v>121</v>
      </c>
      <c r="D3928" t="s">
        <v>51</v>
      </c>
      <c r="E3928" t="s">
        <v>83</v>
      </c>
      <c r="F3928" t="s">
        <v>58</v>
      </c>
      <c r="G3928" t="s">
        <v>59</v>
      </c>
      <c r="H3928">
        <v>18.89</v>
      </c>
      <c r="I3928">
        <v>2225</v>
      </c>
      <c r="J3928">
        <v>90.7</v>
      </c>
      <c r="K3928">
        <v>5</v>
      </c>
      <c r="L3928" t="s">
        <v>44</v>
      </c>
      <c r="M3928" t="s">
        <v>35</v>
      </c>
      <c r="N3928">
        <v>70585</v>
      </c>
      <c r="O3928" t="s">
        <v>93</v>
      </c>
      <c r="P3928" t="s">
        <v>62</v>
      </c>
      <c r="Q3928">
        <v>85.22</v>
      </c>
      <c r="R3928">
        <v>5205.6000000000004</v>
      </c>
      <c r="S3928">
        <v>1769.06</v>
      </c>
      <c r="T3928">
        <v>6458.74</v>
      </c>
      <c r="U3928" t="str">
        <f>TEXT(Table1[[#This Row],[Booking_Date]],"mmm")</f>
        <v>Aug</v>
      </c>
      <c r="V3928">
        <f>YEAR(Table1[[#This Row],[Booking_Date]])</f>
        <v>2024</v>
      </c>
      <c r="W3928" t="s">
        <v>48</v>
      </c>
      <c r="X3928" t="str">
        <f>IF(Table1[[#This Row],[Freight_Cost]]&gt;50000,"High","Low")</f>
        <v>High</v>
      </c>
      <c r="Y3928" s="5" t="str">
        <f>IF(Table1[[#This Row],[Profit]]&gt;10000,"Good","Average")</f>
        <v>Average</v>
      </c>
      <c r="Z3928" s="5" t="str" cm="1">
        <f t="array" ref="Z3928">_xlfn.IFS(K3928&lt;=5,"Excellent",K3928&lt;=10,"Good",TRUE,"Delayed")</f>
        <v>Excellent</v>
      </c>
      <c r="AA3928" s="5" t="str">
        <f>_xlfn.XLOOKUP(Table1[[#This Row],[Shipment_ID]],A:A,E:E)</f>
        <v>MSC</v>
      </c>
      <c r="AB3928" s="5">
        <f t="shared" si="61"/>
        <v>6458.74</v>
      </c>
    </row>
    <row r="3929" spans="1:28">
      <c r="A3929" t="s">
        <v>4123</v>
      </c>
      <c r="B3929" s="1">
        <v>45894</v>
      </c>
      <c r="C3929" t="s">
        <v>64</v>
      </c>
      <c r="D3929" t="s">
        <v>51</v>
      </c>
      <c r="E3929" t="s">
        <v>102</v>
      </c>
      <c r="F3929" t="s">
        <v>58</v>
      </c>
      <c r="G3929" t="s">
        <v>33</v>
      </c>
      <c r="H3929">
        <v>26.93</v>
      </c>
      <c r="I3929">
        <v>1250</v>
      </c>
      <c r="J3929">
        <v>90.64</v>
      </c>
      <c r="K3929">
        <v>3</v>
      </c>
      <c r="L3929" t="s">
        <v>34</v>
      </c>
      <c r="M3929" t="s">
        <v>35</v>
      </c>
      <c r="N3929">
        <v>71113.8</v>
      </c>
      <c r="O3929" t="s">
        <v>368</v>
      </c>
      <c r="P3929" t="s">
        <v>37</v>
      </c>
      <c r="Q3929">
        <v>84.71</v>
      </c>
      <c r="R3929">
        <v>3577.2</v>
      </c>
      <c r="S3929">
        <v>4604.75</v>
      </c>
      <c r="T3929">
        <v>7978.18</v>
      </c>
      <c r="U3929" t="str">
        <f>TEXT(Table1[[#This Row],[Booking_Date]],"mmm")</f>
        <v>Aug</v>
      </c>
      <c r="V3929">
        <f>YEAR(Table1[[#This Row],[Booking_Date]])</f>
        <v>2025</v>
      </c>
      <c r="W3929" t="s">
        <v>48</v>
      </c>
      <c r="X3929" t="str">
        <f>IF(Table1[[#This Row],[Freight_Cost]]&gt;50000,"High","Low")</f>
        <v>High</v>
      </c>
      <c r="Y3929" s="5" t="str">
        <f>IF(Table1[[#This Row],[Profit]]&gt;10000,"Good","Average")</f>
        <v>Average</v>
      </c>
      <c r="Z3929" s="5" t="str" cm="1">
        <f t="array" ref="Z3929">_xlfn.IFS(K3929&lt;=5,"Excellent",K3929&lt;=10,"Good",TRUE,"Delayed")</f>
        <v>Excellent</v>
      </c>
      <c r="AA3929" s="5" t="str">
        <f>_xlfn.XLOOKUP(Table1[[#This Row],[Shipment_ID]],A:A,E:E)</f>
        <v>Maersk</v>
      </c>
      <c r="AB3929" s="5">
        <f t="shared" si="61"/>
        <v>7978.18</v>
      </c>
    </row>
    <row r="3930" spans="1:28">
      <c r="A3930" t="s">
        <v>4124</v>
      </c>
      <c r="B3930" s="1">
        <v>46053</v>
      </c>
      <c r="C3930" t="s">
        <v>121</v>
      </c>
      <c r="D3930" t="s">
        <v>108</v>
      </c>
      <c r="E3930" t="s">
        <v>83</v>
      </c>
      <c r="F3930" t="s">
        <v>58</v>
      </c>
      <c r="G3930" t="s">
        <v>52</v>
      </c>
      <c r="H3930">
        <v>21.41</v>
      </c>
      <c r="I3930">
        <v>1798</v>
      </c>
      <c r="J3930">
        <v>99.08</v>
      </c>
      <c r="K3930">
        <v>4</v>
      </c>
      <c r="L3930" t="s">
        <v>34</v>
      </c>
      <c r="M3930" t="s">
        <v>45</v>
      </c>
      <c r="N3930">
        <v>71234.600000000006</v>
      </c>
      <c r="O3930" t="s">
        <v>135</v>
      </c>
      <c r="P3930" t="s">
        <v>70</v>
      </c>
      <c r="Q3930">
        <v>84.03</v>
      </c>
      <c r="R3930">
        <v>4452.3999999999996</v>
      </c>
      <c r="S3930">
        <v>4541.8999999999996</v>
      </c>
      <c r="T3930">
        <v>7218.03</v>
      </c>
      <c r="U3930" t="str">
        <f>TEXT(Table1[[#This Row],[Booking_Date]],"mmm")</f>
        <v>Jan</v>
      </c>
      <c r="V3930">
        <f>YEAR(Table1[[#This Row],[Booking_Date]])</f>
        <v>2026</v>
      </c>
      <c r="W3930" t="s">
        <v>38</v>
      </c>
      <c r="X3930" t="str">
        <f>IF(Table1[[#This Row],[Freight_Cost]]&gt;50000,"High","Low")</f>
        <v>High</v>
      </c>
      <c r="Y3930" s="5" t="str">
        <f>IF(Table1[[#This Row],[Profit]]&gt;10000,"Good","Average")</f>
        <v>Average</v>
      </c>
      <c r="Z3930" s="5" t="str" cm="1">
        <f t="array" ref="Z3930">_xlfn.IFS(K3930&lt;=5,"Excellent",K3930&lt;=10,"Good",TRUE,"Delayed")</f>
        <v>Excellent</v>
      </c>
      <c r="AA3930" s="5" t="str">
        <f>_xlfn.XLOOKUP(Table1[[#This Row],[Shipment_ID]],A:A,E:E)</f>
        <v>MSC</v>
      </c>
      <c r="AB3930" s="5">
        <f t="shared" si="61"/>
        <v>7218.03</v>
      </c>
    </row>
    <row r="3931" spans="1:28">
      <c r="A3931" t="s">
        <v>4125</v>
      </c>
      <c r="B3931" s="1">
        <v>45743</v>
      </c>
      <c r="C3931" t="s">
        <v>50</v>
      </c>
      <c r="D3931" t="s">
        <v>30</v>
      </c>
      <c r="E3931" t="s">
        <v>66</v>
      </c>
      <c r="F3931" t="s">
        <v>32</v>
      </c>
      <c r="G3931" t="s">
        <v>52</v>
      </c>
      <c r="H3931">
        <v>26.95</v>
      </c>
      <c r="I3931">
        <v>1385</v>
      </c>
      <c r="J3931">
        <v>85.74</v>
      </c>
      <c r="K3931">
        <v>4</v>
      </c>
      <c r="L3931" t="s">
        <v>44</v>
      </c>
      <c r="M3931" t="s">
        <v>35</v>
      </c>
      <c r="N3931">
        <v>55163.8</v>
      </c>
      <c r="O3931" t="s">
        <v>126</v>
      </c>
      <c r="P3931" t="s">
        <v>54</v>
      </c>
      <c r="Q3931">
        <v>81.59</v>
      </c>
      <c r="R3931">
        <v>3848</v>
      </c>
      <c r="S3931">
        <v>4476.01</v>
      </c>
      <c r="T3931">
        <v>6874.03</v>
      </c>
      <c r="U3931" t="str">
        <f>TEXT(Table1[[#This Row],[Booking_Date]],"mmm")</f>
        <v>Mar</v>
      </c>
      <c r="V3931">
        <f>YEAR(Table1[[#This Row],[Booking_Date]])</f>
        <v>2025</v>
      </c>
      <c r="W3931" t="s">
        <v>38</v>
      </c>
      <c r="X3931" t="str">
        <f>IF(Table1[[#This Row],[Freight_Cost]]&gt;50000,"High","Low")</f>
        <v>High</v>
      </c>
      <c r="Y3931" s="5" t="str">
        <f>IF(Table1[[#This Row],[Profit]]&gt;10000,"Good","Average")</f>
        <v>Average</v>
      </c>
      <c r="Z3931" s="5" t="str" cm="1">
        <f t="array" ref="Z3931">_xlfn.IFS(K3931&lt;=5,"Excellent",K3931&lt;=10,"Good",TRUE,"Delayed")</f>
        <v>Excellent</v>
      </c>
      <c r="AA3931" s="5" t="str">
        <f>_xlfn.XLOOKUP(Table1[[#This Row],[Shipment_ID]],A:A,E:E)</f>
        <v>COSCO</v>
      </c>
      <c r="AB3931" s="5">
        <f t="shared" si="61"/>
        <v>6874.03</v>
      </c>
    </row>
    <row r="3932" spans="1:28">
      <c r="A3932" t="s">
        <v>4126</v>
      </c>
      <c r="B3932" s="1">
        <v>45975</v>
      </c>
      <c r="C3932" t="s">
        <v>64</v>
      </c>
      <c r="D3932" t="s">
        <v>108</v>
      </c>
      <c r="E3932" t="s">
        <v>66</v>
      </c>
      <c r="F3932" t="s">
        <v>32</v>
      </c>
      <c r="G3932" t="s">
        <v>52</v>
      </c>
      <c r="H3932">
        <v>17.71</v>
      </c>
      <c r="I3932">
        <v>1671</v>
      </c>
      <c r="J3932">
        <v>95.36</v>
      </c>
      <c r="K3932">
        <v>5</v>
      </c>
      <c r="L3932" t="s">
        <v>44</v>
      </c>
      <c r="M3932" t="s">
        <v>45</v>
      </c>
      <c r="N3932">
        <v>48934.2</v>
      </c>
      <c r="O3932" t="s">
        <v>109</v>
      </c>
      <c r="P3932" t="s">
        <v>37</v>
      </c>
      <c r="Q3932">
        <v>83.82</v>
      </c>
      <c r="R3932">
        <v>4050.4</v>
      </c>
      <c r="S3932">
        <v>3710.56</v>
      </c>
      <c r="T3932">
        <v>7125.11</v>
      </c>
      <c r="U3932" t="str">
        <f>TEXT(Table1[[#This Row],[Booking_Date]],"mmm")</f>
        <v>Nov</v>
      </c>
      <c r="V3932">
        <f>YEAR(Table1[[#This Row],[Booking_Date]])</f>
        <v>2025</v>
      </c>
      <c r="W3932" t="s">
        <v>104</v>
      </c>
      <c r="X3932" t="str">
        <f>IF(Table1[[#This Row],[Freight_Cost]]&gt;50000,"High","Low")</f>
        <v>Low</v>
      </c>
      <c r="Y3932" s="5" t="str">
        <f>IF(Table1[[#This Row],[Profit]]&gt;10000,"Good","Average")</f>
        <v>Average</v>
      </c>
      <c r="Z3932" s="5" t="str" cm="1">
        <f t="array" ref="Z3932">_xlfn.IFS(K3932&lt;=5,"Excellent",K3932&lt;=10,"Good",TRUE,"Delayed")</f>
        <v>Excellent</v>
      </c>
      <c r="AA3932" s="5" t="str">
        <f>_xlfn.XLOOKUP(Table1[[#This Row],[Shipment_ID]],A:A,E:E)</f>
        <v>COSCO</v>
      </c>
      <c r="AB3932" s="5">
        <f t="shared" si="61"/>
        <v>7125.11</v>
      </c>
    </row>
    <row r="3933" spans="1:28">
      <c r="A3933" t="s">
        <v>4127</v>
      </c>
      <c r="B3933" s="1">
        <v>46166</v>
      </c>
      <c r="C3933" t="s">
        <v>29</v>
      </c>
      <c r="D3933" t="s">
        <v>56</v>
      </c>
      <c r="E3933" t="s">
        <v>102</v>
      </c>
      <c r="F3933" t="s">
        <v>32</v>
      </c>
      <c r="G3933" t="s">
        <v>33</v>
      </c>
      <c r="H3933">
        <v>13.85</v>
      </c>
      <c r="I3933">
        <v>2082</v>
      </c>
      <c r="J3933">
        <v>101.09</v>
      </c>
      <c r="K3933">
        <v>7</v>
      </c>
      <c r="L3933" t="s">
        <v>68</v>
      </c>
      <c r="M3933" t="s">
        <v>45</v>
      </c>
      <c r="N3933">
        <v>53579.8</v>
      </c>
      <c r="O3933" t="s">
        <v>137</v>
      </c>
      <c r="P3933" t="s">
        <v>54</v>
      </c>
      <c r="Q3933">
        <v>88.52</v>
      </c>
      <c r="R3933">
        <v>4718</v>
      </c>
      <c r="S3933">
        <v>3814.93</v>
      </c>
      <c r="T3933">
        <v>5902.93</v>
      </c>
      <c r="U3933" t="str">
        <f>TEXT(Table1[[#This Row],[Booking_Date]],"mmm")</f>
        <v>May</v>
      </c>
      <c r="V3933">
        <f>YEAR(Table1[[#This Row],[Booking_Date]])</f>
        <v>2026</v>
      </c>
      <c r="W3933" t="s">
        <v>75</v>
      </c>
      <c r="X3933" t="str">
        <f>IF(Table1[[#This Row],[Freight_Cost]]&gt;50000,"High","Low")</f>
        <v>High</v>
      </c>
      <c r="Y3933" s="5" t="str">
        <f>IF(Table1[[#This Row],[Profit]]&gt;10000,"Good","Average")</f>
        <v>Average</v>
      </c>
      <c r="Z3933" s="5" t="str" cm="1">
        <f t="array" ref="Z3933">_xlfn.IFS(K3933&lt;=5,"Excellent",K3933&lt;=10,"Good",TRUE,"Delayed")</f>
        <v>Good</v>
      </c>
      <c r="AA3933" s="5" t="str">
        <f>_xlfn.XLOOKUP(Table1[[#This Row],[Shipment_ID]],A:A,E:E)</f>
        <v>Maersk</v>
      </c>
      <c r="AB3933" s="5">
        <f t="shared" si="61"/>
        <v>5902.93</v>
      </c>
    </row>
    <row r="3934" spans="1:28">
      <c r="A3934" t="s">
        <v>4128</v>
      </c>
      <c r="B3934" s="1">
        <v>45965</v>
      </c>
      <c r="C3934" t="s">
        <v>121</v>
      </c>
      <c r="D3934" t="s">
        <v>65</v>
      </c>
      <c r="E3934" t="s">
        <v>102</v>
      </c>
      <c r="F3934" t="s">
        <v>32</v>
      </c>
      <c r="G3934" t="s">
        <v>67</v>
      </c>
      <c r="H3934">
        <v>11.54</v>
      </c>
      <c r="I3934">
        <v>1757</v>
      </c>
      <c r="J3934">
        <v>86.92</v>
      </c>
      <c r="K3934">
        <v>5</v>
      </c>
      <c r="L3934" t="s">
        <v>68</v>
      </c>
      <c r="M3934" t="s">
        <v>35</v>
      </c>
      <c r="N3934">
        <v>48400.4</v>
      </c>
      <c r="O3934" t="s">
        <v>195</v>
      </c>
      <c r="P3934" t="s">
        <v>54</v>
      </c>
      <c r="Q3934">
        <v>88.38</v>
      </c>
      <c r="R3934">
        <v>3975.6</v>
      </c>
      <c r="S3934">
        <v>1514.19</v>
      </c>
      <c r="T3934">
        <v>4573.5</v>
      </c>
      <c r="U3934" t="str">
        <f>TEXT(Table1[[#This Row],[Booking_Date]],"mmm")</f>
        <v>Nov</v>
      </c>
      <c r="V3934">
        <f>YEAR(Table1[[#This Row],[Booking_Date]])</f>
        <v>2025</v>
      </c>
      <c r="W3934" t="s">
        <v>104</v>
      </c>
      <c r="X3934" t="str">
        <f>IF(Table1[[#This Row],[Freight_Cost]]&gt;50000,"High","Low")</f>
        <v>Low</v>
      </c>
      <c r="Y3934" s="5" t="str">
        <f>IF(Table1[[#This Row],[Profit]]&gt;10000,"Good","Average")</f>
        <v>Average</v>
      </c>
      <c r="Z3934" s="5" t="str" cm="1">
        <f t="array" ref="Z3934">_xlfn.IFS(K3934&lt;=5,"Excellent",K3934&lt;=10,"Good",TRUE,"Delayed")</f>
        <v>Excellent</v>
      </c>
      <c r="AA3934" s="5" t="str">
        <f>_xlfn.XLOOKUP(Table1[[#This Row],[Shipment_ID]],A:A,E:E)</f>
        <v>Maersk</v>
      </c>
      <c r="AB3934" s="5">
        <f t="shared" si="61"/>
        <v>4573.5</v>
      </c>
    </row>
    <row r="3935" spans="1:28">
      <c r="A3935" t="s">
        <v>4129</v>
      </c>
      <c r="B3935" s="1">
        <v>45456</v>
      </c>
      <c r="C3935" t="s">
        <v>40</v>
      </c>
      <c r="D3935" t="s">
        <v>82</v>
      </c>
      <c r="E3935" t="s">
        <v>31</v>
      </c>
      <c r="F3935" t="s">
        <v>32</v>
      </c>
      <c r="G3935" t="s">
        <v>67</v>
      </c>
      <c r="H3935">
        <v>11</v>
      </c>
      <c r="I3935">
        <v>2611</v>
      </c>
      <c r="J3935">
        <v>85.61</v>
      </c>
      <c r="K3935">
        <v>6</v>
      </c>
      <c r="L3935" t="s">
        <v>34</v>
      </c>
      <c r="M3935" t="s">
        <v>35</v>
      </c>
      <c r="N3935">
        <v>60505.2</v>
      </c>
      <c r="O3935" t="s">
        <v>175</v>
      </c>
      <c r="P3935" t="s">
        <v>78</v>
      </c>
      <c r="Q3935">
        <v>87.77</v>
      </c>
      <c r="R3935">
        <v>5662</v>
      </c>
      <c r="S3935">
        <v>3495.89</v>
      </c>
      <c r="T3935">
        <v>4871.12</v>
      </c>
      <c r="U3935" t="str">
        <f>TEXT(Table1[[#This Row],[Booking_Date]],"mmm")</f>
        <v>Jun</v>
      </c>
      <c r="V3935">
        <f>YEAR(Table1[[#This Row],[Booking_Date]])</f>
        <v>2024</v>
      </c>
      <c r="W3935" t="s">
        <v>75</v>
      </c>
      <c r="X3935" t="str">
        <f>IF(Table1[[#This Row],[Freight_Cost]]&gt;50000,"High","Low")</f>
        <v>High</v>
      </c>
      <c r="Y3935" s="5" t="str">
        <f>IF(Table1[[#This Row],[Profit]]&gt;10000,"Good","Average")</f>
        <v>Average</v>
      </c>
      <c r="Z3935" s="5" t="str" cm="1">
        <f t="array" ref="Z3935">_xlfn.IFS(K3935&lt;=5,"Excellent",K3935&lt;=10,"Good",TRUE,"Delayed")</f>
        <v>Good</v>
      </c>
      <c r="AA3935" s="5" t="str">
        <f>_xlfn.XLOOKUP(Table1[[#This Row],[Shipment_ID]],A:A,E:E)</f>
        <v>Hapag-Lloyd</v>
      </c>
      <c r="AB3935" s="5">
        <f t="shared" si="61"/>
        <v>4871.12</v>
      </c>
    </row>
    <row r="3936" spans="1:28">
      <c r="A3936" t="s">
        <v>4130</v>
      </c>
      <c r="B3936" s="1">
        <v>46131</v>
      </c>
      <c r="C3936" t="s">
        <v>40</v>
      </c>
      <c r="D3936" t="s">
        <v>82</v>
      </c>
      <c r="E3936" t="s">
        <v>83</v>
      </c>
      <c r="F3936" t="s">
        <v>32</v>
      </c>
      <c r="G3936" t="s">
        <v>33</v>
      </c>
      <c r="H3936">
        <v>13.01</v>
      </c>
      <c r="I3936">
        <v>1704</v>
      </c>
      <c r="J3936">
        <v>86.75</v>
      </c>
      <c r="K3936">
        <v>6</v>
      </c>
      <c r="L3936" t="s">
        <v>44</v>
      </c>
      <c r="M3936" t="s">
        <v>45</v>
      </c>
      <c r="N3936">
        <v>44067</v>
      </c>
      <c r="O3936" t="s">
        <v>178</v>
      </c>
      <c r="P3936" t="s">
        <v>54</v>
      </c>
      <c r="Q3936">
        <v>82.9</v>
      </c>
      <c r="R3936">
        <v>3928.4</v>
      </c>
      <c r="S3936">
        <v>2795.67</v>
      </c>
      <c r="T3936">
        <v>4947.3599999999997</v>
      </c>
      <c r="U3936" t="str">
        <f>TEXT(Table1[[#This Row],[Booking_Date]],"mmm")</f>
        <v>Apr</v>
      </c>
      <c r="V3936">
        <f>YEAR(Table1[[#This Row],[Booking_Date]])</f>
        <v>2026</v>
      </c>
      <c r="W3936" t="s">
        <v>75</v>
      </c>
      <c r="X3936" t="str">
        <f>IF(Table1[[#This Row],[Freight_Cost]]&gt;50000,"High","Low")</f>
        <v>Low</v>
      </c>
      <c r="Y3936" s="5" t="str">
        <f>IF(Table1[[#This Row],[Profit]]&gt;10000,"Good","Average")</f>
        <v>Average</v>
      </c>
      <c r="Z3936" s="5" t="str" cm="1">
        <f t="array" ref="Z3936">_xlfn.IFS(K3936&lt;=5,"Excellent",K3936&lt;=10,"Good",TRUE,"Delayed")</f>
        <v>Good</v>
      </c>
      <c r="AA3936" s="5" t="str">
        <f>_xlfn.XLOOKUP(Table1[[#This Row],[Shipment_ID]],A:A,E:E)</f>
        <v>MSC</v>
      </c>
      <c r="AB3936" s="5">
        <f t="shared" si="61"/>
        <v>4947.3599999999997</v>
      </c>
    </row>
    <row r="3937" spans="1:28">
      <c r="A3937" t="s">
        <v>4131</v>
      </c>
      <c r="B3937" s="1">
        <v>46080</v>
      </c>
      <c r="C3937" t="s">
        <v>115</v>
      </c>
      <c r="D3937" t="s">
        <v>82</v>
      </c>
      <c r="E3937" t="s">
        <v>57</v>
      </c>
      <c r="F3937" t="s">
        <v>32</v>
      </c>
      <c r="G3937" t="s">
        <v>84</v>
      </c>
      <c r="H3937">
        <v>13.97</v>
      </c>
      <c r="I3937">
        <v>897</v>
      </c>
      <c r="J3937">
        <v>88.87</v>
      </c>
      <c r="K3937">
        <v>2</v>
      </c>
      <c r="L3937" t="s">
        <v>68</v>
      </c>
      <c r="M3937" t="s">
        <v>45</v>
      </c>
      <c r="N3937">
        <v>38001.4</v>
      </c>
      <c r="O3937" t="s">
        <v>450</v>
      </c>
      <c r="P3937" t="s">
        <v>62</v>
      </c>
      <c r="Q3937">
        <v>88.45</v>
      </c>
      <c r="R3937">
        <v>2352.8000000000002</v>
      </c>
      <c r="S3937">
        <v>4198.8900000000003</v>
      </c>
      <c r="T3937">
        <v>6833.87</v>
      </c>
      <c r="U3937" t="str">
        <f>TEXT(Table1[[#This Row],[Booking_Date]],"mmm")</f>
        <v>Feb</v>
      </c>
      <c r="V3937">
        <f>YEAR(Table1[[#This Row],[Booking_Date]])</f>
        <v>2026</v>
      </c>
      <c r="W3937" t="s">
        <v>38</v>
      </c>
      <c r="X3937" t="str">
        <f>IF(Table1[[#This Row],[Freight_Cost]]&gt;50000,"High","Low")</f>
        <v>Low</v>
      </c>
      <c r="Y3937" s="5" t="str">
        <f>IF(Table1[[#This Row],[Profit]]&gt;10000,"Good","Average")</f>
        <v>Average</v>
      </c>
      <c r="Z3937" s="5" t="str" cm="1">
        <f t="array" ref="Z3937">_xlfn.IFS(K3937&lt;=5,"Excellent",K3937&lt;=10,"Good",TRUE,"Delayed")</f>
        <v>Excellent</v>
      </c>
      <c r="AA3937" s="5" t="str">
        <f>_xlfn.XLOOKUP(Table1[[#This Row],[Shipment_ID]],A:A,E:E)</f>
        <v>Evergreen</v>
      </c>
      <c r="AB3937" s="5">
        <f t="shared" si="61"/>
        <v>6833.87</v>
      </c>
    </row>
    <row r="3938" spans="1:28">
      <c r="A3938" t="s">
        <v>4132</v>
      </c>
      <c r="B3938" s="1">
        <v>45803</v>
      </c>
      <c r="C3938" t="s">
        <v>50</v>
      </c>
      <c r="D3938" t="s">
        <v>30</v>
      </c>
      <c r="E3938" t="s">
        <v>66</v>
      </c>
      <c r="F3938" t="s">
        <v>32</v>
      </c>
      <c r="G3938" t="s">
        <v>90</v>
      </c>
      <c r="H3938">
        <v>12.95</v>
      </c>
      <c r="I3938">
        <v>1498</v>
      </c>
      <c r="J3938">
        <v>104.91</v>
      </c>
      <c r="K3938">
        <v>3</v>
      </c>
      <c r="L3938" t="s">
        <v>68</v>
      </c>
      <c r="M3938" t="s">
        <v>45</v>
      </c>
      <c r="N3938">
        <v>46220.2</v>
      </c>
      <c r="O3938" t="s">
        <v>686</v>
      </c>
      <c r="P3938" t="s">
        <v>70</v>
      </c>
      <c r="Q3938">
        <v>85.12</v>
      </c>
      <c r="R3938">
        <v>3514</v>
      </c>
      <c r="S3938">
        <v>3292.62</v>
      </c>
      <c r="T3938">
        <v>7754.39</v>
      </c>
      <c r="U3938" t="str">
        <f>TEXT(Table1[[#This Row],[Booking_Date]],"mmm")</f>
        <v>May</v>
      </c>
      <c r="V3938">
        <f>YEAR(Table1[[#This Row],[Booking_Date]])</f>
        <v>2025</v>
      </c>
      <c r="W3938" t="s">
        <v>75</v>
      </c>
      <c r="X3938" t="str">
        <f>IF(Table1[[#This Row],[Freight_Cost]]&gt;50000,"High","Low")</f>
        <v>Low</v>
      </c>
      <c r="Y3938" s="5" t="str">
        <f>IF(Table1[[#This Row],[Profit]]&gt;10000,"Good","Average")</f>
        <v>Average</v>
      </c>
      <c r="Z3938" s="5" t="str" cm="1">
        <f t="array" ref="Z3938">_xlfn.IFS(K3938&lt;=5,"Excellent",K3938&lt;=10,"Good",TRUE,"Delayed")</f>
        <v>Excellent</v>
      </c>
      <c r="AA3938" s="5" t="str">
        <f>_xlfn.XLOOKUP(Table1[[#This Row],[Shipment_ID]],A:A,E:E)</f>
        <v>COSCO</v>
      </c>
      <c r="AB3938" s="5">
        <f t="shared" si="61"/>
        <v>7754.39</v>
      </c>
    </row>
    <row r="3939" spans="1:28">
      <c r="A3939" t="s">
        <v>4133</v>
      </c>
      <c r="B3939" s="1">
        <v>45748</v>
      </c>
      <c r="C3939" t="s">
        <v>89</v>
      </c>
      <c r="D3939" t="s">
        <v>82</v>
      </c>
      <c r="E3939" t="s">
        <v>66</v>
      </c>
      <c r="F3939" t="s">
        <v>58</v>
      </c>
      <c r="G3939" t="s">
        <v>33</v>
      </c>
      <c r="H3939">
        <v>22.37</v>
      </c>
      <c r="I3939">
        <v>2104</v>
      </c>
      <c r="J3939">
        <v>103.89</v>
      </c>
      <c r="K3939">
        <v>5</v>
      </c>
      <c r="L3939" t="s">
        <v>44</v>
      </c>
      <c r="M3939" t="s">
        <v>35</v>
      </c>
      <c r="N3939">
        <v>73847.8</v>
      </c>
      <c r="O3939" t="s">
        <v>236</v>
      </c>
      <c r="P3939" t="s">
        <v>37</v>
      </c>
      <c r="Q3939">
        <v>88.85</v>
      </c>
      <c r="R3939">
        <v>5102.8</v>
      </c>
      <c r="S3939">
        <v>4181.59</v>
      </c>
      <c r="T3939">
        <v>6275.23</v>
      </c>
      <c r="U3939" t="str">
        <f>TEXT(Table1[[#This Row],[Booking_Date]],"mmm")</f>
        <v>Apr</v>
      </c>
      <c r="V3939">
        <f>YEAR(Table1[[#This Row],[Booking_Date]])</f>
        <v>2025</v>
      </c>
      <c r="W3939" t="s">
        <v>75</v>
      </c>
      <c r="X3939" t="str">
        <f>IF(Table1[[#This Row],[Freight_Cost]]&gt;50000,"High","Low")</f>
        <v>High</v>
      </c>
      <c r="Y3939" s="5" t="str">
        <f>IF(Table1[[#This Row],[Profit]]&gt;10000,"Good","Average")</f>
        <v>Average</v>
      </c>
      <c r="Z3939" s="5" t="str" cm="1">
        <f t="array" ref="Z3939">_xlfn.IFS(K3939&lt;=5,"Excellent",K3939&lt;=10,"Good",TRUE,"Delayed")</f>
        <v>Excellent</v>
      </c>
      <c r="AA3939" s="5" t="str">
        <f>_xlfn.XLOOKUP(Table1[[#This Row],[Shipment_ID]],A:A,E:E)</f>
        <v>COSCO</v>
      </c>
      <c r="AB3939" s="5">
        <f t="shared" si="61"/>
        <v>6275.23</v>
      </c>
    </row>
    <row r="3940" spans="1:28">
      <c r="A3940" t="s">
        <v>4134</v>
      </c>
      <c r="B3940" s="1">
        <v>45632</v>
      </c>
      <c r="C3940" t="s">
        <v>115</v>
      </c>
      <c r="D3940" t="s">
        <v>41</v>
      </c>
      <c r="E3940" t="s">
        <v>57</v>
      </c>
      <c r="F3940" t="s">
        <v>32</v>
      </c>
      <c r="G3940" t="s">
        <v>90</v>
      </c>
      <c r="H3940">
        <v>10.37</v>
      </c>
      <c r="I3940">
        <v>2563</v>
      </c>
      <c r="J3940">
        <v>94.5</v>
      </c>
      <c r="K3940">
        <v>6</v>
      </c>
      <c r="L3940" t="s">
        <v>34</v>
      </c>
      <c r="M3940" t="s">
        <v>35</v>
      </c>
      <c r="N3940">
        <v>60429</v>
      </c>
      <c r="O3940" t="s">
        <v>128</v>
      </c>
      <c r="P3940" t="s">
        <v>70</v>
      </c>
      <c r="Q3940">
        <v>85.32</v>
      </c>
      <c r="R3940">
        <v>5540.8</v>
      </c>
      <c r="S3940">
        <v>4972.7299999999996</v>
      </c>
      <c r="T3940">
        <v>10690.5</v>
      </c>
      <c r="U3940" t="str">
        <f>TEXT(Table1[[#This Row],[Booking_Date]],"mmm")</f>
        <v>Dec</v>
      </c>
      <c r="V3940">
        <f>YEAR(Table1[[#This Row],[Booking_Date]])</f>
        <v>2024</v>
      </c>
      <c r="W3940" t="s">
        <v>104</v>
      </c>
      <c r="X3940" t="str">
        <f>IF(Table1[[#This Row],[Freight_Cost]]&gt;50000,"High","Low")</f>
        <v>High</v>
      </c>
      <c r="Y3940" s="5" t="str">
        <f>IF(Table1[[#This Row],[Profit]]&gt;10000,"Good","Average")</f>
        <v>Good</v>
      </c>
      <c r="Z3940" s="5" t="str" cm="1">
        <f t="array" ref="Z3940">_xlfn.IFS(K3940&lt;=5,"Excellent",K3940&lt;=10,"Good",TRUE,"Delayed")</f>
        <v>Good</v>
      </c>
      <c r="AA3940" s="5" t="str">
        <f>_xlfn.XLOOKUP(Table1[[#This Row],[Shipment_ID]],A:A,E:E)</f>
        <v>Evergreen</v>
      </c>
      <c r="AB3940" s="5">
        <f t="shared" si="61"/>
        <v>10690.5</v>
      </c>
    </row>
    <row r="3941" spans="1:28">
      <c r="A3941" t="s">
        <v>4135</v>
      </c>
      <c r="B3941" s="1">
        <v>45901</v>
      </c>
      <c r="C3941" t="s">
        <v>29</v>
      </c>
      <c r="D3941" t="s">
        <v>30</v>
      </c>
      <c r="E3941" t="s">
        <v>57</v>
      </c>
      <c r="F3941" t="s">
        <v>32</v>
      </c>
      <c r="G3941" t="s">
        <v>59</v>
      </c>
      <c r="H3941">
        <v>18.57</v>
      </c>
      <c r="I3941">
        <v>2415</v>
      </c>
      <c r="J3941">
        <v>96.16</v>
      </c>
      <c r="K3941">
        <v>8</v>
      </c>
      <c r="L3941" t="s">
        <v>68</v>
      </c>
      <c r="M3941" t="s">
        <v>60</v>
      </c>
      <c r="N3941">
        <v>59732.2</v>
      </c>
      <c r="O3941" t="s">
        <v>224</v>
      </c>
      <c r="P3941" t="s">
        <v>62</v>
      </c>
      <c r="Q3941">
        <v>88.42</v>
      </c>
      <c r="R3941">
        <v>5572.8</v>
      </c>
      <c r="S3941">
        <v>2477.9699999999998</v>
      </c>
      <c r="T3941">
        <v>6912.09</v>
      </c>
      <c r="U3941" t="str">
        <f>TEXT(Table1[[#This Row],[Booking_Date]],"mmm")</f>
        <v>Sep</v>
      </c>
      <c r="V3941">
        <f>YEAR(Table1[[#This Row],[Booking_Date]])</f>
        <v>2025</v>
      </c>
      <c r="W3941" t="s">
        <v>48</v>
      </c>
      <c r="X3941" t="str">
        <f>IF(Table1[[#This Row],[Freight_Cost]]&gt;50000,"High","Low")</f>
        <v>High</v>
      </c>
      <c r="Y3941" s="5" t="str">
        <f>IF(Table1[[#This Row],[Profit]]&gt;10000,"Good","Average")</f>
        <v>Average</v>
      </c>
      <c r="Z3941" s="5" t="str" cm="1">
        <f t="array" ref="Z3941">_xlfn.IFS(K3941&lt;=5,"Excellent",K3941&lt;=10,"Good",TRUE,"Delayed")</f>
        <v>Good</v>
      </c>
      <c r="AA3941" s="5" t="str">
        <f>_xlfn.XLOOKUP(Table1[[#This Row],[Shipment_ID]],A:A,E:E)</f>
        <v>Evergreen</v>
      </c>
      <c r="AB3941" s="5">
        <f t="shared" si="61"/>
        <v>6912.09</v>
      </c>
    </row>
    <row r="3942" spans="1:28">
      <c r="A3942" t="s">
        <v>4136</v>
      </c>
      <c r="B3942" s="1">
        <v>46161</v>
      </c>
      <c r="C3942" t="s">
        <v>64</v>
      </c>
      <c r="D3942" t="s">
        <v>65</v>
      </c>
      <c r="E3942" t="s">
        <v>31</v>
      </c>
      <c r="F3942" t="s">
        <v>58</v>
      </c>
      <c r="G3942" t="s">
        <v>43</v>
      </c>
      <c r="H3942">
        <v>16.5</v>
      </c>
      <c r="I3942">
        <v>786</v>
      </c>
      <c r="J3942">
        <v>88.05</v>
      </c>
      <c r="K3942">
        <v>3</v>
      </c>
      <c r="L3942" t="s">
        <v>68</v>
      </c>
      <c r="M3942" t="s">
        <v>35</v>
      </c>
      <c r="N3942">
        <v>53348</v>
      </c>
      <c r="O3942" t="s">
        <v>141</v>
      </c>
      <c r="P3942" t="s">
        <v>78</v>
      </c>
      <c r="Q3942">
        <v>85.21</v>
      </c>
      <c r="R3942">
        <v>2232</v>
      </c>
      <c r="S3942">
        <v>2490.29</v>
      </c>
      <c r="T3942">
        <v>5724.72</v>
      </c>
      <c r="U3942" t="str">
        <f>TEXT(Table1[[#This Row],[Booking_Date]],"mmm")</f>
        <v>May</v>
      </c>
      <c r="V3942">
        <f>YEAR(Table1[[#This Row],[Booking_Date]])</f>
        <v>2026</v>
      </c>
      <c r="W3942" t="s">
        <v>75</v>
      </c>
      <c r="X3942" t="str">
        <f>IF(Table1[[#This Row],[Freight_Cost]]&gt;50000,"High","Low")</f>
        <v>High</v>
      </c>
      <c r="Y3942" s="5" t="str">
        <f>IF(Table1[[#This Row],[Profit]]&gt;10000,"Good","Average")</f>
        <v>Average</v>
      </c>
      <c r="Z3942" s="5" t="str" cm="1">
        <f t="array" ref="Z3942">_xlfn.IFS(K3942&lt;=5,"Excellent",K3942&lt;=10,"Good",TRUE,"Delayed")</f>
        <v>Excellent</v>
      </c>
      <c r="AA3942" s="5" t="str">
        <f>_xlfn.XLOOKUP(Table1[[#This Row],[Shipment_ID]],A:A,E:E)</f>
        <v>Hapag-Lloyd</v>
      </c>
      <c r="AB3942" s="5">
        <f t="shared" si="61"/>
        <v>5724.72</v>
      </c>
    </row>
    <row r="3943" spans="1:28">
      <c r="A3943" t="s">
        <v>4137</v>
      </c>
      <c r="B3943" s="1">
        <v>45951</v>
      </c>
      <c r="C3943" t="s">
        <v>40</v>
      </c>
      <c r="D3943" t="s">
        <v>65</v>
      </c>
      <c r="E3943" t="s">
        <v>99</v>
      </c>
      <c r="F3943" t="s">
        <v>32</v>
      </c>
      <c r="G3943" t="s">
        <v>52</v>
      </c>
      <c r="H3943">
        <v>11.91</v>
      </c>
      <c r="I3943">
        <v>448</v>
      </c>
      <c r="J3943">
        <v>94.07</v>
      </c>
      <c r="K3943">
        <v>3</v>
      </c>
      <c r="L3943" t="s">
        <v>68</v>
      </c>
      <c r="M3943" t="s">
        <v>60</v>
      </c>
      <c r="N3943">
        <v>29883.4</v>
      </c>
      <c r="O3943" t="s">
        <v>191</v>
      </c>
      <c r="P3943" t="s">
        <v>62</v>
      </c>
      <c r="Q3943">
        <v>86.76</v>
      </c>
      <c r="R3943">
        <v>1372.4</v>
      </c>
      <c r="S3943">
        <v>1517.64</v>
      </c>
      <c r="T3943">
        <v>2632.44</v>
      </c>
      <c r="U3943" t="str">
        <f>TEXT(Table1[[#This Row],[Booking_Date]],"mmm")</f>
        <v>Oct</v>
      </c>
      <c r="V3943">
        <f>YEAR(Table1[[#This Row],[Booking_Date]])</f>
        <v>2025</v>
      </c>
      <c r="W3943" t="s">
        <v>104</v>
      </c>
      <c r="X3943" t="str">
        <f>IF(Table1[[#This Row],[Freight_Cost]]&gt;50000,"High","Low")</f>
        <v>Low</v>
      </c>
      <c r="Y3943" s="5" t="str">
        <f>IF(Table1[[#This Row],[Profit]]&gt;10000,"Good","Average")</f>
        <v>Average</v>
      </c>
      <c r="Z3943" s="5" t="str" cm="1">
        <f t="array" ref="Z3943">_xlfn.IFS(K3943&lt;=5,"Excellent",K3943&lt;=10,"Good",TRUE,"Delayed")</f>
        <v>Excellent</v>
      </c>
      <c r="AA3943" s="5" t="str">
        <f>_xlfn.XLOOKUP(Table1[[#This Row],[Shipment_ID]],A:A,E:E)</f>
        <v>ONE</v>
      </c>
      <c r="AB3943" s="5">
        <f t="shared" si="61"/>
        <v>2632.44</v>
      </c>
    </row>
    <row r="3944" spans="1:28">
      <c r="A3944" t="s">
        <v>4138</v>
      </c>
      <c r="B3944" s="1">
        <v>45554</v>
      </c>
      <c r="C3944" t="s">
        <v>50</v>
      </c>
      <c r="D3944" t="s">
        <v>51</v>
      </c>
      <c r="E3944" t="s">
        <v>99</v>
      </c>
      <c r="F3944" t="s">
        <v>32</v>
      </c>
      <c r="G3944" t="s">
        <v>59</v>
      </c>
      <c r="H3944">
        <v>10.35</v>
      </c>
      <c r="I3944">
        <v>2607</v>
      </c>
      <c r="J3944">
        <v>100.06</v>
      </c>
      <c r="K3944">
        <v>8</v>
      </c>
      <c r="L3944" t="s">
        <v>44</v>
      </c>
      <c r="M3944" t="s">
        <v>60</v>
      </c>
      <c r="N3944">
        <v>52606.2</v>
      </c>
      <c r="O3944" t="s">
        <v>69</v>
      </c>
      <c r="P3944" t="s">
        <v>62</v>
      </c>
      <c r="Q3944">
        <v>85.05</v>
      </c>
      <c r="R3944">
        <v>5628</v>
      </c>
      <c r="S3944">
        <v>4217.2</v>
      </c>
      <c r="T3944">
        <v>9426.08</v>
      </c>
      <c r="U3944" t="str">
        <f>TEXT(Table1[[#This Row],[Booking_Date]],"mmm")</f>
        <v>Sep</v>
      </c>
      <c r="V3944">
        <f>YEAR(Table1[[#This Row],[Booking_Date]])</f>
        <v>2024</v>
      </c>
      <c r="W3944" t="s">
        <v>48</v>
      </c>
      <c r="X3944" t="str">
        <f>IF(Table1[[#This Row],[Freight_Cost]]&gt;50000,"High","Low")</f>
        <v>High</v>
      </c>
      <c r="Y3944" s="5" t="str">
        <f>IF(Table1[[#This Row],[Profit]]&gt;10000,"Good","Average")</f>
        <v>Average</v>
      </c>
      <c r="Z3944" s="5" t="str" cm="1">
        <f t="array" ref="Z3944">_xlfn.IFS(K3944&lt;=5,"Excellent",K3944&lt;=10,"Good",TRUE,"Delayed")</f>
        <v>Good</v>
      </c>
      <c r="AA3944" s="5" t="str">
        <f>_xlfn.XLOOKUP(Table1[[#This Row],[Shipment_ID]],A:A,E:E)</f>
        <v>ONE</v>
      </c>
      <c r="AB3944" s="5">
        <f t="shared" si="61"/>
        <v>9426.08</v>
      </c>
    </row>
    <row r="3945" spans="1:28">
      <c r="A3945" t="s">
        <v>4139</v>
      </c>
      <c r="B3945" s="1">
        <v>45559</v>
      </c>
      <c r="C3945" t="s">
        <v>50</v>
      </c>
      <c r="D3945" t="s">
        <v>51</v>
      </c>
      <c r="E3945" t="s">
        <v>102</v>
      </c>
      <c r="F3945" t="s">
        <v>58</v>
      </c>
      <c r="G3945" t="s">
        <v>90</v>
      </c>
      <c r="H3945">
        <v>23.23</v>
      </c>
      <c r="I3945">
        <v>2754</v>
      </c>
      <c r="J3945">
        <v>96.43</v>
      </c>
      <c r="K3945">
        <v>6</v>
      </c>
      <c r="L3945" t="s">
        <v>34</v>
      </c>
      <c r="M3945" t="s">
        <v>35</v>
      </c>
      <c r="N3945">
        <v>86526.6</v>
      </c>
      <c r="O3945" t="s">
        <v>368</v>
      </c>
      <c r="P3945" t="s">
        <v>70</v>
      </c>
      <c r="Q3945">
        <v>87.57</v>
      </c>
      <c r="R3945">
        <v>6437.2</v>
      </c>
      <c r="S3945">
        <v>3423.08</v>
      </c>
      <c r="T3945">
        <v>13847.17</v>
      </c>
      <c r="U3945" t="str">
        <f>TEXT(Table1[[#This Row],[Booking_Date]],"mmm")</f>
        <v>Sep</v>
      </c>
      <c r="V3945">
        <f>YEAR(Table1[[#This Row],[Booking_Date]])</f>
        <v>2024</v>
      </c>
      <c r="W3945" t="s">
        <v>48</v>
      </c>
      <c r="X3945" t="str">
        <f>IF(Table1[[#This Row],[Freight_Cost]]&gt;50000,"High","Low")</f>
        <v>High</v>
      </c>
      <c r="Y3945" s="5" t="str">
        <f>IF(Table1[[#This Row],[Profit]]&gt;10000,"Good","Average")</f>
        <v>Good</v>
      </c>
      <c r="Z3945" s="5" t="str" cm="1">
        <f t="array" ref="Z3945">_xlfn.IFS(K3945&lt;=5,"Excellent",K3945&lt;=10,"Good",TRUE,"Delayed")</f>
        <v>Good</v>
      </c>
      <c r="AA3945" s="5" t="str">
        <f>_xlfn.XLOOKUP(Table1[[#This Row],[Shipment_ID]],A:A,E:E)</f>
        <v>Maersk</v>
      </c>
      <c r="AB3945" s="5">
        <f t="shared" si="61"/>
        <v>13847.17</v>
      </c>
    </row>
    <row r="3946" spans="1:28">
      <c r="A3946" t="s">
        <v>4140</v>
      </c>
      <c r="B3946" s="1">
        <v>46117</v>
      </c>
      <c r="C3946" t="s">
        <v>29</v>
      </c>
      <c r="D3946" t="s">
        <v>51</v>
      </c>
      <c r="E3946" t="s">
        <v>83</v>
      </c>
      <c r="F3946" t="s">
        <v>58</v>
      </c>
      <c r="G3946" t="s">
        <v>59</v>
      </c>
      <c r="H3946">
        <v>19.78</v>
      </c>
      <c r="I3946">
        <v>2145</v>
      </c>
      <c r="J3946">
        <v>88.39</v>
      </c>
      <c r="K3946">
        <v>6</v>
      </c>
      <c r="L3946" t="s">
        <v>44</v>
      </c>
      <c r="M3946" t="s">
        <v>60</v>
      </c>
      <c r="N3946">
        <v>66148.800000000003</v>
      </c>
      <c r="O3946" t="s">
        <v>527</v>
      </c>
      <c r="P3946" t="s">
        <v>37</v>
      </c>
      <c r="Q3946">
        <v>83.56</v>
      </c>
      <c r="R3946">
        <v>5081.2</v>
      </c>
      <c r="S3946">
        <v>1802.2</v>
      </c>
      <c r="T3946">
        <v>10340.73</v>
      </c>
      <c r="U3946" t="str">
        <f>TEXT(Table1[[#This Row],[Booking_Date]],"mmm")</f>
        <v>Apr</v>
      </c>
      <c r="V3946">
        <f>YEAR(Table1[[#This Row],[Booking_Date]])</f>
        <v>2026</v>
      </c>
      <c r="W3946" t="s">
        <v>75</v>
      </c>
      <c r="X3946" t="str">
        <f>IF(Table1[[#This Row],[Freight_Cost]]&gt;50000,"High","Low")</f>
        <v>High</v>
      </c>
      <c r="Y3946" s="5" t="str">
        <f>IF(Table1[[#This Row],[Profit]]&gt;10000,"Good","Average")</f>
        <v>Good</v>
      </c>
      <c r="Z3946" s="5" t="str" cm="1">
        <f t="array" ref="Z3946">_xlfn.IFS(K3946&lt;=5,"Excellent",K3946&lt;=10,"Good",TRUE,"Delayed")</f>
        <v>Good</v>
      </c>
      <c r="AA3946" s="5" t="str">
        <f>_xlfn.XLOOKUP(Table1[[#This Row],[Shipment_ID]],A:A,E:E)</f>
        <v>MSC</v>
      </c>
      <c r="AB3946" s="5">
        <f t="shared" si="61"/>
        <v>10340.73</v>
      </c>
    </row>
    <row r="3947" spans="1:28">
      <c r="A3947" t="s">
        <v>4141</v>
      </c>
      <c r="B3947" s="1">
        <v>46103</v>
      </c>
      <c r="C3947" t="s">
        <v>121</v>
      </c>
      <c r="D3947" t="s">
        <v>51</v>
      </c>
      <c r="E3947" t="s">
        <v>31</v>
      </c>
      <c r="F3947" t="s">
        <v>58</v>
      </c>
      <c r="G3947" t="s">
        <v>33</v>
      </c>
      <c r="H3947">
        <v>18.059999999999999</v>
      </c>
      <c r="I3947">
        <v>1722</v>
      </c>
      <c r="J3947">
        <v>86.57</v>
      </c>
      <c r="K3947">
        <v>5</v>
      </c>
      <c r="L3947" t="s">
        <v>68</v>
      </c>
      <c r="M3947" t="s">
        <v>35</v>
      </c>
      <c r="N3947">
        <v>65806.399999999994</v>
      </c>
      <c r="O3947" t="s">
        <v>518</v>
      </c>
      <c r="P3947" t="s">
        <v>74</v>
      </c>
      <c r="Q3947">
        <v>82.59</v>
      </c>
      <c r="R3947">
        <v>4166.3999999999996</v>
      </c>
      <c r="S3947">
        <v>4104.04</v>
      </c>
      <c r="T3947">
        <v>9635.2099999999991</v>
      </c>
      <c r="U3947" t="str">
        <f>TEXT(Table1[[#This Row],[Booking_Date]],"mmm")</f>
        <v>Mar</v>
      </c>
      <c r="V3947">
        <f>YEAR(Table1[[#This Row],[Booking_Date]])</f>
        <v>2026</v>
      </c>
      <c r="W3947" t="s">
        <v>38</v>
      </c>
      <c r="X3947" t="str">
        <f>IF(Table1[[#This Row],[Freight_Cost]]&gt;50000,"High","Low")</f>
        <v>High</v>
      </c>
      <c r="Y3947" s="5" t="str">
        <f>IF(Table1[[#This Row],[Profit]]&gt;10000,"Good","Average")</f>
        <v>Average</v>
      </c>
      <c r="Z3947" s="5" t="str" cm="1">
        <f t="array" ref="Z3947">_xlfn.IFS(K3947&lt;=5,"Excellent",K3947&lt;=10,"Good",TRUE,"Delayed")</f>
        <v>Excellent</v>
      </c>
      <c r="AA3947" s="5" t="str">
        <f>_xlfn.XLOOKUP(Table1[[#This Row],[Shipment_ID]],A:A,E:E)</f>
        <v>Hapag-Lloyd</v>
      </c>
      <c r="AB3947" s="5">
        <f t="shared" si="61"/>
        <v>9635.2099999999991</v>
      </c>
    </row>
    <row r="3948" spans="1:28">
      <c r="A3948" t="s">
        <v>4142</v>
      </c>
      <c r="B3948" s="1">
        <v>45854</v>
      </c>
      <c r="C3948" t="s">
        <v>40</v>
      </c>
      <c r="D3948" t="s">
        <v>72</v>
      </c>
      <c r="E3948" t="s">
        <v>57</v>
      </c>
      <c r="F3948" t="s">
        <v>58</v>
      </c>
      <c r="G3948" t="s">
        <v>67</v>
      </c>
      <c r="H3948">
        <v>14.44</v>
      </c>
      <c r="I3948">
        <v>1142</v>
      </c>
      <c r="J3948">
        <v>91.81</v>
      </c>
      <c r="K3948">
        <v>4</v>
      </c>
      <c r="L3948" t="s">
        <v>34</v>
      </c>
      <c r="M3948" t="s">
        <v>60</v>
      </c>
      <c r="N3948">
        <v>54717.2</v>
      </c>
      <c r="O3948" t="s">
        <v>564</v>
      </c>
      <c r="P3948" t="s">
        <v>54</v>
      </c>
      <c r="Q3948">
        <v>83.76</v>
      </c>
      <c r="R3948">
        <v>2861.6</v>
      </c>
      <c r="S3948">
        <v>4370.3</v>
      </c>
      <c r="T3948">
        <v>7287.95</v>
      </c>
      <c r="U3948" t="str">
        <f>TEXT(Table1[[#This Row],[Booking_Date]],"mmm")</f>
        <v>Jul</v>
      </c>
      <c r="V3948">
        <f>YEAR(Table1[[#This Row],[Booking_Date]])</f>
        <v>2025</v>
      </c>
      <c r="W3948" t="s">
        <v>48</v>
      </c>
      <c r="X3948" t="str">
        <f>IF(Table1[[#This Row],[Freight_Cost]]&gt;50000,"High","Low")</f>
        <v>High</v>
      </c>
      <c r="Y3948" s="5" t="str">
        <f>IF(Table1[[#This Row],[Profit]]&gt;10000,"Good","Average")</f>
        <v>Average</v>
      </c>
      <c r="Z3948" s="5" t="str" cm="1">
        <f t="array" ref="Z3948">_xlfn.IFS(K3948&lt;=5,"Excellent",K3948&lt;=10,"Good",TRUE,"Delayed")</f>
        <v>Excellent</v>
      </c>
      <c r="AA3948" s="5" t="str">
        <f>_xlfn.XLOOKUP(Table1[[#This Row],[Shipment_ID]],A:A,E:E)</f>
        <v>Evergreen</v>
      </c>
      <c r="AB3948" s="5">
        <f t="shared" si="61"/>
        <v>7287.95</v>
      </c>
    </row>
    <row r="3949" spans="1:28">
      <c r="A3949" t="s">
        <v>4143</v>
      </c>
      <c r="B3949" s="1">
        <v>46190</v>
      </c>
      <c r="C3949" t="s">
        <v>50</v>
      </c>
      <c r="D3949" t="s">
        <v>51</v>
      </c>
      <c r="E3949" t="s">
        <v>99</v>
      </c>
      <c r="F3949" t="s">
        <v>58</v>
      </c>
      <c r="G3949" t="s">
        <v>43</v>
      </c>
      <c r="H3949">
        <v>16.600000000000001</v>
      </c>
      <c r="I3949">
        <v>1074</v>
      </c>
      <c r="J3949">
        <v>91.38</v>
      </c>
      <c r="K3949">
        <v>4</v>
      </c>
      <c r="L3949" t="s">
        <v>34</v>
      </c>
      <c r="M3949" t="s">
        <v>35</v>
      </c>
      <c r="N3949">
        <v>59793.599999999999</v>
      </c>
      <c r="O3949" t="s">
        <v>91</v>
      </c>
      <c r="P3949" t="s">
        <v>78</v>
      </c>
      <c r="Q3949">
        <v>82.87</v>
      </c>
      <c r="R3949">
        <v>2812</v>
      </c>
      <c r="S3949">
        <v>2329.04</v>
      </c>
      <c r="T3949">
        <v>8346.2800000000007</v>
      </c>
      <c r="U3949" t="str">
        <f>TEXT(Table1[[#This Row],[Booking_Date]],"mmm")</f>
        <v>Jun</v>
      </c>
      <c r="V3949">
        <f>YEAR(Table1[[#This Row],[Booking_Date]])</f>
        <v>2026</v>
      </c>
      <c r="W3949" t="s">
        <v>75</v>
      </c>
      <c r="X3949" t="str">
        <f>IF(Table1[[#This Row],[Freight_Cost]]&gt;50000,"High","Low")</f>
        <v>High</v>
      </c>
      <c r="Y3949" s="5" t="str">
        <f>IF(Table1[[#This Row],[Profit]]&gt;10000,"Good","Average")</f>
        <v>Average</v>
      </c>
      <c r="Z3949" s="5" t="str" cm="1">
        <f t="array" ref="Z3949">_xlfn.IFS(K3949&lt;=5,"Excellent",K3949&lt;=10,"Good",TRUE,"Delayed")</f>
        <v>Excellent</v>
      </c>
      <c r="AA3949" s="5" t="str">
        <f>_xlfn.XLOOKUP(Table1[[#This Row],[Shipment_ID]],A:A,E:E)</f>
        <v>ONE</v>
      </c>
      <c r="AB3949" s="5">
        <f t="shared" si="61"/>
        <v>8346.2800000000007</v>
      </c>
    </row>
    <row r="3950" spans="1:28">
      <c r="A3950" t="s">
        <v>4144</v>
      </c>
      <c r="B3950" s="1">
        <v>45992</v>
      </c>
      <c r="C3950" t="s">
        <v>29</v>
      </c>
      <c r="D3950" t="s">
        <v>41</v>
      </c>
      <c r="E3950" t="s">
        <v>57</v>
      </c>
      <c r="F3950" t="s">
        <v>32</v>
      </c>
      <c r="G3950" t="s">
        <v>67</v>
      </c>
      <c r="H3950">
        <v>14.4</v>
      </c>
      <c r="I3950">
        <v>2353</v>
      </c>
      <c r="J3950">
        <v>97.04</v>
      </c>
      <c r="K3950">
        <v>5</v>
      </c>
      <c r="L3950" t="s">
        <v>44</v>
      </c>
      <c r="M3950" t="s">
        <v>45</v>
      </c>
      <c r="N3950">
        <v>54340.800000000003</v>
      </c>
      <c r="O3950" t="s">
        <v>224</v>
      </c>
      <c r="P3950" t="s">
        <v>70</v>
      </c>
      <c r="Q3950">
        <v>87.7</v>
      </c>
      <c r="R3950">
        <v>5282</v>
      </c>
      <c r="S3950">
        <v>3784.73</v>
      </c>
      <c r="T3950">
        <v>8011.56</v>
      </c>
      <c r="U3950" t="str">
        <f>TEXT(Table1[[#This Row],[Booking_Date]],"mmm")</f>
        <v>Dec</v>
      </c>
      <c r="V3950">
        <f>YEAR(Table1[[#This Row],[Booking_Date]])</f>
        <v>2025</v>
      </c>
      <c r="W3950" t="s">
        <v>104</v>
      </c>
      <c r="X3950" t="str">
        <f>IF(Table1[[#This Row],[Freight_Cost]]&gt;50000,"High","Low")</f>
        <v>High</v>
      </c>
      <c r="Y3950" s="5" t="str">
        <f>IF(Table1[[#This Row],[Profit]]&gt;10000,"Good","Average")</f>
        <v>Average</v>
      </c>
      <c r="Z3950" s="5" t="str" cm="1">
        <f t="array" ref="Z3950">_xlfn.IFS(K3950&lt;=5,"Excellent",K3950&lt;=10,"Good",TRUE,"Delayed")</f>
        <v>Excellent</v>
      </c>
      <c r="AA3950" s="5" t="str">
        <f>_xlfn.XLOOKUP(Table1[[#This Row],[Shipment_ID]],A:A,E:E)</f>
        <v>Evergreen</v>
      </c>
      <c r="AB3950" s="5">
        <f t="shared" si="61"/>
        <v>8011.56</v>
      </c>
    </row>
    <row r="3951" spans="1:28">
      <c r="A3951" t="s">
        <v>4145</v>
      </c>
      <c r="B3951" s="1">
        <v>46070</v>
      </c>
      <c r="C3951" t="s">
        <v>29</v>
      </c>
      <c r="D3951" t="s">
        <v>72</v>
      </c>
      <c r="E3951" t="s">
        <v>66</v>
      </c>
      <c r="F3951" t="s">
        <v>32</v>
      </c>
      <c r="G3951" t="s">
        <v>43</v>
      </c>
      <c r="H3951">
        <v>20.41</v>
      </c>
      <c r="I3951">
        <v>1172</v>
      </c>
      <c r="J3951">
        <v>104.65</v>
      </c>
      <c r="K3951">
        <v>2</v>
      </c>
      <c r="L3951" t="s">
        <v>68</v>
      </c>
      <c r="M3951" t="s">
        <v>60</v>
      </c>
      <c r="N3951">
        <v>47491</v>
      </c>
      <c r="O3951" t="s">
        <v>100</v>
      </c>
      <c r="P3951" t="s">
        <v>47</v>
      </c>
      <c r="Q3951">
        <v>87.24</v>
      </c>
      <c r="R3951">
        <v>3160.4</v>
      </c>
      <c r="S3951">
        <v>4890.9399999999996</v>
      </c>
      <c r="T3951">
        <v>5401.89</v>
      </c>
      <c r="U3951" t="str">
        <f>TEXT(Table1[[#This Row],[Booking_Date]],"mmm")</f>
        <v>Feb</v>
      </c>
      <c r="V3951">
        <f>YEAR(Table1[[#This Row],[Booking_Date]])</f>
        <v>2026</v>
      </c>
      <c r="W3951" t="s">
        <v>38</v>
      </c>
      <c r="X3951" t="str">
        <f>IF(Table1[[#This Row],[Freight_Cost]]&gt;50000,"High","Low")</f>
        <v>Low</v>
      </c>
      <c r="Y3951" s="5" t="str">
        <f>IF(Table1[[#This Row],[Profit]]&gt;10000,"Good","Average")</f>
        <v>Average</v>
      </c>
      <c r="Z3951" s="5" t="str" cm="1">
        <f t="array" ref="Z3951">_xlfn.IFS(K3951&lt;=5,"Excellent",K3951&lt;=10,"Good",TRUE,"Delayed")</f>
        <v>Excellent</v>
      </c>
      <c r="AA3951" s="5" t="str">
        <f>_xlfn.XLOOKUP(Table1[[#This Row],[Shipment_ID]],A:A,E:E)</f>
        <v>COSCO</v>
      </c>
      <c r="AB3951" s="5">
        <f t="shared" si="61"/>
        <v>5401.89</v>
      </c>
    </row>
    <row r="3952" spans="1:28">
      <c r="A3952" t="s">
        <v>4146</v>
      </c>
      <c r="B3952" s="1">
        <v>45497</v>
      </c>
      <c r="C3952" t="s">
        <v>40</v>
      </c>
      <c r="D3952" t="s">
        <v>82</v>
      </c>
      <c r="E3952" t="s">
        <v>99</v>
      </c>
      <c r="F3952" t="s">
        <v>58</v>
      </c>
      <c r="G3952" t="s">
        <v>90</v>
      </c>
      <c r="H3952">
        <v>15.53</v>
      </c>
      <c r="I3952">
        <v>886</v>
      </c>
      <c r="J3952">
        <v>86.01</v>
      </c>
      <c r="K3952">
        <v>4</v>
      </c>
      <c r="L3952" t="s">
        <v>44</v>
      </c>
      <c r="M3952" t="s">
        <v>45</v>
      </c>
      <c r="N3952">
        <v>48430.2</v>
      </c>
      <c r="O3952" t="s">
        <v>175</v>
      </c>
      <c r="P3952" t="s">
        <v>74</v>
      </c>
      <c r="Q3952">
        <v>83.74</v>
      </c>
      <c r="R3952">
        <v>2393.1999999999998</v>
      </c>
      <c r="S3952">
        <v>1973.15</v>
      </c>
      <c r="T3952">
        <v>4816.92</v>
      </c>
      <c r="U3952" t="str">
        <f>TEXT(Table1[[#This Row],[Booking_Date]],"mmm")</f>
        <v>Jul</v>
      </c>
      <c r="V3952">
        <f>YEAR(Table1[[#This Row],[Booking_Date]])</f>
        <v>2024</v>
      </c>
      <c r="W3952" t="s">
        <v>48</v>
      </c>
      <c r="X3952" t="str">
        <f>IF(Table1[[#This Row],[Freight_Cost]]&gt;50000,"High","Low")</f>
        <v>Low</v>
      </c>
      <c r="Y3952" s="5" t="str">
        <f>IF(Table1[[#This Row],[Profit]]&gt;10000,"Good","Average")</f>
        <v>Average</v>
      </c>
      <c r="Z3952" s="5" t="str" cm="1">
        <f t="array" ref="Z3952">_xlfn.IFS(K3952&lt;=5,"Excellent",K3952&lt;=10,"Good",TRUE,"Delayed")</f>
        <v>Excellent</v>
      </c>
      <c r="AA3952" s="5" t="str">
        <f>_xlfn.XLOOKUP(Table1[[#This Row],[Shipment_ID]],A:A,E:E)</f>
        <v>ONE</v>
      </c>
      <c r="AB3952" s="5">
        <f t="shared" si="61"/>
        <v>4816.92</v>
      </c>
    </row>
    <row r="3953" spans="1:28">
      <c r="A3953" t="s">
        <v>4147</v>
      </c>
      <c r="B3953" s="1">
        <v>45725</v>
      </c>
      <c r="C3953" t="s">
        <v>89</v>
      </c>
      <c r="D3953" t="s">
        <v>108</v>
      </c>
      <c r="E3953" t="s">
        <v>99</v>
      </c>
      <c r="F3953" t="s">
        <v>32</v>
      </c>
      <c r="G3953" t="s">
        <v>90</v>
      </c>
      <c r="H3953">
        <v>24.33</v>
      </c>
      <c r="I3953">
        <v>1110</v>
      </c>
      <c r="J3953">
        <v>89.43</v>
      </c>
      <c r="K3953">
        <v>4</v>
      </c>
      <c r="L3953" t="s">
        <v>34</v>
      </c>
      <c r="M3953" t="s">
        <v>45</v>
      </c>
      <c r="N3953">
        <v>52448.6</v>
      </c>
      <c r="O3953" t="s">
        <v>156</v>
      </c>
      <c r="P3953" t="s">
        <v>78</v>
      </c>
      <c r="Q3953">
        <v>85.32</v>
      </c>
      <c r="R3953">
        <v>3193.2</v>
      </c>
      <c r="S3953">
        <v>4900.92</v>
      </c>
      <c r="T3953">
        <v>6247.72</v>
      </c>
      <c r="U3953" t="str">
        <f>TEXT(Table1[[#This Row],[Booking_Date]],"mmm")</f>
        <v>Mar</v>
      </c>
      <c r="V3953">
        <f>YEAR(Table1[[#This Row],[Booking_Date]])</f>
        <v>2025</v>
      </c>
      <c r="W3953" t="s">
        <v>38</v>
      </c>
      <c r="X3953" t="str">
        <f>IF(Table1[[#This Row],[Freight_Cost]]&gt;50000,"High","Low")</f>
        <v>High</v>
      </c>
      <c r="Y3953" s="5" t="str">
        <f>IF(Table1[[#This Row],[Profit]]&gt;10000,"Good","Average")</f>
        <v>Average</v>
      </c>
      <c r="Z3953" s="5" t="str" cm="1">
        <f t="array" ref="Z3953">_xlfn.IFS(K3953&lt;=5,"Excellent",K3953&lt;=10,"Good",TRUE,"Delayed")</f>
        <v>Excellent</v>
      </c>
      <c r="AA3953" s="5" t="str">
        <f>_xlfn.XLOOKUP(Table1[[#This Row],[Shipment_ID]],A:A,E:E)</f>
        <v>ONE</v>
      </c>
      <c r="AB3953" s="5">
        <f t="shared" si="61"/>
        <v>6247.72</v>
      </c>
    </row>
    <row r="3954" spans="1:28">
      <c r="A3954" t="s">
        <v>4148</v>
      </c>
      <c r="B3954" s="1">
        <v>45609</v>
      </c>
      <c r="C3954" t="s">
        <v>29</v>
      </c>
      <c r="D3954" t="s">
        <v>82</v>
      </c>
      <c r="E3954" t="s">
        <v>31</v>
      </c>
      <c r="F3954" t="s">
        <v>32</v>
      </c>
      <c r="G3954" t="s">
        <v>67</v>
      </c>
      <c r="H3954">
        <v>26.37</v>
      </c>
      <c r="I3954">
        <v>2668</v>
      </c>
      <c r="J3954">
        <v>90.22</v>
      </c>
      <c r="K3954">
        <v>6</v>
      </c>
      <c r="L3954" t="s">
        <v>68</v>
      </c>
      <c r="M3954" t="s">
        <v>35</v>
      </c>
      <c r="N3954">
        <v>73075.399999999994</v>
      </c>
      <c r="O3954" t="s">
        <v>111</v>
      </c>
      <c r="P3954" t="s">
        <v>62</v>
      </c>
      <c r="Q3954">
        <v>87.01</v>
      </c>
      <c r="R3954">
        <v>6390.8</v>
      </c>
      <c r="S3954">
        <v>4661.82</v>
      </c>
      <c r="T3954">
        <v>11234.73</v>
      </c>
      <c r="U3954" t="str">
        <f>TEXT(Table1[[#This Row],[Booking_Date]],"mmm")</f>
        <v>Nov</v>
      </c>
      <c r="V3954">
        <f>YEAR(Table1[[#This Row],[Booking_Date]])</f>
        <v>2024</v>
      </c>
      <c r="W3954" t="s">
        <v>104</v>
      </c>
      <c r="X3954" t="str">
        <f>IF(Table1[[#This Row],[Freight_Cost]]&gt;50000,"High","Low")</f>
        <v>High</v>
      </c>
      <c r="Y3954" s="5" t="str">
        <f>IF(Table1[[#This Row],[Profit]]&gt;10000,"Good","Average")</f>
        <v>Good</v>
      </c>
      <c r="Z3954" s="5" t="str" cm="1">
        <f t="array" ref="Z3954">_xlfn.IFS(K3954&lt;=5,"Excellent",K3954&lt;=10,"Good",TRUE,"Delayed")</f>
        <v>Good</v>
      </c>
      <c r="AA3954" s="5" t="str">
        <f>_xlfn.XLOOKUP(Table1[[#This Row],[Shipment_ID]],A:A,E:E)</f>
        <v>Hapag-Lloyd</v>
      </c>
      <c r="AB3954" s="5">
        <f t="shared" si="61"/>
        <v>11234.73</v>
      </c>
    </row>
    <row r="3955" spans="1:28">
      <c r="A3955" t="s">
        <v>4149</v>
      </c>
      <c r="B3955" s="1">
        <v>46072</v>
      </c>
      <c r="C3955" t="s">
        <v>115</v>
      </c>
      <c r="D3955" t="s">
        <v>41</v>
      </c>
      <c r="E3955" t="s">
        <v>31</v>
      </c>
      <c r="F3955" t="s">
        <v>32</v>
      </c>
      <c r="G3955" t="s">
        <v>84</v>
      </c>
      <c r="H3955">
        <v>22.04</v>
      </c>
      <c r="I3955">
        <v>656</v>
      </c>
      <c r="J3955">
        <v>102.39</v>
      </c>
      <c r="K3955">
        <v>3</v>
      </c>
      <c r="L3955" t="s">
        <v>68</v>
      </c>
      <c r="M3955" t="s">
        <v>35</v>
      </c>
      <c r="N3955">
        <v>46494.8</v>
      </c>
      <c r="O3955" t="s">
        <v>178</v>
      </c>
      <c r="P3955" t="s">
        <v>74</v>
      </c>
      <c r="Q3955">
        <v>86.99</v>
      </c>
      <c r="R3955">
        <v>2193.6</v>
      </c>
      <c r="S3955">
        <v>3338.35</v>
      </c>
      <c r="T3955">
        <v>7411.09</v>
      </c>
      <c r="U3955" t="str">
        <f>TEXT(Table1[[#This Row],[Booking_Date]],"mmm")</f>
        <v>Feb</v>
      </c>
      <c r="V3955">
        <f>YEAR(Table1[[#This Row],[Booking_Date]])</f>
        <v>2026</v>
      </c>
      <c r="W3955" t="s">
        <v>38</v>
      </c>
      <c r="X3955" t="str">
        <f>IF(Table1[[#This Row],[Freight_Cost]]&gt;50000,"High","Low")</f>
        <v>Low</v>
      </c>
      <c r="Y3955" s="5" t="str">
        <f>IF(Table1[[#This Row],[Profit]]&gt;10000,"Good","Average")</f>
        <v>Average</v>
      </c>
      <c r="Z3955" s="5" t="str" cm="1">
        <f t="array" ref="Z3955">_xlfn.IFS(K3955&lt;=5,"Excellent",K3955&lt;=10,"Good",TRUE,"Delayed")</f>
        <v>Excellent</v>
      </c>
      <c r="AA3955" s="5" t="str">
        <f>_xlfn.XLOOKUP(Table1[[#This Row],[Shipment_ID]],A:A,E:E)</f>
        <v>Hapag-Lloyd</v>
      </c>
      <c r="AB3955" s="5">
        <f t="shared" si="61"/>
        <v>7411.09</v>
      </c>
    </row>
    <row r="3956" spans="1:28">
      <c r="A3956" t="s">
        <v>4150</v>
      </c>
      <c r="B3956" s="1">
        <v>46157</v>
      </c>
      <c r="C3956" t="s">
        <v>64</v>
      </c>
      <c r="D3956" t="s">
        <v>41</v>
      </c>
      <c r="E3956" t="s">
        <v>66</v>
      </c>
      <c r="F3956" t="s">
        <v>58</v>
      </c>
      <c r="G3956" t="s">
        <v>33</v>
      </c>
      <c r="H3956">
        <v>14.25</v>
      </c>
      <c r="I3956">
        <v>1957</v>
      </c>
      <c r="J3956">
        <v>95.04</v>
      </c>
      <c r="K3956">
        <v>4</v>
      </c>
      <c r="L3956" t="s">
        <v>44</v>
      </c>
      <c r="M3956" t="s">
        <v>45</v>
      </c>
      <c r="N3956">
        <v>61213.8</v>
      </c>
      <c r="O3956" t="s">
        <v>61</v>
      </c>
      <c r="P3956" t="s">
        <v>37</v>
      </c>
      <c r="Q3956">
        <v>83.97</v>
      </c>
      <c r="R3956">
        <v>4484</v>
      </c>
      <c r="S3956">
        <v>2748.39</v>
      </c>
      <c r="T3956">
        <v>6554.66</v>
      </c>
      <c r="U3956" t="str">
        <f>TEXT(Table1[[#This Row],[Booking_Date]],"mmm")</f>
        <v>May</v>
      </c>
      <c r="V3956">
        <f>YEAR(Table1[[#This Row],[Booking_Date]])</f>
        <v>2026</v>
      </c>
      <c r="W3956" t="s">
        <v>75</v>
      </c>
      <c r="X3956" t="str">
        <f>IF(Table1[[#This Row],[Freight_Cost]]&gt;50000,"High","Low")</f>
        <v>High</v>
      </c>
      <c r="Y3956" s="5" t="str">
        <f>IF(Table1[[#This Row],[Profit]]&gt;10000,"Good","Average")</f>
        <v>Average</v>
      </c>
      <c r="Z3956" s="5" t="str" cm="1">
        <f t="array" ref="Z3956">_xlfn.IFS(K3956&lt;=5,"Excellent",K3956&lt;=10,"Good",TRUE,"Delayed")</f>
        <v>Excellent</v>
      </c>
      <c r="AA3956" s="5" t="str">
        <f>_xlfn.XLOOKUP(Table1[[#This Row],[Shipment_ID]],A:A,E:E)</f>
        <v>COSCO</v>
      </c>
      <c r="AB3956" s="5">
        <f t="shared" si="61"/>
        <v>6554.66</v>
      </c>
    </row>
    <row r="3957" spans="1:28">
      <c r="A3957" t="s">
        <v>4151</v>
      </c>
      <c r="B3957" s="1">
        <v>46059</v>
      </c>
      <c r="C3957" t="s">
        <v>50</v>
      </c>
      <c r="D3957" t="s">
        <v>82</v>
      </c>
      <c r="E3957" t="s">
        <v>66</v>
      </c>
      <c r="F3957" t="s">
        <v>32</v>
      </c>
      <c r="G3957" t="s">
        <v>52</v>
      </c>
      <c r="H3957">
        <v>26.93</v>
      </c>
      <c r="I3957">
        <v>2561</v>
      </c>
      <c r="J3957">
        <v>88.57</v>
      </c>
      <c r="K3957">
        <v>6</v>
      </c>
      <c r="L3957" t="s">
        <v>68</v>
      </c>
      <c r="M3957" t="s">
        <v>35</v>
      </c>
      <c r="N3957">
        <v>72097.399999999994</v>
      </c>
      <c r="O3957" t="s">
        <v>341</v>
      </c>
      <c r="P3957" t="s">
        <v>54</v>
      </c>
      <c r="Q3957">
        <v>86.41</v>
      </c>
      <c r="R3957">
        <v>6199.2</v>
      </c>
      <c r="S3957">
        <v>1584.22</v>
      </c>
      <c r="T3957">
        <v>6772.93</v>
      </c>
      <c r="U3957" t="str">
        <f>TEXT(Table1[[#This Row],[Booking_Date]],"mmm")</f>
        <v>Feb</v>
      </c>
      <c r="V3957">
        <f>YEAR(Table1[[#This Row],[Booking_Date]])</f>
        <v>2026</v>
      </c>
      <c r="W3957" t="s">
        <v>38</v>
      </c>
      <c r="X3957" t="str">
        <f>IF(Table1[[#This Row],[Freight_Cost]]&gt;50000,"High","Low")</f>
        <v>High</v>
      </c>
      <c r="Y3957" s="5" t="str">
        <f>IF(Table1[[#This Row],[Profit]]&gt;10000,"Good","Average")</f>
        <v>Average</v>
      </c>
      <c r="Z3957" s="5" t="str" cm="1">
        <f t="array" ref="Z3957">_xlfn.IFS(K3957&lt;=5,"Excellent",K3957&lt;=10,"Good",TRUE,"Delayed")</f>
        <v>Good</v>
      </c>
      <c r="AA3957" s="5" t="str">
        <f>_xlfn.XLOOKUP(Table1[[#This Row],[Shipment_ID]],A:A,E:E)</f>
        <v>COSCO</v>
      </c>
      <c r="AB3957" s="5">
        <f t="shared" si="61"/>
        <v>6772.93</v>
      </c>
    </row>
    <row r="3958" spans="1:28">
      <c r="A3958" t="s">
        <v>4152</v>
      </c>
      <c r="B3958" s="1">
        <v>46181</v>
      </c>
      <c r="C3958" t="s">
        <v>29</v>
      </c>
      <c r="D3958" t="s">
        <v>41</v>
      </c>
      <c r="E3958" t="s">
        <v>57</v>
      </c>
      <c r="F3958" t="s">
        <v>58</v>
      </c>
      <c r="G3958" t="s">
        <v>84</v>
      </c>
      <c r="H3958">
        <v>20.94</v>
      </c>
      <c r="I3958">
        <v>2544</v>
      </c>
      <c r="J3958">
        <v>94.07</v>
      </c>
      <c r="K3958">
        <v>6</v>
      </c>
      <c r="L3958" t="s">
        <v>68</v>
      </c>
      <c r="M3958" t="s">
        <v>45</v>
      </c>
      <c r="N3958">
        <v>76662.399999999994</v>
      </c>
      <c r="O3958" t="s">
        <v>272</v>
      </c>
      <c r="P3958" t="s">
        <v>54</v>
      </c>
      <c r="Q3958">
        <v>82.08</v>
      </c>
      <c r="R3958">
        <v>5925.6</v>
      </c>
      <c r="S3958">
        <v>4099.3599999999997</v>
      </c>
      <c r="T3958">
        <v>12168.6</v>
      </c>
      <c r="U3958" t="str">
        <f>TEXT(Table1[[#This Row],[Booking_Date]],"mmm")</f>
        <v>Jun</v>
      </c>
      <c r="V3958">
        <f>YEAR(Table1[[#This Row],[Booking_Date]])</f>
        <v>2026</v>
      </c>
      <c r="W3958" t="s">
        <v>75</v>
      </c>
      <c r="X3958" t="str">
        <f>IF(Table1[[#This Row],[Freight_Cost]]&gt;50000,"High","Low")</f>
        <v>High</v>
      </c>
      <c r="Y3958" s="5" t="str">
        <f>IF(Table1[[#This Row],[Profit]]&gt;10000,"Good","Average")</f>
        <v>Good</v>
      </c>
      <c r="Z3958" s="5" t="str" cm="1">
        <f t="array" ref="Z3958">_xlfn.IFS(K3958&lt;=5,"Excellent",K3958&lt;=10,"Good",TRUE,"Delayed")</f>
        <v>Good</v>
      </c>
      <c r="AA3958" s="5" t="str">
        <f>_xlfn.XLOOKUP(Table1[[#This Row],[Shipment_ID]],A:A,E:E)</f>
        <v>Evergreen</v>
      </c>
      <c r="AB3958" s="5">
        <f t="shared" si="61"/>
        <v>12168.6</v>
      </c>
    </row>
    <row r="3959" spans="1:28">
      <c r="A3959" t="s">
        <v>4153</v>
      </c>
      <c r="B3959" s="1">
        <v>45735</v>
      </c>
      <c r="C3959" t="s">
        <v>50</v>
      </c>
      <c r="D3959" t="s">
        <v>56</v>
      </c>
      <c r="E3959" t="s">
        <v>57</v>
      </c>
      <c r="F3959" t="s">
        <v>32</v>
      </c>
      <c r="G3959" t="s">
        <v>43</v>
      </c>
      <c r="H3959">
        <v>27.47</v>
      </c>
      <c r="I3959">
        <v>2553</v>
      </c>
      <c r="J3959">
        <v>100.62</v>
      </c>
      <c r="K3959">
        <v>7</v>
      </c>
      <c r="L3959" t="s">
        <v>68</v>
      </c>
      <c r="M3959" t="s">
        <v>45</v>
      </c>
      <c r="N3959">
        <v>71433.399999999994</v>
      </c>
      <c r="O3959" t="s">
        <v>211</v>
      </c>
      <c r="P3959" t="s">
        <v>62</v>
      </c>
      <c r="Q3959">
        <v>88.42</v>
      </c>
      <c r="R3959">
        <v>6204.8</v>
      </c>
      <c r="S3959">
        <v>4877.9799999999996</v>
      </c>
      <c r="T3959">
        <v>9140.23</v>
      </c>
      <c r="U3959" t="str">
        <f>TEXT(Table1[[#This Row],[Booking_Date]],"mmm")</f>
        <v>Mar</v>
      </c>
      <c r="V3959">
        <f>YEAR(Table1[[#This Row],[Booking_Date]])</f>
        <v>2025</v>
      </c>
      <c r="W3959" t="s">
        <v>38</v>
      </c>
      <c r="X3959" t="str">
        <f>IF(Table1[[#This Row],[Freight_Cost]]&gt;50000,"High","Low")</f>
        <v>High</v>
      </c>
      <c r="Y3959" s="5" t="str">
        <f>IF(Table1[[#This Row],[Profit]]&gt;10000,"Good","Average")</f>
        <v>Average</v>
      </c>
      <c r="Z3959" s="5" t="str" cm="1">
        <f t="array" ref="Z3959">_xlfn.IFS(K3959&lt;=5,"Excellent",K3959&lt;=10,"Good",TRUE,"Delayed")</f>
        <v>Good</v>
      </c>
      <c r="AA3959" s="5" t="str">
        <f>_xlfn.XLOOKUP(Table1[[#This Row],[Shipment_ID]],A:A,E:E)</f>
        <v>Evergreen</v>
      </c>
      <c r="AB3959" s="5">
        <f t="shared" si="61"/>
        <v>9140.23</v>
      </c>
    </row>
    <row r="3960" spans="1:28">
      <c r="A3960" t="s">
        <v>4154</v>
      </c>
      <c r="B3960" s="1">
        <v>45598</v>
      </c>
      <c r="C3960" t="s">
        <v>115</v>
      </c>
      <c r="D3960" t="s">
        <v>82</v>
      </c>
      <c r="E3960" t="s">
        <v>66</v>
      </c>
      <c r="F3960" t="s">
        <v>32</v>
      </c>
      <c r="G3960" t="s">
        <v>67</v>
      </c>
      <c r="H3960">
        <v>14.01</v>
      </c>
      <c r="I3960">
        <v>2781</v>
      </c>
      <c r="J3960">
        <v>93.47</v>
      </c>
      <c r="K3960">
        <v>7</v>
      </c>
      <c r="L3960" t="s">
        <v>44</v>
      </c>
      <c r="M3960" t="s">
        <v>60</v>
      </c>
      <c r="N3960">
        <v>57197.4</v>
      </c>
      <c r="O3960" t="s">
        <v>182</v>
      </c>
      <c r="P3960" t="s">
        <v>74</v>
      </c>
      <c r="Q3960">
        <v>88.64</v>
      </c>
      <c r="R3960">
        <v>6122.4</v>
      </c>
      <c r="S3960">
        <v>2253.11</v>
      </c>
      <c r="T3960">
        <v>7822.21</v>
      </c>
      <c r="U3960" t="str">
        <f>TEXT(Table1[[#This Row],[Booking_Date]],"mmm")</f>
        <v>Nov</v>
      </c>
      <c r="V3960">
        <f>YEAR(Table1[[#This Row],[Booking_Date]])</f>
        <v>2024</v>
      </c>
      <c r="W3960" t="s">
        <v>104</v>
      </c>
      <c r="X3960" t="str">
        <f>IF(Table1[[#This Row],[Freight_Cost]]&gt;50000,"High","Low")</f>
        <v>High</v>
      </c>
      <c r="Y3960" s="5" t="str">
        <f>IF(Table1[[#This Row],[Profit]]&gt;10000,"Good","Average")</f>
        <v>Average</v>
      </c>
      <c r="Z3960" s="5" t="str" cm="1">
        <f t="array" ref="Z3960">_xlfn.IFS(K3960&lt;=5,"Excellent",K3960&lt;=10,"Good",TRUE,"Delayed")</f>
        <v>Good</v>
      </c>
      <c r="AA3960" s="5" t="str">
        <f>_xlfn.XLOOKUP(Table1[[#This Row],[Shipment_ID]],A:A,E:E)</f>
        <v>COSCO</v>
      </c>
      <c r="AB3960" s="5">
        <f t="shared" si="61"/>
        <v>7822.21</v>
      </c>
    </row>
    <row r="3961" spans="1:28">
      <c r="A3961" t="s">
        <v>4155</v>
      </c>
      <c r="B3961" s="1">
        <v>45529</v>
      </c>
      <c r="C3961" t="s">
        <v>115</v>
      </c>
      <c r="D3961" t="s">
        <v>65</v>
      </c>
      <c r="E3961" t="s">
        <v>31</v>
      </c>
      <c r="F3961" t="s">
        <v>58</v>
      </c>
      <c r="G3961" t="s">
        <v>33</v>
      </c>
      <c r="H3961">
        <v>13.33</v>
      </c>
      <c r="I3961">
        <v>2510</v>
      </c>
      <c r="J3961">
        <v>98.39</v>
      </c>
      <c r="K3961">
        <v>7</v>
      </c>
      <c r="L3961" t="s">
        <v>44</v>
      </c>
      <c r="M3961" t="s">
        <v>45</v>
      </c>
      <c r="N3961">
        <v>67423.8</v>
      </c>
      <c r="O3961" t="s">
        <v>85</v>
      </c>
      <c r="P3961" t="s">
        <v>62</v>
      </c>
      <c r="Q3961">
        <v>82.37</v>
      </c>
      <c r="R3961">
        <v>5553.2</v>
      </c>
      <c r="S3961">
        <v>2028.8</v>
      </c>
      <c r="T3961">
        <v>11158.36</v>
      </c>
      <c r="U3961" t="str">
        <f>TEXT(Table1[[#This Row],[Booking_Date]],"mmm")</f>
        <v>Aug</v>
      </c>
      <c r="V3961">
        <f>YEAR(Table1[[#This Row],[Booking_Date]])</f>
        <v>2024</v>
      </c>
      <c r="W3961" t="s">
        <v>48</v>
      </c>
      <c r="X3961" t="str">
        <f>IF(Table1[[#This Row],[Freight_Cost]]&gt;50000,"High","Low")</f>
        <v>High</v>
      </c>
      <c r="Y3961" s="5" t="str">
        <f>IF(Table1[[#This Row],[Profit]]&gt;10000,"Good","Average")</f>
        <v>Good</v>
      </c>
      <c r="Z3961" s="5" t="str" cm="1">
        <f t="array" ref="Z3961">_xlfn.IFS(K3961&lt;=5,"Excellent",K3961&lt;=10,"Good",TRUE,"Delayed")</f>
        <v>Good</v>
      </c>
      <c r="AA3961" s="5" t="str">
        <f>_xlfn.XLOOKUP(Table1[[#This Row],[Shipment_ID]],A:A,E:E)</f>
        <v>Hapag-Lloyd</v>
      </c>
      <c r="AB3961" s="5">
        <f t="shared" si="61"/>
        <v>11158.36</v>
      </c>
    </row>
    <row r="3962" spans="1:28">
      <c r="A3962" t="s">
        <v>4156</v>
      </c>
      <c r="B3962" s="1">
        <v>45382</v>
      </c>
      <c r="C3962" t="s">
        <v>29</v>
      </c>
      <c r="D3962" t="s">
        <v>65</v>
      </c>
      <c r="E3962" t="s">
        <v>66</v>
      </c>
      <c r="F3962" t="s">
        <v>58</v>
      </c>
      <c r="G3962" t="s">
        <v>52</v>
      </c>
      <c r="H3962">
        <v>13.33</v>
      </c>
      <c r="I3962">
        <v>1889</v>
      </c>
      <c r="J3962">
        <v>95.79</v>
      </c>
      <c r="K3962">
        <v>4</v>
      </c>
      <c r="L3962" t="s">
        <v>68</v>
      </c>
      <c r="M3962" t="s">
        <v>60</v>
      </c>
      <c r="N3962">
        <v>60659.8</v>
      </c>
      <c r="O3962" t="s">
        <v>211</v>
      </c>
      <c r="P3962" t="s">
        <v>37</v>
      </c>
      <c r="Q3962">
        <v>81.58</v>
      </c>
      <c r="R3962">
        <v>4311.2</v>
      </c>
      <c r="S3962">
        <v>1693.33</v>
      </c>
      <c r="T3962">
        <v>10282.719999999999</v>
      </c>
      <c r="U3962" t="str">
        <f>TEXT(Table1[[#This Row],[Booking_Date]],"mmm")</f>
        <v>Mar</v>
      </c>
      <c r="V3962">
        <f>YEAR(Table1[[#This Row],[Booking_Date]])</f>
        <v>2024</v>
      </c>
      <c r="W3962" t="s">
        <v>38</v>
      </c>
      <c r="X3962" t="str">
        <f>IF(Table1[[#This Row],[Freight_Cost]]&gt;50000,"High","Low")</f>
        <v>High</v>
      </c>
      <c r="Y3962" s="5" t="str">
        <f>IF(Table1[[#This Row],[Profit]]&gt;10000,"Good","Average")</f>
        <v>Good</v>
      </c>
      <c r="Z3962" s="5" t="str" cm="1">
        <f t="array" ref="Z3962">_xlfn.IFS(K3962&lt;=5,"Excellent",K3962&lt;=10,"Good",TRUE,"Delayed")</f>
        <v>Excellent</v>
      </c>
      <c r="AA3962" s="5" t="str">
        <f>_xlfn.XLOOKUP(Table1[[#This Row],[Shipment_ID]],A:A,E:E)</f>
        <v>COSCO</v>
      </c>
      <c r="AB3962" s="5">
        <f t="shared" si="61"/>
        <v>10282.719999999999</v>
      </c>
    </row>
    <row r="3963" spans="1:28">
      <c r="A3963" t="s">
        <v>4157</v>
      </c>
      <c r="B3963" s="1">
        <v>45895</v>
      </c>
      <c r="C3963" t="s">
        <v>40</v>
      </c>
      <c r="D3963" t="s">
        <v>108</v>
      </c>
      <c r="E3963" t="s">
        <v>42</v>
      </c>
      <c r="F3963" t="s">
        <v>32</v>
      </c>
      <c r="G3963" t="s">
        <v>90</v>
      </c>
      <c r="H3963">
        <v>26.16</v>
      </c>
      <c r="I3963">
        <v>732</v>
      </c>
      <c r="J3963">
        <v>95.55</v>
      </c>
      <c r="K3963">
        <v>3</v>
      </c>
      <c r="L3963" t="s">
        <v>44</v>
      </c>
      <c r="M3963" t="s">
        <v>35</v>
      </c>
      <c r="N3963">
        <v>47794</v>
      </c>
      <c r="O3963" t="s">
        <v>268</v>
      </c>
      <c r="P3963" t="s">
        <v>47</v>
      </c>
      <c r="Q3963">
        <v>84.96</v>
      </c>
      <c r="R3963">
        <v>2510.4</v>
      </c>
      <c r="S3963">
        <v>4599.17</v>
      </c>
      <c r="T3963">
        <v>4198.79</v>
      </c>
      <c r="U3963" t="str">
        <f>TEXT(Table1[[#This Row],[Booking_Date]],"mmm")</f>
        <v>Aug</v>
      </c>
      <c r="V3963">
        <f>YEAR(Table1[[#This Row],[Booking_Date]])</f>
        <v>2025</v>
      </c>
      <c r="W3963" t="s">
        <v>48</v>
      </c>
      <c r="X3963" t="str">
        <f>IF(Table1[[#This Row],[Freight_Cost]]&gt;50000,"High","Low")</f>
        <v>Low</v>
      </c>
      <c r="Y3963" s="5" t="str">
        <f>IF(Table1[[#This Row],[Profit]]&gt;10000,"Good","Average")</f>
        <v>Average</v>
      </c>
      <c r="Z3963" s="5" t="str" cm="1">
        <f t="array" ref="Z3963">_xlfn.IFS(K3963&lt;=5,"Excellent",K3963&lt;=10,"Good",TRUE,"Delayed")</f>
        <v>Excellent</v>
      </c>
      <c r="AA3963" s="5" t="str">
        <f>_xlfn.XLOOKUP(Table1[[#This Row],[Shipment_ID]],A:A,E:E)</f>
        <v>CMA CGM</v>
      </c>
      <c r="AB3963" s="5">
        <f t="shared" si="61"/>
        <v>4198.79</v>
      </c>
    </row>
    <row r="3964" spans="1:28">
      <c r="A3964" t="s">
        <v>4158</v>
      </c>
      <c r="B3964" s="1">
        <v>45433</v>
      </c>
      <c r="C3964" t="s">
        <v>40</v>
      </c>
      <c r="D3964" t="s">
        <v>41</v>
      </c>
      <c r="E3964" t="s">
        <v>31</v>
      </c>
      <c r="F3964" t="s">
        <v>32</v>
      </c>
      <c r="G3964" t="s">
        <v>90</v>
      </c>
      <c r="H3964">
        <v>16.16</v>
      </c>
      <c r="I3964">
        <v>2429</v>
      </c>
      <c r="J3964">
        <v>99.89</v>
      </c>
      <c r="K3964">
        <v>8</v>
      </c>
      <c r="L3964" t="s">
        <v>34</v>
      </c>
      <c r="M3964" t="s">
        <v>35</v>
      </c>
      <c r="N3964">
        <v>64678.8</v>
      </c>
      <c r="O3964" t="s">
        <v>479</v>
      </c>
      <c r="P3964" t="s">
        <v>54</v>
      </c>
      <c r="Q3964">
        <v>87.84</v>
      </c>
      <c r="R3964">
        <v>5504.4</v>
      </c>
      <c r="S3964">
        <v>2619.35</v>
      </c>
      <c r="T3964">
        <v>8248.06</v>
      </c>
      <c r="U3964" t="str">
        <f>TEXT(Table1[[#This Row],[Booking_Date]],"mmm")</f>
        <v>May</v>
      </c>
      <c r="V3964">
        <f>YEAR(Table1[[#This Row],[Booking_Date]])</f>
        <v>2024</v>
      </c>
      <c r="W3964" t="s">
        <v>75</v>
      </c>
      <c r="X3964" t="str">
        <f>IF(Table1[[#This Row],[Freight_Cost]]&gt;50000,"High","Low")</f>
        <v>High</v>
      </c>
      <c r="Y3964" s="5" t="str">
        <f>IF(Table1[[#This Row],[Profit]]&gt;10000,"Good","Average")</f>
        <v>Average</v>
      </c>
      <c r="Z3964" s="5" t="str" cm="1">
        <f t="array" ref="Z3964">_xlfn.IFS(K3964&lt;=5,"Excellent",K3964&lt;=10,"Good",TRUE,"Delayed")</f>
        <v>Good</v>
      </c>
      <c r="AA3964" s="5" t="str">
        <f>_xlfn.XLOOKUP(Table1[[#This Row],[Shipment_ID]],A:A,E:E)</f>
        <v>Hapag-Lloyd</v>
      </c>
      <c r="AB3964" s="5">
        <f t="shared" si="61"/>
        <v>8248.06</v>
      </c>
    </row>
    <row r="3965" spans="1:28">
      <c r="A3965" t="s">
        <v>4159</v>
      </c>
      <c r="B3965" s="1">
        <v>45692</v>
      </c>
      <c r="C3965" t="s">
        <v>50</v>
      </c>
      <c r="D3965" t="s">
        <v>56</v>
      </c>
      <c r="E3965" t="s">
        <v>31</v>
      </c>
      <c r="F3965" t="s">
        <v>32</v>
      </c>
      <c r="G3965" t="s">
        <v>43</v>
      </c>
      <c r="H3965">
        <v>26.09</v>
      </c>
      <c r="I3965">
        <v>2213</v>
      </c>
      <c r="J3965">
        <v>104.85</v>
      </c>
      <c r="K3965">
        <v>6</v>
      </c>
      <c r="L3965" t="s">
        <v>34</v>
      </c>
      <c r="M3965" t="s">
        <v>60</v>
      </c>
      <c r="N3965">
        <v>67619</v>
      </c>
      <c r="O3965" t="s">
        <v>128</v>
      </c>
      <c r="P3965" t="s">
        <v>74</v>
      </c>
      <c r="Q3965">
        <v>88.04</v>
      </c>
      <c r="R3965">
        <v>5469.6</v>
      </c>
      <c r="S3965">
        <v>2433.9299999999998</v>
      </c>
      <c r="T3965">
        <v>6070.26</v>
      </c>
      <c r="U3965" t="str">
        <f>TEXT(Table1[[#This Row],[Booking_Date]],"mmm")</f>
        <v>Feb</v>
      </c>
      <c r="V3965">
        <f>YEAR(Table1[[#This Row],[Booking_Date]])</f>
        <v>2025</v>
      </c>
      <c r="W3965" t="s">
        <v>38</v>
      </c>
      <c r="X3965" t="str">
        <f>IF(Table1[[#This Row],[Freight_Cost]]&gt;50000,"High","Low")</f>
        <v>High</v>
      </c>
      <c r="Y3965" s="5" t="str">
        <f>IF(Table1[[#This Row],[Profit]]&gt;10000,"Good","Average")</f>
        <v>Average</v>
      </c>
      <c r="Z3965" s="5" t="str" cm="1">
        <f t="array" ref="Z3965">_xlfn.IFS(K3965&lt;=5,"Excellent",K3965&lt;=10,"Good",TRUE,"Delayed")</f>
        <v>Good</v>
      </c>
      <c r="AA3965" s="5" t="str">
        <f>_xlfn.XLOOKUP(Table1[[#This Row],[Shipment_ID]],A:A,E:E)</f>
        <v>Hapag-Lloyd</v>
      </c>
      <c r="AB3965" s="5">
        <f t="shared" si="61"/>
        <v>6070.26</v>
      </c>
    </row>
    <row r="3966" spans="1:28">
      <c r="A3966" t="s">
        <v>4160</v>
      </c>
      <c r="B3966" s="1">
        <v>45650</v>
      </c>
      <c r="C3966" t="s">
        <v>115</v>
      </c>
      <c r="D3966" t="s">
        <v>30</v>
      </c>
      <c r="E3966" t="s">
        <v>102</v>
      </c>
      <c r="F3966" t="s">
        <v>58</v>
      </c>
      <c r="G3966" t="s">
        <v>59</v>
      </c>
      <c r="H3966">
        <v>26.53</v>
      </c>
      <c r="I3966">
        <v>875</v>
      </c>
      <c r="J3966">
        <v>99.21</v>
      </c>
      <c r="K3966">
        <v>2</v>
      </c>
      <c r="L3966" t="s">
        <v>44</v>
      </c>
      <c r="M3966" t="s">
        <v>45</v>
      </c>
      <c r="N3966">
        <v>59782.2</v>
      </c>
      <c r="O3966" t="s">
        <v>36</v>
      </c>
      <c r="P3966" t="s">
        <v>54</v>
      </c>
      <c r="Q3966">
        <v>83.88</v>
      </c>
      <c r="R3966">
        <v>2811.2</v>
      </c>
      <c r="S3966">
        <v>4274.45</v>
      </c>
      <c r="T3966">
        <v>10699.67</v>
      </c>
      <c r="U3966" t="str">
        <f>TEXT(Table1[[#This Row],[Booking_Date]],"mmm")</f>
        <v>Dec</v>
      </c>
      <c r="V3966">
        <f>YEAR(Table1[[#This Row],[Booking_Date]])</f>
        <v>2024</v>
      </c>
      <c r="W3966" t="s">
        <v>104</v>
      </c>
      <c r="X3966" t="str">
        <f>IF(Table1[[#This Row],[Freight_Cost]]&gt;50000,"High","Low")</f>
        <v>High</v>
      </c>
      <c r="Y3966" s="5" t="str">
        <f>IF(Table1[[#This Row],[Profit]]&gt;10000,"Good","Average")</f>
        <v>Good</v>
      </c>
      <c r="Z3966" s="5" t="str" cm="1">
        <f t="array" ref="Z3966">_xlfn.IFS(K3966&lt;=5,"Excellent",K3966&lt;=10,"Good",TRUE,"Delayed")</f>
        <v>Excellent</v>
      </c>
      <c r="AA3966" s="5" t="str">
        <f>_xlfn.XLOOKUP(Table1[[#This Row],[Shipment_ID]],A:A,E:E)</f>
        <v>Maersk</v>
      </c>
      <c r="AB3966" s="5">
        <f t="shared" si="61"/>
        <v>10699.67</v>
      </c>
    </row>
    <row r="3967" spans="1:28">
      <c r="A3967" t="s">
        <v>4161</v>
      </c>
      <c r="B3967" s="1">
        <v>45632</v>
      </c>
      <c r="C3967" t="s">
        <v>29</v>
      </c>
      <c r="D3967" t="s">
        <v>56</v>
      </c>
      <c r="E3967" t="s">
        <v>31</v>
      </c>
      <c r="F3967" t="s">
        <v>58</v>
      </c>
      <c r="G3967" t="s">
        <v>90</v>
      </c>
      <c r="H3967">
        <v>12.11</v>
      </c>
      <c r="I3967">
        <v>1836</v>
      </c>
      <c r="J3967">
        <v>96.69</v>
      </c>
      <c r="K3967">
        <v>4</v>
      </c>
      <c r="L3967" t="s">
        <v>44</v>
      </c>
      <c r="M3967" t="s">
        <v>45</v>
      </c>
      <c r="N3967">
        <v>58033.8</v>
      </c>
      <c r="O3967" t="s">
        <v>402</v>
      </c>
      <c r="P3967" t="s">
        <v>62</v>
      </c>
      <c r="Q3967">
        <v>86.22</v>
      </c>
      <c r="R3967">
        <v>4156.3999999999996</v>
      </c>
      <c r="S3967">
        <v>1781.57</v>
      </c>
      <c r="T3967">
        <v>7446.11</v>
      </c>
      <c r="U3967" t="str">
        <f>TEXT(Table1[[#This Row],[Booking_Date]],"mmm")</f>
        <v>Dec</v>
      </c>
      <c r="V3967">
        <f>YEAR(Table1[[#This Row],[Booking_Date]])</f>
        <v>2024</v>
      </c>
      <c r="W3967" t="s">
        <v>104</v>
      </c>
      <c r="X3967" t="str">
        <f>IF(Table1[[#This Row],[Freight_Cost]]&gt;50000,"High","Low")</f>
        <v>High</v>
      </c>
      <c r="Y3967" s="5" t="str">
        <f>IF(Table1[[#This Row],[Profit]]&gt;10000,"Good","Average")</f>
        <v>Average</v>
      </c>
      <c r="Z3967" s="5" t="str" cm="1">
        <f t="array" ref="Z3967">_xlfn.IFS(K3967&lt;=5,"Excellent",K3967&lt;=10,"Good",TRUE,"Delayed")</f>
        <v>Excellent</v>
      </c>
      <c r="AA3967" s="5" t="str">
        <f>_xlfn.XLOOKUP(Table1[[#This Row],[Shipment_ID]],A:A,E:E)</f>
        <v>Hapag-Lloyd</v>
      </c>
      <c r="AB3967" s="5">
        <f t="shared" si="61"/>
        <v>7446.11</v>
      </c>
    </row>
    <row r="3968" spans="1:28">
      <c r="A3968" t="s">
        <v>4162</v>
      </c>
      <c r="B3968" s="1">
        <v>45845</v>
      </c>
      <c r="C3968" t="s">
        <v>64</v>
      </c>
      <c r="D3968" t="s">
        <v>82</v>
      </c>
      <c r="E3968" t="s">
        <v>31</v>
      </c>
      <c r="F3968" t="s">
        <v>32</v>
      </c>
      <c r="G3968" t="s">
        <v>90</v>
      </c>
      <c r="H3968">
        <v>24.64</v>
      </c>
      <c r="I3968">
        <v>2099</v>
      </c>
      <c r="J3968">
        <v>97.05</v>
      </c>
      <c r="K3968">
        <v>6</v>
      </c>
      <c r="L3968" t="s">
        <v>34</v>
      </c>
      <c r="M3968" t="s">
        <v>60</v>
      </c>
      <c r="N3968">
        <v>64010</v>
      </c>
      <c r="O3968" t="s">
        <v>113</v>
      </c>
      <c r="P3968" t="s">
        <v>54</v>
      </c>
      <c r="Q3968">
        <v>85.8</v>
      </c>
      <c r="R3968">
        <v>5183.6000000000004</v>
      </c>
      <c r="S3968">
        <v>4101.62</v>
      </c>
      <c r="T3968">
        <v>11405.44</v>
      </c>
      <c r="U3968" t="str">
        <f>TEXT(Table1[[#This Row],[Booking_Date]],"mmm")</f>
        <v>Jul</v>
      </c>
      <c r="V3968">
        <f>YEAR(Table1[[#This Row],[Booking_Date]])</f>
        <v>2025</v>
      </c>
      <c r="W3968" t="s">
        <v>48</v>
      </c>
      <c r="X3968" t="str">
        <f>IF(Table1[[#This Row],[Freight_Cost]]&gt;50000,"High","Low")</f>
        <v>High</v>
      </c>
      <c r="Y3968" s="5" t="str">
        <f>IF(Table1[[#This Row],[Profit]]&gt;10000,"Good","Average")</f>
        <v>Good</v>
      </c>
      <c r="Z3968" s="5" t="str" cm="1">
        <f t="array" ref="Z3968">_xlfn.IFS(K3968&lt;=5,"Excellent",K3968&lt;=10,"Good",TRUE,"Delayed")</f>
        <v>Good</v>
      </c>
      <c r="AA3968" s="5" t="str">
        <f>_xlfn.XLOOKUP(Table1[[#This Row],[Shipment_ID]],A:A,E:E)</f>
        <v>Hapag-Lloyd</v>
      </c>
      <c r="AB3968" s="5">
        <f t="shared" si="61"/>
        <v>11405.44</v>
      </c>
    </row>
    <row r="3969" spans="1:28">
      <c r="A3969" t="s">
        <v>4163</v>
      </c>
      <c r="B3969" s="1">
        <v>45836</v>
      </c>
      <c r="C3969" t="s">
        <v>115</v>
      </c>
      <c r="D3969" t="s">
        <v>56</v>
      </c>
      <c r="E3969" t="s">
        <v>83</v>
      </c>
      <c r="F3969" t="s">
        <v>58</v>
      </c>
      <c r="G3969" t="s">
        <v>33</v>
      </c>
      <c r="H3969">
        <v>19.079999999999998</v>
      </c>
      <c r="I3969">
        <v>470</v>
      </c>
      <c r="J3969">
        <v>100.43</v>
      </c>
      <c r="K3969">
        <v>2</v>
      </c>
      <c r="L3969" t="s">
        <v>68</v>
      </c>
      <c r="M3969" t="s">
        <v>35</v>
      </c>
      <c r="N3969">
        <v>53363.6</v>
      </c>
      <c r="O3969" t="s">
        <v>80</v>
      </c>
      <c r="P3969" t="s">
        <v>47</v>
      </c>
      <c r="Q3969">
        <v>84.46</v>
      </c>
      <c r="R3969">
        <v>1703.2</v>
      </c>
      <c r="S3969">
        <v>1912.13</v>
      </c>
      <c r="T3969">
        <v>7261.13</v>
      </c>
      <c r="U3969" t="str">
        <f>TEXT(Table1[[#This Row],[Booking_Date]],"mmm")</f>
        <v>Jun</v>
      </c>
      <c r="V3969">
        <f>YEAR(Table1[[#This Row],[Booking_Date]])</f>
        <v>2025</v>
      </c>
      <c r="W3969" t="s">
        <v>75</v>
      </c>
      <c r="X3969" t="str">
        <f>IF(Table1[[#This Row],[Freight_Cost]]&gt;50000,"High","Low")</f>
        <v>High</v>
      </c>
      <c r="Y3969" s="5" t="str">
        <f>IF(Table1[[#This Row],[Profit]]&gt;10000,"Good","Average")</f>
        <v>Average</v>
      </c>
      <c r="Z3969" s="5" t="str" cm="1">
        <f t="array" ref="Z3969">_xlfn.IFS(K3969&lt;=5,"Excellent",K3969&lt;=10,"Good",TRUE,"Delayed")</f>
        <v>Excellent</v>
      </c>
      <c r="AA3969" s="5" t="str">
        <f>_xlfn.XLOOKUP(Table1[[#This Row],[Shipment_ID]],A:A,E:E)</f>
        <v>MSC</v>
      </c>
      <c r="AB3969" s="5">
        <f t="shared" si="61"/>
        <v>7261.13</v>
      </c>
    </row>
    <row r="3970" spans="1:28">
      <c r="A3970" t="s">
        <v>4164</v>
      </c>
      <c r="B3970" s="1">
        <v>45930</v>
      </c>
      <c r="C3970" t="s">
        <v>50</v>
      </c>
      <c r="D3970" t="s">
        <v>56</v>
      </c>
      <c r="E3970" t="s">
        <v>31</v>
      </c>
      <c r="F3970" t="s">
        <v>32</v>
      </c>
      <c r="G3970" t="s">
        <v>90</v>
      </c>
      <c r="H3970">
        <v>22.14</v>
      </c>
      <c r="I3970">
        <v>2033</v>
      </c>
      <c r="J3970">
        <v>104.61</v>
      </c>
      <c r="K3970">
        <v>6</v>
      </c>
      <c r="L3970" t="s">
        <v>34</v>
      </c>
      <c r="M3970" t="s">
        <v>60</v>
      </c>
      <c r="N3970">
        <v>61875.199999999997</v>
      </c>
      <c r="O3970" t="s">
        <v>152</v>
      </c>
      <c r="P3970" t="s">
        <v>47</v>
      </c>
      <c r="Q3970">
        <v>85.57</v>
      </c>
      <c r="R3970">
        <v>4951.6000000000004</v>
      </c>
      <c r="S3970">
        <v>2692.33</v>
      </c>
      <c r="T3970">
        <v>7409.31</v>
      </c>
      <c r="U3970" t="str">
        <f>TEXT(Table1[[#This Row],[Booking_Date]],"mmm")</f>
        <v>Sep</v>
      </c>
      <c r="V3970">
        <f>YEAR(Table1[[#This Row],[Booking_Date]])</f>
        <v>2025</v>
      </c>
      <c r="W3970" t="s">
        <v>48</v>
      </c>
      <c r="X3970" t="str">
        <f>IF(Table1[[#This Row],[Freight_Cost]]&gt;50000,"High","Low")</f>
        <v>High</v>
      </c>
      <c r="Y3970" s="5" t="str">
        <f>IF(Table1[[#This Row],[Profit]]&gt;10000,"Good","Average")</f>
        <v>Average</v>
      </c>
      <c r="Z3970" s="5" t="str" cm="1">
        <f t="array" ref="Z3970">_xlfn.IFS(K3970&lt;=5,"Excellent",K3970&lt;=10,"Good",TRUE,"Delayed")</f>
        <v>Good</v>
      </c>
      <c r="AA3970" s="5" t="str">
        <f>_xlfn.XLOOKUP(Table1[[#This Row],[Shipment_ID]],A:A,E:E)</f>
        <v>Hapag-Lloyd</v>
      </c>
      <c r="AB3970" s="5">
        <f t="shared" ref="AB3970:AB4033" si="62">INDEX(T:T,MATCH(A3970,A:A,0))</f>
        <v>7409.31</v>
      </c>
    </row>
    <row r="3971" spans="1:28">
      <c r="A3971" t="s">
        <v>4165</v>
      </c>
      <c r="B3971" s="1">
        <v>45516</v>
      </c>
      <c r="C3971" t="s">
        <v>64</v>
      </c>
      <c r="D3971" t="s">
        <v>51</v>
      </c>
      <c r="E3971" t="s">
        <v>99</v>
      </c>
      <c r="F3971" t="s">
        <v>58</v>
      </c>
      <c r="G3971" t="s">
        <v>67</v>
      </c>
      <c r="H3971">
        <v>19.39</v>
      </c>
      <c r="I3971">
        <v>1013</v>
      </c>
      <c r="J3971">
        <v>92.19</v>
      </c>
      <c r="K3971">
        <v>2</v>
      </c>
      <c r="L3971" t="s">
        <v>68</v>
      </c>
      <c r="M3971" t="s">
        <v>45</v>
      </c>
      <c r="N3971">
        <v>56669.8</v>
      </c>
      <c r="O3971" t="s">
        <v>73</v>
      </c>
      <c r="P3971" t="s">
        <v>74</v>
      </c>
      <c r="Q3971">
        <v>85.84</v>
      </c>
      <c r="R3971">
        <v>2801.6</v>
      </c>
      <c r="S3971">
        <v>4308.1499999999996</v>
      </c>
      <c r="T3971">
        <v>8394.42</v>
      </c>
      <c r="U3971" t="str">
        <f>TEXT(Table1[[#This Row],[Booking_Date]],"mmm")</f>
        <v>Aug</v>
      </c>
      <c r="V3971">
        <f>YEAR(Table1[[#This Row],[Booking_Date]])</f>
        <v>2024</v>
      </c>
      <c r="W3971" t="s">
        <v>48</v>
      </c>
      <c r="X3971" t="str">
        <f>IF(Table1[[#This Row],[Freight_Cost]]&gt;50000,"High","Low")</f>
        <v>High</v>
      </c>
      <c r="Y3971" s="5" t="str">
        <f>IF(Table1[[#This Row],[Profit]]&gt;10000,"Good","Average")</f>
        <v>Average</v>
      </c>
      <c r="Z3971" s="5" t="str" cm="1">
        <f t="array" ref="Z3971">_xlfn.IFS(K3971&lt;=5,"Excellent",K3971&lt;=10,"Good",TRUE,"Delayed")</f>
        <v>Excellent</v>
      </c>
      <c r="AA3971" s="5" t="str">
        <f>_xlfn.XLOOKUP(Table1[[#This Row],[Shipment_ID]],A:A,E:E)</f>
        <v>ONE</v>
      </c>
      <c r="AB3971" s="5">
        <f t="shared" si="62"/>
        <v>8394.42</v>
      </c>
    </row>
    <row r="3972" spans="1:28">
      <c r="A3972" t="s">
        <v>4166</v>
      </c>
      <c r="B3972" s="1">
        <v>46029</v>
      </c>
      <c r="C3972" t="s">
        <v>89</v>
      </c>
      <c r="D3972" t="s">
        <v>56</v>
      </c>
      <c r="E3972" t="s">
        <v>83</v>
      </c>
      <c r="F3972" t="s">
        <v>32</v>
      </c>
      <c r="G3972" t="s">
        <v>52</v>
      </c>
      <c r="H3972">
        <v>18.98</v>
      </c>
      <c r="I3972">
        <v>2276</v>
      </c>
      <c r="J3972">
        <v>96.86</v>
      </c>
      <c r="K3972">
        <v>5</v>
      </c>
      <c r="L3972" t="s">
        <v>68</v>
      </c>
      <c r="M3972" t="s">
        <v>35</v>
      </c>
      <c r="N3972">
        <v>62517.2</v>
      </c>
      <c r="O3972" t="s">
        <v>36</v>
      </c>
      <c r="P3972" t="s">
        <v>37</v>
      </c>
      <c r="Q3972">
        <v>86.31</v>
      </c>
      <c r="R3972">
        <v>5311.2</v>
      </c>
      <c r="S3972">
        <v>4514.6000000000004</v>
      </c>
      <c r="T3972">
        <v>8363.6200000000008</v>
      </c>
      <c r="U3972" t="str">
        <f>TEXT(Table1[[#This Row],[Booking_Date]],"mmm")</f>
        <v>Jan</v>
      </c>
      <c r="V3972">
        <f>YEAR(Table1[[#This Row],[Booking_Date]])</f>
        <v>2026</v>
      </c>
      <c r="W3972" t="s">
        <v>38</v>
      </c>
      <c r="X3972" t="str">
        <f>IF(Table1[[#This Row],[Freight_Cost]]&gt;50000,"High","Low")</f>
        <v>High</v>
      </c>
      <c r="Y3972" s="5" t="str">
        <f>IF(Table1[[#This Row],[Profit]]&gt;10000,"Good","Average")</f>
        <v>Average</v>
      </c>
      <c r="Z3972" s="5" t="str" cm="1">
        <f t="array" ref="Z3972">_xlfn.IFS(K3972&lt;=5,"Excellent",K3972&lt;=10,"Good",TRUE,"Delayed")</f>
        <v>Excellent</v>
      </c>
      <c r="AA3972" s="5" t="str">
        <f>_xlfn.XLOOKUP(Table1[[#This Row],[Shipment_ID]],A:A,E:E)</f>
        <v>MSC</v>
      </c>
      <c r="AB3972" s="5">
        <f t="shared" si="62"/>
        <v>8363.6200000000008</v>
      </c>
    </row>
    <row r="3973" spans="1:28">
      <c r="A3973" t="s">
        <v>4167</v>
      </c>
      <c r="B3973" s="1">
        <v>45830</v>
      </c>
      <c r="C3973" t="s">
        <v>29</v>
      </c>
      <c r="D3973" t="s">
        <v>51</v>
      </c>
      <c r="E3973" t="s">
        <v>83</v>
      </c>
      <c r="F3973" t="s">
        <v>58</v>
      </c>
      <c r="G3973" t="s">
        <v>52</v>
      </c>
      <c r="H3973">
        <v>14.84</v>
      </c>
      <c r="I3973">
        <v>1634</v>
      </c>
      <c r="J3973">
        <v>90.21</v>
      </c>
      <c r="K3973">
        <v>5</v>
      </c>
      <c r="L3973" t="s">
        <v>44</v>
      </c>
      <c r="M3973" t="s">
        <v>45</v>
      </c>
      <c r="N3973">
        <v>57289.2</v>
      </c>
      <c r="O3973" t="s">
        <v>350</v>
      </c>
      <c r="P3973" t="s">
        <v>47</v>
      </c>
      <c r="Q3973">
        <v>84.61</v>
      </c>
      <c r="R3973">
        <v>3861.6</v>
      </c>
      <c r="S3973">
        <v>1561.85</v>
      </c>
      <c r="T3973">
        <v>10282.25</v>
      </c>
      <c r="U3973" t="str">
        <f>TEXT(Table1[[#This Row],[Booking_Date]],"mmm")</f>
        <v>Jun</v>
      </c>
      <c r="V3973">
        <f>YEAR(Table1[[#This Row],[Booking_Date]])</f>
        <v>2025</v>
      </c>
      <c r="W3973" t="s">
        <v>75</v>
      </c>
      <c r="X3973" t="str">
        <f>IF(Table1[[#This Row],[Freight_Cost]]&gt;50000,"High","Low")</f>
        <v>High</v>
      </c>
      <c r="Y3973" s="5" t="str">
        <f>IF(Table1[[#This Row],[Profit]]&gt;10000,"Good","Average")</f>
        <v>Good</v>
      </c>
      <c r="Z3973" s="5" t="str" cm="1">
        <f t="array" ref="Z3973">_xlfn.IFS(K3973&lt;=5,"Excellent",K3973&lt;=10,"Good",TRUE,"Delayed")</f>
        <v>Excellent</v>
      </c>
      <c r="AA3973" s="5" t="str">
        <f>_xlfn.XLOOKUP(Table1[[#This Row],[Shipment_ID]],A:A,E:E)</f>
        <v>MSC</v>
      </c>
      <c r="AB3973" s="5">
        <f t="shared" si="62"/>
        <v>10282.25</v>
      </c>
    </row>
    <row r="3974" spans="1:28">
      <c r="A3974" t="s">
        <v>4168</v>
      </c>
      <c r="B3974" s="1">
        <v>45359</v>
      </c>
      <c r="C3974" t="s">
        <v>115</v>
      </c>
      <c r="D3974" t="s">
        <v>41</v>
      </c>
      <c r="E3974" t="s">
        <v>57</v>
      </c>
      <c r="F3974" t="s">
        <v>32</v>
      </c>
      <c r="G3974" t="s">
        <v>33</v>
      </c>
      <c r="H3974">
        <v>12.78</v>
      </c>
      <c r="I3974">
        <v>1531</v>
      </c>
      <c r="J3974">
        <v>95.3</v>
      </c>
      <c r="K3974">
        <v>3</v>
      </c>
      <c r="L3974" t="s">
        <v>34</v>
      </c>
      <c r="M3974" t="s">
        <v>35</v>
      </c>
      <c r="N3974">
        <v>50310</v>
      </c>
      <c r="O3974" t="s">
        <v>507</v>
      </c>
      <c r="P3974" t="s">
        <v>37</v>
      </c>
      <c r="Q3974">
        <v>86.8</v>
      </c>
      <c r="R3974">
        <v>3573.2</v>
      </c>
      <c r="S3974">
        <v>3035.32</v>
      </c>
      <c r="T3974">
        <v>7442.4</v>
      </c>
      <c r="U3974" t="str">
        <f>TEXT(Table1[[#This Row],[Booking_Date]],"mmm")</f>
        <v>Mar</v>
      </c>
      <c r="V3974">
        <f>YEAR(Table1[[#This Row],[Booking_Date]])</f>
        <v>2024</v>
      </c>
      <c r="W3974" t="s">
        <v>38</v>
      </c>
      <c r="X3974" t="str">
        <f>IF(Table1[[#This Row],[Freight_Cost]]&gt;50000,"High","Low")</f>
        <v>High</v>
      </c>
      <c r="Y3974" s="5" t="str">
        <f>IF(Table1[[#This Row],[Profit]]&gt;10000,"Good","Average")</f>
        <v>Average</v>
      </c>
      <c r="Z3974" s="5" t="str" cm="1">
        <f t="array" ref="Z3974">_xlfn.IFS(K3974&lt;=5,"Excellent",K3974&lt;=10,"Good",TRUE,"Delayed")</f>
        <v>Excellent</v>
      </c>
      <c r="AA3974" s="5" t="str">
        <f>_xlfn.XLOOKUP(Table1[[#This Row],[Shipment_ID]],A:A,E:E)</f>
        <v>Evergreen</v>
      </c>
      <c r="AB3974" s="5">
        <f t="shared" si="62"/>
        <v>7442.4</v>
      </c>
    </row>
    <row r="3975" spans="1:28">
      <c r="A3975" t="s">
        <v>4169</v>
      </c>
      <c r="B3975" s="1">
        <v>45719</v>
      </c>
      <c r="C3975" t="s">
        <v>89</v>
      </c>
      <c r="D3975" t="s">
        <v>41</v>
      </c>
      <c r="E3975" t="s">
        <v>99</v>
      </c>
      <c r="F3975" t="s">
        <v>32</v>
      </c>
      <c r="G3975" t="s">
        <v>52</v>
      </c>
      <c r="H3975">
        <v>23.64</v>
      </c>
      <c r="I3975">
        <v>1190</v>
      </c>
      <c r="J3975">
        <v>100.61</v>
      </c>
      <c r="K3975">
        <v>3</v>
      </c>
      <c r="L3975" t="s">
        <v>68</v>
      </c>
      <c r="M3975" t="s">
        <v>35</v>
      </c>
      <c r="N3975">
        <v>54129.2</v>
      </c>
      <c r="O3975" t="s">
        <v>564</v>
      </c>
      <c r="P3975" t="s">
        <v>47</v>
      </c>
      <c r="Q3975">
        <v>86.3</v>
      </c>
      <c r="R3975">
        <v>3325.6</v>
      </c>
      <c r="S3975">
        <v>4536.66</v>
      </c>
      <c r="T3975">
        <v>6944.81</v>
      </c>
      <c r="U3975" t="str">
        <f>TEXT(Table1[[#This Row],[Booking_Date]],"mmm")</f>
        <v>Mar</v>
      </c>
      <c r="V3975">
        <f>YEAR(Table1[[#This Row],[Booking_Date]])</f>
        <v>2025</v>
      </c>
      <c r="W3975" t="s">
        <v>38</v>
      </c>
      <c r="X3975" t="str">
        <f>IF(Table1[[#This Row],[Freight_Cost]]&gt;50000,"High","Low")</f>
        <v>High</v>
      </c>
      <c r="Y3975" s="5" t="str">
        <f>IF(Table1[[#This Row],[Profit]]&gt;10000,"Good","Average")</f>
        <v>Average</v>
      </c>
      <c r="Z3975" s="5" t="str" cm="1">
        <f t="array" ref="Z3975">_xlfn.IFS(K3975&lt;=5,"Excellent",K3975&lt;=10,"Good",TRUE,"Delayed")</f>
        <v>Excellent</v>
      </c>
      <c r="AA3975" s="5" t="str">
        <f>_xlfn.XLOOKUP(Table1[[#This Row],[Shipment_ID]],A:A,E:E)</f>
        <v>ONE</v>
      </c>
      <c r="AB3975" s="5">
        <f t="shared" si="62"/>
        <v>6944.81</v>
      </c>
    </row>
    <row r="3976" spans="1:28">
      <c r="A3976" t="s">
        <v>4170</v>
      </c>
      <c r="B3976" s="1">
        <v>46079</v>
      </c>
      <c r="C3976" t="s">
        <v>29</v>
      </c>
      <c r="D3976" t="s">
        <v>56</v>
      </c>
      <c r="E3976" t="s">
        <v>66</v>
      </c>
      <c r="F3976" t="s">
        <v>58</v>
      </c>
      <c r="G3976" t="s">
        <v>43</v>
      </c>
      <c r="H3976">
        <v>23.54</v>
      </c>
      <c r="I3976">
        <v>1844</v>
      </c>
      <c r="J3976">
        <v>104.27</v>
      </c>
      <c r="K3976">
        <v>6</v>
      </c>
      <c r="L3976" t="s">
        <v>34</v>
      </c>
      <c r="M3976" t="s">
        <v>45</v>
      </c>
      <c r="N3976">
        <v>74326.399999999994</v>
      </c>
      <c r="O3976" t="s">
        <v>116</v>
      </c>
      <c r="P3976" t="s">
        <v>47</v>
      </c>
      <c r="Q3976">
        <v>84.99</v>
      </c>
      <c r="R3976">
        <v>4629.6000000000004</v>
      </c>
      <c r="S3976">
        <v>4440.2</v>
      </c>
      <c r="T3976">
        <v>12462.12</v>
      </c>
      <c r="U3976" t="str">
        <f>TEXT(Table1[[#This Row],[Booking_Date]],"mmm")</f>
        <v>Feb</v>
      </c>
      <c r="V3976">
        <f>YEAR(Table1[[#This Row],[Booking_Date]])</f>
        <v>2026</v>
      </c>
      <c r="W3976" t="s">
        <v>38</v>
      </c>
      <c r="X3976" t="str">
        <f>IF(Table1[[#This Row],[Freight_Cost]]&gt;50000,"High","Low")</f>
        <v>High</v>
      </c>
      <c r="Y3976" s="5" t="str">
        <f>IF(Table1[[#This Row],[Profit]]&gt;10000,"Good","Average")</f>
        <v>Good</v>
      </c>
      <c r="Z3976" s="5" t="str" cm="1">
        <f t="array" ref="Z3976">_xlfn.IFS(K3976&lt;=5,"Excellent",K3976&lt;=10,"Good",TRUE,"Delayed")</f>
        <v>Good</v>
      </c>
      <c r="AA3976" s="5" t="str">
        <f>_xlfn.XLOOKUP(Table1[[#This Row],[Shipment_ID]],A:A,E:E)</f>
        <v>COSCO</v>
      </c>
      <c r="AB3976" s="5">
        <f t="shared" si="62"/>
        <v>12462.12</v>
      </c>
    </row>
    <row r="3977" spans="1:28">
      <c r="A3977" t="s">
        <v>4171</v>
      </c>
      <c r="B3977" s="1">
        <v>46168</v>
      </c>
      <c r="C3977" t="s">
        <v>29</v>
      </c>
      <c r="D3977" t="s">
        <v>82</v>
      </c>
      <c r="E3977" t="s">
        <v>102</v>
      </c>
      <c r="F3977" t="s">
        <v>58</v>
      </c>
      <c r="G3977" t="s">
        <v>84</v>
      </c>
      <c r="H3977">
        <v>23.54</v>
      </c>
      <c r="I3977">
        <v>748</v>
      </c>
      <c r="J3977">
        <v>91.08</v>
      </c>
      <c r="K3977">
        <v>2</v>
      </c>
      <c r="L3977" t="s">
        <v>34</v>
      </c>
      <c r="M3977" t="s">
        <v>60</v>
      </c>
      <c r="N3977">
        <v>58091.6</v>
      </c>
      <c r="O3977" t="s">
        <v>61</v>
      </c>
      <c r="P3977" t="s">
        <v>70</v>
      </c>
      <c r="Q3977">
        <v>82.57</v>
      </c>
      <c r="R3977">
        <v>2437.6</v>
      </c>
      <c r="S3977">
        <v>2172.52</v>
      </c>
      <c r="T3977">
        <v>4793.13</v>
      </c>
      <c r="U3977" t="str">
        <f>TEXT(Table1[[#This Row],[Booking_Date]],"mmm")</f>
        <v>May</v>
      </c>
      <c r="V3977">
        <f>YEAR(Table1[[#This Row],[Booking_Date]])</f>
        <v>2026</v>
      </c>
      <c r="W3977" t="s">
        <v>75</v>
      </c>
      <c r="X3977" t="str">
        <f>IF(Table1[[#This Row],[Freight_Cost]]&gt;50000,"High","Low")</f>
        <v>High</v>
      </c>
      <c r="Y3977" s="5" t="str">
        <f>IF(Table1[[#This Row],[Profit]]&gt;10000,"Good","Average")</f>
        <v>Average</v>
      </c>
      <c r="Z3977" s="5" t="str" cm="1">
        <f t="array" ref="Z3977">_xlfn.IFS(K3977&lt;=5,"Excellent",K3977&lt;=10,"Good",TRUE,"Delayed")</f>
        <v>Excellent</v>
      </c>
      <c r="AA3977" s="5" t="str">
        <f>_xlfn.XLOOKUP(Table1[[#This Row],[Shipment_ID]],A:A,E:E)</f>
        <v>Maersk</v>
      </c>
      <c r="AB3977" s="5">
        <f t="shared" si="62"/>
        <v>4793.13</v>
      </c>
    </row>
    <row r="3978" spans="1:28">
      <c r="A3978" t="s">
        <v>4172</v>
      </c>
      <c r="B3978" s="1">
        <v>45508</v>
      </c>
      <c r="C3978" t="s">
        <v>50</v>
      </c>
      <c r="D3978" t="s">
        <v>56</v>
      </c>
      <c r="E3978" t="s">
        <v>99</v>
      </c>
      <c r="F3978" t="s">
        <v>58</v>
      </c>
      <c r="G3978" t="s">
        <v>43</v>
      </c>
      <c r="H3978">
        <v>18.36</v>
      </c>
      <c r="I3978">
        <v>1156</v>
      </c>
      <c r="J3978">
        <v>103.5</v>
      </c>
      <c r="K3978">
        <v>3</v>
      </c>
      <c r="L3978" t="s">
        <v>34</v>
      </c>
      <c r="M3978" t="s">
        <v>45</v>
      </c>
      <c r="N3978">
        <v>61316</v>
      </c>
      <c r="O3978" t="s">
        <v>172</v>
      </c>
      <c r="P3978" t="s">
        <v>54</v>
      </c>
      <c r="Q3978">
        <v>83.92</v>
      </c>
      <c r="R3978">
        <v>3046.4</v>
      </c>
      <c r="S3978">
        <v>3903.43</v>
      </c>
      <c r="T3978">
        <v>5422.83</v>
      </c>
      <c r="U3978" t="str">
        <f>TEXT(Table1[[#This Row],[Booking_Date]],"mmm")</f>
        <v>Aug</v>
      </c>
      <c r="V3978">
        <f>YEAR(Table1[[#This Row],[Booking_Date]])</f>
        <v>2024</v>
      </c>
      <c r="W3978" t="s">
        <v>48</v>
      </c>
      <c r="X3978" t="str">
        <f>IF(Table1[[#This Row],[Freight_Cost]]&gt;50000,"High","Low")</f>
        <v>High</v>
      </c>
      <c r="Y3978" s="5" t="str">
        <f>IF(Table1[[#This Row],[Profit]]&gt;10000,"Good","Average")</f>
        <v>Average</v>
      </c>
      <c r="Z3978" s="5" t="str" cm="1">
        <f t="array" ref="Z3978">_xlfn.IFS(K3978&lt;=5,"Excellent",K3978&lt;=10,"Good",TRUE,"Delayed")</f>
        <v>Excellent</v>
      </c>
      <c r="AA3978" s="5" t="str">
        <f>_xlfn.XLOOKUP(Table1[[#This Row],[Shipment_ID]],A:A,E:E)</f>
        <v>ONE</v>
      </c>
      <c r="AB3978" s="5">
        <f t="shared" si="62"/>
        <v>5422.83</v>
      </c>
    </row>
    <row r="3979" spans="1:28">
      <c r="A3979" t="s">
        <v>4173</v>
      </c>
      <c r="B3979" s="1">
        <v>46002</v>
      </c>
      <c r="C3979" t="s">
        <v>89</v>
      </c>
      <c r="D3979" t="s">
        <v>30</v>
      </c>
      <c r="E3979" t="s">
        <v>66</v>
      </c>
      <c r="F3979" t="s">
        <v>58</v>
      </c>
      <c r="G3979" t="s">
        <v>84</v>
      </c>
      <c r="H3979">
        <v>16.36</v>
      </c>
      <c r="I3979">
        <v>718</v>
      </c>
      <c r="J3979">
        <v>93.21</v>
      </c>
      <c r="K3979">
        <v>3</v>
      </c>
      <c r="L3979" t="s">
        <v>44</v>
      </c>
      <c r="M3979" t="s">
        <v>60</v>
      </c>
      <c r="N3979">
        <v>46525.2</v>
      </c>
      <c r="O3979" t="s">
        <v>507</v>
      </c>
      <c r="P3979" t="s">
        <v>70</v>
      </c>
      <c r="Q3979">
        <v>86.74</v>
      </c>
      <c r="R3979">
        <v>2090.4</v>
      </c>
      <c r="S3979">
        <v>2343.14</v>
      </c>
      <c r="T3979">
        <v>8364.5400000000009</v>
      </c>
      <c r="U3979" t="str">
        <f>TEXT(Table1[[#This Row],[Booking_Date]],"mmm")</f>
        <v>Dec</v>
      </c>
      <c r="V3979">
        <f>YEAR(Table1[[#This Row],[Booking_Date]])</f>
        <v>2025</v>
      </c>
      <c r="W3979" t="s">
        <v>104</v>
      </c>
      <c r="X3979" t="str">
        <f>IF(Table1[[#This Row],[Freight_Cost]]&gt;50000,"High","Low")</f>
        <v>Low</v>
      </c>
      <c r="Y3979" s="5" t="str">
        <f>IF(Table1[[#This Row],[Profit]]&gt;10000,"Good","Average")</f>
        <v>Average</v>
      </c>
      <c r="Z3979" s="5" t="str" cm="1">
        <f t="array" ref="Z3979">_xlfn.IFS(K3979&lt;=5,"Excellent",K3979&lt;=10,"Good",TRUE,"Delayed")</f>
        <v>Excellent</v>
      </c>
      <c r="AA3979" s="5" t="str">
        <f>_xlfn.XLOOKUP(Table1[[#This Row],[Shipment_ID]],A:A,E:E)</f>
        <v>COSCO</v>
      </c>
      <c r="AB3979" s="5">
        <f t="shared" si="62"/>
        <v>8364.5400000000009</v>
      </c>
    </row>
    <row r="3980" spans="1:28">
      <c r="A3980" t="s">
        <v>4174</v>
      </c>
      <c r="B3980" s="1">
        <v>45507</v>
      </c>
      <c r="C3980" t="s">
        <v>115</v>
      </c>
      <c r="D3980" t="s">
        <v>82</v>
      </c>
      <c r="E3980" t="s">
        <v>57</v>
      </c>
      <c r="F3980" t="s">
        <v>32</v>
      </c>
      <c r="G3980" t="s">
        <v>52</v>
      </c>
      <c r="H3980">
        <v>14.94</v>
      </c>
      <c r="I3980">
        <v>2663</v>
      </c>
      <c r="J3980">
        <v>86.53</v>
      </c>
      <c r="K3980">
        <v>7</v>
      </c>
      <c r="L3980" t="s">
        <v>44</v>
      </c>
      <c r="M3980" t="s">
        <v>60</v>
      </c>
      <c r="N3980">
        <v>55785.599999999999</v>
      </c>
      <c r="O3980" t="s">
        <v>259</v>
      </c>
      <c r="P3980" t="s">
        <v>54</v>
      </c>
      <c r="Q3980">
        <v>85.86</v>
      </c>
      <c r="R3980">
        <v>5923.6</v>
      </c>
      <c r="S3980">
        <v>4246.2</v>
      </c>
      <c r="T3980">
        <v>9338.52</v>
      </c>
      <c r="U3980" t="str">
        <f>TEXT(Table1[[#This Row],[Booking_Date]],"mmm")</f>
        <v>Aug</v>
      </c>
      <c r="V3980">
        <f>YEAR(Table1[[#This Row],[Booking_Date]])</f>
        <v>2024</v>
      </c>
      <c r="W3980" t="s">
        <v>48</v>
      </c>
      <c r="X3980" t="str">
        <f>IF(Table1[[#This Row],[Freight_Cost]]&gt;50000,"High","Low")</f>
        <v>High</v>
      </c>
      <c r="Y3980" s="5" t="str">
        <f>IF(Table1[[#This Row],[Profit]]&gt;10000,"Good","Average")</f>
        <v>Average</v>
      </c>
      <c r="Z3980" s="5" t="str" cm="1">
        <f t="array" ref="Z3980">_xlfn.IFS(K3980&lt;=5,"Excellent",K3980&lt;=10,"Good",TRUE,"Delayed")</f>
        <v>Good</v>
      </c>
      <c r="AA3980" s="5" t="str">
        <f>_xlfn.XLOOKUP(Table1[[#This Row],[Shipment_ID]],A:A,E:E)</f>
        <v>Evergreen</v>
      </c>
      <c r="AB3980" s="5">
        <f t="shared" si="62"/>
        <v>9338.52</v>
      </c>
    </row>
    <row r="3981" spans="1:28">
      <c r="A3981" t="s">
        <v>4175</v>
      </c>
      <c r="B3981" s="1">
        <v>45333</v>
      </c>
      <c r="C3981" t="s">
        <v>29</v>
      </c>
      <c r="D3981" t="s">
        <v>51</v>
      </c>
      <c r="E3981" t="s">
        <v>42</v>
      </c>
      <c r="F3981" t="s">
        <v>58</v>
      </c>
      <c r="G3981" t="s">
        <v>52</v>
      </c>
      <c r="H3981">
        <v>11.76</v>
      </c>
      <c r="I3981">
        <v>1563</v>
      </c>
      <c r="J3981">
        <v>99.93</v>
      </c>
      <c r="K3981">
        <v>5</v>
      </c>
      <c r="L3981" t="s">
        <v>34</v>
      </c>
      <c r="M3981" t="s">
        <v>45</v>
      </c>
      <c r="N3981">
        <v>59831.6</v>
      </c>
      <c r="O3981" t="s">
        <v>106</v>
      </c>
      <c r="P3981" t="s">
        <v>54</v>
      </c>
      <c r="Q3981">
        <v>87.26</v>
      </c>
      <c r="R3981">
        <v>3596.4</v>
      </c>
      <c r="S3981">
        <v>3659.73</v>
      </c>
      <c r="T3981">
        <v>7518.77</v>
      </c>
      <c r="U3981" t="str">
        <f>TEXT(Table1[[#This Row],[Booking_Date]],"mmm")</f>
        <v>Feb</v>
      </c>
      <c r="V3981">
        <f>YEAR(Table1[[#This Row],[Booking_Date]])</f>
        <v>2024</v>
      </c>
      <c r="W3981" t="s">
        <v>38</v>
      </c>
      <c r="X3981" t="str">
        <f>IF(Table1[[#This Row],[Freight_Cost]]&gt;50000,"High","Low")</f>
        <v>High</v>
      </c>
      <c r="Y3981" s="5" t="str">
        <f>IF(Table1[[#This Row],[Profit]]&gt;10000,"Good","Average")</f>
        <v>Average</v>
      </c>
      <c r="Z3981" s="5" t="str" cm="1">
        <f t="array" ref="Z3981">_xlfn.IFS(K3981&lt;=5,"Excellent",K3981&lt;=10,"Good",TRUE,"Delayed")</f>
        <v>Excellent</v>
      </c>
      <c r="AA3981" s="5" t="str">
        <f>_xlfn.XLOOKUP(Table1[[#This Row],[Shipment_ID]],A:A,E:E)</f>
        <v>CMA CGM</v>
      </c>
      <c r="AB3981" s="5">
        <f t="shared" si="62"/>
        <v>7518.77</v>
      </c>
    </row>
    <row r="3982" spans="1:28">
      <c r="A3982" t="s">
        <v>4176</v>
      </c>
      <c r="B3982" s="1">
        <v>46177</v>
      </c>
      <c r="C3982" t="s">
        <v>50</v>
      </c>
      <c r="D3982" t="s">
        <v>41</v>
      </c>
      <c r="E3982" t="s">
        <v>102</v>
      </c>
      <c r="F3982" t="s">
        <v>32</v>
      </c>
      <c r="G3982" t="s">
        <v>67</v>
      </c>
      <c r="H3982">
        <v>21.95</v>
      </c>
      <c r="I3982">
        <v>706</v>
      </c>
      <c r="J3982">
        <v>85.82</v>
      </c>
      <c r="K3982">
        <v>2</v>
      </c>
      <c r="L3982" t="s">
        <v>34</v>
      </c>
      <c r="M3982" t="s">
        <v>35</v>
      </c>
      <c r="N3982">
        <v>47525.4</v>
      </c>
      <c r="O3982" t="s">
        <v>402</v>
      </c>
      <c r="P3982" t="s">
        <v>54</v>
      </c>
      <c r="Q3982">
        <v>88.86</v>
      </c>
      <c r="R3982">
        <v>2290</v>
      </c>
      <c r="S3982">
        <v>3966.6</v>
      </c>
      <c r="T3982">
        <v>7353.35</v>
      </c>
      <c r="U3982" t="str">
        <f>TEXT(Table1[[#This Row],[Booking_Date]],"mmm")</f>
        <v>Jun</v>
      </c>
      <c r="V3982">
        <f>YEAR(Table1[[#This Row],[Booking_Date]])</f>
        <v>2026</v>
      </c>
      <c r="W3982" t="s">
        <v>75</v>
      </c>
      <c r="X3982" t="str">
        <f>IF(Table1[[#This Row],[Freight_Cost]]&gt;50000,"High","Low")</f>
        <v>Low</v>
      </c>
      <c r="Y3982" s="5" t="str">
        <f>IF(Table1[[#This Row],[Profit]]&gt;10000,"Good","Average")</f>
        <v>Average</v>
      </c>
      <c r="Z3982" s="5" t="str" cm="1">
        <f t="array" ref="Z3982">_xlfn.IFS(K3982&lt;=5,"Excellent",K3982&lt;=10,"Good",TRUE,"Delayed")</f>
        <v>Excellent</v>
      </c>
      <c r="AA3982" s="5" t="str">
        <f>_xlfn.XLOOKUP(Table1[[#This Row],[Shipment_ID]],A:A,E:E)</f>
        <v>Maersk</v>
      </c>
      <c r="AB3982" s="5">
        <f t="shared" si="62"/>
        <v>7353.35</v>
      </c>
    </row>
    <row r="3983" spans="1:28">
      <c r="A3983" t="s">
        <v>4177</v>
      </c>
      <c r="B3983" s="1">
        <v>45334</v>
      </c>
      <c r="C3983" t="s">
        <v>50</v>
      </c>
      <c r="D3983" t="s">
        <v>51</v>
      </c>
      <c r="E3983" t="s">
        <v>57</v>
      </c>
      <c r="F3983" t="s">
        <v>58</v>
      </c>
      <c r="G3983" t="s">
        <v>59</v>
      </c>
      <c r="H3983">
        <v>23.56</v>
      </c>
      <c r="I3983">
        <v>1918</v>
      </c>
      <c r="J3983">
        <v>98.01</v>
      </c>
      <c r="K3983">
        <v>6</v>
      </c>
      <c r="L3983" t="s">
        <v>68</v>
      </c>
      <c r="M3983" t="s">
        <v>45</v>
      </c>
      <c r="N3983">
        <v>71981.2</v>
      </c>
      <c r="O3983" t="s">
        <v>158</v>
      </c>
      <c r="P3983" t="s">
        <v>47</v>
      </c>
      <c r="Q3983">
        <v>83.41</v>
      </c>
      <c r="R3983">
        <v>4778.3999999999996</v>
      </c>
      <c r="S3983">
        <v>4190.26</v>
      </c>
      <c r="T3983">
        <v>10960.67</v>
      </c>
      <c r="U3983" t="str">
        <f>TEXT(Table1[[#This Row],[Booking_Date]],"mmm")</f>
        <v>Feb</v>
      </c>
      <c r="V3983">
        <f>YEAR(Table1[[#This Row],[Booking_Date]])</f>
        <v>2024</v>
      </c>
      <c r="W3983" t="s">
        <v>38</v>
      </c>
      <c r="X3983" t="str">
        <f>IF(Table1[[#This Row],[Freight_Cost]]&gt;50000,"High","Low")</f>
        <v>High</v>
      </c>
      <c r="Y3983" s="5" t="str">
        <f>IF(Table1[[#This Row],[Profit]]&gt;10000,"Good","Average")</f>
        <v>Good</v>
      </c>
      <c r="Z3983" s="5" t="str" cm="1">
        <f t="array" ref="Z3983">_xlfn.IFS(K3983&lt;=5,"Excellent",K3983&lt;=10,"Good",TRUE,"Delayed")</f>
        <v>Good</v>
      </c>
      <c r="AA3983" s="5" t="str">
        <f>_xlfn.XLOOKUP(Table1[[#This Row],[Shipment_ID]],A:A,E:E)</f>
        <v>Evergreen</v>
      </c>
      <c r="AB3983" s="5">
        <f t="shared" si="62"/>
        <v>10960.67</v>
      </c>
    </row>
    <row r="3984" spans="1:28">
      <c r="A3984" t="s">
        <v>4178</v>
      </c>
      <c r="B3984" s="1">
        <v>45505</v>
      </c>
      <c r="C3984" t="s">
        <v>64</v>
      </c>
      <c r="D3984" t="s">
        <v>72</v>
      </c>
      <c r="E3984" t="s">
        <v>57</v>
      </c>
      <c r="F3984" t="s">
        <v>58</v>
      </c>
      <c r="G3984" t="s">
        <v>84</v>
      </c>
      <c r="H3984">
        <v>12</v>
      </c>
      <c r="I3984">
        <v>1279</v>
      </c>
      <c r="J3984">
        <v>91.45</v>
      </c>
      <c r="K3984">
        <v>4</v>
      </c>
      <c r="L3984" t="s">
        <v>34</v>
      </c>
      <c r="M3984" t="s">
        <v>60</v>
      </c>
      <c r="N3984">
        <v>54122</v>
      </c>
      <c r="O3984" t="s">
        <v>103</v>
      </c>
      <c r="P3984" t="s">
        <v>37</v>
      </c>
      <c r="Q3984">
        <v>88.29</v>
      </c>
      <c r="R3984">
        <v>3038</v>
      </c>
      <c r="S3984">
        <v>2482.59</v>
      </c>
      <c r="T3984">
        <v>4536.67</v>
      </c>
      <c r="U3984" t="str">
        <f>TEXT(Table1[[#This Row],[Booking_Date]],"mmm")</f>
        <v>Aug</v>
      </c>
      <c r="V3984">
        <f>YEAR(Table1[[#This Row],[Booking_Date]])</f>
        <v>2024</v>
      </c>
      <c r="W3984" t="s">
        <v>48</v>
      </c>
      <c r="X3984" t="str">
        <f>IF(Table1[[#This Row],[Freight_Cost]]&gt;50000,"High","Low")</f>
        <v>High</v>
      </c>
      <c r="Y3984" s="5" t="str">
        <f>IF(Table1[[#This Row],[Profit]]&gt;10000,"Good","Average")</f>
        <v>Average</v>
      </c>
      <c r="Z3984" s="5" t="str" cm="1">
        <f t="array" ref="Z3984">_xlfn.IFS(K3984&lt;=5,"Excellent",K3984&lt;=10,"Good",TRUE,"Delayed")</f>
        <v>Excellent</v>
      </c>
      <c r="AA3984" s="5" t="str">
        <f>_xlfn.XLOOKUP(Table1[[#This Row],[Shipment_ID]],A:A,E:E)</f>
        <v>Evergreen</v>
      </c>
      <c r="AB3984" s="5">
        <f t="shared" si="62"/>
        <v>4536.67</v>
      </c>
    </row>
    <row r="3985" spans="1:28">
      <c r="A3985" t="s">
        <v>4179</v>
      </c>
      <c r="B3985" s="1">
        <v>45898</v>
      </c>
      <c r="C3985" t="s">
        <v>64</v>
      </c>
      <c r="D3985" t="s">
        <v>72</v>
      </c>
      <c r="E3985" t="s">
        <v>42</v>
      </c>
      <c r="F3985" t="s">
        <v>58</v>
      </c>
      <c r="G3985" t="s">
        <v>67</v>
      </c>
      <c r="H3985">
        <v>16.3</v>
      </c>
      <c r="I3985">
        <v>2670</v>
      </c>
      <c r="J3985">
        <v>86.34</v>
      </c>
      <c r="K3985">
        <v>7</v>
      </c>
      <c r="L3985" t="s">
        <v>34</v>
      </c>
      <c r="M3985" t="s">
        <v>60</v>
      </c>
      <c r="N3985">
        <v>74070.8</v>
      </c>
      <c r="O3985" t="s">
        <v>256</v>
      </c>
      <c r="P3985" t="s">
        <v>70</v>
      </c>
      <c r="Q3985">
        <v>83.07</v>
      </c>
      <c r="R3985">
        <v>5992</v>
      </c>
      <c r="S3985">
        <v>4079.2</v>
      </c>
      <c r="T3985">
        <v>12857.55</v>
      </c>
      <c r="U3985" t="str">
        <f>TEXT(Table1[[#This Row],[Booking_Date]],"mmm")</f>
        <v>Aug</v>
      </c>
      <c r="V3985">
        <f>YEAR(Table1[[#This Row],[Booking_Date]])</f>
        <v>2025</v>
      </c>
      <c r="W3985" t="s">
        <v>48</v>
      </c>
      <c r="X3985" t="str">
        <f>IF(Table1[[#This Row],[Freight_Cost]]&gt;50000,"High","Low")</f>
        <v>High</v>
      </c>
      <c r="Y3985" s="5" t="str">
        <f>IF(Table1[[#This Row],[Profit]]&gt;10000,"Good","Average")</f>
        <v>Good</v>
      </c>
      <c r="Z3985" s="5" t="str" cm="1">
        <f t="array" ref="Z3985">_xlfn.IFS(K3985&lt;=5,"Excellent",K3985&lt;=10,"Good",TRUE,"Delayed")</f>
        <v>Good</v>
      </c>
      <c r="AA3985" s="5" t="str">
        <f>_xlfn.XLOOKUP(Table1[[#This Row],[Shipment_ID]],A:A,E:E)</f>
        <v>CMA CGM</v>
      </c>
      <c r="AB3985" s="5">
        <f t="shared" si="62"/>
        <v>12857.55</v>
      </c>
    </row>
    <row r="3986" spans="1:28">
      <c r="A3986" t="s">
        <v>4180</v>
      </c>
      <c r="B3986" s="1">
        <v>45971</v>
      </c>
      <c r="C3986" t="s">
        <v>89</v>
      </c>
      <c r="D3986" t="s">
        <v>41</v>
      </c>
      <c r="E3986" t="s">
        <v>66</v>
      </c>
      <c r="F3986" t="s">
        <v>58</v>
      </c>
      <c r="G3986" t="s">
        <v>90</v>
      </c>
      <c r="H3986">
        <v>13.11</v>
      </c>
      <c r="I3986">
        <v>2007</v>
      </c>
      <c r="J3986">
        <v>86.62</v>
      </c>
      <c r="K3986">
        <v>5</v>
      </c>
      <c r="L3986" t="s">
        <v>34</v>
      </c>
      <c r="M3986" t="s">
        <v>35</v>
      </c>
      <c r="N3986">
        <v>67277.399999999994</v>
      </c>
      <c r="O3986" t="s">
        <v>204</v>
      </c>
      <c r="P3986" t="s">
        <v>47</v>
      </c>
      <c r="Q3986">
        <v>83.87</v>
      </c>
      <c r="R3986">
        <v>4538.3999999999996</v>
      </c>
      <c r="S3986">
        <v>4088.71</v>
      </c>
      <c r="T3986">
        <v>9903.4599999999991</v>
      </c>
      <c r="U3986" t="str">
        <f>TEXT(Table1[[#This Row],[Booking_Date]],"mmm")</f>
        <v>Nov</v>
      </c>
      <c r="V3986">
        <f>YEAR(Table1[[#This Row],[Booking_Date]])</f>
        <v>2025</v>
      </c>
      <c r="W3986" t="s">
        <v>104</v>
      </c>
      <c r="X3986" t="str">
        <f>IF(Table1[[#This Row],[Freight_Cost]]&gt;50000,"High","Low")</f>
        <v>High</v>
      </c>
      <c r="Y3986" s="5" t="str">
        <f>IF(Table1[[#This Row],[Profit]]&gt;10000,"Good","Average")</f>
        <v>Average</v>
      </c>
      <c r="Z3986" s="5" t="str" cm="1">
        <f t="array" ref="Z3986">_xlfn.IFS(K3986&lt;=5,"Excellent",K3986&lt;=10,"Good",TRUE,"Delayed")</f>
        <v>Excellent</v>
      </c>
      <c r="AA3986" s="5" t="str">
        <f>_xlfn.XLOOKUP(Table1[[#This Row],[Shipment_ID]],A:A,E:E)</f>
        <v>COSCO</v>
      </c>
      <c r="AB3986" s="5">
        <f t="shared" si="62"/>
        <v>9903.4599999999991</v>
      </c>
    </row>
    <row r="3987" spans="1:28">
      <c r="A3987" t="s">
        <v>4181</v>
      </c>
      <c r="B3987" s="1">
        <v>45540</v>
      </c>
      <c r="C3987" t="s">
        <v>89</v>
      </c>
      <c r="D3987" t="s">
        <v>41</v>
      </c>
      <c r="E3987" t="s">
        <v>42</v>
      </c>
      <c r="F3987" t="s">
        <v>58</v>
      </c>
      <c r="G3987" t="s">
        <v>67</v>
      </c>
      <c r="H3987">
        <v>19.170000000000002</v>
      </c>
      <c r="I3987">
        <v>1057</v>
      </c>
      <c r="J3987">
        <v>89.73</v>
      </c>
      <c r="K3987">
        <v>2</v>
      </c>
      <c r="L3987" t="s">
        <v>44</v>
      </c>
      <c r="M3987" t="s">
        <v>45</v>
      </c>
      <c r="N3987">
        <v>54204.6</v>
      </c>
      <c r="O3987" t="s">
        <v>240</v>
      </c>
      <c r="P3987" t="s">
        <v>37</v>
      </c>
      <c r="Q3987">
        <v>82.78</v>
      </c>
      <c r="R3987">
        <v>2880.8</v>
      </c>
      <c r="S3987">
        <v>2501.58</v>
      </c>
      <c r="T3987">
        <v>4846.7</v>
      </c>
      <c r="U3987" t="str">
        <f>TEXT(Table1[[#This Row],[Booking_Date]],"mmm")</f>
        <v>Sep</v>
      </c>
      <c r="V3987">
        <f>YEAR(Table1[[#This Row],[Booking_Date]])</f>
        <v>2024</v>
      </c>
      <c r="W3987" t="s">
        <v>48</v>
      </c>
      <c r="X3987" t="str">
        <f>IF(Table1[[#This Row],[Freight_Cost]]&gt;50000,"High","Low")</f>
        <v>High</v>
      </c>
      <c r="Y3987" s="5" t="str">
        <f>IF(Table1[[#This Row],[Profit]]&gt;10000,"Good","Average")</f>
        <v>Average</v>
      </c>
      <c r="Z3987" s="5" t="str" cm="1">
        <f t="array" ref="Z3987">_xlfn.IFS(K3987&lt;=5,"Excellent",K3987&lt;=10,"Good",TRUE,"Delayed")</f>
        <v>Excellent</v>
      </c>
      <c r="AA3987" s="5" t="str">
        <f>_xlfn.XLOOKUP(Table1[[#This Row],[Shipment_ID]],A:A,E:E)</f>
        <v>CMA CGM</v>
      </c>
      <c r="AB3987" s="5">
        <f t="shared" si="62"/>
        <v>4846.7</v>
      </c>
    </row>
    <row r="3988" spans="1:28">
      <c r="A3988" t="s">
        <v>4182</v>
      </c>
      <c r="B3988" s="1">
        <v>45509</v>
      </c>
      <c r="C3988" t="s">
        <v>121</v>
      </c>
      <c r="D3988" t="s">
        <v>65</v>
      </c>
      <c r="E3988" t="s">
        <v>102</v>
      </c>
      <c r="F3988" t="s">
        <v>58</v>
      </c>
      <c r="G3988" t="s">
        <v>52</v>
      </c>
      <c r="H3988">
        <v>14.72</v>
      </c>
      <c r="I3988">
        <v>1990</v>
      </c>
      <c r="J3988">
        <v>91.21</v>
      </c>
      <c r="K3988">
        <v>4</v>
      </c>
      <c r="L3988" t="s">
        <v>68</v>
      </c>
      <c r="M3988" t="s">
        <v>35</v>
      </c>
      <c r="N3988">
        <v>66573.2</v>
      </c>
      <c r="O3988" t="s">
        <v>69</v>
      </c>
      <c r="P3988" t="s">
        <v>74</v>
      </c>
      <c r="Q3988">
        <v>81.25</v>
      </c>
      <c r="R3988">
        <v>4568.8</v>
      </c>
      <c r="S3988">
        <v>1863.47</v>
      </c>
      <c r="T3988">
        <v>6615.54</v>
      </c>
      <c r="U3988" t="str">
        <f>TEXT(Table1[[#This Row],[Booking_Date]],"mmm")</f>
        <v>Aug</v>
      </c>
      <c r="V3988">
        <f>YEAR(Table1[[#This Row],[Booking_Date]])</f>
        <v>2024</v>
      </c>
      <c r="W3988" t="s">
        <v>48</v>
      </c>
      <c r="X3988" t="str">
        <f>IF(Table1[[#This Row],[Freight_Cost]]&gt;50000,"High","Low")</f>
        <v>High</v>
      </c>
      <c r="Y3988" s="5" t="str">
        <f>IF(Table1[[#This Row],[Profit]]&gt;10000,"Good","Average")</f>
        <v>Average</v>
      </c>
      <c r="Z3988" s="5" t="str" cm="1">
        <f t="array" ref="Z3988">_xlfn.IFS(K3988&lt;=5,"Excellent",K3988&lt;=10,"Good",TRUE,"Delayed")</f>
        <v>Excellent</v>
      </c>
      <c r="AA3988" s="5" t="str">
        <f>_xlfn.XLOOKUP(Table1[[#This Row],[Shipment_ID]],A:A,E:E)</f>
        <v>Maersk</v>
      </c>
      <c r="AB3988" s="5">
        <f t="shared" si="62"/>
        <v>6615.54</v>
      </c>
    </row>
    <row r="3989" spans="1:28">
      <c r="A3989" t="s">
        <v>4183</v>
      </c>
      <c r="B3989" s="1">
        <v>45831</v>
      </c>
      <c r="C3989" t="s">
        <v>29</v>
      </c>
      <c r="D3989" t="s">
        <v>65</v>
      </c>
      <c r="E3989" t="s">
        <v>42</v>
      </c>
      <c r="F3989" t="s">
        <v>32</v>
      </c>
      <c r="G3989" t="s">
        <v>84</v>
      </c>
      <c r="H3989">
        <v>20.12</v>
      </c>
      <c r="I3989">
        <v>1562</v>
      </c>
      <c r="J3989">
        <v>88.53</v>
      </c>
      <c r="K3989">
        <v>5</v>
      </c>
      <c r="L3989" t="s">
        <v>34</v>
      </c>
      <c r="M3989" t="s">
        <v>35</v>
      </c>
      <c r="N3989">
        <v>56475.6</v>
      </c>
      <c r="O3989" t="s">
        <v>103</v>
      </c>
      <c r="P3989" t="s">
        <v>54</v>
      </c>
      <c r="Q3989">
        <v>83.42</v>
      </c>
      <c r="R3989">
        <v>3928.8</v>
      </c>
      <c r="S3989">
        <v>1645.06</v>
      </c>
      <c r="T3989">
        <v>4746.46</v>
      </c>
      <c r="U3989" t="str">
        <f>TEXT(Table1[[#This Row],[Booking_Date]],"mmm")</f>
        <v>Jun</v>
      </c>
      <c r="V3989">
        <f>YEAR(Table1[[#This Row],[Booking_Date]])</f>
        <v>2025</v>
      </c>
      <c r="W3989" t="s">
        <v>75</v>
      </c>
      <c r="X3989" t="str">
        <f>IF(Table1[[#This Row],[Freight_Cost]]&gt;50000,"High","Low")</f>
        <v>High</v>
      </c>
      <c r="Y3989" s="5" t="str">
        <f>IF(Table1[[#This Row],[Profit]]&gt;10000,"Good","Average")</f>
        <v>Average</v>
      </c>
      <c r="Z3989" s="5" t="str" cm="1">
        <f t="array" ref="Z3989">_xlfn.IFS(K3989&lt;=5,"Excellent",K3989&lt;=10,"Good",TRUE,"Delayed")</f>
        <v>Excellent</v>
      </c>
      <c r="AA3989" s="5" t="str">
        <f>_xlfn.XLOOKUP(Table1[[#This Row],[Shipment_ID]],A:A,E:E)</f>
        <v>CMA CGM</v>
      </c>
      <c r="AB3989" s="5">
        <f t="shared" si="62"/>
        <v>4746.46</v>
      </c>
    </row>
    <row r="3990" spans="1:28">
      <c r="A3990" t="s">
        <v>4184</v>
      </c>
      <c r="B3990" s="1">
        <v>46173</v>
      </c>
      <c r="C3990" t="s">
        <v>50</v>
      </c>
      <c r="D3990" t="s">
        <v>108</v>
      </c>
      <c r="E3990" t="s">
        <v>42</v>
      </c>
      <c r="F3990" t="s">
        <v>58</v>
      </c>
      <c r="G3990" t="s">
        <v>90</v>
      </c>
      <c r="H3990">
        <v>17.36</v>
      </c>
      <c r="I3990">
        <v>2687</v>
      </c>
      <c r="J3990">
        <v>93.46</v>
      </c>
      <c r="K3990">
        <v>8</v>
      </c>
      <c r="L3990" t="s">
        <v>44</v>
      </c>
      <c r="M3990" t="s">
        <v>45</v>
      </c>
      <c r="N3990">
        <v>72583.199999999997</v>
      </c>
      <c r="O3990" t="s">
        <v>686</v>
      </c>
      <c r="P3990" t="s">
        <v>62</v>
      </c>
      <c r="Q3990">
        <v>83.88</v>
      </c>
      <c r="R3990">
        <v>6068.4</v>
      </c>
      <c r="S3990">
        <v>2302.87</v>
      </c>
      <c r="T3990">
        <v>6623.61</v>
      </c>
      <c r="U3990" t="str">
        <f>TEXT(Table1[[#This Row],[Booking_Date]],"mmm")</f>
        <v>May</v>
      </c>
      <c r="V3990">
        <f>YEAR(Table1[[#This Row],[Booking_Date]])</f>
        <v>2026</v>
      </c>
      <c r="W3990" t="s">
        <v>75</v>
      </c>
      <c r="X3990" t="str">
        <f>IF(Table1[[#This Row],[Freight_Cost]]&gt;50000,"High","Low")</f>
        <v>High</v>
      </c>
      <c r="Y3990" s="5" t="str">
        <f>IF(Table1[[#This Row],[Profit]]&gt;10000,"Good","Average")</f>
        <v>Average</v>
      </c>
      <c r="Z3990" s="5" t="str" cm="1">
        <f t="array" ref="Z3990">_xlfn.IFS(K3990&lt;=5,"Excellent",K3990&lt;=10,"Good",TRUE,"Delayed")</f>
        <v>Good</v>
      </c>
      <c r="AA3990" s="5" t="str">
        <f>_xlfn.XLOOKUP(Table1[[#This Row],[Shipment_ID]],A:A,E:E)</f>
        <v>CMA CGM</v>
      </c>
      <c r="AB3990" s="5">
        <f t="shared" si="62"/>
        <v>6623.61</v>
      </c>
    </row>
    <row r="3991" spans="1:28">
      <c r="A3991" t="s">
        <v>4185</v>
      </c>
      <c r="B3991" s="1">
        <v>46171</v>
      </c>
      <c r="C3991" t="s">
        <v>64</v>
      </c>
      <c r="D3991" t="s">
        <v>82</v>
      </c>
      <c r="E3991" t="s">
        <v>57</v>
      </c>
      <c r="F3991" t="s">
        <v>32</v>
      </c>
      <c r="G3991" t="s">
        <v>52</v>
      </c>
      <c r="H3991">
        <v>25.38</v>
      </c>
      <c r="I3991">
        <v>2323</v>
      </c>
      <c r="J3991">
        <v>98.17</v>
      </c>
      <c r="K3991">
        <v>7</v>
      </c>
      <c r="L3991" t="s">
        <v>44</v>
      </c>
      <c r="M3991" t="s">
        <v>35</v>
      </c>
      <c r="N3991">
        <v>66498.399999999994</v>
      </c>
      <c r="O3991" t="s">
        <v>69</v>
      </c>
      <c r="P3991" t="s">
        <v>78</v>
      </c>
      <c r="Q3991">
        <v>85.56</v>
      </c>
      <c r="R3991">
        <v>5661.2</v>
      </c>
      <c r="S3991">
        <v>4313.25</v>
      </c>
      <c r="T3991">
        <v>11792.35</v>
      </c>
      <c r="U3991" t="str">
        <f>TEXT(Table1[[#This Row],[Booking_Date]],"mmm")</f>
        <v>May</v>
      </c>
      <c r="V3991">
        <f>YEAR(Table1[[#This Row],[Booking_Date]])</f>
        <v>2026</v>
      </c>
      <c r="W3991" t="s">
        <v>75</v>
      </c>
      <c r="X3991" t="str">
        <f>IF(Table1[[#This Row],[Freight_Cost]]&gt;50000,"High","Low")</f>
        <v>High</v>
      </c>
      <c r="Y3991" s="5" t="str">
        <f>IF(Table1[[#This Row],[Profit]]&gt;10000,"Good","Average")</f>
        <v>Good</v>
      </c>
      <c r="Z3991" s="5" t="str" cm="1">
        <f t="array" ref="Z3991">_xlfn.IFS(K3991&lt;=5,"Excellent",K3991&lt;=10,"Good",TRUE,"Delayed")</f>
        <v>Good</v>
      </c>
      <c r="AA3991" s="5" t="str">
        <f>_xlfn.XLOOKUP(Table1[[#This Row],[Shipment_ID]],A:A,E:E)</f>
        <v>Evergreen</v>
      </c>
      <c r="AB3991" s="5">
        <f t="shared" si="62"/>
        <v>11792.35</v>
      </c>
    </row>
    <row r="3992" spans="1:28">
      <c r="A3992" t="s">
        <v>4186</v>
      </c>
      <c r="B3992" s="1">
        <v>45898</v>
      </c>
      <c r="C3992" t="s">
        <v>40</v>
      </c>
      <c r="D3992" t="s">
        <v>72</v>
      </c>
      <c r="E3992" t="s">
        <v>31</v>
      </c>
      <c r="F3992" t="s">
        <v>58</v>
      </c>
      <c r="G3992" t="s">
        <v>59</v>
      </c>
      <c r="H3992">
        <v>11.64</v>
      </c>
      <c r="I3992">
        <v>2041</v>
      </c>
      <c r="J3992">
        <v>97.23</v>
      </c>
      <c r="K3992">
        <v>5</v>
      </c>
      <c r="L3992" t="s">
        <v>68</v>
      </c>
      <c r="M3992" t="s">
        <v>45</v>
      </c>
      <c r="N3992">
        <v>62635.6</v>
      </c>
      <c r="O3992" t="s">
        <v>122</v>
      </c>
      <c r="P3992" t="s">
        <v>74</v>
      </c>
      <c r="Q3992">
        <v>87.55</v>
      </c>
      <c r="R3992">
        <v>4547.6000000000004</v>
      </c>
      <c r="S3992">
        <v>4066.28</v>
      </c>
      <c r="T3992">
        <v>10361.969999999999</v>
      </c>
      <c r="U3992" t="str">
        <f>TEXT(Table1[[#This Row],[Booking_Date]],"mmm")</f>
        <v>Aug</v>
      </c>
      <c r="V3992">
        <f>YEAR(Table1[[#This Row],[Booking_Date]])</f>
        <v>2025</v>
      </c>
      <c r="W3992" t="s">
        <v>48</v>
      </c>
      <c r="X3992" t="str">
        <f>IF(Table1[[#This Row],[Freight_Cost]]&gt;50000,"High","Low")</f>
        <v>High</v>
      </c>
      <c r="Y3992" s="5" t="str">
        <f>IF(Table1[[#This Row],[Profit]]&gt;10000,"Good","Average")</f>
        <v>Good</v>
      </c>
      <c r="Z3992" s="5" t="str" cm="1">
        <f t="array" ref="Z3992">_xlfn.IFS(K3992&lt;=5,"Excellent",K3992&lt;=10,"Good",TRUE,"Delayed")</f>
        <v>Excellent</v>
      </c>
      <c r="AA3992" s="5" t="str">
        <f>_xlfn.XLOOKUP(Table1[[#This Row],[Shipment_ID]],A:A,E:E)</f>
        <v>Hapag-Lloyd</v>
      </c>
      <c r="AB3992" s="5">
        <f t="shared" si="62"/>
        <v>10361.969999999999</v>
      </c>
    </row>
    <row r="3993" spans="1:28">
      <c r="A3993" t="s">
        <v>4187</v>
      </c>
      <c r="B3993" s="1">
        <v>45932</v>
      </c>
      <c r="C3993" t="s">
        <v>29</v>
      </c>
      <c r="D3993" t="s">
        <v>30</v>
      </c>
      <c r="E3993" t="s">
        <v>99</v>
      </c>
      <c r="F3993" t="s">
        <v>32</v>
      </c>
      <c r="G3993" t="s">
        <v>90</v>
      </c>
      <c r="H3993">
        <v>17.36</v>
      </c>
      <c r="I3993">
        <v>2514</v>
      </c>
      <c r="J3993">
        <v>94.01</v>
      </c>
      <c r="K3993">
        <v>7</v>
      </c>
      <c r="L3993" t="s">
        <v>34</v>
      </c>
      <c r="M3993" t="s">
        <v>45</v>
      </c>
      <c r="N3993">
        <v>63573.2</v>
      </c>
      <c r="O3993" t="s">
        <v>343</v>
      </c>
      <c r="P3993" t="s">
        <v>54</v>
      </c>
      <c r="Q3993">
        <v>84.97</v>
      </c>
      <c r="R3993">
        <v>5722.4</v>
      </c>
      <c r="S3993">
        <v>2632.71</v>
      </c>
      <c r="T3993">
        <v>9121.02</v>
      </c>
      <c r="U3993" t="str">
        <f>TEXT(Table1[[#This Row],[Booking_Date]],"mmm")</f>
        <v>Oct</v>
      </c>
      <c r="V3993">
        <f>YEAR(Table1[[#This Row],[Booking_Date]])</f>
        <v>2025</v>
      </c>
      <c r="W3993" t="s">
        <v>104</v>
      </c>
      <c r="X3993" t="str">
        <f>IF(Table1[[#This Row],[Freight_Cost]]&gt;50000,"High","Low")</f>
        <v>High</v>
      </c>
      <c r="Y3993" s="5" t="str">
        <f>IF(Table1[[#This Row],[Profit]]&gt;10000,"Good","Average")</f>
        <v>Average</v>
      </c>
      <c r="Z3993" s="5" t="str" cm="1">
        <f t="array" ref="Z3993">_xlfn.IFS(K3993&lt;=5,"Excellent",K3993&lt;=10,"Good",TRUE,"Delayed")</f>
        <v>Good</v>
      </c>
      <c r="AA3993" s="5" t="str">
        <f>_xlfn.XLOOKUP(Table1[[#This Row],[Shipment_ID]],A:A,E:E)</f>
        <v>ONE</v>
      </c>
      <c r="AB3993" s="5">
        <f t="shared" si="62"/>
        <v>9121.02</v>
      </c>
    </row>
    <row r="3994" spans="1:28">
      <c r="A3994" t="s">
        <v>4188</v>
      </c>
      <c r="B3994" s="1">
        <v>45315</v>
      </c>
      <c r="C3994" t="s">
        <v>29</v>
      </c>
      <c r="D3994" t="s">
        <v>82</v>
      </c>
      <c r="E3994" t="s">
        <v>57</v>
      </c>
      <c r="F3994" t="s">
        <v>58</v>
      </c>
      <c r="G3994" t="s">
        <v>84</v>
      </c>
      <c r="H3994">
        <v>24.04</v>
      </c>
      <c r="I3994">
        <v>2111</v>
      </c>
      <c r="J3994">
        <v>102.93</v>
      </c>
      <c r="K3994">
        <v>6</v>
      </c>
      <c r="L3994" t="s">
        <v>44</v>
      </c>
      <c r="M3994" t="s">
        <v>35</v>
      </c>
      <c r="N3994">
        <v>75319.600000000006</v>
      </c>
      <c r="O3994" t="s">
        <v>598</v>
      </c>
      <c r="P3994" t="s">
        <v>62</v>
      </c>
      <c r="Q3994">
        <v>88.42</v>
      </c>
      <c r="R3994">
        <v>5183.6000000000004</v>
      </c>
      <c r="S3994">
        <v>1758.06</v>
      </c>
      <c r="T3994">
        <v>13216.1</v>
      </c>
      <c r="U3994" t="str">
        <f>TEXT(Table1[[#This Row],[Booking_Date]],"mmm")</f>
        <v>Jan</v>
      </c>
      <c r="V3994">
        <f>YEAR(Table1[[#This Row],[Booking_Date]])</f>
        <v>2024</v>
      </c>
      <c r="W3994" t="s">
        <v>38</v>
      </c>
      <c r="X3994" t="str">
        <f>IF(Table1[[#This Row],[Freight_Cost]]&gt;50000,"High","Low")</f>
        <v>High</v>
      </c>
      <c r="Y3994" s="5" t="str">
        <f>IF(Table1[[#This Row],[Profit]]&gt;10000,"Good","Average")</f>
        <v>Good</v>
      </c>
      <c r="Z3994" s="5" t="str" cm="1">
        <f t="array" ref="Z3994">_xlfn.IFS(K3994&lt;=5,"Excellent",K3994&lt;=10,"Good",TRUE,"Delayed")</f>
        <v>Good</v>
      </c>
      <c r="AA3994" s="5" t="str">
        <f>_xlfn.XLOOKUP(Table1[[#This Row],[Shipment_ID]],A:A,E:E)</f>
        <v>Evergreen</v>
      </c>
      <c r="AB3994" s="5">
        <f t="shared" si="62"/>
        <v>13216.1</v>
      </c>
    </row>
    <row r="3995" spans="1:28">
      <c r="A3995" t="s">
        <v>4189</v>
      </c>
      <c r="B3995" s="1">
        <v>45620</v>
      </c>
      <c r="C3995" t="s">
        <v>50</v>
      </c>
      <c r="D3995" t="s">
        <v>72</v>
      </c>
      <c r="E3995" t="s">
        <v>66</v>
      </c>
      <c r="F3995" t="s">
        <v>58</v>
      </c>
      <c r="G3995" t="s">
        <v>84</v>
      </c>
      <c r="H3995">
        <v>22.91</v>
      </c>
      <c r="I3995">
        <v>962</v>
      </c>
      <c r="J3995">
        <v>97.55</v>
      </c>
      <c r="K3995">
        <v>2</v>
      </c>
      <c r="L3995" t="s">
        <v>34</v>
      </c>
      <c r="M3995" t="s">
        <v>60</v>
      </c>
      <c r="N3995">
        <v>60869</v>
      </c>
      <c r="O3995" t="s">
        <v>410</v>
      </c>
      <c r="P3995" t="s">
        <v>70</v>
      </c>
      <c r="Q3995">
        <v>84.63</v>
      </c>
      <c r="R3995">
        <v>2840.4</v>
      </c>
      <c r="S3995">
        <v>3292.96</v>
      </c>
      <c r="T3995">
        <v>6762.4</v>
      </c>
      <c r="U3995" t="str">
        <f>TEXT(Table1[[#This Row],[Booking_Date]],"mmm")</f>
        <v>Nov</v>
      </c>
      <c r="V3995">
        <f>YEAR(Table1[[#This Row],[Booking_Date]])</f>
        <v>2024</v>
      </c>
      <c r="W3995" t="s">
        <v>104</v>
      </c>
      <c r="X3995" t="str">
        <f>IF(Table1[[#This Row],[Freight_Cost]]&gt;50000,"High","Low")</f>
        <v>High</v>
      </c>
      <c r="Y3995" s="5" t="str">
        <f>IF(Table1[[#This Row],[Profit]]&gt;10000,"Good","Average")</f>
        <v>Average</v>
      </c>
      <c r="Z3995" s="5" t="str" cm="1">
        <f t="array" ref="Z3995">_xlfn.IFS(K3995&lt;=5,"Excellent",K3995&lt;=10,"Good",TRUE,"Delayed")</f>
        <v>Excellent</v>
      </c>
      <c r="AA3995" s="5" t="str">
        <f>_xlfn.XLOOKUP(Table1[[#This Row],[Shipment_ID]],A:A,E:E)</f>
        <v>COSCO</v>
      </c>
      <c r="AB3995" s="5">
        <f t="shared" si="62"/>
        <v>6762.4</v>
      </c>
    </row>
    <row r="3996" spans="1:28">
      <c r="A3996" t="s">
        <v>4190</v>
      </c>
      <c r="B3996" s="1">
        <v>45642</v>
      </c>
      <c r="C3996" t="s">
        <v>64</v>
      </c>
      <c r="D3996" t="s">
        <v>56</v>
      </c>
      <c r="E3996" t="s">
        <v>102</v>
      </c>
      <c r="F3996" t="s">
        <v>58</v>
      </c>
      <c r="G3996" t="s">
        <v>43</v>
      </c>
      <c r="H3996">
        <v>18.47</v>
      </c>
      <c r="I3996">
        <v>2255</v>
      </c>
      <c r="J3996">
        <v>98.91</v>
      </c>
      <c r="K3996">
        <v>5</v>
      </c>
      <c r="L3996" t="s">
        <v>68</v>
      </c>
      <c r="M3996" t="s">
        <v>60</v>
      </c>
      <c r="N3996">
        <v>70052.2</v>
      </c>
      <c r="O3996" t="s">
        <v>204</v>
      </c>
      <c r="P3996" t="s">
        <v>70</v>
      </c>
      <c r="Q3996">
        <v>84.18</v>
      </c>
      <c r="R3996">
        <v>5248.8</v>
      </c>
      <c r="S3996">
        <v>2338.98</v>
      </c>
      <c r="T3996">
        <v>7514.11</v>
      </c>
      <c r="U3996" t="str">
        <f>TEXT(Table1[[#This Row],[Booking_Date]],"mmm")</f>
        <v>Dec</v>
      </c>
      <c r="V3996">
        <f>YEAR(Table1[[#This Row],[Booking_Date]])</f>
        <v>2024</v>
      </c>
      <c r="W3996" t="s">
        <v>104</v>
      </c>
      <c r="X3996" t="str">
        <f>IF(Table1[[#This Row],[Freight_Cost]]&gt;50000,"High","Low")</f>
        <v>High</v>
      </c>
      <c r="Y3996" s="5" t="str">
        <f>IF(Table1[[#This Row],[Profit]]&gt;10000,"Good","Average")</f>
        <v>Average</v>
      </c>
      <c r="Z3996" s="5" t="str" cm="1">
        <f t="array" ref="Z3996">_xlfn.IFS(K3996&lt;=5,"Excellent",K3996&lt;=10,"Good",TRUE,"Delayed")</f>
        <v>Excellent</v>
      </c>
      <c r="AA3996" s="5" t="str">
        <f>_xlfn.XLOOKUP(Table1[[#This Row],[Shipment_ID]],A:A,E:E)</f>
        <v>Maersk</v>
      </c>
      <c r="AB3996" s="5">
        <f t="shared" si="62"/>
        <v>7514.11</v>
      </c>
    </row>
    <row r="3997" spans="1:28">
      <c r="A3997" t="s">
        <v>4191</v>
      </c>
      <c r="B3997" s="1">
        <v>45848</v>
      </c>
      <c r="C3997" t="s">
        <v>50</v>
      </c>
      <c r="D3997" t="s">
        <v>108</v>
      </c>
      <c r="E3997" t="s">
        <v>66</v>
      </c>
      <c r="F3997" t="s">
        <v>32</v>
      </c>
      <c r="G3997" t="s">
        <v>52</v>
      </c>
      <c r="H3997">
        <v>27.21</v>
      </c>
      <c r="I3997">
        <v>1128</v>
      </c>
      <c r="J3997">
        <v>99.04</v>
      </c>
      <c r="K3997">
        <v>3</v>
      </c>
      <c r="L3997" t="s">
        <v>68</v>
      </c>
      <c r="M3997" t="s">
        <v>35</v>
      </c>
      <c r="N3997">
        <v>56409.8</v>
      </c>
      <c r="O3997" t="s">
        <v>224</v>
      </c>
      <c r="P3997" t="s">
        <v>54</v>
      </c>
      <c r="Q3997">
        <v>85.84</v>
      </c>
      <c r="R3997">
        <v>3344.4</v>
      </c>
      <c r="S3997">
        <v>1648.75</v>
      </c>
      <c r="T3997">
        <v>9439.7999999999993</v>
      </c>
      <c r="U3997" t="str">
        <f>TEXT(Table1[[#This Row],[Booking_Date]],"mmm")</f>
        <v>Jul</v>
      </c>
      <c r="V3997">
        <f>YEAR(Table1[[#This Row],[Booking_Date]])</f>
        <v>2025</v>
      </c>
      <c r="W3997" t="s">
        <v>48</v>
      </c>
      <c r="X3997" t="str">
        <f>IF(Table1[[#This Row],[Freight_Cost]]&gt;50000,"High","Low")</f>
        <v>High</v>
      </c>
      <c r="Y3997" s="5" t="str">
        <f>IF(Table1[[#This Row],[Profit]]&gt;10000,"Good","Average")</f>
        <v>Average</v>
      </c>
      <c r="Z3997" s="5" t="str" cm="1">
        <f t="array" ref="Z3997">_xlfn.IFS(K3997&lt;=5,"Excellent",K3997&lt;=10,"Good",TRUE,"Delayed")</f>
        <v>Excellent</v>
      </c>
      <c r="AA3997" s="5" t="str">
        <f>_xlfn.XLOOKUP(Table1[[#This Row],[Shipment_ID]],A:A,E:E)</f>
        <v>COSCO</v>
      </c>
      <c r="AB3997" s="5">
        <f t="shared" si="62"/>
        <v>9439.7999999999993</v>
      </c>
    </row>
    <row r="3998" spans="1:28">
      <c r="A3998" t="s">
        <v>4192</v>
      </c>
      <c r="B3998" s="1">
        <v>46080</v>
      </c>
      <c r="C3998" t="s">
        <v>121</v>
      </c>
      <c r="D3998" t="s">
        <v>56</v>
      </c>
      <c r="E3998" t="s">
        <v>31</v>
      </c>
      <c r="F3998" t="s">
        <v>32</v>
      </c>
      <c r="G3998" t="s">
        <v>59</v>
      </c>
      <c r="H3998">
        <v>26.56</v>
      </c>
      <c r="I3998">
        <v>2769</v>
      </c>
      <c r="J3998">
        <v>95.62</v>
      </c>
      <c r="K3998">
        <v>8</v>
      </c>
      <c r="L3998" t="s">
        <v>34</v>
      </c>
      <c r="M3998" t="s">
        <v>45</v>
      </c>
      <c r="N3998">
        <v>75106.399999999994</v>
      </c>
      <c r="O3998" t="s">
        <v>236</v>
      </c>
      <c r="P3998" t="s">
        <v>74</v>
      </c>
      <c r="Q3998">
        <v>85.85</v>
      </c>
      <c r="R3998">
        <v>6600.4</v>
      </c>
      <c r="S3998">
        <v>2651.96</v>
      </c>
      <c r="T3998">
        <v>12901.75</v>
      </c>
      <c r="U3998" t="str">
        <f>TEXT(Table1[[#This Row],[Booking_Date]],"mmm")</f>
        <v>Feb</v>
      </c>
      <c r="V3998">
        <f>YEAR(Table1[[#This Row],[Booking_Date]])</f>
        <v>2026</v>
      </c>
      <c r="W3998" t="s">
        <v>38</v>
      </c>
      <c r="X3998" t="str">
        <f>IF(Table1[[#This Row],[Freight_Cost]]&gt;50000,"High","Low")</f>
        <v>High</v>
      </c>
      <c r="Y3998" s="5" t="str">
        <f>IF(Table1[[#This Row],[Profit]]&gt;10000,"Good","Average")</f>
        <v>Good</v>
      </c>
      <c r="Z3998" s="5" t="str" cm="1">
        <f t="array" ref="Z3998">_xlfn.IFS(K3998&lt;=5,"Excellent",K3998&lt;=10,"Good",TRUE,"Delayed")</f>
        <v>Good</v>
      </c>
      <c r="AA3998" s="5" t="str">
        <f>_xlfn.XLOOKUP(Table1[[#This Row],[Shipment_ID]],A:A,E:E)</f>
        <v>Hapag-Lloyd</v>
      </c>
      <c r="AB3998" s="5">
        <f t="shared" si="62"/>
        <v>12901.75</v>
      </c>
    </row>
    <row r="3999" spans="1:28">
      <c r="A3999" t="s">
        <v>4193</v>
      </c>
      <c r="B3999" s="1">
        <v>45637</v>
      </c>
      <c r="C3999" t="s">
        <v>40</v>
      </c>
      <c r="D3999" t="s">
        <v>56</v>
      </c>
      <c r="E3999" t="s">
        <v>99</v>
      </c>
      <c r="F3999" t="s">
        <v>32</v>
      </c>
      <c r="G3999" t="s">
        <v>43</v>
      </c>
      <c r="H3999">
        <v>12.25</v>
      </c>
      <c r="I3999">
        <v>1857</v>
      </c>
      <c r="J3999">
        <v>93.76</v>
      </c>
      <c r="K3999">
        <v>5</v>
      </c>
      <c r="L3999" t="s">
        <v>44</v>
      </c>
      <c r="M3999" t="s">
        <v>60</v>
      </c>
      <c r="N3999">
        <v>44560.2</v>
      </c>
      <c r="O3999" t="s">
        <v>514</v>
      </c>
      <c r="P3999" t="s">
        <v>37</v>
      </c>
      <c r="Q3999">
        <v>82.52</v>
      </c>
      <c r="R3999">
        <v>4204</v>
      </c>
      <c r="S3999">
        <v>4660.1099999999997</v>
      </c>
      <c r="T3999">
        <v>5361.54</v>
      </c>
      <c r="U3999" t="str">
        <f>TEXT(Table1[[#This Row],[Booking_Date]],"mmm")</f>
        <v>Dec</v>
      </c>
      <c r="V3999">
        <f>YEAR(Table1[[#This Row],[Booking_Date]])</f>
        <v>2024</v>
      </c>
      <c r="W3999" t="s">
        <v>104</v>
      </c>
      <c r="X3999" t="str">
        <f>IF(Table1[[#This Row],[Freight_Cost]]&gt;50000,"High","Low")</f>
        <v>Low</v>
      </c>
      <c r="Y3999" s="5" t="str">
        <f>IF(Table1[[#This Row],[Profit]]&gt;10000,"Good","Average")</f>
        <v>Average</v>
      </c>
      <c r="Z3999" s="5" t="str" cm="1">
        <f t="array" ref="Z3999">_xlfn.IFS(K3999&lt;=5,"Excellent",K3999&lt;=10,"Good",TRUE,"Delayed")</f>
        <v>Excellent</v>
      </c>
      <c r="AA3999" s="5" t="str">
        <f>_xlfn.XLOOKUP(Table1[[#This Row],[Shipment_ID]],A:A,E:E)</f>
        <v>ONE</v>
      </c>
      <c r="AB3999" s="5">
        <f t="shared" si="62"/>
        <v>5361.54</v>
      </c>
    </row>
    <row r="4000" spans="1:28">
      <c r="A4000" t="s">
        <v>4194</v>
      </c>
      <c r="B4000" s="1">
        <v>45569</v>
      </c>
      <c r="C4000" t="s">
        <v>29</v>
      </c>
      <c r="D4000" t="s">
        <v>108</v>
      </c>
      <c r="E4000" t="s">
        <v>83</v>
      </c>
      <c r="F4000" t="s">
        <v>32</v>
      </c>
      <c r="G4000" t="s">
        <v>43</v>
      </c>
      <c r="H4000">
        <v>19.02</v>
      </c>
      <c r="I4000">
        <v>1683</v>
      </c>
      <c r="J4000">
        <v>102.24</v>
      </c>
      <c r="K4000">
        <v>6</v>
      </c>
      <c r="L4000" t="s">
        <v>44</v>
      </c>
      <c r="M4000" t="s">
        <v>45</v>
      </c>
      <c r="N4000">
        <v>51082.8</v>
      </c>
      <c r="O4000" t="s">
        <v>989</v>
      </c>
      <c r="P4000" t="s">
        <v>54</v>
      </c>
      <c r="Q4000">
        <v>81.36</v>
      </c>
      <c r="R4000">
        <v>4126.8</v>
      </c>
      <c r="S4000">
        <v>2185.96</v>
      </c>
      <c r="T4000">
        <v>5081.1899999999996</v>
      </c>
      <c r="U4000" t="str">
        <f>TEXT(Table1[[#This Row],[Booking_Date]],"mmm")</f>
        <v>Oct</v>
      </c>
      <c r="V4000">
        <f>YEAR(Table1[[#This Row],[Booking_Date]])</f>
        <v>2024</v>
      </c>
      <c r="W4000" t="s">
        <v>104</v>
      </c>
      <c r="X4000" t="str">
        <f>IF(Table1[[#This Row],[Freight_Cost]]&gt;50000,"High","Low")</f>
        <v>High</v>
      </c>
      <c r="Y4000" s="5" t="str">
        <f>IF(Table1[[#This Row],[Profit]]&gt;10000,"Good","Average")</f>
        <v>Average</v>
      </c>
      <c r="Z4000" s="5" t="str" cm="1">
        <f t="array" ref="Z4000">_xlfn.IFS(K4000&lt;=5,"Excellent",K4000&lt;=10,"Good",TRUE,"Delayed")</f>
        <v>Good</v>
      </c>
      <c r="AA4000" s="5" t="str">
        <f>_xlfn.XLOOKUP(Table1[[#This Row],[Shipment_ID]],A:A,E:E)</f>
        <v>MSC</v>
      </c>
      <c r="AB4000" s="5">
        <f t="shared" si="62"/>
        <v>5081.1899999999996</v>
      </c>
    </row>
    <row r="4001" spans="1:28">
      <c r="A4001" t="s">
        <v>4195</v>
      </c>
      <c r="B4001" s="1">
        <v>45599</v>
      </c>
      <c r="C4001" t="s">
        <v>40</v>
      </c>
      <c r="D4001" t="s">
        <v>30</v>
      </c>
      <c r="E4001" t="s">
        <v>66</v>
      </c>
      <c r="F4001" t="s">
        <v>32</v>
      </c>
      <c r="G4001" t="s">
        <v>59</v>
      </c>
      <c r="H4001">
        <v>25.06</v>
      </c>
      <c r="I4001">
        <v>660</v>
      </c>
      <c r="J4001">
        <v>94.06</v>
      </c>
      <c r="K4001">
        <v>3</v>
      </c>
      <c r="L4001" t="s">
        <v>44</v>
      </c>
      <c r="M4001" t="s">
        <v>60</v>
      </c>
      <c r="N4001">
        <v>41761.199999999997</v>
      </c>
      <c r="O4001" t="s">
        <v>479</v>
      </c>
      <c r="P4001" t="s">
        <v>62</v>
      </c>
      <c r="Q4001">
        <v>83.04</v>
      </c>
      <c r="R4001">
        <v>2322.4</v>
      </c>
      <c r="S4001">
        <v>3862.1</v>
      </c>
      <c r="T4001">
        <v>4100.84</v>
      </c>
      <c r="U4001" t="str">
        <f>TEXT(Table1[[#This Row],[Booking_Date]],"mmm")</f>
        <v>Nov</v>
      </c>
      <c r="V4001">
        <f>YEAR(Table1[[#This Row],[Booking_Date]])</f>
        <v>2024</v>
      </c>
      <c r="W4001" t="s">
        <v>104</v>
      </c>
      <c r="X4001" t="str">
        <f>IF(Table1[[#This Row],[Freight_Cost]]&gt;50000,"High","Low")</f>
        <v>Low</v>
      </c>
      <c r="Y4001" s="5" t="str">
        <f>IF(Table1[[#This Row],[Profit]]&gt;10000,"Good","Average")</f>
        <v>Average</v>
      </c>
      <c r="Z4001" s="5" t="str" cm="1">
        <f t="array" ref="Z4001">_xlfn.IFS(K4001&lt;=5,"Excellent",K4001&lt;=10,"Good",TRUE,"Delayed")</f>
        <v>Excellent</v>
      </c>
      <c r="AA4001" s="5" t="str">
        <f>_xlfn.XLOOKUP(Table1[[#This Row],[Shipment_ID]],A:A,E:E)</f>
        <v>COSCO</v>
      </c>
      <c r="AB4001" s="5">
        <f t="shared" si="62"/>
        <v>4100.84</v>
      </c>
    </row>
    <row r="4002" spans="1:28">
      <c r="A4002" t="s">
        <v>4196</v>
      </c>
      <c r="B4002" s="1">
        <v>46157</v>
      </c>
      <c r="C4002" t="s">
        <v>89</v>
      </c>
      <c r="D4002" t="s">
        <v>65</v>
      </c>
      <c r="E4002" t="s">
        <v>99</v>
      </c>
      <c r="F4002" t="s">
        <v>58</v>
      </c>
      <c r="G4002" t="s">
        <v>67</v>
      </c>
      <c r="H4002">
        <v>26.76</v>
      </c>
      <c r="I4002">
        <v>2546</v>
      </c>
      <c r="J4002">
        <v>89.72</v>
      </c>
      <c r="K4002">
        <v>6</v>
      </c>
      <c r="L4002" t="s">
        <v>44</v>
      </c>
      <c r="M4002" t="s">
        <v>60</v>
      </c>
      <c r="N4002">
        <v>77402.399999999994</v>
      </c>
      <c r="O4002" t="s">
        <v>113</v>
      </c>
      <c r="P4002" t="s">
        <v>70</v>
      </c>
      <c r="Q4002">
        <v>81.58</v>
      </c>
      <c r="R4002">
        <v>6162.4</v>
      </c>
      <c r="S4002">
        <v>1839.09</v>
      </c>
      <c r="T4002">
        <v>9059.41</v>
      </c>
      <c r="U4002" t="str">
        <f>TEXT(Table1[[#This Row],[Booking_Date]],"mmm")</f>
        <v>May</v>
      </c>
      <c r="V4002">
        <f>YEAR(Table1[[#This Row],[Booking_Date]])</f>
        <v>2026</v>
      </c>
      <c r="W4002" t="s">
        <v>75</v>
      </c>
      <c r="X4002" t="str">
        <f>IF(Table1[[#This Row],[Freight_Cost]]&gt;50000,"High","Low")</f>
        <v>High</v>
      </c>
      <c r="Y4002" s="5" t="str">
        <f>IF(Table1[[#This Row],[Profit]]&gt;10000,"Good","Average")</f>
        <v>Average</v>
      </c>
      <c r="Z4002" s="5" t="str" cm="1">
        <f t="array" ref="Z4002">_xlfn.IFS(K4002&lt;=5,"Excellent",K4002&lt;=10,"Good",TRUE,"Delayed")</f>
        <v>Good</v>
      </c>
      <c r="AA4002" s="5" t="str">
        <f>_xlfn.XLOOKUP(Table1[[#This Row],[Shipment_ID]],A:A,E:E)</f>
        <v>ONE</v>
      </c>
      <c r="AB4002" s="5">
        <f t="shared" si="62"/>
        <v>9059.41</v>
      </c>
    </row>
    <row r="4003" spans="1:28">
      <c r="A4003" t="s">
        <v>4197</v>
      </c>
      <c r="B4003" s="1">
        <v>46030</v>
      </c>
      <c r="C4003" t="s">
        <v>29</v>
      </c>
      <c r="D4003" t="s">
        <v>51</v>
      </c>
      <c r="E4003" t="s">
        <v>99</v>
      </c>
      <c r="F4003" t="s">
        <v>58</v>
      </c>
      <c r="G4003" t="s">
        <v>33</v>
      </c>
      <c r="H4003">
        <v>26.86</v>
      </c>
      <c r="I4003">
        <v>2071</v>
      </c>
      <c r="J4003">
        <v>90.17</v>
      </c>
      <c r="K4003">
        <v>7</v>
      </c>
      <c r="L4003" t="s">
        <v>44</v>
      </c>
      <c r="M4003" t="s">
        <v>35</v>
      </c>
      <c r="N4003">
        <v>75846.399999999994</v>
      </c>
      <c r="O4003" t="s">
        <v>100</v>
      </c>
      <c r="P4003" t="s">
        <v>70</v>
      </c>
      <c r="Q4003">
        <v>87.26</v>
      </c>
      <c r="R4003">
        <v>5216.3999999999996</v>
      </c>
      <c r="S4003">
        <v>2783.05</v>
      </c>
      <c r="T4003">
        <v>11966.29</v>
      </c>
      <c r="U4003" t="str">
        <f>TEXT(Table1[[#This Row],[Booking_Date]],"mmm")</f>
        <v>Jan</v>
      </c>
      <c r="V4003">
        <f>YEAR(Table1[[#This Row],[Booking_Date]])</f>
        <v>2026</v>
      </c>
      <c r="W4003" t="s">
        <v>38</v>
      </c>
      <c r="X4003" t="str">
        <f>IF(Table1[[#This Row],[Freight_Cost]]&gt;50000,"High","Low")</f>
        <v>High</v>
      </c>
      <c r="Y4003" s="5" t="str">
        <f>IF(Table1[[#This Row],[Profit]]&gt;10000,"Good","Average")</f>
        <v>Good</v>
      </c>
      <c r="Z4003" s="5" t="str" cm="1">
        <f t="array" ref="Z4003">_xlfn.IFS(K4003&lt;=5,"Excellent",K4003&lt;=10,"Good",TRUE,"Delayed")</f>
        <v>Good</v>
      </c>
      <c r="AA4003" s="5" t="str">
        <f>_xlfn.XLOOKUP(Table1[[#This Row],[Shipment_ID]],A:A,E:E)</f>
        <v>ONE</v>
      </c>
      <c r="AB4003" s="5">
        <f t="shared" si="62"/>
        <v>11966.29</v>
      </c>
    </row>
    <row r="4004" spans="1:28">
      <c r="A4004" t="s">
        <v>4198</v>
      </c>
      <c r="B4004" s="1">
        <v>45367</v>
      </c>
      <c r="C4004" t="s">
        <v>121</v>
      </c>
      <c r="D4004" t="s">
        <v>30</v>
      </c>
      <c r="E4004" t="s">
        <v>83</v>
      </c>
      <c r="F4004" t="s">
        <v>32</v>
      </c>
      <c r="G4004" t="s">
        <v>43</v>
      </c>
      <c r="H4004">
        <v>17.88</v>
      </c>
      <c r="I4004">
        <v>2723</v>
      </c>
      <c r="J4004">
        <v>98.5</v>
      </c>
      <c r="K4004">
        <v>6</v>
      </c>
      <c r="L4004" t="s">
        <v>34</v>
      </c>
      <c r="M4004" t="s">
        <v>60</v>
      </c>
      <c r="N4004">
        <v>65588</v>
      </c>
      <c r="O4004" t="s">
        <v>518</v>
      </c>
      <c r="P4004" t="s">
        <v>70</v>
      </c>
      <c r="Q4004">
        <v>85.54</v>
      </c>
      <c r="R4004">
        <v>6161.2</v>
      </c>
      <c r="S4004">
        <v>1566.64</v>
      </c>
      <c r="T4004">
        <v>7561.15</v>
      </c>
      <c r="U4004" t="str">
        <f>TEXT(Table1[[#This Row],[Booking_Date]],"mmm")</f>
        <v>Mar</v>
      </c>
      <c r="V4004">
        <f>YEAR(Table1[[#This Row],[Booking_Date]])</f>
        <v>2024</v>
      </c>
      <c r="W4004" t="s">
        <v>38</v>
      </c>
      <c r="X4004" t="str">
        <f>IF(Table1[[#This Row],[Freight_Cost]]&gt;50000,"High","Low")</f>
        <v>High</v>
      </c>
      <c r="Y4004" s="5" t="str">
        <f>IF(Table1[[#This Row],[Profit]]&gt;10000,"Good","Average")</f>
        <v>Average</v>
      </c>
      <c r="Z4004" s="5" t="str" cm="1">
        <f t="array" ref="Z4004">_xlfn.IFS(K4004&lt;=5,"Excellent",K4004&lt;=10,"Good",TRUE,"Delayed")</f>
        <v>Good</v>
      </c>
      <c r="AA4004" s="5" t="str">
        <f>_xlfn.XLOOKUP(Table1[[#This Row],[Shipment_ID]],A:A,E:E)</f>
        <v>MSC</v>
      </c>
      <c r="AB4004" s="5">
        <f t="shared" si="62"/>
        <v>7561.15</v>
      </c>
    </row>
    <row r="4005" spans="1:28">
      <c r="A4005" t="s">
        <v>4199</v>
      </c>
      <c r="B4005" s="1">
        <v>45385</v>
      </c>
      <c r="C4005" t="s">
        <v>50</v>
      </c>
      <c r="D4005" t="s">
        <v>51</v>
      </c>
      <c r="E4005" t="s">
        <v>31</v>
      </c>
      <c r="F4005" t="s">
        <v>32</v>
      </c>
      <c r="G4005" t="s">
        <v>84</v>
      </c>
      <c r="H4005">
        <v>16.260000000000002</v>
      </c>
      <c r="I4005">
        <v>555</v>
      </c>
      <c r="J4005">
        <v>88.75</v>
      </c>
      <c r="K4005">
        <v>2</v>
      </c>
      <c r="L4005" t="s">
        <v>44</v>
      </c>
      <c r="M4005" t="s">
        <v>60</v>
      </c>
      <c r="N4005">
        <v>31944</v>
      </c>
      <c r="O4005" t="s">
        <v>989</v>
      </c>
      <c r="P4005" t="s">
        <v>78</v>
      </c>
      <c r="Q4005">
        <v>86.13</v>
      </c>
      <c r="R4005">
        <v>1760.4</v>
      </c>
      <c r="S4005">
        <v>1505.76</v>
      </c>
      <c r="T4005">
        <v>2607.6</v>
      </c>
      <c r="U4005" t="str">
        <f>TEXT(Table1[[#This Row],[Booking_Date]],"mmm")</f>
        <v>Apr</v>
      </c>
      <c r="V4005">
        <f>YEAR(Table1[[#This Row],[Booking_Date]])</f>
        <v>2024</v>
      </c>
      <c r="W4005" t="s">
        <v>75</v>
      </c>
      <c r="X4005" t="str">
        <f>IF(Table1[[#This Row],[Freight_Cost]]&gt;50000,"High","Low")</f>
        <v>Low</v>
      </c>
      <c r="Y4005" s="5" t="str">
        <f>IF(Table1[[#This Row],[Profit]]&gt;10000,"Good","Average")</f>
        <v>Average</v>
      </c>
      <c r="Z4005" s="5" t="str" cm="1">
        <f t="array" ref="Z4005">_xlfn.IFS(K4005&lt;=5,"Excellent",K4005&lt;=10,"Good",TRUE,"Delayed")</f>
        <v>Excellent</v>
      </c>
      <c r="AA4005" s="5" t="str">
        <f>_xlfn.XLOOKUP(Table1[[#This Row],[Shipment_ID]],A:A,E:E)</f>
        <v>Hapag-Lloyd</v>
      </c>
      <c r="AB4005" s="5">
        <f t="shared" si="62"/>
        <v>2607.6</v>
      </c>
    </row>
    <row r="4006" spans="1:28">
      <c r="A4006" t="s">
        <v>4200</v>
      </c>
      <c r="B4006" s="1">
        <v>45331</v>
      </c>
      <c r="C4006" t="s">
        <v>29</v>
      </c>
      <c r="D4006" t="s">
        <v>72</v>
      </c>
      <c r="E4006" t="s">
        <v>42</v>
      </c>
      <c r="F4006" t="s">
        <v>32</v>
      </c>
      <c r="G4006" t="s">
        <v>67</v>
      </c>
      <c r="H4006">
        <v>15.9</v>
      </c>
      <c r="I4006">
        <v>437</v>
      </c>
      <c r="J4006">
        <v>93.56</v>
      </c>
      <c r="K4006">
        <v>2</v>
      </c>
      <c r="L4006" t="s">
        <v>44</v>
      </c>
      <c r="M4006" t="s">
        <v>45</v>
      </c>
      <c r="N4006">
        <v>32281.200000000001</v>
      </c>
      <c r="O4006" t="s">
        <v>228</v>
      </c>
      <c r="P4006" t="s">
        <v>37</v>
      </c>
      <c r="Q4006">
        <v>83.16</v>
      </c>
      <c r="R4006">
        <v>1510</v>
      </c>
      <c r="S4006">
        <v>3684.1</v>
      </c>
      <c r="T4006">
        <v>3186.41</v>
      </c>
      <c r="U4006" t="str">
        <f>TEXT(Table1[[#This Row],[Booking_Date]],"mmm")</f>
        <v>Feb</v>
      </c>
      <c r="V4006">
        <f>YEAR(Table1[[#This Row],[Booking_Date]])</f>
        <v>2024</v>
      </c>
      <c r="W4006" t="s">
        <v>38</v>
      </c>
      <c r="X4006" t="str">
        <f>IF(Table1[[#This Row],[Freight_Cost]]&gt;50000,"High","Low")</f>
        <v>Low</v>
      </c>
      <c r="Y4006" s="5" t="str">
        <f>IF(Table1[[#This Row],[Profit]]&gt;10000,"Good","Average")</f>
        <v>Average</v>
      </c>
      <c r="Z4006" s="5" t="str" cm="1">
        <f t="array" ref="Z4006">_xlfn.IFS(K4006&lt;=5,"Excellent",K4006&lt;=10,"Good",TRUE,"Delayed")</f>
        <v>Excellent</v>
      </c>
      <c r="AA4006" s="5" t="str">
        <f>_xlfn.XLOOKUP(Table1[[#This Row],[Shipment_ID]],A:A,E:E)</f>
        <v>CMA CGM</v>
      </c>
      <c r="AB4006" s="5">
        <f t="shared" si="62"/>
        <v>3186.41</v>
      </c>
    </row>
    <row r="4007" spans="1:28">
      <c r="A4007" t="s">
        <v>4201</v>
      </c>
      <c r="B4007" s="1">
        <v>45545</v>
      </c>
      <c r="C4007" t="s">
        <v>40</v>
      </c>
      <c r="D4007" t="s">
        <v>72</v>
      </c>
      <c r="E4007" t="s">
        <v>57</v>
      </c>
      <c r="F4007" t="s">
        <v>58</v>
      </c>
      <c r="G4007" t="s">
        <v>43</v>
      </c>
      <c r="H4007">
        <v>11.63</v>
      </c>
      <c r="I4007">
        <v>1071</v>
      </c>
      <c r="J4007">
        <v>89.32</v>
      </c>
      <c r="K4007">
        <v>2</v>
      </c>
      <c r="L4007" t="s">
        <v>34</v>
      </c>
      <c r="M4007" t="s">
        <v>35</v>
      </c>
      <c r="N4007">
        <v>55037.4</v>
      </c>
      <c r="O4007" t="s">
        <v>113</v>
      </c>
      <c r="P4007" t="s">
        <v>74</v>
      </c>
      <c r="Q4007">
        <v>87.41</v>
      </c>
      <c r="R4007">
        <v>2607.1999999999998</v>
      </c>
      <c r="S4007">
        <v>2695.3</v>
      </c>
      <c r="T4007">
        <v>6755.95</v>
      </c>
      <c r="U4007" t="str">
        <f>TEXT(Table1[[#This Row],[Booking_Date]],"mmm")</f>
        <v>Sep</v>
      </c>
      <c r="V4007">
        <f>YEAR(Table1[[#This Row],[Booking_Date]])</f>
        <v>2024</v>
      </c>
      <c r="W4007" t="s">
        <v>48</v>
      </c>
      <c r="X4007" t="str">
        <f>IF(Table1[[#This Row],[Freight_Cost]]&gt;50000,"High","Low")</f>
        <v>High</v>
      </c>
      <c r="Y4007" s="5" t="str">
        <f>IF(Table1[[#This Row],[Profit]]&gt;10000,"Good","Average")</f>
        <v>Average</v>
      </c>
      <c r="Z4007" s="5" t="str" cm="1">
        <f t="array" ref="Z4007">_xlfn.IFS(K4007&lt;=5,"Excellent",K4007&lt;=10,"Good",TRUE,"Delayed")</f>
        <v>Excellent</v>
      </c>
      <c r="AA4007" s="5" t="str">
        <f>_xlfn.XLOOKUP(Table1[[#This Row],[Shipment_ID]],A:A,E:E)</f>
        <v>Evergreen</v>
      </c>
      <c r="AB4007" s="5">
        <f t="shared" si="62"/>
        <v>6755.95</v>
      </c>
    </row>
    <row r="4008" spans="1:28">
      <c r="A4008" t="s">
        <v>4202</v>
      </c>
      <c r="B4008" s="1">
        <v>46132</v>
      </c>
      <c r="C4008" t="s">
        <v>40</v>
      </c>
      <c r="D4008" t="s">
        <v>82</v>
      </c>
      <c r="E4008" t="s">
        <v>102</v>
      </c>
      <c r="F4008" t="s">
        <v>32</v>
      </c>
      <c r="G4008" t="s">
        <v>52</v>
      </c>
      <c r="H4008">
        <v>27.91</v>
      </c>
      <c r="I4008">
        <v>2309</v>
      </c>
      <c r="J4008">
        <v>99.36</v>
      </c>
      <c r="K4008">
        <v>5</v>
      </c>
      <c r="L4008" t="s">
        <v>44</v>
      </c>
      <c r="M4008" t="s">
        <v>45</v>
      </c>
      <c r="N4008">
        <v>66250.2</v>
      </c>
      <c r="O4008" t="s">
        <v>283</v>
      </c>
      <c r="P4008" t="s">
        <v>74</v>
      </c>
      <c r="Q4008">
        <v>82.78</v>
      </c>
      <c r="R4008">
        <v>5734.4</v>
      </c>
      <c r="S4008">
        <v>3714.92</v>
      </c>
      <c r="T4008">
        <v>6275.56</v>
      </c>
      <c r="U4008" t="str">
        <f>TEXT(Table1[[#This Row],[Booking_Date]],"mmm")</f>
        <v>Apr</v>
      </c>
      <c r="V4008">
        <f>YEAR(Table1[[#This Row],[Booking_Date]])</f>
        <v>2026</v>
      </c>
      <c r="W4008" t="s">
        <v>75</v>
      </c>
      <c r="X4008" t="str">
        <f>IF(Table1[[#This Row],[Freight_Cost]]&gt;50000,"High","Low")</f>
        <v>High</v>
      </c>
      <c r="Y4008" s="5" t="str">
        <f>IF(Table1[[#This Row],[Profit]]&gt;10000,"Good","Average")</f>
        <v>Average</v>
      </c>
      <c r="Z4008" s="5" t="str" cm="1">
        <f t="array" ref="Z4008">_xlfn.IFS(K4008&lt;=5,"Excellent",K4008&lt;=10,"Good",TRUE,"Delayed")</f>
        <v>Excellent</v>
      </c>
      <c r="AA4008" s="5" t="str">
        <f>_xlfn.XLOOKUP(Table1[[#This Row],[Shipment_ID]],A:A,E:E)</f>
        <v>Maersk</v>
      </c>
      <c r="AB4008" s="5">
        <f t="shared" si="62"/>
        <v>6275.56</v>
      </c>
    </row>
    <row r="4009" spans="1:28">
      <c r="A4009" t="s">
        <v>4203</v>
      </c>
      <c r="B4009" s="1">
        <v>45354</v>
      </c>
      <c r="C4009" t="s">
        <v>89</v>
      </c>
      <c r="D4009" t="s">
        <v>51</v>
      </c>
      <c r="E4009" t="s">
        <v>83</v>
      </c>
      <c r="F4009" t="s">
        <v>58</v>
      </c>
      <c r="G4009" t="s">
        <v>67</v>
      </c>
      <c r="H4009">
        <v>24.21</v>
      </c>
      <c r="I4009">
        <v>1326</v>
      </c>
      <c r="J4009">
        <v>98.14</v>
      </c>
      <c r="K4009">
        <v>4</v>
      </c>
      <c r="L4009" t="s">
        <v>34</v>
      </c>
      <c r="M4009" t="s">
        <v>35</v>
      </c>
      <c r="N4009">
        <v>70477.8</v>
      </c>
      <c r="O4009" t="s">
        <v>133</v>
      </c>
      <c r="P4009" t="s">
        <v>54</v>
      </c>
      <c r="Q4009">
        <v>84.23</v>
      </c>
      <c r="R4009">
        <v>3620.4</v>
      </c>
      <c r="S4009">
        <v>3387.53</v>
      </c>
      <c r="T4009">
        <v>7520.23</v>
      </c>
      <c r="U4009" t="str">
        <f>TEXT(Table1[[#This Row],[Booking_Date]],"mmm")</f>
        <v>Mar</v>
      </c>
      <c r="V4009">
        <f>YEAR(Table1[[#This Row],[Booking_Date]])</f>
        <v>2024</v>
      </c>
      <c r="W4009" t="s">
        <v>38</v>
      </c>
      <c r="X4009" t="str">
        <f>IF(Table1[[#This Row],[Freight_Cost]]&gt;50000,"High","Low")</f>
        <v>High</v>
      </c>
      <c r="Y4009" s="5" t="str">
        <f>IF(Table1[[#This Row],[Profit]]&gt;10000,"Good","Average")</f>
        <v>Average</v>
      </c>
      <c r="Z4009" s="5" t="str" cm="1">
        <f t="array" ref="Z4009">_xlfn.IFS(K4009&lt;=5,"Excellent",K4009&lt;=10,"Good",TRUE,"Delayed")</f>
        <v>Excellent</v>
      </c>
      <c r="AA4009" s="5" t="str">
        <f>_xlfn.XLOOKUP(Table1[[#This Row],[Shipment_ID]],A:A,E:E)</f>
        <v>MSC</v>
      </c>
      <c r="AB4009" s="5">
        <f t="shared" si="62"/>
        <v>7520.23</v>
      </c>
    </row>
    <row r="4010" spans="1:28">
      <c r="A4010" t="s">
        <v>4204</v>
      </c>
      <c r="B4010" s="1">
        <v>45367</v>
      </c>
      <c r="C4010" t="s">
        <v>89</v>
      </c>
      <c r="D4010" t="s">
        <v>30</v>
      </c>
      <c r="E4010" t="s">
        <v>42</v>
      </c>
      <c r="F4010" t="s">
        <v>58</v>
      </c>
      <c r="G4010" t="s">
        <v>84</v>
      </c>
      <c r="H4010">
        <v>24.62</v>
      </c>
      <c r="I4010">
        <v>356</v>
      </c>
      <c r="J4010">
        <v>104.41</v>
      </c>
      <c r="K4010">
        <v>2</v>
      </c>
      <c r="L4010" t="s">
        <v>44</v>
      </c>
      <c r="M4010" t="s">
        <v>35</v>
      </c>
      <c r="N4010">
        <v>54959.199999999997</v>
      </c>
      <c r="O4010" t="s">
        <v>219</v>
      </c>
      <c r="P4010" t="s">
        <v>54</v>
      </c>
      <c r="Q4010">
        <v>84.54</v>
      </c>
      <c r="R4010">
        <v>1696.8</v>
      </c>
      <c r="S4010">
        <v>4491.16</v>
      </c>
      <c r="T4010">
        <v>9427.89</v>
      </c>
      <c r="U4010" t="str">
        <f>TEXT(Table1[[#This Row],[Booking_Date]],"mmm")</f>
        <v>Mar</v>
      </c>
      <c r="V4010">
        <f>YEAR(Table1[[#This Row],[Booking_Date]])</f>
        <v>2024</v>
      </c>
      <c r="W4010" t="s">
        <v>38</v>
      </c>
      <c r="X4010" t="str">
        <f>IF(Table1[[#This Row],[Freight_Cost]]&gt;50000,"High","Low")</f>
        <v>High</v>
      </c>
      <c r="Y4010" s="5" t="str">
        <f>IF(Table1[[#This Row],[Profit]]&gt;10000,"Good","Average")</f>
        <v>Average</v>
      </c>
      <c r="Z4010" s="5" t="str" cm="1">
        <f t="array" ref="Z4010">_xlfn.IFS(K4010&lt;=5,"Excellent",K4010&lt;=10,"Good",TRUE,"Delayed")</f>
        <v>Excellent</v>
      </c>
      <c r="AA4010" s="5" t="str">
        <f>_xlfn.XLOOKUP(Table1[[#This Row],[Shipment_ID]],A:A,E:E)</f>
        <v>CMA CGM</v>
      </c>
      <c r="AB4010" s="5">
        <f t="shared" si="62"/>
        <v>9427.89</v>
      </c>
    </row>
    <row r="4011" spans="1:28">
      <c r="A4011" t="s">
        <v>4205</v>
      </c>
      <c r="B4011" s="1">
        <v>45449</v>
      </c>
      <c r="C4011" t="s">
        <v>89</v>
      </c>
      <c r="D4011" t="s">
        <v>108</v>
      </c>
      <c r="E4011" t="s">
        <v>102</v>
      </c>
      <c r="F4011" t="s">
        <v>58</v>
      </c>
      <c r="G4011" t="s">
        <v>43</v>
      </c>
      <c r="H4011">
        <v>27.68</v>
      </c>
      <c r="I4011">
        <v>1308</v>
      </c>
      <c r="J4011">
        <v>103.4</v>
      </c>
      <c r="K4011">
        <v>4</v>
      </c>
      <c r="L4011" t="s">
        <v>68</v>
      </c>
      <c r="M4011" t="s">
        <v>35</v>
      </c>
      <c r="N4011">
        <v>71516</v>
      </c>
      <c r="O4011" t="s">
        <v>152</v>
      </c>
      <c r="P4011" t="s">
        <v>37</v>
      </c>
      <c r="Q4011">
        <v>84.21</v>
      </c>
      <c r="R4011">
        <v>3723.2</v>
      </c>
      <c r="S4011">
        <v>4870.42</v>
      </c>
      <c r="T4011">
        <v>5991.78</v>
      </c>
      <c r="U4011" t="str">
        <f>TEXT(Table1[[#This Row],[Booking_Date]],"mmm")</f>
        <v>Jun</v>
      </c>
      <c r="V4011">
        <f>YEAR(Table1[[#This Row],[Booking_Date]])</f>
        <v>2024</v>
      </c>
      <c r="W4011" t="s">
        <v>75</v>
      </c>
      <c r="X4011" t="str">
        <f>IF(Table1[[#This Row],[Freight_Cost]]&gt;50000,"High","Low")</f>
        <v>High</v>
      </c>
      <c r="Y4011" s="5" t="str">
        <f>IF(Table1[[#This Row],[Profit]]&gt;10000,"Good","Average")</f>
        <v>Average</v>
      </c>
      <c r="Z4011" s="5" t="str" cm="1">
        <f t="array" ref="Z4011">_xlfn.IFS(K4011&lt;=5,"Excellent",K4011&lt;=10,"Good",TRUE,"Delayed")</f>
        <v>Excellent</v>
      </c>
      <c r="AA4011" s="5" t="str">
        <f>_xlfn.XLOOKUP(Table1[[#This Row],[Shipment_ID]],A:A,E:E)</f>
        <v>Maersk</v>
      </c>
      <c r="AB4011" s="5">
        <f t="shared" si="62"/>
        <v>5991.78</v>
      </c>
    </row>
    <row r="4012" spans="1:28">
      <c r="A4012" t="s">
        <v>4206</v>
      </c>
      <c r="B4012" s="1">
        <v>45447</v>
      </c>
      <c r="C4012" t="s">
        <v>121</v>
      </c>
      <c r="D4012" t="s">
        <v>82</v>
      </c>
      <c r="E4012" t="s">
        <v>31</v>
      </c>
      <c r="F4012" t="s">
        <v>58</v>
      </c>
      <c r="G4012" t="s">
        <v>43</v>
      </c>
      <c r="H4012">
        <v>15.79</v>
      </c>
      <c r="I4012">
        <v>2438</v>
      </c>
      <c r="J4012">
        <v>100.8</v>
      </c>
      <c r="K4012">
        <v>8</v>
      </c>
      <c r="L4012" t="s">
        <v>44</v>
      </c>
      <c r="M4012" t="s">
        <v>35</v>
      </c>
      <c r="N4012">
        <v>71563</v>
      </c>
      <c r="O4012" t="s">
        <v>122</v>
      </c>
      <c r="P4012" t="s">
        <v>54</v>
      </c>
      <c r="Q4012">
        <v>82.02</v>
      </c>
      <c r="R4012">
        <v>5507.6</v>
      </c>
      <c r="S4012">
        <v>2521.88</v>
      </c>
      <c r="T4012">
        <v>11154.71</v>
      </c>
      <c r="U4012" t="str">
        <f>TEXT(Table1[[#This Row],[Booking_Date]],"mmm")</f>
        <v>Jun</v>
      </c>
      <c r="V4012">
        <f>YEAR(Table1[[#This Row],[Booking_Date]])</f>
        <v>2024</v>
      </c>
      <c r="W4012" t="s">
        <v>75</v>
      </c>
      <c r="X4012" t="str">
        <f>IF(Table1[[#This Row],[Freight_Cost]]&gt;50000,"High","Low")</f>
        <v>High</v>
      </c>
      <c r="Y4012" s="5" t="str">
        <f>IF(Table1[[#This Row],[Profit]]&gt;10000,"Good","Average")</f>
        <v>Good</v>
      </c>
      <c r="Z4012" s="5" t="str" cm="1">
        <f t="array" ref="Z4012">_xlfn.IFS(K4012&lt;=5,"Excellent",K4012&lt;=10,"Good",TRUE,"Delayed")</f>
        <v>Good</v>
      </c>
      <c r="AA4012" s="5" t="str">
        <f>_xlfn.XLOOKUP(Table1[[#This Row],[Shipment_ID]],A:A,E:E)</f>
        <v>Hapag-Lloyd</v>
      </c>
      <c r="AB4012" s="5">
        <f t="shared" si="62"/>
        <v>11154.71</v>
      </c>
    </row>
    <row r="4013" spans="1:28">
      <c r="A4013" t="s">
        <v>4207</v>
      </c>
      <c r="B4013" s="1">
        <v>45330</v>
      </c>
      <c r="C4013" t="s">
        <v>50</v>
      </c>
      <c r="D4013" t="s">
        <v>56</v>
      </c>
      <c r="E4013" t="s">
        <v>42</v>
      </c>
      <c r="F4013" t="s">
        <v>58</v>
      </c>
      <c r="G4013" t="s">
        <v>84</v>
      </c>
      <c r="H4013">
        <v>16.8</v>
      </c>
      <c r="I4013">
        <v>1409</v>
      </c>
      <c r="J4013">
        <v>99.91</v>
      </c>
      <c r="K4013">
        <v>5</v>
      </c>
      <c r="L4013" t="s">
        <v>34</v>
      </c>
      <c r="M4013" t="s">
        <v>60</v>
      </c>
      <c r="N4013">
        <v>61017.2</v>
      </c>
      <c r="O4013" t="s">
        <v>531</v>
      </c>
      <c r="P4013" t="s">
        <v>70</v>
      </c>
      <c r="Q4013">
        <v>85.74</v>
      </c>
      <c r="R4013">
        <v>3490</v>
      </c>
      <c r="S4013">
        <v>1576.72</v>
      </c>
      <c r="T4013">
        <v>7963.08</v>
      </c>
      <c r="U4013" t="str">
        <f>TEXT(Table1[[#This Row],[Booking_Date]],"mmm")</f>
        <v>Feb</v>
      </c>
      <c r="V4013">
        <f>YEAR(Table1[[#This Row],[Booking_Date]])</f>
        <v>2024</v>
      </c>
      <c r="W4013" t="s">
        <v>38</v>
      </c>
      <c r="X4013" t="str">
        <f>IF(Table1[[#This Row],[Freight_Cost]]&gt;50000,"High","Low")</f>
        <v>High</v>
      </c>
      <c r="Y4013" s="5" t="str">
        <f>IF(Table1[[#This Row],[Profit]]&gt;10000,"Good","Average")</f>
        <v>Average</v>
      </c>
      <c r="Z4013" s="5" t="str" cm="1">
        <f t="array" ref="Z4013">_xlfn.IFS(K4013&lt;=5,"Excellent",K4013&lt;=10,"Good",TRUE,"Delayed")</f>
        <v>Excellent</v>
      </c>
      <c r="AA4013" s="5" t="str">
        <f>_xlfn.XLOOKUP(Table1[[#This Row],[Shipment_ID]],A:A,E:E)</f>
        <v>CMA CGM</v>
      </c>
      <c r="AB4013" s="5">
        <f t="shared" si="62"/>
        <v>7963.08</v>
      </c>
    </row>
    <row r="4014" spans="1:28">
      <c r="A4014" t="s">
        <v>4208</v>
      </c>
      <c r="B4014" s="1">
        <v>45544</v>
      </c>
      <c r="C4014" t="s">
        <v>40</v>
      </c>
      <c r="D4014" t="s">
        <v>82</v>
      </c>
      <c r="E4014" t="s">
        <v>66</v>
      </c>
      <c r="F4014" t="s">
        <v>58</v>
      </c>
      <c r="G4014" t="s">
        <v>52</v>
      </c>
      <c r="H4014">
        <v>12.29</v>
      </c>
      <c r="I4014">
        <v>735</v>
      </c>
      <c r="J4014">
        <v>92.85</v>
      </c>
      <c r="K4014">
        <v>2</v>
      </c>
      <c r="L4014" t="s">
        <v>44</v>
      </c>
      <c r="M4014" t="s">
        <v>35</v>
      </c>
      <c r="N4014">
        <v>47023</v>
      </c>
      <c r="O4014" t="s">
        <v>91</v>
      </c>
      <c r="P4014" t="s">
        <v>74</v>
      </c>
      <c r="Q4014">
        <v>82.73</v>
      </c>
      <c r="R4014">
        <v>1961.6</v>
      </c>
      <c r="S4014">
        <v>4993.2</v>
      </c>
      <c r="T4014">
        <v>6617.27</v>
      </c>
      <c r="U4014" t="str">
        <f>TEXT(Table1[[#This Row],[Booking_Date]],"mmm")</f>
        <v>Sep</v>
      </c>
      <c r="V4014">
        <f>YEAR(Table1[[#This Row],[Booking_Date]])</f>
        <v>2024</v>
      </c>
      <c r="W4014" t="s">
        <v>48</v>
      </c>
      <c r="X4014" t="str">
        <f>IF(Table1[[#This Row],[Freight_Cost]]&gt;50000,"High","Low")</f>
        <v>Low</v>
      </c>
      <c r="Y4014" s="5" t="str">
        <f>IF(Table1[[#This Row],[Profit]]&gt;10000,"Good","Average")</f>
        <v>Average</v>
      </c>
      <c r="Z4014" s="5" t="str" cm="1">
        <f t="array" ref="Z4014">_xlfn.IFS(K4014&lt;=5,"Excellent",K4014&lt;=10,"Good",TRUE,"Delayed")</f>
        <v>Excellent</v>
      </c>
      <c r="AA4014" s="5" t="str">
        <f>_xlfn.XLOOKUP(Table1[[#This Row],[Shipment_ID]],A:A,E:E)</f>
        <v>COSCO</v>
      </c>
      <c r="AB4014" s="5">
        <f t="shared" si="62"/>
        <v>6617.27</v>
      </c>
    </row>
    <row r="4015" spans="1:28">
      <c r="A4015" t="s">
        <v>4209</v>
      </c>
      <c r="B4015" s="1">
        <v>45626</v>
      </c>
      <c r="C4015" t="s">
        <v>121</v>
      </c>
      <c r="D4015" t="s">
        <v>51</v>
      </c>
      <c r="E4015" t="s">
        <v>83</v>
      </c>
      <c r="F4015" t="s">
        <v>32</v>
      </c>
      <c r="G4015" t="s">
        <v>84</v>
      </c>
      <c r="H4015">
        <v>14.57</v>
      </c>
      <c r="I4015">
        <v>1749</v>
      </c>
      <c r="J4015">
        <v>96.19</v>
      </c>
      <c r="K4015">
        <v>6</v>
      </c>
      <c r="L4015" t="s">
        <v>44</v>
      </c>
      <c r="M4015" t="s">
        <v>60</v>
      </c>
      <c r="N4015">
        <v>45643.8</v>
      </c>
      <c r="O4015" t="s">
        <v>197</v>
      </c>
      <c r="P4015" t="s">
        <v>54</v>
      </c>
      <c r="Q4015">
        <v>84.58</v>
      </c>
      <c r="R4015">
        <v>4080.8</v>
      </c>
      <c r="S4015">
        <v>1852.72</v>
      </c>
      <c r="T4015">
        <v>4708.9799999999996</v>
      </c>
      <c r="U4015" t="str">
        <f>TEXT(Table1[[#This Row],[Booking_Date]],"mmm")</f>
        <v>Nov</v>
      </c>
      <c r="V4015">
        <f>YEAR(Table1[[#This Row],[Booking_Date]])</f>
        <v>2024</v>
      </c>
      <c r="W4015" t="s">
        <v>104</v>
      </c>
      <c r="X4015" t="str">
        <f>IF(Table1[[#This Row],[Freight_Cost]]&gt;50000,"High","Low")</f>
        <v>Low</v>
      </c>
      <c r="Y4015" s="5" t="str">
        <f>IF(Table1[[#This Row],[Profit]]&gt;10000,"Good","Average")</f>
        <v>Average</v>
      </c>
      <c r="Z4015" s="5" t="str" cm="1">
        <f t="array" ref="Z4015">_xlfn.IFS(K4015&lt;=5,"Excellent",K4015&lt;=10,"Good",TRUE,"Delayed")</f>
        <v>Good</v>
      </c>
      <c r="AA4015" s="5" t="str">
        <f>_xlfn.XLOOKUP(Table1[[#This Row],[Shipment_ID]],A:A,E:E)</f>
        <v>MSC</v>
      </c>
      <c r="AB4015" s="5">
        <f t="shared" si="62"/>
        <v>4708.9799999999996</v>
      </c>
    </row>
    <row r="4016" spans="1:28">
      <c r="A4016" t="s">
        <v>4210</v>
      </c>
      <c r="B4016" s="1">
        <v>46087</v>
      </c>
      <c r="C4016" t="s">
        <v>64</v>
      </c>
      <c r="D4016" t="s">
        <v>72</v>
      </c>
      <c r="E4016" t="s">
        <v>42</v>
      </c>
      <c r="F4016" t="s">
        <v>32</v>
      </c>
      <c r="G4016" t="s">
        <v>33</v>
      </c>
      <c r="H4016">
        <v>10.66</v>
      </c>
      <c r="I4016">
        <v>2790</v>
      </c>
      <c r="J4016">
        <v>104.86</v>
      </c>
      <c r="K4016">
        <v>7</v>
      </c>
      <c r="L4016" t="s">
        <v>34</v>
      </c>
      <c r="M4016" t="s">
        <v>60</v>
      </c>
      <c r="N4016">
        <v>60657.2</v>
      </c>
      <c r="O4016" t="s">
        <v>111</v>
      </c>
      <c r="P4016" t="s">
        <v>78</v>
      </c>
      <c r="Q4016">
        <v>87.89</v>
      </c>
      <c r="R4016">
        <v>6006.4</v>
      </c>
      <c r="S4016">
        <v>3500.82</v>
      </c>
      <c r="T4016">
        <v>8138.05</v>
      </c>
      <c r="U4016" t="str">
        <f>TEXT(Table1[[#This Row],[Booking_Date]],"mmm")</f>
        <v>Mar</v>
      </c>
      <c r="V4016">
        <f>YEAR(Table1[[#This Row],[Booking_Date]])</f>
        <v>2026</v>
      </c>
      <c r="W4016" t="s">
        <v>38</v>
      </c>
      <c r="X4016" t="str">
        <f>IF(Table1[[#This Row],[Freight_Cost]]&gt;50000,"High","Low")</f>
        <v>High</v>
      </c>
      <c r="Y4016" s="5" t="str">
        <f>IF(Table1[[#This Row],[Profit]]&gt;10000,"Good","Average")</f>
        <v>Average</v>
      </c>
      <c r="Z4016" s="5" t="str" cm="1">
        <f t="array" ref="Z4016">_xlfn.IFS(K4016&lt;=5,"Excellent",K4016&lt;=10,"Good",TRUE,"Delayed")</f>
        <v>Good</v>
      </c>
      <c r="AA4016" s="5" t="str">
        <f>_xlfn.XLOOKUP(Table1[[#This Row],[Shipment_ID]],A:A,E:E)</f>
        <v>CMA CGM</v>
      </c>
      <c r="AB4016" s="5">
        <f t="shared" si="62"/>
        <v>8138.05</v>
      </c>
    </row>
    <row r="4017" spans="1:28">
      <c r="A4017" t="s">
        <v>4211</v>
      </c>
      <c r="B4017" s="1">
        <v>46137</v>
      </c>
      <c r="C4017" t="s">
        <v>29</v>
      </c>
      <c r="D4017" t="s">
        <v>41</v>
      </c>
      <c r="E4017" t="s">
        <v>83</v>
      </c>
      <c r="F4017" t="s">
        <v>32</v>
      </c>
      <c r="G4017" t="s">
        <v>90</v>
      </c>
      <c r="H4017">
        <v>26.67</v>
      </c>
      <c r="I4017">
        <v>1206</v>
      </c>
      <c r="J4017">
        <v>93.4</v>
      </c>
      <c r="K4017">
        <v>5</v>
      </c>
      <c r="L4017" t="s">
        <v>68</v>
      </c>
      <c r="M4017" t="s">
        <v>45</v>
      </c>
      <c r="N4017">
        <v>53683</v>
      </c>
      <c r="O4017" t="s">
        <v>195</v>
      </c>
      <c r="P4017" t="s">
        <v>70</v>
      </c>
      <c r="Q4017">
        <v>86.69</v>
      </c>
      <c r="R4017">
        <v>3478.8</v>
      </c>
      <c r="S4017">
        <v>3582.23</v>
      </c>
      <c r="T4017">
        <v>7414.38</v>
      </c>
      <c r="U4017" t="str">
        <f>TEXT(Table1[[#This Row],[Booking_Date]],"mmm")</f>
        <v>Apr</v>
      </c>
      <c r="V4017">
        <f>YEAR(Table1[[#This Row],[Booking_Date]])</f>
        <v>2026</v>
      </c>
      <c r="W4017" t="s">
        <v>75</v>
      </c>
      <c r="X4017" t="str">
        <f>IF(Table1[[#This Row],[Freight_Cost]]&gt;50000,"High","Low")</f>
        <v>High</v>
      </c>
      <c r="Y4017" s="5" t="str">
        <f>IF(Table1[[#This Row],[Profit]]&gt;10000,"Good","Average")</f>
        <v>Average</v>
      </c>
      <c r="Z4017" s="5" t="str" cm="1">
        <f t="array" ref="Z4017">_xlfn.IFS(K4017&lt;=5,"Excellent",K4017&lt;=10,"Good",TRUE,"Delayed")</f>
        <v>Excellent</v>
      </c>
      <c r="AA4017" s="5" t="str">
        <f>_xlfn.XLOOKUP(Table1[[#This Row],[Shipment_ID]],A:A,E:E)</f>
        <v>MSC</v>
      </c>
      <c r="AB4017" s="5">
        <f t="shared" si="62"/>
        <v>7414.38</v>
      </c>
    </row>
    <row r="4018" spans="1:28">
      <c r="A4018" t="s">
        <v>4212</v>
      </c>
      <c r="B4018" s="1">
        <v>45628</v>
      </c>
      <c r="C4018" t="s">
        <v>115</v>
      </c>
      <c r="D4018" t="s">
        <v>30</v>
      </c>
      <c r="E4018" t="s">
        <v>57</v>
      </c>
      <c r="F4018" t="s">
        <v>32</v>
      </c>
      <c r="G4018" t="s">
        <v>67</v>
      </c>
      <c r="H4018">
        <v>19.45</v>
      </c>
      <c r="I4018">
        <v>2429</v>
      </c>
      <c r="J4018">
        <v>102.56</v>
      </c>
      <c r="K4018">
        <v>7</v>
      </c>
      <c r="L4018" t="s">
        <v>44</v>
      </c>
      <c r="M4018" t="s">
        <v>60</v>
      </c>
      <c r="N4018">
        <v>58960.2</v>
      </c>
      <c r="O4018" t="s">
        <v>518</v>
      </c>
      <c r="P4018" t="s">
        <v>62</v>
      </c>
      <c r="Q4018">
        <v>87.21</v>
      </c>
      <c r="R4018">
        <v>5636</v>
      </c>
      <c r="S4018">
        <v>4960.2700000000004</v>
      </c>
      <c r="T4018">
        <v>7375.52</v>
      </c>
      <c r="U4018" t="str">
        <f>TEXT(Table1[[#This Row],[Booking_Date]],"mmm")</f>
        <v>Dec</v>
      </c>
      <c r="V4018">
        <f>YEAR(Table1[[#This Row],[Booking_Date]])</f>
        <v>2024</v>
      </c>
      <c r="W4018" t="s">
        <v>104</v>
      </c>
      <c r="X4018" t="str">
        <f>IF(Table1[[#This Row],[Freight_Cost]]&gt;50000,"High","Low")</f>
        <v>High</v>
      </c>
      <c r="Y4018" s="5" t="str">
        <f>IF(Table1[[#This Row],[Profit]]&gt;10000,"Good","Average")</f>
        <v>Average</v>
      </c>
      <c r="Z4018" s="5" t="str" cm="1">
        <f t="array" ref="Z4018">_xlfn.IFS(K4018&lt;=5,"Excellent",K4018&lt;=10,"Good",TRUE,"Delayed")</f>
        <v>Good</v>
      </c>
      <c r="AA4018" s="5" t="str">
        <f>_xlfn.XLOOKUP(Table1[[#This Row],[Shipment_ID]],A:A,E:E)</f>
        <v>Evergreen</v>
      </c>
      <c r="AB4018" s="5">
        <f t="shared" si="62"/>
        <v>7375.52</v>
      </c>
    </row>
    <row r="4019" spans="1:28">
      <c r="A4019" t="s">
        <v>4213</v>
      </c>
      <c r="B4019" s="1">
        <v>45519</v>
      </c>
      <c r="C4019" t="s">
        <v>121</v>
      </c>
      <c r="D4019" t="s">
        <v>108</v>
      </c>
      <c r="E4019" t="s">
        <v>42</v>
      </c>
      <c r="F4019" t="s">
        <v>58</v>
      </c>
      <c r="G4019" t="s">
        <v>33</v>
      </c>
      <c r="H4019">
        <v>24.09</v>
      </c>
      <c r="I4019">
        <v>1884</v>
      </c>
      <c r="J4019">
        <v>88.95</v>
      </c>
      <c r="K4019">
        <v>6</v>
      </c>
      <c r="L4019" t="s">
        <v>34</v>
      </c>
      <c r="M4019" t="s">
        <v>45</v>
      </c>
      <c r="N4019">
        <v>73463</v>
      </c>
      <c r="O4019" t="s">
        <v>163</v>
      </c>
      <c r="P4019" t="s">
        <v>74</v>
      </c>
      <c r="Q4019">
        <v>82.86</v>
      </c>
      <c r="R4019">
        <v>4731.6000000000004</v>
      </c>
      <c r="S4019">
        <v>4658.05</v>
      </c>
      <c r="T4019">
        <v>11037.8</v>
      </c>
      <c r="U4019" t="str">
        <f>TEXT(Table1[[#This Row],[Booking_Date]],"mmm")</f>
        <v>Aug</v>
      </c>
      <c r="V4019">
        <f>YEAR(Table1[[#This Row],[Booking_Date]])</f>
        <v>2024</v>
      </c>
      <c r="W4019" t="s">
        <v>48</v>
      </c>
      <c r="X4019" t="str">
        <f>IF(Table1[[#This Row],[Freight_Cost]]&gt;50000,"High","Low")</f>
        <v>High</v>
      </c>
      <c r="Y4019" s="5" t="str">
        <f>IF(Table1[[#This Row],[Profit]]&gt;10000,"Good","Average")</f>
        <v>Good</v>
      </c>
      <c r="Z4019" s="5" t="str" cm="1">
        <f t="array" ref="Z4019">_xlfn.IFS(K4019&lt;=5,"Excellent",K4019&lt;=10,"Good",TRUE,"Delayed")</f>
        <v>Good</v>
      </c>
      <c r="AA4019" s="5" t="str">
        <f>_xlfn.XLOOKUP(Table1[[#This Row],[Shipment_ID]],A:A,E:E)</f>
        <v>CMA CGM</v>
      </c>
      <c r="AB4019" s="5">
        <f t="shared" si="62"/>
        <v>11037.8</v>
      </c>
    </row>
    <row r="4020" spans="1:28">
      <c r="A4020" t="s">
        <v>4214</v>
      </c>
      <c r="B4020" s="1">
        <v>45862</v>
      </c>
      <c r="C4020" t="s">
        <v>115</v>
      </c>
      <c r="D4020" t="s">
        <v>30</v>
      </c>
      <c r="E4020" t="s">
        <v>42</v>
      </c>
      <c r="F4020" t="s">
        <v>58</v>
      </c>
      <c r="G4020" t="s">
        <v>33</v>
      </c>
      <c r="H4020">
        <v>19.170000000000002</v>
      </c>
      <c r="I4020">
        <v>1822</v>
      </c>
      <c r="J4020">
        <v>94.74</v>
      </c>
      <c r="K4020">
        <v>4</v>
      </c>
      <c r="L4020" t="s">
        <v>68</v>
      </c>
      <c r="M4020" t="s">
        <v>45</v>
      </c>
      <c r="N4020">
        <v>66485.8</v>
      </c>
      <c r="O4020" t="s">
        <v>109</v>
      </c>
      <c r="P4020" t="s">
        <v>54</v>
      </c>
      <c r="Q4020">
        <v>86.68</v>
      </c>
      <c r="R4020">
        <v>4410.8</v>
      </c>
      <c r="S4020">
        <v>2260.4</v>
      </c>
      <c r="T4020">
        <v>7985.33</v>
      </c>
      <c r="U4020" t="str">
        <f>TEXT(Table1[[#This Row],[Booking_Date]],"mmm")</f>
        <v>Jul</v>
      </c>
      <c r="V4020">
        <f>YEAR(Table1[[#This Row],[Booking_Date]])</f>
        <v>2025</v>
      </c>
      <c r="W4020" t="s">
        <v>48</v>
      </c>
      <c r="X4020" t="str">
        <f>IF(Table1[[#This Row],[Freight_Cost]]&gt;50000,"High","Low")</f>
        <v>High</v>
      </c>
      <c r="Y4020" s="5" t="str">
        <f>IF(Table1[[#This Row],[Profit]]&gt;10000,"Good","Average")</f>
        <v>Average</v>
      </c>
      <c r="Z4020" s="5" t="str" cm="1">
        <f t="array" ref="Z4020">_xlfn.IFS(K4020&lt;=5,"Excellent",K4020&lt;=10,"Good",TRUE,"Delayed")</f>
        <v>Excellent</v>
      </c>
      <c r="AA4020" s="5" t="str">
        <f>_xlfn.XLOOKUP(Table1[[#This Row],[Shipment_ID]],A:A,E:E)</f>
        <v>CMA CGM</v>
      </c>
      <c r="AB4020" s="5">
        <f t="shared" si="62"/>
        <v>7985.33</v>
      </c>
    </row>
    <row r="4021" spans="1:28">
      <c r="A4021" t="s">
        <v>4215</v>
      </c>
      <c r="B4021" s="1">
        <v>45500</v>
      </c>
      <c r="C4021" t="s">
        <v>115</v>
      </c>
      <c r="D4021" t="s">
        <v>72</v>
      </c>
      <c r="E4021" t="s">
        <v>99</v>
      </c>
      <c r="F4021" t="s">
        <v>58</v>
      </c>
      <c r="G4021" t="s">
        <v>67</v>
      </c>
      <c r="H4021">
        <v>22.71</v>
      </c>
      <c r="I4021">
        <v>510</v>
      </c>
      <c r="J4021">
        <v>98.72</v>
      </c>
      <c r="K4021">
        <v>3</v>
      </c>
      <c r="L4021" t="s">
        <v>68</v>
      </c>
      <c r="M4021" t="s">
        <v>60</v>
      </c>
      <c r="N4021">
        <v>52905.4</v>
      </c>
      <c r="O4021" t="s">
        <v>518</v>
      </c>
      <c r="P4021" t="s">
        <v>78</v>
      </c>
      <c r="Q4021">
        <v>86.7</v>
      </c>
      <c r="R4021">
        <v>1928.4</v>
      </c>
      <c r="S4021">
        <v>4674.2299999999996</v>
      </c>
      <c r="T4021">
        <v>7330.54</v>
      </c>
      <c r="U4021" t="str">
        <f>TEXT(Table1[[#This Row],[Booking_Date]],"mmm")</f>
        <v>Jul</v>
      </c>
      <c r="V4021">
        <f>YEAR(Table1[[#This Row],[Booking_Date]])</f>
        <v>2024</v>
      </c>
      <c r="W4021" t="s">
        <v>48</v>
      </c>
      <c r="X4021" t="str">
        <f>IF(Table1[[#This Row],[Freight_Cost]]&gt;50000,"High","Low")</f>
        <v>High</v>
      </c>
      <c r="Y4021" s="5" t="str">
        <f>IF(Table1[[#This Row],[Profit]]&gt;10000,"Good","Average")</f>
        <v>Average</v>
      </c>
      <c r="Z4021" s="5" t="str" cm="1">
        <f t="array" ref="Z4021">_xlfn.IFS(K4021&lt;=5,"Excellent",K4021&lt;=10,"Good",TRUE,"Delayed")</f>
        <v>Excellent</v>
      </c>
      <c r="AA4021" s="5" t="str">
        <f>_xlfn.XLOOKUP(Table1[[#This Row],[Shipment_ID]],A:A,E:E)</f>
        <v>ONE</v>
      </c>
      <c r="AB4021" s="5">
        <f t="shared" si="62"/>
        <v>7330.54</v>
      </c>
    </row>
    <row r="4022" spans="1:28">
      <c r="A4022" t="s">
        <v>4216</v>
      </c>
      <c r="B4022" s="1">
        <v>46031</v>
      </c>
      <c r="C4022" t="s">
        <v>50</v>
      </c>
      <c r="D4022" t="s">
        <v>108</v>
      </c>
      <c r="E4022" t="s">
        <v>42</v>
      </c>
      <c r="F4022" t="s">
        <v>32</v>
      </c>
      <c r="G4022" t="s">
        <v>90</v>
      </c>
      <c r="H4022">
        <v>21.13</v>
      </c>
      <c r="I4022">
        <v>550</v>
      </c>
      <c r="J4022">
        <v>97.46</v>
      </c>
      <c r="K4022">
        <v>3</v>
      </c>
      <c r="L4022" t="s">
        <v>44</v>
      </c>
      <c r="M4022" t="s">
        <v>60</v>
      </c>
      <c r="N4022">
        <v>37312.199999999997</v>
      </c>
      <c r="O4022" t="s">
        <v>307</v>
      </c>
      <c r="P4022" t="s">
        <v>37</v>
      </c>
      <c r="Q4022">
        <v>81.239999999999995</v>
      </c>
      <c r="R4022">
        <v>1945.2</v>
      </c>
      <c r="S4022">
        <v>3579.73</v>
      </c>
      <c r="T4022">
        <v>6179.28</v>
      </c>
      <c r="U4022" t="str">
        <f>TEXT(Table1[[#This Row],[Booking_Date]],"mmm")</f>
        <v>Jan</v>
      </c>
      <c r="V4022">
        <f>YEAR(Table1[[#This Row],[Booking_Date]])</f>
        <v>2026</v>
      </c>
      <c r="W4022" t="s">
        <v>38</v>
      </c>
      <c r="X4022" t="str">
        <f>IF(Table1[[#This Row],[Freight_Cost]]&gt;50000,"High","Low")</f>
        <v>Low</v>
      </c>
      <c r="Y4022" s="5" t="str">
        <f>IF(Table1[[#This Row],[Profit]]&gt;10000,"Good","Average")</f>
        <v>Average</v>
      </c>
      <c r="Z4022" s="5" t="str" cm="1">
        <f t="array" ref="Z4022">_xlfn.IFS(K4022&lt;=5,"Excellent",K4022&lt;=10,"Good",TRUE,"Delayed")</f>
        <v>Excellent</v>
      </c>
      <c r="AA4022" s="5" t="str">
        <f>_xlfn.XLOOKUP(Table1[[#This Row],[Shipment_ID]],A:A,E:E)</f>
        <v>CMA CGM</v>
      </c>
      <c r="AB4022" s="5">
        <f t="shared" si="62"/>
        <v>6179.28</v>
      </c>
    </row>
    <row r="4023" spans="1:28">
      <c r="A4023" t="s">
        <v>4217</v>
      </c>
      <c r="B4023" s="1">
        <v>45721</v>
      </c>
      <c r="C4023" t="s">
        <v>40</v>
      </c>
      <c r="D4023" t="s">
        <v>82</v>
      </c>
      <c r="E4023" t="s">
        <v>83</v>
      </c>
      <c r="F4023" t="s">
        <v>58</v>
      </c>
      <c r="G4023" t="s">
        <v>84</v>
      </c>
      <c r="H4023">
        <v>25.77</v>
      </c>
      <c r="I4023">
        <v>2288</v>
      </c>
      <c r="J4023">
        <v>85.64</v>
      </c>
      <c r="K4023">
        <v>7</v>
      </c>
      <c r="L4023" t="s">
        <v>44</v>
      </c>
      <c r="M4023" t="s">
        <v>45</v>
      </c>
      <c r="N4023">
        <v>74425.8</v>
      </c>
      <c r="O4023" t="s">
        <v>106</v>
      </c>
      <c r="P4023" t="s">
        <v>54</v>
      </c>
      <c r="Q4023">
        <v>84.7</v>
      </c>
      <c r="R4023">
        <v>5606.8</v>
      </c>
      <c r="S4023">
        <v>3801.05</v>
      </c>
      <c r="T4023">
        <v>10030.48</v>
      </c>
      <c r="U4023" t="str">
        <f>TEXT(Table1[[#This Row],[Booking_Date]],"mmm")</f>
        <v>Mar</v>
      </c>
      <c r="V4023">
        <f>YEAR(Table1[[#This Row],[Booking_Date]])</f>
        <v>2025</v>
      </c>
      <c r="W4023" t="s">
        <v>38</v>
      </c>
      <c r="X4023" t="str">
        <f>IF(Table1[[#This Row],[Freight_Cost]]&gt;50000,"High","Low")</f>
        <v>High</v>
      </c>
      <c r="Y4023" s="5" t="str">
        <f>IF(Table1[[#This Row],[Profit]]&gt;10000,"Good","Average")</f>
        <v>Good</v>
      </c>
      <c r="Z4023" s="5" t="str" cm="1">
        <f t="array" ref="Z4023">_xlfn.IFS(K4023&lt;=5,"Excellent",K4023&lt;=10,"Good",TRUE,"Delayed")</f>
        <v>Good</v>
      </c>
      <c r="AA4023" s="5" t="str">
        <f>_xlfn.XLOOKUP(Table1[[#This Row],[Shipment_ID]],A:A,E:E)</f>
        <v>MSC</v>
      </c>
      <c r="AB4023" s="5">
        <f t="shared" si="62"/>
        <v>10030.48</v>
      </c>
    </row>
    <row r="4024" spans="1:28">
      <c r="A4024" t="s">
        <v>4218</v>
      </c>
      <c r="B4024" s="1">
        <v>45579</v>
      </c>
      <c r="C4024" t="s">
        <v>89</v>
      </c>
      <c r="D4024" t="s">
        <v>51</v>
      </c>
      <c r="E4024" t="s">
        <v>66</v>
      </c>
      <c r="F4024" t="s">
        <v>32</v>
      </c>
      <c r="G4024" t="s">
        <v>59</v>
      </c>
      <c r="H4024">
        <v>16.91</v>
      </c>
      <c r="I4024">
        <v>492</v>
      </c>
      <c r="J4024">
        <v>94.02</v>
      </c>
      <c r="K4024">
        <v>2</v>
      </c>
      <c r="L4024" t="s">
        <v>34</v>
      </c>
      <c r="M4024" t="s">
        <v>45</v>
      </c>
      <c r="N4024">
        <v>38905.4</v>
      </c>
      <c r="O4024" t="s">
        <v>358</v>
      </c>
      <c r="P4024" t="s">
        <v>54</v>
      </c>
      <c r="Q4024">
        <v>81.84</v>
      </c>
      <c r="R4024">
        <v>1660.4</v>
      </c>
      <c r="S4024">
        <v>2612.86</v>
      </c>
      <c r="T4024">
        <v>5935.86</v>
      </c>
      <c r="U4024" t="str">
        <f>TEXT(Table1[[#This Row],[Booking_Date]],"mmm")</f>
        <v>Oct</v>
      </c>
      <c r="V4024">
        <f>YEAR(Table1[[#This Row],[Booking_Date]])</f>
        <v>2024</v>
      </c>
      <c r="W4024" t="s">
        <v>104</v>
      </c>
      <c r="X4024" t="str">
        <f>IF(Table1[[#This Row],[Freight_Cost]]&gt;50000,"High","Low")</f>
        <v>Low</v>
      </c>
      <c r="Y4024" s="5" t="str">
        <f>IF(Table1[[#This Row],[Profit]]&gt;10000,"Good","Average")</f>
        <v>Average</v>
      </c>
      <c r="Z4024" s="5" t="str" cm="1">
        <f t="array" ref="Z4024">_xlfn.IFS(K4024&lt;=5,"Excellent",K4024&lt;=10,"Good",TRUE,"Delayed")</f>
        <v>Excellent</v>
      </c>
      <c r="AA4024" s="5" t="str">
        <f>_xlfn.XLOOKUP(Table1[[#This Row],[Shipment_ID]],A:A,E:E)</f>
        <v>COSCO</v>
      </c>
      <c r="AB4024" s="5">
        <f t="shared" si="62"/>
        <v>5935.86</v>
      </c>
    </row>
    <row r="4025" spans="1:28">
      <c r="A4025" t="s">
        <v>4219</v>
      </c>
      <c r="B4025" s="1">
        <v>45490</v>
      </c>
      <c r="C4025" t="s">
        <v>40</v>
      </c>
      <c r="D4025" t="s">
        <v>82</v>
      </c>
      <c r="E4025" t="s">
        <v>31</v>
      </c>
      <c r="F4025" t="s">
        <v>58</v>
      </c>
      <c r="G4025" t="s">
        <v>90</v>
      </c>
      <c r="H4025">
        <v>12.76</v>
      </c>
      <c r="I4025">
        <v>1293</v>
      </c>
      <c r="J4025">
        <v>93.77</v>
      </c>
      <c r="K4025">
        <v>5</v>
      </c>
      <c r="L4025" t="s">
        <v>68</v>
      </c>
      <c r="M4025" t="s">
        <v>35</v>
      </c>
      <c r="N4025">
        <v>56752.4</v>
      </c>
      <c r="O4025" t="s">
        <v>487</v>
      </c>
      <c r="P4025" t="s">
        <v>37</v>
      </c>
      <c r="Q4025">
        <v>81.56</v>
      </c>
      <c r="R4025">
        <v>3096.4</v>
      </c>
      <c r="S4025">
        <v>2090.4899999999998</v>
      </c>
      <c r="T4025">
        <v>7977.42</v>
      </c>
      <c r="U4025" t="str">
        <f>TEXT(Table1[[#This Row],[Booking_Date]],"mmm")</f>
        <v>Jul</v>
      </c>
      <c r="V4025">
        <f>YEAR(Table1[[#This Row],[Booking_Date]])</f>
        <v>2024</v>
      </c>
      <c r="W4025" t="s">
        <v>48</v>
      </c>
      <c r="X4025" t="str">
        <f>IF(Table1[[#This Row],[Freight_Cost]]&gt;50000,"High","Low")</f>
        <v>High</v>
      </c>
      <c r="Y4025" s="5" t="str">
        <f>IF(Table1[[#This Row],[Profit]]&gt;10000,"Good","Average")</f>
        <v>Average</v>
      </c>
      <c r="Z4025" s="5" t="str" cm="1">
        <f t="array" ref="Z4025">_xlfn.IFS(K4025&lt;=5,"Excellent",K4025&lt;=10,"Good",TRUE,"Delayed")</f>
        <v>Excellent</v>
      </c>
      <c r="AA4025" s="5" t="str">
        <f>_xlfn.XLOOKUP(Table1[[#This Row],[Shipment_ID]],A:A,E:E)</f>
        <v>Hapag-Lloyd</v>
      </c>
      <c r="AB4025" s="5">
        <f t="shared" si="62"/>
        <v>7977.42</v>
      </c>
    </row>
    <row r="4026" spans="1:28">
      <c r="A4026" t="s">
        <v>4220</v>
      </c>
      <c r="B4026" s="1">
        <v>45735</v>
      </c>
      <c r="C4026" t="s">
        <v>64</v>
      </c>
      <c r="D4026" t="s">
        <v>65</v>
      </c>
      <c r="E4026" t="s">
        <v>57</v>
      </c>
      <c r="F4026" t="s">
        <v>32</v>
      </c>
      <c r="G4026" t="s">
        <v>52</v>
      </c>
      <c r="H4026">
        <v>15.77</v>
      </c>
      <c r="I4026">
        <v>2268</v>
      </c>
      <c r="J4026">
        <v>99.25</v>
      </c>
      <c r="K4026">
        <v>6</v>
      </c>
      <c r="L4026" t="s">
        <v>44</v>
      </c>
      <c r="M4026" t="s">
        <v>35</v>
      </c>
      <c r="N4026">
        <v>57319</v>
      </c>
      <c r="O4026" t="s">
        <v>100</v>
      </c>
      <c r="P4026" t="s">
        <v>74</v>
      </c>
      <c r="Q4026">
        <v>82.07</v>
      </c>
      <c r="R4026">
        <v>5166.8</v>
      </c>
      <c r="S4026">
        <v>2980.48</v>
      </c>
      <c r="T4026">
        <v>4826.1099999999997</v>
      </c>
      <c r="U4026" t="str">
        <f>TEXT(Table1[[#This Row],[Booking_Date]],"mmm")</f>
        <v>Mar</v>
      </c>
      <c r="V4026">
        <f>YEAR(Table1[[#This Row],[Booking_Date]])</f>
        <v>2025</v>
      </c>
      <c r="W4026" t="s">
        <v>38</v>
      </c>
      <c r="X4026" t="str">
        <f>IF(Table1[[#This Row],[Freight_Cost]]&gt;50000,"High","Low")</f>
        <v>High</v>
      </c>
      <c r="Y4026" s="5" t="str">
        <f>IF(Table1[[#This Row],[Profit]]&gt;10000,"Good","Average")</f>
        <v>Average</v>
      </c>
      <c r="Z4026" s="5" t="str" cm="1">
        <f t="array" ref="Z4026">_xlfn.IFS(K4026&lt;=5,"Excellent",K4026&lt;=10,"Good",TRUE,"Delayed")</f>
        <v>Good</v>
      </c>
      <c r="AA4026" s="5" t="str">
        <f>_xlfn.XLOOKUP(Table1[[#This Row],[Shipment_ID]],A:A,E:E)</f>
        <v>Evergreen</v>
      </c>
      <c r="AB4026" s="5">
        <f t="shared" si="62"/>
        <v>4826.1099999999997</v>
      </c>
    </row>
    <row r="4027" spans="1:28">
      <c r="A4027" t="s">
        <v>4221</v>
      </c>
      <c r="B4027" s="1">
        <v>46037</v>
      </c>
      <c r="C4027" t="s">
        <v>29</v>
      </c>
      <c r="D4027" t="s">
        <v>51</v>
      </c>
      <c r="E4027" t="s">
        <v>102</v>
      </c>
      <c r="F4027" t="s">
        <v>32</v>
      </c>
      <c r="G4027" t="s">
        <v>84</v>
      </c>
      <c r="H4027">
        <v>10.039999999999999</v>
      </c>
      <c r="I4027">
        <v>1610</v>
      </c>
      <c r="J4027">
        <v>85.6</v>
      </c>
      <c r="K4027">
        <v>4</v>
      </c>
      <c r="L4027" t="s">
        <v>44</v>
      </c>
      <c r="M4027" t="s">
        <v>35</v>
      </c>
      <c r="N4027">
        <v>42628</v>
      </c>
      <c r="O4027" t="s">
        <v>163</v>
      </c>
      <c r="P4027" t="s">
        <v>74</v>
      </c>
      <c r="Q4027">
        <v>85.08</v>
      </c>
      <c r="R4027">
        <v>3621.6</v>
      </c>
      <c r="S4027">
        <v>4268.17</v>
      </c>
      <c r="T4027">
        <v>5585.31</v>
      </c>
      <c r="U4027" t="str">
        <f>TEXT(Table1[[#This Row],[Booking_Date]],"mmm")</f>
        <v>Jan</v>
      </c>
      <c r="V4027">
        <f>YEAR(Table1[[#This Row],[Booking_Date]])</f>
        <v>2026</v>
      </c>
      <c r="W4027" t="s">
        <v>38</v>
      </c>
      <c r="X4027" t="str">
        <f>IF(Table1[[#This Row],[Freight_Cost]]&gt;50000,"High","Low")</f>
        <v>Low</v>
      </c>
      <c r="Y4027" s="5" t="str">
        <f>IF(Table1[[#This Row],[Profit]]&gt;10000,"Good","Average")</f>
        <v>Average</v>
      </c>
      <c r="Z4027" s="5" t="str" cm="1">
        <f t="array" ref="Z4027">_xlfn.IFS(K4027&lt;=5,"Excellent",K4027&lt;=10,"Good",TRUE,"Delayed")</f>
        <v>Excellent</v>
      </c>
      <c r="AA4027" s="5" t="str">
        <f>_xlfn.XLOOKUP(Table1[[#This Row],[Shipment_ID]],A:A,E:E)</f>
        <v>Maersk</v>
      </c>
      <c r="AB4027" s="5">
        <f t="shared" si="62"/>
        <v>5585.31</v>
      </c>
    </row>
    <row r="4028" spans="1:28">
      <c r="A4028" t="s">
        <v>4222</v>
      </c>
      <c r="B4028" s="1">
        <v>45899</v>
      </c>
      <c r="C4028" t="s">
        <v>64</v>
      </c>
      <c r="D4028" t="s">
        <v>72</v>
      </c>
      <c r="E4028" t="s">
        <v>66</v>
      </c>
      <c r="F4028" t="s">
        <v>32</v>
      </c>
      <c r="G4028" t="s">
        <v>67</v>
      </c>
      <c r="H4028">
        <v>11.82</v>
      </c>
      <c r="I4028">
        <v>769</v>
      </c>
      <c r="J4028">
        <v>86.47</v>
      </c>
      <c r="K4028">
        <v>2</v>
      </c>
      <c r="L4028" t="s">
        <v>34</v>
      </c>
      <c r="M4028" t="s">
        <v>60</v>
      </c>
      <c r="N4028">
        <v>35242.400000000001</v>
      </c>
      <c r="O4028" t="s">
        <v>106</v>
      </c>
      <c r="P4028" t="s">
        <v>47</v>
      </c>
      <c r="Q4028">
        <v>84.82</v>
      </c>
      <c r="R4028">
        <v>2010.8</v>
      </c>
      <c r="S4028">
        <v>3471.55</v>
      </c>
      <c r="T4028">
        <v>2847.7</v>
      </c>
      <c r="U4028" t="str">
        <f>TEXT(Table1[[#This Row],[Booking_Date]],"mmm")</f>
        <v>Aug</v>
      </c>
      <c r="V4028">
        <f>YEAR(Table1[[#This Row],[Booking_Date]])</f>
        <v>2025</v>
      </c>
      <c r="W4028" t="s">
        <v>48</v>
      </c>
      <c r="X4028" t="str">
        <f>IF(Table1[[#This Row],[Freight_Cost]]&gt;50000,"High","Low")</f>
        <v>Low</v>
      </c>
      <c r="Y4028" s="5" t="str">
        <f>IF(Table1[[#This Row],[Profit]]&gt;10000,"Good","Average")</f>
        <v>Average</v>
      </c>
      <c r="Z4028" s="5" t="str" cm="1">
        <f t="array" ref="Z4028">_xlfn.IFS(K4028&lt;=5,"Excellent",K4028&lt;=10,"Good",TRUE,"Delayed")</f>
        <v>Excellent</v>
      </c>
      <c r="AA4028" s="5" t="str">
        <f>_xlfn.XLOOKUP(Table1[[#This Row],[Shipment_ID]],A:A,E:E)</f>
        <v>COSCO</v>
      </c>
      <c r="AB4028" s="5">
        <f t="shared" si="62"/>
        <v>2847.7</v>
      </c>
    </row>
    <row r="4029" spans="1:28">
      <c r="A4029" t="s">
        <v>4223</v>
      </c>
      <c r="B4029" s="1">
        <v>45659</v>
      </c>
      <c r="C4029" t="s">
        <v>50</v>
      </c>
      <c r="D4029" t="s">
        <v>82</v>
      </c>
      <c r="E4029" t="s">
        <v>83</v>
      </c>
      <c r="F4029" t="s">
        <v>32</v>
      </c>
      <c r="G4029" t="s">
        <v>52</v>
      </c>
      <c r="H4029">
        <v>17.43</v>
      </c>
      <c r="I4029">
        <v>629</v>
      </c>
      <c r="J4029">
        <v>89.04</v>
      </c>
      <c r="K4029">
        <v>2</v>
      </c>
      <c r="L4029" t="s">
        <v>44</v>
      </c>
      <c r="M4029" t="s">
        <v>45</v>
      </c>
      <c r="N4029">
        <v>35419.800000000003</v>
      </c>
      <c r="O4029" t="s">
        <v>161</v>
      </c>
      <c r="P4029" t="s">
        <v>78</v>
      </c>
      <c r="Q4029">
        <v>84.76</v>
      </c>
      <c r="R4029">
        <v>1955.2</v>
      </c>
      <c r="S4029">
        <v>3864.08</v>
      </c>
      <c r="T4029">
        <v>6071.81</v>
      </c>
      <c r="U4029" t="str">
        <f>TEXT(Table1[[#This Row],[Booking_Date]],"mmm")</f>
        <v>Jan</v>
      </c>
      <c r="V4029">
        <f>YEAR(Table1[[#This Row],[Booking_Date]])</f>
        <v>2025</v>
      </c>
      <c r="W4029" t="s">
        <v>38</v>
      </c>
      <c r="X4029" t="str">
        <f>IF(Table1[[#This Row],[Freight_Cost]]&gt;50000,"High","Low")</f>
        <v>Low</v>
      </c>
      <c r="Y4029" s="5" t="str">
        <f>IF(Table1[[#This Row],[Profit]]&gt;10000,"Good","Average")</f>
        <v>Average</v>
      </c>
      <c r="Z4029" s="5" t="str" cm="1">
        <f t="array" ref="Z4029">_xlfn.IFS(K4029&lt;=5,"Excellent",K4029&lt;=10,"Good",TRUE,"Delayed")</f>
        <v>Excellent</v>
      </c>
      <c r="AA4029" s="5" t="str">
        <f>_xlfn.XLOOKUP(Table1[[#This Row],[Shipment_ID]],A:A,E:E)</f>
        <v>MSC</v>
      </c>
      <c r="AB4029" s="5">
        <f t="shared" si="62"/>
        <v>6071.81</v>
      </c>
    </row>
    <row r="4030" spans="1:28">
      <c r="A4030" t="s">
        <v>4224</v>
      </c>
      <c r="B4030" s="1">
        <v>45770</v>
      </c>
      <c r="C4030" t="s">
        <v>115</v>
      </c>
      <c r="D4030" t="s">
        <v>56</v>
      </c>
      <c r="E4030" t="s">
        <v>42</v>
      </c>
      <c r="F4030" t="s">
        <v>32</v>
      </c>
      <c r="G4030" t="s">
        <v>90</v>
      </c>
      <c r="H4030">
        <v>27.71</v>
      </c>
      <c r="I4030">
        <v>1883</v>
      </c>
      <c r="J4030">
        <v>104.3</v>
      </c>
      <c r="K4030">
        <v>4</v>
      </c>
      <c r="L4030" t="s">
        <v>44</v>
      </c>
      <c r="M4030" t="s">
        <v>60</v>
      </c>
      <c r="N4030">
        <v>60051</v>
      </c>
      <c r="O4030" t="s">
        <v>122</v>
      </c>
      <c r="P4030" t="s">
        <v>54</v>
      </c>
      <c r="Q4030">
        <v>88.25</v>
      </c>
      <c r="R4030">
        <v>4874.3999999999996</v>
      </c>
      <c r="S4030">
        <v>4720.93</v>
      </c>
      <c r="T4030">
        <v>9026.34</v>
      </c>
      <c r="U4030" t="str">
        <f>TEXT(Table1[[#This Row],[Booking_Date]],"mmm")</f>
        <v>Apr</v>
      </c>
      <c r="V4030">
        <f>YEAR(Table1[[#This Row],[Booking_Date]])</f>
        <v>2025</v>
      </c>
      <c r="W4030" t="s">
        <v>75</v>
      </c>
      <c r="X4030" t="str">
        <f>IF(Table1[[#This Row],[Freight_Cost]]&gt;50000,"High","Low")</f>
        <v>High</v>
      </c>
      <c r="Y4030" s="5" t="str">
        <f>IF(Table1[[#This Row],[Profit]]&gt;10000,"Good","Average")</f>
        <v>Average</v>
      </c>
      <c r="Z4030" s="5" t="str" cm="1">
        <f t="array" ref="Z4030">_xlfn.IFS(K4030&lt;=5,"Excellent",K4030&lt;=10,"Good",TRUE,"Delayed")</f>
        <v>Excellent</v>
      </c>
      <c r="AA4030" s="5" t="str">
        <f>_xlfn.XLOOKUP(Table1[[#This Row],[Shipment_ID]],A:A,E:E)</f>
        <v>CMA CGM</v>
      </c>
      <c r="AB4030" s="5">
        <f t="shared" si="62"/>
        <v>9026.34</v>
      </c>
    </row>
    <row r="4031" spans="1:28">
      <c r="A4031" t="s">
        <v>4225</v>
      </c>
      <c r="B4031" s="1">
        <v>45488</v>
      </c>
      <c r="C4031" t="s">
        <v>64</v>
      </c>
      <c r="D4031" t="s">
        <v>56</v>
      </c>
      <c r="E4031" t="s">
        <v>57</v>
      </c>
      <c r="F4031" t="s">
        <v>32</v>
      </c>
      <c r="G4031" t="s">
        <v>90</v>
      </c>
      <c r="H4031">
        <v>24.99</v>
      </c>
      <c r="I4031">
        <v>1403</v>
      </c>
      <c r="J4031">
        <v>85.99</v>
      </c>
      <c r="K4031">
        <v>5</v>
      </c>
      <c r="L4031" t="s">
        <v>44</v>
      </c>
      <c r="M4031" t="s">
        <v>60</v>
      </c>
      <c r="N4031">
        <v>49645.8</v>
      </c>
      <c r="O4031" t="s">
        <v>172</v>
      </c>
      <c r="P4031" t="s">
        <v>78</v>
      </c>
      <c r="Q4031">
        <v>87.14</v>
      </c>
      <c r="R4031">
        <v>3805.6</v>
      </c>
      <c r="S4031">
        <v>3365.36</v>
      </c>
      <c r="T4031">
        <v>6567.56</v>
      </c>
      <c r="U4031" t="str">
        <f>TEXT(Table1[[#This Row],[Booking_Date]],"mmm")</f>
        <v>Jul</v>
      </c>
      <c r="V4031">
        <f>YEAR(Table1[[#This Row],[Booking_Date]])</f>
        <v>2024</v>
      </c>
      <c r="W4031" t="s">
        <v>48</v>
      </c>
      <c r="X4031" t="str">
        <f>IF(Table1[[#This Row],[Freight_Cost]]&gt;50000,"High","Low")</f>
        <v>Low</v>
      </c>
      <c r="Y4031" s="5" t="str">
        <f>IF(Table1[[#This Row],[Profit]]&gt;10000,"Good","Average")</f>
        <v>Average</v>
      </c>
      <c r="Z4031" s="5" t="str" cm="1">
        <f t="array" ref="Z4031">_xlfn.IFS(K4031&lt;=5,"Excellent",K4031&lt;=10,"Good",TRUE,"Delayed")</f>
        <v>Excellent</v>
      </c>
      <c r="AA4031" s="5" t="str">
        <f>_xlfn.XLOOKUP(Table1[[#This Row],[Shipment_ID]],A:A,E:E)</f>
        <v>Evergreen</v>
      </c>
      <c r="AB4031" s="5">
        <f t="shared" si="62"/>
        <v>6567.56</v>
      </c>
    </row>
    <row r="4032" spans="1:28">
      <c r="A4032" t="s">
        <v>4226</v>
      </c>
      <c r="B4032" s="1">
        <v>45601</v>
      </c>
      <c r="C4032" t="s">
        <v>115</v>
      </c>
      <c r="D4032" t="s">
        <v>56</v>
      </c>
      <c r="E4032" t="s">
        <v>99</v>
      </c>
      <c r="F4032" t="s">
        <v>32</v>
      </c>
      <c r="G4032" t="s">
        <v>84</v>
      </c>
      <c r="H4032">
        <v>10.69</v>
      </c>
      <c r="I4032">
        <v>1687</v>
      </c>
      <c r="J4032">
        <v>99.92</v>
      </c>
      <c r="K4032">
        <v>5</v>
      </c>
      <c r="L4032" t="s">
        <v>34</v>
      </c>
      <c r="M4032" t="s">
        <v>60</v>
      </c>
      <c r="N4032">
        <v>46855.4</v>
      </c>
      <c r="O4032" t="s">
        <v>118</v>
      </c>
      <c r="P4032" t="s">
        <v>70</v>
      </c>
      <c r="Q4032">
        <v>82.61</v>
      </c>
      <c r="R4032">
        <v>3801.6</v>
      </c>
      <c r="S4032">
        <v>2974.3</v>
      </c>
      <c r="T4032">
        <v>4942.1400000000003</v>
      </c>
      <c r="U4032" t="str">
        <f>TEXT(Table1[[#This Row],[Booking_Date]],"mmm")</f>
        <v>Nov</v>
      </c>
      <c r="V4032">
        <f>YEAR(Table1[[#This Row],[Booking_Date]])</f>
        <v>2024</v>
      </c>
      <c r="W4032" t="s">
        <v>104</v>
      </c>
      <c r="X4032" t="str">
        <f>IF(Table1[[#This Row],[Freight_Cost]]&gt;50000,"High","Low")</f>
        <v>Low</v>
      </c>
      <c r="Y4032" s="5" t="str">
        <f>IF(Table1[[#This Row],[Profit]]&gt;10000,"Good","Average")</f>
        <v>Average</v>
      </c>
      <c r="Z4032" s="5" t="str" cm="1">
        <f t="array" ref="Z4032">_xlfn.IFS(K4032&lt;=5,"Excellent",K4032&lt;=10,"Good",TRUE,"Delayed")</f>
        <v>Excellent</v>
      </c>
      <c r="AA4032" s="5" t="str">
        <f>_xlfn.XLOOKUP(Table1[[#This Row],[Shipment_ID]],A:A,E:E)</f>
        <v>ONE</v>
      </c>
      <c r="AB4032" s="5">
        <f t="shared" si="62"/>
        <v>4942.1400000000003</v>
      </c>
    </row>
    <row r="4033" spans="1:28">
      <c r="A4033" t="s">
        <v>4227</v>
      </c>
      <c r="B4033" s="1">
        <v>46095</v>
      </c>
      <c r="C4033" t="s">
        <v>50</v>
      </c>
      <c r="D4033" t="s">
        <v>51</v>
      </c>
      <c r="E4033" t="s">
        <v>102</v>
      </c>
      <c r="F4033" t="s">
        <v>32</v>
      </c>
      <c r="G4033" t="s">
        <v>90</v>
      </c>
      <c r="H4033">
        <v>17.739999999999998</v>
      </c>
      <c r="I4033">
        <v>1918</v>
      </c>
      <c r="J4033">
        <v>95.09</v>
      </c>
      <c r="K4033">
        <v>5</v>
      </c>
      <c r="L4033" t="s">
        <v>34</v>
      </c>
      <c r="M4033" t="s">
        <v>45</v>
      </c>
      <c r="N4033">
        <v>56892.800000000003</v>
      </c>
      <c r="O4033" t="s">
        <v>254</v>
      </c>
      <c r="P4033" t="s">
        <v>47</v>
      </c>
      <c r="Q4033">
        <v>85.67</v>
      </c>
      <c r="R4033">
        <v>4545.6000000000004</v>
      </c>
      <c r="S4033">
        <v>1777.11</v>
      </c>
      <c r="T4033">
        <v>6468.45</v>
      </c>
      <c r="U4033" t="str">
        <f>TEXT(Table1[[#This Row],[Booking_Date]],"mmm")</f>
        <v>Mar</v>
      </c>
      <c r="V4033">
        <f>YEAR(Table1[[#This Row],[Booking_Date]])</f>
        <v>2026</v>
      </c>
      <c r="W4033" t="s">
        <v>38</v>
      </c>
      <c r="X4033" t="str">
        <f>IF(Table1[[#This Row],[Freight_Cost]]&gt;50000,"High","Low")</f>
        <v>High</v>
      </c>
      <c r="Y4033" s="5" t="str">
        <f>IF(Table1[[#This Row],[Profit]]&gt;10000,"Good","Average")</f>
        <v>Average</v>
      </c>
      <c r="Z4033" s="5" t="str" cm="1">
        <f t="array" ref="Z4033">_xlfn.IFS(K4033&lt;=5,"Excellent",K4033&lt;=10,"Good",TRUE,"Delayed")</f>
        <v>Excellent</v>
      </c>
      <c r="AA4033" s="5" t="str">
        <f>_xlfn.XLOOKUP(Table1[[#This Row],[Shipment_ID]],A:A,E:E)</f>
        <v>Maersk</v>
      </c>
      <c r="AB4033" s="5">
        <f t="shared" si="62"/>
        <v>6468.45</v>
      </c>
    </row>
    <row r="4034" spans="1:28">
      <c r="A4034" t="s">
        <v>4228</v>
      </c>
      <c r="B4034" s="1">
        <v>45674</v>
      </c>
      <c r="C4034" t="s">
        <v>64</v>
      </c>
      <c r="D4034" t="s">
        <v>108</v>
      </c>
      <c r="E4034" t="s">
        <v>57</v>
      </c>
      <c r="F4034" t="s">
        <v>32</v>
      </c>
      <c r="G4034" t="s">
        <v>52</v>
      </c>
      <c r="H4034">
        <v>10.79</v>
      </c>
      <c r="I4034">
        <v>1573</v>
      </c>
      <c r="J4034">
        <v>101.48</v>
      </c>
      <c r="K4034">
        <v>4</v>
      </c>
      <c r="L4034" t="s">
        <v>34</v>
      </c>
      <c r="M4034" t="s">
        <v>60</v>
      </c>
      <c r="N4034">
        <v>45764.6</v>
      </c>
      <c r="O4034" t="s">
        <v>283</v>
      </c>
      <c r="P4034" t="s">
        <v>54</v>
      </c>
      <c r="Q4034">
        <v>87.9</v>
      </c>
      <c r="R4034">
        <v>3577.6</v>
      </c>
      <c r="S4034">
        <v>3579.48</v>
      </c>
      <c r="T4034">
        <v>4068.1</v>
      </c>
      <c r="U4034" t="str">
        <f>TEXT(Table1[[#This Row],[Booking_Date]],"mmm")</f>
        <v>Jan</v>
      </c>
      <c r="V4034">
        <f>YEAR(Table1[[#This Row],[Booking_Date]])</f>
        <v>2025</v>
      </c>
      <c r="W4034" t="s">
        <v>38</v>
      </c>
      <c r="X4034" t="str">
        <f>IF(Table1[[#This Row],[Freight_Cost]]&gt;50000,"High","Low")</f>
        <v>Low</v>
      </c>
      <c r="Y4034" s="5" t="str">
        <f>IF(Table1[[#This Row],[Profit]]&gt;10000,"Good","Average")</f>
        <v>Average</v>
      </c>
      <c r="Z4034" s="5" t="str" cm="1">
        <f t="array" ref="Z4034">_xlfn.IFS(K4034&lt;=5,"Excellent",K4034&lt;=10,"Good",TRUE,"Delayed")</f>
        <v>Excellent</v>
      </c>
      <c r="AA4034" s="5" t="str">
        <f>_xlfn.XLOOKUP(Table1[[#This Row],[Shipment_ID]],A:A,E:E)</f>
        <v>Evergreen</v>
      </c>
      <c r="AB4034" s="5">
        <f t="shared" ref="AB4034:AB4097" si="63">INDEX(T:T,MATCH(A4034,A:A,0))</f>
        <v>4068.1</v>
      </c>
    </row>
    <row r="4035" spans="1:28">
      <c r="A4035" t="s">
        <v>4229</v>
      </c>
      <c r="B4035" s="1">
        <v>45629</v>
      </c>
      <c r="C4035" t="s">
        <v>50</v>
      </c>
      <c r="D4035" t="s">
        <v>72</v>
      </c>
      <c r="E4035" t="s">
        <v>42</v>
      </c>
      <c r="F4035" t="s">
        <v>32</v>
      </c>
      <c r="G4035" t="s">
        <v>67</v>
      </c>
      <c r="H4035">
        <v>11.94</v>
      </c>
      <c r="I4035">
        <v>679</v>
      </c>
      <c r="J4035">
        <v>98.56</v>
      </c>
      <c r="K4035">
        <v>2</v>
      </c>
      <c r="L4035" t="s">
        <v>44</v>
      </c>
      <c r="M4035" t="s">
        <v>60</v>
      </c>
      <c r="N4035">
        <v>30721.200000000001</v>
      </c>
      <c r="O4035" t="s">
        <v>109</v>
      </c>
      <c r="P4035" t="s">
        <v>62</v>
      </c>
      <c r="Q4035">
        <v>88.14</v>
      </c>
      <c r="R4035">
        <v>1835.6</v>
      </c>
      <c r="S4035">
        <v>4046.28</v>
      </c>
      <c r="T4035">
        <v>3690.23</v>
      </c>
      <c r="U4035" t="str">
        <f>TEXT(Table1[[#This Row],[Booking_Date]],"mmm")</f>
        <v>Dec</v>
      </c>
      <c r="V4035">
        <f>YEAR(Table1[[#This Row],[Booking_Date]])</f>
        <v>2024</v>
      </c>
      <c r="W4035" t="s">
        <v>104</v>
      </c>
      <c r="X4035" t="str">
        <f>IF(Table1[[#This Row],[Freight_Cost]]&gt;50000,"High","Low")</f>
        <v>Low</v>
      </c>
      <c r="Y4035" s="5" t="str">
        <f>IF(Table1[[#This Row],[Profit]]&gt;10000,"Good","Average")</f>
        <v>Average</v>
      </c>
      <c r="Z4035" s="5" t="str" cm="1">
        <f t="array" ref="Z4035">_xlfn.IFS(K4035&lt;=5,"Excellent",K4035&lt;=10,"Good",TRUE,"Delayed")</f>
        <v>Excellent</v>
      </c>
      <c r="AA4035" s="5" t="str">
        <f>_xlfn.XLOOKUP(Table1[[#This Row],[Shipment_ID]],A:A,E:E)</f>
        <v>CMA CGM</v>
      </c>
      <c r="AB4035" s="5">
        <f t="shared" si="63"/>
        <v>3690.23</v>
      </c>
    </row>
    <row r="4036" spans="1:28">
      <c r="A4036" t="s">
        <v>4230</v>
      </c>
      <c r="B4036" s="1">
        <v>45606</v>
      </c>
      <c r="C4036" t="s">
        <v>50</v>
      </c>
      <c r="D4036" t="s">
        <v>65</v>
      </c>
      <c r="E4036" t="s">
        <v>31</v>
      </c>
      <c r="F4036" t="s">
        <v>58</v>
      </c>
      <c r="G4036" t="s">
        <v>90</v>
      </c>
      <c r="H4036">
        <v>16.61</v>
      </c>
      <c r="I4036">
        <v>1549</v>
      </c>
      <c r="J4036">
        <v>87.65</v>
      </c>
      <c r="K4036">
        <v>3</v>
      </c>
      <c r="L4036" t="s">
        <v>68</v>
      </c>
      <c r="M4036" t="s">
        <v>45</v>
      </c>
      <c r="N4036">
        <v>60055</v>
      </c>
      <c r="O4036" t="s">
        <v>158</v>
      </c>
      <c r="P4036" t="s">
        <v>78</v>
      </c>
      <c r="Q4036">
        <v>82.69</v>
      </c>
      <c r="R4036">
        <v>3762.4</v>
      </c>
      <c r="S4036">
        <v>2875.88</v>
      </c>
      <c r="T4036">
        <v>7719.45</v>
      </c>
      <c r="U4036" t="str">
        <f>TEXT(Table1[[#This Row],[Booking_Date]],"mmm")</f>
        <v>Nov</v>
      </c>
      <c r="V4036">
        <f>YEAR(Table1[[#This Row],[Booking_Date]])</f>
        <v>2024</v>
      </c>
      <c r="W4036" t="s">
        <v>104</v>
      </c>
      <c r="X4036" t="str">
        <f>IF(Table1[[#This Row],[Freight_Cost]]&gt;50000,"High","Low")</f>
        <v>High</v>
      </c>
      <c r="Y4036" s="5" t="str">
        <f>IF(Table1[[#This Row],[Profit]]&gt;10000,"Good","Average")</f>
        <v>Average</v>
      </c>
      <c r="Z4036" s="5" t="str" cm="1">
        <f t="array" ref="Z4036">_xlfn.IFS(K4036&lt;=5,"Excellent",K4036&lt;=10,"Good",TRUE,"Delayed")</f>
        <v>Excellent</v>
      </c>
      <c r="AA4036" s="5" t="str">
        <f>_xlfn.XLOOKUP(Table1[[#This Row],[Shipment_ID]],A:A,E:E)</f>
        <v>Hapag-Lloyd</v>
      </c>
      <c r="AB4036" s="5">
        <f t="shared" si="63"/>
        <v>7719.45</v>
      </c>
    </row>
    <row r="4037" spans="1:28">
      <c r="A4037" t="s">
        <v>4231</v>
      </c>
      <c r="B4037" s="1">
        <v>45491</v>
      </c>
      <c r="C4037" t="s">
        <v>64</v>
      </c>
      <c r="D4037" t="s">
        <v>65</v>
      </c>
      <c r="E4037" t="s">
        <v>57</v>
      </c>
      <c r="F4037" t="s">
        <v>32</v>
      </c>
      <c r="G4037" t="s">
        <v>90</v>
      </c>
      <c r="H4037">
        <v>18.75</v>
      </c>
      <c r="I4037">
        <v>992</v>
      </c>
      <c r="J4037">
        <v>86.9</v>
      </c>
      <c r="K4037">
        <v>4</v>
      </c>
      <c r="L4037" t="s">
        <v>68</v>
      </c>
      <c r="M4037" t="s">
        <v>45</v>
      </c>
      <c r="N4037">
        <v>43207</v>
      </c>
      <c r="O4037" t="s">
        <v>341</v>
      </c>
      <c r="P4037" t="s">
        <v>62</v>
      </c>
      <c r="Q4037">
        <v>88.65</v>
      </c>
      <c r="R4037">
        <v>2734</v>
      </c>
      <c r="S4037">
        <v>2711.01</v>
      </c>
      <c r="T4037">
        <v>7121.24</v>
      </c>
      <c r="U4037" t="str">
        <f>TEXT(Table1[[#This Row],[Booking_Date]],"mmm")</f>
        <v>Jul</v>
      </c>
      <c r="V4037">
        <f>YEAR(Table1[[#This Row],[Booking_Date]])</f>
        <v>2024</v>
      </c>
      <c r="W4037" t="s">
        <v>48</v>
      </c>
      <c r="X4037" t="str">
        <f>IF(Table1[[#This Row],[Freight_Cost]]&gt;50000,"High","Low")</f>
        <v>Low</v>
      </c>
      <c r="Y4037" s="5" t="str">
        <f>IF(Table1[[#This Row],[Profit]]&gt;10000,"Good","Average")</f>
        <v>Average</v>
      </c>
      <c r="Z4037" s="5" t="str" cm="1">
        <f t="array" ref="Z4037">_xlfn.IFS(K4037&lt;=5,"Excellent",K4037&lt;=10,"Good",TRUE,"Delayed")</f>
        <v>Excellent</v>
      </c>
      <c r="AA4037" s="5" t="str">
        <f>_xlfn.XLOOKUP(Table1[[#This Row],[Shipment_ID]],A:A,E:E)</f>
        <v>Evergreen</v>
      </c>
      <c r="AB4037" s="5">
        <f t="shared" si="63"/>
        <v>7121.24</v>
      </c>
    </row>
    <row r="4038" spans="1:28">
      <c r="A4038" t="s">
        <v>4232</v>
      </c>
      <c r="B4038" s="1">
        <v>46192</v>
      </c>
      <c r="C4038" t="s">
        <v>50</v>
      </c>
      <c r="D4038" t="s">
        <v>56</v>
      </c>
      <c r="E4038" t="s">
        <v>31</v>
      </c>
      <c r="F4038" t="s">
        <v>58</v>
      </c>
      <c r="G4038" t="s">
        <v>67</v>
      </c>
      <c r="H4038">
        <v>16.940000000000001</v>
      </c>
      <c r="I4038">
        <v>2746</v>
      </c>
      <c r="J4038">
        <v>92.54</v>
      </c>
      <c r="K4038">
        <v>7</v>
      </c>
      <c r="L4038" t="s">
        <v>34</v>
      </c>
      <c r="M4038" t="s">
        <v>45</v>
      </c>
      <c r="N4038">
        <v>77802.8</v>
      </c>
      <c r="O4038" t="s">
        <v>527</v>
      </c>
      <c r="P4038" t="s">
        <v>37</v>
      </c>
      <c r="Q4038">
        <v>83.61</v>
      </c>
      <c r="R4038">
        <v>6169.6</v>
      </c>
      <c r="S4038">
        <v>4719.1899999999996</v>
      </c>
      <c r="T4038">
        <v>11797.76</v>
      </c>
      <c r="U4038" t="str">
        <f>TEXT(Table1[[#This Row],[Booking_Date]],"mmm")</f>
        <v>Jun</v>
      </c>
      <c r="V4038">
        <f>YEAR(Table1[[#This Row],[Booking_Date]])</f>
        <v>2026</v>
      </c>
      <c r="W4038" t="s">
        <v>75</v>
      </c>
      <c r="X4038" t="str">
        <f>IF(Table1[[#This Row],[Freight_Cost]]&gt;50000,"High","Low")</f>
        <v>High</v>
      </c>
      <c r="Y4038" s="5" t="str">
        <f>IF(Table1[[#This Row],[Profit]]&gt;10000,"Good","Average")</f>
        <v>Good</v>
      </c>
      <c r="Z4038" s="5" t="str" cm="1">
        <f t="array" ref="Z4038">_xlfn.IFS(K4038&lt;=5,"Excellent",K4038&lt;=10,"Good",TRUE,"Delayed")</f>
        <v>Good</v>
      </c>
      <c r="AA4038" s="5" t="str">
        <f>_xlfn.XLOOKUP(Table1[[#This Row],[Shipment_ID]],A:A,E:E)</f>
        <v>Hapag-Lloyd</v>
      </c>
      <c r="AB4038" s="5">
        <f t="shared" si="63"/>
        <v>11797.76</v>
      </c>
    </row>
    <row r="4039" spans="1:28">
      <c r="A4039" t="s">
        <v>4233</v>
      </c>
      <c r="B4039" s="1">
        <v>46165</v>
      </c>
      <c r="C4039" t="s">
        <v>40</v>
      </c>
      <c r="D4039" t="s">
        <v>108</v>
      </c>
      <c r="E4039" t="s">
        <v>31</v>
      </c>
      <c r="F4039" t="s">
        <v>32</v>
      </c>
      <c r="G4039" t="s">
        <v>59</v>
      </c>
      <c r="H4039">
        <v>14.93</v>
      </c>
      <c r="I4039">
        <v>1356</v>
      </c>
      <c r="J4039">
        <v>103.72</v>
      </c>
      <c r="K4039">
        <v>5</v>
      </c>
      <c r="L4039" t="s">
        <v>68</v>
      </c>
      <c r="M4039" t="s">
        <v>35</v>
      </c>
      <c r="N4039">
        <v>48655.4</v>
      </c>
      <c r="O4039" t="s">
        <v>122</v>
      </c>
      <c r="P4039" t="s">
        <v>47</v>
      </c>
      <c r="Q4039">
        <v>84.25</v>
      </c>
      <c r="R4039">
        <v>3309.2</v>
      </c>
      <c r="S4039">
        <v>3512.29</v>
      </c>
      <c r="T4039">
        <v>4669.6099999999997</v>
      </c>
      <c r="U4039" t="str">
        <f>TEXT(Table1[[#This Row],[Booking_Date]],"mmm")</f>
        <v>May</v>
      </c>
      <c r="V4039">
        <f>YEAR(Table1[[#This Row],[Booking_Date]])</f>
        <v>2026</v>
      </c>
      <c r="W4039" t="s">
        <v>75</v>
      </c>
      <c r="X4039" t="str">
        <f>IF(Table1[[#This Row],[Freight_Cost]]&gt;50000,"High","Low")</f>
        <v>Low</v>
      </c>
      <c r="Y4039" s="5" t="str">
        <f>IF(Table1[[#This Row],[Profit]]&gt;10000,"Good","Average")</f>
        <v>Average</v>
      </c>
      <c r="Z4039" s="5" t="str" cm="1">
        <f t="array" ref="Z4039">_xlfn.IFS(K4039&lt;=5,"Excellent",K4039&lt;=10,"Good",TRUE,"Delayed")</f>
        <v>Excellent</v>
      </c>
      <c r="AA4039" s="5" t="str">
        <f>_xlfn.XLOOKUP(Table1[[#This Row],[Shipment_ID]],A:A,E:E)</f>
        <v>Hapag-Lloyd</v>
      </c>
      <c r="AB4039" s="5">
        <f t="shared" si="63"/>
        <v>4669.6099999999997</v>
      </c>
    </row>
    <row r="4040" spans="1:28">
      <c r="A4040" t="s">
        <v>4234</v>
      </c>
      <c r="B4040" s="1">
        <v>45409</v>
      </c>
      <c r="C4040" t="s">
        <v>115</v>
      </c>
      <c r="D4040" t="s">
        <v>56</v>
      </c>
      <c r="E4040" t="s">
        <v>83</v>
      </c>
      <c r="F4040" t="s">
        <v>32</v>
      </c>
      <c r="G4040" t="s">
        <v>33</v>
      </c>
      <c r="H4040">
        <v>21.55</v>
      </c>
      <c r="I4040">
        <v>608</v>
      </c>
      <c r="J4040">
        <v>99.93</v>
      </c>
      <c r="K4040">
        <v>2</v>
      </c>
      <c r="L4040" t="s">
        <v>34</v>
      </c>
      <c r="M4040" t="s">
        <v>60</v>
      </c>
      <c r="N4040">
        <v>43682.6</v>
      </c>
      <c r="O4040" t="s">
        <v>272</v>
      </c>
      <c r="P4040" t="s">
        <v>62</v>
      </c>
      <c r="Q4040">
        <v>84.69</v>
      </c>
      <c r="R4040">
        <v>2078</v>
      </c>
      <c r="S4040">
        <v>1882.86</v>
      </c>
      <c r="T4040">
        <v>7713.18</v>
      </c>
      <c r="U4040" t="str">
        <f>TEXT(Table1[[#This Row],[Booking_Date]],"mmm")</f>
        <v>Apr</v>
      </c>
      <c r="V4040">
        <f>YEAR(Table1[[#This Row],[Booking_Date]])</f>
        <v>2024</v>
      </c>
      <c r="W4040" t="s">
        <v>75</v>
      </c>
      <c r="X4040" t="str">
        <f>IF(Table1[[#This Row],[Freight_Cost]]&gt;50000,"High","Low")</f>
        <v>Low</v>
      </c>
      <c r="Y4040" s="5" t="str">
        <f>IF(Table1[[#This Row],[Profit]]&gt;10000,"Good","Average")</f>
        <v>Average</v>
      </c>
      <c r="Z4040" s="5" t="str" cm="1">
        <f t="array" ref="Z4040">_xlfn.IFS(K4040&lt;=5,"Excellent",K4040&lt;=10,"Good",TRUE,"Delayed")</f>
        <v>Excellent</v>
      </c>
      <c r="AA4040" s="5" t="str">
        <f>_xlfn.XLOOKUP(Table1[[#This Row],[Shipment_ID]],A:A,E:E)</f>
        <v>MSC</v>
      </c>
      <c r="AB4040" s="5">
        <f t="shared" si="63"/>
        <v>7713.18</v>
      </c>
    </row>
    <row r="4041" spans="1:28">
      <c r="A4041" t="s">
        <v>4235</v>
      </c>
      <c r="B4041" s="1">
        <v>46150</v>
      </c>
      <c r="C4041" t="s">
        <v>29</v>
      </c>
      <c r="D4041" t="s">
        <v>30</v>
      </c>
      <c r="E4041" t="s">
        <v>66</v>
      </c>
      <c r="F4041" t="s">
        <v>58</v>
      </c>
      <c r="G4041" t="s">
        <v>43</v>
      </c>
      <c r="H4041">
        <v>27</v>
      </c>
      <c r="I4041">
        <v>1815</v>
      </c>
      <c r="J4041">
        <v>102.46</v>
      </c>
      <c r="K4041">
        <v>6</v>
      </c>
      <c r="L4041" t="s">
        <v>34</v>
      </c>
      <c r="M4041" t="s">
        <v>35</v>
      </c>
      <c r="N4041">
        <v>79375.199999999997</v>
      </c>
      <c r="O4041" t="s">
        <v>130</v>
      </c>
      <c r="P4041" t="s">
        <v>78</v>
      </c>
      <c r="Q4041">
        <v>86.85</v>
      </c>
      <c r="R4041">
        <v>4710</v>
      </c>
      <c r="S4041">
        <v>4437.29</v>
      </c>
      <c r="T4041">
        <v>8714.39</v>
      </c>
      <c r="U4041" t="str">
        <f>TEXT(Table1[[#This Row],[Booking_Date]],"mmm")</f>
        <v>May</v>
      </c>
      <c r="V4041">
        <f>YEAR(Table1[[#This Row],[Booking_Date]])</f>
        <v>2026</v>
      </c>
      <c r="W4041" t="s">
        <v>75</v>
      </c>
      <c r="X4041" t="str">
        <f>IF(Table1[[#This Row],[Freight_Cost]]&gt;50000,"High","Low")</f>
        <v>High</v>
      </c>
      <c r="Y4041" s="5" t="str">
        <f>IF(Table1[[#This Row],[Profit]]&gt;10000,"Good","Average")</f>
        <v>Average</v>
      </c>
      <c r="Z4041" s="5" t="str" cm="1">
        <f t="array" ref="Z4041">_xlfn.IFS(K4041&lt;=5,"Excellent",K4041&lt;=10,"Good",TRUE,"Delayed")</f>
        <v>Good</v>
      </c>
      <c r="AA4041" s="5" t="str">
        <f>_xlfn.XLOOKUP(Table1[[#This Row],[Shipment_ID]],A:A,E:E)</f>
        <v>COSCO</v>
      </c>
      <c r="AB4041" s="5">
        <f t="shared" si="63"/>
        <v>8714.39</v>
      </c>
    </row>
    <row r="4042" spans="1:28">
      <c r="A4042" t="s">
        <v>4236</v>
      </c>
      <c r="B4042" s="1">
        <v>45718</v>
      </c>
      <c r="C4042" t="s">
        <v>50</v>
      </c>
      <c r="D4042" t="s">
        <v>51</v>
      </c>
      <c r="E4042" t="s">
        <v>42</v>
      </c>
      <c r="F4042" t="s">
        <v>58</v>
      </c>
      <c r="G4042" t="s">
        <v>33</v>
      </c>
      <c r="H4042">
        <v>14.65</v>
      </c>
      <c r="I4042">
        <v>504</v>
      </c>
      <c r="J4042">
        <v>88.28</v>
      </c>
      <c r="K4042">
        <v>2</v>
      </c>
      <c r="L4042" t="s">
        <v>68</v>
      </c>
      <c r="M4042" t="s">
        <v>60</v>
      </c>
      <c r="N4042">
        <v>44326.6</v>
      </c>
      <c r="O4042" t="s">
        <v>531</v>
      </c>
      <c r="P4042" t="s">
        <v>62</v>
      </c>
      <c r="Q4042">
        <v>87.98</v>
      </c>
      <c r="R4042">
        <v>1594</v>
      </c>
      <c r="S4042">
        <v>2798.5</v>
      </c>
      <c r="T4042">
        <v>6288.27</v>
      </c>
      <c r="U4042" t="str">
        <f>TEXT(Table1[[#This Row],[Booking_Date]],"mmm")</f>
        <v>Mar</v>
      </c>
      <c r="V4042">
        <f>YEAR(Table1[[#This Row],[Booking_Date]])</f>
        <v>2025</v>
      </c>
      <c r="W4042" t="s">
        <v>38</v>
      </c>
      <c r="X4042" t="str">
        <f>IF(Table1[[#This Row],[Freight_Cost]]&gt;50000,"High","Low")</f>
        <v>Low</v>
      </c>
      <c r="Y4042" s="5" t="str">
        <f>IF(Table1[[#This Row],[Profit]]&gt;10000,"Good","Average")</f>
        <v>Average</v>
      </c>
      <c r="Z4042" s="5" t="str" cm="1">
        <f t="array" ref="Z4042">_xlfn.IFS(K4042&lt;=5,"Excellent",K4042&lt;=10,"Good",TRUE,"Delayed")</f>
        <v>Excellent</v>
      </c>
      <c r="AA4042" s="5" t="str">
        <f>_xlfn.XLOOKUP(Table1[[#This Row],[Shipment_ID]],A:A,E:E)</f>
        <v>CMA CGM</v>
      </c>
      <c r="AB4042" s="5">
        <f t="shared" si="63"/>
        <v>6288.27</v>
      </c>
    </row>
    <row r="4043" spans="1:28">
      <c r="A4043" t="s">
        <v>4237</v>
      </c>
      <c r="B4043" s="1">
        <v>46107</v>
      </c>
      <c r="C4043" t="s">
        <v>50</v>
      </c>
      <c r="D4043" t="s">
        <v>82</v>
      </c>
      <c r="E4043" t="s">
        <v>42</v>
      </c>
      <c r="F4043" t="s">
        <v>32</v>
      </c>
      <c r="G4043" t="s">
        <v>43</v>
      </c>
      <c r="H4043">
        <v>20.56</v>
      </c>
      <c r="I4043">
        <v>558</v>
      </c>
      <c r="J4043">
        <v>93.14</v>
      </c>
      <c r="K4043">
        <v>3</v>
      </c>
      <c r="L4043" t="s">
        <v>34</v>
      </c>
      <c r="M4043" t="s">
        <v>35</v>
      </c>
      <c r="N4043">
        <v>45376.800000000003</v>
      </c>
      <c r="O4043" t="s">
        <v>507</v>
      </c>
      <c r="P4043" t="s">
        <v>70</v>
      </c>
      <c r="Q4043">
        <v>84.74</v>
      </c>
      <c r="R4043">
        <v>1938.4</v>
      </c>
      <c r="S4043">
        <v>3300.22</v>
      </c>
      <c r="T4043">
        <v>6713.81</v>
      </c>
      <c r="U4043" t="str">
        <f>TEXT(Table1[[#This Row],[Booking_Date]],"mmm")</f>
        <v>Mar</v>
      </c>
      <c r="V4043">
        <f>YEAR(Table1[[#This Row],[Booking_Date]])</f>
        <v>2026</v>
      </c>
      <c r="W4043" t="s">
        <v>38</v>
      </c>
      <c r="X4043" t="str">
        <f>IF(Table1[[#This Row],[Freight_Cost]]&gt;50000,"High","Low")</f>
        <v>Low</v>
      </c>
      <c r="Y4043" s="5" t="str">
        <f>IF(Table1[[#This Row],[Profit]]&gt;10000,"Good","Average")</f>
        <v>Average</v>
      </c>
      <c r="Z4043" s="5" t="str" cm="1">
        <f t="array" ref="Z4043">_xlfn.IFS(K4043&lt;=5,"Excellent",K4043&lt;=10,"Good",TRUE,"Delayed")</f>
        <v>Excellent</v>
      </c>
      <c r="AA4043" s="5" t="str">
        <f>_xlfn.XLOOKUP(Table1[[#This Row],[Shipment_ID]],A:A,E:E)</f>
        <v>CMA CGM</v>
      </c>
      <c r="AB4043" s="5">
        <f t="shared" si="63"/>
        <v>6713.81</v>
      </c>
    </row>
    <row r="4044" spans="1:28">
      <c r="A4044" t="s">
        <v>4238</v>
      </c>
      <c r="B4044" s="1">
        <v>45398</v>
      </c>
      <c r="C4044" t="s">
        <v>50</v>
      </c>
      <c r="D4044" t="s">
        <v>41</v>
      </c>
      <c r="E4044" t="s">
        <v>83</v>
      </c>
      <c r="F4044" t="s">
        <v>58</v>
      </c>
      <c r="G4044" t="s">
        <v>84</v>
      </c>
      <c r="H4044">
        <v>26.41</v>
      </c>
      <c r="I4044">
        <v>1787</v>
      </c>
      <c r="J4044">
        <v>96.48</v>
      </c>
      <c r="K4044">
        <v>4</v>
      </c>
      <c r="L4044" t="s">
        <v>44</v>
      </c>
      <c r="M4044" t="s">
        <v>60</v>
      </c>
      <c r="N4044">
        <v>68790.600000000006</v>
      </c>
      <c r="O4044" t="s">
        <v>126</v>
      </c>
      <c r="P4044" t="s">
        <v>62</v>
      </c>
      <c r="Q4044">
        <v>82.97</v>
      </c>
      <c r="R4044">
        <v>4630.3999999999996</v>
      </c>
      <c r="S4044">
        <v>4006.87</v>
      </c>
      <c r="T4044">
        <v>5551.34</v>
      </c>
      <c r="U4044" t="str">
        <f>TEXT(Table1[[#This Row],[Booking_Date]],"mmm")</f>
        <v>Apr</v>
      </c>
      <c r="V4044">
        <f>YEAR(Table1[[#This Row],[Booking_Date]])</f>
        <v>2024</v>
      </c>
      <c r="W4044" t="s">
        <v>75</v>
      </c>
      <c r="X4044" t="str">
        <f>IF(Table1[[#This Row],[Freight_Cost]]&gt;50000,"High","Low")</f>
        <v>High</v>
      </c>
      <c r="Y4044" s="5" t="str">
        <f>IF(Table1[[#This Row],[Profit]]&gt;10000,"Good","Average")</f>
        <v>Average</v>
      </c>
      <c r="Z4044" s="5" t="str" cm="1">
        <f t="array" ref="Z4044">_xlfn.IFS(K4044&lt;=5,"Excellent",K4044&lt;=10,"Good",TRUE,"Delayed")</f>
        <v>Excellent</v>
      </c>
      <c r="AA4044" s="5" t="str">
        <f>_xlfn.XLOOKUP(Table1[[#This Row],[Shipment_ID]],A:A,E:E)</f>
        <v>MSC</v>
      </c>
      <c r="AB4044" s="5">
        <f t="shared" si="63"/>
        <v>5551.34</v>
      </c>
    </row>
    <row r="4045" spans="1:28">
      <c r="A4045" t="s">
        <v>4239</v>
      </c>
      <c r="B4045" s="1">
        <v>46013</v>
      </c>
      <c r="C4045" t="s">
        <v>115</v>
      </c>
      <c r="D4045" t="s">
        <v>72</v>
      </c>
      <c r="E4045" t="s">
        <v>57</v>
      </c>
      <c r="F4045" t="s">
        <v>32</v>
      </c>
      <c r="G4045" t="s">
        <v>67</v>
      </c>
      <c r="H4045">
        <v>13.73</v>
      </c>
      <c r="I4045">
        <v>377</v>
      </c>
      <c r="J4045">
        <v>85.06</v>
      </c>
      <c r="K4045">
        <v>2</v>
      </c>
      <c r="L4045" t="s">
        <v>68</v>
      </c>
      <c r="M4045" t="s">
        <v>60</v>
      </c>
      <c r="N4045">
        <v>29588.2</v>
      </c>
      <c r="O4045" t="s">
        <v>109</v>
      </c>
      <c r="P4045" t="s">
        <v>74</v>
      </c>
      <c r="Q4045">
        <v>83.18</v>
      </c>
      <c r="R4045">
        <v>1303.2</v>
      </c>
      <c r="S4045">
        <v>4653.53</v>
      </c>
      <c r="T4045">
        <v>4394.79</v>
      </c>
      <c r="U4045" t="str">
        <f>TEXT(Table1[[#This Row],[Booking_Date]],"mmm")</f>
        <v>Dec</v>
      </c>
      <c r="V4045">
        <f>YEAR(Table1[[#This Row],[Booking_Date]])</f>
        <v>2025</v>
      </c>
      <c r="W4045" t="s">
        <v>104</v>
      </c>
      <c r="X4045" t="str">
        <f>IF(Table1[[#This Row],[Freight_Cost]]&gt;50000,"High","Low")</f>
        <v>Low</v>
      </c>
      <c r="Y4045" s="5" t="str">
        <f>IF(Table1[[#This Row],[Profit]]&gt;10000,"Good","Average")</f>
        <v>Average</v>
      </c>
      <c r="Z4045" s="5" t="str" cm="1">
        <f t="array" ref="Z4045">_xlfn.IFS(K4045&lt;=5,"Excellent",K4045&lt;=10,"Good",TRUE,"Delayed")</f>
        <v>Excellent</v>
      </c>
      <c r="AA4045" s="5" t="str">
        <f>_xlfn.XLOOKUP(Table1[[#This Row],[Shipment_ID]],A:A,E:E)</f>
        <v>Evergreen</v>
      </c>
      <c r="AB4045" s="5">
        <f t="shared" si="63"/>
        <v>4394.79</v>
      </c>
    </row>
    <row r="4046" spans="1:28">
      <c r="A4046" t="s">
        <v>4240</v>
      </c>
      <c r="B4046" s="1">
        <v>45843</v>
      </c>
      <c r="C4046" t="s">
        <v>115</v>
      </c>
      <c r="D4046" t="s">
        <v>72</v>
      </c>
      <c r="E4046" t="s">
        <v>57</v>
      </c>
      <c r="F4046" t="s">
        <v>58</v>
      </c>
      <c r="G4046" t="s">
        <v>52</v>
      </c>
      <c r="H4046">
        <v>15.44</v>
      </c>
      <c r="I4046">
        <v>2772</v>
      </c>
      <c r="J4046">
        <v>95.95</v>
      </c>
      <c r="K4046">
        <v>7</v>
      </c>
      <c r="L4046" t="s">
        <v>34</v>
      </c>
      <c r="M4046" t="s">
        <v>45</v>
      </c>
      <c r="N4046">
        <v>77174</v>
      </c>
      <c r="O4046" t="s">
        <v>109</v>
      </c>
      <c r="P4046" t="s">
        <v>62</v>
      </c>
      <c r="Q4046">
        <v>83.83</v>
      </c>
      <c r="R4046">
        <v>6161.6</v>
      </c>
      <c r="S4046">
        <v>4904.66</v>
      </c>
      <c r="T4046">
        <v>9557.75</v>
      </c>
      <c r="U4046" t="str">
        <f>TEXT(Table1[[#This Row],[Booking_Date]],"mmm")</f>
        <v>Jul</v>
      </c>
      <c r="V4046">
        <f>YEAR(Table1[[#This Row],[Booking_Date]])</f>
        <v>2025</v>
      </c>
      <c r="W4046" t="s">
        <v>48</v>
      </c>
      <c r="X4046" t="str">
        <f>IF(Table1[[#This Row],[Freight_Cost]]&gt;50000,"High","Low")</f>
        <v>High</v>
      </c>
      <c r="Y4046" s="5" t="str">
        <f>IF(Table1[[#This Row],[Profit]]&gt;10000,"Good","Average")</f>
        <v>Average</v>
      </c>
      <c r="Z4046" s="5" t="str" cm="1">
        <f t="array" ref="Z4046">_xlfn.IFS(K4046&lt;=5,"Excellent",K4046&lt;=10,"Good",TRUE,"Delayed")</f>
        <v>Good</v>
      </c>
      <c r="AA4046" s="5" t="str">
        <f>_xlfn.XLOOKUP(Table1[[#This Row],[Shipment_ID]],A:A,E:E)</f>
        <v>Evergreen</v>
      </c>
      <c r="AB4046" s="5">
        <f t="shared" si="63"/>
        <v>9557.75</v>
      </c>
    </row>
    <row r="4047" spans="1:28">
      <c r="A4047" t="s">
        <v>4241</v>
      </c>
      <c r="B4047" s="1">
        <v>46004</v>
      </c>
      <c r="C4047" t="s">
        <v>40</v>
      </c>
      <c r="D4047" t="s">
        <v>51</v>
      </c>
      <c r="E4047" t="s">
        <v>42</v>
      </c>
      <c r="F4047" t="s">
        <v>32</v>
      </c>
      <c r="G4047" t="s">
        <v>84</v>
      </c>
      <c r="H4047">
        <v>21.09</v>
      </c>
      <c r="I4047">
        <v>2783</v>
      </c>
      <c r="J4047">
        <v>101.65</v>
      </c>
      <c r="K4047">
        <v>8</v>
      </c>
      <c r="L4047" t="s">
        <v>34</v>
      </c>
      <c r="M4047" t="s">
        <v>45</v>
      </c>
      <c r="N4047">
        <v>71075</v>
      </c>
      <c r="O4047" t="s">
        <v>61</v>
      </c>
      <c r="P4047" t="s">
        <v>70</v>
      </c>
      <c r="Q4047">
        <v>82.16</v>
      </c>
      <c r="R4047">
        <v>6409.6</v>
      </c>
      <c r="S4047">
        <v>4174.2</v>
      </c>
      <c r="T4047">
        <v>5924.68</v>
      </c>
      <c r="U4047" t="str">
        <f>TEXT(Table1[[#This Row],[Booking_Date]],"mmm")</f>
        <v>Dec</v>
      </c>
      <c r="V4047">
        <f>YEAR(Table1[[#This Row],[Booking_Date]])</f>
        <v>2025</v>
      </c>
      <c r="W4047" t="s">
        <v>104</v>
      </c>
      <c r="X4047" t="str">
        <f>IF(Table1[[#This Row],[Freight_Cost]]&gt;50000,"High","Low")</f>
        <v>High</v>
      </c>
      <c r="Y4047" s="5" t="str">
        <f>IF(Table1[[#This Row],[Profit]]&gt;10000,"Good","Average")</f>
        <v>Average</v>
      </c>
      <c r="Z4047" s="5" t="str" cm="1">
        <f t="array" ref="Z4047">_xlfn.IFS(K4047&lt;=5,"Excellent",K4047&lt;=10,"Good",TRUE,"Delayed")</f>
        <v>Good</v>
      </c>
      <c r="AA4047" s="5" t="str">
        <f>_xlfn.XLOOKUP(Table1[[#This Row],[Shipment_ID]],A:A,E:E)</f>
        <v>CMA CGM</v>
      </c>
      <c r="AB4047" s="5">
        <f t="shared" si="63"/>
        <v>5924.68</v>
      </c>
    </row>
    <row r="4048" spans="1:28">
      <c r="A4048" t="s">
        <v>4242</v>
      </c>
      <c r="B4048" s="1">
        <v>45753</v>
      </c>
      <c r="C4048" t="s">
        <v>115</v>
      </c>
      <c r="D4048" t="s">
        <v>82</v>
      </c>
      <c r="E4048" t="s">
        <v>66</v>
      </c>
      <c r="F4048" t="s">
        <v>58</v>
      </c>
      <c r="G4048" t="s">
        <v>33</v>
      </c>
      <c r="H4048">
        <v>23.64</v>
      </c>
      <c r="I4048">
        <v>395</v>
      </c>
      <c r="J4048">
        <v>92.99</v>
      </c>
      <c r="K4048">
        <v>2</v>
      </c>
      <c r="L4048" t="s">
        <v>44</v>
      </c>
      <c r="M4048" t="s">
        <v>45</v>
      </c>
      <c r="N4048">
        <v>50674.8</v>
      </c>
      <c r="O4048" t="s">
        <v>95</v>
      </c>
      <c r="P4048" t="s">
        <v>70</v>
      </c>
      <c r="Q4048">
        <v>87.64</v>
      </c>
      <c r="R4048">
        <v>1735.6</v>
      </c>
      <c r="S4048">
        <v>2981.09</v>
      </c>
      <c r="T4048">
        <v>7591.97</v>
      </c>
      <c r="U4048" t="str">
        <f>TEXT(Table1[[#This Row],[Booking_Date]],"mmm")</f>
        <v>Apr</v>
      </c>
      <c r="V4048">
        <f>YEAR(Table1[[#This Row],[Booking_Date]])</f>
        <v>2025</v>
      </c>
      <c r="W4048" t="s">
        <v>75</v>
      </c>
      <c r="X4048" t="str">
        <f>IF(Table1[[#This Row],[Freight_Cost]]&gt;50000,"High","Low")</f>
        <v>High</v>
      </c>
      <c r="Y4048" s="5" t="str">
        <f>IF(Table1[[#This Row],[Profit]]&gt;10000,"Good","Average")</f>
        <v>Average</v>
      </c>
      <c r="Z4048" s="5" t="str" cm="1">
        <f t="array" ref="Z4048">_xlfn.IFS(K4048&lt;=5,"Excellent",K4048&lt;=10,"Good",TRUE,"Delayed")</f>
        <v>Excellent</v>
      </c>
      <c r="AA4048" s="5" t="str">
        <f>_xlfn.XLOOKUP(Table1[[#This Row],[Shipment_ID]],A:A,E:E)</f>
        <v>COSCO</v>
      </c>
      <c r="AB4048" s="5">
        <f t="shared" si="63"/>
        <v>7591.97</v>
      </c>
    </row>
    <row r="4049" spans="1:28">
      <c r="A4049" t="s">
        <v>4243</v>
      </c>
      <c r="B4049" s="1">
        <v>46109</v>
      </c>
      <c r="C4049" t="s">
        <v>121</v>
      </c>
      <c r="D4049" t="s">
        <v>82</v>
      </c>
      <c r="E4049" t="s">
        <v>31</v>
      </c>
      <c r="F4049" t="s">
        <v>32</v>
      </c>
      <c r="G4049" t="s">
        <v>43</v>
      </c>
      <c r="H4049">
        <v>14.78</v>
      </c>
      <c r="I4049">
        <v>2240</v>
      </c>
      <c r="J4049">
        <v>93.45</v>
      </c>
      <c r="K4049">
        <v>7</v>
      </c>
      <c r="L4049" t="s">
        <v>44</v>
      </c>
      <c r="M4049" t="s">
        <v>45</v>
      </c>
      <c r="N4049">
        <v>52896</v>
      </c>
      <c r="O4049" t="s">
        <v>245</v>
      </c>
      <c r="P4049" t="s">
        <v>54</v>
      </c>
      <c r="Q4049">
        <v>88.5</v>
      </c>
      <c r="R4049">
        <v>5071.2</v>
      </c>
      <c r="S4049">
        <v>3312.33</v>
      </c>
      <c r="T4049">
        <v>9415.93</v>
      </c>
      <c r="U4049" t="str">
        <f>TEXT(Table1[[#This Row],[Booking_Date]],"mmm")</f>
        <v>Mar</v>
      </c>
      <c r="V4049">
        <f>YEAR(Table1[[#This Row],[Booking_Date]])</f>
        <v>2026</v>
      </c>
      <c r="W4049" t="s">
        <v>38</v>
      </c>
      <c r="X4049" t="str">
        <f>IF(Table1[[#This Row],[Freight_Cost]]&gt;50000,"High","Low")</f>
        <v>High</v>
      </c>
      <c r="Y4049" s="5" t="str">
        <f>IF(Table1[[#This Row],[Profit]]&gt;10000,"Good","Average")</f>
        <v>Average</v>
      </c>
      <c r="Z4049" s="5" t="str" cm="1">
        <f t="array" ref="Z4049">_xlfn.IFS(K4049&lt;=5,"Excellent",K4049&lt;=10,"Good",TRUE,"Delayed")</f>
        <v>Good</v>
      </c>
      <c r="AA4049" s="5" t="str">
        <f>_xlfn.XLOOKUP(Table1[[#This Row],[Shipment_ID]],A:A,E:E)</f>
        <v>Hapag-Lloyd</v>
      </c>
      <c r="AB4049" s="5">
        <f t="shared" si="63"/>
        <v>9415.93</v>
      </c>
    </row>
    <row r="4050" spans="1:28">
      <c r="A4050" t="s">
        <v>4244</v>
      </c>
      <c r="B4050" s="1">
        <v>45510</v>
      </c>
      <c r="C4050" t="s">
        <v>29</v>
      </c>
      <c r="D4050" t="s">
        <v>65</v>
      </c>
      <c r="E4050" t="s">
        <v>42</v>
      </c>
      <c r="F4050" t="s">
        <v>32</v>
      </c>
      <c r="G4050" t="s">
        <v>43</v>
      </c>
      <c r="H4050">
        <v>17.75</v>
      </c>
      <c r="I4050">
        <v>1370</v>
      </c>
      <c r="J4050">
        <v>89.5</v>
      </c>
      <c r="K4050">
        <v>3</v>
      </c>
      <c r="L4050" t="s">
        <v>44</v>
      </c>
      <c r="M4050" t="s">
        <v>60</v>
      </c>
      <c r="N4050">
        <v>43155</v>
      </c>
      <c r="O4050" t="s">
        <v>200</v>
      </c>
      <c r="P4050" t="s">
        <v>74</v>
      </c>
      <c r="Q4050">
        <v>81.31</v>
      </c>
      <c r="R4050">
        <v>3450</v>
      </c>
      <c r="S4050">
        <v>3988.95</v>
      </c>
      <c r="T4050">
        <v>3728.43</v>
      </c>
      <c r="U4050" t="str">
        <f>TEXT(Table1[[#This Row],[Booking_Date]],"mmm")</f>
        <v>Aug</v>
      </c>
      <c r="V4050">
        <f>YEAR(Table1[[#This Row],[Booking_Date]])</f>
        <v>2024</v>
      </c>
      <c r="W4050" t="s">
        <v>48</v>
      </c>
      <c r="X4050" t="str">
        <f>IF(Table1[[#This Row],[Freight_Cost]]&gt;50000,"High","Low")</f>
        <v>Low</v>
      </c>
      <c r="Y4050" s="5" t="str">
        <f>IF(Table1[[#This Row],[Profit]]&gt;10000,"Good","Average")</f>
        <v>Average</v>
      </c>
      <c r="Z4050" s="5" t="str" cm="1">
        <f t="array" ref="Z4050">_xlfn.IFS(K4050&lt;=5,"Excellent",K4050&lt;=10,"Good",TRUE,"Delayed")</f>
        <v>Excellent</v>
      </c>
      <c r="AA4050" s="5" t="str">
        <f>_xlfn.XLOOKUP(Table1[[#This Row],[Shipment_ID]],A:A,E:E)</f>
        <v>CMA CGM</v>
      </c>
      <c r="AB4050" s="5">
        <f t="shared" si="63"/>
        <v>3728.43</v>
      </c>
    </row>
    <row r="4051" spans="1:28">
      <c r="A4051" t="s">
        <v>4245</v>
      </c>
      <c r="B4051" s="1">
        <v>45534</v>
      </c>
      <c r="C4051" t="s">
        <v>40</v>
      </c>
      <c r="D4051" t="s">
        <v>41</v>
      </c>
      <c r="E4051" t="s">
        <v>57</v>
      </c>
      <c r="F4051" t="s">
        <v>32</v>
      </c>
      <c r="G4051" t="s">
        <v>84</v>
      </c>
      <c r="H4051">
        <v>14.37</v>
      </c>
      <c r="I4051">
        <v>2486</v>
      </c>
      <c r="J4051">
        <v>102.36</v>
      </c>
      <c r="K4051">
        <v>7</v>
      </c>
      <c r="L4051" t="s">
        <v>34</v>
      </c>
      <c r="M4051" t="s">
        <v>35</v>
      </c>
      <c r="N4051">
        <v>64048.2</v>
      </c>
      <c r="O4051" t="s">
        <v>259</v>
      </c>
      <c r="P4051" t="s">
        <v>37</v>
      </c>
      <c r="Q4051">
        <v>82.75</v>
      </c>
      <c r="R4051">
        <v>5546.8</v>
      </c>
      <c r="S4051">
        <v>2097.1799999999998</v>
      </c>
      <c r="T4051">
        <v>5156.38</v>
      </c>
      <c r="U4051" t="str">
        <f>TEXT(Table1[[#This Row],[Booking_Date]],"mmm")</f>
        <v>Aug</v>
      </c>
      <c r="V4051">
        <f>YEAR(Table1[[#This Row],[Booking_Date]])</f>
        <v>2024</v>
      </c>
      <c r="W4051" t="s">
        <v>48</v>
      </c>
      <c r="X4051" t="str">
        <f>IF(Table1[[#This Row],[Freight_Cost]]&gt;50000,"High","Low")</f>
        <v>High</v>
      </c>
      <c r="Y4051" s="5" t="str">
        <f>IF(Table1[[#This Row],[Profit]]&gt;10000,"Good","Average")</f>
        <v>Average</v>
      </c>
      <c r="Z4051" s="5" t="str" cm="1">
        <f t="array" ref="Z4051">_xlfn.IFS(K4051&lt;=5,"Excellent",K4051&lt;=10,"Good",TRUE,"Delayed")</f>
        <v>Good</v>
      </c>
      <c r="AA4051" s="5" t="str">
        <f>_xlfn.XLOOKUP(Table1[[#This Row],[Shipment_ID]],A:A,E:E)</f>
        <v>Evergreen</v>
      </c>
      <c r="AB4051" s="5">
        <f t="shared" si="63"/>
        <v>5156.38</v>
      </c>
    </row>
    <row r="4052" spans="1:28">
      <c r="A4052" t="s">
        <v>4246</v>
      </c>
      <c r="B4052" s="1">
        <v>45355</v>
      </c>
      <c r="C4052" t="s">
        <v>115</v>
      </c>
      <c r="D4052" t="s">
        <v>108</v>
      </c>
      <c r="E4052" t="s">
        <v>99</v>
      </c>
      <c r="F4052" t="s">
        <v>32</v>
      </c>
      <c r="G4052" t="s">
        <v>84</v>
      </c>
      <c r="H4052">
        <v>12.81</v>
      </c>
      <c r="I4052">
        <v>1072</v>
      </c>
      <c r="J4052">
        <v>102.53</v>
      </c>
      <c r="K4052">
        <v>3</v>
      </c>
      <c r="L4052" t="s">
        <v>34</v>
      </c>
      <c r="M4052" t="s">
        <v>35</v>
      </c>
      <c r="N4052">
        <v>45696.6</v>
      </c>
      <c r="O4052" t="s">
        <v>219</v>
      </c>
      <c r="P4052" t="s">
        <v>74</v>
      </c>
      <c r="Q4052">
        <v>86.64</v>
      </c>
      <c r="R4052">
        <v>2656.4</v>
      </c>
      <c r="S4052">
        <v>3705.05</v>
      </c>
      <c r="T4052">
        <v>8122.4</v>
      </c>
      <c r="U4052" t="str">
        <f>TEXT(Table1[[#This Row],[Booking_Date]],"mmm")</f>
        <v>Mar</v>
      </c>
      <c r="V4052">
        <f>YEAR(Table1[[#This Row],[Booking_Date]])</f>
        <v>2024</v>
      </c>
      <c r="W4052" t="s">
        <v>38</v>
      </c>
      <c r="X4052" t="str">
        <f>IF(Table1[[#This Row],[Freight_Cost]]&gt;50000,"High","Low")</f>
        <v>Low</v>
      </c>
      <c r="Y4052" s="5" t="str">
        <f>IF(Table1[[#This Row],[Profit]]&gt;10000,"Good","Average")</f>
        <v>Average</v>
      </c>
      <c r="Z4052" s="5" t="str" cm="1">
        <f t="array" ref="Z4052">_xlfn.IFS(K4052&lt;=5,"Excellent",K4052&lt;=10,"Good",TRUE,"Delayed")</f>
        <v>Excellent</v>
      </c>
      <c r="AA4052" s="5" t="str">
        <f>_xlfn.XLOOKUP(Table1[[#This Row],[Shipment_ID]],A:A,E:E)</f>
        <v>ONE</v>
      </c>
      <c r="AB4052" s="5">
        <f t="shared" si="63"/>
        <v>8122.4</v>
      </c>
    </row>
    <row r="4053" spans="1:28">
      <c r="A4053" t="s">
        <v>4247</v>
      </c>
      <c r="B4053" s="1">
        <v>45768</v>
      </c>
      <c r="C4053" t="s">
        <v>115</v>
      </c>
      <c r="D4053" t="s">
        <v>51</v>
      </c>
      <c r="E4053" t="s">
        <v>42</v>
      </c>
      <c r="F4053" t="s">
        <v>58</v>
      </c>
      <c r="G4053" t="s">
        <v>90</v>
      </c>
      <c r="H4053">
        <v>10.1</v>
      </c>
      <c r="I4053">
        <v>1730</v>
      </c>
      <c r="J4053">
        <v>86.73</v>
      </c>
      <c r="K4053">
        <v>6</v>
      </c>
      <c r="L4053" t="s">
        <v>68</v>
      </c>
      <c r="M4053" t="s">
        <v>35</v>
      </c>
      <c r="N4053">
        <v>58757.599999999999</v>
      </c>
      <c r="O4053" t="s">
        <v>116</v>
      </c>
      <c r="P4053" t="s">
        <v>70</v>
      </c>
      <c r="Q4053">
        <v>82.88</v>
      </c>
      <c r="R4053">
        <v>3864</v>
      </c>
      <c r="S4053">
        <v>3075.87</v>
      </c>
      <c r="T4053">
        <v>9957.59</v>
      </c>
      <c r="U4053" t="str">
        <f>TEXT(Table1[[#This Row],[Booking_Date]],"mmm")</f>
        <v>Apr</v>
      </c>
      <c r="V4053">
        <f>YEAR(Table1[[#This Row],[Booking_Date]])</f>
        <v>2025</v>
      </c>
      <c r="W4053" t="s">
        <v>75</v>
      </c>
      <c r="X4053" t="str">
        <f>IF(Table1[[#This Row],[Freight_Cost]]&gt;50000,"High","Low")</f>
        <v>High</v>
      </c>
      <c r="Y4053" s="5" t="str">
        <f>IF(Table1[[#This Row],[Profit]]&gt;10000,"Good","Average")</f>
        <v>Average</v>
      </c>
      <c r="Z4053" s="5" t="str" cm="1">
        <f t="array" ref="Z4053">_xlfn.IFS(K4053&lt;=5,"Excellent",K4053&lt;=10,"Good",TRUE,"Delayed")</f>
        <v>Good</v>
      </c>
      <c r="AA4053" s="5" t="str">
        <f>_xlfn.XLOOKUP(Table1[[#This Row],[Shipment_ID]],A:A,E:E)</f>
        <v>CMA CGM</v>
      </c>
      <c r="AB4053" s="5">
        <f t="shared" si="63"/>
        <v>9957.59</v>
      </c>
    </row>
    <row r="4054" spans="1:28">
      <c r="A4054" t="s">
        <v>4248</v>
      </c>
      <c r="B4054" s="1">
        <v>46170</v>
      </c>
      <c r="C4054" t="s">
        <v>64</v>
      </c>
      <c r="D4054" t="s">
        <v>82</v>
      </c>
      <c r="E4054" t="s">
        <v>42</v>
      </c>
      <c r="F4054" t="s">
        <v>32</v>
      </c>
      <c r="G4054" t="s">
        <v>59</v>
      </c>
      <c r="H4054">
        <v>10.67</v>
      </c>
      <c r="I4054">
        <v>2558</v>
      </c>
      <c r="J4054">
        <v>88.99</v>
      </c>
      <c r="K4054">
        <v>7</v>
      </c>
      <c r="L4054" t="s">
        <v>44</v>
      </c>
      <c r="M4054" t="s">
        <v>45</v>
      </c>
      <c r="N4054">
        <v>52477.8</v>
      </c>
      <c r="O4054" t="s">
        <v>133</v>
      </c>
      <c r="P4054" t="s">
        <v>74</v>
      </c>
      <c r="Q4054">
        <v>85.88</v>
      </c>
      <c r="R4054">
        <v>5542.8</v>
      </c>
      <c r="S4054">
        <v>3721.44</v>
      </c>
      <c r="T4054">
        <v>5195.09</v>
      </c>
      <c r="U4054" t="str">
        <f>TEXT(Table1[[#This Row],[Booking_Date]],"mmm")</f>
        <v>May</v>
      </c>
      <c r="V4054">
        <f>YEAR(Table1[[#This Row],[Booking_Date]])</f>
        <v>2026</v>
      </c>
      <c r="W4054" t="s">
        <v>75</v>
      </c>
      <c r="X4054" t="str">
        <f>IF(Table1[[#This Row],[Freight_Cost]]&gt;50000,"High","Low")</f>
        <v>High</v>
      </c>
      <c r="Y4054" s="5" t="str">
        <f>IF(Table1[[#This Row],[Profit]]&gt;10000,"Good","Average")</f>
        <v>Average</v>
      </c>
      <c r="Z4054" s="5" t="str" cm="1">
        <f t="array" ref="Z4054">_xlfn.IFS(K4054&lt;=5,"Excellent",K4054&lt;=10,"Good",TRUE,"Delayed")</f>
        <v>Good</v>
      </c>
      <c r="AA4054" s="5" t="str">
        <f>_xlfn.XLOOKUP(Table1[[#This Row],[Shipment_ID]],A:A,E:E)</f>
        <v>CMA CGM</v>
      </c>
      <c r="AB4054" s="5">
        <f t="shared" si="63"/>
        <v>5195.09</v>
      </c>
    </row>
    <row r="4055" spans="1:28">
      <c r="A4055" t="s">
        <v>4249</v>
      </c>
      <c r="B4055" s="1">
        <v>45842</v>
      </c>
      <c r="C4055" t="s">
        <v>89</v>
      </c>
      <c r="D4055" t="s">
        <v>65</v>
      </c>
      <c r="E4055" t="s">
        <v>31</v>
      </c>
      <c r="F4055" t="s">
        <v>58</v>
      </c>
      <c r="G4055" t="s">
        <v>59</v>
      </c>
      <c r="H4055">
        <v>20.54</v>
      </c>
      <c r="I4055">
        <v>2755</v>
      </c>
      <c r="J4055">
        <v>104.85</v>
      </c>
      <c r="K4055">
        <v>6</v>
      </c>
      <c r="L4055" t="s">
        <v>68</v>
      </c>
      <c r="M4055" t="s">
        <v>60</v>
      </c>
      <c r="N4055">
        <v>78628</v>
      </c>
      <c r="O4055" t="s">
        <v>283</v>
      </c>
      <c r="P4055" t="s">
        <v>70</v>
      </c>
      <c r="Q4055">
        <v>83.87</v>
      </c>
      <c r="R4055">
        <v>6331.6</v>
      </c>
      <c r="S4055">
        <v>3903.77</v>
      </c>
      <c r="T4055">
        <v>10368.33</v>
      </c>
      <c r="U4055" t="str">
        <f>TEXT(Table1[[#This Row],[Booking_Date]],"mmm")</f>
        <v>Jul</v>
      </c>
      <c r="V4055">
        <f>YEAR(Table1[[#This Row],[Booking_Date]])</f>
        <v>2025</v>
      </c>
      <c r="W4055" t="s">
        <v>48</v>
      </c>
      <c r="X4055" t="str">
        <f>IF(Table1[[#This Row],[Freight_Cost]]&gt;50000,"High","Low")</f>
        <v>High</v>
      </c>
      <c r="Y4055" s="5" t="str">
        <f>IF(Table1[[#This Row],[Profit]]&gt;10000,"Good","Average")</f>
        <v>Good</v>
      </c>
      <c r="Z4055" s="5" t="str" cm="1">
        <f t="array" ref="Z4055">_xlfn.IFS(K4055&lt;=5,"Excellent",K4055&lt;=10,"Good",TRUE,"Delayed")</f>
        <v>Good</v>
      </c>
      <c r="AA4055" s="5" t="str">
        <f>_xlfn.XLOOKUP(Table1[[#This Row],[Shipment_ID]],A:A,E:E)</f>
        <v>Hapag-Lloyd</v>
      </c>
      <c r="AB4055" s="5">
        <f t="shared" si="63"/>
        <v>10368.33</v>
      </c>
    </row>
    <row r="4056" spans="1:28">
      <c r="A4056" t="s">
        <v>4250</v>
      </c>
      <c r="B4056" s="1">
        <v>46064</v>
      </c>
      <c r="C4056" t="s">
        <v>121</v>
      </c>
      <c r="D4056" t="s">
        <v>51</v>
      </c>
      <c r="E4056" t="s">
        <v>102</v>
      </c>
      <c r="F4056" t="s">
        <v>32</v>
      </c>
      <c r="G4056" t="s">
        <v>90</v>
      </c>
      <c r="H4056">
        <v>26.02</v>
      </c>
      <c r="I4056">
        <v>1819</v>
      </c>
      <c r="J4056">
        <v>88.64</v>
      </c>
      <c r="K4056">
        <v>4</v>
      </c>
      <c r="L4056" t="s">
        <v>34</v>
      </c>
      <c r="M4056" t="s">
        <v>60</v>
      </c>
      <c r="N4056">
        <v>60882.8</v>
      </c>
      <c r="O4056" t="s">
        <v>507</v>
      </c>
      <c r="P4056" t="s">
        <v>70</v>
      </c>
      <c r="Q4056">
        <v>88.15</v>
      </c>
      <c r="R4056">
        <v>4678.8</v>
      </c>
      <c r="S4056">
        <v>3667.74</v>
      </c>
      <c r="T4056">
        <v>9188.67</v>
      </c>
      <c r="U4056" t="str">
        <f>TEXT(Table1[[#This Row],[Booking_Date]],"mmm")</f>
        <v>Feb</v>
      </c>
      <c r="V4056">
        <f>YEAR(Table1[[#This Row],[Booking_Date]])</f>
        <v>2026</v>
      </c>
      <c r="W4056" t="s">
        <v>38</v>
      </c>
      <c r="X4056" t="str">
        <f>IF(Table1[[#This Row],[Freight_Cost]]&gt;50000,"High","Low")</f>
        <v>High</v>
      </c>
      <c r="Y4056" s="5" t="str">
        <f>IF(Table1[[#This Row],[Profit]]&gt;10000,"Good","Average")</f>
        <v>Average</v>
      </c>
      <c r="Z4056" s="5" t="str" cm="1">
        <f t="array" ref="Z4056">_xlfn.IFS(K4056&lt;=5,"Excellent",K4056&lt;=10,"Good",TRUE,"Delayed")</f>
        <v>Excellent</v>
      </c>
      <c r="AA4056" s="5" t="str">
        <f>_xlfn.XLOOKUP(Table1[[#This Row],[Shipment_ID]],A:A,E:E)</f>
        <v>Maersk</v>
      </c>
      <c r="AB4056" s="5">
        <f t="shared" si="63"/>
        <v>9188.67</v>
      </c>
    </row>
    <row r="4057" spans="1:28">
      <c r="A4057" t="s">
        <v>4251</v>
      </c>
      <c r="B4057" s="1">
        <v>46188</v>
      </c>
      <c r="C4057" t="s">
        <v>29</v>
      </c>
      <c r="D4057" t="s">
        <v>82</v>
      </c>
      <c r="E4057" t="s">
        <v>42</v>
      </c>
      <c r="F4057" t="s">
        <v>32</v>
      </c>
      <c r="G4057" t="s">
        <v>90</v>
      </c>
      <c r="H4057">
        <v>11.78</v>
      </c>
      <c r="I4057">
        <v>1662</v>
      </c>
      <c r="J4057">
        <v>96.88</v>
      </c>
      <c r="K4057">
        <v>5</v>
      </c>
      <c r="L4057" t="s">
        <v>44</v>
      </c>
      <c r="M4057" t="s">
        <v>45</v>
      </c>
      <c r="N4057">
        <v>43671.6</v>
      </c>
      <c r="O4057" t="s">
        <v>77</v>
      </c>
      <c r="P4057" t="s">
        <v>74</v>
      </c>
      <c r="Q4057">
        <v>84.59</v>
      </c>
      <c r="R4057">
        <v>3795.2</v>
      </c>
      <c r="S4057">
        <v>3129.43</v>
      </c>
      <c r="T4057">
        <v>5122.66</v>
      </c>
      <c r="U4057" t="str">
        <f>TEXT(Table1[[#This Row],[Booking_Date]],"mmm")</f>
        <v>Jun</v>
      </c>
      <c r="V4057">
        <f>YEAR(Table1[[#This Row],[Booking_Date]])</f>
        <v>2026</v>
      </c>
      <c r="W4057" t="s">
        <v>75</v>
      </c>
      <c r="X4057" t="str">
        <f>IF(Table1[[#This Row],[Freight_Cost]]&gt;50000,"High","Low")</f>
        <v>Low</v>
      </c>
      <c r="Y4057" s="5" t="str">
        <f>IF(Table1[[#This Row],[Profit]]&gt;10000,"Good","Average")</f>
        <v>Average</v>
      </c>
      <c r="Z4057" s="5" t="str" cm="1">
        <f t="array" ref="Z4057">_xlfn.IFS(K4057&lt;=5,"Excellent",K4057&lt;=10,"Good",TRUE,"Delayed")</f>
        <v>Excellent</v>
      </c>
      <c r="AA4057" s="5" t="str">
        <f>_xlfn.XLOOKUP(Table1[[#This Row],[Shipment_ID]],A:A,E:E)</f>
        <v>CMA CGM</v>
      </c>
      <c r="AB4057" s="5">
        <f t="shared" si="63"/>
        <v>5122.66</v>
      </c>
    </row>
    <row r="4058" spans="1:28">
      <c r="A4058" t="s">
        <v>4252</v>
      </c>
      <c r="B4058" s="1">
        <v>45787</v>
      </c>
      <c r="C4058" t="s">
        <v>121</v>
      </c>
      <c r="D4058" t="s">
        <v>56</v>
      </c>
      <c r="E4058" t="s">
        <v>83</v>
      </c>
      <c r="F4058" t="s">
        <v>58</v>
      </c>
      <c r="G4058" t="s">
        <v>43</v>
      </c>
      <c r="H4058">
        <v>25.51</v>
      </c>
      <c r="I4058">
        <v>2168</v>
      </c>
      <c r="J4058">
        <v>97.95</v>
      </c>
      <c r="K4058">
        <v>7</v>
      </c>
      <c r="L4058" t="s">
        <v>44</v>
      </c>
      <c r="M4058" t="s">
        <v>35</v>
      </c>
      <c r="N4058">
        <v>76729</v>
      </c>
      <c r="O4058" t="s">
        <v>343</v>
      </c>
      <c r="P4058" t="s">
        <v>74</v>
      </c>
      <c r="Q4058">
        <v>87.75</v>
      </c>
      <c r="R4058">
        <v>5356.4</v>
      </c>
      <c r="S4058">
        <v>1764.64</v>
      </c>
      <c r="T4058">
        <v>10067.67</v>
      </c>
      <c r="U4058" t="str">
        <f>TEXT(Table1[[#This Row],[Booking_Date]],"mmm")</f>
        <v>May</v>
      </c>
      <c r="V4058">
        <f>YEAR(Table1[[#This Row],[Booking_Date]])</f>
        <v>2025</v>
      </c>
      <c r="W4058" t="s">
        <v>75</v>
      </c>
      <c r="X4058" t="str">
        <f>IF(Table1[[#This Row],[Freight_Cost]]&gt;50000,"High","Low")</f>
        <v>High</v>
      </c>
      <c r="Y4058" s="5" t="str">
        <f>IF(Table1[[#This Row],[Profit]]&gt;10000,"Good","Average")</f>
        <v>Good</v>
      </c>
      <c r="Z4058" s="5" t="str" cm="1">
        <f t="array" ref="Z4058">_xlfn.IFS(K4058&lt;=5,"Excellent",K4058&lt;=10,"Good",TRUE,"Delayed")</f>
        <v>Good</v>
      </c>
      <c r="AA4058" s="5" t="str">
        <f>_xlfn.XLOOKUP(Table1[[#This Row],[Shipment_ID]],A:A,E:E)</f>
        <v>MSC</v>
      </c>
      <c r="AB4058" s="5">
        <f t="shared" si="63"/>
        <v>10067.67</v>
      </c>
    </row>
    <row r="4059" spans="1:28">
      <c r="A4059" t="s">
        <v>4253</v>
      </c>
      <c r="B4059" s="1">
        <v>45572</v>
      </c>
      <c r="C4059" t="s">
        <v>89</v>
      </c>
      <c r="D4059" t="s">
        <v>82</v>
      </c>
      <c r="E4059" t="s">
        <v>83</v>
      </c>
      <c r="F4059" t="s">
        <v>58</v>
      </c>
      <c r="G4059" t="s">
        <v>59</v>
      </c>
      <c r="H4059">
        <v>23.9</v>
      </c>
      <c r="I4059">
        <v>1069</v>
      </c>
      <c r="J4059">
        <v>88.7</v>
      </c>
      <c r="K4059">
        <v>2</v>
      </c>
      <c r="L4059" t="s">
        <v>44</v>
      </c>
      <c r="M4059" t="s">
        <v>45</v>
      </c>
      <c r="N4059">
        <v>58482</v>
      </c>
      <c r="O4059" t="s">
        <v>483</v>
      </c>
      <c r="P4059" t="s">
        <v>54</v>
      </c>
      <c r="Q4059">
        <v>88.84</v>
      </c>
      <c r="R4059">
        <v>3094</v>
      </c>
      <c r="S4059">
        <v>1663.45</v>
      </c>
      <c r="T4059">
        <v>8596.07</v>
      </c>
      <c r="U4059" t="str">
        <f>TEXT(Table1[[#This Row],[Booking_Date]],"mmm")</f>
        <v>Oct</v>
      </c>
      <c r="V4059">
        <f>YEAR(Table1[[#This Row],[Booking_Date]])</f>
        <v>2024</v>
      </c>
      <c r="W4059" t="s">
        <v>104</v>
      </c>
      <c r="X4059" t="str">
        <f>IF(Table1[[#This Row],[Freight_Cost]]&gt;50000,"High","Low")</f>
        <v>High</v>
      </c>
      <c r="Y4059" s="5" t="str">
        <f>IF(Table1[[#This Row],[Profit]]&gt;10000,"Good","Average")</f>
        <v>Average</v>
      </c>
      <c r="Z4059" s="5" t="str" cm="1">
        <f t="array" ref="Z4059">_xlfn.IFS(K4059&lt;=5,"Excellent",K4059&lt;=10,"Good",TRUE,"Delayed")</f>
        <v>Excellent</v>
      </c>
      <c r="AA4059" s="5" t="str">
        <f>_xlfn.XLOOKUP(Table1[[#This Row],[Shipment_ID]],A:A,E:E)</f>
        <v>MSC</v>
      </c>
      <c r="AB4059" s="5">
        <f t="shared" si="63"/>
        <v>8596.07</v>
      </c>
    </row>
    <row r="4060" spans="1:28">
      <c r="A4060" t="s">
        <v>4254</v>
      </c>
      <c r="B4060" s="1">
        <v>45917</v>
      </c>
      <c r="C4060" t="s">
        <v>50</v>
      </c>
      <c r="D4060" t="s">
        <v>41</v>
      </c>
      <c r="E4060" t="s">
        <v>83</v>
      </c>
      <c r="F4060" t="s">
        <v>32</v>
      </c>
      <c r="G4060" t="s">
        <v>90</v>
      </c>
      <c r="H4060">
        <v>12.77</v>
      </c>
      <c r="I4060">
        <v>2160</v>
      </c>
      <c r="J4060">
        <v>97.94</v>
      </c>
      <c r="K4060">
        <v>7</v>
      </c>
      <c r="L4060" t="s">
        <v>68</v>
      </c>
      <c r="M4060" t="s">
        <v>35</v>
      </c>
      <c r="N4060">
        <v>55665.8</v>
      </c>
      <c r="O4060" t="s">
        <v>436</v>
      </c>
      <c r="P4060" t="s">
        <v>54</v>
      </c>
      <c r="Q4060">
        <v>87.89</v>
      </c>
      <c r="R4060">
        <v>4830.8</v>
      </c>
      <c r="S4060">
        <v>4275.54</v>
      </c>
      <c r="T4060">
        <v>5299.39</v>
      </c>
      <c r="U4060" t="str">
        <f>TEXT(Table1[[#This Row],[Booking_Date]],"mmm")</f>
        <v>Sep</v>
      </c>
      <c r="V4060">
        <f>YEAR(Table1[[#This Row],[Booking_Date]])</f>
        <v>2025</v>
      </c>
      <c r="W4060" t="s">
        <v>48</v>
      </c>
      <c r="X4060" t="str">
        <f>IF(Table1[[#This Row],[Freight_Cost]]&gt;50000,"High","Low")</f>
        <v>High</v>
      </c>
      <c r="Y4060" s="5" t="str">
        <f>IF(Table1[[#This Row],[Profit]]&gt;10000,"Good","Average")</f>
        <v>Average</v>
      </c>
      <c r="Z4060" s="5" t="str" cm="1">
        <f t="array" ref="Z4060">_xlfn.IFS(K4060&lt;=5,"Excellent",K4060&lt;=10,"Good",TRUE,"Delayed")</f>
        <v>Good</v>
      </c>
      <c r="AA4060" s="5" t="str">
        <f>_xlfn.XLOOKUP(Table1[[#This Row],[Shipment_ID]],A:A,E:E)</f>
        <v>MSC</v>
      </c>
      <c r="AB4060" s="5">
        <f t="shared" si="63"/>
        <v>5299.39</v>
      </c>
    </row>
    <row r="4061" spans="1:28">
      <c r="A4061" t="s">
        <v>4255</v>
      </c>
      <c r="B4061" s="1">
        <v>45553</v>
      </c>
      <c r="C4061" t="s">
        <v>64</v>
      </c>
      <c r="D4061" t="s">
        <v>72</v>
      </c>
      <c r="E4061" t="s">
        <v>83</v>
      </c>
      <c r="F4061" t="s">
        <v>32</v>
      </c>
      <c r="G4061" t="s">
        <v>90</v>
      </c>
      <c r="H4061">
        <v>14.91</v>
      </c>
      <c r="I4061">
        <v>2311</v>
      </c>
      <c r="J4061">
        <v>104.35</v>
      </c>
      <c r="K4061">
        <v>5</v>
      </c>
      <c r="L4061" t="s">
        <v>44</v>
      </c>
      <c r="M4061" t="s">
        <v>60</v>
      </c>
      <c r="N4061">
        <v>53673</v>
      </c>
      <c r="O4061" t="s">
        <v>395</v>
      </c>
      <c r="P4061" t="s">
        <v>74</v>
      </c>
      <c r="Q4061">
        <v>86.79</v>
      </c>
      <c r="R4061">
        <v>5218.3999999999996</v>
      </c>
      <c r="S4061">
        <v>4517.88</v>
      </c>
      <c r="T4061">
        <v>5861.24</v>
      </c>
      <c r="U4061" t="str">
        <f>TEXT(Table1[[#This Row],[Booking_Date]],"mmm")</f>
        <v>Sep</v>
      </c>
      <c r="V4061">
        <f>YEAR(Table1[[#This Row],[Booking_Date]])</f>
        <v>2024</v>
      </c>
      <c r="W4061" t="s">
        <v>48</v>
      </c>
      <c r="X4061" t="str">
        <f>IF(Table1[[#This Row],[Freight_Cost]]&gt;50000,"High","Low")</f>
        <v>High</v>
      </c>
      <c r="Y4061" s="5" t="str">
        <f>IF(Table1[[#This Row],[Profit]]&gt;10000,"Good","Average")</f>
        <v>Average</v>
      </c>
      <c r="Z4061" s="5" t="str" cm="1">
        <f t="array" ref="Z4061">_xlfn.IFS(K4061&lt;=5,"Excellent",K4061&lt;=10,"Good",TRUE,"Delayed")</f>
        <v>Excellent</v>
      </c>
      <c r="AA4061" s="5" t="str">
        <f>_xlfn.XLOOKUP(Table1[[#This Row],[Shipment_ID]],A:A,E:E)</f>
        <v>MSC</v>
      </c>
      <c r="AB4061" s="5">
        <f t="shared" si="63"/>
        <v>5861.24</v>
      </c>
    </row>
    <row r="4062" spans="1:28">
      <c r="A4062" t="s">
        <v>4256</v>
      </c>
      <c r="B4062" s="1">
        <v>45927</v>
      </c>
      <c r="C4062" t="s">
        <v>89</v>
      </c>
      <c r="D4062" t="s">
        <v>51</v>
      </c>
      <c r="E4062" t="s">
        <v>57</v>
      </c>
      <c r="F4062" t="s">
        <v>32</v>
      </c>
      <c r="G4062" t="s">
        <v>67</v>
      </c>
      <c r="H4062">
        <v>25.83</v>
      </c>
      <c r="I4062">
        <v>801</v>
      </c>
      <c r="J4062">
        <v>102.86</v>
      </c>
      <c r="K4062">
        <v>3</v>
      </c>
      <c r="L4062" t="s">
        <v>34</v>
      </c>
      <c r="M4062" t="s">
        <v>35</v>
      </c>
      <c r="N4062">
        <v>54202.2</v>
      </c>
      <c r="O4062" t="s">
        <v>195</v>
      </c>
      <c r="P4062" t="s">
        <v>47</v>
      </c>
      <c r="Q4062">
        <v>84.2</v>
      </c>
      <c r="R4062">
        <v>2635.2</v>
      </c>
      <c r="S4062">
        <v>3761.51</v>
      </c>
      <c r="T4062">
        <v>6521.77</v>
      </c>
      <c r="U4062" t="str">
        <f>TEXT(Table1[[#This Row],[Booking_Date]],"mmm")</f>
        <v>Sep</v>
      </c>
      <c r="V4062">
        <f>YEAR(Table1[[#This Row],[Booking_Date]])</f>
        <v>2025</v>
      </c>
      <c r="W4062" t="s">
        <v>48</v>
      </c>
      <c r="X4062" t="str">
        <f>IF(Table1[[#This Row],[Freight_Cost]]&gt;50000,"High","Low")</f>
        <v>High</v>
      </c>
      <c r="Y4062" s="5" t="str">
        <f>IF(Table1[[#This Row],[Profit]]&gt;10000,"Good","Average")</f>
        <v>Average</v>
      </c>
      <c r="Z4062" s="5" t="str" cm="1">
        <f t="array" ref="Z4062">_xlfn.IFS(K4062&lt;=5,"Excellent",K4062&lt;=10,"Good",TRUE,"Delayed")</f>
        <v>Excellent</v>
      </c>
      <c r="AA4062" s="5" t="str">
        <f>_xlfn.XLOOKUP(Table1[[#This Row],[Shipment_ID]],A:A,E:E)</f>
        <v>Evergreen</v>
      </c>
      <c r="AB4062" s="5">
        <f t="shared" si="63"/>
        <v>6521.77</v>
      </c>
    </row>
    <row r="4063" spans="1:28">
      <c r="A4063" t="s">
        <v>4257</v>
      </c>
      <c r="B4063" s="1">
        <v>46033</v>
      </c>
      <c r="C4063" t="s">
        <v>89</v>
      </c>
      <c r="D4063" t="s">
        <v>51</v>
      </c>
      <c r="E4063" t="s">
        <v>99</v>
      </c>
      <c r="F4063" t="s">
        <v>32</v>
      </c>
      <c r="G4063" t="s">
        <v>33</v>
      </c>
      <c r="H4063">
        <v>10.75</v>
      </c>
      <c r="I4063">
        <v>1049</v>
      </c>
      <c r="J4063">
        <v>103.49</v>
      </c>
      <c r="K4063">
        <v>3</v>
      </c>
      <c r="L4063" t="s">
        <v>68</v>
      </c>
      <c r="M4063" t="s">
        <v>35</v>
      </c>
      <c r="N4063">
        <v>41181.800000000003</v>
      </c>
      <c r="O4063" t="s">
        <v>168</v>
      </c>
      <c r="P4063" t="s">
        <v>37</v>
      </c>
      <c r="Q4063">
        <v>86.72</v>
      </c>
      <c r="R4063">
        <v>2528</v>
      </c>
      <c r="S4063">
        <v>4660.6499999999996</v>
      </c>
      <c r="T4063">
        <v>5025.2299999999996</v>
      </c>
      <c r="U4063" t="str">
        <f>TEXT(Table1[[#This Row],[Booking_Date]],"mmm")</f>
        <v>Jan</v>
      </c>
      <c r="V4063">
        <f>YEAR(Table1[[#This Row],[Booking_Date]])</f>
        <v>2026</v>
      </c>
      <c r="W4063" t="s">
        <v>38</v>
      </c>
      <c r="X4063" t="str">
        <f>IF(Table1[[#This Row],[Freight_Cost]]&gt;50000,"High","Low")</f>
        <v>Low</v>
      </c>
      <c r="Y4063" s="5" t="str">
        <f>IF(Table1[[#This Row],[Profit]]&gt;10000,"Good","Average")</f>
        <v>Average</v>
      </c>
      <c r="Z4063" s="5" t="str" cm="1">
        <f t="array" ref="Z4063">_xlfn.IFS(K4063&lt;=5,"Excellent",K4063&lt;=10,"Good",TRUE,"Delayed")</f>
        <v>Excellent</v>
      </c>
      <c r="AA4063" s="5" t="str">
        <f>_xlfn.XLOOKUP(Table1[[#This Row],[Shipment_ID]],A:A,E:E)</f>
        <v>ONE</v>
      </c>
      <c r="AB4063" s="5">
        <f t="shared" si="63"/>
        <v>5025.2299999999996</v>
      </c>
    </row>
    <row r="4064" spans="1:28">
      <c r="A4064" t="s">
        <v>4258</v>
      </c>
      <c r="B4064" s="1">
        <v>46171</v>
      </c>
      <c r="C4064" t="s">
        <v>40</v>
      </c>
      <c r="D4064" t="s">
        <v>30</v>
      </c>
      <c r="E4064" t="s">
        <v>102</v>
      </c>
      <c r="F4064" t="s">
        <v>58</v>
      </c>
      <c r="G4064" t="s">
        <v>90</v>
      </c>
      <c r="H4064">
        <v>13.58</v>
      </c>
      <c r="I4064">
        <v>916</v>
      </c>
      <c r="J4064">
        <v>100.74</v>
      </c>
      <c r="K4064">
        <v>3</v>
      </c>
      <c r="L4064" t="s">
        <v>34</v>
      </c>
      <c r="M4064" t="s">
        <v>45</v>
      </c>
      <c r="N4064">
        <v>53802.8</v>
      </c>
      <c r="O4064" t="s">
        <v>122</v>
      </c>
      <c r="P4064" t="s">
        <v>54</v>
      </c>
      <c r="Q4064">
        <v>82.19</v>
      </c>
      <c r="R4064">
        <v>2375.1999999999998</v>
      </c>
      <c r="S4064">
        <v>2442.3000000000002</v>
      </c>
      <c r="T4064">
        <v>8058.73</v>
      </c>
      <c r="U4064" t="str">
        <f>TEXT(Table1[[#This Row],[Booking_Date]],"mmm")</f>
        <v>May</v>
      </c>
      <c r="V4064">
        <f>YEAR(Table1[[#This Row],[Booking_Date]])</f>
        <v>2026</v>
      </c>
      <c r="W4064" t="s">
        <v>75</v>
      </c>
      <c r="X4064" t="str">
        <f>IF(Table1[[#This Row],[Freight_Cost]]&gt;50000,"High","Low")</f>
        <v>High</v>
      </c>
      <c r="Y4064" s="5" t="str">
        <f>IF(Table1[[#This Row],[Profit]]&gt;10000,"Good","Average")</f>
        <v>Average</v>
      </c>
      <c r="Z4064" s="5" t="str" cm="1">
        <f t="array" ref="Z4064">_xlfn.IFS(K4064&lt;=5,"Excellent",K4064&lt;=10,"Good",TRUE,"Delayed")</f>
        <v>Excellent</v>
      </c>
      <c r="AA4064" s="5" t="str">
        <f>_xlfn.XLOOKUP(Table1[[#This Row],[Shipment_ID]],A:A,E:E)</f>
        <v>Maersk</v>
      </c>
      <c r="AB4064" s="5">
        <f t="shared" si="63"/>
        <v>8058.73</v>
      </c>
    </row>
    <row r="4065" spans="1:28">
      <c r="A4065" t="s">
        <v>4259</v>
      </c>
      <c r="B4065" s="1">
        <v>45899</v>
      </c>
      <c r="C4065" t="s">
        <v>50</v>
      </c>
      <c r="D4065" t="s">
        <v>108</v>
      </c>
      <c r="E4065" t="s">
        <v>99</v>
      </c>
      <c r="F4065" t="s">
        <v>32</v>
      </c>
      <c r="G4065" t="s">
        <v>33</v>
      </c>
      <c r="H4065">
        <v>26.95</v>
      </c>
      <c r="I4065">
        <v>2551</v>
      </c>
      <c r="J4065">
        <v>96.83</v>
      </c>
      <c r="K4065">
        <v>8</v>
      </c>
      <c r="L4065" t="s">
        <v>34</v>
      </c>
      <c r="M4065" t="s">
        <v>60</v>
      </c>
      <c r="N4065">
        <v>71486.600000000006</v>
      </c>
      <c r="O4065" t="s">
        <v>402</v>
      </c>
      <c r="P4065" t="s">
        <v>74</v>
      </c>
      <c r="Q4065">
        <v>86.89</v>
      </c>
      <c r="R4065">
        <v>6180</v>
      </c>
      <c r="S4065">
        <v>4968.93</v>
      </c>
      <c r="T4065">
        <v>9553.18</v>
      </c>
      <c r="U4065" t="str">
        <f>TEXT(Table1[[#This Row],[Booking_Date]],"mmm")</f>
        <v>Aug</v>
      </c>
      <c r="V4065">
        <f>YEAR(Table1[[#This Row],[Booking_Date]])</f>
        <v>2025</v>
      </c>
      <c r="W4065" t="s">
        <v>48</v>
      </c>
      <c r="X4065" t="str">
        <f>IF(Table1[[#This Row],[Freight_Cost]]&gt;50000,"High","Low")</f>
        <v>High</v>
      </c>
      <c r="Y4065" s="5" t="str">
        <f>IF(Table1[[#This Row],[Profit]]&gt;10000,"Good","Average")</f>
        <v>Average</v>
      </c>
      <c r="Z4065" s="5" t="str" cm="1">
        <f t="array" ref="Z4065">_xlfn.IFS(K4065&lt;=5,"Excellent",K4065&lt;=10,"Good",TRUE,"Delayed")</f>
        <v>Good</v>
      </c>
      <c r="AA4065" s="5" t="str">
        <f>_xlfn.XLOOKUP(Table1[[#This Row],[Shipment_ID]],A:A,E:E)</f>
        <v>ONE</v>
      </c>
      <c r="AB4065" s="5">
        <f t="shared" si="63"/>
        <v>9553.18</v>
      </c>
    </row>
    <row r="4066" spans="1:28">
      <c r="A4066" t="s">
        <v>4260</v>
      </c>
      <c r="B4066" s="1">
        <v>45875</v>
      </c>
      <c r="C4066" t="s">
        <v>50</v>
      </c>
      <c r="D4066" t="s">
        <v>41</v>
      </c>
      <c r="E4066" t="s">
        <v>57</v>
      </c>
      <c r="F4066" t="s">
        <v>32</v>
      </c>
      <c r="G4066" t="s">
        <v>90</v>
      </c>
      <c r="H4066">
        <v>19.559999999999999</v>
      </c>
      <c r="I4066">
        <v>1429</v>
      </c>
      <c r="J4066">
        <v>100.93</v>
      </c>
      <c r="K4066">
        <v>5</v>
      </c>
      <c r="L4066" t="s">
        <v>44</v>
      </c>
      <c r="M4066" t="s">
        <v>60</v>
      </c>
      <c r="N4066">
        <v>46863.6</v>
      </c>
      <c r="O4066" t="s">
        <v>368</v>
      </c>
      <c r="P4066" t="s">
        <v>74</v>
      </c>
      <c r="Q4066">
        <v>85.28</v>
      </c>
      <c r="R4066">
        <v>3640.4</v>
      </c>
      <c r="S4066">
        <v>4762.13</v>
      </c>
      <c r="T4066">
        <v>6307.97</v>
      </c>
      <c r="U4066" t="str">
        <f>TEXT(Table1[[#This Row],[Booking_Date]],"mmm")</f>
        <v>Aug</v>
      </c>
      <c r="V4066">
        <f>YEAR(Table1[[#This Row],[Booking_Date]])</f>
        <v>2025</v>
      </c>
      <c r="W4066" t="s">
        <v>48</v>
      </c>
      <c r="X4066" t="str">
        <f>IF(Table1[[#This Row],[Freight_Cost]]&gt;50000,"High","Low")</f>
        <v>Low</v>
      </c>
      <c r="Y4066" s="5" t="str">
        <f>IF(Table1[[#This Row],[Profit]]&gt;10000,"Good","Average")</f>
        <v>Average</v>
      </c>
      <c r="Z4066" s="5" t="str" cm="1">
        <f t="array" ref="Z4066">_xlfn.IFS(K4066&lt;=5,"Excellent",K4066&lt;=10,"Good",TRUE,"Delayed")</f>
        <v>Excellent</v>
      </c>
      <c r="AA4066" s="5" t="str">
        <f>_xlfn.XLOOKUP(Table1[[#This Row],[Shipment_ID]],A:A,E:E)</f>
        <v>Evergreen</v>
      </c>
      <c r="AB4066" s="5">
        <f t="shared" si="63"/>
        <v>6307.97</v>
      </c>
    </row>
    <row r="4067" spans="1:28">
      <c r="A4067" t="s">
        <v>4261</v>
      </c>
      <c r="B4067" s="1">
        <v>45451</v>
      </c>
      <c r="C4067" t="s">
        <v>29</v>
      </c>
      <c r="D4067" t="s">
        <v>56</v>
      </c>
      <c r="E4067" t="s">
        <v>66</v>
      </c>
      <c r="F4067" t="s">
        <v>32</v>
      </c>
      <c r="G4067" t="s">
        <v>90</v>
      </c>
      <c r="H4067">
        <v>12.52</v>
      </c>
      <c r="I4067">
        <v>2162</v>
      </c>
      <c r="J4067">
        <v>100.36</v>
      </c>
      <c r="K4067">
        <v>5</v>
      </c>
      <c r="L4067" t="s">
        <v>34</v>
      </c>
      <c r="M4067" t="s">
        <v>35</v>
      </c>
      <c r="N4067">
        <v>58255.199999999997</v>
      </c>
      <c r="O4067" t="s">
        <v>161</v>
      </c>
      <c r="P4067" t="s">
        <v>37</v>
      </c>
      <c r="Q4067">
        <v>87.26</v>
      </c>
      <c r="R4067">
        <v>4824.8</v>
      </c>
      <c r="S4067">
        <v>2769.99</v>
      </c>
      <c r="T4067">
        <v>7632.97</v>
      </c>
      <c r="U4067" t="str">
        <f>TEXT(Table1[[#This Row],[Booking_Date]],"mmm")</f>
        <v>Jun</v>
      </c>
      <c r="V4067">
        <f>YEAR(Table1[[#This Row],[Booking_Date]])</f>
        <v>2024</v>
      </c>
      <c r="W4067" t="s">
        <v>75</v>
      </c>
      <c r="X4067" t="str">
        <f>IF(Table1[[#This Row],[Freight_Cost]]&gt;50000,"High","Low")</f>
        <v>High</v>
      </c>
      <c r="Y4067" s="5" t="str">
        <f>IF(Table1[[#This Row],[Profit]]&gt;10000,"Good","Average")</f>
        <v>Average</v>
      </c>
      <c r="Z4067" s="5" t="str" cm="1">
        <f t="array" ref="Z4067">_xlfn.IFS(K4067&lt;=5,"Excellent",K4067&lt;=10,"Good",TRUE,"Delayed")</f>
        <v>Excellent</v>
      </c>
      <c r="AA4067" s="5" t="str">
        <f>_xlfn.XLOOKUP(Table1[[#This Row],[Shipment_ID]],A:A,E:E)</f>
        <v>COSCO</v>
      </c>
      <c r="AB4067" s="5">
        <f t="shared" si="63"/>
        <v>7632.97</v>
      </c>
    </row>
    <row r="4068" spans="1:28">
      <c r="A4068" t="s">
        <v>4262</v>
      </c>
      <c r="B4068" s="1">
        <v>45771</v>
      </c>
      <c r="C4068" t="s">
        <v>64</v>
      </c>
      <c r="D4068" t="s">
        <v>82</v>
      </c>
      <c r="E4068" t="s">
        <v>102</v>
      </c>
      <c r="F4068" t="s">
        <v>32</v>
      </c>
      <c r="G4068" t="s">
        <v>43</v>
      </c>
      <c r="H4068">
        <v>22.09</v>
      </c>
      <c r="I4068">
        <v>2717</v>
      </c>
      <c r="J4068">
        <v>103.9</v>
      </c>
      <c r="K4068">
        <v>7</v>
      </c>
      <c r="L4068" t="s">
        <v>68</v>
      </c>
      <c r="M4068" t="s">
        <v>35</v>
      </c>
      <c r="N4068">
        <v>71453</v>
      </c>
      <c r="O4068" t="s">
        <v>343</v>
      </c>
      <c r="P4068" t="s">
        <v>47</v>
      </c>
      <c r="Q4068">
        <v>86.16</v>
      </c>
      <c r="R4068">
        <v>6317.6</v>
      </c>
      <c r="S4068">
        <v>2570.19</v>
      </c>
      <c r="T4068">
        <v>12226.77</v>
      </c>
      <c r="U4068" t="str">
        <f>TEXT(Table1[[#This Row],[Booking_Date]],"mmm")</f>
        <v>Apr</v>
      </c>
      <c r="V4068">
        <f>YEAR(Table1[[#This Row],[Booking_Date]])</f>
        <v>2025</v>
      </c>
      <c r="W4068" t="s">
        <v>75</v>
      </c>
      <c r="X4068" t="str">
        <f>IF(Table1[[#This Row],[Freight_Cost]]&gt;50000,"High","Low")</f>
        <v>High</v>
      </c>
      <c r="Y4068" s="5" t="str">
        <f>IF(Table1[[#This Row],[Profit]]&gt;10000,"Good","Average")</f>
        <v>Good</v>
      </c>
      <c r="Z4068" s="5" t="str" cm="1">
        <f t="array" ref="Z4068">_xlfn.IFS(K4068&lt;=5,"Excellent",K4068&lt;=10,"Good",TRUE,"Delayed")</f>
        <v>Good</v>
      </c>
      <c r="AA4068" s="5" t="str">
        <f>_xlfn.XLOOKUP(Table1[[#This Row],[Shipment_ID]],A:A,E:E)</f>
        <v>Maersk</v>
      </c>
      <c r="AB4068" s="5">
        <f t="shared" si="63"/>
        <v>12226.77</v>
      </c>
    </row>
    <row r="4069" spans="1:28">
      <c r="A4069" t="s">
        <v>4263</v>
      </c>
      <c r="B4069" s="1">
        <v>45328</v>
      </c>
      <c r="C4069" t="s">
        <v>89</v>
      </c>
      <c r="D4069" t="s">
        <v>30</v>
      </c>
      <c r="E4069" t="s">
        <v>99</v>
      </c>
      <c r="F4069" t="s">
        <v>58</v>
      </c>
      <c r="G4069" t="s">
        <v>33</v>
      </c>
      <c r="H4069">
        <v>12.95</v>
      </c>
      <c r="I4069">
        <v>1321</v>
      </c>
      <c r="J4069">
        <v>92.41</v>
      </c>
      <c r="K4069">
        <v>5</v>
      </c>
      <c r="L4069" t="s">
        <v>44</v>
      </c>
      <c r="M4069" t="s">
        <v>60</v>
      </c>
      <c r="N4069">
        <v>50596.2</v>
      </c>
      <c r="O4069" t="s">
        <v>207</v>
      </c>
      <c r="P4069" t="s">
        <v>47</v>
      </c>
      <c r="Q4069">
        <v>84.44</v>
      </c>
      <c r="R4069">
        <v>3160</v>
      </c>
      <c r="S4069">
        <v>1948.34</v>
      </c>
      <c r="T4069">
        <v>6196.12</v>
      </c>
      <c r="U4069" t="str">
        <f>TEXT(Table1[[#This Row],[Booking_Date]],"mmm")</f>
        <v>Feb</v>
      </c>
      <c r="V4069">
        <f>YEAR(Table1[[#This Row],[Booking_Date]])</f>
        <v>2024</v>
      </c>
      <c r="W4069" t="s">
        <v>38</v>
      </c>
      <c r="X4069" t="str">
        <f>IF(Table1[[#This Row],[Freight_Cost]]&gt;50000,"High","Low")</f>
        <v>High</v>
      </c>
      <c r="Y4069" s="5" t="str">
        <f>IF(Table1[[#This Row],[Profit]]&gt;10000,"Good","Average")</f>
        <v>Average</v>
      </c>
      <c r="Z4069" s="5" t="str" cm="1">
        <f t="array" ref="Z4069">_xlfn.IFS(K4069&lt;=5,"Excellent",K4069&lt;=10,"Good",TRUE,"Delayed")</f>
        <v>Excellent</v>
      </c>
      <c r="AA4069" s="5" t="str">
        <f>_xlfn.XLOOKUP(Table1[[#This Row],[Shipment_ID]],A:A,E:E)</f>
        <v>ONE</v>
      </c>
      <c r="AB4069" s="5">
        <f t="shared" si="63"/>
        <v>6196.12</v>
      </c>
    </row>
    <row r="4070" spans="1:28">
      <c r="A4070" t="s">
        <v>4264</v>
      </c>
      <c r="B4070" s="1">
        <v>45326</v>
      </c>
      <c r="C4070" t="s">
        <v>89</v>
      </c>
      <c r="D4070" t="s">
        <v>82</v>
      </c>
      <c r="E4070" t="s">
        <v>99</v>
      </c>
      <c r="F4070" t="s">
        <v>58</v>
      </c>
      <c r="G4070" t="s">
        <v>43</v>
      </c>
      <c r="H4070">
        <v>17.61</v>
      </c>
      <c r="I4070">
        <v>1814</v>
      </c>
      <c r="J4070">
        <v>87.01</v>
      </c>
      <c r="K4070">
        <v>4</v>
      </c>
      <c r="L4070" t="s">
        <v>34</v>
      </c>
      <c r="M4070" t="s">
        <v>60</v>
      </c>
      <c r="N4070">
        <v>65058.2</v>
      </c>
      <c r="O4070" t="s">
        <v>73</v>
      </c>
      <c r="P4070" t="s">
        <v>54</v>
      </c>
      <c r="Q4070">
        <v>85.74</v>
      </c>
      <c r="R4070">
        <v>4332.3999999999996</v>
      </c>
      <c r="S4070">
        <v>4138.7700000000004</v>
      </c>
      <c r="T4070">
        <v>6046.58</v>
      </c>
      <c r="U4070" t="str">
        <f>TEXT(Table1[[#This Row],[Booking_Date]],"mmm")</f>
        <v>Feb</v>
      </c>
      <c r="V4070">
        <f>YEAR(Table1[[#This Row],[Booking_Date]])</f>
        <v>2024</v>
      </c>
      <c r="W4070" t="s">
        <v>38</v>
      </c>
      <c r="X4070" t="str">
        <f>IF(Table1[[#This Row],[Freight_Cost]]&gt;50000,"High","Low")</f>
        <v>High</v>
      </c>
      <c r="Y4070" s="5" t="str">
        <f>IF(Table1[[#This Row],[Profit]]&gt;10000,"Good","Average")</f>
        <v>Average</v>
      </c>
      <c r="Z4070" s="5" t="str" cm="1">
        <f t="array" ref="Z4070">_xlfn.IFS(K4070&lt;=5,"Excellent",K4070&lt;=10,"Good",TRUE,"Delayed")</f>
        <v>Excellent</v>
      </c>
      <c r="AA4070" s="5" t="str">
        <f>_xlfn.XLOOKUP(Table1[[#This Row],[Shipment_ID]],A:A,E:E)</f>
        <v>ONE</v>
      </c>
      <c r="AB4070" s="5">
        <f t="shared" si="63"/>
        <v>6046.58</v>
      </c>
    </row>
    <row r="4071" spans="1:28">
      <c r="A4071" t="s">
        <v>4265</v>
      </c>
      <c r="B4071" s="1">
        <v>45816</v>
      </c>
      <c r="C4071" t="s">
        <v>50</v>
      </c>
      <c r="D4071" t="s">
        <v>56</v>
      </c>
      <c r="E4071" t="s">
        <v>99</v>
      </c>
      <c r="F4071" t="s">
        <v>32</v>
      </c>
      <c r="G4071" t="s">
        <v>59</v>
      </c>
      <c r="H4071">
        <v>12.57</v>
      </c>
      <c r="I4071">
        <v>546</v>
      </c>
      <c r="J4071">
        <v>85.43</v>
      </c>
      <c r="K4071">
        <v>2</v>
      </c>
      <c r="L4071" t="s">
        <v>44</v>
      </c>
      <c r="M4071" t="s">
        <v>45</v>
      </c>
      <c r="N4071">
        <v>29616.6</v>
      </c>
      <c r="O4071" t="s">
        <v>425</v>
      </c>
      <c r="P4071" t="s">
        <v>37</v>
      </c>
      <c r="Q4071">
        <v>88.32</v>
      </c>
      <c r="R4071">
        <v>1594.8</v>
      </c>
      <c r="S4071">
        <v>3317.08</v>
      </c>
      <c r="T4071">
        <v>4082.93</v>
      </c>
      <c r="U4071" t="str">
        <f>TEXT(Table1[[#This Row],[Booking_Date]],"mmm")</f>
        <v>Jun</v>
      </c>
      <c r="V4071">
        <f>YEAR(Table1[[#This Row],[Booking_Date]])</f>
        <v>2025</v>
      </c>
      <c r="W4071" t="s">
        <v>75</v>
      </c>
      <c r="X4071" t="str">
        <f>IF(Table1[[#This Row],[Freight_Cost]]&gt;50000,"High","Low")</f>
        <v>Low</v>
      </c>
      <c r="Y4071" s="5" t="str">
        <f>IF(Table1[[#This Row],[Profit]]&gt;10000,"Good","Average")</f>
        <v>Average</v>
      </c>
      <c r="Z4071" s="5" t="str" cm="1">
        <f t="array" ref="Z4071">_xlfn.IFS(K4071&lt;=5,"Excellent",K4071&lt;=10,"Good",TRUE,"Delayed")</f>
        <v>Excellent</v>
      </c>
      <c r="AA4071" s="5" t="str">
        <f>_xlfn.XLOOKUP(Table1[[#This Row],[Shipment_ID]],A:A,E:E)</f>
        <v>ONE</v>
      </c>
      <c r="AB4071" s="5">
        <f t="shared" si="63"/>
        <v>4082.93</v>
      </c>
    </row>
    <row r="4072" spans="1:28">
      <c r="A4072" t="s">
        <v>4266</v>
      </c>
      <c r="B4072" s="1">
        <v>45647</v>
      </c>
      <c r="C4072" t="s">
        <v>115</v>
      </c>
      <c r="D4072" t="s">
        <v>56</v>
      </c>
      <c r="E4072" t="s">
        <v>66</v>
      </c>
      <c r="F4072" t="s">
        <v>58</v>
      </c>
      <c r="G4072" t="s">
        <v>90</v>
      </c>
      <c r="H4072">
        <v>17.690000000000001</v>
      </c>
      <c r="I4072">
        <v>1631</v>
      </c>
      <c r="J4072">
        <v>95.11</v>
      </c>
      <c r="K4072">
        <v>4</v>
      </c>
      <c r="L4072" t="s">
        <v>68</v>
      </c>
      <c r="M4072" t="s">
        <v>45</v>
      </c>
      <c r="N4072">
        <v>62906.2</v>
      </c>
      <c r="O4072" t="s">
        <v>256</v>
      </c>
      <c r="P4072" t="s">
        <v>54</v>
      </c>
      <c r="Q4072">
        <v>83.38</v>
      </c>
      <c r="R4072">
        <v>3969.6</v>
      </c>
      <c r="S4072">
        <v>3409.69</v>
      </c>
      <c r="T4072">
        <v>10673.37</v>
      </c>
      <c r="U4072" t="str">
        <f>TEXT(Table1[[#This Row],[Booking_Date]],"mmm")</f>
        <v>Dec</v>
      </c>
      <c r="V4072">
        <f>YEAR(Table1[[#This Row],[Booking_Date]])</f>
        <v>2024</v>
      </c>
      <c r="W4072" t="s">
        <v>104</v>
      </c>
      <c r="X4072" t="str">
        <f>IF(Table1[[#This Row],[Freight_Cost]]&gt;50000,"High","Low")</f>
        <v>High</v>
      </c>
      <c r="Y4072" s="5" t="str">
        <f>IF(Table1[[#This Row],[Profit]]&gt;10000,"Good","Average")</f>
        <v>Good</v>
      </c>
      <c r="Z4072" s="5" t="str" cm="1">
        <f t="array" ref="Z4072">_xlfn.IFS(K4072&lt;=5,"Excellent",K4072&lt;=10,"Good",TRUE,"Delayed")</f>
        <v>Excellent</v>
      </c>
      <c r="AA4072" s="5" t="str">
        <f>_xlfn.XLOOKUP(Table1[[#This Row],[Shipment_ID]],A:A,E:E)</f>
        <v>COSCO</v>
      </c>
      <c r="AB4072" s="5">
        <f t="shared" si="63"/>
        <v>10673.37</v>
      </c>
    </row>
    <row r="4073" spans="1:28">
      <c r="A4073" t="s">
        <v>4267</v>
      </c>
      <c r="B4073" s="1">
        <v>45459</v>
      </c>
      <c r="C4073" t="s">
        <v>40</v>
      </c>
      <c r="D4073" t="s">
        <v>51</v>
      </c>
      <c r="E4073" t="s">
        <v>102</v>
      </c>
      <c r="F4073" t="s">
        <v>58</v>
      </c>
      <c r="G4073" t="s">
        <v>84</v>
      </c>
      <c r="H4073">
        <v>23.84</v>
      </c>
      <c r="I4073">
        <v>2425</v>
      </c>
      <c r="J4073">
        <v>99.71</v>
      </c>
      <c r="K4073">
        <v>7</v>
      </c>
      <c r="L4073" t="s">
        <v>68</v>
      </c>
      <c r="M4073" t="s">
        <v>35</v>
      </c>
      <c r="N4073">
        <v>81021.2</v>
      </c>
      <c r="O4073" t="s">
        <v>259</v>
      </c>
      <c r="P4073" t="s">
        <v>37</v>
      </c>
      <c r="Q4073">
        <v>83.7</v>
      </c>
      <c r="R4073">
        <v>5803.6</v>
      </c>
      <c r="S4073">
        <v>4662.62</v>
      </c>
      <c r="T4073">
        <v>9024.9500000000007</v>
      </c>
      <c r="U4073" t="str">
        <f>TEXT(Table1[[#This Row],[Booking_Date]],"mmm")</f>
        <v>Jun</v>
      </c>
      <c r="V4073">
        <f>YEAR(Table1[[#This Row],[Booking_Date]])</f>
        <v>2024</v>
      </c>
      <c r="W4073" t="s">
        <v>75</v>
      </c>
      <c r="X4073" t="str">
        <f>IF(Table1[[#This Row],[Freight_Cost]]&gt;50000,"High","Low")</f>
        <v>High</v>
      </c>
      <c r="Y4073" s="5" t="str">
        <f>IF(Table1[[#This Row],[Profit]]&gt;10000,"Good","Average")</f>
        <v>Average</v>
      </c>
      <c r="Z4073" s="5" t="str" cm="1">
        <f t="array" ref="Z4073">_xlfn.IFS(K4073&lt;=5,"Excellent",K4073&lt;=10,"Good",TRUE,"Delayed")</f>
        <v>Good</v>
      </c>
      <c r="AA4073" s="5" t="str">
        <f>_xlfn.XLOOKUP(Table1[[#This Row],[Shipment_ID]],A:A,E:E)</f>
        <v>Maersk</v>
      </c>
      <c r="AB4073" s="5">
        <f t="shared" si="63"/>
        <v>9024.9500000000007</v>
      </c>
    </row>
    <row r="4074" spans="1:28">
      <c r="A4074" t="s">
        <v>4268</v>
      </c>
      <c r="B4074" s="1">
        <v>45389</v>
      </c>
      <c r="C4074" t="s">
        <v>64</v>
      </c>
      <c r="D4074" t="s">
        <v>65</v>
      </c>
      <c r="E4074" t="s">
        <v>42</v>
      </c>
      <c r="F4074" t="s">
        <v>32</v>
      </c>
      <c r="G4074" t="s">
        <v>59</v>
      </c>
      <c r="H4074">
        <v>19.2</v>
      </c>
      <c r="I4074">
        <v>393</v>
      </c>
      <c r="J4074">
        <v>101.26</v>
      </c>
      <c r="K4074">
        <v>2</v>
      </c>
      <c r="L4074" t="s">
        <v>44</v>
      </c>
      <c r="M4074" t="s">
        <v>60</v>
      </c>
      <c r="N4074">
        <v>34147.199999999997</v>
      </c>
      <c r="O4074" t="s">
        <v>395</v>
      </c>
      <c r="P4074" t="s">
        <v>62</v>
      </c>
      <c r="Q4074">
        <v>87.07</v>
      </c>
      <c r="R4074">
        <v>1554</v>
      </c>
      <c r="S4074">
        <v>3812.81</v>
      </c>
      <c r="T4074">
        <v>5083.22</v>
      </c>
      <c r="U4074" t="str">
        <f>TEXT(Table1[[#This Row],[Booking_Date]],"mmm")</f>
        <v>Apr</v>
      </c>
      <c r="V4074">
        <f>YEAR(Table1[[#This Row],[Booking_Date]])</f>
        <v>2024</v>
      </c>
      <c r="W4074" t="s">
        <v>75</v>
      </c>
      <c r="X4074" t="str">
        <f>IF(Table1[[#This Row],[Freight_Cost]]&gt;50000,"High","Low")</f>
        <v>Low</v>
      </c>
      <c r="Y4074" s="5" t="str">
        <f>IF(Table1[[#This Row],[Profit]]&gt;10000,"Good","Average")</f>
        <v>Average</v>
      </c>
      <c r="Z4074" s="5" t="str" cm="1">
        <f t="array" ref="Z4074">_xlfn.IFS(K4074&lt;=5,"Excellent",K4074&lt;=10,"Good",TRUE,"Delayed")</f>
        <v>Excellent</v>
      </c>
      <c r="AA4074" s="5" t="str">
        <f>_xlfn.XLOOKUP(Table1[[#This Row],[Shipment_ID]],A:A,E:E)</f>
        <v>CMA CGM</v>
      </c>
      <c r="AB4074" s="5">
        <f t="shared" si="63"/>
        <v>5083.22</v>
      </c>
    </row>
    <row r="4075" spans="1:28">
      <c r="A4075" t="s">
        <v>4269</v>
      </c>
      <c r="B4075" s="1">
        <v>45744</v>
      </c>
      <c r="C4075" t="s">
        <v>89</v>
      </c>
      <c r="D4075" t="s">
        <v>72</v>
      </c>
      <c r="E4075" t="s">
        <v>66</v>
      </c>
      <c r="F4075" t="s">
        <v>58</v>
      </c>
      <c r="G4075" t="s">
        <v>90</v>
      </c>
      <c r="H4075">
        <v>19.190000000000001</v>
      </c>
      <c r="I4075">
        <v>1232</v>
      </c>
      <c r="J4075">
        <v>91.94</v>
      </c>
      <c r="K4075">
        <v>4</v>
      </c>
      <c r="L4075" t="s">
        <v>34</v>
      </c>
      <c r="M4075" t="s">
        <v>60</v>
      </c>
      <c r="N4075">
        <v>60087.8</v>
      </c>
      <c r="O4075" t="s">
        <v>191</v>
      </c>
      <c r="P4075" t="s">
        <v>74</v>
      </c>
      <c r="Q4075">
        <v>82.48</v>
      </c>
      <c r="R4075">
        <v>3231.6</v>
      </c>
      <c r="S4075">
        <v>4500.96</v>
      </c>
      <c r="T4075">
        <v>9909.75</v>
      </c>
      <c r="U4075" t="str">
        <f>TEXT(Table1[[#This Row],[Booking_Date]],"mmm")</f>
        <v>Mar</v>
      </c>
      <c r="V4075">
        <f>YEAR(Table1[[#This Row],[Booking_Date]])</f>
        <v>2025</v>
      </c>
      <c r="W4075" t="s">
        <v>38</v>
      </c>
      <c r="X4075" t="str">
        <f>IF(Table1[[#This Row],[Freight_Cost]]&gt;50000,"High","Low")</f>
        <v>High</v>
      </c>
      <c r="Y4075" s="5" t="str">
        <f>IF(Table1[[#This Row],[Profit]]&gt;10000,"Good","Average")</f>
        <v>Average</v>
      </c>
      <c r="Z4075" s="5" t="str" cm="1">
        <f t="array" ref="Z4075">_xlfn.IFS(K4075&lt;=5,"Excellent",K4075&lt;=10,"Good",TRUE,"Delayed")</f>
        <v>Excellent</v>
      </c>
      <c r="AA4075" s="5" t="str">
        <f>_xlfn.XLOOKUP(Table1[[#This Row],[Shipment_ID]],A:A,E:E)</f>
        <v>COSCO</v>
      </c>
      <c r="AB4075" s="5">
        <f t="shared" si="63"/>
        <v>9909.75</v>
      </c>
    </row>
    <row r="4076" spans="1:28">
      <c r="A4076" t="s">
        <v>4270</v>
      </c>
      <c r="B4076" s="1">
        <v>45838</v>
      </c>
      <c r="C4076" t="s">
        <v>29</v>
      </c>
      <c r="D4076" t="s">
        <v>82</v>
      </c>
      <c r="E4076" t="s">
        <v>83</v>
      </c>
      <c r="F4076" t="s">
        <v>58</v>
      </c>
      <c r="G4076" t="s">
        <v>67</v>
      </c>
      <c r="H4076">
        <v>25.32</v>
      </c>
      <c r="I4076">
        <v>1693</v>
      </c>
      <c r="J4076">
        <v>96.81</v>
      </c>
      <c r="K4076">
        <v>6</v>
      </c>
      <c r="L4076" t="s">
        <v>44</v>
      </c>
      <c r="M4076" t="s">
        <v>60</v>
      </c>
      <c r="N4076">
        <v>66721.2</v>
      </c>
      <c r="O4076" t="s">
        <v>91</v>
      </c>
      <c r="P4076" t="s">
        <v>62</v>
      </c>
      <c r="Q4076">
        <v>88.46</v>
      </c>
      <c r="R4076">
        <v>4398.8</v>
      </c>
      <c r="S4076">
        <v>2238.4899999999998</v>
      </c>
      <c r="T4076">
        <v>7924.37</v>
      </c>
      <c r="U4076" t="str">
        <f>TEXT(Table1[[#This Row],[Booking_Date]],"mmm")</f>
        <v>Jun</v>
      </c>
      <c r="V4076">
        <f>YEAR(Table1[[#This Row],[Booking_Date]])</f>
        <v>2025</v>
      </c>
      <c r="W4076" t="s">
        <v>75</v>
      </c>
      <c r="X4076" t="str">
        <f>IF(Table1[[#This Row],[Freight_Cost]]&gt;50000,"High","Low")</f>
        <v>High</v>
      </c>
      <c r="Y4076" s="5" t="str">
        <f>IF(Table1[[#This Row],[Profit]]&gt;10000,"Good","Average")</f>
        <v>Average</v>
      </c>
      <c r="Z4076" s="5" t="str" cm="1">
        <f t="array" ref="Z4076">_xlfn.IFS(K4076&lt;=5,"Excellent",K4076&lt;=10,"Good",TRUE,"Delayed")</f>
        <v>Good</v>
      </c>
      <c r="AA4076" s="5" t="str">
        <f>_xlfn.XLOOKUP(Table1[[#This Row],[Shipment_ID]],A:A,E:E)</f>
        <v>MSC</v>
      </c>
      <c r="AB4076" s="5">
        <f t="shared" si="63"/>
        <v>7924.37</v>
      </c>
    </row>
    <row r="4077" spans="1:28">
      <c r="A4077" t="s">
        <v>4271</v>
      </c>
      <c r="B4077" s="1">
        <v>46095</v>
      </c>
      <c r="C4077" t="s">
        <v>64</v>
      </c>
      <c r="D4077" t="s">
        <v>41</v>
      </c>
      <c r="E4077" t="s">
        <v>42</v>
      </c>
      <c r="F4077" t="s">
        <v>32</v>
      </c>
      <c r="G4077" t="s">
        <v>52</v>
      </c>
      <c r="H4077">
        <v>21.93</v>
      </c>
      <c r="I4077">
        <v>2453</v>
      </c>
      <c r="J4077">
        <v>99.51</v>
      </c>
      <c r="K4077">
        <v>7</v>
      </c>
      <c r="L4077" t="s">
        <v>44</v>
      </c>
      <c r="M4077" t="s">
        <v>45</v>
      </c>
      <c r="N4077">
        <v>62614.2</v>
      </c>
      <c r="O4077" t="s">
        <v>228</v>
      </c>
      <c r="P4077" t="s">
        <v>74</v>
      </c>
      <c r="Q4077">
        <v>81.849999999999994</v>
      </c>
      <c r="R4077">
        <v>5783.2</v>
      </c>
      <c r="S4077">
        <v>3276.36</v>
      </c>
      <c r="T4077">
        <v>7465.67</v>
      </c>
      <c r="U4077" t="str">
        <f>TEXT(Table1[[#This Row],[Booking_Date]],"mmm")</f>
        <v>Mar</v>
      </c>
      <c r="V4077">
        <f>YEAR(Table1[[#This Row],[Booking_Date]])</f>
        <v>2026</v>
      </c>
      <c r="W4077" t="s">
        <v>38</v>
      </c>
      <c r="X4077" t="str">
        <f>IF(Table1[[#This Row],[Freight_Cost]]&gt;50000,"High","Low")</f>
        <v>High</v>
      </c>
      <c r="Y4077" s="5" t="str">
        <f>IF(Table1[[#This Row],[Profit]]&gt;10000,"Good","Average")</f>
        <v>Average</v>
      </c>
      <c r="Z4077" s="5" t="str" cm="1">
        <f t="array" ref="Z4077">_xlfn.IFS(K4077&lt;=5,"Excellent",K4077&lt;=10,"Good",TRUE,"Delayed")</f>
        <v>Good</v>
      </c>
      <c r="AA4077" s="5" t="str">
        <f>_xlfn.XLOOKUP(Table1[[#This Row],[Shipment_ID]],A:A,E:E)</f>
        <v>CMA CGM</v>
      </c>
      <c r="AB4077" s="5">
        <f t="shared" si="63"/>
        <v>7465.67</v>
      </c>
    </row>
    <row r="4078" spans="1:28">
      <c r="A4078" t="s">
        <v>4272</v>
      </c>
      <c r="B4078" s="1">
        <v>45518</v>
      </c>
      <c r="C4078" t="s">
        <v>89</v>
      </c>
      <c r="D4078" t="s">
        <v>108</v>
      </c>
      <c r="E4078" t="s">
        <v>99</v>
      </c>
      <c r="F4078" t="s">
        <v>58</v>
      </c>
      <c r="G4078" t="s">
        <v>52</v>
      </c>
      <c r="H4078">
        <v>20.82</v>
      </c>
      <c r="I4078">
        <v>1931</v>
      </c>
      <c r="J4078">
        <v>85.9</v>
      </c>
      <c r="K4078">
        <v>6</v>
      </c>
      <c r="L4078" t="s">
        <v>68</v>
      </c>
      <c r="M4078" t="s">
        <v>45</v>
      </c>
      <c r="N4078">
        <v>68218</v>
      </c>
      <c r="O4078" t="s">
        <v>161</v>
      </c>
      <c r="P4078" t="s">
        <v>74</v>
      </c>
      <c r="Q4078">
        <v>84.44</v>
      </c>
      <c r="R4078">
        <v>4694.8</v>
      </c>
      <c r="S4078">
        <v>1915.87</v>
      </c>
      <c r="T4078">
        <v>8367.1</v>
      </c>
      <c r="U4078" t="str">
        <f>TEXT(Table1[[#This Row],[Booking_Date]],"mmm")</f>
        <v>Aug</v>
      </c>
      <c r="V4078">
        <f>YEAR(Table1[[#This Row],[Booking_Date]])</f>
        <v>2024</v>
      </c>
      <c r="W4078" t="s">
        <v>48</v>
      </c>
      <c r="X4078" t="str">
        <f>IF(Table1[[#This Row],[Freight_Cost]]&gt;50000,"High","Low")</f>
        <v>High</v>
      </c>
      <c r="Y4078" s="5" t="str">
        <f>IF(Table1[[#This Row],[Profit]]&gt;10000,"Good","Average")</f>
        <v>Average</v>
      </c>
      <c r="Z4078" s="5" t="str" cm="1">
        <f t="array" ref="Z4078">_xlfn.IFS(K4078&lt;=5,"Excellent",K4078&lt;=10,"Good",TRUE,"Delayed")</f>
        <v>Good</v>
      </c>
      <c r="AA4078" s="5" t="str">
        <f>_xlfn.XLOOKUP(Table1[[#This Row],[Shipment_ID]],A:A,E:E)</f>
        <v>ONE</v>
      </c>
      <c r="AB4078" s="5">
        <f t="shared" si="63"/>
        <v>8367.1</v>
      </c>
    </row>
    <row r="4079" spans="1:28">
      <c r="A4079" t="s">
        <v>4273</v>
      </c>
      <c r="B4079" s="1">
        <v>45598</v>
      </c>
      <c r="C4079" t="s">
        <v>121</v>
      </c>
      <c r="D4079" t="s">
        <v>56</v>
      </c>
      <c r="E4079" t="s">
        <v>83</v>
      </c>
      <c r="F4079" t="s">
        <v>58</v>
      </c>
      <c r="G4079" t="s">
        <v>43</v>
      </c>
      <c r="H4079">
        <v>11.61</v>
      </c>
      <c r="I4079">
        <v>1573</v>
      </c>
      <c r="J4079">
        <v>94.78</v>
      </c>
      <c r="K4079">
        <v>3</v>
      </c>
      <c r="L4079" t="s">
        <v>34</v>
      </c>
      <c r="M4079" t="s">
        <v>60</v>
      </c>
      <c r="N4079">
        <v>57698.6</v>
      </c>
      <c r="O4079" t="s">
        <v>304</v>
      </c>
      <c r="P4079" t="s">
        <v>37</v>
      </c>
      <c r="Q4079">
        <v>81.98</v>
      </c>
      <c r="R4079">
        <v>3610.4</v>
      </c>
      <c r="S4079">
        <v>2922.84</v>
      </c>
      <c r="T4079">
        <v>6119.63</v>
      </c>
      <c r="U4079" t="str">
        <f>TEXT(Table1[[#This Row],[Booking_Date]],"mmm")</f>
        <v>Nov</v>
      </c>
      <c r="V4079">
        <f>YEAR(Table1[[#This Row],[Booking_Date]])</f>
        <v>2024</v>
      </c>
      <c r="W4079" t="s">
        <v>104</v>
      </c>
      <c r="X4079" t="str">
        <f>IF(Table1[[#This Row],[Freight_Cost]]&gt;50000,"High","Low")</f>
        <v>High</v>
      </c>
      <c r="Y4079" s="5" t="str">
        <f>IF(Table1[[#This Row],[Profit]]&gt;10000,"Good","Average")</f>
        <v>Average</v>
      </c>
      <c r="Z4079" s="5" t="str" cm="1">
        <f t="array" ref="Z4079">_xlfn.IFS(K4079&lt;=5,"Excellent",K4079&lt;=10,"Good",TRUE,"Delayed")</f>
        <v>Excellent</v>
      </c>
      <c r="AA4079" s="5" t="str">
        <f>_xlfn.XLOOKUP(Table1[[#This Row],[Shipment_ID]],A:A,E:E)</f>
        <v>MSC</v>
      </c>
      <c r="AB4079" s="5">
        <f t="shared" si="63"/>
        <v>6119.63</v>
      </c>
    </row>
    <row r="4080" spans="1:28">
      <c r="A4080" t="s">
        <v>4274</v>
      </c>
      <c r="B4080" s="1">
        <v>45565</v>
      </c>
      <c r="C4080" t="s">
        <v>121</v>
      </c>
      <c r="D4080" t="s">
        <v>41</v>
      </c>
      <c r="E4080" t="s">
        <v>83</v>
      </c>
      <c r="F4080" t="s">
        <v>58</v>
      </c>
      <c r="G4080" t="s">
        <v>90</v>
      </c>
      <c r="H4080">
        <v>12.36</v>
      </c>
      <c r="I4080">
        <v>529</v>
      </c>
      <c r="J4080">
        <v>86.79</v>
      </c>
      <c r="K4080">
        <v>2</v>
      </c>
      <c r="L4080" t="s">
        <v>68</v>
      </c>
      <c r="M4080" t="s">
        <v>35</v>
      </c>
      <c r="N4080">
        <v>46386.8</v>
      </c>
      <c r="O4080" t="s">
        <v>178</v>
      </c>
      <c r="P4080" t="s">
        <v>54</v>
      </c>
      <c r="Q4080">
        <v>85.74</v>
      </c>
      <c r="R4080">
        <v>1552.4</v>
      </c>
      <c r="S4080">
        <v>3316.5</v>
      </c>
      <c r="T4080">
        <v>4591.45</v>
      </c>
      <c r="U4080" t="str">
        <f>TEXT(Table1[[#This Row],[Booking_Date]],"mmm")</f>
        <v>Sep</v>
      </c>
      <c r="V4080">
        <f>YEAR(Table1[[#This Row],[Booking_Date]])</f>
        <v>2024</v>
      </c>
      <c r="W4080" t="s">
        <v>48</v>
      </c>
      <c r="X4080" t="str">
        <f>IF(Table1[[#This Row],[Freight_Cost]]&gt;50000,"High","Low")</f>
        <v>Low</v>
      </c>
      <c r="Y4080" s="5" t="str">
        <f>IF(Table1[[#This Row],[Profit]]&gt;10000,"Good","Average")</f>
        <v>Average</v>
      </c>
      <c r="Z4080" s="5" t="str" cm="1">
        <f t="array" ref="Z4080">_xlfn.IFS(K4080&lt;=5,"Excellent",K4080&lt;=10,"Good",TRUE,"Delayed")</f>
        <v>Excellent</v>
      </c>
      <c r="AA4080" s="5" t="str">
        <f>_xlfn.XLOOKUP(Table1[[#This Row],[Shipment_ID]],A:A,E:E)</f>
        <v>MSC</v>
      </c>
      <c r="AB4080" s="5">
        <f t="shared" si="63"/>
        <v>4591.45</v>
      </c>
    </row>
    <row r="4081" spans="1:28">
      <c r="A4081" t="s">
        <v>4275</v>
      </c>
      <c r="B4081" s="1">
        <v>46098</v>
      </c>
      <c r="C4081" t="s">
        <v>115</v>
      </c>
      <c r="D4081" t="s">
        <v>56</v>
      </c>
      <c r="E4081" t="s">
        <v>102</v>
      </c>
      <c r="F4081" t="s">
        <v>32</v>
      </c>
      <c r="G4081" t="s">
        <v>90</v>
      </c>
      <c r="H4081">
        <v>16.420000000000002</v>
      </c>
      <c r="I4081">
        <v>2359</v>
      </c>
      <c r="J4081">
        <v>86.34</v>
      </c>
      <c r="K4081">
        <v>6</v>
      </c>
      <c r="L4081" t="s">
        <v>34</v>
      </c>
      <c r="M4081" t="s">
        <v>45</v>
      </c>
      <c r="N4081">
        <v>59946.8</v>
      </c>
      <c r="O4081" t="s">
        <v>254</v>
      </c>
      <c r="P4081" t="s">
        <v>62</v>
      </c>
      <c r="Q4081">
        <v>82.01</v>
      </c>
      <c r="R4081">
        <v>5374.8</v>
      </c>
      <c r="S4081">
        <v>2695.51</v>
      </c>
      <c r="T4081">
        <v>7726.25</v>
      </c>
      <c r="U4081" t="str">
        <f>TEXT(Table1[[#This Row],[Booking_Date]],"mmm")</f>
        <v>Mar</v>
      </c>
      <c r="V4081">
        <f>YEAR(Table1[[#This Row],[Booking_Date]])</f>
        <v>2026</v>
      </c>
      <c r="W4081" t="s">
        <v>38</v>
      </c>
      <c r="X4081" t="str">
        <f>IF(Table1[[#This Row],[Freight_Cost]]&gt;50000,"High","Low")</f>
        <v>High</v>
      </c>
      <c r="Y4081" s="5" t="str">
        <f>IF(Table1[[#This Row],[Profit]]&gt;10000,"Good","Average")</f>
        <v>Average</v>
      </c>
      <c r="Z4081" s="5" t="str" cm="1">
        <f t="array" ref="Z4081">_xlfn.IFS(K4081&lt;=5,"Excellent",K4081&lt;=10,"Good",TRUE,"Delayed")</f>
        <v>Good</v>
      </c>
      <c r="AA4081" s="5" t="str">
        <f>_xlfn.XLOOKUP(Table1[[#This Row],[Shipment_ID]],A:A,E:E)</f>
        <v>Maersk</v>
      </c>
      <c r="AB4081" s="5">
        <f t="shared" si="63"/>
        <v>7726.25</v>
      </c>
    </row>
    <row r="4082" spans="1:28">
      <c r="A4082" t="s">
        <v>4276</v>
      </c>
      <c r="B4082" s="1">
        <v>45826</v>
      </c>
      <c r="C4082" t="s">
        <v>121</v>
      </c>
      <c r="D4082" t="s">
        <v>51</v>
      </c>
      <c r="E4082" t="s">
        <v>42</v>
      </c>
      <c r="F4082" t="s">
        <v>32</v>
      </c>
      <c r="G4082" t="s">
        <v>52</v>
      </c>
      <c r="H4082">
        <v>15.68</v>
      </c>
      <c r="I4082">
        <v>2568</v>
      </c>
      <c r="J4082">
        <v>99.42</v>
      </c>
      <c r="K4082">
        <v>8</v>
      </c>
      <c r="L4082" t="s">
        <v>34</v>
      </c>
      <c r="M4082" t="s">
        <v>35</v>
      </c>
      <c r="N4082">
        <v>65858.399999999994</v>
      </c>
      <c r="O4082" t="s">
        <v>158</v>
      </c>
      <c r="P4082" t="s">
        <v>37</v>
      </c>
      <c r="Q4082">
        <v>83.25</v>
      </c>
      <c r="R4082">
        <v>5763.2</v>
      </c>
      <c r="S4082">
        <v>2658.01</v>
      </c>
      <c r="T4082">
        <v>11320.02</v>
      </c>
      <c r="U4082" t="str">
        <f>TEXT(Table1[[#This Row],[Booking_Date]],"mmm")</f>
        <v>Jun</v>
      </c>
      <c r="V4082">
        <f>YEAR(Table1[[#This Row],[Booking_Date]])</f>
        <v>2025</v>
      </c>
      <c r="W4082" t="s">
        <v>75</v>
      </c>
      <c r="X4082" t="str">
        <f>IF(Table1[[#This Row],[Freight_Cost]]&gt;50000,"High","Low")</f>
        <v>High</v>
      </c>
      <c r="Y4082" s="5" t="str">
        <f>IF(Table1[[#This Row],[Profit]]&gt;10000,"Good","Average")</f>
        <v>Good</v>
      </c>
      <c r="Z4082" s="5" t="str" cm="1">
        <f t="array" ref="Z4082">_xlfn.IFS(K4082&lt;=5,"Excellent",K4082&lt;=10,"Good",TRUE,"Delayed")</f>
        <v>Good</v>
      </c>
      <c r="AA4082" s="5" t="str">
        <f>_xlfn.XLOOKUP(Table1[[#This Row],[Shipment_ID]],A:A,E:E)</f>
        <v>CMA CGM</v>
      </c>
      <c r="AB4082" s="5">
        <f t="shared" si="63"/>
        <v>11320.02</v>
      </c>
    </row>
    <row r="4083" spans="1:28">
      <c r="A4083" t="s">
        <v>4277</v>
      </c>
      <c r="B4083" s="1">
        <v>45334</v>
      </c>
      <c r="C4083" t="s">
        <v>50</v>
      </c>
      <c r="D4083" t="s">
        <v>51</v>
      </c>
      <c r="E4083" t="s">
        <v>99</v>
      </c>
      <c r="F4083" t="s">
        <v>32</v>
      </c>
      <c r="G4083" t="s">
        <v>52</v>
      </c>
      <c r="H4083">
        <v>14.48</v>
      </c>
      <c r="I4083">
        <v>1759</v>
      </c>
      <c r="J4083">
        <v>96</v>
      </c>
      <c r="K4083">
        <v>5</v>
      </c>
      <c r="L4083" t="s">
        <v>34</v>
      </c>
      <c r="M4083" t="s">
        <v>60</v>
      </c>
      <c r="N4083">
        <v>50660</v>
      </c>
      <c r="O4083" t="s">
        <v>450</v>
      </c>
      <c r="P4083" t="s">
        <v>70</v>
      </c>
      <c r="Q4083">
        <v>85.51</v>
      </c>
      <c r="R4083">
        <v>4097.2</v>
      </c>
      <c r="S4083">
        <v>4319.7</v>
      </c>
      <c r="T4083">
        <v>4850.57</v>
      </c>
      <c r="U4083" t="str">
        <f>TEXT(Table1[[#This Row],[Booking_Date]],"mmm")</f>
        <v>Feb</v>
      </c>
      <c r="V4083">
        <f>YEAR(Table1[[#This Row],[Booking_Date]])</f>
        <v>2024</v>
      </c>
      <c r="W4083" t="s">
        <v>38</v>
      </c>
      <c r="X4083" t="str">
        <f>IF(Table1[[#This Row],[Freight_Cost]]&gt;50000,"High","Low")</f>
        <v>High</v>
      </c>
      <c r="Y4083" s="5" t="str">
        <f>IF(Table1[[#This Row],[Profit]]&gt;10000,"Good","Average")</f>
        <v>Average</v>
      </c>
      <c r="Z4083" s="5" t="str" cm="1">
        <f t="array" ref="Z4083">_xlfn.IFS(K4083&lt;=5,"Excellent",K4083&lt;=10,"Good",TRUE,"Delayed")</f>
        <v>Excellent</v>
      </c>
      <c r="AA4083" s="5" t="str">
        <f>_xlfn.XLOOKUP(Table1[[#This Row],[Shipment_ID]],A:A,E:E)</f>
        <v>ONE</v>
      </c>
      <c r="AB4083" s="5">
        <f t="shared" si="63"/>
        <v>4850.57</v>
      </c>
    </row>
    <row r="4084" spans="1:28">
      <c r="A4084" t="s">
        <v>4278</v>
      </c>
      <c r="B4084" s="1">
        <v>45675</v>
      </c>
      <c r="C4084" t="s">
        <v>64</v>
      </c>
      <c r="D4084" t="s">
        <v>82</v>
      </c>
      <c r="E4084" t="s">
        <v>42</v>
      </c>
      <c r="F4084" t="s">
        <v>58</v>
      </c>
      <c r="G4084" t="s">
        <v>90</v>
      </c>
      <c r="H4084">
        <v>22.83</v>
      </c>
      <c r="I4084">
        <v>2780</v>
      </c>
      <c r="J4084">
        <v>95.44</v>
      </c>
      <c r="K4084">
        <v>8</v>
      </c>
      <c r="L4084" t="s">
        <v>34</v>
      </c>
      <c r="M4084" t="s">
        <v>35</v>
      </c>
      <c r="N4084">
        <v>86359.8</v>
      </c>
      <c r="O4084" t="s">
        <v>228</v>
      </c>
      <c r="P4084" t="s">
        <v>70</v>
      </c>
      <c r="Q4084">
        <v>87.88</v>
      </c>
      <c r="R4084">
        <v>6473.2</v>
      </c>
      <c r="S4084">
        <v>3340.14</v>
      </c>
      <c r="T4084">
        <v>7792.34</v>
      </c>
      <c r="U4084" t="str">
        <f>TEXT(Table1[[#This Row],[Booking_Date]],"mmm")</f>
        <v>Jan</v>
      </c>
      <c r="V4084">
        <f>YEAR(Table1[[#This Row],[Booking_Date]])</f>
        <v>2025</v>
      </c>
      <c r="W4084" t="s">
        <v>38</v>
      </c>
      <c r="X4084" t="str">
        <f>IF(Table1[[#This Row],[Freight_Cost]]&gt;50000,"High","Low")</f>
        <v>High</v>
      </c>
      <c r="Y4084" s="5" t="str">
        <f>IF(Table1[[#This Row],[Profit]]&gt;10000,"Good","Average")</f>
        <v>Average</v>
      </c>
      <c r="Z4084" s="5" t="str" cm="1">
        <f t="array" ref="Z4084">_xlfn.IFS(K4084&lt;=5,"Excellent",K4084&lt;=10,"Good",TRUE,"Delayed")</f>
        <v>Good</v>
      </c>
      <c r="AA4084" s="5" t="str">
        <f>_xlfn.XLOOKUP(Table1[[#This Row],[Shipment_ID]],A:A,E:E)</f>
        <v>CMA CGM</v>
      </c>
      <c r="AB4084" s="5">
        <f t="shared" si="63"/>
        <v>7792.34</v>
      </c>
    </row>
    <row r="4085" spans="1:28">
      <c r="A4085" t="s">
        <v>4279</v>
      </c>
      <c r="B4085" s="1">
        <v>45859</v>
      </c>
      <c r="C4085" t="s">
        <v>121</v>
      </c>
      <c r="D4085" t="s">
        <v>51</v>
      </c>
      <c r="E4085" t="s">
        <v>102</v>
      </c>
      <c r="F4085" t="s">
        <v>32</v>
      </c>
      <c r="G4085" t="s">
        <v>52</v>
      </c>
      <c r="H4085">
        <v>22.48</v>
      </c>
      <c r="I4085">
        <v>1444</v>
      </c>
      <c r="J4085">
        <v>102.76</v>
      </c>
      <c r="K4085">
        <v>3</v>
      </c>
      <c r="L4085" t="s">
        <v>34</v>
      </c>
      <c r="M4085" t="s">
        <v>35</v>
      </c>
      <c r="N4085">
        <v>58891.199999999997</v>
      </c>
      <c r="O4085" t="s">
        <v>216</v>
      </c>
      <c r="P4085" t="s">
        <v>54</v>
      </c>
      <c r="Q4085">
        <v>82.21</v>
      </c>
      <c r="R4085">
        <v>3787.2</v>
      </c>
      <c r="S4085">
        <v>3431.53</v>
      </c>
      <c r="T4085">
        <v>7611.16</v>
      </c>
      <c r="U4085" t="str">
        <f>TEXT(Table1[[#This Row],[Booking_Date]],"mmm")</f>
        <v>Jul</v>
      </c>
      <c r="V4085">
        <f>YEAR(Table1[[#This Row],[Booking_Date]])</f>
        <v>2025</v>
      </c>
      <c r="W4085" t="s">
        <v>48</v>
      </c>
      <c r="X4085" t="str">
        <f>IF(Table1[[#This Row],[Freight_Cost]]&gt;50000,"High","Low")</f>
        <v>High</v>
      </c>
      <c r="Y4085" s="5" t="str">
        <f>IF(Table1[[#This Row],[Profit]]&gt;10000,"Good","Average")</f>
        <v>Average</v>
      </c>
      <c r="Z4085" s="5" t="str" cm="1">
        <f t="array" ref="Z4085">_xlfn.IFS(K4085&lt;=5,"Excellent",K4085&lt;=10,"Good",TRUE,"Delayed")</f>
        <v>Excellent</v>
      </c>
      <c r="AA4085" s="5" t="str">
        <f>_xlfn.XLOOKUP(Table1[[#This Row],[Shipment_ID]],A:A,E:E)</f>
        <v>Maersk</v>
      </c>
      <c r="AB4085" s="5">
        <f t="shared" si="63"/>
        <v>7611.16</v>
      </c>
    </row>
    <row r="4086" spans="1:28">
      <c r="A4086" t="s">
        <v>4280</v>
      </c>
      <c r="B4086" s="1">
        <v>45483</v>
      </c>
      <c r="C4086" t="s">
        <v>115</v>
      </c>
      <c r="D4086" t="s">
        <v>82</v>
      </c>
      <c r="E4086" t="s">
        <v>42</v>
      </c>
      <c r="F4086" t="s">
        <v>32</v>
      </c>
      <c r="G4086" t="s">
        <v>84</v>
      </c>
      <c r="H4086">
        <v>10.73</v>
      </c>
      <c r="I4086">
        <v>1639</v>
      </c>
      <c r="J4086">
        <v>91.45</v>
      </c>
      <c r="K4086">
        <v>5</v>
      </c>
      <c r="L4086" t="s">
        <v>44</v>
      </c>
      <c r="M4086" t="s">
        <v>45</v>
      </c>
      <c r="N4086">
        <v>41799</v>
      </c>
      <c r="O4086" t="s">
        <v>454</v>
      </c>
      <c r="P4086" t="s">
        <v>54</v>
      </c>
      <c r="Q4086">
        <v>85.42</v>
      </c>
      <c r="R4086">
        <v>3707.2</v>
      </c>
      <c r="S4086">
        <v>4634.05</v>
      </c>
      <c r="T4086">
        <v>6106.19</v>
      </c>
      <c r="U4086" t="str">
        <f>TEXT(Table1[[#This Row],[Booking_Date]],"mmm")</f>
        <v>Jul</v>
      </c>
      <c r="V4086">
        <f>YEAR(Table1[[#This Row],[Booking_Date]])</f>
        <v>2024</v>
      </c>
      <c r="W4086" t="s">
        <v>48</v>
      </c>
      <c r="X4086" t="str">
        <f>IF(Table1[[#This Row],[Freight_Cost]]&gt;50000,"High","Low")</f>
        <v>Low</v>
      </c>
      <c r="Y4086" s="5" t="str">
        <f>IF(Table1[[#This Row],[Profit]]&gt;10000,"Good","Average")</f>
        <v>Average</v>
      </c>
      <c r="Z4086" s="5" t="str" cm="1">
        <f t="array" ref="Z4086">_xlfn.IFS(K4086&lt;=5,"Excellent",K4086&lt;=10,"Good",TRUE,"Delayed")</f>
        <v>Excellent</v>
      </c>
      <c r="AA4086" s="5" t="str">
        <f>_xlfn.XLOOKUP(Table1[[#This Row],[Shipment_ID]],A:A,E:E)</f>
        <v>CMA CGM</v>
      </c>
      <c r="AB4086" s="5">
        <f t="shared" si="63"/>
        <v>6106.19</v>
      </c>
    </row>
    <row r="4087" spans="1:28">
      <c r="A4087" t="s">
        <v>4281</v>
      </c>
      <c r="B4087" s="1">
        <v>46116</v>
      </c>
      <c r="C4087" t="s">
        <v>64</v>
      </c>
      <c r="D4087" t="s">
        <v>82</v>
      </c>
      <c r="E4087" t="s">
        <v>66</v>
      </c>
      <c r="F4087" t="s">
        <v>58</v>
      </c>
      <c r="G4087" t="s">
        <v>59</v>
      </c>
      <c r="H4087">
        <v>16.77</v>
      </c>
      <c r="I4087">
        <v>1319</v>
      </c>
      <c r="J4087">
        <v>104.32</v>
      </c>
      <c r="K4087">
        <v>5</v>
      </c>
      <c r="L4087" t="s">
        <v>34</v>
      </c>
      <c r="M4087" t="s">
        <v>60</v>
      </c>
      <c r="N4087">
        <v>60439.4</v>
      </c>
      <c r="O4087" t="s">
        <v>487</v>
      </c>
      <c r="P4087" t="s">
        <v>74</v>
      </c>
      <c r="Q4087">
        <v>88.14</v>
      </c>
      <c r="R4087">
        <v>3308.8</v>
      </c>
      <c r="S4087">
        <v>2614.62</v>
      </c>
      <c r="T4087">
        <v>8820.9500000000007</v>
      </c>
      <c r="U4087" t="str">
        <f>TEXT(Table1[[#This Row],[Booking_Date]],"mmm")</f>
        <v>Apr</v>
      </c>
      <c r="V4087">
        <f>YEAR(Table1[[#This Row],[Booking_Date]])</f>
        <v>2026</v>
      </c>
      <c r="W4087" t="s">
        <v>75</v>
      </c>
      <c r="X4087" t="str">
        <f>IF(Table1[[#This Row],[Freight_Cost]]&gt;50000,"High","Low")</f>
        <v>High</v>
      </c>
      <c r="Y4087" s="5" t="str">
        <f>IF(Table1[[#This Row],[Profit]]&gt;10000,"Good","Average")</f>
        <v>Average</v>
      </c>
      <c r="Z4087" s="5" t="str" cm="1">
        <f t="array" ref="Z4087">_xlfn.IFS(K4087&lt;=5,"Excellent",K4087&lt;=10,"Good",TRUE,"Delayed")</f>
        <v>Excellent</v>
      </c>
      <c r="AA4087" s="5" t="str">
        <f>_xlfn.XLOOKUP(Table1[[#This Row],[Shipment_ID]],A:A,E:E)</f>
        <v>COSCO</v>
      </c>
      <c r="AB4087" s="5">
        <f t="shared" si="63"/>
        <v>8820.9500000000007</v>
      </c>
    </row>
    <row r="4088" spans="1:28">
      <c r="A4088" t="s">
        <v>4282</v>
      </c>
      <c r="B4088" s="1">
        <v>45447</v>
      </c>
      <c r="C4088" t="s">
        <v>29</v>
      </c>
      <c r="D4088" t="s">
        <v>30</v>
      </c>
      <c r="E4088" t="s">
        <v>31</v>
      </c>
      <c r="F4088" t="s">
        <v>58</v>
      </c>
      <c r="G4088" t="s">
        <v>43</v>
      </c>
      <c r="H4088">
        <v>16.920000000000002</v>
      </c>
      <c r="I4088">
        <v>830</v>
      </c>
      <c r="J4088">
        <v>95.6</v>
      </c>
      <c r="K4088">
        <v>2</v>
      </c>
      <c r="L4088" t="s">
        <v>68</v>
      </c>
      <c r="M4088" t="s">
        <v>45</v>
      </c>
      <c r="N4088">
        <v>52660</v>
      </c>
      <c r="O4088" t="s">
        <v>211</v>
      </c>
      <c r="P4088" t="s">
        <v>70</v>
      </c>
      <c r="Q4088">
        <v>86.1</v>
      </c>
      <c r="R4088">
        <v>2336.8000000000002</v>
      </c>
      <c r="S4088">
        <v>1921.57</v>
      </c>
      <c r="T4088">
        <v>5700.77</v>
      </c>
      <c r="U4088" t="str">
        <f>TEXT(Table1[[#This Row],[Booking_Date]],"mmm")</f>
        <v>Jun</v>
      </c>
      <c r="V4088">
        <f>YEAR(Table1[[#This Row],[Booking_Date]])</f>
        <v>2024</v>
      </c>
      <c r="W4088" t="s">
        <v>75</v>
      </c>
      <c r="X4088" t="str">
        <f>IF(Table1[[#This Row],[Freight_Cost]]&gt;50000,"High","Low")</f>
        <v>High</v>
      </c>
      <c r="Y4088" s="5" t="str">
        <f>IF(Table1[[#This Row],[Profit]]&gt;10000,"Good","Average")</f>
        <v>Average</v>
      </c>
      <c r="Z4088" s="5" t="str" cm="1">
        <f t="array" ref="Z4088">_xlfn.IFS(K4088&lt;=5,"Excellent",K4088&lt;=10,"Good",TRUE,"Delayed")</f>
        <v>Excellent</v>
      </c>
      <c r="AA4088" s="5" t="str">
        <f>_xlfn.XLOOKUP(Table1[[#This Row],[Shipment_ID]],A:A,E:E)</f>
        <v>Hapag-Lloyd</v>
      </c>
      <c r="AB4088" s="5">
        <f t="shared" si="63"/>
        <v>5700.77</v>
      </c>
    </row>
    <row r="4089" spans="1:28">
      <c r="A4089" t="s">
        <v>4283</v>
      </c>
      <c r="B4089" s="1">
        <v>45851</v>
      </c>
      <c r="C4089" t="s">
        <v>40</v>
      </c>
      <c r="D4089" t="s">
        <v>51</v>
      </c>
      <c r="E4089" t="s">
        <v>102</v>
      </c>
      <c r="F4089" t="s">
        <v>58</v>
      </c>
      <c r="G4089" t="s">
        <v>43</v>
      </c>
      <c r="H4089">
        <v>27.7</v>
      </c>
      <c r="I4089">
        <v>1531</v>
      </c>
      <c r="J4089">
        <v>85.07</v>
      </c>
      <c r="K4089">
        <v>4</v>
      </c>
      <c r="L4089" t="s">
        <v>68</v>
      </c>
      <c r="M4089" t="s">
        <v>45</v>
      </c>
      <c r="N4089">
        <v>69510.399999999994</v>
      </c>
      <c r="O4089" t="s">
        <v>240</v>
      </c>
      <c r="P4089" t="s">
        <v>78</v>
      </c>
      <c r="Q4089">
        <v>85.51</v>
      </c>
      <c r="R4089">
        <v>4170</v>
      </c>
      <c r="S4089">
        <v>3239.27</v>
      </c>
      <c r="T4089">
        <v>9690.17</v>
      </c>
      <c r="U4089" t="str">
        <f>TEXT(Table1[[#This Row],[Booking_Date]],"mmm")</f>
        <v>Jul</v>
      </c>
      <c r="V4089">
        <f>YEAR(Table1[[#This Row],[Booking_Date]])</f>
        <v>2025</v>
      </c>
      <c r="W4089" t="s">
        <v>48</v>
      </c>
      <c r="X4089" t="str">
        <f>IF(Table1[[#This Row],[Freight_Cost]]&gt;50000,"High","Low")</f>
        <v>High</v>
      </c>
      <c r="Y4089" s="5" t="str">
        <f>IF(Table1[[#This Row],[Profit]]&gt;10000,"Good","Average")</f>
        <v>Average</v>
      </c>
      <c r="Z4089" s="5" t="str" cm="1">
        <f t="array" ref="Z4089">_xlfn.IFS(K4089&lt;=5,"Excellent",K4089&lt;=10,"Good",TRUE,"Delayed")</f>
        <v>Excellent</v>
      </c>
      <c r="AA4089" s="5" t="str">
        <f>_xlfn.XLOOKUP(Table1[[#This Row],[Shipment_ID]],A:A,E:E)</f>
        <v>Maersk</v>
      </c>
      <c r="AB4089" s="5">
        <f t="shared" si="63"/>
        <v>9690.17</v>
      </c>
    </row>
    <row r="4090" spans="1:28">
      <c r="A4090" t="s">
        <v>4284</v>
      </c>
      <c r="B4090" s="1">
        <v>45764</v>
      </c>
      <c r="C4090" t="s">
        <v>50</v>
      </c>
      <c r="D4090" t="s">
        <v>56</v>
      </c>
      <c r="E4090" t="s">
        <v>66</v>
      </c>
      <c r="F4090" t="s">
        <v>58</v>
      </c>
      <c r="G4090" t="s">
        <v>52</v>
      </c>
      <c r="H4090">
        <v>13.97</v>
      </c>
      <c r="I4090">
        <v>1365</v>
      </c>
      <c r="J4090">
        <v>97.3</v>
      </c>
      <c r="K4090">
        <v>3</v>
      </c>
      <c r="L4090" t="s">
        <v>44</v>
      </c>
      <c r="M4090" t="s">
        <v>60</v>
      </c>
      <c r="N4090">
        <v>52629</v>
      </c>
      <c r="O4090" t="s">
        <v>109</v>
      </c>
      <c r="P4090" t="s">
        <v>54</v>
      </c>
      <c r="Q4090">
        <v>86.35</v>
      </c>
      <c r="R4090">
        <v>3288.8</v>
      </c>
      <c r="S4090">
        <v>4751.5</v>
      </c>
      <c r="T4090">
        <v>4797.2</v>
      </c>
      <c r="U4090" t="str">
        <f>TEXT(Table1[[#This Row],[Booking_Date]],"mmm")</f>
        <v>Apr</v>
      </c>
      <c r="V4090">
        <f>YEAR(Table1[[#This Row],[Booking_Date]])</f>
        <v>2025</v>
      </c>
      <c r="W4090" t="s">
        <v>75</v>
      </c>
      <c r="X4090" t="str">
        <f>IF(Table1[[#This Row],[Freight_Cost]]&gt;50000,"High","Low")</f>
        <v>High</v>
      </c>
      <c r="Y4090" s="5" t="str">
        <f>IF(Table1[[#This Row],[Profit]]&gt;10000,"Good","Average")</f>
        <v>Average</v>
      </c>
      <c r="Z4090" s="5" t="str" cm="1">
        <f t="array" ref="Z4090">_xlfn.IFS(K4090&lt;=5,"Excellent",K4090&lt;=10,"Good",TRUE,"Delayed")</f>
        <v>Excellent</v>
      </c>
      <c r="AA4090" s="5" t="str">
        <f>_xlfn.XLOOKUP(Table1[[#This Row],[Shipment_ID]],A:A,E:E)</f>
        <v>COSCO</v>
      </c>
      <c r="AB4090" s="5">
        <f t="shared" si="63"/>
        <v>4797.2</v>
      </c>
    </row>
    <row r="4091" spans="1:28">
      <c r="A4091" t="s">
        <v>4285</v>
      </c>
      <c r="B4091" s="1">
        <v>45650</v>
      </c>
      <c r="C4091" t="s">
        <v>64</v>
      </c>
      <c r="D4091" t="s">
        <v>72</v>
      </c>
      <c r="E4091" t="s">
        <v>99</v>
      </c>
      <c r="F4091" t="s">
        <v>58</v>
      </c>
      <c r="G4091" t="s">
        <v>52</v>
      </c>
      <c r="H4091">
        <v>23.83</v>
      </c>
      <c r="I4091">
        <v>2223</v>
      </c>
      <c r="J4091">
        <v>98.44</v>
      </c>
      <c r="K4091">
        <v>7</v>
      </c>
      <c r="L4091" t="s">
        <v>34</v>
      </c>
      <c r="M4091" t="s">
        <v>45</v>
      </c>
      <c r="N4091">
        <v>78435.8</v>
      </c>
      <c r="O4091" t="s">
        <v>128</v>
      </c>
      <c r="P4091" t="s">
        <v>54</v>
      </c>
      <c r="Q4091">
        <v>84.54</v>
      </c>
      <c r="R4091">
        <v>5399.2</v>
      </c>
      <c r="S4091">
        <v>4573.42</v>
      </c>
      <c r="T4091">
        <v>6968.45</v>
      </c>
      <c r="U4091" t="str">
        <f>TEXT(Table1[[#This Row],[Booking_Date]],"mmm")</f>
        <v>Dec</v>
      </c>
      <c r="V4091">
        <f>YEAR(Table1[[#This Row],[Booking_Date]])</f>
        <v>2024</v>
      </c>
      <c r="W4091" t="s">
        <v>104</v>
      </c>
      <c r="X4091" t="str">
        <f>IF(Table1[[#This Row],[Freight_Cost]]&gt;50000,"High","Low")</f>
        <v>High</v>
      </c>
      <c r="Y4091" s="5" t="str">
        <f>IF(Table1[[#This Row],[Profit]]&gt;10000,"Good","Average")</f>
        <v>Average</v>
      </c>
      <c r="Z4091" s="5" t="str" cm="1">
        <f t="array" ref="Z4091">_xlfn.IFS(K4091&lt;=5,"Excellent",K4091&lt;=10,"Good",TRUE,"Delayed")</f>
        <v>Good</v>
      </c>
      <c r="AA4091" s="5" t="str">
        <f>_xlfn.XLOOKUP(Table1[[#This Row],[Shipment_ID]],A:A,E:E)</f>
        <v>ONE</v>
      </c>
      <c r="AB4091" s="5">
        <f t="shared" si="63"/>
        <v>6968.45</v>
      </c>
    </row>
    <row r="4092" spans="1:28">
      <c r="A4092" t="s">
        <v>4286</v>
      </c>
      <c r="B4092" s="1">
        <v>46012</v>
      </c>
      <c r="C4092" t="s">
        <v>50</v>
      </c>
      <c r="D4092" t="s">
        <v>65</v>
      </c>
      <c r="E4092" t="s">
        <v>42</v>
      </c>
      <c r="F4092" t="s">
        <v>58</v>
      </c>
      <c r="G4092" t="s">
        <v>90</v>
      </c>
      <c r="H4092">
        <v>16.5</v>
      </c>
      <c r="I4092">
        <v>1103</v>
      </c>
      <c r="J4092">
        <v>88.58</v>
      </c>
      <c r="K4092">
        <v>3</v>
      </c>
      <c r="L4092" t="s">
        <v>44</v>
      </c>
      <c r="M4092" t="s">
        <v>35</v>
      </c>
      <c r="N4092">
        <v>54715.6</v>
      </c>
      <c r="O4092" t="s">
        <v>172</v>
      </c>
      <c r="P4092" t="s">
        <v>54</v>
      </c>
      <c r="Q4092">
        <v>87.4</v>
      </c>
      <c r="R4092">
        <v>2866</v>
      </c>
      <c r="S4092">
        <v>3364.85</v>
      </c>
      <c r="T4092">
        <v>6662.11</v>
      </c>
      <c r="U4092" t="str">
        <f>TEXT(Table1[[#This Row],[Booking_Date]],"mmm")</f>
        <v>Dec</v>
      </c>
      <c r="V4092">
        <f>YEAR(Table1[[#This Row],[Booking_Date]])</f>
        <v>2025</v>
      </c>
      <c r="W4092" t="s">
        <v>104</v>
      </c>
      <c r="X4092" t="str">
        <f>IF(Table1[[#This Row],[Freight_Cost]]&gt;50000,"High","Low")</f>
        <v>High</v>
      </c>
      <c r="Y4092" s="5" t="str">
        <f>IF(Table1[[#This Row],[Profit]]&gt;10000,"Good","Average")</f>
        <v>Average</v>
      </c>
      <c r="Z4092" s="5" t="str" cm="1">
        <f t="array" ref="Z4092">_xlfn.IFS(K4092&lt;=5,"Excellent",K4092&lt;=10,"Good",TRUE,"Delayed")</f>
        <v>Excellent</v>
      </c>
      <c r="AA4092" s="5" t="str">
        <f>_xlfn.XLOOKUP(Table1[[#This Row],[Shipment_ID]],A:A,E:E)</f>
        <v>CMA CGM</v>
      </c>
      <c r="AB4092" s="5">
        <f t="shared" si="63"/>
        <v>6662.11</v>
      </c>
    </row>
    <row r="4093" spans="1:28">
      <c r="A4093" t="s">
        <v>4287</v>
      </c>
      <c r="B4093" s="1">
        <v>45557</v>
      </c>
      <c r="C4093" t="s">
        <v>64</v>
      </c>
      <c r="D4093" t="s">
        <v>30</v>
      </c>
      <c r="E4093" t="s">
        <v>83</v>
      </c>
      <c r="F4093" t="s">
        <v>32</v>
      </c>
      <c r="G4093" t="s">
        <v>43</v>
      </c>
      <c r="H4093">
        <v>14.02</v>
      </c>
      <c r="I4093">
        <v>1111</v>
      </c>
      <c r="J4093">
        <v>87.89</v>
      </c>
      <c r="K4093">
        <v>3</v>
      </c>
      <c r="L4093" t="s">
        <v>68</v>
      </c>
      <c r="M4093" t="s">
        <v>35</v>
      </c>
      <c r="N4093">
        <v>42996.800000000003</v>
      </c>
      <c r="O4093" t="s">
        <v>266</v>
      </c>
      <c r="P4093" t="s">
        <v>37</v>
      </c>
      <c r="Q4093">
        <v>86.38</v>
      </c>
      <c r="R4093">
        <v>2782.8</v>
      </c>
      <c r="S4093">
        <v>3506.64</v>
      </c>
      <c r="T4093">
        <v>4868.58</v>
      </c>
      <c r="U4093" t="str">
        <f>TEXT(Table1[[#This Row],[Booking_Date]],"mmm")</f>
        <v>Sep</v>
      </c>
      <c r="V4093">
        <f>YEAR(Table1[[#This Row],[Booking_Date]])</f>
        <v>2024</v>
      </c>
      <c r="W4093" t="s">
        <v>48</v>
      </c>
      <c r="X4093" t="str">
        <f>IF(Table1[[#This Row],[Freight_Cost]]&gt;50000,"High","Low")</f>
        <v>Low</v>
      </c>
      <c r="Y4093" s="5" t="str">
        <f>IF(Table1[[#This Row],[Profit]]&gt;10000,"Good","Average")</f>
        <v>Average</v>
      </c>
      <c r="Z4093" s="5" t="str" cm="1">
        <f t="array" ref="Z4093">_xlfn.IFS(K4093&lt;=5,"Excellent",K4093&lt;=10,"Good",TRUE,"Delayed")</f>
        <v>Excellent</v>
      </c>
      <c r="AA4093" s="5" t="str">
        <f>_xlfn.XLOOKUP(Table1[[#This Row],[Shipment_ID]],A:A,E:E)</f>
        <v>MSC</v>
      </c>
      <c r="AB4093" s="5">
        <f t="shared" si="63"/>
        <v>4868.58</v>
      </c>
    </row>
    <row r="4094" spans="1:28">
      <c r="A4094" t="s">
        <v>4288</v>
      </c>
      <c r="B4094" s="1">
        <v>45436</v>
      </c>
      <c r="C4094" t="s">
        <v>40</v>
      </c>
      <c r="D4094" t="s">
        <v>41</v>
      </c>
      <c r="E4094" t="s">
        <v>102</v>
      </c>
      <c r="F4094" t="s">
        <v>58</v>
      </c>
      <c r="G4094" t="s">
        <v>33</v>
      </c>
      <c r="H4094">
        <v>16.559999999999999</v>
      </c>
      <c r="I4094">
        <v>941</v>
      </c>
      <c r="J4094">
        <v>92.15</v>
      </c>
      <c r="K4094">
        <v>3</v>
      </c>
      <c r="L4094" t="s">
        <v>44</v>
      </c>
      <c r="M4094" t="s">
        <v>35</v>
      </c>
      <c r="N4094">
        <v>53254</v>
      </c>
      <c r="O4094" t="s">
        <v>156</v>
      </c>
      <c r="P4094" t="s">
        <v>74</v>
      </c>
      <c r="Q4094">
        <v>81.95</v>
      </c>
      <c r="R4094">
        <v>2544.4</v>
      </c>
      <c r="S4094">
        <v>2334.94</v>
      </c>
      <c r="T4094">
        <v>8478.0499999999993</v>
      </c>
      <c r="U4094" t="str">
        <f>TEXT(Table1[[#This Row],[Booking_Date]],"mmm")</f>
        <v>May</v>
      </c>
      <c r="V4094">
        <f>YEAR(Table1[[#This Row],[Booking_Date]])</f>
        <v>2024</v>
      </c>
      <c r="W4094" t="s">
        <v>75</v>
      </c>
      <c r="X4094" t="str">
        <f>IF(Table1[[#This Row],[Freight_Cost]]&gt;50000,"High","Low")</f>
        <v>High</v>
      </c>
      <c r="Y4094" s="5" t="str">
        <f>IF(Table1[[#This Row],[Profit]]&gt;10000,"Good","Average")</f>
        <v>Average</v>
      </c>
      <c r="Z4094" s="5" t="str" cm="1">
        <f t="array" ref="Z4094">_xlfn.IFS(K4094&lt;=5,"Excellent",K4094&lt;=10,"Good",TRUE,"Delayed")</f>
        <v>Excellent</v>
      </c>
      <c r="AA4094" s="5" t="str">
        <f>_xlfn.XLOOKUP(Table1[[#This Row],[Shipment_ID]],A:A,E:E)</f>
        <v>Maersk</v>
      </c>
      <c r="AB4094" s="5">
        <f t="shared" si="63"/>
        <v>8478.0499999999993</v>
      </c>
    </row>
    <row r="4095" spans="1:28">
      <c r="A4095" t="s">
        <v>4289</v>
      </c>
      <c r="B4095" s="1">
        <v>46087</v>
      </c>
      <c r="C4095" t="s">
        <v>115</v>
      </c>
      <c r="D4095" t="s">
        <v>108</v>
      </c>
      <c r="E4095" t="s">
        <v>83</v>
      </c>
      <c r="F4095" t="s">
        <v>58</v>
      </c>
      <c r="G4095" t="s">
        <v>43</v>
      </c>
      <c r="H4095">
        <v>21.3</v>
      </c>
      <c r="I4095">
        <v>1335</v>
      </c>
      <c r="J4095">
        <v>104.3</v>
      </c>
      <c r="K4095">
        <v>3</v>
      </c>
      <c r="L4095" t="s">
        <v>68</v>
      </c>
      <c r="M4095" t="s">
        <v>45</v>
      </c>
      <c r="N4095">
        <v>63706</v>
      </c>
      <c r="O4095" t="s">
        <v>156</v>
      </c>
      <c r="P4095" t="s">
        <v>54</v>
      </c>
      <c r="Q4095">
        <v>86.79</v>
      </c>
      <c r="R4095">
        <v>3522</v>
      </c>
      <c r="S4095">
        <v>2552.8200000000002</v>
      </c>
      <c r="T4095">
        <v>9948.44</v>
      </c>
      <c r="U4095" t="str">
        <f>TEXT(Table1[[#This Row],[Booking_Date]],"mmm")</f>
        <v>Mar</v>
      </c>
      <c r="V4095">
        <f>YEAR(Table1[[#This Row],[Booking_Date]])</f>
        <v>2026</v>
      </c>
      <c r="W4095" t="s">
        <v>38</v>
      </c>
      <c r="X4095" t="str">
        <f>IF(Table1[[#This Row],[Freight_Cost]]&gt;50000,"High","Low")</f>
        <v>High</v>
      </c>
      <c r="Y4095" s="5" t="str">
        <f>IF(Table1[[#This Row],[Profit]]&gt;10000,"Good","Average")</f>
        <v>Average</v>
      </c>
      <c r="Z4095" s="5" t="str" cm="1">
        <f t="array" ref="Z4095">_xlfn.IFS(K4095&lt;=5,"Excellent",K4095&lt;=10,"Good",TRUE,"Delayed")</f>
        <v>Excellent</v>
      </c>
      <c r="AA4095" s="5" t="str">
        <f>_xlfn.XLOOKUP(Table1[[#This Row],[Shipment_ID]],A:A,E:E)</f>
        <v>MSC</v>
      </c>
      <c r="AB4095" s="5">
        <f t="shared" si="63"/>
        <v>9948.44</v>
      </c>
    </row>
    <row r="4096" spans="1:28">
      <c r="A4096" t="s">
        <v>4290</v>
      </c>
      <c r="B4096" s="1">
        <v>45555</v>
      </c>
      <c r="C4096" t="s">
        <v>50</v>
      </c>
      <c r="D4096" t="s">
        <v>82</v>
      </c>
      <c r="E4096" t="s">
        <v>99</v>
      </c>
      <c r="F4096" t="s">
        <v>32</v>
      </c>
      <c r="G4096" t="s">
        <v>43</v>
      </c>
      <c r="H4096">
        <v>25.19</v>
      </c>
      <c r="I4096">
        <v>2314</v>
      </c>
      <c r="J4096">
        <v>89.52</v>
      </c>
      <c r="K4096">
        <v>5</v>
      </c>
      <c r="L4096" t="s">
        <v>34</v>
      </c>
      <c r="M4096" t="s">
        <v>45</v>
      </c>
      <c r="N4096">
        <v>67681.399999999994</v>
      </c>
      <c r="O4096" t="s">
        <v>128</v>
      </c>
      <c r="P4096" t="s">
        <v>37</v>
      </c>
      <c r="Q4096">
        <v>88.02</v>
      </c>
      <c r="R4096">
        <v>5635.6</v>
      </c>
      <c r="S4096">
        <v>4697.75</v>
      </c>
      <c r="T4096">
        <v>6442.63</v>
      </c>
      <c r="U4096" t="str">
        <f>TEXT(Table1[[#This Row],[Booking_Date]],"mmm")</f>
        <v>Sep</v>
      </c>
      <c r="V4096">
        <f>YEAR(Table1[[#This Row],[Booking_Date]])</f>
        <v>2024</v>
      </c>
      <c r="W4096" t="s">
        <v>48</v>
      </c>
      <c r="X4096" t="str">
        <f>IF(Table1[[#This Row],[Freight_Cost]]&gt;50000,"High","Low")</f>
        <v>High</v>
      </c>
      <c r="Y4096" s="5" t="str">
        <f>IF(Table1[[#This Row],[Profit]]&gt;10000,"Good","Average")</f>
        <v>Average</v>
      </c>
      <c r="Z4096" s="5" t="str" cm="1">
        <f t="array" ref="Z4096">_xlfn.IFS(K4096&lt;=5,"Excellent",K4096&lt;=10,"Good",TRUE,"Delayed")</f>
        <v>Excellent</v>
      </c>
      <c r="AA4096" s="5" t="str">
        <f>_xlfn.XLOOKUP(Table1[[#This Row],[Shipment_ID]],A:A,E:E)</f>
        <v>ONE</v>
      </c>
      <c r="AB4096" s="5">
        <f t="shared" si="63"/>
        <v>6442.63</v>
      </c>
    </row>
    <row r="4097" spans="1:28">
      <c r="A4097" t="s">
        <v>4291</v>
      </c>
      <c r="B4097" s="1">
        <v>45548</v>
      </c>
      <c r="C4097" t="s">
        <v>115</v>
      </c>
      <c r="D4097" t="s">
        <v>51</v>
      </c>
      <c r="E4097" t="s">
        <v>31</v>
      </c>
      <c r="F4097" t="s">
        <v>32</v>
      </c>
      <c r="G4097" t="s">
        <v>59</v>
      </c>
      <c r="H4097">
        <v>17.21</v>
      </c>
      <c r="I4097">
        <v>342</v>
      </c>
      <c r="J4097">
        <v>91.24</v>
      </c>
      <c r="K4097">
        <v>2</v>
      </c>
      <c r="L4097" t="s">
        <v>34</v>
      </c>
      <c r="M4097" t="s">
        <v>45</v>
      </c>
      <c r="N4097">
        <v>37041.800000000003</v>
      </c>
      <c r="O4097" t="s">
        <v>248</v>
      </c>
      <c r="P4097" t="s">
        <v>54</v>
      </c>
      <c r="Q4097">
        <v>83.91</v>
      </c>
      <c r="R4097">
        <v>1372.4</v>
      </c>
      <c r="S4097">
        <v>2578.37</v>
      </c>
      <c r="T4097">
        <v>5290.43</v>
      </c>
      <c r="U4097" t="str">
        <f>TEXT(Table1[[#This Row],[Booking_Date]],"mmm")</f>
        <v>Sep</v>
      </c>
      <c r="V4097">
        <f>YEAR(Table1[[#This Row],[Booking_Date]])</f>
        <v>2024</v>
      </c>
      <c r="W4097" t="s">
        <v>48</v>
      </c>
      <c r="X4097" t="str">
        <f>IF(Table1[[#This Row],[Freight_Cost]]&gt;50000,"High","Low")</f>
        <v>Low</v>
      </c>
      <c r="Y4097" s="5" t="str">
        <f>IF(Table1[[#This Row],[Profit]]&gt;10000,"Good","Average")</f>
        <v>Average</v>
      </c>
      <c r="Z4097" s="5" t="str" cm="1">
        <f t="array" ref="Z4097">_xlfn.IFS(K4097&lt;=5,"Excellent",K4097&lt;=10,"Good",TRUE,"Delayed")</f>
        <v>Excellent</v>
      </c>
      <c r="AA4097" s="5" t="str">
        <f>_xlfn.XLOOKUP(Table1[[#This Row],[Shipment_ID]],A:A,E:E)</f>
        <v>Hapag-Lloyd</v>
      </c>
      <c r="AB4097" s="5">
        <f t="shared" si="63"/>
        <v>5290.43</v>
      </c>
    </row>
    <row r="4098" spans="1:28">
      <c r="A4098" t="s">
        <v>4292</v>
      </c>
      <c r="B4098" s="1">
        <v>45538</v>
      </c>
      <c r="C4098" t="s">
        <v>64</v>
      </c>
      <c r="D4098" t="s">
        <v>108</v>
      </c>
      <c r="E4098" t="s">
        <v>66</v>
      </c>
      <c r="F4098" t="s">
        <v>58</v>
      </c>
      <c r="G4098" t="s">
        <v>90</v>
      </c>
      <c r="H4098">
        <v>10.37</v>
      </c>
      <c r="I4098">
        <v>1902</v>
      </c>
      <c r="J4098">
        <v>90.53</v>
      </c>
      <c r="K4098">
        <v>4</v>
      </c>
      <c r="L4098" t="s">
        <v>34</v>
      </c>
      <c r="M4098" t="s">
        <v>35</v>
      </c>
      <c r="N4098">
        <v>64020.6</v>
      </c>
      <c r="O4098" t="s">
        <v>46</v>
      </c>
      <c r="P4098" t="s">
        <v>78</v>
      </c>
      <c r="Q4098">
        <v>81.95</v>
      </c>
      <c r="R4098">
        <v>4218.8</v>
      </c>
      <c r="S4098">
        <v>4191.3</v>
      </c>
      <c r="T4098">
        <v>6318.58</v>
      </c>
      <c r="U4098" t="str">
        <f>TEXT(Table1[[#This Row],[Booking_Date]],"mmm")</f>
        <v>Sep</v>
      </c>
      <c r="V4098">
        <f>YEAR(Table1[[#This Row],[Booking_Date]])</f>
        <v>2024</v>
      </c>
      <c r="W4098" t="s">
        <v>48</v>
      </c>
      <c r="X4098" t="str">
        <f>IF(Table1[[#This Row],[Freight_Cost]]&gt;50000,"High","Low")</f>
        <v>High</v>
      </c>
      <c r="Y4098" s="5" t="str">
        <f>IF(Table1[[#This Row],[Profit]]&gt;10000,"Good","Average")</f>
        <v>Average</v>
      </c>
      <c r="Z4098" s="5" t="str" cm="1">
        <f t="array" ref="Z4098">_xlfn.IFS(K4098&lt;=5,"Excellent",K4098&lt;=10,"Good",TRUE,"Delayed")</f>
        <v>Excellent</v>
      </c>
      <c r="AA4098" s="5" t="str">
        <f>_xlfn.XLOOKUP(Table1[[#This Row],[Shipment_ID]],A:A,E:E)</f>
        <v>COSCO</v>
      </c>
      <c r="AB4098" s="5">
        <f t="shared" ref="AB4098:AB4161" si="64">INDEX(T:T,MATCH(A4098,A:A,0))</f>
        <v>6318.58</v>
      </c>
    </row>
    <row r="4099" spans="1:28">
      <c r="A4099" t="s">
        <v>4293</v>
      </c>
      <c r="B4099" s="1">
        <v>45620</v>
      </c>
      <c r="C4099" t="s">
        <v>29</v>
      </c>
      <c r="D4099" t="s">
        <v>65</v>
      </c>
      <c r="E4099" t="s">
        <v>31</v>
      </c>
      <c r="F4099" t="s">
        <v>58</v>
      </c>
      <c r="G4099" t="s">
        <v>33</v>
      </c>
      <c r="H4099">
        <v>25.26</v>
      </c>
      <c r="I4099">
        <v>2705</v>
      </c>
      <c r="J4099">
        <v>102.83</v>
      </c>
      <c r="K4099">
        <v>8</v>
      </c>
      <c r="L4099" t="s">
        <v>34</v>
      </c>
      <c r="M4099" t="s">
        <v>35</v>
      </c>
      <c r="N4099">
        <v>88533.6</v>
      </c>
      <c r="O4099" t="s">
        <v>175</v>
      </c>
      <c r="P4099" t="s">
        <v>74</v>
      </c>
      <c r="Q4099">
        <v>84.77</v>
      </c>
      <c r="R4099">
        <v>6420.4</v>
      </c>
      <c r="S4099">
        <v>3055.3</v>
      </c>
      <c r="T4099">
        <v>14388.45</v>
      </c>
      <c r="U4099" t="str">
        <f>TEXT(Table1[[#This Row],[Booking_Date]],"mmm")</f>
        <v>Nov</v>
      </c>
      <c r="V4099">
        <f>YEAR(Table1[[#This Row],[Booking_Date]])</f>
        <v>2024</v>
      </c>
      <c r="W4099" t="s">
        <v>104</v>
      </c>
      <c r="X4099" t="str">
        <f>IF(Table1[[#This Row],[Freight_Cost]]&gt;50000,"High","Low")</f>
        <v>High</v>
      </c>
      <c r="Y4099" s="5" t="str">
        <f>IF(Table1[[#This Row],[Profit]]&gt;10000,"Good","Average")</f>
        <v>Good</v>
      </c>
      <c r="Z4099" s="5" t="str" cm="1">
        <f t="array" ref="Z4099">_xlfn.IFS(K4099&lt;=5,"Excellent",K4099&lt;=10,"Good",TRUE,"Delayed")</f>
        <v>Good</v>
      </c>
      <c r="AA4099" s="5" t="str">
        <f>_xlfn.XLOOKUP(Table1[[#This Row],[Shipment_ID]],A:A,E:E)</f>
        <v>Hapag-Lloyd</v>
      </c>
      <c r="AB4099" s="5">
        <f t="shared" si="64"/>
        <v>14388.45</v>
      </c>
    </row>
    <row r="4100" spans="1:28">
      <c r="A4100" t="s">
        <v>4294</v>
      </c>
      <c r="B4100" s="1">
        <v>45552</v>
      </c>
      <c r="C4100" t="s">
        <v>50</v>
      </c>
      <c r="D4100" t="s">
        <v>51</v>
      </c>
      <c r="E4100" t="s">
        <v>31</v>
      </c>
      <c r="F4100" t="s">
        <v>32</v>
      </c>
      <c r="G4100" t="s">
        <v>33</v>
      </c>
      <c r="H4100">
        <v>24.93</v>
      </c>
      <c r="I4100">
        <v>1360</v>
      </c>
      <c r="J4100">
        <v>90.63</v>
      </c>
      <c r="K4100">
        <v>4</v>
      </c>
      <c r="L4100" t="s">
        <v>34</v>
      </c>
      <c r="M4100" t="s">
        <v>35</v>
      </c>
      <c r="N4100">
        <v>58632.6</v>
      </c>
      <c r="O4100" t="s">
        <v>259</v>
      </c>
      <c r="P4100" t="s">
        <v>78</v>
      </c>
      <c r="Q4100">
        <v>87.98</v>
      </c>
      <c r="R4100">
        <v>3717.2</v>
      </c>
      <c r="S4100">
        <v>2928.28</v>
      </c>
      <c r="T4100">
        <v>8608</v>
      </c>
      <c r="U4100" t="str">
        <f>TEXT(Table1[[#This Row],[Booking_Date]],"mmm")</f>
        <v>Sep</v>
      </c>
      <c r="V4100">
        <f>YEAR(Table1[[#This Row],[Booking_Date]])</f>
        <v>2024</v>
      </c>
      <c r="W4100" t="s">
        <v>48</v>
      </c>
      <c r="X4100" t="str">
        <f>IF(Table1[[#This Row],[Freight_Cost]]&gt;50000,"High","Low")</f>
        <v>High</v>
      </c>
      <c r="Y4100" s="5" t="str">
        <f>IF(Table1[[#This Row],[Profit]]&gt;10000,"Good","Average")</f>
        <v>Average</v>
      </c>
      <c r="Z4100" s="5" t="str" cm="1">
        <f t="array" ref="Z4100">_xlfn.IFS(K4100&lt;=5,"Excellent",K4100&lt;=10,"Good",TRUE,"Delayed")</f>
        <v>Excellent</v>
      </c>
      <c r="AA4100" s="5" t="str">
        <f>_xlfn.XLOOKUP(Table1[[#This Row],[Shipment_ID]],A:A,E:E)</f>
        <v>Hapag-Lloyd</v>
      </c>
      <c r="AB4100" s="5">
        <f t="shared" si="64"/>
        <v>8608</v>
      </c>
    </row>
    <row r="4101" spans="1:28">
      <c r="A4101" t="s">
        <v>4295</v>
      </c>
      <c r="B4101" s="1">
        <v>45835</v>
      </c>
      <c r="C4101" t="s">
        <v>29</v>
      </c>
      <c r="D4101" t="s">
        <v>82</v>
      </c>
      <c r="E4101" t="s">
        <v>102</v>
      </c>
      <c r="F4101" t="s">
        <v>58</v>
      </c>
      <c r="G4101" t="s">
        <v>90</v>
      </c>
      <c r="H4101">
        <v>13.62</v>
      </c>
      <c r="I4101">
        <v>359</v>
      </c>
      <c r="J4101">
        <v>100.79</v>
      </c>
      <c r="K4101">
        <v>2</v>
      </c>
      <c r="L4101" t="s">
        <v>34</v>
      </c>
      <c r="M4101" t="s">
        <v>45</v>
      </c>
      <c r="N4101">
        <v>47160.800000000003</v>
      </c>
      <c r="O4101" t="s">
        <v>464</v>
      </c>
      <c r="P4101" t="s">
        <v>47</v>
      </c>
      <c r="Q4101">
        <v>83.33</v>
      </c>
      <c r="R4101">
        <v>1262.8</v>
      </c>
      <c r="S4101">
        <v>4279.7</v>
      </c>
      <c r="T4101">
        <v>6840.46</v>
      </c>
      <c r="U4101" t="str">
        <f>TEXT(Table1[[#This Row],[Booking_Date]],"mmm")</f>
        <v>Jun</v>
      </c>
      <c r="V4101">
        <f>YEAR(Table1[[#This Row],[Booking_Date]])</f>
        <v>2025</v>
      </c>
      <c r="W4101" t="s">
        <v>75</v>
      </c>
      <c r="X4101" t="str">
        <f>IF(Table1[[#This Row],[Freight_Cost]]&gt;50000,"High","Low")</f>
        <v>Low</v>
      </c>
      <c r="Y4101" s="5" t="str">
        <f>IF(Table1[[#This Row],[Profit]]&gt;10000,"Good","Average")</f>
        <v>Average</v>
      </c>
      <c r="Z4101" s="5" t="str" cm="1">
        <f t="array" ref="Z4101">_xlfn.IFS(K4101&lt;=5,"Excellent",K4101&lt;=10,"Good",TRUE,"Delayed")</f>
        <v>Excellent</v>
      </c>
      <c r="AA4101" s="5" t="str">
        <f>_xlfn.XLOOKUP(Table1[[#This Row],[Shipment_ID]],A:A,E:E)</f>
        <v>Maersk</v>
      </c>
      <c r="AB4101" s="5">
        <f t="shared" si="64"/>
        <v>6840.46</v>
      </c>
    </row>
    <row r="4102" spans="1:28">
      <c r="A4102" t="s">
        <v>4296</v>
      </c>
      <c r="B4102" s="1">
        <v>46191</v>
      </c>
      <c r="C4102" t="s">
        <v>115</v>
      </c>
      <c r="D4102" t="s">
        <v>72</v>
      </c>
      <c r="E4102" t="s">
        <v>57</v>
      </c>
      <c r="F4102" t="s">
        <v>32</v>
      </c>
      <c r="G4102" t="s">
        <v>59</v>
      </c>
      <c r="H4102">
        <v>14.13</v>
      </c>
      <c r="I4102">
        <v>2459</v>
      </c>
      <c r="J4102">
        <v>92.2</v>
      </c>
      <c r="K4102">
        <v>6</v>
      </c>
      <c r="L4102" t="s">
        <v>34</v>
      </c>
      <c r="M4102" t="s">
        <v>45</v>
      </c>
      <c r="N4102">
        <v>59789</v>
      </c>
      <c r="O4102" t="s">
        <v>464</v>
      </c>
      <c r="P4102" t="s">
        <v>62</v>
      </c>
      <c r="Q4102">
        <v>81.41</v>
      </c>
      <c r="R4102">
        <v>5483.2</v>
      </c>
      <c r="S4102">
        <v>1573.56</v>
      </c>
      <c r="T4102">
        <v>6502.61</v>
      </c>
      <c r="U4102" t="str">
        <f>TEXT(Table1[[#This Row],[Booking_Date]],"mmm")</f>
        <v>Jun</v>
      </c>
      <c r="V4102">
        <f>YEAR(Table1[[#This Row],[Booking_Date]])</f>
        <v>2026</v>
      </c>
      <c r="W4102" t="s">
        <v>75</v>
      </c>
      <c r="X4102" t="str">
        <f>IF(Table1[[#This Row],[Freight_Cost]]&gt;50000,"High","Low")</f>
        <v>High</v>
      </c>
      <c r="Y4102" s="5" t="str">
        <f>IF(Table1[[#This Row],[Profit]]&gt;10000,"Good","Average")</f>
        <v>Average</v>
      </c>
      <c r="Z4102" s="5" t="str" cm="1">
        <f t="array" ref="Z4102">_xlfn.IFS(K4102&lt;=5,"Excellent",K4102&lt;=10,"Good",TRUE,"Delayed")</f>
        <v>Good</v>
      </c>
      <c r="AA4102" s="5" t="str">
        <f>_xlfn.XLOOKUP(Table1[[#This Row],[Shipment_ID]],A:A,E:E)</f>
        <v>Evergreen</v>
      </c>
      <c r="AB4102" s="5">
        <f t="shared" si="64"/>
        <v>6502.61</v>
      </c>
    </row>
    <row r="4103" spans="1:28">
      <c r="A4103" t="s">
        <v>4297</v>
      </c>
      <c r="B4103" s="1">
        <v>46173</v>
      </c>
      <c r="C4103" t="s">
        <v>64</v>
      </c>
      <c r="D4103" t="s">
        <v>41</v>
      </c>
      <c r="E4103" t="s">
        <v>31</v>
      </c>
      <c r="F4103" t="s">
        <v>32</v>
      </c>
      <c r="G4103" t="s">
        <v>33</v>
      </c>
      <c r="H4103">
        <v>10.09</v>
      </c>
      <c r="I4103">
        <v>1015</v>
      </c>
      <c r="J4103">
        <v>87.4</v>
      </c>
      <c r="K4103">
        <v>3</v>
      </c>
      <c r="L4103" t="s">
        <v>44</v>
      </c>
      <c r="M4103" t="s">
        <v>45</v>
      </c>
      <c r="N4103">
        <v>33249</v>
      </c>
      <c r="O4103" t="s">
        <v>126</v>
      </c>
      <c r="P4103" t="s">
        <v>74</v>
      </c>
      <c r="Q4103">
        <v>83.42</v>
      </c>
      <c r="R4103">
        <v>2433.6</v>
      </c>
      <c r="S4103">
        <v>1858.96</v>
      </c>
      <c r="T4103">
        <v>3560.37</v>
      </c>
      <c r="U4103" t="str">
        <f>TEXT(Table1[[#This Row],[Booking_Date]],"mmm")</f>
        <v>May</v>
      </c>
      <c r="V4103">
        <f>YEAR(Table1[[#This Row],[Booking_Date]])</f>
        <v>2026</v>
      </c>
      <c r="W4103" t="s">
        <v>75</v>
      </c>
      <c r="X4103" t="str">
        <f>IF(Table1[[#This Row],[Freight_Cost]]&gt;50000,"High","Low")</f>
        <v>Low</v>
      </c>
      <c r="Y4103" s="5" t="str">
        <f>IF(Table1[[#This Row],[Profit]]&gt;10000,"Good","Average")</f>
        <v>Average</v>
      </c>
      <c r="Z4103" s="5" t="str" cm="1">
        <f t="array" ref="Z4103">_xlfn.IFS(K4103&lt;=5,"Excellent",K4103&lt;=10,"Good",TRUE,"Delayed")</f>
        <v>Excellent</v>
      </c>
      <c r="AA4103" s="5" t="str">
        <f>_xlfn.XLOOKUP(Table1[[#This Row],[Shipment_ID]],A:A,E:E)</f>
        <v>Hapag-Lloyd</v>
      </c>
      <c r="AB4103" s="5">
        <f t="shared" si="64"/>
        <v>3560.37</v>
      </c>
    </row>
    <row r="4104" spans="1:28">
      <c r="A4104" t="s">
        <v>4298</v>
      </c>
      <c r="B4104" s="1">
        <v>45525</v>
      </c>
      <c r="C4104" t="s">
        <v>29</v>
      </c>
      <c r="D4104" t="s">
        <v>41</v>
      </c>
      <c r="E4104" t="s">
        <v>57</v>
      </c>
      <c r="F4104" t="s">
        <v>32</v>
      </c>
      <c r="G4104" t="s">
        <v>59</v>
      </c>
      <c r="H4104">
        <v>26.67</v>
      </c>
      <c r="I4104">
        <v>1209</v>
      </c>
      <c r="J4104">
        <v>88.34</v>
      </c>
      <c r="K4104">
        <v>4</v>
      </c>
      <c r="L4104" t="s">
        <v>68</v>
      </c>
      <c r="M4104" t="s">
        <v>35</v>
      </c>
      <c r="N4104">
        <v>55611.8</v>
      </c>
      <c r="O4104" t="s">
        <v>130</v>
      </c>
      <c r="P4104" t="s">
        <v>74</v>
      </c>
      <c r="Q4104">
        <v>86.59</v>
      </c>
      <c r="R4104">
        <v>3484.8</v>
      </c>
      <c r="S4104">
        <v>1671.09</v>
      </c>
      <c r="T4104">
        <v>8468.43</v>
      </c>
      <c r="U4104" t="str">
        <f>TEXT(Table1[[#This Row],[Booking_Date]],"mmm")</f>
        <v>Aug</v>
      </c>
      <c r="V4104">
        <f>YEAR(Table1[[#This Row],[Booking_Date]])</f>
        <v>2024</v>
      </c>
      <c r="W4104" t="s">
        <v>48</v>
      </c>
      <c r="X4104" t="str">
        <f>IF(Table1[[#This Row],[Freight_Cost]]&gt;50000,"High","Low")</f>
        <v>High</v>
      </c>
      <c r="Y4104" s="5" t="str">
        <f>IF(Table1[[#This Row],[Profit]]&gt;10000,"Good","Average")</f>
        <v>Average</v>
      </c>
      <c r="Z4104" s="5" t="str" cm="1">
        <f t="array" ref="Z4104">_xlfn.IFS(K4104&lt;=5,"Excellent",K4104&lt;=10,"Good",TRUE,"Delayed")</f>
        <v>Excellent</v>
      </c>
      <c r="AA4104" s="5" t="str">
        <f>_xlfn.XLOOKUP(Table1[[#This Row],[Shipment_ID]],A:A,E:E)</f>
        <v>Evergreen</v>
      </c>
      <c r="AB4104" s="5">
        <f t="shared" si="64"/>
        <v>8468.43</v>
      </c>
    </row>
    <row r="4105" spans="1:28">
      <c r="A4105" t="s">
        <v>4299</v>
      </c>
      <c r="B4105" s="1">
        <v>45565</v>
      </c>
      <c r="C4105" t="s">
        <v>115</v>
      </c>
      <c r="D4105" t="s">
        <v>30</v>
      </c>
      <c r="E4105" t="s">
        <v>83</v>
      </c>
      <c r="F4105" t="s">
        <v>32</v>
      </c>
      <c r="G4105" t="s">
        <v>59</v>
      </c>
      <c r="H4105">
        <v>17.66</v>
      </c>
      <c r="I4105">
        <v>1280</v>
      </c>
      <c r="J4105">
        <v>88.52</v>
      </c>
      <c r="K4105">
        <v>3</v>
      </c>
      <c r="L4105" t="s">
        <v>44</v>
      </c>
      <c r="M4105" t="s">
        <v>60</v>
      </c>
      <c r="N4105">
        <v>41876.400000000001</v>
      </c>
      <c r="O4105" t="s">
        <v>165</v>
      </c>
      <c r="P4105" t="s">
        <v>54</v>
      </c>
      <c r="Q4105">
        <v>88.27</v>
      </c>
      <c r="R4105">
        <v>3266.4</v>
      </c>
      <c r="S4105">
        <v>2676.82</v>
      </c>
      <c r="T4105">
        <v>4755.1400000000003</v>
      </c>
      <c r="U4105" t="str">
        <f>TEXT(Table1[[#This Row],[Booking_Date]],"mmm")</f>
        <v>Sep</v>
      </c>
      <c r="V4105">
        <f>YEAR(Table1[[#This Row],[Booking_Date]])</f>
        <v>2024</v>
      </c>
      <c r="W4105" t="s">
        <v>48</v>
      </c>
      <c r="X4105" t="str">
        <f>IF(Table1[[#This Row],[Freight_Cost]]&gt;50000,"High","Low")</f>
        <v>Low</v>
      </c>
      <c r="Y4105" s="5" t="str">
        <f>IF(Table1[[#This Row],[Profit]]&gt;10000,"Good","Average")</f>
        <v>Average</v>
      </c>
      <c r="Z4105" s="5" t="str" cm="1">
        <f t="array" ref="Z4105">_xlfn.IFS(K4105&lt;=5,"Excellent",K4105&lt;=10,"Good",TRUE,"Delayed")</f>
        <v>Excellent</v>
      </c>
      <c r="AA4105" s="5" t="str">
        <f>_xlfn.XLOOKUP(Table1[[#This Row],[Shipment_ID]],A:A,E:E)</f>
        <v>MSC</v>
      </c>
      <c r="AB4105" s="5">
        <f t="shared" si="64"/>
        <v>4755.1400000000003</v>
      </c>
    </row>
    <row r="4106" spans="1:28">
      <c r="A4106" t="s">
        <v>4300</v>
      </c>
      <c r="B4106" s="1">
        <v>45837</v>
      </c>
      <c r="C4106" t="s">
        <v>121</v>
      </c>
      <c r="D4106" t="s">
        <v>56</v>
      </c>
      <c r="E4106" t="s">
        <v>102</v>
      </c>
      <c r="F4106" t="s">
        <v>58</v>
      </c>
      <c r="G4106" t="s">
        <v>67</v>
      </c>
      <c r="H4106">
        <v>14.67</v>
      </c>
      <c r="I4106">
        <v>2604</v>
      </c>
      <c r="J4106">
        <v>100.36</v>
      </c>
      <c r="K4106">
        <v>6</v>
      </c>
      <c r="L4106" t="s">
        <v>44</v>
      </c>
      <c r="M4106" t="s">
        <v>45</v>
      </c>
      <c r="N4106">
        <v>69994.2</v>
      </c>
      <c r="O4106" t="s">
        <v>354</v>
      </c>
      <c r="P4106" t="s">
        <v>47</v>
      </c>
      <c r="Q4106">
        <v>88.79</v>
      </c>
      <c r="R4106">
        <v>5794.8</v>
      </c>
      <c r="S4106">
        <v>1750.63</v>
      </c>
      <c r="T4106">
        <v>9391.6200000000008</v>
      </c>
      <c r="U4106" t="str">
        <f>TEXT(Table1[[#This Row],[Booking_Date]],"mmm")</f>
        <v>Jun</v>
      </c>
      <c r="V4106">
        <f>YEAR(Table1[[#This Row],[Booking_Date]])</f>
        <v>2025</v>
      </c>
      <c r="W4106" t="s">
        <v>75</v>
      </c>
      <c r="X4106" t="str">
        <f>IF(Table1[[#This Row],[Freight_Cost]]&gt;50000,"High","Low")</f>
        <v>High</v>
      </c>
      <c r="Y4106" s="5" t="str">
        <f>IF(Table1[[#This Row],[Profit]]&gt;10000,"Good","Average")</f>
        <v>Average</v>
      </c>
      <c r="Z4106" s="5" t="str" cm="1">
        <f t="array" ref="Z4106">_xlfn.IFS(K4106&lt;=5,"Excellent",K4106&lt;=10,"Good",TRUE,"Delayed")</f>
        <v>Good</v>
      </c>
      <c r="AA4106" s="5" t="str">
        <f>_xlfn.XLOOKUP(Table1[[#This Row],[Shipment_ID]],A:A,E:E)</f>
        <v>Maersk</v>
      </c>
      <c r="AB4106" s="5">
        <f t="shared" si="64"/>
        <v>9391.6200000000008</v>
      </c>
    </row>
    <row r="4107" spans="1:28">
      <c r="A4107" t="s">
        <v>4301</v>
      </c>
      <c r="B4107" s="1">
        <v>45821</v>
      </c>
      <c r="C4107" t="s">
        <v>64</v>
      </c>
      <c r="D4107" t="s">
        <v>56</v>
      </c>
      <c r="E4107" t="s">
        <v>102</v>
      </c>
      <c r="F4107" t="s">
        <v>58</v>
      </c>
      <c r="G4107" t="s">
        <v>84</v>
      </c>
      <c r="H4107">
        <v>11.58</v>
      </c>
      <c r="I4107">
        <v>494</v>
      </c>
      <c r="J4107">
        <v>102.74</v>
      </c>
      <c r="K4107">
        <v>2</v>
      </c>
      <c r="L4107" t="s">
        <v>34</v>
      </c>
      <c r="M4107" t="s">
        <v>60</v>
      </c>
      <c r="N4107">
        <v>45678.8</v>
      </c>
      <c r="O4107" t="s">
        <v>479</v>
      </c>
      <c r="P4107" t="s">
        <v>47</v>
      </c>
      <c r="Q4107">
        <v>85.36</v>
      </c>
      <c r="R4107">
        <v>1451.2</v>
      </c>
      <c r="S4107">
        <v>1654.24</v>
      </c>
      <c r="T4107">
        <v>4145.0200000000004</v>
      </c>
      <c r="U4107" t="str">
        <f>TEXT(Table1[[#This Row],[Booking_Date]],"mmm")</f>
        <v>Jun</v>
      </c>
      <c r="V4107">
        <f>YEAR(Table1[[#This Row],[Booking_Date]])</f>
        <v>2025</v>
      </c>
      <c r="W4107" t="s">
        <v>75</v>
      </c>
      <c r="X4107" t="str">
        <f>IF(Table1[[#This Row],[Freight_Cost]]&gt;50000,"High","Low")</f>
        <v>Low</v>
      </c>
      <c r="Y4107" s="5" t="str">
        <f>IF(Table1[[#This Row],[Profit]]&gt;10000,"Good","Average")</f>
        <v>Average</v>
      </c>
      <c r="Z4107" s="5" t="str" cm="1">
        <f t="array" ref="Z4107">_xlfn.IFS(K4107&lt;=5,"Excellent",K4107&lt;=10,"Good",TRUE,"Delayed")</f>
        <v>Excellent</v>
      </c>
      <c r="AA4107" s="5" t="str">
        <f>_xlfn.XLOOKUP(Table1[[#This Row],[Shipment_ID]],A:A,E:E)</f>
        <v>Maersk</v>
      </c>
      <c r="AB4107" s="5">
        <f t="shared" si="64"/>
        <v>4145.0200000000004</v>
      </c>
    </row>
    <row r="4108" spans="1:28">
      <c r="A4108" t="s">
        <v>4302</v>
      </c>
      <c r="B4108" s="1">
        <v>45417</v>
      </c>
      <c r="C4108" t="s">
        <v>115</v>
      </c>
      <c r="D4108" t="s">
        <v>41</v>
      </c>
      <c r="E4108" t="s">
        <v>83</v>
      </c>
      <c r="F4108" t="s">
        <v>32</v>
      </c>
      <c r="G4108" t="s">
        <v>67</v>
      </c>
      <c r="H4108">
        <v>25.32</v>
      </c>
      <c r="I4108">
        <v>1048</v>
      </c>
      <c r="J4108">
        <v>92.54</v>
      </c>
      <c r="K4108">
        <v>4</v>
      </c>
      <c r="L4108" t="s">
        <v>44</v>
      </c>
      <c r="M4108" t="s">
        <v>60</v>
      </c>
      <c r="N4108">
        <v>46468.800000000003</v>
      </c>
      <c r="O4108" t="s">
        <v>479</v>
      </c>
      <c r="P4108" t="s">
        <v>74</v>
      </c>
      <c r="Q4108">
        <v>87.43</v>
      </c>
      <c r="R4108">
        <v>3108.8</v>
      </c>
      <c r="S4108">
        <v>1620.21</v>
      </c>
      <c r="T4108">
        <v>5387.9</v>
      </c>
      <c r="U4108" t="str">
        <f>TEXT(Table1[[#This Row],[Booking_Date]],"mmm")</f>
        <v>May</v>
      </c>
      <c r="V4108">
        <f>YEAR(Table1[[#This Row],[Booking_Date]])</f>
        <v>2024</v>
      </c>
      <c r="W4108" t="s">
        <v>75</v>
      </c>
      <c r="X4108" t="str">
        <f>IF(Table1[[#This Row],[Freight_Cost]]&gt;50000,"High","Low")</f>
        <v>Low</v>
      </c>
      <c r="Y4108" s="5" t="str">
        <f>IF(Table1[[#This Row],[Profit]]&gt;10000,"Good","Average")</f>
        <v>Average</v>
      </c>
      <c r="Z4108" s="5" t="str" cm="1">
        <f t="array" ref="Z4108">_xlfn.IFS(K4108&lt;=5,"Excellent",K4108&lt;=10,"Good",TRUE,"Delayed")</f>
        <v>Excellent</v>
      </c>
      <c r="AA4108" s="5" t="str">
        <f>_xlfn.XLOOKUP(Table1[[#This Row],[Shipment_ID]],A:A,E:E)</f>
        <v>MSC</v>
      </c>
      <c r="AB4108" s="5">
        <f t="shared" si="64"/>
        <v>5387.9</v>
      </c>
    </row>
    <row r="4109" spans="1:28">
      <c r="A4109" t="s">
        <v>4303</v>
      </c>
      <c r="B4109" s="1">
        <v>45483</v>
      </c>
      <c r="C4109" t="s">
        <v>50</v>
      </c>
      <c r="D4109" t="s">
        <v>108</v>
      </c>
      <c r="E4109" t="s">
        <v>42</v>
      </c>
      <c r="F4109" t="s">
        <v>58</v>
      </c>
      <c r="G4109" t="s">
        <v>67</v>
      </c>
      <c r="H4109">
        <v>15.13</v>
      </c>
      <c r="I4109">
        <v>2565</v>
      </c>
      <c r="J4109">
        <v>95.55</v>
      </c>
      <c r="K4109">
        <v>7</v>
      </c>
      <c r="L4109" t="s">
        <v>68</v>
      </c>
      <c r="M4109" t="s">
        <v>45</v>
      </c>
      <c r="N4109">
        <v>71863</v>
      </c>
      <c r="O4109" t="s">
        <v>425</v>
      </c>
      <c r="P4109" t="s">
        <v>70</v>
      </c>
      <c r="Q4109">
        <v>83.02</v>
      </c>
      <c r="R4109">
        <v>5735.2</v>
      </c>
      <c r="S4109">
        <v>3328.51</v>
      </c>
      <c r="T4109">
        <v>5751.62</v>
      </c>
      <c r="U4109" t="str">
        <f>TEXT(Table1[[#This Row],[Booking_Date]],"mmm")</f>
        <v>Jul</v>
      </c>
      <c r="V4109">
        <f>YEAR(Table1[[#This Row],[Booking_Date]])</f>
        <v>2024</v>
      </c>
      <c r="W4109" t="s">
        <v>48</v>
      </c>
      <c r="X4109" t="str">
        <f>IF(Table1[[#This Row],[Freight_Cost]]&gt;50000,"High","Low")</f>
        <v>High</v>
      </c>
      <c r="Y4109" s="5" t="str">
        <f>IF(Table1[[#This Row],[Profit]]&gt;10000,"Good","Average")</f>
        <v>Average</v>
      </c>
      <c r="Z4109" s="5" t="str" cm="1">
        <f t="array" ref="Z4109">_xlfn.IFS(K4109&lt;=5,"Excellent",K4109&lt;=10,"Good",TRUE,"Delayed")</f>
        <v>Good</v>
      </c>
      <c r="AA4109" s="5" t="str">
        <f>_xlfn.XLOOKUP(Table1[[#This Row],[Shipment_ID]],A:A,E:E)</f>
        <v>CMA CGM</v>
      </c>
      <c r="AB4109" s="5">
        <f t="shared" si="64"/>
        <v>5751.62</v>
      </c>
    </row>
    <row r="4110" spans="1:28">
      <c r="A4110" t="s">
        <v>4304</v>
      </c>
      <c r="B4110" s="1">
        <v>45340</v>
      </c>
      <c r="C4110" t="s">
        <v>64</v>
      </c>
      <c r="D4110" t="s">
        <v>108</v>
      </c>
      <c r="E4110" t="s">
        <v>42</v>
      </c>
      <c r="F4110" t="s">
        <v>32</v>
      </c>
      <c r="G4110" t="s">
        <v>59</v>
      </c>
      <c r="H4110">
        <v>27.57</v>
      </c>
      <c r="I4110">
        <v>1847</v>
      </c>
      <c r="J4110">
        <v>97.18</v>
      </c>
      <c r="K4110">
        <v>6</v>
      </c>
      <c r="L4110" t="s">
        <v>68</v>
      </c>
      <c r="M4110" t="s">
        <v>35</v>
      </c>
      <c r="N4110">
        <v>65138.6</v>
      </c>
      <c r="O4110" t="s">
        <v>197</v>
      </c>
      <c r="P4110" t="s">
        <v>47</v>
      </c>
      <c r="Q4110">
        <v>83.76</v>
      </c>
      <c r="R4110">
        <v>4796.8</v>
      </c>
      <c r="S4110">
        <v>4465.1899999999996</v>
      </c>
      <c r="T4110">
        <v>6711.67</v>
      </c>
      <c r="U4110" t="str">
        <f>TEXT(Table1[[#This Row],[Booking_Date]],"mmm")</f>
        <v>Feb</v>
      </c>
      <c r="V4110">
        <f>YEAR(Table1[[#This Row],[Booking_Date]])</f>
        <v>2024</v>
      </c>
      <c r="W4110" t="s">
        <v>38</v>
      </c>
      <c r="X4110" t="str">
        <f>IF(Table1[[#This Row],[Freight_Cost]]&gt;50000,"High","Low")</f>
        <v>High</v>
      </c>
      <c r="Y4110" s="5" t="str">
        <f>IF(Table1[[#This Row],[Profit]]&gt;10000,"Good","Average")</f>
        <v>Average</v>
      </c>
      <c r="Z4110" s="5" t="str" cm="1">
        <f t="array" ref="Z4110">_xlfn.IFS(K4110&lt;=5,"Excellent",K4110&lt;=10,"Good",TRUE,"Delayed")</f>
        <v>Good</v>
      </c>
      <c r="AA4110" s="5" t="str">
        <f>_xlfn.XLOOKUP(Table1[[#This Row],[Shipment_ID]],A:A,E:E)</f>
        <v>CMA CGM</v>
      </c>
      <c r="AB4110" s="5">
        <f t="shared" si="64"/>
        <v>6711.67</v>
      </c>
    </row>
    <row r="4111" spans="1:28">
      <c r="A4111" t="s">
        <v>4305</v>
      </c>
      <c r="B4111" s="1">
        <v>46144</v>
      </c>
      <c r="C4111" t="s">
        <v>29</v>
      </c>
      <c r="D4111" t="s">
        <v>41</v>
      </c>
      <c r="E4111" t="s">
        <v>102</v>
      </c>
      <c r="F4111" t="s">
        <v>32</v>
      </c>
      <c r="G4111" t="s">
        <v>84</v>
      </c>
      <c r="H4111">
        <v>18.760000000000002</v>
      </c>
      <c r="I4111">
        <v>1531</v>
      </c>
      <c r="J4111">
        <v>91.77</v>
      </c>
      <c r="K4111">
        <v>5</v>
      </c>
      <c r="L4111" t="s">
        <v>68</v>
      </c>
      <c r="M4111" t="s">
        <v>60</v>
      </c>
      <c r="N4111">
        <v>48768.4</v>
      </c>
      <c r="O4111" t="s">
        <v>341</v>
      </c>
      <c r="P4111" t="s">
        <v>54</v>
      </c>
      <c r="Q4111">
        <v>82.5</v>
      </c>
      <c r="R4111">
        <v>3812.4</v>
      </c>
      <c r="S4111">
        <v>4946.8599999999997</v>
      </c>
      <c r="T4111">
        <v>5072.68</v>
      </c>
      <c r="U4111" t="str">
        <f>TEXT(Table1[[#This Row],[Booking_Date]],"mmm")</f>
        <v>May</v>
      </c>
      <c r="V4111">
        <f>YEAR(Table1[[#This Row],[Booking_Date]])</f>
        <v>2026</v>
      </c>
      <c r="W4111" t="s">
        <v>75</v>
      </c>
      <c r="X4111" t="str">
        <f>IF(Table1[[#This Row],[Freight_Cost]]&gt;50000,"High","Low")</f>
        <v>Low</v>
      </c>
      <c r="Y4111" s="5" t="str">
        <f>IF(Table1[[#This Row],[Profit]]&gt;10000,"Good","Average")</f>
        <v>Average</v>
      </c>
      <c r="Z4111" s="5" t="str" cm="1">
        <f t="array" ref="Z4111">_xlfn.IFS(K4111&lt;=5,"Excellent",K4111&lt;=10,"Good",TRUE,"Delayed")</f>
        <v>Excellent</v>
      </c>
      <c r="AA4111" s="5" t="str">
        <f>_xlfn.XLOOKUP(Table1[[#This Row],[Shipment_ID]],A:A,E:E)</f>
        <v>Maersk</v>
      </c>
      <c r="AB4111" s="5">
        <f t="shared" si="64"/>
        <v>5072.68</v>
      </c>
    </row>
    <row r="4112" spans="1:28">
      <c r="A4112" t="s">
        <v>4306</v>
      </c>
      <c r="B4112" s="1">
        <v>46186</v>
      </c>
      <c r="C4112" t="s">
        <v>40</v>
      </c>
      <c r="D4112" t="s">
        <v>72</v>
      </c>
      <c r="E4112" t="s">
        <v>99</v>
      </c>
      <c r="F4112" t="s">
        <v>58</v>
      </c>
      <c r="G4112" t="s">
        <v>52</v>
      </c>
      <c r="H4112">
        <v>26.18</v>
      </c>
      <c r="I4112">
        <v>1307</v>
      </c>
      <c r="J4112">
        <v>87.53</v>
      </c>
      <c r="K4112">
        <v>5</v>
      </c>
      <c r="L4112" t="s">
        <v>34</v>
      </c>
      <c r="M4112" t="s">
        <v>60</v>
      </c>
      <c r="N4112">
        <v>66749.600000000006</v>
      </c>
      <c r="O4112" t="s">
        <v>232</v>
      </c>
      <c r="P4112" t="s">
        <v>62</v>
      </c>
      <c r="Q4112">
        <v>83.09</v>
      </c>
      <c r="R4112">
        <v>3661.2</v>
      </c>
      <c r="S4112">
        <v>3266.78</v>
      </c>
      <c r="T4112">
        <v>5583.5</v>
      </c>
      <c r="U4112" t="str">
        <f>TEXT(Table1[[#This Row],[Booking_Date]],"mmm")</f>
        <v>Jun</v>
      </c>
      <c r="V4112">
        <f>YEAR(Table1[[#This Row],[Booking_Date]])</f>
        <v>2026</v>
      </c>
      <c r="W4112" t="s">
        <v>75</v>
      </c>
      <c r="X4112" t="str">
        <f>IF(Table1[[#This Row],[Freight_Cost]]&gt;50000,"High","Low")</f>
        <v>High</v>
      </c>
      <c r="Y4112" s="5" t="str">
        <f>IF(Table1[[#This Row],[Profit]]&gt;10000,"Good","Average")</f>
        <v>Average</v>
      </c>
      <c r="Z4112" s="5" t="str" cm="1">
        <f t="array" ref="Z4112">_xlfn.IFS(K4112&lt;=5,"Excellent",K4112&lt;=10,"Good",TRUE,"Delayed")</f>
        <v>Excellent</v>
      </c>
      <c r="AA4112" s="5" t="str">
        <f>_xlfn.XLOOKUP(Table1[[#This Row],[Shipment_ID]],A:A,E:E)</f>
        <v>ONE</v>
      </c>
      <c r="AB4112" s="5">
        <f t="shared" si="64"/>
        <v>5583.5</v>
      </c>
    </row>
    <row r="4113" spans="1:28">
      <c r="A4113" t="s">
        <v>4307</v>
      </c>
      <c r="B4113" s="1">
        <v>45808</v>
      </c>
      <c r="C4113" t="s">
        <v>89</v>
      </c>
      <c r="D4113" t="s">
        <v>56</v>
      </c>
      <c r="E4113" t="s">
        <v>42</v>
      </c>
      <c r="F4113" t="s">
        <v>32</v>
      </c>
      <c r="G4113" t="s">
        <v>67</v>
      </c>
      <c r="H4113">
        <v>22.22</v>
      </c>
      <c r="I4113">
        <v>2361</v>
      </c>
      <c r="J4113">
        <v>94.76</v>
      </c>
      <c r="K4113">
        <v>6</v>
      </c>
      <c r="L4113" t="s">
        <v>34</v>
      </c>
      <c r="M4113" t="s">
        <v>35</v>
      </c>
      <c r="N4113">
        <v>68701.2</v>
      </c>
      <c r="O4113" t="s">
        <v>97</v>
      </c>
      <c r="P4113" t="s">
        <v>62</v>
      </c>
      <c r="Q4113">
        <v>85.78</v>
      </c>
      <c r="R4113">
        <v>5610.8</v>
      </c>
      <c r="S4113">
        <v>4440.58</v>
      </c>
      <c r="T4113">
        <v>12361.36</v>
      </c>
      <c r="U4113" t="str">
        <f>TEXT(Table1[[#This Row],[Booking_Date]],"mmm")</f>
        <v>May</v>
      </c>
      <c r="V4113">
        <f>YEAR(Table1[[#This Row],[Booking_Date]])</f>
        <v>2025</v>
      </c>
      <c r="W4113" t="s">
        <v>75</v>
      </c>
      <c r="X4113" t="str">
        <f>IF(Table1[[#This Row],[Freight_Cost]]&gt;50000,"High","Low")</f>
        <v>High</v>
      </c>
      <c r="Y4113" s="5" t="str">
        <f>IF(Table1[[#This Row],[Profit]]&gt;10000,"Good","Average")</f>
        <v>Good</v>
      </c>
      <c r="Z4113" s="5" t="str" cm="1">
        <f t="array" ref="Z4113">_xlfn.IFS(K4113&lt;=5,"Excellent",K4113&lt;=10,"Good",TRUE,"Delayed")</f>
        <v>Good</v>
      </c>
      <c r="AA4113" s="5" t="str">
        <f>_xlfn.XLOOKUP(Table1[[#This Row],[Shipment_ID]],A:A,E:E)</f>
        <v>CMA CGM</v>
      </c>
      <c r="AB4113" s="5">
        <f t="shared" si="64"/>
        <v>12361.36</v>
      </c>
    </row>
    <row r="4114" spans="1:28">
      <c r="A4114" t="s">
        <v>4308</v>
      </c>
      <c r="B4114" s="1">
        <v>45585</v>
      </c>
      <c r="C4114" t="s">
        <v>50</v>
      </c>
      <c r="D4114" t="s">
        <v>72</v>
      </c>
      <c r="E4114" t="s">
        <v>66</v>
      </c>
      <c r="F4114" t="s">
        <v>58</v>
      </c>
      <c r="G4114" t="s">
        <v>67</v>
      </c>
      <c r="H4114">
        <v>16.37</v>
      </c>
      <c r="I4114">
        <v>1199</v>
      </c>
      <c r="J4114">
        <v>97.28</v>
      </c>
      <c r="K4114">
        <v>2</v>
      </c>
      <c r="L4114" t="s">
        <v>68</v>
      </c>
      <c r="M4114" t="s">
        <v>60</v>
      </c>
      <c r="N4114">
        <v>55294.6</v>
      </c>
      <c r="O4114" t="s">
        <v>46</v>
      </c>
      <c r="P4114" t="s">
        <v>78</v>
      </c>
      <c r="Q4114">
        <v>87.55</v>
      </c>
      <c r="R4114">
        <v>3052.8</v>
      </c>
      <c r="S4114">
        <v>4828.8999999999996</v>
      </c>
      <c r="T4114">
        <v>4715.7299999999996</v>
      </c>
      <c r="U4114" t="str">
        <f>TEXT(Table1[[#This Row],[Booking_Date]],"mmm")</f>
        <v>Oct</v>
      </c>
      <c r="V4114">
        <f>YEAR(Table1[[#This Row],[Booking_Date]])</f>
        <v>2024</v>
      </c>
      <c r="W4114" t="s">
        <v>104</v>
      </c>
      <c r="X4114" t="str">
        <f>IF(Table1[[#This Row],[Freight_Cost]]&gt;50000,"High","Low")</f>
        <v>High</v>
      </c>
      <c r="Y4114" s="5" t="str">
        <f>IF(Table1[[#This Row],[Profit]]&gt;10000,"Good","Average")</f>
        <v>Average</v>
      </c>
      <c r="Z4114" s="5" t="str" cm="1">
        <f t="array" ref="Z4114">_xlfn.IFS(K4114&lt;=5,"Excellent",K4114&lt;=10,"Good",TRUE,"Delayed")</f>
        <v>Excellent</v>
      </c>
      <c r="AA4114" s="5" t="str">
        <f>_xlfn.XLOOKUP(Table1[[#This Row],[Shipment_ID]],A:A,E:E)</f>
        <v>COSCO</v>
      </c>
      <c r="AB4114" s="5">
        <f t="shared" si="64"/>
        <v>4715.7299999999996</v>
      </c>
    </row>
    <row r="4115" spans="1:28">
      <c r="A4115" t="s">
        <v>4309</v>
      </c>
      <c r="B4115" s="1">
        <v>45476</v>
      </c>
      <c r="C4115" t="s">
        <v>50</v>
      </c>
      <c r="D4115" t="s">
        <v>30</v>
      </c>
      <c r="E4115" t="s">
        <v>99</v>
      </c>
      <c r="F4115" t="s">
        <v>58</v>
      </c>
      <c r="G4115" t="s">
        <v>43</v>
      </c>
      <c r="H4115">
        <v>17.03</v>
      </c>
      <c r="I4115">
        <v>1054</v>
      </c>
      <c r="J4115">
        <v>100.74</v>
      </c>
      <c r="K4115">
        <v>2</v>
      </c>
      <c r="L4115" t="s">
        <v>44</v>
      </c>
      <c r="M4115" t="s">
        <v>60</v>
      </c>
      <c r="N4115">
        <v>52063.8</v>
      </c>
      <c r="O4115" t="s">
        <v>432</v>
      </c>
      <c r="P4115" t="s">
        <v>62</v>
      </c>
      <c r="Q4115">
        <v>87.11</v>
      </c>
      <c r="R4115">
        <v>2789.2</v>
      </c>
      <c r="S4115">
        <v>1784.76</v>
      </c>
      <c r="T4115">
        <v>6951.7</v>
      </c>
      <c r="U4115" t="str">
        <f>TEXT(Table1[[#This Row],[Booking_Date]],"mmm")</f>
        <v>Jul</v>
      </c>
      <c r="V4115">
        <f>YEAR(Table1[[#This Row],[Booking_Date]])</f>
        <v>2024</v>
      </c>
      <c r="W4115" t="s">
        <v>48</v>
      </c>
      <c r="X4115" t="str">
        <f>IF(Table1[[#This Row],[Freight_Cost]]&gt;50000,"High","Low")</f>
        <v>High</v>
      </c>
      <c r="Y4115" s="5" t="str">
        <f>IF(Table1[[#This Row],[Profit]]&gt;10000,"Good","Average")</f>
        <v>Average</v>
      </c>
      <c r="Z4115" s="5" t="str" cm="1">
        <f t="array" ref="Z4115">_xlfn.IFS(K4115&lt;=5,"Excellent",K4115&lt;=10,"Good",TRUE,"Delayed")</f>
        <v>Excellent</v>
      </c>
      <c r="AA4115" s="5" t="str">
        <f>_xlfn.XLOOKUP(Table1[[#This Row],[Shipment_ID]],A:A,E:E)</f>
        <v>ONE</v>
      </c>
      <c r="AB4115" s="5">
        <f t="shared" si="64"/>
        <v>6951.7</v>
      </c>
    </row>
    <row r="4116" spans="1:28">
      <c r="A4116" t="s">
        <v>4310</v>
      </c>
      <c r="B4116" s="1">
        <v>45312</v>
      </c>
      <c r="C4116" t="s">
        <v>121</v>
      </c>
      <c r="D4116" t="s">
        <v>51</v>
      </c>
      <c r="E4116" t="s">
        <v>57</v>
      </c>
      <c r="F4116" t="s">
        <v>32</v>
      </c>
      <c r="G4116" t="s">
        <v>90</v>
      </c>
      <c r="H4116">
        <v>25.82</v>
      </c>
      <c r="I4116">
        <v>2685</v>
      </c>
      <c r="J4116">
        <v>99.09</v>
      </c>
      <c r="K4116">
        <v>8</v>
      </c>
      <c r="L4116" t="s">
        <v>44</v>
      </c>
      <c r="M4116" t="s">
        <v>35</v>
      </c>
      <c r="N4116">
        <v>71348.800000000003</v>
      </c>
      <c r="O4116" t="s">
        <v>130</v>
      </c>
      <c r="P4116" t="s">
        <v>37</v>
      </c>
      <c r="Q4116">
        <v>82.19</v>
      </c>
      <c r="R4116">
        <v>6402.8</v>
      </c>
      <c r="S4116">
        <v>4524.8900000000003</v>
      </c>
      <c r="T4116">
        <v>5862.56</v>
      </c>
      <c r="U4116" t="str">
        <f>TEXT(Table1[[#This Row],[Booking_Date]],"mmm")</f>
        <v>Jan</v>
      </c>
      <c r="V4116">
        <f>YEAR(Table1[[#This Row],[Booking_Date]])</f>
        <v>2024</v>
      </c>
      <c r="W4116" t="s">
        <v>38</v>
      </c>
      <c r="X4116" t="str">
        <f>IF(Table1[[#This Row],[Freight_Cost]]&gt;50000,"High","Low")</f>
        <v>High</v>
      </c>
      <c r="Y4116" s="5" t="str">
        <f>IF(Table1[[#This Row],[Profit]]&gt;10000,"Good","Average")</f>
        <v>Average</v>
      </c>
      <c r="Z4116" s="5" t="str" cm="1">
        <f t="array" ref="Z4116">_xlfn.IFS(K4116&lt;=5,"Excellent",K4116&lt;=10,"Good",TRUE,"Delayed")</f>
        <v>Good</v>
      </c>
      <c r="AA4116" s="5" t="str">
        <f>_xlfn.XLOOKUP(Table1[[#This Row],[Shipment_ID]],A:A,E:E)</f>
        <v>Evergreen</v>
      </c>
      <c r="AB4116" s="5">
        <f t="shared" si="64"/>
        <v>5862.56</v>
      </c>
    </row>
    <row r="4117" spans="1:28">
      <c r="A4117" t="s">
        <v>4311</v>
      </c>
      <c r="B4117" s="1">
        <v>45795</v>
      </c>
      <c r="C4117" t="s">
        <v>115</v>
      </c>
      <c r="D4117" t="s">
        <v>56</v>
      </c>
      <c r="E4117" t="s">
        <v>42</v>
      </c>
      <c r="F4117" t="s">
        <v>58</v>
      </c>
      <c r="G4117" t="s">
        <v>59</v>
      </c>
      <c r="H4117">
        <v>10.72</v>
      </c>
      <c r="I4117">
        <v>1333</v>
      </c>
      <c r="J4117">
        <v>98.35</v>
      </c>
      <c r="K4117">
        <v>3</v>
      </c>
      <c r="L4117" t="s">
        <v>68</v>
      </c>
      <c r="M4117" t="s">
        <v>45</v>
      </c>
      <c r="N4117">
        <v>53446</v>
      </c>
      <c r="O4117" t="s">
        <v>143</v>
      </c>
      <c r="P4117" t="s">
        <v>47</v>
      </c>
      <c r="Q4117">
        <v>82.86</v>
      </c>
      <c r="R4117">
        <v>3094.8</v>
      </c>
      <c r="S4117">
        <v>3323.18</v>
      </c>
      <c r="T4117">
        <v>8722.16</v>
      </c>
      <c r="U4117" t="str">
        <f>TEXT(Table1[[#This Row],[Booking_Date]],"mmm")</f>
        <v>May</v>
      </c>
      <c r="V4117">
        <f>YEAR(Table1[[#This Row],[Booking_Date]])</f>
        <v>2025</v>
      </c>
      <c r="W4117" t="s">
        <v>75</v>
      </c>
      <c r="X4117" t="str">
        <f>IF(Table1[[#This Row],[Freight_Cost]]&gt;50000,"High","Low")</f>
        <v>High</v>
      </c>
      <c r="Y4117" s="5" t="str">
        <f>IF(Table1[[#This Row],[Profit]]&gt;10000,"Good","Average")</f>
        <v>Average</v>
      </c>
      <c r="Z4117" s="5" t="str" cm="1">
        <f t="array" ref="Z4117">_xlfn.IFS(K4117&lt;=5,"Excellent",K4117&lt;=10,"Good",TRUE,"Delayed")</f>
        <v>Excellent</v>
      </c>
      <c r="AA4117" s="5" t="str">
        <f>_xlfn.XLOOKUP(Table1[[#This Row],[Shipment_ID]],A:A,E:E)</f>
        <v>CMA CGM</v>
      </c>
      <c r="AB4117" s="5">
        <f t="shared" si="64"/>
        <v>8722.16</v>
      </c>
    </row>
    <row r="4118" spans="1:28">
      <c r="A4118" t="s">
        <v>4312</v>
      </c>
      <c r="B4118" s="1">
        <v>45441</v>
      </c>
      <c r="C4118" t="s">
        <v>115</v>
      </c>
      <c r="D4118" t="s">
        <v>65</v>
      </c>
      <c r="E4118" t="s">
        <v>31</v>
      </c>
      <c r="F4118" t="s">
        <v>58</v>
      </c>
      <c r="G4118" t="s">
        <v>33</v>
      </c>
      <c r="H4118">
        <v>16.760000000000002</v>
      </c>
      <c r="I4118">
        <v>1492</v>
      </c>
      <c r="J4118">
        <v>98.17</v>
      </c>
      <c r="K4118">
        <v>5</v>
      </c>
      <c r="L4118" t="s">
        <v>34</v>
      </c>
      <c r="M4118" t="s">
        <v>45</v>
      </c>
      <c r="N4118">
        <v>63268.4</v>
      </c>
      <c r="O4118" t="s">
        <v>175</v>
      </c>
      <c r="P4118" t="s">
        <v>47</v>
      </c>
      <c r="Q4118">
        <v>83.65</v>
      </c>
      <c r="R4118">
        <v>3654.4</v>
      </c>
      <c r="S4118">
        <v>4665.43</v>
      </c>
      <c r="T4118">
        <v>6172.38</v>
      </c>
      <c r="U4118" t="str">
        <f>TEXT(Table1[[#This Row],[Booking_Date]],"mmm")</f>
        <v>May</v>
      </c>
      <c r="V4118">
        <f>YEAR(Table1[[#This Row],[Booking_Date]])</f>
        <v>2024</v>
      </c>
      <c r="W4118" t="s">
        <v>75</v>
      </c>
      <c r="X4118" t="str">
        <f>IF(Table1[[#This Row],[Freight_Cost]]&gt;50000,"High","Low")</f>
        <v>High</v>
      </c>
      <c r="Y4118" s="5" t="str">
        <f>IF(Table1[[#This Row],[Profit]]&gt;10000,"Good","Average")</f>
        <v>Average</v>
      </c>
      <c r="Z4118" s="5" t="str" cm="1">
        <f t="array" ref="Z4118">_xlfn.IFS(K4118&lt;=5,"Excellent",K4118&lt;=10,"Good",TRUE,"Delayed")</f>
        <v>Excellent</v>
      </c>
      <c r="AA4118" s="5" t="str">
        <f>_xlfn.XLOOKUP(Table1[[#This Row],[Shipment_ID]],A:A,E:E)</f>
        <v>Hapag-Lloyd</v>
      </c>
      <c r="AB4118" s="5">
        <f t="shared" si="64"/>
        <v>6172.38</v>
      </c>
    </row>
    <row r="4119" spans="1:28">
      <c r="A4119" t="s">
        <v>4313</v>
      </c>
      <c r="B4119" s="1">
        <v>45337</v>
      </c>
      <c r="C4119" t="s">
        <v>115</v>
      </c>
      <c r="D4119" t="s">
        <v>72</v>
      </c>
      <c r="E4119" t="s">
        <v>31</v>
      </c>
      <c r="F4119" t="s">
        <v>32</v>
      </c>
      <c r="G4119" t="s">
        <v>84</v>
      </c>
      <c r="H4119">
        <v>12.06</v>
      </c>
      <c r="I4119">
        <v>2523</v>
      </c>
      <c r="J4119">
        <v>102.5</v>
      </c>
      <c r="K4119">
        <v>7</v>
      </c>
      <c r="L4119" t="s">
        <v>44</v>
      </c>
      <c r="M4119" t="s">
        <v>35</v>
      </c>
      <c r="N4119">
        <v>57430</v>
      </c>
      <c r="O4119" t="s">
        <v>686</v>
      </c>
      <c r="P4119" t="s">
        <v>54</v>
      </c>
      <c r="Q4119">
        <v>83.1</v>
      </c>
      <c r="R4119">
        <v>5528.4</v>
      </c>
      <c r="S4119">
        <v>1910.14</v>
      </c>
      <c r="T4119">
        <v>8866.48</v>
      </c>
      <c r="U4119" t="str">
        <f>TEXT(Table1[[#This Row],[Booking_Date]],"mmm")</f>
        <v>Feb</v>
      </c>
      <c r="V4119">
        <f>YEAR(Table1[[#This Row],[Booking_Date]])</f>
        <v>2024</v>
      </c>
      <c r="W4119" t="s">
        <v>38</v>
      </c>
      <c r="X4119" t="str">
        <f>IF(Table1[[#This Row],[Freight_Cost]]&gt;50000,"High","Low")</f>
        <v>High</v>
      </c>
      <c r="Y4119" s="5" t="str">
        <f>IF(Table1[[#This Row],[Profit]]&gt;10000,"Good","Average")</f>
        <v>Average</v>
      </c>
      <c r="Z4119" s="5" t="str" cm="1">
        <f t="array" ref="Z4119">_xlfn.IFS(K4119&lt;=5,"Excellent",K4119&lt;=10,"Good",TRUE,"Delayed")</f>
        <v>Good</v>
      </c>
      <c r="AA4119" s="5" t="str">
        <f>_xlfn.XLOOKUP(Table1[[#This Row],[Shipment_ID]],A:A,E:E)</f>
        <v>Hapag-Lloyd</v>
      </c>
      <c r="AB4119" s="5">
        <f t="shared" si="64"/>
        <v>8866.48</v>
      </c>
    </row>
    <row r="4120" spans="1:28">
      <c r="A4120" t="s">
        <v>4314</v>
      </c>
      <c r="B4120" s="1">
        <v>45502</v>
      </c>
      <c r="C4120" t="s">
        <v>115</v>
      </c>
      <c r="D4120" t="s">
        <v>65</v>
      </c>
      <c r="E4120" t="s">
        <v>42</v>
      </c>
      <c r="F4120" t="s">
        <v>32</v>
      </c>
      <c r="G4120" t="s">
        <v>52</v>
      </c>
      <c r="H4120">
        <v>18.09</v>
      </c>
      <c r="I4120">
        <v>647</v>
      </c>
      <c r="J4120">
        <v>89.98</v>
      </c>
      <c r="K4120">
        <v>2</v>
      </c>
      <c r="L4120" t="s">
        <v>68</v>
      </c>
      <c r="M4120" t="s">
        <v>60</v>
      </c>
      <c r="N4120">
        <v>37342.6</v>
      </c>
      <c r="O4120" t="s">
        <v>254</v>
      </c>
      <c r="P4120" t="s">
        <v>74</v>
      </c>
      <c r="Q4120">
        <v>88.08</v>
      </c>
      <c r="R4120">
        <v>2017.6</v>
      </c>
      <c r="S4120">
        <v>4022.99</v>
      </c>
      <c r="T4120">
        <v>6274.58</v>
      </c>
      <c r="U4120" t="str">
        <f>TEXT(Table1[[#This Row],[Booking_Date]],"mmm")</f>
        <v>Jul</v>
      </c>
      <c r="V4120">
        <f>YEAR(Table1[[#This Row],[Booking_Date]])</f>
        <v>2024</v>
      </c>
      <c r="W4120" t="s">
        <v>48</v>
      </c>
      <c r="X4120" t="str">
        <f>IF(Table1[[#This Row],[Freight_Cost]]&gt;50000,"High","Low")</f>
        <v>Low</v>
      </c>
      <c r="Y4120" s="5" t="str">
        <f>IF(Table1[[#This Row],[Profit]]&gt;10000,"Good","Average")</f>
        <v>Average</v>
      </c>
      <c r="Z4120" s="5" t="str" cm="1">
        <f t="array" ref="Z4120">_xlfn.IFS(K4120&lt;=5,"Excellent",K4120&lt;=10,"Good",TRUE,"Delayed")</f>
        <v>Excellent</v>
      </c>
      <c r="AA4120" s="5" t="str">
        <f>_xlfn.XLOOKUP(Table1[[#This Row],[Shipment_ID]],A:A,E:E)</f>
        <v>CMA CGM</v>
      </c>
      <c r="AB4120" s="5">
        <f t="shared" si="64"/>
        <v>6274.58</v>
      </c>
    </row>
    <row r="4121" spans="1:28">
      <c r="A4121" t="s">
        <v>4315</v>
      </c>
      <c r="B4121" s="1">
        <v>45700</v>
      </c>
      <c r="C4121" t="s">
        <v>121</v>
      </c>
      <c r="D4121" t="s">
        <v>30</v>
      </c>
      <c r="E4121" t="s">
        <v>57</v>
      </c>
      <c r="F4121" t="s">
        <v>58</v>
      </c>
      <c r="G4121" t="s">
        <v>59</v>
      </c>
      <c r="H4121">
        <v>26.23</v>
      </c>
      <c r="I4121">
        <v>332</v>
      </c>
      <c r="J4121">
        <v>85.05</v>
      </c>
      <c r="K4121">
        <v>2</v>
      </c>
      <c r="L4121" t="s">
        <v>68</v>
      </c>
      <c r="M4121" t="s">
        <v>60</v>
      </c>
      <c r="N4121">
        <v>52297</v>
      </c>
      <c r="O4121" t="s">
        <v>46</v>
      </c>
      <c r="P4121" t="s">
        <v>47</v>
      </c>
      <c r="Q4121">
        <v>85.85</v>
      </c>
      <c r="R4121">
        <v>1713.2</v>
      </c>
      <c r="S4121">
        <v>3481.62</v>
      </c>
      <c r="T4121">
        <v>8043.3</v>
      </c>
      <c r="U4121" t="str">
        <f>TEXT(Table1[[#This Row],[Booking_Date]],"mmm")</f>
        <v>Feb</v>
      </c>
      <c r="V4121">
        <f>YEAR(Table1[[#This Row],[Booking_Date]])</f>
        <v>2025</v>
      </c>
      <c r="W4121" t="s">
        <v>38</v>
      </c>
      <c r="X4121" t="str">
        <f>IF(Table1[[#This Row],[Freight_Cost]]&gt;50000,"High","Low")</f>
        <v>High</v>
      </c>
      <c r="Y4121" s="5" t="str">
        <f>IF(Table1[[#This Row],[Profit]]&gt;10000,"Good","Average")</f>
        <v>Average</v>
      </c>
      <c r="Z4121" s="5" t="str" cm="1">
        <f t="array" ref="Z4121">_xlfn.IFS(K4121&lt;=5,"Excellent",K4121&lt;=10,"Good",TRUE,"Delayed")</f>
        <v>Excellent</v>
      </c>
      <c r="AA4121" s="5" t="str">
        <f>_xlfn.XLOOKUP(Table1[[#This Row],[Shipment_ID]],A:A,E:E)</f>
        <v>Evergreen</v>
      </c>
      <c r="AB4121" s="5">
        <f t="shared" si="64"/>
        <v>8043.3</v>
      </c>
    </row>
    <row r="4122" spans="1:28">
      <c r="A4122" t="s">
        <v>4316</v>
      </c>
      <c r="B4122" s="1">
        <v>45492</v>
      </c>
      <c r="C4122" t="s">
        <v>115</v>
      </c>
      <c r="D4122" t="s">
        <v>108</v>
      </c>
      <c r="E4122" t="s">
        <v>83</v>
      </c>
      <c r="F4122" t="s">
        <v>32</v>
      </c>
      <c r="G4122" t="s">
        <v>90</v>
      </c>
      <c r="H4122">
        <v>10.94</v>
      </c>
      <c r="I4122">
        <v>884</v>
      </c>
      <c r="J4122">
        <v>95.27</v>
      </c>
      <c r="K4122">
        <v>4</v>
      </c>
      <c r="L4122" t="s">
        <v>68</v>
      </c>
      <c r="M4122" t="s">
        <v>35</v>
      </c>
      <c r="N4122">
        <v>38386.400000000001</v>
      </c>
      <c r="O4122" t="s">
        <v>277</v>
      </c>
      <c r="P4122" t="s">
        <v>70</v>
      </c>
      <c r="Q4122">
        <v>86.09</v>
      </c>
      <c r="R4122">
        <v>2205.6</v>
      </c>
      <c r="S4122">
        <v>3536.18</v>
      </c>
      <c r="T4122">
        <v>5571.21</v>
      </c>
      <c r="U4122" t="str">
        <f>TEXT(Table1[[#This Row],[Booking_Date]],"mmm")</f>
        <v>Jul</v>
      </c>
      <c r="V4122">
        <f>YEAR(Table1[[#This Row],[Booking_Date]])</f>
        <v>2024</v>
      </c>
      <c r="W4122" t="s">
        <v>48</v>
      </c>
      <c r="X4122" t="str">
        <f>IF(Table1[[#This Row],[Freight_Cost]]&gt;50000,"High","Low")</f>
        <v>Low</v>
      </c>
      <c r="Y4122" s="5" t="str">
        <f>IF(Table1[[#This Row],[Profit]]&gt;10000,"Good","Average")</f>
        <v>Average</v>
      </c>
      <c r="Z4122" s="5" t="str" cm="1">
        <f t="array" ref="Z4122">_xlfn.IFS(K4122&lt;=5,"Excellent",K4122&lt;=10,"Good",TRUE,"Delayed")</f>
        <v>Excellent</v>
      </c>
      <c r="AA4122" s="5" t="str">
        <f>_xlfn.XLOOKUP(Table1[[#This Row],[Shipment_ID]],A:A,E:E)</f>
        <v>MSC</v>
      </c>
      <c r="AB4122" s="5">
        <f t="shared" si="64"/>
        <v>5571.21</v>
      </c>
    </row>
    <row r="4123" spans="1:28">
      <c r="A4123" t="s">
        <v>4317</v>
      </c>
      <c r="B4123" s="1">
        <v>45823</v>
      </c>
      <c r="C4123" t="s">
        <v>115</v>
      </c>
      <c r="D4123" t="s">
        <v>72</v>
      </c>
      <c r="E4123" t="s">
        <v>102</v>
      </c>
      <c r="F4123" t="s">
        <v>58</v>
      </c>
      <c r="G4123" t="s">
        <v>84</v>
      </c>
      <c r="H4123">
        <v>22.66</v>
      </c>
      <c r="I4123">
        <v>2111</v>
      </c>
      <c r="J4123">
        <v>88.44</v>
      </c>
      <c r="K4123">
        <v>7</v>
      </c>
      <c r="L4123" t="s">
        <v>34</v>
      </c>
      <c r="M4123" t="s">
        <v>60</v>
      </c>
      <c r="N4123">
        <v>73338.8</v>
      </c>
      <c r="O4123" t="s">
        <v>216</v>
      </c>
      <c r="P4123" t="s">
        <v>37</v>
      </c>
      <c r="Q4123">
        <v>85.43</v>
      </c>
      <c r="R4123">
        <v>5128.3999999999996</v>
      </c>
      <c r="S4123">
        <v>4358.03</v>
      </c>
      <c r="T4123">
        <v>10649.17</v>
      </c>
      <c r="U4123" t="str">
        <f>TEXT(Table1[[#This Row],[Booking_Date]],"mmm")</f>
        <v>Jun</v>
      </c>
      <c r="V4123">
        <f>YEAR(Table1[[#This Row],[Booking_Date]])</f>
        <v>2025</v>
      </c>
      <c r="W4123" t="s">
        <v>75</v>
      </c>
      <c r="X4123" t="str">
        <f>IF(Table1[[#This Row],[Freight_Cost]]&gt;50000,"High","Low")</f>
        <v>High</v>
      </c>
      <c r="Y4123" s="5" t="str">
        <f>IF(Table1[[#This Row],[Profit]]&gt;10000,"Good","Average")</f>
        <v>Good</v>
      </c>
      <c r="Z4123" s="5" t="str" cm="1">
        <f t="array" ref="Z4123">_xlfn.IFS(K4123&lt;=5,"Excellent",K4123&lt;=10,"Good",TRUE,"Delayed")</f>
        <v>Good</v>
      </c>
      <c r="AA4123" s="5" t="str">
        <f>_xlfn.XLOOKUP(Table1[[#This Row],[Shipment_ID]],A:A,E:E)</f>
        <v>Maersk</v>
      </c>
      <c r="AB4123" s="5">
        <f t="shared" si="64"/>
        <v>10649.17</v>
      </c>
    </row>
    <row r="4124" spans="1:28">
      <c r="A4124" t="s">
        <v>4318</v>
      </c>
      <c r="B4124" s="1">
        <v>45929</v>
      </c>
      <c r="C4124" t="s">
        <v>29</v>
      </c>
      <c r="D4124" t="s">
        <v>82</v>
      </c>
      <c r="E4124" t="s">
        <v>66</v>
      </c>
      <c r="F4124" t="s">
        <v>58</v>
      </c>
      <c r="G4124" t="s">
        <v>67</v>
      </c>
      <c r="H4124">
        <v>17.899999999999999</v>
      </c>
      <c r="I4124">
        <v>537</v>
      </c>
      <c r="J4124">
        <v>96.59</v>
      </c>
      <c r="K4124">
        <v>2</v>
      </c>
      <c r="L4124" t="s">
        <v>68</v>
      </c>
      <c r="M4124" t="s">
        <v>35</v>
      </c>
      <c r="N4124">
        <v>52644.800000000003</v>
      </c>
      <c r="O4124" t="s">
        <v>450</v>
      </c>
      <c r="P4124" t="s">
        <v>70</v>
      </c>
      <c r="Q4124">
        <v>86.08</v>
      </c>
      <c r="R4124">
        <v>1790</v>
      </c>
      <c r="S4124">
        <v>4847.71</v>
      </c>
      <c r="T4124">
        <v>7358.95</v>
      </c>
      <c r="U4124" t="str">
        <f>TEXT(Table1[[#This Row],[Booking_Date]],"mmm")</f>
        <v>Sep</v>
      </c>
      <c r="V4124">
        <f>YEAR(Table1[[#This Row],[Booking_Date]])</f>
        <v>2025</v>
      </c>
      <c r="W4124" t="s">
        <v>48</v>
      </c>
      <c r="X4124" t="str">
        <f>IF(Table1[[#This Row],[Freight_Cost]]&gt;50000,"High","Low")</f>
        <v>High</v>
      </c>
      <c r="Y4124" s="5" t="str">
        <f>IF(Table1[[#This Row],[Profit]]&gt;10000,"Good","Average")</f>
        <v>Average</v>
      </c>
      <c r="Z4124" s="5" t="str" cm="1">
        <f t="array" ref="Z4124">_xlfn.IFS(K4124&lt;=5,"Excellent",K4124&lt;=10,"Good",TRUE,"Delayed")</f>
        <v>Excellent</v>
      </c>
      <c r="AA4124" s="5" t="str">
        <f>_xlfn.XLOOKUP(Table1[[#This Row],[Shipment_ID]],A:A,E:E)</f>
        <v>COSCO</v>
      </c>
      <c r="AB4124" s="5">
        <f t="shared" si="64"/>
        <v>7358.95</v>
      </c>
    </row>
    <row r="4125" spans="1:28">
      <c r="A4125" t="s">
        <v>4319</v>
      </c>
      <c r="B4125" s="1">
        <v>45789</v>
      </c>
      <c r="C4125" t="s">
        <v>50</v>
      </c>
      <c r="D4125" t="s">
        <v>108</v>
      </c>
      <c r="E4125" t="s">
        <v>99</v>
      </c>
      <c r="F4125" t="s">
        <v>58</v>
      </c>
      <c r="G4125" t="s">
        <v>84</v>
      </c>
      <c r="H4125">
        <v>23.56</v>
      </c>
      <c r="I4125">
        <v>2409</v>
      </c>
      <c r="J4125">
        <v>98.25</v>
      </c>
      <c r="K4125">
        <v>6</v>
      </c>
      <c r="L4125" t="s">
        <v>44</v>
      </c>
      <c r="M4125" t="s">
        <v>45</v>
      </c>
      <c r="N4125">
        <v>75402</v>
      </c>
      <c r="O4125" t="s">
        <v>360</v>
      </c>
      <c r="P4125" t="s">
        <v>78</v>
      </c>
      <c r="Q4125">
        <v>83.57</v>
      </c>
      <c r="R4125">
        <v>5760.4</v>
      </c>
      <c r="S4125">
        <v>2799.35</v>
      </c>
      <c r="T4125">
        <v>10313.129999999999</v>
      </c>
      <c r="U4125" t="str">
        <f>TEXT(Table1[[#This Row],[Booking_Date]],"mmm")</f>
        <v>May</v>
      </c>
      <c r="V4125">
        <f>YEAR(Table1[[#This Row],[Booking_Date]])</f>
        <v>2025</v>
      </c>
      <c r="W4125" t="s">
        <v>75</v>
      </c>
      <c r="X4125" t="str">
        <f>IF(Table1[[#This Row],[Freight_Cost]]&gt;50000,"High","Low")</f>
        <v>High</v>
      </c>
      <c r="Y4125" s="5" t="str">
        <f>IF(Table1[[#This Row],[Profit]]&gt;10000,"Good","Average")</f>
        <v>Good</v>
      </c>
      <c r="Z4125" s="5" t="str" cm="1">
        <f t="array" ref="Z4125">_xlfn.IFS(K4125&lt;=5,"Excellent",K4125&lt;=10,"Good",TRUE,"Delayed")</f>
        <v>Good</v>
      </c>
      <c r="AA4125" s="5" t="str">
        <f>_xlfn.XLOOKUP(Table1[[#This Row],[Shipment_ID]],A:A,E:E)</f>
        <v>ONE</v>
      </c>
      <c r="AB4125" s="5">
        <f t="shared" si="64"/>
        <v>10313.129999999999</v>
      </c>
    </row>
    <row r="4126" spans="1:28">
      <c r="A4126" t="s">
        <v>4320</v>
      </c>
      <c r="B4126" s="1">
        <v>45393</v>
      </c>
      <c r="C4126" t="s">
        <v>50</v>
      </c>
      <c r="D4126" t="s">
        <v>41</v>
      </c>
      <c r="E4126" t="s">
        <v>83</v>
      </c>
      <c r="F4126" t="s">
        <v>58</v>
      </c>
      <c r="G4126" t="s">
        <v>52</v>
      </c>
      <c r="H4126">
        <v>25.29</v>
      </c>
      <c r="I4126">
        <v>462</v>
      </c>
      <c r="J4126">
        <v>94.39</v>
      </c>
      <c r="K4126">
        <v>2</v>
      </c>
      <c r="L4126" t="s">
        <v>68</v>
      </c>
      <c r="M4126" t="s">
        <v>35</v>
      </c>
      <c r="N4126">
        <v>58131.8</v>
      </c>
      <c r="O4126" t="s">
        <v>268</v>
      </c>
      <c r="P4126" t="s">
        <v>47</v>
      </c>
      <c r="Q4126">
        <v>81.75</v>
      </c>
      <c r="R4126">
        <v>1935.6</v>
      </c>
      <c r="S4126">
        <v>3586.84</v>
      </c>
      <c r="T4126">
        <v>4917.38</v>
      </c>
      <c r="U4126" t="str">
        <f>TEXT(Table1[[#This Row],[Booking_Date]],"mmm")</f>
        <v>Apr</v>
      </c>
      <c r="V4126">
        <f>YEAR(Table1[[#This Row],[Booking_Date]])</f>
        <v>2024</v>
      </c>
      <c r="W4126" t="s">
        <v>75</v>
      </c>
      <c r="X4126" t="str">
        <f>IF(Table1[[#This Row],[Freight_Cost]]&gt;50000,"High","Low")</f>
        <v>High</v>
      </c>
      <c r="Y4126" s="5" t="str">
        <f>IF(Table1[[#This Row],[Profit]]&gt;10000,"Good","Average")</f>
        <v>Average</v>
      </c>
      <c r="Z4126" s="5" t="str" cm="1">
        <f t="array" ref="Z4126">_xlfn.IFS(K4126&lt;=5,"Excellent",K4126&lt;=10,"Good",TRUE,"Delayed")</f>
        <v>Excellent</v>
      </c>
      <c r="AA4126" s="5" t="str">
        <f>_xlfn.XLOOKUP(Table1[[#This Row],[Shipment_ID]],A:A,E:E)</f>
        <v>MSC</v>
      </c>
      <c r="AB4126" s="5">
        <f t="shared" si="64"/>
        <v>4917.38</v>
      </c>
    </row>
    <row r="4127" spans="1:28">
      <c r="A4127" t="s">
        <v>4321</v>
      </c>
      <c r="B4127" s="1">
        <v>45951</v>
      </c>
      <c r="C4127" t="s">
        <v>64</v>
      </c>
      <c r="D4127" t="s">
        <v>82</v>
      </c>
      <c r="E4127" t="s">
        <v>83</v>
      </c>
      <c r="F4127" t="s">
        <v>58</v>
      </c>
      <c r="G4127" t="s">
        <v>59</v>
      </c>
      <c r="H4127">
        <v>20.28</v>
      </c>
      <c r="I4127">
        <v>2369</v>
      </c>
      <c r="J4127">
        <v>102.72</v>
      </c>
      <c r="K4127">
        <v>6</v>
      </c>
      <c r="L4127" t="s">
        <v>68</v>
      </c>
      <c r="M4127" t="s">
        <v>45</v>
      </c>
      <c r="N4127">
        <v>75006.399999999994</v>
      </c>
      <c r="O4127" t="s">
        <v>69</v>
      </c>
      <c r="P4127" t="s">
        <v>47</v>
      </c>
      <c r="Q4127">
        <v>88.55</v>
      </c>
      <c r="R4127">
        <v>5549.2</v>
      </c>
      <c r="S4127">
        <v>1603.21</v>
      </c>
      <c r="T4127">
        <v>11474.83</v>
      </c>
      <c r="U4127" t="str">
        <f>TEXT(Table1[[#This Row],[Booking_Date]],"mmm")</f>
        <v>Oct</v>
      </c>
      <c r="V4127">
        <f>YEAR(Table1[[#This Row],[Booking_Date]])</f>
        <v>2025</v>
      </c>
      <c r="W4127" t="s">
        <v>104</v>
      </c>
      <c r="X4127" t="str">
        <f>IF(Table1[[#This Row],[Freight_Cost]]&gt;50000,"High","Low")</f>
        <v>High</v>
      </c>
      <c r="Y4127" s="5" t="str">
        <f>IF(Table1[[#This Row],[Profit]]&gt;10000,"Good","Average")</f>
        <v>Good</v>
      </c>
      <c r="Z4127" s="5" t="str" cm="1">
        <f t="array" ref="Z4127">_xlfn.IFS(K4127&lt;=5,"Excellent",K4127&lt;=10,"Good",TRUE,"Delayed")</f>
        <v>Good</v>
      </c>
      <c r="AA4127" s="5" t="str">
        <f>_xlfn.XLOOKUP(Table1[[#This Row],[Shipment_ID]],A:A,E:E)</f>
        <v>MSC</v>
      </c>
      <c r="AB4127" s="5">
        <f t="shared" si="64"/>
        <v>11474.83</v>
      </c>
    </row>
    <row r="4128" spans="1:28">
      <c r="A4128" t="s">
        <v>4322</v>
      </c>
      <c r="B4128" s="1">
        <v>45611</v>
      </c>
      <c r="C4128" t="s">
        <v>121</v>
      </c>
      <c r="D4128" t="s">
        <v>82</v>
      </c>
      <c r="E4128" t="s">
        <v>66</v>
      </c>
      <c r="F4128" t="s">
        <v>32</v>
      </c>
      <c r="G4128" t="s">
        <v>67</v>
      </c>
      <c r="H4128">
        <v>16.59</v>
      </c>
      <c r="I4128">
        <v>1423</v>
      </c>
      <c r="J4128">
        <v>101.33</v>
      </c>
      <c r="K4128">
        <v>5</v>
      </c>
      <c r="L4128" t="s">
        <v>44</v>
      </c>
      <c r="M4128" t="s">
        <v>45</v>
      </c>
      <c r="N4128">
        <v>45666.6</v>
      </c>
      <c r="O4128" t="s">
        <v>248</v>
      </c>
      <c r="P4128" t="s">
        <v>74</v>
      </c>
      <c r="Q4128">
        <v>88.67</v>
      </c>
      <c r="R4128">
        <v>3509.6</v>
      </c>
      <c r="S4128">
        <v>4365.08</v>
      </c>
      <c r="T4128">
        <v>6947.82</v>
      </c>
      <c r="U4128" t="str">
        <f>TEXT(Table1[[#This Row],[Booking_Date]],"mmm")</f>
        <v>Nov</v>
      </c>
      <c r="V4128">
        <f>YEAR(Table1[[#This Row],[Booking_Date]])</f>
        <v>2024</v>
      </c>
      <c r="W4128" t="s">
        <v>104</v>
      </c>
      <c r="X4128" t="str">
        <f>IF(Table1[[#This Row],[Freight_Cost]]&gt;50000,"High","Low")</f>
        <v>Low</v>
      </c>
      <c r="Y4128" s="5" t="str">
        <f>IF(Table1[[#This Row],[Profit]]&gt;10000,"Good","Average")</f>
        <v>Average</v>
      </c>
      <c r="Z4128" s="5" t="str" cm="1">
        <f t="array" ref="Z4128">_xlfn.IFS(K4128&lt;=5,"Excellent",K4128&lt;=10,"Good",TRUE,"Delayed")</f>
        <v>Excellent</v>
      </c>
      <c r="AA4128" s="5" t="str">
        <f>_xlfn.XLOOKUP(Table1[[#This Row],[Shipment_ID]],A:A,E:E)</f>
        <v>COSCO</v>
      </c>
      <c r="AB4128" s="5">
        <f t="shared" si="64"/>
        <v>6947.82</v>
      </c>
    </row>
    <row r="4129" spans="1:28">
      <c r="A4129" t="s">
        <v>4323</v>
      </c>
      <c r="B4129" s="1">
        <v>45895</v>
      </c>
      <c r="C4129" t="s">
        <v>89</v>
      </c>
      <c r="D4129" t="s">
        <v>51</v>
      </c>
      <c r="E4129" t="s">
        <v>57</v>
      </c>
      <c r="F4129" t="s">
        <v>58</v>
      </c>
      <c r="G4129" t="s">
        <v>59</v>
      </c>
      <c r="H4129">
        <v>20.49</v>
      </c>
      <c r="I4129">
        <v>1444</v>
      </c>
      <c r="J4129">
        <v>87.59</v>
      </c>
      <c r="K4129">
        <v>4</v>
      </c>
      <c r="L4129" t="s">
        <v>44</v>
      </c>
      <c r="M4129" t="s">
        <v>45</v>
      </c>
      <c r="N4129">
        <v>59779.8</v>
      </c>
      <c r="O4129" t="s">
        <v>180</v>
      </c>
      <c r="P4129" t="s">
        <v>78</v>
      </c>
      <c r="Q4129">
        <v>81.87</v>
      </c>
      <c r="R4129">
        <v>3707.6</v>
      </c>
      <c r="S4129">
        <v>3222.97</v>
      </c>
      <c r="T4129">
        <v>5528.14</v>
      </c>
      <c r="U4129" t="str">
        <f>TEXT(Table1[[#This Row],[Booking_Date]],"mmm")</f>
        <v>Aug</v>
      </c>
      <c r="V4129">
        <f>YEAR(Table1[[#This Row],[Booking_Date]])</f>
        <v>2025</v>
      </c>
      <c r="W4129" t="s">
        <v>48</v>
      </c>
      <c r="X4129" t="str">
        <f>IF(Table1[[#This Row],[Freight_Cost]]&gt;50000,"High","Low")</f>
        <v>High</v>
      </c>
      <c r="Y4129" s="5" t="str">
        <f>IF(Table1[[#This Row],[Profit]]&gt;10000,"Good","Average")</f>
        <v>Average</v>
      </c>
      <c r="Z4129" s="5" t="str" cm="1">
        <f t="array" ref="Z4129">_xlfn.IFS(K4129&lt;=5,"Excellent",K4129&lt;=10,"Good",TRUE,"Delayed")</f>
        <v>Excellent</v>
      </c>
      <c r="AA4129" s="5" t="str">
        <f>_xlfn.XLOOKUP(Table1[[#This Row],[Shipment_ID]],A:A,E:E)</f>
        <v>Evergreen</v>
      </c>
      <c r="AB4129" s="5">
        <f t="shared" si="64"/>
        <v>5528.14</v>
      </c>
    </row>
    <row r="4130" spans="1:28">
      <c r="A4130" t="s">
        <v>4324</v>
      </c>
      <c r="B4130" s="1">
        <v>46157</v>
      </c>
      <c r="C4130" t="s">
        <v>50</v>
      </c>
      <c r="D4130" t="s">
        <v>108</v>
      </c>
      <c r="E4130" t="s">
        <v>31</v>
      </c>
      <c r="F4130" t="s">
        <v>58</v>
      </c>
      <c r="G4130" t="s">
        <v>33</v>
      </c>
      <c r="H4130">
        <v>23.93</v>
      </c>
      <c r="I4130">
        <v>345</v>
      </c>
      <c r="J4130">
        <v>96.58</v>
      </c>
      <c r="K4130">
        <v>2</v>
      </c>
      <c r="L4130" t="s">
        <v>68</v>
      </c>
      <c r="M4130" t="s">
        <v>45</v>
      </c>
      <c r="N4130">
        <v>53266.6</v>
      </c>
      <c r="O4130" t="s">
        <v>85</v>
      </c>
      <c r="P4130" t="s">
        <v>70</v>
      </c>
      <c r="Q4130">
        <v>83.25</v>
      </c>
      <c r="R4130">
        <v>1647.2</v>
      </c>
      <c r="S4130">
        <v>1684.87</v>
      </c>
      <c r="T4130">
        <v>8986.67</v>
      </c>
      <c r="U4130" t="str">
        <f>TEXT(Table1[[#This Row],[Booking_Date]],"mmm")</f>
        <v>May</v>
      </c>
      <c r="V4130">
        <f>YEAR(Table1[[#This Row],[Booking_Date]])</f>
        <v>2026</v>
      </c>
      <c r="W4130" t="s">
        <v>75</v>
      </c>
      <c r="X4130" t="str">
        <f>IF(Table1[[#This Row],[Freight_Cost]]&gt;50000,"High","Low")</f>
        <v>High</v>
      </c>
      <c r="Y4130" s="5" t="str">
        <f>IF(Table1[[#This Row],[Profit]]&gt;10000,"Good","Average")</f>
        <v>Average</v>
      </c>
      <c r="Z4130" s="5" t="str" cm="1">
        <f t="array" ref="Z4130">_xlfn.IFS(K4130&lt;=5,"Excellent",K4130&lt;=10,"Good",TRUE,"Delayed")</f>
        <v>Excellent</v>
      </c>
      <c r="AA4130" s="5" t="str">
        <f>_xlfn.XLOOKUP(Table1[[#This Row],[Shipment_ID]],A:A,E:E)</f>
        <v>Hapag-Lloyd</v>
      </c>
      <c r="AB4130" s="5">
        <f t="shared" si="64"/>
        <v>8986.67</v>
      </c>
    </row>
    <row r="4131" spans="1:28">
      <c r="A4131" t="s">
        <v>4325</v>
      </c>
      <c r="B4131" s="1">
        <v>45384</v>
      </c>
      <c r="C4131" t="s">
        <v>89</v>
      </c>
      <c r="D4131" t="s">
        <v>56</v>
      </c>
      <c r="E4131" t="s">
        <v>102</v>
      </c>
      <c r="F4131" t="s">
        <v>32</v>
      </c>
      <c r="G4131" t="s">
        <v>84</v>
      </c>
      <c r="H4131">
        <v>25.03</v>
      </c>
      <c r="I4131">
        <v>302</v>
      </c>
      <c r="J4131">
        <v>100.43</v>
      </c>
      <c r="K4131">
        <v>2</v>
      </c>
      <c r="L4131" t="s">
        <v>34</v>
      </c>
      <c r="M4131" t="s">
        <v>60</v>
      </c>
      <c r="N4131">
        <v>43202.6</v>
      </c>
      <c r="O4131" t="s">
        <v>73</v>
      </c>
      <c r="P4131" t="s">
        <v>37</v>
      </c>
      <c r="Q4131">
        <v>86.37</v>
      </c>
      <c r="R4131">
        <v>1605.2</v>
      </c>
      <c r="S4131">
        <v>4463.1899999999996</v>
      </c>
      <c r="T4131">
        <v>6296.27</v>
      </c>
      <c r="U4131" t="str">
        <f>TEXT(Table1[[#This Row],[Booking_Date]],"mmm")</f>
        <v>Apr</v>
      </c>
      <c r="V4131">
        <f>YEAR(Table1[[#This Row],[Booking_Date]])</f>
        <v>2024</v>
      </c>
      <c r="W4131" t="s">
        <v>75</v>
      </c>
      <c r="X4131" t="str">
        <f>IF(Table1[[#This Row],[Freight_Cost]]&gt;50000,"High","Low")</f>
        <v>Low</v>
      </c>
      <c r="Y4131" s="5" t="str">
        <f>IF(Table1[[#This Row],[Profit]]&gt;10000,"Good","Average")</f>
        <v>Average</v>
      </c>
      <c r="Z4131" s="5" t="str" cm="1">
        <f t="array" ref="Z4131">_xlfn.IFS(K4131&lt;=5,"Excellent",K4131&lt;=10,"Good",TRUE,"Delayed")</f>
        <v>Excellent</v>
      </c>
      <c r="AA4131" s="5" t="str">
        <f>_xlfn.XLOOKUP(Table1[[#This Row],[Shipment_ID]],A:A,E:E)</f>
        <v>Maersk</v>
      </c>
      <c r="AB4131" s="5">
        <f t="shared" si="64"/>
        <v>6296.27</v>
      </c>
    </row>
    <row r="4132" spans="1:28">
      <c r="A4132" t="s">
        <v>4326</v>
      </c>
      <c r="B4132" s="1">
        <v>45475</v>
      </c>
      <c r="C4132" t="s">
        <v>29</v>
      </c>
      <c r="D4132" t="s">
        <v>108</v>
      </c>
      <c r="E4132" t="s">
        <v>102</v>
      </c>
      <c r="F4132" t="s">
        <v>58</v>
      </c>
      <c r="G4132" t="s">
        <v>84</v>
      </c>
      <c r="H4132">
        <v>17.02</v>
      </c>
      <c r="I4132">
        <v>2306</v>
      </c>
      <c r="J4132">
        <v>97.36</v>
      </c>
      <c r="K4132">
        <v>6</v>
      </c>
      <c r="L4132" t="s">
        <v>68</v>
      </c>
      <c r="M4132" t="s">
        <v>60</v>
      </c>
      <c r="N4132">
        <v>69173.2</v>
      </c>
      <c r="O4132" t="s">
        <v>368</v>
      </c>
      <c r="P4132" t="s">
        <v>70</v>
      </c>
      <c r="Q4132">
        <v>85.7</v>
      </c>
      <c r="R4132">
        <v>5292.8</v>
      </c>
      <c r="S4132">
        <v>3089.7</v>
      </c>
      <c r="T4132">
        <v>7008.94</v>
      </c>
      <c r="U4132" t="str">
        <f>TEXT(Table1[[#This Row],[Booking_Date]],"mmm")</f>
        <v>Jul</v>
      </c>
      <c r="V4132">
        <f>YEAR(Table1[[#This Row],[Booking_Date]])</f>
        <v>2024</v>
      </c>
      <c r="W4132" t="s">
        <v>48</v>
      </c>
      <c r="X4132" t="str">
        <f>IF(Table1[[#This Row],[Freight_Cost]]&gt;50000,"High","Low")</f>
        <v>High</v>
      </c>
      <c r="Y4132" s="5" t="str">
        <f>IF(Table1[[#This Row],[Profit]]&gt;10000,"Good","Average")</f>
        <v>Average</v>
      </c>
      <c r="Z4132" s="5" t="str" cm="1">
        <f t="array" ref="Z4132">_xlfn.IFS(K4132&lt;=5,"Excellent",K4132&lt;=10,"Good",TRUE,"Delayed")</f>
        <v>Good</v>
      </c>
      <c r="AA4132" s="5" t="str">
        <f>_xlfn.XLOOKUP(Table1[[#This Row],[Shipment_ID]],A:A,E:E)</f>
        <v>Maersk</v>
      </c>
      <c r="AB4132" s="5">
        <f t="shared" si="64"/>
        <v>7008.94</v>
      </c>
    </row>
    <row r="4133" spans="1:28">
      <c r="A4133" t="s">
        <v>4327</v>
      </c>
      <c r="B4133" s="1">
        <v>45828</v>
      </c>
      <c r="C4133" t="s">
        <v>115</v>
      </c>
      <c r="D4133" t="s">
        <v>56</v>
      </c>
      <c r="E4133" t="s">
        <v>102</v>
      </c>
      <c r="F4133" t="s">
        <v>32</v>
      </c>
      <c r="G4133" t="s">
        <v>33</v>
      </c>
      <c r="H4133">
        <v>17.13</v>
      </c>
      <c r="I4133">
        <v>2283</v>
      </c>
      <c r="J4133">
        <v>93.57</v>
      </c>
      <c r="K4133">
        <v>5</v>
      </c>
      <c r="L4133" t="s">
        <v>68</v>
      </c>
      <c r="M4133" t="s">
        <v>60</v>
      </c>
      <c r="N4133">
        <v>56541.4</v>
      </c>
      <c r="O4133" t="s">
        <v>182</v>
      </c>
      <c r="P4133" t="s">
        <v>37</v>
      </c>
      <c r="Q4133">
        <v>87.74</v>
      </c>
      <c r="R4133">
        <v>5251.2</v>
      </c>
      <c r="S4133">
        <v>1941.52</v>
      </c>
      <c r="T4133">
        <v>7648.17</v>
      </c>
      <c r="U4133" t="str">
        <f>TEXT(Table1[[#This Row],[Booking_Date]],"mmm")</f>
        <v>Jun</v>
      </c>
      <c r="V4133">
        <f>YEAR(Table1[[#This Row],[Booking_Date]])</f>
        <v>2025</v>
      </c>
      <c r="W4133" t="s">
        <v>75</v>
      </c>
      <c r="X4133" t="str">
        <f>IF(Table1[[#This Row],[Freight_Cost]]&gt;50000,"High","Low")</f>
        <v>High</v>
      </c>
      <c r="Y4133" s="5" t="str">
        <f>IF(Table1[[#This Row],[Profit]]&gt;10000,"Good","Average")</f>
        <v>Average</v>
      </c>
      <c r="Z4133" s="5" t="str" cm="1">
        <f t="array" ref="Z4133">_xlfn.IFS(K4133&lt;=5,"Excellent",K4133&lt;=10,"Good",TRUE,"Delayed")</f>
        <v>Excellent</v>
      </c>
      <c r="AA4133" s="5" t="str">
        <f>_xlfn.XLOOKUP(Table1[[#This Row],[Shipment_ID]],A:A,E:E)</f>
        <v>Maersk</v>
      </c>
      <c r="AB4133" s="5">
        <f t="shared" si="64"/>
        <v>7648.17</v>
      </c>
    </row>
    <row r="4134" spans="1:28">
      <c r="A4134" t="s">
        <v>4328</v>
      </c>
      <c r="B4134" s="1">
        <v>45632</v>
      </c>
      <c r="C4134" t="s">
        <v>121</v>
      </c>
      <c r="D4134" t="s">
        <v>41</v>
      </c>
      <c r="E4134" t="s">
        <v>31</v>
      </c>
      <c r="F4134" t="s">
        <v>58</v>
      </c>
      <c r="G4134" t="s">
        <v>90</v>
      </c>
      <c r="H4134">
        <v>15.85</v>
      </c>
      <c r="I4134">
        <v>1895</v>
      </c>
      <c r="J4134">
        <v>91.82</v>
      </c>
      <c r="K4134">
        <v>5</v>
      </c>
      <c r="L4134" t="s">
        <v>34</v>
      </c>
      <c r="M4134" t="s">
        <v>60</v>
      </c>
      <c r="N4134">
        <v>65023.4</v>
      </c>
      <c r="O4134" t="s">
        <v>216</v>
      </c>
      <c r="P4134" t="s">
        <v>74</v>
      </c>
      <c r="Q4134">
        <v>84.68</v>
      </c>
      <c r="R4134">
        <v>4424</v>
      </c>
      <c r="S4134">
        <v>3234.37</v>
      </c>
      <c r="T4134">
        <v>6693.93</v>
      </c>
      <c r="U4134" t="str">
        <f>TEXT(Table1[[#This Row],[Booking_Date]],"mmm")</f>
        <v>Dec</v>
      </c>
      <c r="V4134">
        <f>YEAR(Table1[[#This Row],[Booking_Date]])</f>
        <v>2024</v>
      </c>
      <c r="W4134" t="s">
        <v>104</v>
      </c>
      <c r="X4134" t="str">
        <f>IF(Table1[[#This Row],[Freight_Cost]]&gt;50000,"High","Low")</f>
        <v>High</v>
      </c>
      <c r="Y4134" s="5" t="str">
        <f>IF(Table1[[#This Row],[Profit]]&gt;10000,"Good","Average")</f>
        <v>Average</v>
      </c>
      <c r="Z4134" s="5" t="str" cm="1">
        <f t="array" ref="Z4134">_xlfn.IFS(K4134&lt;=5,"Excellent",K4134&lt;=10,"Good",TRUE,"Delayed")</f>
        <v>Excellent</v>
      </c>
      <c r="AA4134" s="5" t="str">
        <f>_xlfn.XLOOKUP(Table1[[#This Row],[Shipment_ID]],A:A,E:E)</f>
        <v>Hapag-Lloyd</v>
      </c>
      <c r="AB4134" s="5">
        <f t="shared" si="64"/>
        <v>6693.93</v>
      </c>
    </row>
    <row r="4135" spans="1:28">
      <c r="A4135" t="s">
        <v>4329</v>
      </c>
      <c r="B4135" s="1">
        <v>46082</v>
      </c>
      <c r="C4135" t="s">
        <v>29</v>
      </c>
      <c r="D4135" t="s">
        <v>41</v>
      </c>
      <c r="E4135" t="s">
        <v>57</v>
      </c>
      <c r="F4135" t="s">
        <v>32</v>
      </c>
      <c r="G4135" t="s">
        <v>90</v>
      </c>
      <c r="H4135">
        <v>19.79</v>
      </c>
      <c r="I4135">
        <v>2701</v>
      </c>
      <c r="J4135">
        <v>98.52</v>
      </c>
      <c r="K4135">
        <v>7</v>
      </c>
      <c r="L4135" t="s">
        <v>34</v>
      </c>
      <c r="M4135" t="s">
        <v>60</v>
      </c>
      <c r="N4135">
        <v>67045.399999999994</v>
      </c>
      <c r="O4135" t="s">
        <v>207</v>
      </c>
      <c r="P4135" t="s">
        <v>47</v>
      </c>
      <c r="Q4135">
        <v>83.67</v>
      </c>
      <c r="R4135">
        <v>6193.6</v>
      </c>
      <c r="S4135">
        <v>2931.59</v>
      </c>
      <c r="T4135">
        <v>9549.19</v>
      </c>
      <c r="U4135" t="str">
        <f>TEXT(Table1[[#This Row],[Booking_Date]],"mmm")</f>
        <v>Mar</v>
      </c>
      <c r="V4135">
        <f>YEAR(Table1[[#This Row],[Booking_Date]])</f>
        <v>2026</v>
      </c>
      <c r="W4135" t="s">
        <v>38</v>
      </c>
      <c r="X4135" t="str">
        <f>IF(Table1[[#This Row],[Freight_Cost]]&gt;50000,"High","Low")</f>
        <v>High</v>
      </c>
      <c r="Y4135" s="5" t="str">
        <f>IF(Table1[[#This Row],[Profit]]&gt;10000,"Good","Average")</f>
        <v>Average</v>
      </c>
      <c r="Z4135" s="5" t="str" cm="1">
        <f t="array" ref="Z4135">_xlfn.IFS(K4135&lt;=5,"Excellent",K4135&lt;=10,"Good",TRUE,"Delayed")</f>
        <v>Good</v>
      </c>
      <c r="AA4135" s="5" t="str">
        <f>_xlfn.XLOOKUP(Table1[[#This Row],[Shipment_ID]],A:A,E:E)</f>
        <v>Evergreen</v>
      </c>
      <c r="AB4135" s="5">
        <f t="shared" si="64"/>
        <v>9549.19</v>
      </c>
    </row>
    <row r="4136" spans="1:28">
      <c r="A4136" t="s">
        <v>4330</v>
      </c>
      <c r="B4136" s="1">
        <v>45309</v>
      </c>
      <c r="C4136" t="s">
        <v>50</v>
      </c>
      <c r="D4136" t="s">
        <v>72</v>
      </c>
      <c r="E4136" t="s">
        <v>31</v>
      </c>
      <c r="F4136" t="s">
        <v>32</v>
      </c>
      <c r="G4136" t="s">
        <v>52</v>
      </c>
      <c r="H4136">
        <v>24.77</v>
      </c>
      <c r="I4136">
        <v>2373</v>
      </c>
      <c r="J4136">
        <v>104.49</v>
      </c>
      <c r="K4136">
        <v>5</v>
      </c>
      <c r="L4136" t="s">
        <v>44</v>
      </c>
      <c r="M4136" t="s">
        <v>60</v>
      </c>
      <c r="N4136">
        <v>63307.8</v>
      </c>
      <c r="O4136" t="s">
        <v>507</v>
      </c>
      <c r="P4136" t="s">
        <v>70</v>
      </c>
      <c r="Q4136">
        <v>81.83</v>
      </c>
      <c r="R4136">
        <v>5736.8</v>
      </c>
      <c r="S4136">
        <v>2048.33</v>
      </c>
      <c r="T4136">
        <v>11335.28</v>
      </c>
      <c r="U4136" t="str">
        <f>TEXT(Table1[[#This Row],[Booking_Date]],"mmm")</f>
        <v>Jan</v>
      </c>
      <c r="V4136">
        <f>YEAR(Table1[[#This Row],[Booking_Date]])</f>
        <v>2024</v>
      </c>
      <c r="W4136" t="s">
        <v>38</v>
      </c>
      <c r="X4136" t="str">
        <f>IF(Table1[[#This Row],[Freight_Cost]]&gt;50000,"High","Low")</f>
        <v>High</v>
      </c>
      <c r="Y4136" s="5" t="str">
        <f>IF(Table1[[#This Row],[Profit]]&gt;10000,"Good","Average")</f>
        <v>Good</v>
      </c>
      <c r="Z4136" s="5" t="str" cm="1">
        <f t="array" ref="Z4136">_xlfn.IFS(K4136&lt;=5,"Excellent",K4136&lt;=10,"Good",TRUE,"Delayed")</f>
        <v>Excellent</v>
      </c>
      <c r="AA4136" s="5" t="str">
        <f>_xlfn.XLOOKUP(Table1[[#This Row],[Shipment_ID]],A:A,E:E)</f>
        <v>Hapag-Lloyd</v>
      </c>
      <c r="AB4136" s="5">
        <f t="shared" si="64"/>
        <v>11335.28</v>
      </c>
    </row>
    <row r="4137" spans="1:28">
      <c r="A4137" t="s">
        <v>4331</v>
      </c>
      <c r="B4137" s="1">
        <v>45904</v>
      </c>
      <c r="C4137" t="s">
        <v>115</v>
      </c>
      <c r="D4137" t="s">
        <v>30</v>
      </c>
      <c r="E4137" t="s">
        <v>83</v>
      </c>
      <c r="F4137" t="s">
        <v>32</v>
      </c>
      <c r="G4137" t="s">
        <v>84</v>
      </c>
      <c r="H4137">
        <v>14.88</v>
      </c>
      <c r="I4137">
        <v>1660</v>
      </c>
      <c r="J4137">
        <v>102.74</v>
      </c>
      <c r="K4137">
        <v>5</v>
      </c>
      <c r="L4137" t="s">
        <v>44</v>
      </c>
      <c r="M4137" t="s">
        <v>60</v>
      </c>
      <c r="N4137">
        <v>45640.800000000003</v>
      </c>
      <c r="O4137" t="s">
        <v>450</v>
      </c>
      <c r="P4137" t="s">
        <v>78</v>
      </c>
      <c r="Q4137">
        <v>88.03</v>
      </c>
      <c r="R4137">
        <v>3915.2</v>
      </c>
      <c r="S4137">
        <v>4047.13</v>
      </c>
      <c r="T4137">
        <v>7816.46</v>
      </c>
      <c r="U4137" t="str">
        <f>TEXT(Table1[[#This Row],[Booking_Date]],"mmm")</f>
        <v>Sep</v>
      </c>
      <c r="V4137">
        <f>YEAR(Table1[[#This Row],[Booking_Date]])</f>
        <v>2025</v>
      </c>
      <c r="W4137" t="s">
        <v>48</v>
      </c>
      <c r="X4137" t="str">
        <f>IF(Table1[[#This Row],[Freight_Cost]]&gt;50000,"High","Low")</f>
        <v>Low</v>
      </c>
      <c r="Y4137" s="5" t="str">
        <f>IF(Table1[[#This Row],[Profit]]&gt;10000,"Good","Average")</f>
        <v>Average</v>
      </c>
      <c r="Z4137" s="5" t="str" cm="1">
        <f t="array" ref="Z4137">_xlfn.IFS(K4137&lt;=5,"Excellent",K4137&lt;=10,"Good",TRUE,"Delayed")</f>
        <v>Excellent</v>
      </c>
      <c r="AA4137" s="5" t="str">
        <f>_xlfn.XLOOKUP(Table1[[#This Row],[Shipment_ID]],A:A,E:E)</f>
        <v>MSC</v>
      </c>
      <c r="AB4137" s="5">
        <f t="shared" si="64"/>
        <v>7816.46</v>
      </c>
    </row>
    <row r="4138" spans="1:28">
      <c r="A4138" t="s">
        <v>4332</v>
      </c>
      <c r="B4138" s="1">
        <v>45310</v>
      </c>
      <c r="C4138" t="s">
        <v>121</v>
      </c>
      <c r="D4138" t="s">
        <v>51</v>
      </c>
      <c r="E4138" t="s">
        <v>66</v>
      </c>
      <c r="F4138" t="s">
        <v>58</v>
      </c>
      <c r="G4138" t="s">
        <v>43</v>
      </c>
      <c r="H4138">
        <v>12.73</v>
      </c>
      <c r="I4138">
        <v>2245</v>
      </c>
      <c r="J4138">
        <v>103.84</v>
      </c>
      <c r="K4138">
        <v>6</v>
      </c>
      <c r="L4138" t="s">
        <v>34</v>
      </c>
      <c r="M4138" t="s">
        <v>35</v>
      </c>
      <c r="N4138">
        <v>71857.8</v>
      </c>
      <c r="O4138" t="s">
        <v>262</v>
      </c>
      <c r="P4138" t="s">
        <v>74</v>
      </c>
      <c r="Q4138">
        <v>88.65</v>
      </c>
      <c r="R4138">
        <v>4999.2</v>
      </c>
      <c r="S4138">
        <v>2450.4699999999998</v>
      </c>
      <c r="T4138">
        <v>10820.8</v>
      </c>
      <c r="U4138" t="str">
        <f>TEXT(Table1[[#This Row],[Booking_Date]],"mmm")</f>
        <v>Jan</v>
      </c>
      <c r="V4138">
        <f>YEAR(Table1[[#This Row],[Booking_Date]])</f>
        <v>2024</v>
      </c>
      <c r="W4138" t="s">
        <v>38</v>
      </c>
      <c r="X4138" t="str">
        <f>IF(Table1[[#This Row],[Freight_Cost]]&gt;50000,"High","Low")</f>
        <v>High</v>
      </c>
      <c r="Y4138" s="5" t="str">
        <f>IF(Table1[[#This Row],[Profit]]&gt;10000,"Good","Average")</f>
        <v>Good</v>
      </c>
      <c r="Z4138" s="5" t="str" cm="1">
        <f t="array" ref="Z4138">_xlfn.IFS(K4138&lt;=5,"Excellent",K4138&lt;=10,"Good",TRUE,"Delayed")</f>
        <v>Good</v>
      </c>
      <c r="AA4138" s="5" t="str">
        <f>_xlfn.XLOOKUP(Table1[[#This Row],[Shipment_ID]],A:A,E:E)</f>
        <v>COSCO</v>
      </c>
      <c r="AB4138" s="5">
        <f t="shared" si="64"/>
        <v>10820.8</v>
      </c>
    </row>
    <row r="4139" spans="1:28">
      <c r="A4139" t="s">
        <v>4333</v>
      </c>
      <c r="B4139" s="1">
        <v>45353</v>
      </c>
      <c r="C4139" t="s">
        <v>40</v>
      </c>
      <c r="D4139" t="s">
        <v>51</v>
      </c>
      <c r="E4139" t="s">
        <v>57</v>
      </c>
      <c r="F4139" t="s">
        <v>58</v>
      </c>
      <c r="G4139" t="s">
        <v>43</v>
      </c>
      <c r="H4139">
        <v>21.85</v>
      </c>
      <c r="I4139">
        <v>448</v>
      </c>
      <c r="J4139">
        <v>99.86</v>
      </c>
      <c r="K4139">
        <v>2</v>
      </c>
      <c r="L4139" t="s">
        <v>34</v>
      </c>
      <c r="M4139" t="s">
        <v>60</v>
      </c>
      <c r="N4139">
        <v>54024.2</v>
      </c>
      <c r="O4139" t="s">
        <v>61</v>
      </c>
      <c r="P4139" t="s">
        <v>37</v>
      </c>
      <c r="Q4139">
        <v>81.97</v>
      </c>
      <c r="R4139">
        <v>1770</v>
      </c>
      <c r="S4139">
        <v>2723.68</v>
      </c>
      <c r="T4139">
        <v>5794.77</v>
      </c>
      <c r="U4139" t="str">
        <f>TEXT(Table1[[#This Row],[Booking_Date]],"mmm")</f>
        <v>Mar</v>
      </c>
      <c r="V4139">
        <f>YEAR(Table1[[#This Row],[Booking_Date]])</f>
        <v>2024</v>
      </c>
      <c r="W4139" t="s">
        <v>38</v>
      </c>
      <c r="X4139" t="str">
        <f>IF(Table1[[#This Row],[Freight_Cost]]&gt;50000,"High","Low")</f>
        <v>High</v>
      </c>
      <c r="Y4139" s="5" t="str">
        <f>IF(Table1[[#This Row],[Profit]]&gt;10000,"Good","Average")</f>
        <v>Average</v>
      </c>
      <c r="Z4139" s="5" t="str" cm="1">
        <f t="array" ref="Z4139">_xlfn.IFS(K4139&lt;=5,"Excellent",K4139&lt;=10,"Good",TRUE,"Delayed")</f>
        <v>Excellent</v>
      </c>
      <c r="AA4139" s="5" t="str">
        <f>_xlfn.XLOOKUP(Table1[[#This Row],[Shipment_ID]],A:A,E:E)</f>
        <v>Evergreen</v>
      </c>
      <c r="AB4139" s="5">
        <f t="shared" si="64"/>
        <v>5794.77</v>
      </c>
    </row>
    <row r="4140" spans="1:28">
      <c r="A4140" t="s">
        <v>4334</v>
      </c>
      <c r="B4140" s="1">
        <v>45952</v>
      </c>
      <c r="C4140" t="s">
        <v>29</v>
      </c>
      <c r="D4140" t="s">
        <v>56</v>
      </c>
      <c r="E4140" t="s">
        <v>57</v>
      </c>
      <c r="F4140" t="s">
        <v>58</v>
      </c>
      <c r="G4140" t="s">
        <v>90</v>
      </c>
      <c r="H4140">
        <v>10.81</v>
      </c>
      <c r="I4140">
        <v>2618</v>
      </c>
      <c r="J4140">
        <v>94</v>
      </c>
      <c r="K4140">
        <v>6</v>
      </c>
      <c r="L4140" t="s">
        <v>34</v>
      </c>
      <c r="M4140" t="s">
        <v>60</v>
      </c>
      <c r="N4140">
        <v>69425</v>
      </c>
      <c r="O4140" t="s">
        <v>307</v>
      </c>
      <c r="P4140" t="s">
        <v>70</v>
      </c>
      <c r="Q4140">
        <v>86.14</v>
      </c>
      <c r="R4140">
        <v>5668.4</v>
      </c>
      <c r="S4140">
        <v>4569.91</v>
      </c>
      <c r="T4140">
        <v>8891.9699999999993</v>
      </c>
      <c r="U4140" t="str">
        <f>TEXT(Table1[[#This Row],[Booking_Date]],"mmm")</f>
        <v>Oct</v>
      </c>
      <c r="V4140">
        <f>YEAR(Table1[[#This Row],[Booking_Date]])</f>
        <v>2025</v>
      </c>
      <c r="W4140" t="s">
        <v>104</v>
      </c>
      <c r="X4140" t="str">
        <f>IF(Table1[[#This Row],[Freight_Cost]]&gt;50000,"High","Low")</f>
        <v>High</v>
      </c>
      <c r="Y4140" s="5" t="str">
        <f>IF(Table1[[#This Row],[Profit]]&gt;10000,"Good","Average")</f>
        <v>Average</v>
      </c>
      <c r="Z4140" s="5" t="str" cm="1">
        <f t="array" ref="Z4140">_xlfn.IFS(K4140&lt;=5,"Excellent",K4140&lt;=10,"Good",TRUE,"Delayed")</f>
        <v>Good</v>
      </c>
      <c r="AA4140" s="5" t="str">
        <f>_xlfn.XLOOKUP(Table1[[#This Row],[Shipment_ID]],A:A,E:E)</f>
        <v>Evergreen</v>
      </c>
      <c r="AB4140" s="5">
        <f t="shared" si="64"/>
        <v>8891.9699999999993</v>
      </c>
    </row>
    <row r="4141" spans="1:28">
      <c r="A4141" t="s">
        <v>4335</v>
      </c>
      <c r="B4141" s="1">
        <v>45709</v>
      </c>
      <c r="C4141" t="s">
        <v>121</v>
      </c>
      <c r="D4141" t="s">
        <v>51</v>
      </c>
      <c r="E4141" t="s">
        <v>66</v>
      </c>
      <c r="F4141" t="s">
        <v>58</v>
      </c>
      <c r="G4141" t="s">
        <v>43</v>
      </c>
      <c r="H4141">
        <v>13.61</v>
      </c>
      <c r="I4141">
        <v>2080</v>
      </c>
      <c r="J4141">
        <v>85.87</v>
      </c>
      <c r="K4141">
        <v>7</v>
      </c>
      <c r="L4141" t="s">
        <v>68</v>
      </c>
      <c r="M4141" t="s">
        <v>35</v>
      </c>
      <c r="N4141">
        <v>66013.399999999994</v>
      </c>
      <c r="O4141" t="s">
        <v>360</v>
      </c>
      <c r="P4141" t="s">
        <v>54</v>
      </c>
      <c r="Q4141">
        <v>84</v>
      </c>
      <c r="R4141">
        <v>4704.3999999999996</v>
      </c>
      <c r="S4141">
        <v>4739.2700000000004</v>
      </c>
      <c r="T4141">
        <v>6339.66</v>
      </c>
      <c r="U4141" t="str">
        <f>TEXT(Table1[[#This Row],[Booking_Date]],"mmm")</f>
        <v>Feb</v>
      </c>
      <c r="V4141">
        <f>YEAR(Table1[[#This Row],[Booking_Date]])</f>
        <v>2025</v>
      </c>
      <c r="W4141" t="s">
        <v>38</v>
      </c>
      <c r="X4141" t="str">
        <f>IF(Table1[[#This Row],[Freight_Cost]]&gt;50000,"High","Low")</f>
        <v>High</v>
      </c>
      <c r="Y4141" s="5" t="str">
        <f>IF(Table1[[#This Row],[Profit]]&gt;10000,"Good","Average")</f>
        <v>Average</v>
      </c>
      <c r="Z4141" s="5" t="str" cm="1">
        <f t="array" ref="Z4141">_xlfn.IFS(K4141&lt;=5,"Excellent",K4141&lt;=10,"Good",TRUE,"Delayed")</f>
        <v>Good</v>
      </c>
      <c r="AA4141" s="5" t="str">
        <f>_xlfn.XLOOKUP(Table1[[#This Row],[Shipment_ID]],A:A,E:E)</f>
        <v>COSCO</v>
      </c>
      <c r="AB4141" s="5">
        <f t="shared" si="64"/>
        <v>6339.66</v>
      </c>
    </row>
    <row r="4142" spans="1:28">
      <c r="A4142" t="s">
        <v>4336</v>
      </c>
      <c r="B4142" s="1">
        <v>45440</v>
      </c>
      <c r="C4142" t="s">
        <v>89</v>
      </c>
      <c r="D4142" t="s">
        <v>56</v>
      </c>
      <c r="E4142" t="s">
        <v>99</v>
      </c>
      <c r="F4142" t="s">
        <v>58</v>
      </c>
      <c r="G4142" t="s">
        <v>67</v>
      </c>
      <c r="H4142">
        <v>13.47</v>
      </c>
      <c r="I4142">
        <v>669</v>
      </c>
      <c r="J4142">
        <v>100.99</v>
      </c>
      <c r="K4142">
        <v>2</v>
      </c>
      <c r="L4142" t="s">
        <v>68</v>
      </c>
      <c r="M4142" t="s">
        <v>60</v>
      </c>
      <c r="N4142">
        <v>46769.8</v>
      </c>
      <c r="O4142" t="s">
        <v>95</v>
      </c>
      <c r="P4142" t="s">
        <v>37</v>
      </c>
      <c r="Q4142">
        <v>81.02</v>
      </c>
      <c r="R4142">
        <v>1876.8</v>
      </c>
      <c r="S4142">
        <v>2300.9899999999998</v>
      </c>
      <c r="T4142">
        <v>3838.77</v>
      </c>
      <c r="U4142" t="str">
        <f>TEXT(Table1[[#This Row],[Booking_Date]],"mmm")</f>
        <v>May</v>
      </c>
      <c r="V4142">
        <f>YEAR(Table1[[#This Row],[Booking_Date]])</f>
        <v>2024</v>
      </c>
      <c r="W4142" t="s">
        <v>75</v>
      </c>
      <c r="X4142" t="str">
        <f>IF(Table1[[#This Row],[Freight_Cost]]&gt;50000,"High","Low")</f>
        <v>Low</v>
      </c>
      <c r="Y4142" s="5" t="str">
        <f>IF(Table1[[#This Row],[Profit]]&gt;10000,"Good","Average")</f>
        <v>Average</v>
      </c>
      <c r="Z4142" s="5" t="str" cm="1">
        <f t="array" ref="Z4142">_xlfn.IFS(K4142&lt;=5,"Excellent",K4142&lt;=10,"Good",TRUE,"Delayed")</f>
        <v>Excellent</v>
      </c>
      <c r="AA4142" s="5" t="str">
        <f>_xlfn.XLOOKUP(Table1[[#This Row],[Shipment_ID]],A:A,E:E)</f>
        <v>ONE</v>
      </c>
      <c r="AB4142" s="5">
        <f t="shared" si="64"/>
        <v>3838.77</v>
      </c>
    </row>
    <row r="4143" spans="1:28">
      <c r="A4143" t="s">
        <v>4337</v>
      </c>
      <c r="B4143" s="1">
        <v>45617</v>
      </c>
      <c r="C4143" t="s">
        <v>64</v>
      </c>
      <c r="D4143" t="s">
        <v>82</v>
      </c>
      <c r="E4143" t="s">
        <v>31</v>
      </c>
      <c r="F4143" t="s">
        <v>58</v>
      </c>
      <c r="G4143" t="s">
        <v>67</v>
      </c>
      <c r="H4143">
        <v>21.97</v>
      </c>
      <c r="I4143">
        <v>422</v>
      </c>
      <c r="J4143">
        <v>85.13</v>
      </c>
      <c r="K4143">
        <v>2</v>
      </c>
      <c r="L4143" t="s">
        <v>44</v>
      </c>
      <c r="M4143" t="s">
        <v>35</v>
      </c>
      <c r="N4143">
        <v>51052.6</v>
      </c>
      <c r="O4143" t="s">
        <v>518</v>
      </c>
      <c r="P4143" t="s">
        <v>62</v>
      </c>
      <c r="Q4143">
        <v>85.88</v>
      </c>
      <c r="R4143">
        <v>1722.8</v>
      </c>
      <c r="S4143">
        <v>4990.33</v>
      </c>
      <c r="T4143">
        <v>5281.97</v>
      </c>
      <c r="U4143" t="str">
        <f>TEXT(Table1[[#This Row],[Booking_Date]],"mmm")</f>
        <v>Nov</v>
      </c>
      <c r="V4143">
        <f>YEAR(Table1[[#This Row],[Booking_Date]])</f>
        <v>2024</v>
      </c>
      <c r="W4143" t="s">
        <v>104</v>
      </c>
      <c r="X4143" t="str">
        <f>IF(Table1[[#This Row],[Freight_Cost]]&gt;50000,"High","Low")</f>
        <v>High</v>
      </c>
      <c r="Y4143" s="5" t="str">
        <f>IF(Table1[[#This Row],[Profit]]&gt;10000,"Good","Average")</f>
        <v>Average</v>
      </c>
      <c r="Z4143" s="5" t="str" cm="1">
        <f t="array" ref="Z4143">_xlfn.IFS(K4143&lt;=5,"Excellent",K4143&lt;=10,"Good",TRUE,"Delayed")</f>
        <v>Excellent</v>
      </c>
      <c r="AA4143" s="5" t="str">
        <f>_xlfn.XLOOKUP(Table1[[#This Row],[Shipment_ID]],A:A,E:E)</f>
        <v>Hapag-Lloyd</v>
      </c>
      <c r="AB4143" s="5">
        <f t="shared" si="64"/>
        <v>5281.97</v>
      </c>
    </row>
    <row r="4144" spans="1:28">
      <c r="A4144" t="s">
        <v>4338</v>
      </c>
      <c r="B4144" s="1">
        <v>45338</v>
      </c>
      <c r="C4144" t="s">
        <v>50</v>
      </c>
      <c r="D4144" t="s">
        <v>30</v>
      </c>
      <c r="E4144" t="s">
        <v>99</v>
      </c>
      <c r="F4144" t="s">
        <v>58</v>
      </c>
      <c r="G4144" t="s">
        <v>52</v>
      </c>
      <c r="H4144">
        <v>19.079999999999998</v>
      </c>
      <c r="I4144">
        <v>791</v>
      </c>
      <c r="J4144">
        <v>99.02</v>
      </c>
      <c r="K4144">
        <v>3</v>
      </c>
      <c r="L4144" t="s">
        <v>44</v>
      </c>
      <c r="M4144" t="s">
        <v>35</v>
      </c>
      <c r="N4144">
        <v>54546.400000000001</v>
      </c>
      <c r="O4144" t="s">
        <v>483</v>
      </c>
      <c r="P4144" t="s">
        <v>54</v>
      </c>
      <c r="Q4144">
        <v>82.94</v>
      </c>
      <c r="R4144">
        <v>2345.1999999999998</v>
      </c>
      <c r="S4144">
        <v>1888.88</v>
      </c>
      <c r="T4144">
        <v>7193.57</v>
      </c>
      <c r="U4144" t="str">
        <f>TEXT(Table1[[#This Row],[Booking_Date]],"mmm")</f>
        <v>Feb</v>
      </c>
      <c r="V4144">
        <f>YEAR(Table1[[#This Row],[Booking_Date]])</f>
        <v>2024</v>
      </c>
      <c r="W4144" t="s">
        <v>38</v>
      </c>
      <c r="X4144" t="str">
        <f>IF(Table1[[#This Row],[Freight_Cost]]&gt;50000,"High","Low")</f>
        <v>High</v>
      </c>
      <c r="Y4144" s="5" t="str">
        <f>IF(Table1[[#This Row],[Profit]]&gt;10000,"Good","Average")</f>
        <v>Average</v>
      </c>
      <c r="Z4144" s="5" t="str" cm="1">
        <f t="array" ref="Z4144">_xlfn.IFS(K4144&lt;=5,"Excellent",K4144&lt;=10,"Good",TRUE,"Delayed")</f>
        <v>Excellent</v>
      </c>
      <c r="AA4144" s="5" t="str">
        <f>_xlfn.XLOOKUP(Table1[[#This Row],[Shipment_ID]],A:A,E:E)</f>
        <v>ONE</v>
      </c>
      <c r="AB4144" s="5">
        <f t="shared" si="64"/>
        <v>7193.57</v>
      </c>
    </row>
    <row r="4145" spans="1:28">
      <c r="A4145" t="s">
        <v>4339</v>
      </c>
      <c r="B4145" s="1">
        <v>45590</v>
      </c>
      <c r="C4145" t="s">
        <v>89</v>
      </c>
      <c r="D4145" t="s">
        <v>56</v>
      </c>
      <c r="E4145" t="s">
        <v>42</v>
      </c>
      <c r="F4145" t="s">
        <v>32</v>
      </c>
      <c r="G4145" t="s">
        <v>43</v>
      </c>
      <c r="H4145">
        <v>17.329999999999998</v>
      </c>
      <c r="I4145">
        <v>2553</v>
      </c>
      <c r="J4145">
        <v>85.45</v>
      </c>
      <c r="K4145">
        <v>8</v>
      </c>
      <c r="L4145" t="s">
        <v>68</v>
      </c>
      <c r="M4145" t="s">
        <v>60</v>
      </c>
      <c r="N4145">
        <v>58987</v>
      </c>
      <c r="O4145" t="s">
        <v>402</v>
      </c>
      <c r="P4145" t="s">
        <v>78</v>
      </c>
      <c r="Q4145">
        <v>84.66</v>
      </c>
      <c r="R4145">
        <v>5799.2</v>
      </c>
      <c r="S4145">
        <v>4730.8</v>
      </c>
      <c r="T4145">
        <v>7920.5</v>
      </c>
      <c r="U4145" t="str">
        <f>TEXT(Table1[[#This Row],[Booking_Date]],"mmm")</f>
        <v>Oct</v>
      </c>
      <c r="V4145">
        <f>YEAR(Table1[[#This Row],[Booking_Date]])</f>
        <v>2024</v>
      </c>
      <c r="W4145" t="s">
        <v>104</v>
      </c>
      <c r="X4145" t="str">
        <f>IF(Table1[[#This Row],[Freight_Cost]]&gt;50000,"High","Low")</f>
        <v>High</v>
      </c>
      <c r="Y4145" s="5" t="str">
        <f>IF(Table1[[#This Row],[Profit]]&gt;10000,"Good","Average")</f>
        <v>Average</v>
      </c>
      <c r="Z4145" s="5" t="str" cm="1">
        <f t="array" ref="Z4145">_xlfn.IFS(K4145&lt;=5,"Excellent",K4145&lt;=10,"Good",TRUE,"Delayed")</f>
        <v>Good</v>
      </c>
      <c r="AA4145" s="5" t="str">
        <f>_xlfn.XLOOKUP(Table1[[#This Row],[Shipment_ID]],A:A,E:E)</f>
        <v>CMA CGM</v>
      </c>
      <c r="AB4145" s="5">
        <f t="shared" si="64"/>
        <v>7920.5</v>
      </c>
    </row>
    <row r="4146" spans="1:28">
      <c r="A4146" t="s">
        <v>4340</v>
      </c>
      <c r="B4146" s="1">
        <v>45651</v>
      </c>
      <c r="C4146" t="s">
        <v>89</v>
      </c>
      <c r="D4146" t="s">
        <v>65</v>
      </c>
      <c r="E4146" t="s">
        <v>99</v>
      </c>
      <c r="F4146" t="s">
        <v>58</v>
      </c>
      <c r="G4146" t="s">
        <v>43</v>
      </c>
      <c r="H4146">
        <v>21.6</v>
      </c>
      <c r="I4146">
        <v>1401</v>
      </c>
      <c r="J4146">
        <v>99.4</v>
      </c>
      <c r="K4146">
        <v>3</v>
      </c>
      <c r="L4146" t="s">
        <v>44</v>
      </c>
      <c r="M4146" t="s">
        <v>60</v>
      </c>
      <c r="N4146">
        <v>60180</v>
      </c>
      <c r="O4146" t="s">
        <v>137</v>
      </c>
      <c r="P4146" t="s">
        <v>54</v>
      </c>
      <c r="Q4146">
        <v>84.98</v>
      </c>
      <c r="R4146">
        <v>3666</v>
      </c>
      <c r="S4146">
        <v>4725.07</v>
      </c>
      <c r="T4146">
        <v>8884.19</v>
      </c>
      <c r="U4146" t="str">
        <f>TEXT(Table1[[#This Row],[Booking_Date]],"mmm")</f>
        <v>Dec</v>
      </c>
      <c r="V4146">
        <f>YEAR(Table1[[#This Row],[Booking_Date]])</f>
        <v>2024</v>
      </c>
      <c r="W4146" t="s">
        <v>104</v>
      </c>
      <c r="X4146" t="str">
        <f>IF(Table1[[#This Row],[Freight_Cost]]&gt;50000,"High","Low")</f>
        <v>High</v>
      </c>
      <c r="Y4146" s="5" t="str">
        <f>IF(Table1[[#This Row],[Profit]]&gt;10000,"Good","Average")</f>
        <v>Average</v>
      </c>
      <c r="Z4146" s="5" t="str" cm="1">
        <f t="array" ref="Z4146">_xlfn.IFS(K4146&lt;=5,"Excellent",K4146&lt;=10,"Good",TRUE,"Delayed")</f>
        <v>Excellent</v>
      </c>
      <c r="AA4146" s="5" t="str">
        <f>_xlfn.XLOOKUP(Table1[[#This Row],[Shipment_ID]],A:A,E:E)</f>
        <v>ONE</v>
      </c>
      <c r="AB4146" s="5">
        <f t="shared" si="64"/>
        <v>8884.19</v>
      </c>
    </row>
    <row r="4147" spans="1:28">
      <c r="A4147" t="s">
        <v>4341</v>
      </c>
      <c r="B4147" s="1">
        <v>45618</v>
      </c>
      <c r="C4147" t="s">
        <v>115</v>
      </c>
      <c r="D4147" t="s">
        <v>65</v>
      </c>
      <c r="E4147" t="s">
        <v>31</v>
      </c>
      <c r="F4147" t="s">
        <v>32</v>
      </c>
      <c r="G4147" t="s">
        <v>59</v>
      </c>
      <c r="H4147">
        <v>14.66</v>
      </c>
      <c r="I4147">
        <v>1926</v>
      </c>
      <c r="J4147">
        <v>86.11</v>
      </c>
      <c r="K4147">
        <v>6</v>
      </c>
      <c r="L4147" t="s">
        <v>34</v>
      </c>
      <c r="M4147" t="s">
        <v>45</v>
      </c>
      <c r="N4147">
        <v>53139.199999999997</v>
      </c>
      <c r="O4147" t="s">
        <v>46</v>
      </c>
      <c r="P4147" t="s">
        <v>70</v>
      </c>
      <c r="Q4147">
        <v>87.84</v>
      </c>
      <c r="R4147">
        <v>4438.3999999999996</v>
      </c>
      <c r="S4147">
        <v>3011.98</v>
      </c>
      <c r="T4147">
        <v>8785.4699999999993</v>
      </c>
      <c r="U4147" t="str">
        <f>TEXT(Table1[[#This Row],[Booking_Date]],"mmm")</f>
        <v>Nov</v>
      </c>
      <c r="V4147">
        <f>YEAR(Table1[[#This Row],[Booking_Date]])</f>
        <v>2024</v>
      </c>
      <c r="W4147" t="s">
        <v>104</v>
      </c>
      <c r="X4147" t="str">
        <f>IF(Table1[[#This Row],[Freight_Cost]]&gt;50000,"High","Low")</f>
        <v>High</v>
      </c>
      <c r="Y4147" s="5" t="str">
        <f>IF(Table1[[#This Row],[Profit]]&gt;10000,"Good","Average")</f>
        <v>Average</v>
      </c>
      <c r="Z4147" s="5" t="str" cm="1">
        <f t="array" ref="Z4147">_xlfn.IFS(K4147&lt;=5,"Excellent",K4147&lt;=10,"Good",TRUE,"Delayed")</f>
        <v>Good</v>
      </c>
      <c r="AA4147" s="5" t="str">
        <f>_xlfn.XLOOKUP(Table1[[#This Row],[Shipment_ID]],A:A,E:E)</f>
        <v>Hapag-Lloyd</v>
      </c>
      <c r="AB4147" s="5">
        <f t="shared" si="64"/>
        <v>8785.4699999999993</v>
      </c>
    </row>
    <row r="4148" spans="1:28">
      <c r="A4148" t="s">
        <v>4342</v>
      </c>
      <c r="B4148" s="1">
        <v>46009</v>
      </c>
      <c r="C4148" t="s">
        <v>64</v>
      </c>
      <c r="D4148" t="s">
        <v>56</v>
      </c>
      <c r="E4148" t="s">
        <v>83</v>
      </c>
      <c r="F4148" t="s">
        <v>58</v>
      </c>
      <c r="G4148" t="s">
        <v>33</v>
      </c>
      <c r="H4148">
        <v>23.67</v>
      </c>
      <c r="I4148">
        <v>2790</v>
      </c>
      <c r="J4148">
        <v>86.4</v>
      </c>
      <c r="K4148">
        <v>7</v>
      </c>
      <c r="L4148" t="s">
        <v>44</v>
      </c>
      <c r="M4148" t="s">
        <v>35</v>
      </c>
      <c r="N4148">
        <v>81151</v>
      </c>
      <c r="O4148" t="s">
        <v>564</v>
      </c>
      <c r="P4148" t="s">
        <v>54</v>
      </c>
      <c r="Q4148">
        <v>86.51</v>
      </c>
      <c r="R4148">
        <v>6526.8</v>
      </c>
      <c r="S4148">
        <v>3509.55</v>
      </c>
      <c r="T4148">
        <v>11218.11</v>
      </c>
      <c r="U4148" t="str">
        <f>TEXT(Table1[[#This Row],[Booking_Date]],"mmm")</f>
        <v>Dec</v>
      </c>
      <c r="V4148">
        <f>YEAR(Table1[[#This Row],[Booking_Date]])</f>
        <v>2025</v>
      </c>
      <c r="W4148" t="s">
        <v>104</v>
      </c>
      <c r="X4148" t="str">
        <f>IF(Table1[[#This Row],[Freight_Cost]]&gt;50000,"High","Low")</f>
        <v>High</v>
      </c>
      <c r="Y4148" s="5" t="str">
        <f>IF(Table1[[#This Row],[Profit]]&gt;10000,"Good","Average")</f>
        <v>Good</v>
      </c>
      <c r="Z4148" s="5" t="str" cm="1">
        <f t="array" ref="Z4148">_xlfn.IFS(K4148&lt;=5,"Excellent",K4148&lt;=10,"Good",TRUE,"Delayed")</f>
        <v>Good</v>
      </c>
      <c r="AA4148" s="5" t="str">
        <f>_xlfn.XLOOKUP(Table1[[#This Row],[Shipment_ID]],A:A,E:E)</f>
        <v>MSC</v>
      </c>
      <c r="AB4148" s="5">
        <f t="shared" si="64"/>
        <v>11218.11</v>
      </c>
    </row>
    <row r="4149" spans="1:28">
      <c r="A4149" t="s">
        <v>4343</v>
      </c>
      <c r="B4149" s="1">
        <v>46005</v>
      </c>
      <c r="C4149" t="s">
        <v>50</v>
      </c>
      <c r="D4149" t="s">
        <v>51</v>
      </c>
      <c r="E4149" t="s">
        <v>99</v>
      </c>
      <c r="F4149" t="s">
        <v>58</v>
      </c>
      <c r="G4149" t="s">
        <v>52</v>
      </c>
      <c r="H4149">
        <v>27.97</v>
      </c>
      <c r="I4149">
        <v>2781</v>
      </c>
      <c r="J4149">
        <v>101.4</v>
      </c>
      <c r="K4149">
        <v>8</v>
      </c>
      <c r="L4149" t="s">
        <v>34</v>
      </c>
      <c r="M4149" t="s">
        <v>60</v>
      </c>
      <c r="N4149">
        <v>87713</v>
      </c>
      <c r="O4149" t="s">
        <v>80</v>
      </c>
      <c r="P4149" t="s">
        <v>54</v>
      </c>
      <c r="Q4149">
        <v>84.67</v>
      </c>
      <c r="R4149">
        <v>6680.8</v>
      </c>
      <c r="S4149">
        <v>2063.39</v>
      </c>
      <c r="T4149">
        <v>15724.15</v>
      </c>
      <c r="U4149" t="str">
        <f>TEXT(Table1[[#This Row],[Booking_Date]],"mmm")</f>
        <v>Dec</v>
      </c>
      <c r="V4149">
        <f>YEAR(Table1[[#This Row],[Booking_Date]])</f>
        <v>2025</v>
      </c>
      <c r="W4149" t="s">
        <v>104</v>
      </c>
      <c r="X4149" t="str">
        <f>IF(Table1[[#This Row],[Freight_Cost]]&gt;50000,"High","Low")</f>
        <v>High</v>
      </c>
      <c r="Y4149" s="5" t="str">
        <f>IF(Table1[[#This Row],[Profit]]&gt;10000,"Good","Average")</f>
        <v>Good</v>
      </c>
      <c r="Z4149" s="5" t="str" cm="1">
        <f t="array" ref="Z4149">_xlfn.IFS(K4149&lt;=5,"Excellent",K4149&lt;=10,"Good",TRUE,"Delayed")</f>
        <v>Good</v>
      </c>
      <c r="AA4149" s="5" t="str">
        <f>_xlfn.XLOOKUP(Table1[[#This Row],[Shipment_ID]],A:A,E:E)</f>
        <v>ONE</v>
      </c>
      <c r="AB4149" s="5">
        <f t="shared" si="64"/>
        <v>15724.15</v>
      </c>
    </row>
    <row r="4150" spans="1:28">
      <c r="A4150" t="s">
        <v>4344</v>
      </c>
      <c r="B4150" s="1">
        <v>45593</v>
      </c>
      <c r="C4150" t="s">
        <v>29</v>
      </c>
      <c r="D4150" t="s">
        <v>51</v>
      </c>
      <c r="E4150" t="s">
        <v>66</v>
      </c>
      <c r="F4150" t="s">
        <v>58</v>
      </c>
      <c r="G4150" t="s">
        <v>33</v>
      </c>
      <c r="H4150">
        <v>11.48</v>
      </c>
      <c r="I4150">
        <v>1688</v>
      </c>
      <c r="J4150">
        <v>99.59</v>
      </c>
      <c r="K4150">
        <v>4</v>
      </c>
      <c r="L4150" t="s">
        <v>68</v>
      </c>
      <c r="M4150" t="s">
        <v>60</v>
      </c>
      <c r="N4150">
        <v>57038.8</v>
      </c>
      <c r="O4150" t="s">
        <v>385</v>
      </c>
      <c r="P4150" t="s">
        <v>74</v>
      </c>
      <c r="Q4150">
        <v>87.9</v>
      </c>
      <c r="R4150">
        <v>3835.2</v>
      </c>
      <c r="S4150">
        <v>2790.71</v>
      </c>
      <c r="T4150">
        <v>9273.93</v>
      </c>
      <c r="U4150" t="str">
        <f>TEXT(Table1[[#This Row],[Booking_Date]],"mmm")</f>
        <v>Oct</v>
      </c>
      <c r="V4150">
        <f>YEAR(Table1[[#This Row],[Booking_Date]])</f>
        <v>2024</v>
      </c>
      <c r="W4150" t="s">
        <v>104</v>
      </c>
      <c r="X4150" t="str">
        <f>IF(Table1[[#This Row],[Freight_Cost]]&gt;50000,"High","Low")</f>
        <v>High</v>
      </c>
      <c r="Y4150" s="5" t="str">
        <f>IF(Table1[[#This Row],[Profit]]&gt;10000,"Good","Average")</f>
        <v>Average</v>
      </c>
      <c r="Z4150" s="5" t="str" cm="1">
        <f t="array" ref="Z4150">_xlfn.IFS(K4150&lt;=5,"Excellent",K4150&lt;=10,"Good",TRUE,"Delayed")</f>
        <v>Excellent</v>
      </c>
      <c r="AA4150" s="5" t="str">
        <f>_xlfn.XLOOKUP(Table1[[#This Row],[Shipment_ID]],A:A,E:E)</f>
        <v>COSCO</v>
      </c>
      <c r="AB4150" s="5">
        <f t="shared" si="64"/>
        <v>9273.93</v>
      </c>
    </row>
    <row r="4151" spans="1:28">
      <c r="A4151" t="s">
        <v>4345</v>
      </c>
      <c r="B4151" s="1">
        <v>45491</v>
      </c>
      <c r="C4151" t="s">
        <v>64</v>
      </c>
      <c r="D4151" t="s">
        <v>108</v>
      </c>
      <c r="E4151" t="s">
        <v>66</v>
      </c>
      <c r="F4151" t="s">
        <v>58</v>
      </c>
      <c r="G4151" t="s">
        <v>59</v>
      </c>
      <c r="H4151">
        <v>22.36</v>
      </c>
      <c r="I4151">
        <v>1236</v>
      </c>
      <c r="J4151">
        <v>98.95</v>
      </c>
      <c r="K4151">
        <v>5</v>
      </c>
      <c r="L4151" t="s">
        <v>68</v>
      </c>
      <c r="M4151" t="s">
        <v>45</v>
      </c>
      <c r="N4151">
        <v>62830</v>
      </c>
      <c r="O4151" t="s">
        <v>165</v>
      </c>
      <c r="P4151" t="s">
        <v>37</v>
      </c>
      <c r="Q4151">
        <v>82.12</v>
      </c>
      <c r="R4151">
        <v>3366.4</v>
      </c>
      <c r="S4151">
        <v>2246.6999999999998</v>
      </c>
      <c r="T4151">
        <v>8385.44</v>
      </c>
      <c r="U4151" t="str">
        <f>TEXT(Table1[[#This Row],[Booking_Date]],"mmm")</f>
        <v>Jul</v>
      </c>
      <c r="V4151">
        <f>YEAR(Table1[[#This Row],[Booking_Date]])</f>
        <v>2024</v>
      </c>
      <c r="W4151" t="s">
        <v>48</v>
      </c>
      <c r="X4151" t="str">
        <f>IF(Table1[[#This Row],[Freight_Cost]]&gt;50000,"High","Low")</f>
        <v>High</v>
      </c>
      <c r="Y4151" s="5" t="str">
        <f>IF(Table1[[#This Row],[Profit]]&gt;10000,"Good","Average")</f>
        <v>Average</v>
      </c>
      <c r="Z4151" s="5" t="str" cm="1">
        <f t="array" ref="Z4151">_xlfn.IFS(K4151&lt;=5,"Excellent",K4151&lt;=10,"Good",TRUE,"Delayed")</f>
        <v>Excellent</v>
      </c>
      <c r="AA4151" s="5" t="str">
        <f>_xlfn.XLOOKUP(Table1[[#This Row],[Shipment_ID]],A:A,E:E)</f>
        <v>COSCO</v>
      </c>
      <c r="AB4151" s="5">
        <f t="shared" si="64"/>
        <v>8385.44</v>
      </c>
    </row>
    <row r="4152" spans="1:28">
      <c r="A4152" t="s">
        <v>4346</v>
      </c>
      <c r="B4152" s="1">
        <v>46144</v>
      </c>
      <c r="C4152" t="s">
        <v>89</v>
      </c>
      <c r="D4152" t="s">
        <v>82</v>
      </c>
      <c r="E4152" t="s">
        <v>42</v>
      </c>
      <c r="F4152" t="s">
        <v>58</v>
      </c>
      <c r="G4152" t="s">
        <v>43</v>
      </c>
      <c r="H4152">
        <v>27.93</v>
      </c>
      <c r="I4152">
        <v>386</v>
      </c>
      <c r="J4152">
        <v>95.67</v>
      </c>
      <c r="K4152">
        <v>2</v>
      </c>
      <c r="L4152" t="s">
        <v>68</v>
      </c>
      <c r="M4152" t="s">
        <v>60</v>
      </c>
      <c r="N4152">
        <v>55749.4</v>
      </c>
      <c r="O4152" t="s">
        <v>77</v>
      </c>
      <c r="P4152" t="s">
        <v>74</v>
      </c>
      <c r="Q4152">
        <v>85.78</v>
      </c>
      <c r="R4152">
        <v>1889.2</v>
      </c>
      <c r="S4152">
        <v>3760.33</v>
      </c>
      <c r="T4152">
        <v>9334.3799999999992</v>
      </c>
      <c r="U4152" t="str">
        <f>TEXT(Table1[[#This Row],[Booking_Date]],"mmm")</f>
        <v>May</v>
      </c>
      <c r="V4152">
        <f>YEAR(Table1[[#This Row],[Booking_Date]])</f>
        <v>2026</v>
      </c>
      <c r="W4152" t="s">
        <v>75</v>
      </c>
      <c r="X4152" t="str">
        <f>IF(Table1[[#This Row],[Freight_Cost]]&gt;50000,"High","Low")</f>
        <v>High</v>
      </c>
      <c r="Y4152" s="5" t="str">
        <f>IF(Table1[[#This Row],[Profit]]&gt;10000,"Good","Average")</f>
        <v>Average</v>
      </c>
      <c r="Z4152" s="5" t="str" cm="1">
        <f t="array" ref="Z4152">_xlfn.IFS(K4152&lt;=5,"Excellent",K4152&lt;=10,"Good",TRUE,"Delayed")</f>
        <v>Excellent</v>
      </c>
      <c r="AA4152" s="5" t="str">
        <f>_xlfn.XLOOKUP(Table1[[#This Row],[Shipment_ID]],A:A,E:E)</f>
        <v>CMA CGM</v>
      </c>
      <c r="AB4152" s="5">
        <f t="shared" si="64"/>
        <v>9334.3799999999992</v>
      </c>
    </row>
    <row r="4153" spans="1:28">
      <c r="A4153" t="s">
        <v>4347</v>
      </c>
      <c r="B4153" s="1">
        <v>45333</v>
      </c>
      <c r="C4153" t="s">
        <v>29</v>
      </c>
      <c r="D4153" t="s">
        <v>72</v>
      </c>
      <c r="E4153" t="s">
        <v>31</v>
      </c>
      <c r="F4153" t="s">
        <v>32</v>
      </c>
      <c r="G4153" t="s">
        <v>52</v>
      </c>
      <c r="H4153">
        <v>24.89</v>
      </c>
      <c r="I4153">
        <v>1275</v>
      </c>
      <c r="J4153">
        <v>104.58</v>
      </c>
      <c r="K4153">
        <v>4</v>
      </c>
      <c r="L4153" t="s">
        <v>34</v>
      </c>
      <c r="M4153" t="s">
        <v>60</v>
      </c>
      <c r="N4153">
        <v>55250.6</v>
      </c>
      <c r="O4153" t="s">
        <v>514</v>
      </c>
      <c r="P4153" t="s">
        <v>70</v>
      </c>
      <c r="Q4153">
        <v>88.9</v>
      </c>
      <c r="R4153">
        <v>3545.6</v>
      </c>
      <c r="S4153">
        <v>1569.19</v>
      </c>
      <c r="T4153">
        <v>7265.22</v>
      </c>
      <c r="U4153" t="str">
        <f>TEXT(Table1[[#This Row],[Booking_Date]],"mmm")</f>
        <v>Feb</v>
      </c>
      <c r="V4153">
        <f>YEAR(Table1[[#This Row],[Booking_Date]])</f>
        <v>2024</v>
      </c>
      <c r="W4153" t="s">
        <v>38</v>
      </c>
      <c r="X4153" t="str">
        <f>IF(Table1[[#This Row],[Freight_Cost]]&gt;50000,"High","Low")</f>
        <v>High</v>
      </c>
      <c r="Y4153" s="5" t="str">
        <f>IF(Table1[[#This Row],[Profit]]&gt;10000,"Good","Average")</f>
        <v>Average</v>
      </c>
      <c r="Z4153" s="5" t="str" cm="1">
        <f t="array" ref="Z4153">_xlfn.IFS(K4153&lt;=5,"Excellent",K4153&lt;=10,"Good",TRUE,"Delayed")</f>
        <v>Excellent</v>
      </c>
      <c r="AA4153" s="5" t="str">
        <f>_xlfn.XLOOKUP(Table1[[#This Row],[Shipment_ID]],A:A,E:E)</f>
        <v>Hapag-Lloyd</v>
      </c>
      <c r="AB4153" s="5">
        <f t="shared" si="64"/>
        <v>7265.22</v>
      </c>
    </row>
    <row r="4154" spans="1:28">
      <c r="A4154" t="s">
        <v>4348</v>
      </c>
      <c r="B4154" s="1">
        <v>45752</v>
      </c>
      <c r="C4154" t="s">
        <v>64</v>
      </c>
      <c r="D4154" t="s">
        <v>65</v>
      </c>
      <c r="E4154" t="s">
        <v>57</v>
      </c>
      <c r="F4154" t="s">
        <v>32</v>
      </c>
      <c r="G4154" t="s">
        <v>67</v>
      </c>
      <c r="H4154">
        <v>11.39</v>
      </c>
      <c r="I4154">
        <v>1470</v>
      </c>
      <c r="J4154">
        <v>95.99</v>
      </c>
      <c r="K4154">
        <v>3</v>
      </c>
      <c r="L4154" t="s">
        <v>44</v>
      </c>
      <c r="M4154" t="s">
        <v>45</v>
      </c>
      <c r="N4154">
        <v>40909.800000000003</v>
      </c>
      <c r="O4154" t="s">
        <v>240</v>
      </c>
      <c r="P4154" t="s">
        <v>54</v>
      </c>
      <c r="Q4154">
        <v>84.68</v>
      </c>
      <c r="R4154">
        <v>3395.6</v>
      </c>
      <c r="S4154">
        <v>4900.45</v>
      </c>
      <c r="T4154">
        <v>6360.94</v>
      </c>
      <c r="U4154" t="str">
        <f>TEXT(Table1[[#This Row],[Booking_Date]],"mmm")</f>
        <v>Apr</v>
      </c>
      <c r="V4154">
        <f>YEAR(Table1[[#This Row],[Booking_Date]])</f>
        <v>2025</v>
      </c>
      <c r="W4154" t="s">
        <v>75</v>
      </c>
      <c r="X4154" t="str">
        <f>IF(Table1[[#This Row],[Freight_Cost]]&gt;50000,"High","Low")</f>
        <v>Low</v>
      </c>
      <c r="Y4154" s="5" t="str">
        <f>IF(Table1[[#This Row],[Profit]]&gt;10000,"Good","Average")</f>
        <v>Average</v>
      </c>
      <c r="Z4154" s="5" t="str" cm="1">
        <f t="array" ref="Z4154">_xlfn.IFS(K4154&lt;=5,"Excellent",K4154&lt;=10,"Good",TRUE,"Delayed")</f>
        <v>Excellent</v>
      </c>
      <c r="AA4154" s="5" t="str">
        <f>_xlfn.XLOOKUP(Table1[[#This Row],[Shipment_ID]],A:A,E:E)</f>
        <v>Evergreen</v>
      </c>
      <c r="AB4154" s="5">
        <f t="shared" si="64"/>
        <v>6360.94</v>
      </c>
    </row>
    <row r="4155" spans="1:28">
      <c r="A4155" t="s">
        <v>4349</v>
      </c>
      <c r="B4155" s="1">
        <v>45766</v>
      </c>
      <c r="C4155" t="s">
        <v>50</v>
      </c>
      <c r="D4155" t="s">
        <v>56</v>
      </c>
      <c r="E4155" t="s">
        <v>83</v>
      </c>
      <c r="F4155" t="s">
        <v>58</v>
      </c>
      <c r="G4155" t="s">
        <v>59</v>
      </c>
      <c r="H4155">
        <v>22.8</v>
      </c>
      <c r="I4155">
        <v>2512</v>
      </c>
      <c r="J4155">
        <v>95.45</v>
      </c>
      <c r="K4155">
        <v>8</v>
      </c>
      <c r="L4155" t="s">
        <v>34</v>
      </c>
      <c r="M4155" t="s">
        <v>35</v>
      </c>
      <c r="N4155">
        <v>83118</v>
      </c>
      <c r="O4155" t="s">
        <v>454</v>
      </c>
      <c r="P4155" t="s">
        <v>70</v>
      </c>
      <c r="Q4155">
        <v>83.33</v>
      </c>
      <c r="R4155">
        <v>5936</v>
      </c>
      <c r="S4155">
        <v>2601.04</v>
      </c>
      <c r="T4155">
        <v>13949.1</v>
      </c>
      <c r="U4155" t="str">
        <f>TEXT(Table1[[#This Row],[Booking_Date]],"mmm")</f>
        <v>Apr</v>
      </c>
      <c r="V4155">
        <f>YEAR(Table1[[#This Row],[Booking_Date]])</f>
        <v>2025</v>
      </c>
      <c r="W4155" t="s">
        <v>75</v>
      </c>
      <c r="X4155" t="str">
        <f>IF(Table1[[#This Row],[Freight_Cost]]&gt;50000,"High","Low")</f>
        <v>High</v>
      </c>
      <c r="Y4155" s="5" t="str">
        <f>IF(Table1[[#This Row],[Profit]]&gt;10000,"Good","Average")</f>
        <v>Good</v>
      </c>
      <c r="Z4155" s="5" t="str" cm="1">
        <f t="array" ref="Z4155">_xlfn.IFS(K4155&lt;=5,"Excellent",K4155&lt;=10,"Good",TRUE,"Delayed")</f>
        <v>Good</v>
      </c>
      <c r="AA4155" s="5" t="str">
        <f>_xlfn.XLOOKUP(Table1[[#This Row],[Shipment_ID]],A:A,E:E)</f>
        <v>MSC</v>
      </c>
      <c r="AB4155" s="5">
        <f t="shared" si="64"/>
        <v>13949.1</v>
      </c>
    </row>
    <row r="4156" spans="1:28">
      <c r="A4156" t="s">
        <v>4350</v>
      </c>
      <c r="B4156" s="1">
        <v>45917</v>
      </c>
      <c r="C4156" t="s">
        <v>40</v>
      </c>
      <c r="D4156" t="s">
        <v>56</v>
      </c>
      <c r="E4156" t="s">
        <v>83</v>
      </c>
      <c r="F4156" t="s">
        <v>32</v>
      </c>
      <c r="G4156" t="s">
        <v>52</v>
      </c>
      <c r="H4156">
        <v>23.37</v>
      </c>
      <c r="I4156">
        <v>774</v>
      </c>
      <c r="J4156">
        <v>98.97</v>
      </c>
      <c r="K4156">
        <v>2</v>
      </c>
      <c r="L4156" t="s">
        <v>68</v>
      </c>
      <c r="M4156" t="s">
        <v>45</v>
      </c>
      <c r="N4156">
        <v>46197.4</v>
      </c>
      <c r="O4156" t="s">
        <v>425</v>
      </c>
      <c r="P4156" t="s">
        <v>37</v>
      </c>
      <c r="Q4156">
        <v>82.13</v>
      </c>
      <c r="R4156">
        <v>2482.8000000000002</v>
      </c>
      <c r="S4156">
        <v>3465.51</v>
      </c>
      <c r="T4156">
        <v>5190.4799999999996</v>
      </c>
      <c r="U4156" t="str">
        <f>TEXT(Table1[[#This Row],[Booking_Date]],"mmm")</f>
        <v>Sep</v>
      </c>
      <c r="V4156">
        <f>YEAR(Table1[[#This Row],[Booking_Date]])</f>
        <v>2025</v>
      </c>
      <c r="W4156" t="s">
        <v>48</v>
      </c>
      <c r="X4156" t="str">
        <f>IF(Table1[[#This Row],[Freight_Cost]]&gt;50000,"High","Low")</f>
        <v>Low</v>
      </c>
      <c r="Y4156" s="5" t="str">
        <f>IF(Table1[[#This Row],[Profit]]&gt;10000,"Good","Average")</f>
        <v>Average</v>
      </c>
      <c r="Z4156" s="5" t="str" cm="1">
        <f t="array" ref="Z4156">_xlfn.IFS(K4156&lt;=5,"Excellent",K4156&lt;=10,"Good",TRUE,"Delayed")</f>
        <v>Excellent</v>
      </c>
      <c r="AA4156" s="5" t="str">
        <f>_xlfn.XLOOKUP(Table1[[#This Row],[Shipment_ID]],A:A,E:E)</f>
        <v>MSC</v>
      </c>
      <c r="AB4156" s="5">
        <f t="shared" si="64"/>
        <v>5190.4799999999996</v>
      </c>
    </row>
    <row r="4157" spans="1:28">
      <c r="A4157" t="s">
        <v>4351</v>
      </c>
      <c r="B4157" s="1">
        <v>46155</v>
      </c>
      <c r="C4157" t="s">
        <v>115</v>
      </c>
      <c r="D4157" t="s">
        <v>30</v>
      </c>
      <c r="E4157" t="s">
        <v>42</v>
      </c>
      <c r="F4157" t="s">
        <v>58</v>
      </c>
      <c r="G4157" t="s">
        <v>84</v>
      </c>
      <c r="H4157">
        <v>15.77</v>
      </c>
      <c r="I4157">
        <v>873</v>
      </c>
      <c r="J4157">
        <v>89.7</v>
      </c>
      <c r="K4157">
        <v>4</v>
      </c>
      <c r="L4157" t="s">
        <v>68</v>
      </c>
      <c r="M4157" t="s">
        <v>60</v>
      </c>
      <c r="N4157">
        <v>49933</v>
      </c>
      <c r="O4157" t="s">
        <v>116</v>
      </c>
      <c r="P4157" t="s">
        <v>47</v>
      </c>
      <c r="Q4157">
        <v>84.33</v>
      </c>
      <c r="R4157">
        <v>2376.8000000000002</v>
      </c>
      <c r="S4157">
        <v>3946.88</v>
      </c>
      <c r="T4157">
        <v>8248</v>
      </c>
      <c r="U4157" t="str">
        <f>TEXT(Table1[[#This Row],[Booking_Date]],"mmm")</f>
        <v>May</v>
      </c>
      <c r="V4157">
        <f>YEAR(Table1[[#This Row],[Booking_Date]])</f>
        <v>2026</v>
      </c>
      <c r="W4157" t="s">
        <v>75</v>
      </c>
      <c r="X4157" t="str">
        <f>IF(Table1[[#This Row],[Freight_Cost]]&gt;50000,"High","Low")</f>
        <v>Low</v>
      </c>
      <c r="Y4157" s="5" t="str">
        <f>IF(Table1[[#This Row],[Profit]]&gt;10000,"Good","Average")</f>
        <v>Average</v>
      </c>
      <c r="Z4157" s="5" t="str" cm="1">
        <f t="array" ref="Z4157">_xlfn.IFS(K4157&lt;=5,"Excellent",K4157&lt;=10,"Good",TRUE,"Delayed")</f>
        <v>Excellent</v>
      </c>
      <c r="AA4157" s="5" t="str">
        <f>_xlfn.XLOOKUP(Table1[[#This Row],[Shipment_ID]],A:A,E:E)</f>
        <v>CMA CGM</v>
      </c>
      <c r="AB4157" s="5">
        <f t="shared" si="64"/>
        <v>8248</v>
      </c>
    </row>
    <row r="4158" spans="1:28">
      <c r="A4158" t="s">
        <v>4352</v>
      </c>
      <c r="B4158" s="1">
        <v>45770</v>
      </c>
      <c r="C4158" t="s">
        <v>29</v>
      </c>
      <c r="D4158" t="s">
        <v>82</v>
      </c>
      <c r="E4158" t="s">
        <v>83</v>
      </c>
      <c r="F4158" t="s">
        <v>32</v>
      </c>
      <c r="G4158" t="s">
        <v>67</v>
      </c>
      <c r="H4158">
        <v>16.190000000000001</v>
      </c>
      <c r="I4158">
        <v>2100</v>
      </c>
      <c r="J4158">
        <v>95.46</v>
      </c>
      <c r="K4158">
        <v>6</v>
      </c>
      <c r="L4158" t="s">
        <v>34</v>
      </c>
      <c r="M4158" t="s">
        <v>35</v>
      </c>
      <c r="N4158">
        <v>60226.2</v>
      </c>
      <c r="O4158" t="s">
        <v>328</v>
      </c>
      <c r="P4158" t="s">
        <v>37</v>
      </c>
      <c r="Q4158">
        <v>88.43</v>
      </c>
      <c r="R4158">
        <v>4847.6000000000004</v>
      </c>
      <c r="S4158">
        <v>3681.6</v>
      </c>
      <c r="T4158">
        <v>7154.66</v>
      </c>
      <c r="U4158" t="str">
        <f>TEXT(Table1[[#This Row],[Booking_Date]],"mmm")</f>
        <v>Apr</v>
      </c>
      <c r="V4158">
        <f>YEAR(Table1[[#This Row],[Booking_Date]])</f>
        <v>2025</v>
      </c>
      <c r="W4158" t="s">
        <v>75</v>
      </c>
      <c r="X4158" t="str">
        <f>IF(Table1[[#This Row],[Freight_Cost]]&gt;50000,"High","Low")</f>
        <v>High</v>
      </c>
      <c r="Y4158" s="5" t="str">
        <f>IF(Table1[[#This Row],[Profit]]&gt;10000,"Good","Average")</f>
        <v>Average</v>
      </c>
      <c r="Z4158" s="5" t="str" cm="1">
        <f t="array" ref="Z4158">_xlfn.IFS(K4158&lt;=5,"Excellent",K4158&lt;=10,"Good",TRUE,"Delayed")</f>
        <v>Good</v>
      </c>
      <c r="AA4158" s="5" t="str">
        <f>_xlfn.XLOOKUP(Table1[[#This Row],[Shipment_ID]],A:A,E:E)</f>
        <v>MSC</v>
      </c>
      <c r="AB4158" s="5">
        <f t="shared" si="64"/>
        <v>7154.66</v>
      </c>
    </row>
    <row r="4159" spans="1:28">
      <c r="A4159" t="s">
        <v>4353</v>
      </c>
      <c r="B4159" s="1">
        <v>45590</v>
      </c>
      <c r="C4159" t="s">
        <v>115</v>
      </c>
      <c r="D4159" t="s">
        <v>30</v>
      </c>
      <c r="E4159" t="s">
        <v>66</v>
      </c>
      <c r="F4159" t="s">
        <v>32</v>
      </c>
      <c r="G4159" t="s">
        <v>59</v>
      </c>
      <c r="H4159">
        <v>23.2</v>
      </c>
      <c r="I4159">
        <v>1714</v>
      </c>
      <c r="J4159">
        <v>88.16</v>
      </c>
      <c r="K4159">
        <v>5</v>
      </c>
      <c r="L4159" t="s">
        <v>68</v>
      </c>
      <c r="M4159" t="s">
        <v>35</v>
      </c>
      <c r="N4159">
        <v>58527.199999999997</v>
      </c>
      <c r="O4159" t="s">
        <v>256</v>
      </c>
      <c r="P4159" t="s">
        <v>74</v>
      </c>
      <c r="Q4159">
        <v>86.81</v>
      </c>
      <c r="R4159">
        <v>4356</v>
      </c>
      <c r="S4159">
        <v>1844.94</v>
      </c>
      <c r="T4159">
        <v>8540.4599999999991</v>
      </c>
      <c r="U4159" t="str">
        <f>TEXT(Table1[[#This Row],[Booking_Date]],"mmm")</f>
        <v>Oct</v>
      </c>
      <c r="V4159">
        <f>YEAR(Table1[[#This Row],[Booking_Date]])</f>
        <v>2024</v>
      </c>
      <c r="W4159" t="s">
        <v>104</v>
      </c>
      <c r="X4159" t="str">
        <f>IF(Table1[[#This Row],[Freight_Cost]]&gt;50000,"High","Low")</f>
        <v>High</v>
      </c>
      <c r="Y4159" s="5" t="str">
        <f>IF(Table1[[#This Row],[Profit]]&gt;10000,"Good","Average")</f>
        <v>Average</v>
      </c>
      <c r="Z4159" s="5" t="str" cm="1">
        <f t="array" ref="Z4159">_xlfn.IFS(K4159&lt;=5,"Excellent",K4159&lt;=10,"Good",TRUE,"Delayed")</f>
        <v>Excellent</v>
      </c>
      <c r="AA4159" s="5" t="str">
        <f>_xlfn.XLOOKUP(Table1[[#This Row],[Shipment_ID]],A:A,E:E)</f>
        <v>COSCO</v>
      </c>
      <c r="AB4159" s="5">
        <f t="shared" si="64"/>
        <v>8540.4599999999991</v>
      </c>
    </row>
    <row r="4160" spans="1:28">
      <c r="A4160" t="s">
        <v>4354</v>
      </c>
      <c r="B4160" s="1">
        <v>46189</v>
      </c>
      <c r="C4160" t="s">
        <v>50</v>
      </c>
      <c r="D4160" t="s">
        <v>41</v>
      </c>
      <c r="E4160" t="s">
        <v>57</v>
      </c>
      <c r="F4160" t="s">
        <v>32</v>
      </c>
      <c r="G4160" t="s">
        <v>90</v>
      </c>
      <c r="H4160">
        <v>10.46</v>
      </c>
      <c r="I4160">
        <v>1562</v>
      </c>
      <c r="J4160">
        <v>101.21</v>
      </c>
      <c r="K4160">
        <v>5</v>
      </c>
      <c r="L4160" t="s">
        <v>68</v>
      </c>
      <c r="M4160" t="s">
        <v>35</v>
      </c>
      <c r="N4160">
        <v>46803.199999999997</v>
      </c>
      <c r="O4160" t="s">
        <v>191</v>
      </c>
      <c r="P4160" t="s">
        <v>74</v>
      </c>
      <c r="Q4160">
        <v>84.15</v>
      </c>
      <c r="R4160">
        <v>3542.4</v>
      </c>
      <c r="S4160">
        <v>2669.15</v>
      </c>
      <c r="T4160">
        <v>7712.67</v>
      </c>
      <c r="U4160" t="str">
        <f>TEXT(Table1[[#This Row],[Booking_Date]],"mmm")</f>
        <v>Jun</v>
      </c>
      <c r="V4160">
        <f>YEAR(Table1[[#This Row],[Booking_Date]])</f>
        <v>2026</v>
      </c>
      <c r="W4160" t="s">
        <v>75</v>
      </c>
      <c r="X4160" t="str">
        <f>IF(Table1[[#This Row],[Freight_Cost]]&gt;50000,"High","Low")</f>
        <v>Low</v>
      </c>
      <c r="Y4160" s="5" t="str">
        <f>IF(Table1[[#This Row],[Profit]]&gt;10000,"Good","Average")</f>
        <v>Average</v>
      </c>
      <c r="Z4160" s="5" t="str" cm="1">
        <f t="array" ref="Z4160">_xlfn.IFS(K4160&lt;=5,"Excellent",K4160&lt;=10,"Good",TRUE,"Delayed")</f>
        <v>Excellent</v>
      </c>
      <c r="AA4160" s="5" t="str">
        <f>_xlfn.XLOOKUP(Table1[[#This Row],[Shipment_ID]],A:A,E:E)</f>
        <v>Evergreen</v>
      </c>
      <c r="AB4160" s="5">
        <f t="shared" si="64"/>
        <v>7712.67</v>
      </c>
    </row>
    <row r="4161" spans="1:28">
      <c r="A4161" t="s">
        <v>4355</v>
      </c>
      <c r="B4161" s="1">
        <v>45531</v>
      </c>
      <c r="C4161" t="s">
        <v>64</v>
      </c>
      <c r="D4161" t="s">
        <v>72</v>
      </c>
      <c r="E4161" t="s">
        <v>99</v>
      </c>
      <c r="F4161" t="s">
        <v>58</v>
      </c>
      <c r="G4161" t="s">
        <v>52</v>
      </c>
      <c r="H4161">
        <v>25.26</v>
      </c>
      <c r="I4161">
        <v>2264</v>
      </c>
      <c r="J4161">
        <v>97.05</v>
      </c>
      <c r="K4161">
        <v>6</v>
      </c>
      <c r="L4161" t="s">
        <v>34</v>
      </c>
      <c r="M4161" t="s">
        <v>45</v>
      </c>
      <c r="N4161">
        <v>80048</v>
      </c>
      <c r="O4161" t="s">
        <v>483</v>
      </c>
      <c r="P4161" t="s">
        <v>54</v>
      </c>
      <c r="Q4161">
        <v>83.39</v>
      </c>
      <c r="R4161">
        <v>5538.4</v>
      </c>
      <c r="S4161">
        <v>4159.54</v>
      </c>
      <c r="T4161">
        <v>14020.65</v>
      </c>
      <c r="U4161" t="str">
        <f>TEXT(Table1[[#This Row],[Booking_Date]],"mmm")</f>
        <v>Aug</v>
      </c>
      <c r="V4161">
        <f>YEAR(Table1[[#This Row],[Booking_Date]])</f>
        <v>2024</v>
      </c>
      <c r="W4161" t="s">
        <v>48</v>
      </c>
      <c r="X4161" t="str">
        <f>IF(Table1[[#This Row],[Freight_Cost]]&gt;50000,"High","Low")</f>
        <v>High</v>
      </c>
      <c r="Y4161" s="5" t="str">
        <f>IF(Table1[[#This Row],[Profit]]&gt;10000,"Good","Average")</f>
        <v>Good</v>
      </c>
      <c r="Z4161" s="5" t="str" cm="1">
        <f t="array" ref="Z4161">_xlfn.IFS(K4161&lt;=5,"Excellent",K4161&lt;=10,"Good",TRUE,"Delayed")</f>
        <v>Good</v>
      </c>
      <c r="AA4161" s="5" t="str">
        <f>_xlfn.XLOOKUP(Table1[[#This Row],[Shipment_ID]],A:A,E:E)</f>
        <v>ONE</v>
      </c>
      <c r="AB4161" s="5">
        <f t="shared" si="64"/>
        <v>14020.65</v>
      </c>
    </row>
    <row r="4162" spans="1:28">
      <c r="A4162" t="s">
        <v>4356</v>
      </c>
      <c r="B4162" s="1">
        <v>46031</v>
      </c>
      <c r="C4162" t="s">
        <v>40</v>
      </c>
      <c r="D4162" t="s">
        <v>82</v>
      </c>
      <c r="E4162" t="s">
        <v>31</v>
      </c>
      <c r="F4162" t="s">
        <v>58</v>
      </c>
      <c r="G4162" t="s">
        <v>33</v>
      </c>
      <c r="H4162">
        <v>20.57</v>
      </c>
      <c r="I4162">
        <v>2037</v>
      </c>
      <c r="J4162">
        <v>91.05</v>
      </c>
      <c r="K4162">
        <v>7</v>
      </c>
      <c r="L4162" t="s">
        <v>68</v>
      </c>
      <c r="M4162" t="s">
        <v>35</v>
      </c>
      <c r="N4162">
        <v>72383</v>
      </c>
      <c r="O4162" t="s">
        <v>122</v>
      </c>
      <c r="P4162" t="s">
        <v>54</v>
      </c>
      <c r="Q4162">
        <v>86.57</v>
      </c>
      <c r="R4162">
        <v>4896.8</v>
      </c>
      <c r="S4162">
        <v>1754.94</v>
      </c>
      <c r="T4162">
        <v>9968.08</v>
      </c>
      <c r="U4162" t="str">
        <f>TEXT(Table1[[#This Row],[Booking_Date]],"mmm")</f>
        <v>Jan</v>
      </c>
      <c r="V4162">
        <f>YEAR(Table1[[#This Row],[Booking_Date]])</f>
        <v>2026</v>
      </c>
      <c r="W4162" t="s">
        <v>38</v>
      </c>
      <c r="X4162" t="str">
        <f>IF(Table1[[#This Row],[Freight_Cost]]&gt;50000,"High","Low")</f>
        <v>High</v>
      </c>
      <c r="Y4162" s="5" t="str">
        <f>IF(Table1[[#This Row],[Profit]]&gt;10000,"Good","Average")</f>
        <v>Average</v>
      </c>
      <c r="Z4162" s="5" t="str" cm="1">
        <f t="array" ref="Z4162">_xlfn.IFS(K4162&lt;=5,"Excellent",K4162&lt;=10,"Good",TRUE,"Delayed")</f>
        <v>Good</v>
      </c>
      <c r="AA4162" s="5" t="str">
        <f>_xlfn.XLOOKUP(Table1[[#This Row],[Shipment_ID]],A:A,E:E)</f>
        <v>Hapag-Lloyd</v>
      </c>
      <c r="AB4162" s="5">
        <f t="shared" ref="AB4162:AB4225" si="65">INDEX(T:T,MATCH(A4162,A:A,0))</f>
        <v>9968.08</v>
      </c>
    </row>
    <row r="4163" spans="1:28">
      <c r="A4163" t="s">
        <v>4357</v>
      </c>
      <c r="B4163" s="1">
        <v>45860</v>
      </c>
      <c r="C4163" t="s">
        <v>89</v>
      </c>
      <c r="D4163" t="s">
        <v>51</v>
      </c>
      <c r="E4163" t="s">
        <v>99</v>
      </c>
      <c r="F4163" t="s">
        <v>58</v>
      </c>
      <c r="G4163" t="s">
        <v>33</v>
      </c>
      <c r="H4163">
        <v>12.38</v>
      </c>
      <c r="I4163">
        <v>2508</v>
      </c>
      <c r="J4163">
        <v>100.02</v>
      </c>
      <c r="K4163">
        <v>7</v>
      </c>
      <c r="L4163" t="s">
        <v>44</v>
      </c>
      <c r="M4163" t="s">
        <v>35</v>
      </c>
      <c r="N4163">
        <v>69240.399999999994</v>
      </c>
      <c r="O4163" t="s">
        <v>450</v>
      </c>
      <c r="P4163" t="s">
        <v>70</v>
      </c>
      <c r="Q4163">
        <v>82.08</v>
      </c>
      <c r="R4163">
        <v>5511.2</v>
      </c>
      <c r="S4163">
        <v>3319.01</v>
      </c>
      <c r="T4163">
        <v>6122.6</v>
      </c>
      <c r="U4163" t="str">
        <f>TEXT(Table1[[#This Row],[Booking_Date]],"mmm")</f>
        <v>Jul</v>
      </c>
      <c r="V4163">
        <f>YEAR(Table1[[#This Row],[Booking_Date]])</f>
        <v>2025</v>
      </c>
      <c r="W4163" t="s">
        <v>48</v>
      </c>
      <c r="X4163" t="str">
        <f>IF(Table1[[#This Row],[Freight_Cost]]&gt;50000,"High","Low")</f>
        <v>High</v>
      </c>
      <c r="Y4163" s="5" t="str">
        <f>IF(Table1[[#This Row],[Profit]]&gt;10000,"Good","Average")</f>
        <v>Average</v>
      </c>
      <c r="Z4163" s="5" t="str" cm="1">
        <f t="array" ref="Z4163">_xlfn.IFS(K4163&lt;=5,"Excellent",K4163&lt;=10,"Good",TRUE,"Delayed")</f>
        <v>Good</v>
      </c>
      <c r="AA4163" s="5" t="str">
        <f>_xlfn.XLOOKUP(Table1[[#This Row],[Shipment_ID]],A:A,E:E)</f>
        <v>ONE</v>
      </c>
      <c r="AB4163" s="5">
        <f t="shared" si="65"/>
        <v>6122.6</v>
      </c>
    </row>
    <row r="4164" spans="1:28">
      <c r="A4164" t="s">
        <v>4358</v>
      </c>
      <c r="B4164" s="1">
        <v>45467</v>
      </c>
      <c r="C4164" t="s">
        <v>89</v>
      </c>
      <c r="D4164" t="s">
        <v>65</v>
      </c>
      <c r="E4164" t="s">
        <v>31</v>
      </c>
      <c r="F4164" t="s">
        <v>32</v>
      </c>
      <c r="G4164" t="s">
        <v>43</v>
      </c>
      <c r="H4164">
        <v>13.27</v>
      </c>
      <c r="I4164">
        <v>795</v>
      </c>
      <c r="J4164">
        <v>102.86</v>
      </c>
      <c r="K4164">
        <v>2</v>
      </c>
      <c r="L4164" t="s">
        <v>68</v>
      </c>
      <c r="M4164" t="s">
        <v>60</v>
      </c>
      <c r="N4164">
        <v>36326.199999999997</v>
      </c>
      <c r="O4164" t="s">
        <v>266</v>
      </c>
      <c r="P4164" t="s">
        <v>37</v>
      </c>
      <c r="Q4164">
        <v>88.4</v>
      </c>
      <c r="R4164">
        <v>2120.8000000000002</v>
      </c>
      <c r="S4164">
        <v>4899.05</v>
      </c>
      <c r="T4164">
        <v>5436.81</v>
      </c>
      <c r="U4164" t="str">
        <f>TEXT(Table1[[#This Row],[Booking_Date]],"mmm")</f>
        <v>Jun</v>
      </c>
      <c r="V4164">
        <f>YEAR(Table1[[#This Row],[Booking_Date]])</f>
        <v>2024</v>
      </c>
      <c r="W4164" t="s">
        <v>75</v>
      </c>
      <c r="X4164" t="str">
        <f>IF(Table1[[#This Row],[Freight_Cost]]&gt;50000,"High","Low")</f>
        <v>Low</v>
      </c>
      <c r="Y4164" s="5" t="str">
        <f>IF(Table1[[#This Row],[Profit]]&gt;10000,"Good","Average")</f>
        <v>Average</v>
      </c>
      <c r="Z4164" s="5" t="str" cm="1">
        <f t="array" ref="Z4164">_xlfn.IFS(K4164&lt;=5,"Excellent",K4164&lt;=10,"Good",TRUE,"Delayed")</f>
        <v>Excellent</v>
      </c>
      <c r="AA4164" s="5" t="str">
        <f>_xlfn.XLOOKUP(Table1[[#This Row],[Shipment_ID]],A:A,E:E)</f>
        <v>Hapag-Lloyd</v>
      </c>
      <c r="AB4164" s="5">
        <f t="shared" si="65"/>
        <v>5436.81</v>
      </c>
    </row>
    <row r="4165" spans="1:28">
      <c r="A4165" t="s">
        <v>4359</v>
      </c>
      <c r="B4165" s="1">
        <v>45499</v>
      </c>
      <c r="C4165" t="s">
        <v>50</v>
      </c>
      <c r="D4165" t="s">
        <v>65</v>
      </c>
      <c r="E4165" t="s">
        <v>83</v>
      </c>
      <c r="F4165" t="s">
        <v>32</v>
      </c>
      <c r="G4165" t="s">
        <v>43</v>
      </c>
      <c r="H4165">
        <v>16.71</v>
      </c>
      <c r="I4165">
        <v>1731</v>
      </c>
      <c r="J4165">
        <v>89.25</v>
      </c>
      <c r="K4165">
        <v>6</v>
      </c>
      <c r="L4165" t="s">
        <v>34</v>
      </c>
      <c r="M4165" t="s">
        <v>60</v>
      </c>
      <c r="N4165">
        <v>51521</v>
      </c>
      <c r="O4165" t="s">
        <v>527</v>
      </c>
      <c r="P4165" t="s">
        <v>74</v>
      </c>
      <c r="Q4165">
        <v>85.16</v>
      </c>
      <c r="R4165">
        <v>4130.3999999999996</v>
      </c>
      <c r="S4165">
        <v>2402.02</v>
      </c>
      <c r="T4165">
        <v>4717.13</v>
      </c>
      <c r="U4165" t="str">
        <f>TEXT(Table1[[#This Row],[Booking_Date]],"mmm")</f>
        <v>Jul</v>
      </c>
      <c r="V4165">
        <f>YEAR(Table1[[#This Row],[Booking_Date]])</f>
        <v>2024</v>
      </c>
      <c r="W4165" t="s">
        <v>48</v>
      </c>
      <c r="X4165" t="str">
        <f>IF(Table1[[#This Row],[Freight_Cost]]&gt;50000,"High","Low")</f>
        <v>High</v>
      </c>
      <c r="Y4165" s="5" t="str">
        <f>IF(Table1[[#This Row],[Profit]]&gt;10000,"Good","Average")</f>
        <v>Average</v>
      </c>
      <c r="Z4165" s="5" t="str" cm="1">
        <f t="array" ref="Z4165">_xlfn.IFS(K4165&lt;=5,"Excellent",K4165&lt;=10,"Good",TRUE,"Delayed")</f>
        <v>Good</v>
      </c>
      <c r="AA4165" s="5" t="str">
        <f>_xlfn.XLOOKUP(Table1[[#This Row],[Shipment_ID]],A:A,E:E)</f>
        <v>MSC</v>
      </c>
      <c r="AB4165" s="5">
        <f t="shared" si="65"/>
        <v>4717.13</v>
      </c>
    </row>
    <row r="4166" spans="1:28">
      <c r="A4166" t="s">
        <v>4360</v>
      </c>
      <c r="B4166" s="1">
        <v>45595</v>
      </c>
      <c r="C4166" t="s">
        <v>115</v>
      </c>
      <c r="D4166" t="s">
        <v>51</v>
      </c>
      <c r="E4166" t="s">
        <v>42</v>
      </c>
      <c r="F4166" t="s">
        <v>32</v>
      </c>
      <c r="G4166" t="s">
        <v>33</v>
      </c>
      <c r="H4166">
        <v>22.13</v>
      </c>
      <c r="I4166">
        <v>2251</v>
      </c>
      <c r="J4166">
        <v>85.85</v>
      </c>
      <c r="K4166">
        <v>7</v>
      </c>
      <c r="L4166" t="s">
        <v>68</v>
      </c>
      <c r="M4166" t="s">
        <v>35</v>
      </c>
      <c r="N4166">
        <v>63731</v>
      </c>
      <c r="O4166" t="s">
        <v>213</v>
      </c>
      <c r="P4166" t="s">
        <v>62</v>
      </c>
      <c r="Q4166">
        <v>88.2</v>
      </c>
      <c r="R4166">
        <v>5387.2</v>
      </c>
      <c r="S4166">
        <v>3904.45</v>
      </c>
      <c r="T4166">
        <v>6463.67</v>
      </c>
      <c r="U4166" t="str">
        <f>TEXT(Table1[[#This Row],[Booking_Date]],"mmm")</f>
        <v>Oct</v>
      </c>
      <c r="V4166">
        <f>YEAR(Table1[[#This Row],[Booking_Date]])</f>
        <v>2024</v>
      </c>
      <c r="W4166" t="s">
        <v>104</v>
      </c>
      <c r="X4166" t="str">
        <f>IF(Table1[[#This Row],[Freight_Cost]]&gt;50000,"High","Low")</f>
        <v>High</v>
      </c>
      <c r="Y4166" s="5" t="str">
        <f>IF(Table1[[#This Row],[Profit]]&gt;10000,"Good","Average")</f>
        <v>Average</v>
      </c>
      <c r="Z4166" s="5" t="str" cm="1">
        <f t="array" ref="Z4166">_xlfn.IFS(K4166&lt;=5,"Excellent",K4166&lt;=10,"Good",TRUE,"Delayed")</f>
        <v>Good</v>
      </c>
      <c r="AA4166" s="5" t="str">
        <f>_xlfn.XLOOKUP(Table1[[#This Row],[Shipment_ID]],A:A,E:E)</f>
        <v>CMA CGM</v>
      </c>
      <c r="AB4166" s="5">
        <f t="shared" si="65"/>
        <v>6463.67</v>
      </c>
    </row>
    <row r="4167" spans="1:28">
      <c r="A4167" t="s">
        <v>4361</v>
      </c>
      <c r="B4167" s="1">
        <v>45527</v>
      </c>
      <c r="C4167" t="s">
        <v>64</v>
      </c>
      <c r="D4167" t="s">
        <v>30</v>
      </c>
      <c r="E4167" t="s">
        <v>42</v>
      </c>
      <c r="F4167" t="s">
        <v>32</v>
      </c>
      <c r="G4167" t="s">
        <v>84</v>
      </c>
      <c r="H4167">
        <v>19.440000000000001</v>
      </c>
      <c r="I4167">
        <v>1333</v>
      </c>
      <c r="J4167">
        <v>95.06</v>
      </c>
      <c r="K4167">
        <v>5</v>
      </c>
      <c r="L4167" t="s">
        <v>34</v>
      </c>
      <c r="M4167" t="s">
        <v>45</v>
      </c>
      <c r="N4167">
        <v>51399.199999999997</v>
      </c>
      <c r="O4167" t="s">
        <v>207</v>
      </c>
      <c r="P4167" t="s">
        <v>47</v>
      </c>
      <c r="Q4167">
        <v>84.36</v>
      </c>
      <c r="R4167">
        <v>3443.6</v>
      </c>
      <c r="S4167">
        <v>4139.47</v>
      </c>
      <c r="T4167">
        <v>8160.99</v>
      </c>
      <c r="U4167" t="str">
        <f>TEXT(Table1[[#This Row],[Booking_Date]],"mmm")</f>
        <v>Aug</v>
      </c>
      <c r="V4167">
        <f>YEAR(Table1[[#This Row],[Booking_Date]])</f>
        <v>2024</v>
      </c>
      <c r="W4167" t="s">
        <v>48</v>
      </c>
      <c r="X4167" t="str">
        <f>IF(Table1[[#This Row],[Freight_Cost]]&gt;50000,"High","Low")</f>
        <v>High</v>
      </c>
      <c r="Y4167" s="5" t="str">
        <f>IF(Table1[[#This Row],[Profit]]&gt;10000,"Good","Average")</f>
        <v>Average</v>
      </c>
      <c r="Z4167" s="5" t="str" cm="1">
        <f t="array" ref="Z4167">_xlfn.IFS(K4167&lt;=5,"Excellent",K4167&lt;=10,"Good",TRUE,"Delayed")</f>
        <v>Excellent</v>
      </c>
      <c r="AA4167" s="5" t="str">
        <f>_xlfn.XLOOKUP(Table1[[#This Row],[Shipment_ID]],A:A,E:E)</f>
        <v>CMA CGM</v>
      </c>
      <c r="AB4167" s="5">
        <f t="shared" si="65"/>
        <v>8160.99</v>
      </c>
    </row>
    <row r="4168" spans="1:28">
      <c r="A4168" t="s">
        <v>4362</v>
      </c>
      <c r="B4168" s="1">
        <v>45730</v>
      </c>
      <c r="C4168" t="s">
        <v>115</v>
      </c>
      <c r="D4168" t="s">
        <v>108</v>
      </c>
      <c r="E4168" t="s">
        <v>31</v>
      </c>
      <c r="F4168" t="s">
        <v>32</v>
      </c>
      <c r="G4168" t="s">
        <v>59</v>
      </c>
      <c r="H4168">
        <v>19.100000000000001</v>
      </c>
      <c r="I4168">
        <v>1792</v>
      </c>
      <c r="J4168">
        <v>94.64</v>
      </c>
      <c r="K4168">
        <v>6</v>
      </c>
      <c r="L4168" t="s">
        <v>34</v>
      </c>
      <c r="M4168" t="s">
        <v>45</v>
      </c>
      <c r="N4168">
        <v>56550.8</v>
      </c>
      <c r="O4168" t="s">
        <v>211</v>
      </c>
      <c r="P4168" t="s">
        <v>37</v>
      </c>
      <c r="Q4168">
        <v>82.37</v>
      </c>
      <c r="R4168">
        <v>4348</v>
      </c>
      <c r="S4168">
        <v>2439.0500000000002</v>
      </c>
      <c r="T4168">
        <v>8035.47</v>
      </c>
      <c r="U4168" t="str">
        <f>TEXT(Table1[[#This Row],[Booking_Date]],"mmm")</f>
        <v>Mar</v>
      </c>
      <c r="V4168">
        <f>YEAR(Table1[[#This Row],[Booking_Date]])</f>
        <v>2025</v>
      </c>
      <c r="W4168" t="s">
        <v>38</v>
      </c>
      <c r="X4168" t="str">
        <f>IF(Table1[[#This Row],[Freight_Cost]]&gt;50000,"High","Low")</f>
        <v>High</v>
      </c>
      <c r="Y4168" s="5" t="str">
        <f>IF(Table1[[#This Row],[Profit]]&gt;10000,"Good","Average")</f>
        <v>Average</v>
      </c>
      <c r="Z4168" s="5" t="str" cm="1">
        <f t="array" ref="Z4168">_xlfn.IFS(K4168&lt;=5,"Excellent",K4168&lt;=10,"Good",TRUE,"Delayed")</f>
        <v>Good</v>
      </c>
      <c r="AA4168" s="5" t="str">
        <f>_xlfn.XLOOKUP(Table1[[#This Row],[Shipment_ID]],A:A,E:E)</f>
        <v>Hapag-Lloyd</v>
      </c>
      <c r="AB4168" s="5">
        <f t="shared" si="65"/>
        <v>8035.47</v>
      </c>
    </row>
    <row r="4169" spans="1:28">
      <c r="A4169" t="s">
        <v>4363</v>
      </c>
      <c r="B4169" s="1">
        <v>45873</v>
      </c>
      <c r="C4169" t="s">
        <v>121</v>
      </c>
      <c r="D4169" t="s">
        <v>65</v>
      </c>
      <c r="E4169" t="s">
        <v>102</v>
      </c>
      <c r="F4169" t="s">
        <v>32</v>
      </c>
      <c r="G4169" t="s">
        <v>52</v>
      </c>
      <c r="H4169">
        <v>20.79</v>
      </c>
      <c r="I4169">
        <v>657</v>
      </c>
      <c r="J4169">
        <v>90.09</v>
      </c>
      <c r="K4169">
        <v>2</v>
      </c>
      <c r="L4169" t="s">
        <v>34</v>
      </c>
      <c r="M4169" t="s">
        <v>60</v>
      </c>
      <c r="N4169">
        <v>42405.8</v>
      </c>
      <c r="O4169" t="s">
        <v>245</v>
      </c>
      <c r="P4169" t="s">
        <v>78</v>
      </c>
      <c r="Q4169">
        <v>87.73</v>
      </c>
      <c r="R4169">
        <v>2145.6</v>
      </c>
      <c r="S4169">
        <v>1969.74</v>
      </c>
      <c r="T4169">
        <v>3607.34</v>
      </c>
      <c r="U4169" t="str">
        <f>TEXT(Table1[[#This Row],[Booking_Date]],"mmm")</f>
        <v>Aug</v>
      </c>
      <c r="V4169">
        <f>YEAR(Table1[[#This Row],[Booking_Date]])</f>
        <v>2025</v>
      </c>
      <c r="W4169" t="s">
        <v>48</v>
      </c>
      <c r="X4169" t="str">
        <f>IF(Table1[[#This Row],[Freight_Cost]]&gt;50000,"High","Low")</f>
        <v>Low</v>
      </c>
      <c r="Y4169" s="5" t="str">
        <f>IF(Table1[[#This Row],[Profit]]&gt;10000,"Good","Average")</f>
        <v>Average</v>
      </c>
      <c r="Z4169" s="5" t="str" cm="1">
        <f t="array" ref="Z4169">_xlfn.IFS(K4169&lt;=5,"Excellent",K4169&lt;=10,"Good",TRUE,"Delayed")</f>
        <v>Excellent</v>
      </c>
      <c r="AA4169" s="5" t="str">
        <f>_xlfn.XLOOKUP(Table1[[#This Row],[Shipment_ID]],A:A,E:E)</f>
        <v>Maersk</v>
      </c>
      <c r="AB4169" s="5">
        <f t="shared" si="65"/>
        <v>3607.34</v>
      </c>
    </row>
    <row r="4170" spans="1:28">
      <c r="A4170" t="s">
        <v>4364</v>
      </c>
      <c r="B4170" s="1">
        <v>46022</v>
      </c>
      <c r="C4170" t="s">
        <v>115</v>
      </c>
      <c r="D4170" t="s">
        <v>41</v>
      </c>
      <c r="E4170" t="s">
        <v>42</v>
      </c>
      <c r="F4170" t="s">
        <v>32</v>
      </c>
      <c r="G4170" t="s">
        <v>43</v>
      </c>
      <c r="H4170">
        <v>15.33</v>
      </c>
      <c r="I4170">
        <v>2263</v>
      </c>
      <c r="J4170">
        <v>93.67</v>
      </c>
      <c r="K4170">
        <v>7</v>
      </c>
      <c r="L4170" t="s">
        <v>44</v>
      </c>
      <c r="M4170" t="s">
        <v>35</v>
      </c>
      <c r="N4170">
        <v>56193.4</v>
      </c>
      <c r="O4170" t="s">
        <v>686</v>
      </c>
      <c r="P4170" t="s">
        <v>54</v>
      </c>
      <c r="Q4170">
        <v>84.8</v>
      </c>
      <c r="R4170">
        <v>5139.2</v>
      </c>
      <c r="S4170">
        <v>1781.92</v>
      </c>
      <c r="T4170">
        <v>8119.06</v>
      </c>
      <c r="U4170" t="str">
        <f>TEXT(Table1[[#This Row],[Booking_Date]],"mmm")</f>
        <v>Dec</v>
      </c>
      <c r="V4170">
        <f>YEAR(Table1[[#This Row],[Booking_Date]])</f>
        <v>2025</v>
      </c>
      <c r="W4170" t="s">
        <v>104</v>
      </c>
      <c r="X4170" t="str">
        <f>IF(Table1[[#This Row],[Freight_Cost]]&gt;50000,"High","Low")</f>
        <v>High</v>
      </c>
      <c r="Y4170" s="5" t="str">
        <f>IF(Table1[[#This Row],[Profit]]&gt;10000,"Good","Average")</f>
        <v>Average</v>
      </c>
      <c r="Z4170" s="5" t="str" cm="1">
        <f t="array" ref="Z4170">_xlfn.IFS(K4170&lt;=5,"Excellent",K4170&lt;=10,"Good",TRUE,"Delayed")</f>
        <v>Good</v>
      </c>
      <c r="AA4170" s="5" t="str">
        <f>_xlfn.XLOOKUP(Table1[[#This Row],[Shipment_ID]],A:A,E:E)</f>
        <v>CMA CGM</v>
      </c>
      <c r="AB4170" s="5">
        <f t="shared" si="65"/>
        <v>8119.06</v>
      </c>
    </row>
    <row r="4171" spans="1:28">
      <c r="A4171" t="s">
        <v>4365</v>
      </c>
      <c r="B4171" s="1">
        <v>45911</v>
      </c>
      <c r="C4171" t="s">
        <v>29</v>
      </c>
      <c r="D4171" t="s">
        <v>56</v>
      </c>
      <c r="E4171" t="s">
        <v>42</v>
      </c>
      <c r="F4171" t="s">
        <v>32</v>
      </c>
      <c r="G4171" t="s">
        <v>84</v>
      </c>
      <c r="H4171">
        <v>10.53</v>
      </c>
      <c r="I4171">
        <v>2170</v>
      </c>
      <c r="J4171">
        <v>88.29</v>
      </c>
      <c r="K4171">
        <v>6</v>
      </c>
      <c r="L4171" t="s">
        <v>68</v>
      </c>
      <c r="M4171" t="s">
        <v>60</v>
      </c>
      <c r="N4171">
        <v>48611.8</v>
      </c>
      <c r="O4171" t="s">
        <v>343</v>
      </c>
      <c r="P4171" t="s">
        <v>62</v>
      </c>
      <c r="Q4171">
        <v>81.55</v>
      </c>
      <c r="R4171">
        <v>4761.2</v>
      </c>
      <c r="S4171">
        <v>3270.01</v>
      </c>
      <c r="T4171">
        <v>6018.99</v>
      </c>
      <c r="U4171" t="str">
        <f>TEXT(Table1[[#This Row],[Booking_Date]],"mmm")</f>
        <v>Sep</v>
      </c>
      <c r="V4171">
        <f>YEAR(Table1[[#This Row],[Booking_Date]])</f>
        <v>2025</v>
      </c>
      <c r="W4171" t="s">
        <v>48</v>
      </c>
      <c r="X4171" t="str">
        <f>IF(Table1[[#This Row],[Freight_Cost]]&gt;50000,"High","Low")</f>
        <v>Low</v>
      </c>
      <c r="Y4171" s="5" t="str">
        <f>IF(Table1[[#This Row],[Profit]]&gt;10000,"Good","Average")</f>
        <v>Average</v>
      </c>
      <c r="Z4171" s="5" t="str" cm="1">
        <f t="array" ref="Z4171">_xlfn.IFS(K4171&lt;=5,"Excellent",K4171&lt;=10,"Good",TRUE,"Delayed")</f>
        <v>Good</v>
      </c>
      <c r="AA4171" s="5" t="str">
        <f>_xlfn.XLOOKUP(Table1[[#This Row],[Shipment_ID]],A:A,E:E)</f>
        <v>CMA CGM</v>
      </c>
      <c r="AB4171" s="5">
        <f t="shared" si="65"/>
        <v>6018.99</v>
      </c>
    </row>
    <row r="4172" spans="1:28">
      <c r="A4172" t="s">
        <v>4366</v>
      </c>
      <c r="B4172" s="1">
        <v>45785</v>
      </c>
      <c r="C4172" t="s">
        <v>121</v>
      </c>
      <c r="D4172" t="s">
        <v>82</v>
      </c>
      <c r="E4172" t="s">
        <v>99</v>
      </c>
      <c r="F4172" t="s">
        <v>58</v>
      </c>
      <c r="G4172" t="s">
        <v>33</v>
      </c>
      <c r="H4172">
        <v>17.170000000000002</v>
      </c>
      <c r="I4172">
        <v>615</v>
      </c>
      <c r="J4172">
        <v>86.32</v>
      </c>
      <c r="K4172">
        <v>2</v>
      </c>
      <c r="L4172" t="s">
        <v>68</v>
      </c>
      <c r="M4172" t="s">
        <v>35</v>
      </c>
      <c r="N4172">
        <v>51691.4</v>
      </c>
      <c r="O4172" t="s">
        <v>113</v>
      </c>
      <c r="P4172" t="s">
        <v>37</v>
      </c>
      <c r="Q4172">
        <v>82.37</v>
      </c>
      <c r="R4172">
        <v>1916.8</v>
      </c>
      <c r="S4172">
        <v>4436.7700000000004</v>
      </c>
      <c r="T4172">
        <v>6026.86</v>
      </c>
      <c r="U4172" t="str">
        <f>TEXT(Table1[[#This Row],[Booking_Date]],"mmm")</f>
        <v>May</v>
      </c>
      <c r="V4172">
        <f>YEAR(Table1[[#This Row],[Booking_Date]])</f>
        <v>2025</v>
      </c>
      <c r="W4172" t="s">
        <v>75</v>
      </c>
      <c r="X4172" t="str">
        <f>IF(Table1[[#This Row],[Freight_Cost]]&gt;50000,"High","Low")</f>
        <v>High</v>
      </c>
      <c r="Y4172" s="5" t="str">
        <f>IF(Table1[[#This Row],[Profit]]&gt;10000,"Good","Average")</f>
        <v>Average</v>
      </c>
      <c r="Z4172" s="5" t="str" cm="1">
        <f t="array" ref="Z4172">_xlfn.IFS(K4172&lt;=5,"Excellent",K4172&lt;=10,"Good",TRUE,"Delayed")</f>
        <v>Excellent</v>
      </c>
      <c r="AA4172" s="5" t="str">
        <f>_xlfn.XLOOKUP(Table1[[#This Row],[Shipment_ID]],A:A,E:E)</f>
        <v>ONE</v>
      </c>
      <c r="AB4172" s="5">
        <f t="shared" si="65"/>
        <v>6026.86</v>
      </c>
    </row>
    <row r="4173" spans="1:28">
      <c r="A4173" t="s">
        <v>4367</v>
      </c>
      <c r="B4173" s="1">
        <v>45754</v>
      </c>
      <c r="C4173" t="s">
        <v>29</v>
      </c>
      <c r="D4173" t="s">
        <v>51</v>
      </c>
      <c r="E4173" t="s">
        <v>99</v>
      </c>
      <c r="F4173" t="s">
        <v>32</v>
      </c>
      <c r="G4173" t="s">
        <v>59</v>
      </c>
      <c r="H4173">
        <v>15.11</v>
      </c>
      <c r="I4173">
        <v>2488</v>
      </c>
      <c r="J4173">
        <v>96.76</v>
      </c>
      <c r="K4173">
        <v>8</v>
      </c>
      <c r="L4173" t="s">
        <v>44</v>
      </c>
      <c r="M4173" t="s">
        <v>35</v>
      </c>
      <c r="N4173">
        <v>59066.2</v>
      </c>
      <c r="O4173" t="s">
        <v>191</v>
      </c>
      <c r="P4173" t="s">
        <v>54</v>
      </c>
      <c r="Q4173">
        <v>87.9</v>
      </c>
      <c r="R4173">
        <v>5580.4</v>
      </c>
      <c r="S4173">
        <v>4677.74</v>
      </c>
      <c r="T4173">
        <v>5105.12</v>
      </c>
      <c r="U4173" t="str">
        <f>TEXT(Table1[[#This Row],[Booking_Date]],"mmm")</f>
        <v>Apr</v>
      </c>
      <c r="V4173">
        <f>YEAR(Table1[[#This Row],[Booking_Date]])</f>
        <v>2025</v>
      </c>
      <c r="W4173" t="s">
        <v>75</v>
      </c>
      <c r="X4173" t="str">
        <f>IF(Table1[[#This Row],[Freight_Cost]]&gt;50000,"High","Low")</f>
        <v>High</v>
      </c>
      <c r="Y4173" s="5" t="str">
        <f>IF(Table1[[#This Row],[Profit]]&gt;10000,"Good","Average")</f>
        <v>Average</v>
      </c>
      <c r="Z4173" s="5" t="str" cm="1">
        <f t="array" ref="Z4173">_xlfn.IFS(K4173&lt;=5,"Excellent",K4173&lt;=10,"Good",TRUE,"Delayed")</f>
        <v>Good</v>
      </c>
      <c r="AA4173" s="5" t="str">
        <f>_xlfn.XLOOKUP(Table1[[#This Row],[Shipment_ID]],A:A,E:E)</f>
        <v>ONE</v>
      </c>
      <c r="AB4173" s="5">
        <f t="shared" si="65"/>
        <v>5105.12</v>
      </c>
    </row>
    <row r="4174" spans="1:28">
      <c r="A4174" t="s">
        <v>4368</v>
      </c>
      <c r="B4174" s="1">
        <v>45732</v>
      </c>
      <c r="C4174" t="s">
        <v>50</v>
      </c>
      <c r="D4174" t="s">
        <v>41</v>
      </c>
      <c r="E4174" t="s">
        <v>102</v>
      </c>
      <c r="F4174" t="s">
        <v>32</v>
      </c>
      <c r="G4174" t="s">
        <v>43</v>
      </c>
      <c r="H4174">
        <v>11.62</v>
      </c>
      <c r="I4174">
        <v>1314</v>
      </c>
      <c r="J4174">
        <v>97.99</v>
      </c>
      <c r="K4174">
        <v>3</v>
      </c>
      <c r="L4174" t="s">
        <v>34</v>
      </c>
      <c r="M4174" t="s">
        <v>35</v>
      </c>
      <c r="N4174">
        <v>46984.800000000003</v>
      </c>
      <c r="O4174" t="s">
        <v>338</v>
      </c>
      <c r="P4174" t="s">
        <v>62</v>
      </c>
      <c r="Q4174">
        <v>86.62</v>
      </c>
      <c r="R4174">
        <v>3092.8</v>
      </c>
      <c r="S4174">
        <v>4795.13</v>
      </c>
      <c r="T4174">
        <v>4607.58</v>
      </c>
      <c r="U4174" t="str">
        <f>TEXT(Table1[[#This Row],[Booking_Date]],"mmm")</f>
        <v>Mar</v>
      </c>
      <c r="V4174">
        <f>YEAR(Table1[[#This Row],[Booking_Date]])</f>
        <v>2025</v>
      </c>
      <c r="W4174" t="s">
        <v>38</v>
      </c>
      <c r="X4174" t="str">
        <f>IF(Table1[[#This Row],[Freight_Cost]]&gt;50000,"High","Low")</f>
        <v>Low</v>
      </c>
      <c r="Y4174" s="5" t="str">
        <f>IF(Table1[[#This Row],[Profit]]&gt;10000,"Good","Average")</f>
        <v>Average</v>
      </c>
      <c r="Z4174" s="5" t="str" cm="1">
        <f t="array" ref="Z4174">_xlfn.IFS(K4174&lt;=5,"Excellent",K4174&lt;=10,"Good",TRUE,"Delayed")</f>
        <v>Excellent</v>
      </c>
      <c r="AA4174" s="5" t="str">
        <f>_xlfn.XLOOKUP(Table1[[#This Row],[Shipment_ID]],A:A,E:E)</f>
        <v>Maersk</v>
      </c>
      <c r="AB4174" s="5">
        <f t="shared" si="65"/>
        <v>4607.58</v>
      </c>
    </row>
    <row r="4175" spans="1:28">
      <c r="A4175" t="s">
        <v>4369</v>
      </c>
      <c r="B4175" s="1">
        <v>45377</v>
      </c>
      <c r="C4175" t="s">
        <v>89</v>
      </c>
      <c r="D4175" t="s">
        <v>108</v>
      </c>
      <c r="E4175" t="s">
        <v>83</v>
      </c>
      <c r="F4175" t="s">
        <v>32</v>
      </c>
      <c r="G4175" t="s">
        <v>52</v>
      </c>
      <c r="H4175">
        <v>14.77</v>
      </c>
      <c r="I4175">
        <v>903</v>
      </c>
      <c r="J4175">
        <v>90.47</v>
      </c>
      <c r="K4175">
        <v>4</v>
      </c>
      <c r="L4175" t="s">
        <v>68</v>
      </c>
      <c r="M4175" t="s">
        <v>45</v>
      </c>
      <c r="N4175">
        <v>38985.4</v>
      </c>
      <c r="O4175" t="s">
        <v>228</v>
      </c>
      <c r="P4175" t="s">
        <v>47</v>
      </c>
      <c r="Q4175">
        <v>82.64</v>
      </c>
      <c r="R4175">
        <v>2396.8000000000002</v>
      </c>
      <c r="S4175">
        <v>3847.85</v>
      </c>
      <c r="T4175">
        <v>5504.41</v>
      </c>
      <c r="U4175" t="str">
        <f>TEXT(Table1[[#This Row],[Booking_Date]],"mmm")</f>
        <v>Mar</v>
      </c>
      <c r="V4175">
        <f>YEAR(Table1[[#This Row],[Booking_Date]])</f>
        <v>2024</v>
      </c>
      <c r="W4175" t="s">
        <v>38</v>
      </c>
      <c r="X4175" t="str">
        <f>IF(Table1[[#This Row],[Freight_Cost]]&gt;50000,"High","Low")</f>
        <v>Low</v>
      </c>
      <c r="Y4175" s="5" t="str">
        <f>IF(Table1[[#This Row],[Profit]]&gt;10000,"Good","Average")</f>
        <v>Average</v>
      </c>
      <c r="Z4175" s="5" t="str" cm="1">
        <f t="array" ref="Z4175">_xlfn.IFS(K4175&lt;=5,"Excellent",K4175&lt;=10,"Good",TRUE,"Delayed")</f>
        <v>Excellent</v>
      </c>
      <c r="AA4175" s="5" t="str">
        <f>_xlfn.XLOOKUP(Table1[[#This Row],[Shipment_ID]],A:A,E:E)</f>
        <v>MSC</v>
      </c>
      <c r="AB4175" s="5">
        <f t="shared" si="65"/>
        <v>5504.41</v>
      </c>
    </row>
    <row r="4176" spans="1:28">
      <c r="A4176" t="s">
        <v>4370</v>
      </c>
      <c r="B4176" s="1">
        <v>45766</v>
      </c>
      <c r="C4176" t="s">
        <v>50</v>
      </c>
      <c r="D4176" t="s">
        <v>82</v>
      </c>
      <c r="E4176" t="s">
        <v>31</v>
      </c>
      <c r="F4176" t="s">
        <v>58</v>
      </c>
      <c r="G4176" t="s">
        <v>33</v>
      </c>
      <c r="H4176">
        <v>11.78</v>
      </c>
      <c r="I4176">
        <v>2553</v>
      </c>
      <c r="J4176">
        <v>99.7</v>
      </c>
      <c r="K4176">
        <v>8</v>
      </c>
      <c r="L4176" t="s">
        <v>44</v>
      </c>
      <c r="M4176" t="s">
        <v>60</v>
      </c>
      <c r="N4176">
        <v>65202</v>
      </c>
      <c r="O4176" t="s">
        <v>126</v>
      </c>
      <c r="P4176" t="s">
        <v>62</v>
      </c>
      <c r="Q4176">
        <v>81.22</v>
      </c>
      <c r="R4176">
        <v>5577.2</v>
      </c>
      <c r="S4176">
        <v>4797.0200000000004</v>
      </c>
      <c r="T4176">
        <v>10983.99</v>
      </c>
      <c r="U4176" t="str">
        <f>TEXT(Table1[[#This Row],[Booking_Date]],"mmm")</f>
        <v>Apr</v>
      </c>
      <c r="V4176">
        <f>YEAR(Table1[[#This Row],[Booking_Date]])</f>
        <v>2025</v>
      </c>
      <c r="W4176" t="s">
        <v>75</v>
      </c>
      <c r="X4176" t="str">
        <f>IF(Table1[[#This Row],[Freight_Cost]]&gt;50000,"High","Low")</f>
        <v>High</v>
      </c>
      <c r="Y4176" s="5" t="str">
        <f>IF(Table1[[#This Row],[Profit]]&gt;10000,"Good","Average")</f>
        <v>Good</v>
      </c>
      <c r="Z4176" s="5" t="str" cm="1">
        <f t="array" ref="Z4176">_xlfn.IFS(K4176&lt;=5,"Excellent",K4176&lt;=10,"Good",TRUE,"Delayed")</f>
        <v>Good</v>
      </c>
      <c r="AA4176" s="5" t="str">
        <f>_xlfn.XLOOKUP(Table1[[#This Row],[Shipment_ID]],A:A,E:E)</f>
        <v>Hapag-Lloyd</v>
      </c>
      <c r="AB4176" s="5">
        <f t="shared" si="65"/>
        <v>10983.99</v>
      </c>
    </row>
    <row r="4177" spans="1:28">
      <c r="A4177" t="s">
        <v>4371</v>
      </c>
      <c r="B4177" s="1">
        <v>45433</v>
      </c>
      <c r="C4177" t="s">
        <v>29</v>
      </c>
      <c r="D4177" t="s">
        <v>65</v>
      </c>
      <c r="E4177" t="s">
        <v>31</v>
      </c>
      <c r="F4177" t="s">
        <v>32</v>
      </c>
      <c r="G4177" t="s">
        <v>43</v>
      </c>
      <c r="H4177">
        <v>13.06</v>
      </c>
      <c r="I4177">
        <v>529</v>
      </c>
      <c r="J4177">
        <v>99.65</v>
      </c>
      <c r="K4177">
        <v>2</v>
      </c>
      <c r="L4177" t="s">
        <v>44</v>
      </c>
      <c r="M4177" t="s">
        <v>45</v>
      </c>
      <c r="N4177">
        <v>31560</v>
      </c>
      <c r="O4177" t="s">
        <v>686</v>
      </c>
      <c r="P4177" t="s">
        <v>37</v>
      </c>
      <c r="Q4177">
        <v>87.84</v>
      </c>
      <c r="R4177">
        <v>1580.4</v>
      </c>
      <c r="S4177">
        <v>3255.63</v>
      </c>
      <c r="T4177">
        <v>3362.12</v>
      </c>
      <c r="U4177" t="str">
        <f>TEXT(Table1[[#This Row],[Booking_Date]],"mmm")</f>
        <v>May</v>
      </c>
      <c r="V4177">
        <f>YEAR(Table1[[#This Row],[Booking_Date]])</f>
        <v>2024</v>
      </c>
      <c r="W4177" t="s">
        <v>75</v>
      </c>
      <c r="X4177" t="str">
        <f>IF(Table1[[#This Row],[Freight_Cost]]&gt;50000,"High","Low")</f>
        <v>Low</v>
      </c>
      <c r="Y4177" s="5" t="str">
        <f>IF(Table1[[#This Row],[Profit]]&gt;10000,"Good","Average")</f>
        <v>Average</v>
      </c>
      <c r="Z4177" s="5" t="str" cm="1">
        <f t="array" ref="Z4177">_xlfn.IFS(K4177&lt;=5,"Excellent",K4177&lt;=10,"Good",TRUE,"Delayed")</f>
        <v>Excellent</v>
      </c>
      <c r="AA4177" s="5" t="str">
        <f>_xlfn.XLOOKUP(Table1[[#This Row],[Shipment_ID]],A:A,E:E)</f>
        <v>Hapag-Lloyd</v>
      </c>
      <c r="AB4177" s="5">
        <f t="shared" si="65"/>
        <v>3362.12</v>
      </c>
    </row>
    <row r="4178" spans="1:28">
      <c r="A4178" t="s">
        <v>4372</v>
      </c>
      <c r="B4178" s="1">
        <v>45929</v>
      </c>
      <c r="C4178" t="s">
        <v>50</v>
      </c>
      <c r="D4178" t="s">
        <v>41</v>
      </c>
      <c r="E4178" t="s">
        <v>42</v>
      </c>
      <c r="F4178" t="s">
        <v>32</v>
      </c>
      <c r="G4178" t="s">
        <v>33</v>
      </c>
      <c r="H4178">
        <v>21.18</v>
      </c>
      <c r="I4178">
        <v>349</v>
      </c>
      <c r="J4178">
        <v>101.45</v>
      </c>
      <c r="K4178">
        <v>2</v>
      </c>
      <c r="L4178" t="s">
        <v>68</v>
      </c>
      <c r="M4178" t="s">
        <v>35</v>
      </c>
      <c r="N4178">
        <v>41924</v>
      </c>
      <c r="O4178" t="s">
        <v>240</v>
      </c>
      <c r="P4178" t="s">
        <v>62</v>
      </c>
      <c r="Q4178">
        <v>84.21</v>
      </c>
      <c r="R4178">
        <v>1545.2</v>
      </c>
      <c r="S4178">
        <v>3349.34</v>
      </c>
      <c r="T4178">
        <v>5106.6499999999996</v>
      </c>
      <c r="U4178" t="str">
        <f>TEXT(Table1[[#This Row],[Booking_Date]],"mmm")</f>
        <v>Sep</v>
      </c>
      <c r="V4178">
        <f>YEAR(Table1[[#This Row],[Booking_Date]])</f>
        <v>2025</v>
      </c>
      <c r="W4178" t="s">
        <v>48</v>
      </c>
      <c r="X4178" t="str">
        <f>IF(Table1[[#This Row],[Freight_Cost]]&gt;50000,"High","Low")</f>
        <v>Low</v>
      </c>
      <c r="Y4178" s="5" t="str">
        <f>IF(Table1[[#This Row],[Profit]]&gt;10000,"Good","Average")</f>
        <v>Average</v>
      </c>
      <c r="Z4178" s="5" t="str" cm="1">
        <f t="array" ref="Z4178">_xlfn.IFS(K4178&lt;=5,"Excellent",K4178&lt;=10,"Good",TRUE,"Delayed")</f>
        <v>Excellent</v>
      </c>
      <c r="AA4178" s="5" t="str">
        <f>_xlfn.XLOOKUP(Table1[[#This Row],[Shipment_ID]],A:A,E:E)</f>
        <v>CMA CGM</v>
      </c>
      <c r="AB4178" s="5">
        <f t="shared" si="65"/>
        <v>5106.6499999999996</v>
      </c>
    </row>
    <row r="4179" spans="1:28">
      <c r="A4179" t="s">
        <v>4373</v>
      </c>
      <c r="B4179" s="1">
        <v>45300</v>
      </c>
      <c r="C4179" t="s">
        <v>121</v>
      </c>
      <c r="D4179" t="s">
        <v>65</v>
      </c>
      <c r="E4179" t="s">
        <v>102</v>
      </c>
      <c r="F4179" t="s">
        <v>58</v>
      </c>
      <c r="G4179" t="s">
        <v>90</v>
      </c>
      <c r="H4179">
        <v>23.08</v>
      </c>
      <c r="I4179">
        <v>1319</v>
      </c>
      <c r="J4179">
        <v>95.12</v>
      </c>
      <c r="K4179">
        <v>3</v>
      </c>
      <c r="L4179" t="s">
        <v>44</v>
      </c>
      <c r="M4179" t="s">
        <v>45</v>
      </c>
      <c r="N4179">
        <v>61514.400000000001</v>
      </c>
      <c r="O4179" t="s">
        <v>324</v>
      </c>
      <c r="P4179" t="s">
        <v>54</v>
      </c>
      <c r="Q4179">
        <v>87.01</v>
      </c>
      <c r="R4179">
        <v>3561.2</v>
      </c>
      <c r="S4179">
        <v>3563.21</v>
      </c>
      <c r="T4179">
        <v>5314.96</v>
      </c>
      <c r="U4179" t="str">
        <f>TEXT(Table1[[#This Row],[Booking_Date]],"mmm")</f>
        <v>Jan</v>
      </c>
      <c r="V4179">
        <f>YEAR(Table1[[#This Row],[Booking_Date]])</f>
        <v>2024</v>
      </c>
      <c r="W4179" t="s">
        <v>38</v>
      </c>
      <c r="X4179" t="str">
        <f>IF(Table1[[#This Row],[Freight_Cost]]&gt;50000,"High","Low")</f>
        <v>High</v>
      </c>
      <c r="Y4179" s="5" t="str">
        <f>IF(Table1[[#This Row],[Profit]]&gt;10000,"Good","Average")</f>
        <v>Average</v>
      </c>
      <c r="Z4179" s="5" t="str" cm="1">
        <f t="array" ref="Z4179">_xlfn.IFS(K4179&lt;=5,"Excellent",K4179&lt;=10,"Good",TRUE,"Delayed")</f>
        <v>Excellent</v>
      </c>
      <c r="AA4179" s="5" t="str">
        <f>_xlfn.XLOOKUP(Table1[[#This Row],[Shipment_ID]],A:A,E:E)</f>
        <v>Maersk</v>
      </c>
      <c r="AB4179" s="5">
        <f t="shared" si="65"/>
        <v>5314.96</v>
      </c>
    </row>
    <row r="4180" spans="1:28">
      <c r="A4180" t="s">
        <v>4374</v>
      </c>
      <c r="B4180" s="1">
        <v>45814</v>
      </c>
      <c r="C4180" t="s">
        <v>40</v>
      </c>
      <c r="D4180" t="s">
        <v>51</v>
      </c>
      <c r="E4180" t="s">
        <v>57</v>
      </c>
      <c r="F4180" t="s">
        <v>58</v>
      </c>
      <c r="G4180" t="s">
        <v>59</v>
      </c>
      <c r="H4180">
        <v>10.25</v>
      </c>
      <c r="I4180">
        <v>2083</v>
      </c>
      <c r="J4180">
        <v>98.02</v>
      </c>
      <c r="K4180">
        <v>5</v>
      </c>
      <c r="L4180" t="s">
        <v>68</v>
      </c>
      <c r="M4180" t="s">
        <v>45</v>
      </c>
      <c r="N4180">
        <v>61983.4</v>
      </c>
      <c r="O4180" t="s">
        <v>338</v>
      </c>
      <c r="P4180" t="s">
        <v>54</v>
      </c>
      <c r="Q4180">
        <v>87.6</v>
      </c>
      <c r="R4180">
        <v>4576</v>
      </c>
      <c r="S4180">
        <v>4944.7700000000004</v>
      </c>
      <c r="T4180">
        <v>9862.0300000000007</v>
      </c>
      <c r="U4180" t="str">
        <f>TEXT(Table1[[#This Row],[Booking_Date]],"mmm")</f>
        <v>Jun</v>
      </c>
      <c r="V4180">
        <f>YEAR(Table1[[#This Row],[Booking_Date]])</f>
        <v>2025</v>
      </c>
      <c r="W4180" t="s">
        <v>75</v>
      </c>
      <c r="X4180" t="str">
        <f>IF(Table1[[#This Row],[Freight_Cost]]&gt;50000,"High","Low")</f>
        <v>High</v>
      </c>
      <c r="Y4180" s="5" t="str">
        <f>IF(Table1[[#This Row],[Profit]]&gt;10000,"Good","Average")</f>
        <v>Average</v>
      </c>
      <c r="Z4180" s="5" t="str" cm="1">
        <f t="array" ref="Z4180">_xlfn.IFS(K4180&lt;=5,"Excellent",K4180&lt;=10,"Good",TRUE,"Delayed")</f>
        <v>Excellent</v>
      </c>
      <c r="AA4180" s="5" t="str">
        <f>_xlfn.XLOOKUP(Table1[[#This Row],[Shipment_ID]],A:A,E:E)</f>
        <v>Evergreen</v>
      </c>
      <c r="AB4180" s="5">
        <f t="shared" si="65"/>
        <v>9862.0300000000007</v>
      </c>
    </row>
    <row r="4181" spans="1:28">
      <c r="A4181" t="s">
        <v>4375</v>
      </c>
      <c r="B4181" s="1">
        <v>45487</v>
      </c>
      <c r="C4181" t="s">
        <v>64</v>
      </c>
      <c r="D4181" t="s">
        <v>82</v>
      </c>
      <c r="E4181" t="s">
        <v>42</v>
      </c>
      <c r="F4181" t="s">
        <v>58</v>
      </c>
      <c r="G4181" t="s">
        <v>90</v>
      </c>
      <c r="H4181">
        <v>19.3</v>
      </c>
      <c r="I4181">
        <v>597</v>
      </c>
      <c r="J4181">
        <v>100.69</v>
      </c>
      <c r="K4181">
        <v>2</v>
      </c>
      <c r="L4181" t="s">
        <v>34</v>
      </c>
      <c r="M4181" t="s">
        <v>60</v>
      </c>
      <c r="N4181">
        <v>53616.800000000003</v>
      </c>
      <c r="O4181" t="s">
        <v>219</v>
      </c>
      <c r="P4181" t="s">
        <v>70</v>
      </c>
      <c r="Q4181">
        <v>82.42</v>
      </c>
      <c r="R4181">
        <v>1966</v>
      </c>
      <c r="S4181">
        <v>2574.15</v>
      </c>
      <c r="T4181">
        <v>4885.62</v>
      </c>
      <c r="U4181" t="str">
        <f>TEXT(Table1[[#This Row],[Booking_Date]],"mmm")</f>
        <v>Jul</v>
      </c>
      <c r="V4181">
        <f>YEAR(Table1[[#This Row],[Booking_Date]])</f>
        <v>2024</v>
      </c>
      <c r="W4181" t="s">
        <v>48</v>
      </c>
      <c r="X4181" t="str">
        <f>IF(Table1[[#This Row],[Freight_Cost]]&gt;50000,"High","Low")</f>
        <v>High</v>
      </c>
      <c r="Y4181" s="5" t="str">
        <f>IF(Table1[[#This Row],[Profit]]&gt;10000,"Good","Average")</f>
        <v>Average</v>
      </c>
      <c r="Z4181" s="5" t="str" cm="1">
        <f t="array" ref="Z4181">_xlfn.IFS(K4181&lt;=5,"Excellent",K4181&lt;=10,"Good",TRUE,"Delayed")</f>
        <v>Excellent</v>
      </c>
      <c r="AA4181" s="5" t="str">
        <f>_xlfn.XLOOKUP(Table1[[#This Row],[Shipment_ID]],A:A,E:E)</f>
        <v>CMA CGM</v>
      </c>
      <c r="AB4181" s="5">
        <f t="shared" si="65"/>
        <v>4885.62</v>
      </c>
    </row>
    <row r="4182" spans="1:28">
      <c r="A4182" t="s">
        <v>4376</v>
      </c>
      <c r="B4182" s="1">
        <v>45706</v>
      </c>
      <c r="C4182" t="s">
        <v>64</v>
      </c>
      <c r="D4182" t="s">
        <v>51</v>
      </c>
      <c r="E4182" t="s">
        <v>42</v>
      </c>
      <c r="F4182" t="s">
        <v>58</v>
      </c>
      <c r="G4182" t="s">
        <v>59</v>
      </c>
      <c r="H4182">
        <v>12.85</v>
      </c>
      <c r="I4182">
        <v>2266</v>
      </c>
      <c r="J4182">
        <v>103.81</v>
      </c>
      <c r="K4182">
        <v>7</v>
      </c>
      <c r="L4182" t="s">
        <v>68</v>
      </c>
      <c r="M4182" t="s">
        <v>60</v>
      </c>
      <c r="N4182">
        <v>65714.2</v>
      </c>
      <c r="O4182" t="s">
        <v>161</v>
      </c>
      <c r="P4182" t="s">
        <v>78</v>
      </c>
      <c r="Q4182">
        <v>82.38</v>
      </c>
      <c r="R4182">
        <v>5046</v>
      </c>
      <c r="S4182">
        <v>1588.25</v>
      </c>
      <c r="T4182">
        <v>11692.63</v>
      </c>
      <c r="U4182" t="str">
        <f>TEXT(Table1[[#This Row],[Booking_Date]],"mmm")</f>
        <v>Feb</v>
      </c>
      <c r="V4182">
        <f>YEAR(Table1[[#This Row],[Booking_Date]])</f>
        <v>2025</v>
      </c>
      <c r="W4182" t="s">
        <v>38</v>
      </c>
      <c r="X4182" t="str">
        <f>IF(Table1[[#This Row],[Freight_Cost]]&gt;50000,"High","Low")</f>
        <v>High</v>
      </c>
      <c r="Y4182" s="5" t="str">
        <f>IF(Table1[[#This Row],[Profit]]&gt;10000,"Good","Average")</f>
        <v>Good</v>
      </c>
      <c r="Z4182" s="5" t="str" cm="1">
        <f t="array" ref="Z4182">_xlfn.IFS(K4182&lt;=5,"Excellent",K4182&lt;=10,"Good",TRUE,"Delayed")</f>
        <v>Good</v>
      </c>
      <c r="AA4182" s="5" t="str">
        <f>_xlfn.XLOOKUP(Table1[[#This Row],[Shipment_ID]],A:A,E:E)</f>
        <v>CMA CGM</v>
      </c>
      <c r="AB4182" s="5">
        <f t="shared" si="65"/>
        <v>11692.63</v>
      </c>
    </row>
    <row r="4183" spans="1:28">
      <c r="A4183" t="s">
        <v>4377</v>
      </c>
      <c r="B4183" s="1">
        <v>45595</v>
      </c>
      <c r="C4183" t="s">
        <v>115</v>
      </c>
      <c r="D4183" t="s">
        <v>41</v>
      </c>
      <c r="E4183" t="s">
        <v>57</v>
      </c>
      <c r="F4183" t="s">
        <v>58</v>
      </c>
      <c r="G4183" t="s">
        <v>59</v>
      </c>
      <c r="H4183">
        <v>18.82</v>
      </c>
      <c r="I4183">
        <v>2556</v>
      </c>
      <c r="J4183">
        <v>85.86</v>
      </c>
      <c r="K4183">
        <v>6</v>
      </c>
      <c r="L4183" t="s">
        <v>68</v>
      </c>
      <c r="M4183" t="s">
        <v>35</v>
      </c>
      <c r="N4183">
        <v>76413.2</v>
      </c>
      <c r="O4183" t="s">
        <v>197</v>
      </c>
      <c r="P4183" t="s">
        <v>74</v>
      </c>
      <c r="Q4183">
        <v>87.87</v>
      </c>
      <c r="R4183">
        <v>5864.8</v>
      </c>
      <c r="S4183">
        <v>3761.34</v>
      </c>
      <c r="T4183">
        <v>13483.6</v>
      </c>
      <c r="U4183" t="str">
        <f>TEXT(Table1[[#This Row],[Booking_Date]],"mmm")</f>
        <v>Oct</v>
      </c>
      <c r="V4183">
        <f>YEAR(Table1[[#This Row],[Booking_Date]])</f>
        <v>2024</v>
      </c>
      <c r="W4183" t="s">
        <v>104</v>
      </c>
      <c r="X4183" t="str">
        <f>IF(Table1[[#This Row],[Freight_Cost]]&gt;50000,"High","Low")</f>
        <v>High</v>
      </c>
      <c r="Y4183" s="5" t="str">
        <f>IF(Table1[[#This Row],[Profit]]&gt;10000,"Good","Average")</f>
        <v>Good</v>
      </c>
      <c r="Z4183" s="5" t="str" cm="1">
        <f t="array" ref="Z4183">_xlfn.IFS(K4183&lt;=5,"Excellent",K4183&lt;=10,"Good",TRUE,"Delayed")</f>
        <v>Good</v>
      </c>
      <c r="AA4183" s="5" t="str">
        <f>_xlfn.XLOOKUP(Table1[[#This Row],[Shipment_ID]],A:A,E:E)</f>
        <v>Evergreen</v>
      </c>
      <c r="AB4183" s="5">
        <f t="shared" si="65"/>
        <v>13483.6</v>
      </c>
    </row>
    <row r="4184" spans="1:28">
      <c r="A4184" t="s">
        <v>4378</v>
      </c>
      <c r="B4184" s="1">
        <v>46139</v>
      </c>
      <c r="C4184" t="s">
        <v>115</v>
      </c>
      <c r="D4184" t="s">
        <v>108</v>
      </c>
      <c r="E4184" t="s">
        <v>102</v>
      </c>
      <c r="F4184" t="s">
        <v>32</v>
      </c>
      <c r="G4184" t="s">
        <v>33</v>
      </c>
      <c r="H4184">
        <v>17.71</v>
      </c>
      <c r="I4184">
        <v>1700</v>
      </c>
      <c r="J4184">
        <v>88.37</v>
      </c>
      <c r="K4184">
        <v>5</v>
      </c>
      <c r="L4184" t="s">
        <v>68</v>
      </c>
      <c r="M4184" t="s">
        <v>60</v>
      </c>
      <c r="N4184">
        <v>49443.4</v>
      </c>
      <c r="O4184" t="s">
        <v>324</v>
      </c>
      <c r="P4184" t="s">
        <v>54</v>
      </c>
      <c r="Q4184">
        <v>86.94</v>
      </c>
      <c r="R4184">
        <v>4108.3999999999996</v>
      </c>
      <c r="S4184">
        <v>3913.2</v>
      </c>
      <c r="T4184">
        <v>5000.22</v>
      </c>
      <c r="U4184" t="str">
        <f>TEXT(Table1[[#This Row],[Booking_Date]],"mmm")</f>
        <v>Apr</v>
      </c>
      <c r="V4184">
        <f>YEAR(Table1[[#This Row],[Booking_Date]])</f>
        <v>2026</v>
      </c>
      <c r="W4184" t="s">
        <v>75</v>
      </c>
      <c r="X4184" t="str">
        <f>IF(Table1[[#This Row],[Freight_Cost]]&gt;50000,"High","Low")</f>
        <v>Low</v>
      </c>
      <c r="Y4184" s="5" t="str">
        <f>IF(Table1[[#This Row],[Profit]]&gt;10000,"Good","Average")</f>
        <v>Average</v>
      </c>
      <c r="Z4184" s="5" t="str" cm="1">
        <f t="array" ref="Z4184">_xlfn.IFS(K4184&lt;=5,"Excellent",K4184&lt;=10,"Good",TRUE,"Delayed")</f>
        <v>Excellent</v>
      </c>
      <c r="AA4184" s="5" t="str">
        <f>_xlfn.XLOOKUP(Table1[[#This Row],[Shipment_ID]],A:A,E:E)</f>
        <v>Maersk</v>
      </c>
      <c r="AB4184" s="5">
        <f t="shared" si="65"/>
        <v>5000.22</v>
      </c>
    </row>
    <row r="4185" spans="1:28">
      <c r="A4185" t="s">
        <v>4379</v>
      </c>
      <c r="B4185" s="1">
        <v>45732</v>
      </c>
      <c r="C4185" t="s">
        <v>64</v>
      </c>
      <c r="D4185" t="s">
        <v>51</v>
      </c>
      <c r="E4185" t="s">
        <v>99</v>
      </c>
      <c r="F4185" t="s">
        <v>32</v>
      </c>
      <c r="G4185" t="s">
        <v>52</v>
      </c>
      <c r="H4185">
        <v>23.2</v>
      </c>
      <c r="I4185">
        <v>2604</v>
      </c>
      <c r="J4185">
        <v>99.22</v>
      </c>
      <c r="K4185">
        <v>6</v>
      </c>
      <c r="L4185" t="s">
        <v>44</v>
      </c>
      <c r="M4185" t="s">
        <v>60</v>
      </c>
      <c r="N4185">
        <v>64034.400000000001</v>
      </c>
      <c r="O4185" t="s">
        <v>143</v>
      </c>
      <c r="P4185" t="s">
        <v>62</v>
      </c>
      <c r="Q4185">
        <v>86.49</v>
      </c>
      <c r="R4185">
        <v>6136</v>
      </c>
      <c r="S4185">
        <v>3553.73</v>
      </c>
      <c r="T4185">
        <v>10097.5</v>
      </c>
      <c r="U4185" t="str">
        <f>TEXT(Table1[[#This Row],[Booking_Date]],"mmm")</f>
        <v>Mar</v>
      </c>
      <c r="V4185">
        <f>YEAR(Table1[[#This Row],[Booking_Date]])</f>
        <v>2025</v>
      </c>
      <c r="W4185" t="s">
        <v>38</v>
      </c>
      <c r="X4185" t="str">
        <f>IF(Table1[[#This Row],[Freight_Cost]]&gt;50000,"High","Low")</f>
        <v>High</v>
      </c>
      <c r="Y4185" s="5" t="str">
        <f>IF(Table1[[#This Row],[Profit]]&gt;10000,"Good","Average")</f>
        <v>Good</v>
      </c>
      <c r="Z4185" s="5" t="str" cm="1">
        <f t="array" ref="Z4185">_xlfn.IFS(K4185&lt;=5,"Excellent",K4185&lt;=10,"Good",TRUE,"Delayed")</f>
        <v>Good</v>
      </c>
      <c r="AA4185" s="5" t="str">
        <f>_xlfn.XLOOKUP(Table1[[#This Row],[Shipment_ID]],A:A,E:E)</f>
        <v>ONE</v>
      </c>
      <c r="AB4185" s="5">
        <f t="shared" si="65"/>
        <v>10097.5</v>
      </c>
    </row>
    <row r="4186" spans="1:28">
      <c r="A4186" t="s">
        <v>4380</v>
      </c>
      <c r="B4186" s="1">
        <v>45905</v>
      </c>
      <c r="C4186" t="s">
        <v>89</v>
      </c>
      <c r="D4186" t="s">
        <v>108</v>
      </c>
      <c r="E4186" t="s">
        <v>31</v>
      </c>
      <c r="F4186" t="s">
        <v>32</v>
      </c>
      <c r="G4186" t="s">
        <v>59</v>
      </c>
      <c r="H4186">
        <v>27.57</v>
      </c>
      <c r="I4186">
        <v>2680</v>
      </c>
      <c r="J4186">
        <v>101.33</v>
      </c>
      <c r="K4186">
        <v>7</v>
      </c>
      <c r="L4186" t="s">
        <v>68</v>
      </c>
      <c r="M4186" t="s">
        <v>35</v>
      </c>
      <c r="N4186">
        <v>75632.600000000006</v>
      </c>
      <c r="O4186" t="s">
        <v>111</v>
      </c>
      <c r="P4186" t="s">
        <v>70</v>
      </c>
      <c r="Q4186">
        <v>84.26</v>
      </c>
      <c r="R4186">
        <v>6462.8</v>
      </c>
      <c r="S4186">
        <v>3954.95</v>
      </c>
      <c r="T4186">
        <v>6183.38</v>
      </c>
      <c r="U4186" t="str">
        <f>TEXT(Table1[[#This Row],[Booking_Date]],"mmm")</f>
        <v>Sep</v>
      </c>
      <c r="V4186">
        <f>YEAR(Table1[[#This Row],[Booking_Date]])</f>
        <v>2025</v>
      </c>
      <c r="W4186" t="s">
        <v>48</v>
      </c>
      <c r="X4186" t="str">
        <f>IF(Table1[[#This Row],[Freight_Cost]]&gt;50000,"High","Low")</f>
        <v>High</v>
      </c>
      <c r="Y4186" s="5" t="str">
        <f>IF(Table1[[#This Row],[Profit]]&gt;10000,"Good","Average")</f>
        <v>Average</v>
      </c>
      <c r="Z4186" s="5" t="str" cm="1">
        <f t="array" ref="Z4186">_xlfn.IFS(K4186&lt;=5,"Excellent",K4186&lt;=10,"Good",TRUE,"Delayed")</f>
        <v>Good</v>
      </c>
      <c r="AA4186" s="5" t="str">
        <f>_xlfn.XLOOKUP(Table1[[#This Row],[Shipment_ID]],A:A,E:E)</f>
        <v>Hapag-Lloyd</v>
      </c>
      <c r="AB4186" s="5">
        <f t="shared" si="65"/>
        <v>6183.38</v>
      </c>
    </row>
    <row r="4187" spans="1:28">
      <c r="A4187" t="s">
        <v>4381</v>
      </c>
      <c r="B4187" s="1">
        <v>45310</v>
      </c>
      <c r="C4187" t="s">
        <v>50</v>
      </c>
      <c r="D4187" t="s">
        <v>56</v>
      </c>
      <c r="E4187" t="s">
        <v>102</v>
      </c>
      <c r="F4187" t="s">
        <v>32</v>
      </c>
      <c r="G4187" t="s">
        <v>67</v>
      </c>
      <c r="H4187">
        <v>27.1</v>
      </c>
      <c r="I4187">
        <v>1105</v>
      </c>
      <c r="J4187">
        <v>99.86</v>
      </c>
      <c r="K4187">
        <v>2</v>
      </c>
      <c r="L4187" t="s">
        <v>34</v>
      </c>
      <c r="M4187" t="s">
        <v>60</v>
      </c>
      <c r="N4187">
        <v>54633.2</v>
      </c>
      <c r="O4187" t="s">
        <v>219</v>
      </c>
      <c r="P4187" t="s">
        <v>54</v>
      </c>
      <c r="Q4187">
        <v>82.37</v>
      </c>
      <c r="R4187">
        <v>3294</v>
      </c>
      <c r="S4187">
        <v>4117.97</v>
      </c>
      <c r="T4187">
        <v>7680.29</v>
      </c>
      <c r="U4187" t="str">
        <f>TEXT(Table1[[#This Row],[Booking_Date]],"mmm")</f>
        <v>Jan</v>
      </c>
      <c r="V4187">
        <f>YEAR(Table1[[#This Row],[Booking_Date]])</f>
        <v>2024</v>
      </c>
      <c r="W4187" t="s">
        <v>38</v>
      </c>
      <c r="X4187" t="str">
        <f>IF(Table1[[#This Row],[Freight_Cost]]&gt;50000,"High","Low")</f>
        <v>High</v>
      </c>
      <c r="Y4187" s="5" t="str">
        <f>IF(Table1[[#This Row],[Profit]]&gt;10000,"Good","Average")</f>
        <v>Average</v>
      </c>
      <c r="Z4187" s="5" t="str" cm="1">
        <f t="array" ref="Z4187">_xlfn.IFS(K4187&lt;=5,"Excellent",K4187&lt;=10,"Good",TRUE,"Delayed")</f>
        <v>Excellent</v>
      </c>
      <c r="AA4187" s="5" t="str">
        <f>_xlfn.XLOOKUP(Table1[[#This Row],[Shipment_ID]],A:A,E:E)</f>
        <v>Maersk</v>
      </c>
      <c r="AB4187" s="5">
        <f t="shared" si="65"/>
        <v>7680.29</v>
      </c>
    </row>
    <row r="4188" spans="1:28">
      <c r="A4188" t="s">
        <v>4382</v>
      </c>
      <c r="B4188" s="1">
        <v>45429</v>
      </c>
      <c r="C4188" t="s">
        <v>64</v>
      </c>
      <c r="D4188" t="s">
        <v>51</v>
      </c>
      <c r="E4188" t="s">
        <v>57</v>
      </c>
      <c r="F4188" t="s">
        <v>58</v>
      </c>
      <c r="G4188" t="s">
        <v>52</v>
      </c>
      <c r="H4188">
        <v>15.12</v>
      </c>
      <c r="I4188">
        <v>541</v>
      </c>
      <c r="J4188">
        <v>95.9</v>
      </c>
      <c r="K4188">
        <v>2</v>
      </c>
      <c r="L4188" t="s">
        <v>44</v>
      </c>
      <c r="M4188" t="s">
        <v>45</v>
      </c>
      <c r="N4188">
        <v>45108</v>
      </c>
      <c r="O4188" t="s">
        <v>124</v>
      </c>
      <c r="P4188" t="s">
        <v>74</v>
      </c>
      <c r="Q4188">
        <v>86.43</v>
      </c>
      <c r="R4188">
        <v>1686.8</v>
      </c>
      <c r="S4188">
        <v>2961.49</v>
      </c>
      <c r="T4188">
        <v>5164.2</v>
      </c>
      <c r="U4188" t="str">
        <f>TEXT(Table1[[#This Row],[Booking_Date]],"mmm")</f>
        <v>May</v>
      </c>
      <c r="V4188">
        <f>YEAR(Table1[[#This Row],[Booking_Date]])</f>
        <v>2024</v>
      </c>
      <c r="W4188" t="s">
        <v>75</v>
      </c>
      <c r="X4188" t="str">
        <f>IF(Table1[[#This Row],[Freight_Cost]]&gt;50000,"High","Low")</f>
        <v>Low</v>
      </c>
      <c r="Y4188" s="5" t="str">
        <f>IF(Table1[[#This Row],[Profit]]&gt;10000,"Good","Average")</f>
        <v>Average</v>
      </c>
      <c r="Z4188" s="5" t="str" cm="1">
        <f t="array" ref="Z4188">_xlfn.IFS(K4188&lt;=5,"Excellent",K4188&lt;=10,"Good",TRUE,"Delayed")</f>
        <v>Excellent</v>
      </c>
      <c r="AA4188" s="5" t="str">
        <f>_xlfn.XLOOKUP(Table1[[#This Row],[Shipment_ID]],A:A,E:E)</f>
        <v>Evergreen</v>
      </c>
      <c r="AB4188" s="5">
        <f t="shared" si="65"/>
        <v>5164.2</v>
      </c>
    </row>
    <row r="4189" spans="1:28">
      <c r="A4189" t="s">
        <v>4383</v>
      </c>
      <c r="B4189" s="1">
        <v>46054</v>
      </c>
      <c r="C4189" t="s">
        <v>40</v>
      </c>
      <c r="D4189" t="s">
        <v>51</v>
      </c>
      <c r="E4189" t="s">
        <v>42</v>
      </c>
      <c r="F4189" t="s">
        <v>32</v>
      </c>
      <c r="G4189" t="s">
        <v>59</v>
      </c>
      <c r="H4189">
        <v>19.72</v>
      </c>
      <c r="I4189">
        <v>1533</v>
      </c>
      <c r="J4189">
        <v>102.45</v>
      </c>
      <c r="K4189">
        <v>3</v>
      </c>
      <c r="L4189" t="s">
        <v>34</v>
      </c>
      <c r="M4189" t="s">
        <v>45</v>
      </c>
      <c r="N4189">
        <v>54938</v>
      </c>
      <c r="O4189" t="s">
        <v>341</v>
      </c>
      <c r="P4189" t="s">
        <v>47</v>
      </c>
      <c r="Q4189">
        <v>87.77</v>
      </c>
      <c r="R4189">
        <v>3854.8</v>
      </c>
      <c r="S4189">
        <v>4662.45</v>
      </c>
      <c r="T4189">
        <v>9313.61</v>
      </c>
      <c r="U4189" t="str">
        <f>TEXT(Table1[[#This Row],[Booking_Date]],"mmm")</f>
        <v>Feb</v>
      </c>
      <c r="V4189">
        <f>YEAR(Table1[[#This Row],[Booking_Date]])</f>
        <v>2026</v>
      </c>
      <c r="W4189" t="s">
        <v>38</v>
      </c>
      <c r="X4189" t="str">
        <f>IF(Table1[[#This Row],[Freight_Cost]]&gt;50000,"High","Low")</f>
        <v>High</v>
      </c>
      <c r="Y4189" s="5" t="str">
        <f>IF(Table1[[#This Row],[Profit]]&gt;10000,"Good","Average")</f>
        <v>Average</v>
      </c>
      <c r="Z4189" s="5" t="str" cm="1">
        <f t="array" ref="Z4189">_xlfn.IFS(K4189&lt;=5,"Excellent",K4189&lt;=10,"Good",TRUE,"Delayed")</f>
        <v>Excellent</v>
      </c>
      <c r="AA4189" s="5" t="str">
        <f>_xlfn.XLOOKUP(Table1[[#This Row],[Shipment_ID]],A:A,E:E)</f>
        <v>CMA CGM</v>
      </c>
      <c r="AB4189" s="5">
        <f t="shared" si="65"/>
        <v>9313.61</v>
      </c>
    </row>
    <row r="4190" spans="1:28">
      <c r="A4190" t="s">
        <v>4384</v>
      </c>
      <c r="B4190" s="1">
        <v>46163</v>
      </c>
      <c r="C4190" t="s">
        <v>115</v>
      </c>
      <c r="D4190" t="s">
        <v>56</v>
      </c>
      <c r="E4190" t="s">
        <v>102</v>
      </c>
      <c r="F4190" t="s">
        <v>32</v>
      </c>
      <c r="G4190" t="s">
        <v>33</v>
      </c>
      <c r="H4190">
        <v>16.670000000000002</v>
      </c>
      <c r="I4190">
        <v>2593</v>
      </c>
      <c r="J4190">
        <v>87.6</v>
      </c>
      <c r="K4190">
        <v>7</v>
      </c>
      <c r="L4190" t="s">
        <v>34</v>
      </c>
      <c r="M4190" t="s">
        <v>45</v>
      </c>
      <c r="N4190">
        <v>63131</v>
      </c>
      <c r="O4190" t="s">
        <v>46</v>
      </c>
      <c r="P4190" t="s">
        <v>70</v>
      </c>
      <c r="Q4190">
        <v>85.06</v>
      </c>
      <c r="R4190">
        <v>5852.8</v>
      </c>
      <c r="S4190">
        <v>3186.45</v>
      </c>
      <c r="T4190">
        <v>11128.21</v>
      </c>
      <c r="U4190" t="str">
        <f>TEXT(Table1[[#This Row],[Booking_Date]],"mmm")</f>
        <v>May</v>
      </c>
      <c r="V4190">
        <f>YEAR(Table1[[#This Row],[Booking_Date]])</f>
        <v>2026</v>
      </c>
      <c r="W4190" t="s">
        <v>75</v>
      </c>
      <c r="X4190" t="str">
        <f>IF(Table1[[#This Row],[Freight_Cost]]&gt;50000,"High","Low")</f>
        <v>High</v>
      </c>
      <c r="Y4190" s="5" t="str">
        <f>IF(Table1[[#This Row],[Profit]]&gt;10000,"Good","Average")</f>
        <v>Good</v>
      </c>
      <c r="Z4190" s="5" t="str" cm="1">
        <f t="array" ref="Z4190">_xlfn.IFS(K4190&lt;=5,"Excellent",K4190&lt;=10,"Good",TRUE,"Delayed")</f>
        <v>Good</v>
      </c>
      <c r="AA4190" s="5" t="str">
        <f>_xlfn.XLOOKUP(Table1[[#This Row],[Shipment_ID]],A:A,E:E)</f>
        <v>Maersk</v>
      </c>
      <c r="AB4190" s="5">
        <f t="shared" si="65"/>
        <v>11128.21</v>
      </c>
    </row>
    <row r="4191" spans="1:28">
      <c r="A4191" t="s">
        <v>4385</v>
      </c>
      <c r="B4191" s="1">
        <v>45528</v>
      </c>
      <c r="C4191" t="s">
        <v>50</v>
      </c>
      <c r="D4191" t="s">
        <v>82</v>
      </c>
      <c r="E4191" t="s">
        <v>57</v>
      </c>
      <c r="F4191" t="s">
        <v>32</v>
      </c>
      <c r="G4191" t="s">
        <v>33</v>
      </c>
      <c r="H4191">
        <v>20.02</v>
      </c>
      <c r="I4191">
        <v>733</v>
      </c>
      <c r="J4191">
        <v>91.13</v>
      </c>
      <c r="K4191">
        <v>3</v>
      </c>
      <c r="L4191" t="s">
        <v>44</v>
      </c>
      <c r="M4191" t="s">
        <v>35</v>
      </c>
      <c r="N4191">
        <v>41749.599999999999</v>
      </c>
      <c r="O4191" t="s">
        <v>184</v>
      </c>
      <c r="P4191" t="s">
        <v>62</v>
      </c>
      <c r="Q4191">
        <v>81.86</v>
      </c>
      <c r="R4191">
        <v>2266.8000000000002</v>
      </c>
      <c r="S4191">
        <v>3004.17</v>
      </c>
      <c r="T4191">
        <v>7192.5</v>
      </c>
      <c r="U4191" t="str">
        <f>TEXT(Table1[[#This Row],[Booking_Date]],"mmm")</f>
        <v>Aug</v>
      </c>
      <c r="V4191">
        <f>YEAR(Table1[[#This Row],[Booking_Date]])</f>
        <v>2024</v>
      </c>
      <c r="W4191" t="s">
        <v>48</v>
      </c>
      <c r="X4191" t="str">
        <f>IF(Table1[[#This Row],[Freight_Cost]]&gt;50000,"High","Low")</f>
        <v>Low</v>
      </c>
      <c r="Y4191" s="5" t="str">
        <f>IF(Table1[[#This Row],[Profit]]&gt;10000,"Good","Average")</f>
        <v>Average</v>
      </c>
      <c r="Z4191" s="5" t="str" cm="1">
        <f t="array" ref="Z4191">_xlfn.IFS(K4191&lt;=5,"Excellent",K4191&lt;=10,"Good",TRUE,"Delayed")</f>
        <v>Excellent</v>
      </c>
      <c r="AA4191" s="5" t="str">
        <f>_xlfn.XLOOKUP(Table1[[#This Row],[Shipment_ID]],A:A,E:E)</f>
        <v>Evergreen</v>
      </c>
      <c r="AB4191" s="5">
        <f t="shared" si="65"/>
        <v>7192.5</v>
      </c>
    </row>
    <row r="4192" spans="1:28">
      <c r="A4192" t="s">
        <v>4386</v>
      </c>
      <c r="B4192" s="1">
        <v>45963</v>
      </c>
      <c r="C4192" t="s">
        <v>89</v>
      </c>
      <c r="D4192" t="s">
        <v>56</v>
      </c>
      <c r="E4192" t="s">
        <v>66</v>
      </c>
      <c r="F4192" t="s">
        <v>32</v>
      </c>
      <c r="G4192" t="s">
        <v>43</v>
      </c>
      <c r="H4192">
        <v>21.3</v>
      </c>
      <c r="I4192">
        <v>1347</v>
      </c>
      <c r="J4192">
        <v>91.06</v>
      </c>
      <c r="K4192">
        <v>3</v>
      </c>
      <c r="L4192" t="s">
        <v>44</v>
      </c>
      <c r="M4192" t="s">
        <v>45</v>
      </c>
      <c r="N4192">
        <v>47761.2</v>
      </c>
      <c r="O4192" t="s">
        <v>126</v>
      </c>
      <c r="P4192" t="s">
        <v>62</v>
      </c>
      <c r="Q4192">
        <v>86.01</v>
      </c>
      <c r="R4192">
        <v>3546</v>
      </c>
      <c r="S4192">
        <v>2652.09</v>
      </c>
      <c r="T4192">
        <v>5685.78</v>
      </c>
      <c r="U4192" t="str">
        <f>TEXT(Table1[[#This Row],[Booking_Date]],"mmm")</f>
        <v>Nov</v>
      </c>
      <c r="V4192">
        <f>YEAR(Table1[[#This Row],[Booking_Date]])</f>
        <v>2025</v>
      </c>
      <c r="W4192" t="s">
        <v>104</v>
      </c>
      <c r="X4192" t="str">
        <f>IF(Table1[[#This Row],[Freight_Cost]]&gt;50000,"High","Low")</f>
        <v>Low</v>
      </c>
      <c r="Y4192" s="5" t="str">
        <f>IF(Table1[[#This Row],[Profit]]&gt;10000,"Good","Average")</f>
        <v>Average</v>
      </c>
      <c r="Z4192" s="5" t="str" cm="1">
        <f t="array" ref="Z4192">_xlfn.IFS(K4192&lt;=5,"Excellent",K4192&lt;=10,"Good",TRUE,"Delayed")</f>
        <v>Excellent</v>
      </c>
      <c r="AA4192" s="5" t="str">
        <f>_xlfn.XLOOKUP(Table1[[#This Row],[Shipment_ID]],A:A,E:E)</f>
        <v>COSCO</v>
      </c>
      <c r="AB4192" s="5">
        <f t="shared" si="65"/>
        <v>5685.78</v>
      </c>
    </row>
    <row r="4193" spans="1:28">
      <c r="A4193" t="s">
        <v>4387</v>
      </c>
      <c r="B4193" s="1">
        <v>46141</v>
      </c>
      <c r="C4193" t="s">
        <v>121</v>
      </c>
      <c r="D4193" t="s">
        <v>30</v>
      </c>
      <c r="E4193" t="s">
        <v>83</v>
      </c>
      <c r="F4193" t="s">
        <v>32</v>
      </c>
      <c r="G4193" t="s">
        <v>67</v>
      </c>
      <c r="H4193">
        <v>19.59</v>
      </c>
      <c r="I4193">
        <v>790</v>
      </c>
      <c r="J4193">
        <v>90.96</v>
      </c>
      <c r="K4193">
        <v>2</v>
      </c>
      <c r="L4193" t="s">
        <v>44</v>
      </c>
      <c r="M4193" t="s">
        <v>35</v>
      </c>
      <c r="N4193">
        <v>42026.2</v>
      </c>
      <c r="O4193" t="s">
        <v>61</v>
      </c>
      <c r="P4193" t="s">
        <v>37</v>
      </c>
      <c r="Q4193">
        <v>83.41</v>
      </c>
      <c r="R4193">
        <v>2363.6</v>
      </c>
      <c r="S4193">
        <v>3546.38</v>
      </c>
      <c r="T4193">
        <v>4995.33</v>
      </c>
      <c r="U4193" t="str">
        <f>TEXT(Table1[[#This Row],[Booking_Date]],"mmm")</f>
        <v>Apr</v>
      </c>
      <c r="V4193">
        <f>YEAR(Table1[[#This Row],[Booking_Date]])</f>
        <v>2026</v>
      </c>
      <c r="W4193" t="s">
        <v>75</v>
      </c>
      <c r="X4193" t="str">
        <f>IF(Table1[[#This Row],[Freight_Cost]]&gt;50000,"High","Low")</f>
        <v>Low</v>
      </c>
      <c r="Y4193" s="5" t="str">
        <f>IF(Table1[[#This Row],[Profit]]&gt;10000,"Good","Average")</f>
        <v>Average</v>
      </c>
      <c r="Z4193" s="5" t="str" cm="1">
        <f t="array" ref="Z4193">_xlfn.IFS(K4193&lt;=5,"Excellent",K4193&lt;=10,"Good",TRUE,"Delayed")</f>
        <v>Excellent</v>
      </c>
      <c r="AA4193" s="5" t="str">
        <f>_xlfn.XLOOKUP(Table1[[#This Row],[Shipment_ID]],A:A,E:E)</f>
        <v>MSC</v>
      </c>
      <c r="AB4193" s="5">
        <f t="shared" si="65"/>
        <v>4995.33</v>
      </c>
    </row>
    <row r="4194" spans="1:28">
      <c r="A4194" t="s">
        <v>4388</v>
      </c>
      <c r="B4194" s="1">
        <v>45409</v>
      </c>
      <c r="C4194" t="s">
        <v>121</v>
      </c>
      <c r="D4194" t="s">
        <v>51</v>
      </c>
      <c r="E4194" t="s">
        <v>42</v>
      </c>
      <c r="F4194" t="s">
        <v>58</v>
      </c>
      <c r="G4194" t="s">
        <v>52</v>
      </c>
      <c r="H4194">
        <v>23.61</v>
      </c>
      <c r="I4194">
        <v>660</v>
      </c>
      <c r="J4194">
        <v>95.13</v>
      </c>
      <c r="K4194">
        <v>2</v>
      </c>
      <c r="L4194" t="s">
        <v>34</v>
      </c>
      <c r="M4194" t="s">
        <v>45</v>
      </c>
      <c r="N4194">
        <v>59084.6</v>
      </c>
      <c r="O4194" t="s">
        <v>360</v>
      </c>
      <c r="P4194" t="s">
        <v>62</v>
      </c>
      <c r="Q4194">
        <v>82.6</v>
      </c>
      <c r="R4194">
        <v>2264.4</v>
      </c>
      <c r="S4194">
        <v>1707.07</v>
      </c>
      <c r="T4194">
        <v>10117.49</v>
      </c>
      <c r="U4194" t="str">
        <f>TEXT(Table1[[#This Row],[Booking_Date]],"mmm")</f>
        <v>Apr</v>
      </c>
      <c r="V4194">
        <f>YEAR(Table1[[#This Row],[Booking_Date]])</f>
        <v>2024</v>
      </c>
      <c r="W4194" t="s">
        <v>75</v>
      </c>
      <c r="X4194" t="str">
        <f>IF(Table1[[#This Row],[Freight_Cost]]&gt;50000,"High","Low")</f>
        <v>High</v>
      </c>
      <c r="Y4194" s="5" t="str">
        <f>IF(Table1[[#This Row],[Profit]]&gt;10000,"Good","Average")</f>
        <v>Good</v>
      </c>
      <c r="Z4194" s="5" t="str" cm="1">
        <f t="array" ref="Z4194">_xlfn.IFS(K4194&lt;=5,"Excellent",K4194&lt;=10,"Good",TRUE,"Delayed")</f>
        <v>Excellent</v>
      </c>
      <c r="AA4194" s="5" t="str">
        <f>_xlfn.XLOOKUP(Table1[[#This Row],[Shipment_ID]],A:A,E:E)</f>
        <v>CMA CGM</v>
      </c>
      <c r="AB4194" s="5">
        <f t="shared" si="65"/>
        <v>10117.49</v>
      </c>
    </row>
    <row r="4195" spans="1:28">
      <c r="A4195" t="s">
        <v>4389</v>
      </c>
      <c r="B4195" s="1">
        <v>45310</v>
      </c>
      <c r="C4195" t="s">
        <v>64</v>
      </c>
      <c r="D4195" t="s">
        <v>51</v>
      </c>
      <c r="E4195" t="s">
        <v>42</v>
      </c>
      <c r="F4195" t="s">
        <v>58</v>
      </c>
      <c r="G4195" t="s">
        <v>59</v>
      </c>
      <c r="H4195">
        <v>21.76</v>
      </c>
      <c r="I4195">
        <v>2300</v>
      </c>
      <c r="J4195">
        <v>87.6</v>
      </c>
      <c r="K4195">
        <v>7</v>
      </c>
      <c r="L4195" t="s">
        <v>34</v>
      </c>
      <c r="M4195" t="s">
        <v>45</v>
      </c>
      <c r="N4195">
        <v>76196</v>
      </c>
      <c r="O4195" t="s">
        <v>292</v>
      </c>
      <c r="P4195" t="s">
        <v>74</v>
      </c>
      <c r="Q4195">
        <v>85.51</v>
      </c>
      <c r="R4195">
        <v>5470.4</v>
      </c>
      <c r="S4195">
        <v>4842.78</v>
      </c>
      <c r="T4195">
        <v>13713.92</v>
      </c>
      <c r="U4195" t="str">
        <f>TEXT(Table1[[#This Row],[Booking_Date]],"mmm")</f>
        <v>Jan</v>
      </c>
      <c r="V4195">
        <f>YEAR(Table1[[#This Row],[Booking_Date]])</f>
        <v>2024</v>
      </c>
      <c r="W4195" t="s">
        <v>38</v>
      </c>
      <c r="X4195" t="str">
        <f>IF(Table1[[#This Row],[Freight_Cost]]&gt;50000,"High","Low")</f>
        <v>High</v>
      </c>
      <c r="Y4195" s="5" t="str">
        <f>IF(Table1[[#This Row],[Profit]]&gt;10000,"Good","Average")</f>
        <v>Good</v>
      </c>
      <c r="Z4195" s="5" t="str" cm="1">
        <f t="array" ref="Z4195">_xlfn.IFS(K4195&lt;=5,"Excellent",K4195&lt;=10,"Good",TRUE,"Delayed")</f>
        <v>Good</v>
      </c>
      <c r="AA4195" s="5" t="str">
        <f>_xlfn.XLOOKUP(Table1[[#This Row],[Shipment_ID]],A:A,E:E)</f>
        <v>CMA CGM</v>
      </c>
      <c r="AB4195" s="5">
        <f t="shared" si="65"/>
        <v>13713.92</v>
      </c>
    </row>
    <row r="4196" spans="1:28">
      <c r="A4196" t="s">
        <v>4390</v>
      </c>
      <c r="B4196" s="1">
        <v>45619</v>
      </c>
      <c r="C4196" t="s">
        <v>29</v>
      </c>
      <c r="D4196" t="s">
        <v>51</v>
      </c>
      <c r="E4196" t="s">
        <v>31</v>
      </c>
      <c r="F4196" t="s">
        <v>32</v>
      </c>
      <c r="G4196" t="s">
        <v>90</v>
      </c>
      <c r="H4196">
        <v>21.24</v>
      </c>
      <c r="I4196">
        <v>2737</v>
      </c>
      <c r="J4196">
        <v>93.45</v>
      </c>
      <c r="K4196">
        <v>6</v>
      </c>
      <c r="L4196" t="s">
        <v>44</v>
      </c>
      <c r="M4196" t="s">
        <v>60</v>
      </c>
      <c r="N4196">
        <v>63174</v>
      </c>
      <c r="O4196" t="s">
        <v>126</v>
      </c>
      <c r="P4196" t="s">
        <v>37</v>
      </c>
      <c r="Q4196">
        <v>82.2</v>
      </c>
      <c r="R4196">
        <v>6323.6</v>
      </c>
      <c r="S4196">
        <v>3062.13</v>
      </c>
      <c r="T4196">
        <v>9146.2199999999993</v>
      </c>
      <c r="U4196" t="str">
        <f>TEXT(Table1[[#This Row],[Booking_Date]],"mmm")</f>
        <v>Nov</v>
      </c>
      <c r="V4196">
        <f>YEAR(Table1[[#This Row],[Booking_Date]])</f>
        <v>2024</v>
      </c>
      <c r="W4196" t="s">
        <v>104</v>
      </c>
      <c r="X4196" t="str">
        <f>IF(Table1[[#This Row],[Freight_Cost]]&gt;50000,"High","Low")</f>
        <v>High</v>
      </c>
      <c r="Y4196" s="5" t="str">
        <f>IF(Table1[[#This Row],[Profit]]&gt;10000,"Good","Average")</f>
        <v>Average</v>
      </c>
      <c r="Z4196" s="5" t="str" cm="1">
        <f t="array" ref="Z4196">_xlfn.IFS(K4196&lt;=5,"Excellent",K4196&lt;=10,"Good",TRUE,"Delayed")</f>
        <v>Good</v>
      </c>
      <c r="AA4196" s="5" t="str">
        <f>_xlfn.XLOOKUP(Table1[[#This Row],[Shipment_ID]],A:A,E:E)</f>
        <v>Hapag-Lloyd</v>
      </c>
      <c r="AB4196" s="5">
        <f t="shared" si="65"/>
        <v>9146.2199999999993</v>
      </c>
    </row>
    <row r="4197" spans="1:28">
      <c r="A4197" t="s">
        <v>4391</v>
      </c>
      <c r="B4197" s="1">
        <v>45826</v>
      </c>
      <c r="C4197" t="s">
        <v>50</v>
      </c>
      <c r="D4197" t="s">
        <v>56</v>
      </c>
      <c r="E4197" t="s">
        <v>99</v>
      </c>
      <c r="F4197" t="s">
        <v>32</v>
      </c>
      <c r="G4197" t="s">
        <v>84</v>
      </c>
      <c r="H4197">
        <v>19.82</v>
      </c>
      <c r="I4197">
        <v>410</v>
      </c>
      <c r="J4197">
        <v>99.46</v>
      </c>
      <c r="K4197">
        <v>3</v>
      </c>
      <c r="L4197" t="s">
        <v>68</v>
      </c>
      <c r="M4197" t="s">
        <v>35</v>
      </c>
      <c r="N4197">
        <v>41193.199999999997</v>
      </c>
      <c r="O4197" t="s">
        <v>989</v>
      </c>
      <c r="P4197" t="s">
        <v>54</v>
      </c>
      <c r="Q4197">
        <v>86.59</v>
      </c>
      <c r="R4197">
        <v>1612.8</v>
      </c>
      <c r="S4197">
        <v>2232.7199999999998</v>
      </c>
      <c r="T4197">
        <v>5163.1099999999997</v>
      </c>
      <c r="U4197" t="str">
        <f>TEXT(Table1[[#This Row],[Booking_Date]],"mmm")</f>
        <v>Jun</v>
      </c>
      <c r="V4197">
        <f>YEAR(Table1[[#This Row],[Booking_Date]])</f>
        <v>2025</v>
      </c>
      <c r="W4197" t="s">
        <v>75</v>
      </c>
      <c r="X4197" t="str">
        <f>IF(Table1[[#This Row],[Freight_Cost]]&gt;50000,"High","Low")</f>
        <v>Low</v>
      </c>
      <c r="Y4197" s="5" t="str">
        <f>IF(Table1[[#This Row],[Profit]]&gt;10000,"Good","Average")</f>
        <v>Average</v>
      </c>
      <c r="Z4197" s="5" t="str" cm="1">
        <f t="array" ref="Z4197">_xlfn.IFS(K4197&lt;=5,"Excellent",K4197&lt;=10,"Good",TRUE,"Delayed")</f>
        <v>Excellent</v>
      </c>
      <c r="AA4197" s="5" t="str">
        <f>_xlfn.XLOOKUP(Table1[[#This Row],[Shipment_ID]],A:A,E:E)</f>
        <v>ONE</v>
      </c>
      <c r="AB4197" s="5">
        <f t="shared" si="65"/>
        <v>5163.1099999999997</v>
      </c>
    </row>
    <row r="4198" spans="1:28">
      <c r="A4198" t="s">
        <v>4392</v>
      </c>
      <c r="B4198" s="1">
        <v>45953</v>
      </c>
      <c r="C4198" t="s">
        <v>29</v>
      </c>
      <c r="D4198" t="s">
        <v>72</v>
      </c>
      <c r="E4198" t="s">
        <v>83</v>
      </c>
      <c r="F4198" t="s">
        <v>58</v>
      </c>
      <c r="G4198" t="s">
        <v>84</v>
      </c>
      <c r="H4198">
        <v>17.010000000000002</v>
      </c>
      <c r="I4198">
        <v>2090</v>
      </c>
      <c r="J4198">
        <v>89.14</v>
      </c>
      <c r="K4198">
        <v>6</v>
      </c>
      <c r="L4198" t="s">
        <v>44</v>
      </c>
      <c r="M4198" t="s">
        <v>45</v>
      </c>
      <c r="N4198">
        <v>64585.8</v>
      </c>
      <c r="O4198" t="s">
        <v>461</v>
      </c>
      <c r="P4198" t="s">
        <v>47</v>
      </c>
      <c r="Q4198">
        <v>88.5</v>
      </c>
      <c r="R4198">
        <v>4860.3999999999996</v>
      </c>
      <c r="S4198">
        <v>4051.39</v>
      </c>
      <c r="T4198">
        <v>7432</v>
      </c>
      <c r="U4198" t="str">
        <f>TEXT(Table1[[#This Row],[Booking_Date]],"mmm")</f>
        <v>Oct</v>
      </c>
      <c r="V4198">
        <f>YEAR(Table1[[#This Row],[Booking_Date]])</f>
        <v>2025</v>
      </c>
      <c r="W4198" t="s">
        <v>104</v>
      </c>
      <c r="X4198" t="str">
        <f>IF(Table1[[#This Row],[Freight_Cost]]&gt;50000,"High","Low")</f>
        <v>High</v>
      </c>
      <c r="Y4198" s="5" t="str">
        <f>IF(Table1[[#This Row],[Profit]]&gt;10000,"Good","Average")</f>
        <v>Average</v>
      </c>
      <c r="Z4198" s="5" t="str" cm="1">
        <f t="array" ref="Z4198">_xlfn.IFS(K4198&lt;=5,"Excellent",K4198&lt;=10,"Good",TRUE,"Delayed")</f>
        <v>Good</v>
      </c>
      <c r="AA4198" s="5" t="str">
        <f>_xlfn.XLOOKUP(Table1[[#This Row],[Shipment_ID]],A:A,E:E)</f>
        <v>MSC</v>
      </c>
      <c r="AB4198" s="5">
        <f t="shared" si="65"/>
        <v>7432</v>
      </c>
    </row>
    <row r="4199" spans="1:28">
      <c r="A4199" t="s">
        <v>4393</v>
      </c>
      <c r="B4199" s="1">
        <v>45920</v>
      </c>
      <c r="C4199" t="s">
        <v>50</v>
      </c>
      <c r="D4199" t="s">
        <v>41</v>
      </c>
      <c r="E4199" t="s">
        <v>42</v>
      </c>
      <c r="F4199" t="s">
        <v>58</v>
      </c>
      <c r="G4199" t="s">
        <v>67</v>
      </c>
      <c r="H4199">
        <v>15.93</v>
      </c>
      <c r="I4199">
        <v>2289</v>
      </c>
      <c r="J4199">
        <v>104.03</v>
      </c>
      <c r="K4199">
        <v>7</v>
      </c>
      <c r="L4199" t="s">
        <v>34</v>
      </c>
      <c r="M4199" t="s">
        <v>45</v>
      </c>
      <c r="N4199">
        <v>72788.600000000006</v>
      </c>
      <c r="O4199" t="s">
        <v>535</v>
      </c>
      <c r="P4199" t="s">
        <v>78</v>
      </c>
      <c r="Q4199">
        <v>84.69</v>
      </c>
      <c r="R4199">
        <v>5215.2</v>
      </c>
      <c r="S4199">
        <v>4961.83</v>
      </c>
      <c r="T4199">
        <v>12496.49</v>
      </c>
      <c r="U4199" t="str">
        <f>TEXT(Table1[[#This Row],[Booking_Date]],"mmm")</f>
        <v>Sep</v>
      </c>
      <c r="V4199">
        <f>YEAR(Table1[[#This Row],[Booking_Date]])</f>
        <v>2025</v>
      </c>
      <c r="W4199" t="s">
        <v>48</v>
      </c>
      <c r="X4199" t="str">
        <f>IF(Table1[[#This Row],[Freight_Cost]]&gt;50000,"High","Low")</f>
        <v>High</v>
      </c>
      <c r="Y4199" s="5" t="str">
        <f>IF(Table1[[#This Row],[Profit]]&gt;10000,"Good","Average")</f>
        <v>Good</v>
      </c>
      <c r="Z4199" s="5" t="str" cm="1">
        <f t="array" ref="Z4199">_xlfn.IFS(K4199&lt;=5,"Excellent",K4199&lt;=10,"Good",TRUE,"Delayed")</f>
        <v>Good</v>
      </c>
      <c r="AA4199" s="5" t="str">
        <f>_xlfn.XLOOKUP(Table1[[#This Row],[Shipment_ID]],A:A,E:E)</f>
        <v>CMA CGM</v>
      </c>
      <c r="AB4199" s="5">
        <f t="shared" si="65"/>
        <v>12496.49</v>
      </c>
    </row>
    <row r="4200" spans="1:28">
      <c r="A4200" t="s">
        <v>4394</v>
      </c>
      <c r="B4200" s="1">
        <v>45346</v>
      </c>
      <c r="C4200" t="s">
        <v>121</v>
      </c>
      <c r="D4200" t="s">
        <v>30</v>
      </c>
      <c r="E4200" t="s">
        <v>42</v>
      </c>
      <c r="F4200" t="s">
        <v>58</v>
      </c>
      <c r="G4200" t="s">
        <v>33</v>
      </c>
      <c r="H4200">
        <v>24.01</v>
      </c>
      <c r="I4200">
        <v>326</v>
      </c>
      <c r="J4200">
        <v>96.04</v>
      </c>
      <c r="K4200">
        <v>2</v>
      </c>
      <c r="L4200" t="s">
        <v>34</v>
      </c>
      <c r="M4200" t="s">
        <v>45</v>
      </c>
      <c r="N4200">
        <v>55545.8</v>
      </c>
      <c r="O4200" t="s">
        <v>514</v>
      </c>
      <c r="P4200" t="s">
        <v>37</v>
      </c>
      <c r="Q4200">
        <v>83.99</v>
      </c>
      <c r="R4200">
        <v>1612.4</v>
      </c>
      <c r="S4200">
        <v>4570.99</v>
      </c>
      <c r="T4200">
        <v>7384.25</v>
      </c>
      <c r="U4200" t="str">
        <f>TEXT(Table1[[#This Row],[Booking_Date]],"mmm")</f>
        <v>Feb</v>
      </c>
      <c r="V4200">
        <f>YEAR(Table1[[#This Row],[Booking_Date]])</f>
        <v>2024</v>
      </c>
      <c r="W4200" t="s">
        <v>38</v>
      </c>
      <c r="X4200" t="str">
        <f>IF(Table1[[#This Row],[Freight_Cost]]&gt;50000,"High","Low")</f>
        <v>High</v>
      </c>
      <c r="Y4200" s="5" t="str">
        <f>IF(Table1[[#This Row],[Profit]]&gt;10000,"Good","Average")</f>
        <v>Average</v>
      </c>
      <c r="Z4200" s="5" t="str" cm="1">
        <f t="array" ref="Z4200">_xlfn.IFS(K4200&lt;=5,"Excellent",K4200&lt;=10,"Good",TRUE,"Delayed")</f>
        <v>Excellent</v>
      </c>
      <c r="AA4200" s="5" t="str">
        <f>_xlfn.XLOOKUP(Table1[[#This Row],[Shipment_ID]],A:A,E:E)</f>
        <v>CMA CGM</v>
      </c>
      <c r="AB4200" s="5">
        <f t="shared" si="65"/>
        <v>7384.25</v>
      </c>
    </row>
    <row r="4201" spans="1:28">
      <c r="A4201" t="s">
        <v>4395</v>
      </c>
      <c r="B4201" s="1">
        <v>45320</v>
      </c>
      <c r="C4201" t="s">
        <v>50</v>
      </c>
      <c r="D4201" t="s">
        <v>56</v>
      </c>
      <c r="E4201" t="s">
        <v>31</v>
      </c>
      <c r="F4201" t="s">
        <v>58</v>
      </c>
      <c r="G4201" t="s">
        <v>43</v>
      </c>
      <c r="H4201">
        <v>15.83</v>
      </c>
      <c r="I4201">
        <v>2525</v>
      </c>
      <c r="J4201">
        <v>88.32</v>
      </c>
      <c r="K4201">
        <v>7</v>
      </c>
      <c r="L4201" t="s">
        <v>34</v>
      </c>
      <c r="M4201" t="s">
        <v>60</v>
      </c>
      <c r="N4201">
        <v>72145.399999999994</v>
      </c>
      <c r="O4201" t="s">
        <v>61</v>
      </c>
      <c r="P4201" t="s">
        <v>54</v>
      </c>
      <c r="Q4201">
        <v>81.58</v>
      </c>
      <c r="R4201">
        <v>5683.2</v>
      </c>
      <c r="S4201">
        <v>2207.5700000000002</v>
      </c>
      <c r="T4201">
        <v>6153.27</v>
      </c>
      <c r="U4201" t="str">
        <f>TEXT(Table1[[#This Row],[Booking_Date]],"mmm")</f>
        <v>Jan</v>
      </c>
      <c r="V4201">
        <f>YEAR(Table1[[#This Row],[Booking_Date]])</f>
        <v>2024</v>
      </c>
      <c r="W4201" t="s">
        <v>38</v>
      </c>
      <c r="X4201" t="str">
        <f>IF(Table1[[#This Row],[Freight_Cost]]&gt;50000,"High","Low")</f>
        <v>High</v>
      </c>
      <c r="Y4201" s="5" t="str">
        <f>IF(Table1[[#This Row],[Profit]]&gt;10000,"Good","Average")</f>
        <v>Average</v>
      </c>
      <c r="Z4201" s="5" t="str" cm="1">
        <f t="array" ref="Z4201">_xlfn.IFS(K4201&lt;=5,"Excellent",K4201&lt;=10,"Good",TRUE,"Delayed")</f>
        <v>Good</v>
      </c>
      <c r="AA4201" s="5" t="str">
        <f>_xlfn.XLOOKUP(Table1[[#This Row],[Shipment_ID]],A:A,E:E)</f>
        <v>Hapag-Lloyd</v>
      </c>
      <c r="AB4201" s="5">
        <f t="shared" si="65"/>
        <v>6153.27</v>
      </c>
    </row>
    <row r="4202" spans="1:28">
      <c r="A4202" t="s">
        <v>4396</v>
      </c>
      <c r="B4202" s="1">
        <v>45782</v>
      </c>
      <c r="C4202" t="s">
        <v>115</v>
      </c>
      <c r="D4202" t="s">
        <v>82</v>
      </c>
      <c r="E4202" t="s">
        <v>31</v>
      </c>
      <c r="F4202" t="s">
        <v>32</v>
      </c>
      <c r="G4202" t="s">
        <v>52</v>
      </c>
      <c r="H4202">
        <v>16.579999999999998</v>
      </c>
      <c r="I4202">
        <v>1950</v>
      </c>
      <c r="J4202">
        <v>92.27</v>
      </c>
      <c r="K4202">
        <v>4</v>
      </c>
      <c r="L4202" t="s">
        <v>44</v>
      </c>
      <c r="M4202" t="s">
        <v>35</v>
      </c>
      <c r="N4202">
        <v>53394.400000000001</v>
      </c>
      <c r="O4202" t="s">
        <v>593</v>
      </c>
      <c r="P4202" t="s">
        <v>70</v>
      </c>
      <c r="Q4202">
        <v>87.65</v>
      </c>
      <c r="R4202">
        <v>4563.2</v>
      </c>
      <c r="S4202">
        <v>1986.06</v>
      </c>
      <c r="T4202">
        <v>5207.8100000000004</v>
      </c>
      <c r="U4202" t="str">
        <f>TEXT(Table1[[#This Row],[Booking_Date]],"mmm")</f>
        <v>May</v>
      </c>
      <c r="V4202">
        <f>YEAR(Table1[[#This Row],[Booking_Date]])</f>
        <v>2025</v>
      </c>
      <c r="W4202" t="s">
        <v>75</v>
      </c>
      <c r="X4202" t="str">
        <f>IF(Table1[[#This Row],[Freight_Cost]]&gt;50000,"High","Low")</f>
        <v>High</v>
      </c>
      <c r="Y4202" s="5" t="str">
        <f>IF(Table1[[#This Row],[Profit]]&gt;10000,"Good","Average")</f>
        <v>Average</v>
      </c>
      <c r="Z4202" s="5" t="str" cm="1">
        <f t="array" ref="Z4202">_xlfn.IFS(K4202&lt;=5,"Excellent",K4202&lt;=10,"Good",TRUE,"Delayed")</f>
        <v>Excellent</v>
      </c>
      <c r="AA4202" s="5" t="str">
        <f>_xlfn.XLOOKUP(Table1[[#This Row],[Shipment_ID]],A:A,E:E)</f>
        <v>Hapag-Lloyd</v>
      </c>
      <c r="AB4202" s="5">
        <f t="shared" si="65"/>
        <v>5207.8100000000004</v>
      </c>
    </row>
    <row r="4203" spans="1:28">
      <c r="A4203" t="s">
        <v>4397</v>
      </c>
      <c r="B4203" s="1">
        <v>45391</v>
      </c>
      <c r="C4203" t="s">
        <v>115</v>
      </c>
      <c r="D4203" t="s">
        <v>30</v>
      </c>
      <c r="E4203" t="s">
        <v>31</v>
      </c>
      <c r="F4203" t="s">
        <v>58</v>
      </c>
      <c r="G4203" t="s">
        <v>43</v>
      </c>
      <c r="H4203">
        <v>15.73</v>
      </c>
      <c r="I4203">
        <v>1848</v>
      </c>
      <c r="J4203">
        <v>85.95</v>
      </c>
      <c r="K4203">
        <v>5</v>
      </c>
      <c r="L4203" t="s">
        <v>34</v>
      </c>
      <c r="M4203" t="s">
        <v>35</v>
      </c>
      <c r="N4203">
        <v>67647</v>
      </c>
      <c r="O4203" t="s">
        <v>245</v>
      </c>
      <c r="P4203" t="s">
        <v>70</v>
      </c>
      <c r="Q4203">
        <v>87.99</v>
      </c>
      <c r="R4203">
        <v>4325.2</v>
      </c>
      <c r="S4203">
        <v>1827.3</v>
      </c>
      <c r="T4203">
        <v>10991.14</v>
      </c>
      <c r="U4203" t="str">
        <f>TEXT(Table1[[#This Row],[Booking_Date]],"mmm")</f>
        <v>Apr</v>
      </c>
      <c r="V4203">
        <f>YEAR(Table1[[#This Row],[Booking_Date]])</f>
        <v>2024</v>
      </c>
      <c r="W4203" t="s">
        <v>75</v>
      </c>
      <c r="X4203" t="str">
        <f>IF(Table1[[#This Row],[Freight_Cost]]&gt;50000,"High","Low")</f>
        <v>High</v>
      </c>
      <c r="Y4203" s="5" t="str">
        <f>IF(Table1[[#This Row],[Profit]]&gt;10000,"Good","Average")</f>
        <v>Good</v>
      </c>
      <c r="Z4203" s="5" t="str" cm="1">
        <f t="array" ref="Z4203">_xlfn.IFS(K4203&lt;=5,"Excellent",K4203&lt;=10,"Good",TRUE,"Delayed")</f>
        <v>Excellent</v>
      </c>
      <c r="AA4203" s="5" t="str">
        <f>_xlfn.XLOOKUP(Table1[[#This Row],[Shipment_ID]],A:A,E:E)</f>
        <v>Hapag-Lloyd</v>
      </c>
      <c r="AB4203" s="5">
        <f t="shared" si="65"/>
        <v>10991.14</v>
      </c>
    </row>
    <row r="4204" spans="1:28">
      <c r="A4204" t="s">
        <v>4398</v>
      </c>
      <c r="B4204" s="1">
        <v>45448</v>
      </c>
      <c r="C4204" t="s">
        <v>121</v>
      </c>
      <c r="D4204" t="s">
        <v>41</v>
      </c>
      <c r="E4204" t="s">
        <v>102</v>
      </c>
      <c r="F4204" t="s">
        <v>32</v>
      </c>
      <c r="G4204" t="s">
        <v>43</v>
      </c>
      <c r="H4204">
        <v>13.78</v>
      </c>
      <c r="I4204">
        <v>2596</v>
      </c>
      <c r="J4204">
        <v>90.87</v>
      </c>
      <c r="K4204">
        <v>8</v>
      </c>
      <c r="L4204" t="s">
        <v>44</v>
      </c>
      <c r="M4204" t="s">
        <v>60</v>
      </c>
      <c r="N4204">
        <v>54458.400000000001</v>
      </c>
      <c r="O4204" t="s">
        <v>266</v>
      </c>
      <c r="P4204" t="s">
        <v>54</v>
      </c>
      <c r="Q4204">
        <v>85.9</v>
      </c>
      <c r="R4204">
        <v>5743.2</v>
      </c>
      <c r="S4204">
        <v>4918.72</v>
      </c>
      <c r="T4204">
        <v>5370.76</v>
      </c>
      <c r="U4204" t="str">
        <f>TEXT(Table1[[#This Row],[Booking_Date]],"mmm")</f>
        <v>Jun</v>
      </c>
      <c r="V4204">
        <f>YEAR(Table1[[#This Row],[Booking_Date]])</f>
        <v>2024</v>
      </c>
      <c r="W4204" t="s">
        <v>75</v>
      </c>
      <c r="X4204" t="str">
        <f>IF(Table1[[#This Row],[Freight_Cost]]&gt;50000,"High","Low")</f>
        <v>High</v>
      </c>
      <c r="Y4204" s="5" t="str">
        <f>IF(Table1[[#This Row],[Profit]]&gt;10000,"Good","Average")</f>
        <v>Average</v>
      </c>
      <c r="Z4204" s="5" t="str" cm="1">
        <f t="array" ref="Z4204">_xlfn.IFS(K4204&lt;=5,"Excellent",K4204&lt;=10,"Good",TRUE,"Delayed")</f>
        <v>Good</v>
      </c>
      <c r="AA4204" s="5" t="str">
        <f>_xlfn.XLOOKUP(Table1[[#This Row],[Shipment_ID]],A:A,E:E)</f>
        <v>Maersk</v>
      </c>
      <c r="AB4204" s="5">
        <f t="shared" si="65"/>
        <v>5370.76</v>
      </c>
    </row>
    <row r="4205" spans="1:28">
      <c r="A4205" t="s">
        <v>4399</v>
      </c>
      <c r="B4205" s="1">
        <v>45970</v>
      </c>
      <c r="C4205" t="s">
        <v>115</v>
      </c>
      <c r="D4205" t="s">
        <v>30</v>
      </c>
      <c r="E4205" t="s">
        <v>42</v>
      </c>
      <c r="F4205" t="s">
        <v>32</v>
      </c>
      <c r="G4205" t="s">
        <v>43</v>
      </c>
      <c r="H4205">
        <v>12.54</v>
      </c>
      <c r="I4205">
        <v>1663</v>
      </c>
      <c r="J4205">
        <v>99.68</v>
      </c>
      <c r="K4205">
        <v>4</v>
      </c>
      <c r="L4205" t="s">
        <v>34</v>
      </c>
      <c r="M4205" t="s">
        <v>60</v>
      </c>
      <c r="N4205">
        <v>48203.6</v>
      </c>
      <c r="O4205" t="s">
        <v>197</v>
      </c>
      <c r="P4205" t="s">
        <v>78</v>
      </c>
      <c r="Q4205">
        <v>82.7</v>
      </c>
      <c r="R4205">
        <v>3827.6</v>
      </c>
      <c r="S4205">
        <v>4231.42</v>
      </c>
      <c r="T4205">
        <v>6897.42</v>
      </c>
      <c r="U4205" t="str">
        <f>TEXT(Table1[[#This Row],[Booking_Date]],"mmm")</f>
        <v>Nov</v>
      </c>
      <c r="V4205">
        <f>YEAR(Table1[[#This Row],[Booking_Date]])</f>
        <v>2025</v>
      </c>
      <c r="W4205" t="s">
        <v>104</v>
      </c>
      <c r="X4205" t="str">
        <f>IF(Table1[[#This Row],[Freight_Cost]]&gt;50000,"High","Low")</f>
        <v>Low</v>
      </c>
      <c r="Y4205" s="5" t="str">
        <f>IF(Table1[[#This Row],[Profit]]&gt;10000,"Good","Average")</f>
        <v>Average</v>
      </c>
      <c r="Z4205" s="5" t="str" cm="1">
        <f t="array" ref="Z4205">_xlfn.IFS(K4205&lt;=5,"Excellent",K4205&lt;=10,"Good",TRUE,"Delayed")</f>
        <v>Excellent</v>
      </c>
      <c r="AA4205" s="5" t="str">
        <f>_xlfn.XLOOKUP(Table1[[#This Row],[Shipment_ID]],A:A,E:E)</f>
        <v>CMA CGM</v>
      </c>
      <c r="AB4205" s="5">
        <f t="shared" si="65"/>
        <v>6897.42</v>
      </c>
    </row>
    <row r="4206" spans="1:28">
      <c r="A4206" t="s">
        <v>4400</v>
      </c>
      <c r="B4206" s="1">
        <v>46148</v>
      </c>
      <c r="C4206" t="s">
        <v>89</v>
      </c>
      <c r="D4206" t="s">
        <v>108</v>
      </c>
      <c r="E4206" t="s">
        <v>57</v>
      </c>
      <c r="F4206" t="s">
        <v>58</v>
      </c>
      <c r="G4206" t="s">
        <v>84</v>
      </c>
      <c r="H4206">
        <v>19.98</v>
      </c>
      <c r="I4206">
        <v>2478</v>
      </c>
      <c r="J4206">
        <v>102.76</v>
      </c>
      <c r="K4206">
        <v>8</v>
      </c>
      <c r="L4206" t="s">
        <v>44</v>
      </c>
      <c r="M4206" t="s">
        <v>60</v>
      </c>
      <c r="N4206">
        <v>72049.2</v>
      </c>
      <c r="O4206" t="s">
        <v>170</v>
      </c>
      <c r="P4206" t="s">
        <v>37</v>
      </c>
      <c r="Q4206">
        <v>83.01</v>
      </c>
      <c r="R4206">
        <v>5755.2</v>
      </c>
      <c r="S4206">
        <v>2426.35</v>
      </c>
      <c r="T4206">
        <v>6871.76</v>
      </c>
      <c r="U4206" t="str">
        <f>TEXT(Table1[[#This Row],[Booking_Date]],"mmm")</f>
        <v>May</v>
      </c>
      <c r="V4206">
        <f>YEAR(Table1[[#This Row],[Booking_Date]])</f>
        <v>2026</v>
      </c>
      <c r="W4206" t="s">
        <v>75</v>
      </c>
      <c r="X4206" t="str">
        <f>IF(Table1[[#This Row],[Freight_Cost]]&gt;50000,"High","Low")</f>
        <v>High</v>
      </c>
      <c r="Y4206" s="5" t="str">
        <f>IF(Table1[[#This Row],[Profit]]&gt;10000,"Good","Average")</f>
        <v>Average</v>
      </c>
      <c r="Z4206" s="5" t="str" cm="1">
        <f t="array" ref="Z4206">_xlfn.IFS(K4206&lt;=5,"Excellent",K4206&lt;=10,"Good",TRUE,"Delayed")</f>
        <v>Good</v>
      </c>
      <c r="AA4206" s="5" t="str">
        <f>_xlfn.XLOOKUP(Table1[[#This Row],[Shipment_ID]],A:A,E:E)</f>
        <v>Evergreen</v>
      </c>
      <c r="AB4206" s="5">
        <f t="shared" si="65"/>
        <v>6871.76</v>
      </c>
    </row>
    <row r="4207" spans="1:28">
      <c r="A4207" t="s">
        <v>4401</v>
      </c>
      <c r="B4207" s="1">
        <v>45694</v>
      </c>
      <c r="C4207" t="s">
        <v>50</v>
      </c>
      <c r="D4207" t="s">
        <v>72</v>
      </c>
      <c r="E4207" t="s">
        <v>57</v>
      </c>
      <c r="F4207" t="s">
        <v>32</v>
      </c>
      <c r="G4207" t="s">
        <v>52</v>
      </c>
      <c r="H4207">
        <v>12.74</v>
      </c>
      <c r="I4207">
        <v>2305</v>
      </c>
      <c r="J4207">
        <v>85.63</v>
      </c>
      <c r="K4207">
        <v>5</v>
      </c>
      <c r="L4207" t="s">
        <v>68</v>
      </c>
      <c r="M4207" t="s">
        <v>60</v>
      </c>
      <c r="N4207">
        <v>51901.599999999999</v>
      </c>
      <c r="O4207" t="s">
        <v>256</v>
      </c>
      <c r="P4207" t="s">
        <v>54</v>
      </c>
      <c r="Q4207">
        <v>82.28</v>
      </c>
      <c r="R4207">
        <v>5119.6000000000004</v>
      </c>
      <c r="S4207">
        <v>3685.95</v>
      </c>
      <c r="T4207">
        <v>6113.88</v>
      </c>
      <c r="U4207" t="str">
        <f>TEXT(Table1[[#This Row],[Booking_Date]],"mmm")</f>
        <v>Feb</v>
      </c>
      <c r="V4207">
        <f>YEAR(Table1[[#This Row],[Booking_Date]])</f>
        <v>2025</v>
      </c>
      <c r="W4207" t="s">
        <v>38</v>
      </c>
      <c r="X4207" t="str">
        <f>IF(Table1[[#This Row],[Freight_Cost]]&gt;50000,"High","Low")</f>
        <v>High</v>
      </c>
      <c r="Y4207" s="5" t="str">
        <f>IF(Table1[[#This Row],[Profit]]&gt;10000,"Good","Average")</f>
        <v>Average</v>
      </c>
      <c r="Z4207" s="5" t="str" cm="1">
        <f t="array" ref="Z4207">_xlfn.IFS(K4207&lt;=5,"Excellent",K4207&lt;=10,"Good",TRUE,"Delayed")</f>
        <v>Excellent</v>
      </c>
      <c r="AA4207" s="5" t="str">
        <f>_xlfn.XLOOKUP(Table1[[#This Row],[Shipment_ID]],A:A,E:E)</f>
        <v>Evergreen</v>
      </c>
      <c r="AB4207" s="5">
        <f t="shared" si="65"/>
        <v>6113.88</v>
      </c>
    </row>
    <row r="4208" spans="1:28">
      <c r="A4208" t="s">
        <v>4402</v>
      </c>
      <c r="B4208" s="1">
        <v>45700</v>
      </c>
      <c r="C4208" t="s">
        <v>50</v>
      </c>
      <c r="D4208" t="s">
        <v>41</v>
      </c>
      <c r="E4208" t="s">
        <v>102</v>
      </c>
      <c r="F4208" t="s">
        <v>58</v>
      </c>
      <c r="G4208" t="s">
        <v>67</v>
      </c>
      <c r="H4208">
        <v>20.9</v>
      </c>
      <c r="I4208">
        <v>1401</v>
      </c>
      <c r="J4208">
        <v>87.57</v>
      </c>
      <c r="K4208">
        <v>3</v>
      </c>
      <c r="L4208" t="s">
        <v>68</v>
      </c>
      <c r="M4208" t="s">
        <v>35</v>
      </c>
      <c r="N4208">
        <v>64630.400000000001</v>
      </c>
      <c r="O4208" t="s">
        <v>350</v>
      </c>
      <c r="P4208" t="s">
        <v>62</v>
      </c>
      <c r="Q4208">
        <v>83.36</v>
      </c>
      <c r="R4208">
        <v>3638</v>
      </c>
      <c r="S4208">
        <v>3149.38</v>
      </c>
      <c r="T4208">
        <v>6035.26</v>
      </c>
      <c r="U4208" t="str">
        <f>TEXT(Table1[[#This Row],[Booking_Date]],"mmm")</f>
        <v>Feb</v>
      </c>
      <c r="V4208">
        <f>YEAR(Table1[[#This Row],[Booking_Date]])</f>
        <v>2025</v>
      </c>
      <c r="W4208" t="s">
        <v>38</v>
      </c>
      <c r="X4208" t="str">
        <f>IF(Table1[[#This Row],[Freight_Cost]]&gt;50000,"High","Low")</f>
        <v>High</v>
      </c>
      <c r="Y4208" s="5" t="str">
        <f>IF(Table1[[#This Row],[Profit]]&gt;10000,"Good","Average")</f>
        <v>Average</v>
      </c>
      <c r="Z4208" s="5" t="str" cm="1">
        <f t="array" ref="Z4208">_xlfn.IFS(K4208&lt;=5,"Excellent",K4208&lt;=10,"Good",TRUE,"Delayed")</f>
        <v>Excellent</v>
      </c>
      <c r="AA4208" s="5" t="str">
        <f>_xlfn.XLOOKUP(Table1[[#This Row],[Shipment_ID]],A:A,E:E)</f>
        <v>Maersk</v>
      </c>
      <c r="AB4208" s="5">
        <f t="shared" si="65"/>
        <v>6035.26</v>
      </c>
    </row>
    <row r="4209" spans="1:28">
      <c r="A4209" t="s">
        <v>4403</v>
      </c>
      <c r="B4209" s="1">
        <v>46020</v>
      </c>
      <c r="C4209" t="s">
        <v>89</v>
      </c>
      <c r="D4209" t="s">
        <v>108</v>
      </c>
      <c r="E4209" t="s">
        <v>83</v>
      </c>
      <c r="F4209" t="s">
        <v>58</v>
      </c>
      <c r="G4209" t="s">
        <v>52</v>
      </c>
      <c r="H4209">
        <v>22.72</v>
      </c>
      <c r="I4209">
        <v>469</v>
      </c>
      <c r="J4209">
        <v>94.41</v>
      </c>
      <c r="K4209">
        <v>2</v>
      </c>
      <c r="L4209" t="s">
        <v>34</v>
      </c>
      <c r="M4209" t="s">
        <v>45</v>
      </c>
      <c r="N4209">
        <v>55905.2</v>
      </c>
      <c r="O4209" t="s">
        <v>182</v>
      </c>
      <c r="P4209" t="s">
        <v>37</v>
      </c>
      <c r="Q4209">
        <v>87.52</v>
      </c>
      <c r="R4209">
        <v>1846.8</v>
      </c>
      <c r="S4209">
        <v>3195.01</v>
      </c>
      <c r="T4209">
        <v>5876.57</v>
      </c>
      <c r="U4209" t="str">
        <f>TEXT(Table1[[#This Row],[Booking_Date]],"mmm")</f>
        <v>Dec</v>
      </c>
      <c r="V4209">
        <f>YEAR(Table1[[#This Row],[Booking_Date]])</f>
        <v>2025</v>
      </c>
      <c r="W4209" t="s">
        <v>104</v>
      </c>
      <c r="X4209" t="str">
        <f>IF(Table1[[#This Row],[Freight_Cost]]&gt;50000,"High","Low")</f>
        <v>High</v>
      </c>
      <c r="Y4209" s="5" t="str">
        <f>IF(Table1[[#This Row],[Profit]]&gt;10000,"Good","Average")</f>
        <v>Average</v>
      </c>
      <c r="Z4209" s="5" t="str" cm="1">
        <f t="array" ref="Z4209">_xlfn.IFS(K4209&lt;=5,"Excellent",K4209&lt;=10,"Good",TRUE,"Delayed")</f>
        <v>Excellent</v>
      </c>
      <c r="AA4209" s="5" t="str">
        <f>_xlfn.XLOOKUP(Table1[[#This Row],[Shipment_ID]],A:A,E:E)</f>
        <v>MSC</v>
      </c>
      <c r="AB4209" s="5">
        <f t="shared" si="65"/>
        <v>5876.57</v>
      </c>
    </row>
    <row r="4210" spans="1:28">
      <c r="A4210" t="s">
        <v>4404</v>
      </c>
      <c r="B4210" s="1">
        <v>45307</v>
      </c>
      <c r="C4210" t="s">
        <v>115</v>
      </c>
      <c r="D4210" t="s">
        <v>56</v>
      </c>
      <c r="E4210" t="s">
        <v>66</v>
      </c>
      <c r="F4210" t="s">
        <v>58</v>
      </c>
      <c r="G4210" t="s">
        <v>90</v>
      </c>
      <c r="H4210">
        <v>12.84</v>
      </c>
      <c r="I4210">
        <v>1442</v>
      </c>
      <c r="J4210">
        <v>97.08</v>
      </c>
      <c r="K4210">
        <v>4</v>
      </c>
      <c r="L4210" t="s">
        <v>34</v>
      </c>
      <c r="M4210" t="s">
        <v>35</v>
      </c>
      <c r="N4210">
        <v>61509.599999999999</v>
      </c>
      <c r="O4210" t="s">
        <v>61</v>
      </c>
      <c r="P4210" t="s">
        <v>62</v>
      </c>
      <c r="Q4210">
        <v>88.87</v>
      </c>
      <c r="R4210">
        <v>3397.6</v>
      </c>
      <c r="S4210">
        <v>4554.7700000000004</v>
      </c>
      <c r="T4210">
        <v>9014.67</v>
      </c>
      <c r="U4210" t="str">
        <f>TEXT(Table1[[#This Row],[Booking_Date]],"mmm")</f>
        <v>Jan</v>
      </c>
      <c r="V4210">
        <f>YEAR(Table1[[#This Row],[Booking_Date]])</f>
        <v>2024</v>
      </c>
      <c r="W4210" t="s">
        <v>38</v>
      </c>
      <c r="X4210" t="str">
        <f>IF(Table1[[#This Row],[Freight_Cost]]&gt;50000,"High","Low")</f>
        <v>High</v>
      </c>
      <c r="Y4210" s="5" t="str">
        <f>IF(Table1[[#This Row],[Profit]]&gt;10000,"Good","Average")</f>
        <v>Average</v>
      </c>
      <c r="Z4210" s="5" t="str" cm="1">
        <f t="array" ref="Z4210">_xlfn.IFS(K4210&lt;=5,"Excellent",K4210&lt;=10,"Good",TRUE,"Delayed")</f>
        <v>Excellent</v>
      </c>
      <c r="AA4210" s="5" t="str">
        <f>_xlfn.XLOOKUP(Table1[[#This Row],[Shipment_ID]],A:A,E:E)</f>
        <v>COSCO</v>
      </c>
      <c r="AB4210" s="5">
        <f t="shared" si="65"/>
        <v>9014.67</v>
      </c>
    </row>
    <row r="4211" spans="1:28">
      <c r="A4211" t="s">
        <v>4405</v>
      </c>
      <c r="B4211" s="1">
        <v>45899</v>
      </c>
      <c r="C4211" t="s">
        <v>121</v>
      </c>
      <c r="D4211" t="s">
        <v>51</v>
      </c>
      <c r="E4211" t="s">
        <v>99</v>
      </c>
      <c r="F4211" t="s">
        <v>58</v>
      </c>
      <c r="G4211" t="s">
        <v>59</v>
      </c>
      <c r="H4211">
        <v>23.61</v>
      </c>
      <c r="I4211">
        <v>2645</v>
      </c>
      <c r="J4211">
        <v>101.35</v>
      </c>
      <c r="K4211">
        <v>7</v>
      </c>
      <c r="L4211" t="s">
        <v>34</v>
      </c>
      <c r="M4211" t="s">
        <v>45</v>
      </c>
      <c r="N4211">
        <v>83651</v>
      </c>
      <c r="O4211" t="s">
        <v>219</v>
      </c>
      <c r="P4211" t="s">
        <v>70</v>
      </c>
      <c r="Q4211">
        <v>85.65</v>
      </c>
      <c r="R4211">
        <v>6234.4</v>
      </c>
      <c r="S4211">
        <v>2306.7199999999998</v>
      </c>
      <c r="T4211">
        <v>13665.98</v>
      </c>
      <c r="U4211" t="str">
        <f>TEXT(Table1[[#This Row],[Booking_Date]],"mmm")</f>
        <v>Aug</v>
      </c>
      <c r="V4211">
        <f>YEAR(Table1[[#This Row],[Booking_Date]])</f>
        <v>2025</v>
      </c>
      <c r="W4211" t="s">
        <v>48</v>
      </c>
      <c r="X4211" t="str">
        <f>IF(Table1[[#This Row],[Freight_Cost]]&gt;50000,"High","Low")</f>
        <v>High</v>
      </c>
      <c r="Y4211" s="5" t="str">
        <f>IF(Table1[[#This Row],[Profit]]&gt;10000,"Good","Average")</f>
        <v>Good</v>
      </c>
      <c r="Z4211" s="5" t="str" cm="1">
        <f t="array" ref="Z4211">_xlfn.IFS(K4211&lt;=5,"Excellent",K4211&lt;=10,"Good",TRUE,"Delayed")</f>
        <v>Good</v>
      </c>
      <c r="AA4211" s="5" t="str">
        <f>_xlfn.XLOOKUP(Table1[[#This Row],[Shipment_ID]],A:A,E:E)</f>
        <v>ONE</v>
      </c>
      <c r="AB4211" s="5">
        <f t="shared" si="65"/>
        <v>13665.98</v>
      </c>
    </row>
    <row r="4212" spans="1:28">
      <c r="A4212" t="s">
        <v>4406</v>
      </c>
      <c r="B4212" s="1">
        <v>45629</v>
      </c>
      <c r="C4212" t="s">
        <v>64</v>
      </c>
      <c r="D4212" t="s">
        <v>72</v>
      </c>
      <c r="E4212" t="s">
        <v>57</v>
      </c>
      <c r="F4212" t="s">
        <v>58</v>
      </c>
      <c r="G4212" t="s">
        <v>84</v>
      </c>
      <c r="H4212">
        <v>12.56</v>
      </c>
      <c r="I4212">
        <v>851</v>
      </c>
      <c r="J4212">
        <v>92.65</v>
      </c>
      <c r="K4212">
        <v>3</v>
      </c>
      <c r="L4212" t="s">
        <v>34</v>
      </c>
      <c r="M4212" t="s">
        <v>60</v>
      </c>
      <c r="N4212">
        <v>49634</v>
      </c>
      <c r="O4212" t="s">
        <v>402</v>
      </c>
      <c r="P4212" t="s">
        <v>70</v>
      </c>
      <c r="Q4212">
        <v>88.1</v>
      </c>
      <c r="R4212">
        <v>2204.4</v>
      </c>
      <c r="S4212">
        <v>3991.98</v>
      </c>
      <c r="T4212">
        <v>5727.65</v>
      </c>
      <c r="U4212" t="str">
        <f>TEXT(Table1[[#This Row],[Booking_Date]],"mmm")</f>
        <v>Dec</v>
      </c>
      <c r="V4212">
        <f>YEAR(Table1[[#This Row],[Booking_Date]])</f>
        <v>2024</v>
      </c>
      <c r="W4212" t="s">
        <v>104</v>
      </c>
      <c r="X4212" t="str">
        <f>IF(Table1[[#This Row],[Freight_Cost]]&gt;50000,"High","Low")</f>
        <v>Low</v>
      </c>
      <c r="Y4212" s="5" t="str">
        <f>IF(Table1[[#This Row],[Profit]]&gt;10000,"Good","Average")</f>
        <v>Average</v>
      </c>
      <c r="Z4212" s="5" t="str" cm="1">
        <f t="array" ref="Z4212">_xlfn.IFS(K4212&lt;=5,"Excellent",K4212&lt;=10,"Good",TRUE,"Delayed")</f>
        <v>Excellent</v>
      </c>
      <c r="AA4212" s="5" t="str">
        <f>_xlfn.XLOOKUP(Table1[[#This Row],[Shipment_ID]],A:A,E:E)</f>
        <v>Evergreen</v>
      </c>
      <c r="AB4212" s="5">
        <f t="shared" si="65"/>
        <v>5727.65</v>
      </c>
    </row>
    <row r="4213" spans="1:28">
      <c r="A4213" t="s">
        <v>4407</v>
      </c>
      <c r="B4213" s="1">
        <v>45619</v>
      </c>
      <c r="C4213" t="s">
        <v>50</v>
      </c>
      <c r="D4213" t="s">
        <v>30</v>
      </c>
      <c r="E4213" t="s">
        <v>99</v>
      </c>
      <c r="F4213" t="s">
        <v>32</v>
      </c>
      <c r="G4213" t="s">
        <v>33</v>
      </c>
      <c r="H4213">
        <v>19.34</v>
      </c>
      <c r="I4213">
        <v>1665</v>
      </c>
      <c r="J4213">
        <v>100.24</v>
      </c>
      <c r="K4213">
        <v>4</v>
      </c>
      <c r="L4213" t="s">
        <v>68</v>
      </c>
      <c r="M4213" t="s">
        <v>35</v>
      </c>
      <c r="N4213">
        <v>55914.8</v>
      </c>
      <c r="O4213" t="s">
        <v>350</v>
      </c>
      <c r="P4213" t="s">
        <v>78</v>
      </c>
      <c r="Q4213">
        <v>85.39</v>
      </c>
      <c r="R4213">
        <v>4103.6000000000004</v>
      </c>
      <c r="S4213">
        <v>2760.44</v>
      </c>
      <c r="T4213">
        <v>9163.61</v>
      </c>
      <c r="U4213" t="str">
        <f>TEXT(Table1[[#This Row],[Booking_Date]],"mmm")</f>
        <v>Nov</v>
      </c>
      <c r="V4213">
        <f>YEAR(Table1[[#This Row],[Booking_Date]])</f>
        <v>2024</v>
      </c>
      <c r="W4213" t="s">
        <v>104</v>
      </c>
      <c r="X4213" t="str">
        <f>IF(Table1[[#This Row],[Freight_Cost]]&gt;50000,"High","Low")</f>
        <v>High</v>
      </c>
      <c r="Y4213" s="5" t="str">
        <f>IF(Table1[[#This Row],[Profit]]&gt;10000,"Good","Average")</f>
        <v>Average</v>
      </c>
      <c r="Z4213" s="5" t="str" cm="1">
        <f t="array" ref="Z4213">_xlfn.IFS(K4213&lt;=5,"Excellent",K4213&lt;=10,"Good",TRUE,"Delayed")</f>
        <v>Excellent</v>
      </c>
      <c r="AA4213" s="5" t="str">
        <f>_xlfn.XLOOKUP(Table1[[#This Row],[Shipment_ID]],A:A,E:E)</f>
        <v>ONE</v>
      </c>
      <c r="AB4213" s="5">
        <f t="shared" si="65"/>
        <v>9163.61</v>
      </c>
    </row>
    <row r="4214" spans="1:28">
      <c r="A4214" t="s">
        <v>4408</v>
      </c>
      <c r="B4214" s="1">
        <v>45863</v>
      </c>
      <c r="C4214" t="s">
        <v>89</v>
      </c>
      <c r="D4214" t="s">
        <v>72</v>
      </c>
      <c r="E4214" t="s">
        <v>57</v>
      </c>
      <c r="F4214" t="s">
        <v>58</v>
      </c>
      <c r="G4214" t="s">
        <v>33</v>
      </c>
      <c r="H4214">
        <v>19.12</v>
      </c>
      <c r="I4214">
        <v>1289</v>
      </c>
      <c r="J4214">
        <v>103.92</v>
      </c>
      <c r="K4214">
        <v>3</v>
      </c>
      <c r="L4214" t="s">
        <v>34</v>
      </c>
      <c r="M4214" t="s">
        <v>60</v>
      </c>
      <c r="N4214">
        <v>62146.400000000001</v>
      </c>
      <c r="O4214" t="s">
        <v>216</v>
      </c>
      <c r="P4214" t="s">
        <v>37</v>
      </c>
      <c r="Q4214">
        <v>84.61</v>
      </c>
      <c r="R4214">
        <v>3342.8</v>
      </c>
      <c r="S4214">
        <v>3244.07</v>
      </c>
      <c r="T4214">
        <v>5102.7299999999996</v>
      </c>
      <c r="U4214" t="str">
        <f>TEXT(Table1[[#This Row],[Booking_Date]],"mmm")</f>
        <v>Jul</v>
      </c>
      <c r="V4214">
        <f>YEAR(Table1[[#This Row],[Booking_Date]])</f>
        <v>2025</v>
      </c>
      <c r="W4214" t="s">
        <v>48</v>
      </c>
      <c r="X4214" t="str">
        <f>IF(Table1[[#This Row],[Freight_Cost]]&gt;50000,"High","Low")</f>
        <v>High</v>
      </c>
      <c r="Y4214" s="5" t="str">
        <f>IF(Table1[[#This Row],[Profit]]&gt;10000,"Good","Average")</f>
        <v>Average</v>
      </c>
      <c r="Z4214" s="5" t="str" cm="1">
        <f t="array" ref="Z4214">_xlfn.IFS(K4214&lt;=5,"Excellent",K4214&lt;=10,"Good",TRUE,"Delayed")</f>
        <v>Excellent</v>
      </c>
      <c r="AA4214" s="5" t="str">
        <f>_xlfn.XLOOKUP(Table1[[#This Row],[Shipment_ID]],A:A,E:E)</f>
        <v>Evergreen</v>
      </c>
      <c r="AB4214" s="5">
        <f t="shared" si="65"/>
        <v>5102.7299999999996</v>
      </c>
    </row>
    <row r="4215" spans="1:28">
      <c r="A4215" t="s">
        <v>4409</v>
      </c>
      <c r="B4215" s="1">
        <v>46107</v>
      </c>
      <c r="C4215" t="s">
        <v>89</v>
      </c>
      <c r="D4215" t="s">
        <v>56</v>
      </c>
      <c r="E4215" t="s">
        <v>66</v>
      </c>
      <c r="F4215" t="s">
        <v>58</v>
      </c>
      <c r="G4215" t="s">
        <v>59</v>
      </c>
      <c r="H4215">
        <v>27.79</v>
      </c>
      <c r="I4215">
        <v>955</v>
      </c>
      <c r="J4215">
        <v>86.63</v>
      </c>
      <c r="K4215">
        <v>3</v>
      </c>
      <c r="L4215" t="s">
        <v>34</v>
      </c>
      <c r="M4215" t="s">
        <v>60</v>
      </c>
      <c r="N4215">
        <v>63866.6</v>
      </c>
      <c r="O4215" t="s">
        <v>148</v>
      </c>
      <c r="P4215" t="s">
        <v>37</v>
      </c>
      <c r="Q4215">
        <v>81.39</v>
      </c>
      <c r="R4215">
        <v>3021.6</v>
      </c>
      <c r="S4215">
        <v>2250.7600000000002</v>
      </c>
      <c r="T4215">
        <v>6022.52</v>
      </c>
      <c r="U4215" t="str">
        <f>TEXT(Table1[[#This Row],[Booking_Date]],"mmm")</f>
        <v>Mar</v>
      </c>
      <c r="V4215">
        <f>YEAR(Table1[[#This Row],[Booking_Date]])</f>
        <v>2026</v>
      </c>
      <c r="W4215" t="s">
        <v>38</v>
      </c>
      <c r="X4215" t="str">
        <f>IF(Table1[[#This Row],[Freight_Cost]]&gt;50000,"High","Low")</f>
        <v>High</v>
      </c>
      <c r="Y4215" s="5" t="str">
        <f>IF(Table1[[#This Row],[Profit]]&gt;10000,"Good","Average")</f>
        <v>Average</v>
      </c>
      <c r="Z4215" s="5" t="str" cm="1">
        <f t="array" ref="Z4215">_xlfn.IFS(K4215&lt;=5,"Excellent",K4215&lt;=10,"Good",TRUE,"Delayed")</f>
        <v>Excellent</v>
      </c>
      <c r="AA4215" s="5" t="str">
        <f>_xlfn.XLOOKUP(Table1[[#This Row],[Shipment_ID]],A:A,E:E)</f>
        <v>COSCO</v>
      </c>
      <c r="AB4215" s="5">
        <f t="shared" si="65"/>
        <v>6022.52</v>
      </c>
    </row>
    <row r="4216" spans="1:28">
      <c r="A4216" t="s">
        <v>4410</v>
      </c>
      <c r="B4216" s="1">
        <v>45883</v>
      </c>
      <c r="C4216" t="s">
        <v>121</v>
      </c>
      <c r="D4216" t="s">
        <v>72</v>
      </c>
      <c r="E4216" t="s">
        <v>102</v>
      </c>
      <c r="F4216" t="s">
        <v>58</v>
      </c>
      <c r="G4216" t="s">
        <v>59</v>
      </c>
      <c r="H4216">
        <v>22.91</v>
      </c>
      <c r="I4216">
        <v>1910</v>
      </c>
      <c r="J4216">
        <v>95.39</v>
      </c>
      <c r="K4216">
        <v>4</v>
      </c>
      <c r="L4216" t="s">
        <v>34</v>
      </c>
      <c r="M4216" t="s">
        <v>45</v>
      </c>
      <c r="N4216">
        <v>73485.8</v>
      </c>
      <c r="O4216" t="s">
        <v>368</v>
      </c>
      <c r="P4216" t="s">
        <v>78</v>
      </c>
      <c r="Q4216">
        <v>86.46</v>
      </c>
      <c r="R4216">
        <v>4736.3999999999996</v>
      </c>
      <c r="S4216">
        <v>4170.38</v>
      </c>
      <c r="T4216">
        <v>6577.91</v>
      </c>
      <c r="U4216" t="str">
        <f>TEXT(Table1[[#This Row],[Booking_Date]],"mmm")</f>
        <v>Aug</v>
      </c>
      <c r="V4216">
        <f>YEAR(Table1[[#This Row],[Booking_Date]])</f>
        <v>2025</v>
      </c>
      <c r="W4216" t="s">
        <v>48</v>
      </c>
      <c r="X4216" t="str">
        <f>IF(Table1[[#This Row],[Freight_Cost]]&gt;50000,"High","Low")</f>
        <v>High</v>
      </c>
      <c r="Y4216" s="5" t="str">
        <f>IF(Table1[[#This Row],[Profit]]&gt;10000,"Good","Average")</f>
        <v>Average</v>
      </c>
      <c r="Z4216" s="5" t="str" cm="1">
        <f t="array" ref="Z4216">_xlfn.IFS(K4216&lt;=5,"Excellent",K4216&lt;=10,"Good",TRUE,"Delayed")</f>
        <v>Excellent</v>
      </c>
      <c r="AA4216" s="5" t="str">
        <f>_xlfn.XLOOKUP(Table1[[#This Row],[Shipment_ID]],A:A,E:E)</f>
        <v>Maersk</v>
      </c>
      <c r="AB4216" s="5">
        <f t="shared" si="65"/>
        <v>6577.91</v>
      </c>
    </row>
    <row r="4217" spans="1:28">
      <c r="A4217" t="s">
        <v>4411</v>
      </c>
      <c r="B4217" s="1">
        <v>45647</v>
      </c>
      <c r="C4217" t="s">
        <v>40</v>
      </c>
      <c r="D4217" t="s">
        <v>56</v>
      </c>
      <c r="E4217" t="s">
        <v>83</v>
      </c>
      <c r="F4217" t="s">
        <v>58</v>
      </c>
      <c r="G4217" t="s">
        <v>59</v>
      </c>
      <c r="H4217">
        <v>22.06</v>
      </c>
      <c r="I4217">
        <v>635</v>
      </c>
      <c r="J4217">
        <v>101.96</v>
      </c>
      <c r="K4217">
        <v>2</v>
      </c>
      <c r="L4217" t="s">
        <v>34</v>
      </c>
      <c r="M4217" t="s">
        <v>35</v>
      </c>
      <c r="N4217">
        <v>60709.2</v>
      </c>
      <c r="O4217" t="s">
        <v>85</v>
      </c>
      <c r="P4217" t="s">
        <v>54</v>
      </c>
      <c r="Q4217">
        <v>82.55</v>
      </c>
      <c r="R4217">
        <v>2152.4</v>
      </c>
      <c r="S4217">
        <v>1758.36</v>
      </c>
      <c r="T4217">
        <v>6779.71</v>
      </c>
      <c r="U4217" t="str">
        <f>TEXT(Table1[[#This Row],[Booking_Date]],"mmm")</f>
        <v>Dec</v>
      </c>
      <c r="V4217">
        <f>YEAR(Table1[[#This Row],[Booking_Date]])</f>
        <v>2024</v>
      </c>
      <c r="W4217" t="s">
        <v>104</v>
      </c>
      <c r="X4217" t="str">
        <f>IF(Table1[[#This Row],[Freight_Cost]]&gt;50000,"High","Low")</f>
        <v>High</v>
      </c>
      <c r="Y4217" s="5" t="str">
        <f>IF(Table1[[#This Row],[Profit]]&gt;10000,"Good","Average")</f>
        <v>Average</v>
      </c>
      <c r="Z4217" s="5" t="str" cm="1">
        <f t="array" ref="Z4217">_xlfn.IFS(K4217&lt;=5,"Excellent",K4217&lt;=10,"Good",TRUE,"Delayed")</f>
        <v>Excellent</v>
      </c>
      <c r="AA4217" s="5" t="str">
        <f>_xlfn.XLOOKUP(Table1[[#This Row],[Shipment_ID]],A:A,E:E)</f>
        <v>MSC</v>
      </c>
      <c r="AB4217" s="5">
        <f t="shared" si="65"/>
        <v>6779.71</v>
      </c>
    </row>
    <row r="4218" spans="1:28">
      <c r="A4218" t="s">
        <v>4412</v>
      </c>
      <c r="B4218" s="1">
        <v>45508</v>
      </c>
      <c r="C4218" t="s">
        <v>115</v>
      </c>
      <c r="D4218" t="s">
        <v>51</v>
      </c>
      <c r="E4218" t="s">
        <v>42</v>
      </c>
      <c r="F4218" t="s">
        <v>32</v>
      </c>
      <c r="G4218" t="s">
        <v>67</v>
      </c>
      <c r="H4218">
        <v>24.14</v>
      </c>
      <c r="I4218">
        <v>1862</v>
      </c>
      <c r="J4218">
        <v>90.06</v>
      </c>
      <c r="K4218">
        <v>4</v>
      </c>
      <c r="L4218" t="s">
        <v>68</v>
      </c>
      <c r="M4218" t="s">
        <v>45</v>
      </c>
      <c r="N4218">
        <v>58877.2</v>
      </c>
      <c r="O4218" t="s">
        <v>128</v>
      </c>
      <c r="P4218" t="s">
        <v>78</v>
      </c>
      <c r="Q4218">
        <v>87.7</v>
      </c>
      <c r="R4218">
        <v>4689.6000000000004</v>
      </c>
      <c r="S4218">
        <v>4386.8</v>
      </c>
      <c r="T4218">
        <v>8252.02</v>
      </c>
      <c r="U4218" t="str">
        <f>TEXT(Table1[[#This Row],[Booking_Date]],"mmm")</f>
        <v>Aug</v>
      </c>
      <c r="V4218">
        <f>YEAR(Table1[[#This Row],[Booking_Date]])</f>
        <v>2024</v>
      </c>
      <c r="W4218" t="s">
        <v>48</v>
      </c>
      <c r="X4218" t="str">
        <f>IF(Table1[[#This Row],[Freight_Cost]]&gt;50000,"High","Low")</f>
        <v>High</v>
      </c>
      <c r="Y4218" s="5" t="str">
        <f>IF(Table1[[#This Row],[Profit]]&gt;10000,"Good","Average")</f>
        <v>Average</v>
      </c>
      <c r="Z4218" s="5" t="str" cm="1">
        <f t="array" ref="Z4218">_xlfn.IFS(K4218&lt;=5,"Excellent",K4218&lt;=10,"Good",TRUE,"Delayed")</f>
        <v>Excellent</v>
      </c>
      <c r="AA4218" s="5" t="str">
        <f>_xlfn.XLOOKUP(Table1[[#This Row],[Shipment_ID]],A:A,E:E)</f>
        <v>CMA CGM</v>
      </c>
      <c r="AB4218" s="5">
        <f t="shared" si="65"/>
        <v>8252.02</v>
      </c>
    </row>
    <row r="4219" spans="1:28">
      <c r="A4219" t="s">
        <v>4413</v>
      </c>
      <c r="B4219" s="1">
        <v>45998</v>
      </c>
      <c r="C4219" t="s">
        <v>50</v>
      </c>
      <c r="D4219" t="s">
        <v>30</v>
      </c>
      <c r="E4219" t="s">
        <v>102</v>
      </c>
      <c r="F4219" t="s">
        <v>32</v>
      </c>
      <c r="G4219" t="s">
        <v>52</v>
      </c>
      <c r="H4219">
        <v>21.37</v>
      </c>
      <c r="I4219">
        <v>2637</v>
      </c>
      <c r="J4219">
        <v>104.28</v>
      </c>
      <c r="K4219">
        <v>6</v>
      </c>
      <c r="L4219" t="s">
        <v>44</v>
      </c>
      <c r="M4219" t="s">
        <v>35</v>
      </c>
      <c r="N4219">
        <v>67390.600000000006</v>
      </c>
      <c r="O4219" t="s">
        <v>535</v>
      </c>
      <c r="P4219" t="s">
        <v>37</v>
      </c>
      <c r="Q4219">
        <v>82.22</v>
      </c>
      <c r="R4219">
        <v>6128.8</v>
      </c>
      <c r="S4219">
        <v>2059.85</v>
      </c>
      <c r="T4219">
        <v>11593.28</v>
      </c>
      <c r="U4219" t="str">
        <f>TEXT(Table1[[#This Row],[Booking_Date]],"mmm")</f>
        <v>Dec</v>
      </c>
      <c r="V4219">
        <f>YEAR(Table1[[#This Row],[Booking_Date]])</f>
        <v>2025</v>
      </c>
      <c r="W4219" t="s">
        <v>104</v>
      </c>
      <c r="X4219" t="str">
        <f>IF(Table1[[#This Row],[Freight_Cost]]&gt;50000,"High","Low")</f>
        <v>High</v>
      </c>
      <c r="Y4219" s="5" t="str">
        <f>IF(Table1[[#This Row],[Profit]]&gt;10000,"Good","Average")</f>
        <v>Good</v>
      </c>
      <c r="Z4219" s="5" t="str" cm="1">
        <f t="array" ref="Z4219">_xlfn.IFS(K4219&lt;=5,"Excellent",K4219&lt;=10,"Good",TRUE,"Delayed")</f>
        <v>Good</v>
      </c>
      <c r="AA4219" s="5" t="str">
        <f>_xlfn.XLOOKUP(Table1[[#This Row],[Shipment_ID]],A:A,E:E)</f>
        <v>Maersk</v>
      </c>
      <c r="AB4219" s="5">
        <f t="shared" si="65"/>
        <v>11593.28</v>
      </c>
    </row>
    <row r="4220" spans="1:28">
      <c r="A4220" t="s">
        <v>4414</v>
      </c>
      <c r="B4220" s="1">
        <v>45672</v>
      </c>
      <c r="C4220" t="s">
        <v>121</v>
      </c>
      <c r="D4220" t="s">
        <v>51</v>
      </c>
      <c r="E4220" t="s">
        <v>31</v>
      </c>
      <c r="F4220" t="s">
        <v>58</v>
      </c>
      <c r="G4220" t="s">
        <v>67</v>
      </c>
      <c r="H4220">
        <v>24.23</v>
      </c>
      <c r="I4220">
        <v>1468</v>
      </c>
      <c r="J4220">
        <v>100.2</v>
      </c>
      <c r="K4220">
        <v>4</v>
      </c>
      <c r="L4220" t="s">
        <v>44</v>
      </c>
      <c r="M4220" t="s">
        <v>60</v>
      </c>
      <c r="N4220">
        <v>63447</v>
      </c>
      <c r="O4220" t="s">
        <v>336</v>
      </c>
      <c r="P4220" t="s">
        <v>47</v>
      </c>
      <c r="Q4220">
        <v>86.85</v>
      </c>
      <c r="R4220">
        <v>3905.2</v>
      </c>
      <c r="S4220">
        <v>3587.2</v>
      </c>
      <c r="T4220">
        <v>7557.24</v>
      </c>
      <c r="U4220" t="str">
        <f>TEXT(Table1[[#This Row],[Booking_Date]],"mmm")</f>
        <v>Jan</v>
      </c>
      <c r="V4220">
        <f>YEAR(Table1[[#This Row],[Booking_Date]])</f>
        <v>2025</v>
      </c>
      <c r="W4220" t="s">
        <v>38</v>
      </c>
      <c r="X4220" t="str">
        <f>IF(Table1[[#This Row],[Freight_Cost]]&gt;50000,"High","Low")</f>
        <v>High</v>
      </c>
      <c r="Y4220" s="5" t="str">
        <f>IF(Table1[[#This Row],[Profit]]&gt;10000,"Good","Average")</f>
        <v>Average</v>
      </c>
      <c r="Z4220" s="5" t="str" cm="1">
        <f t="array" ref="Z4220">_xlfn.IFS(K4220&lt;=5,"Excellent",K4220&lt;=10,"Good",TRUE,"Delayed")</f>
        <v>Excellent</v>
      </c>
      <c r="AA4220" s="5" t="str">
        <f>_xlfn.XLOOKUP(Table1[[#This Row],[Shipment_ID]],A:A,E:E)</f>
        <v>Hapag-Lloyd</v>
      </c>
      <c r="AB4220" s="5">
        <f t="shared" si="65"/>
        <v>7557.24</v>
      </c>
    </row>
    <row r="4221" spans="1:28">
      <c r="A4221" t="s">
        <v>4415</v>
      </c>
      <c r="B4221" s="1">
        <v>45955</v>
      </c>
      <c r="C4221" t="s">
        <v>40</v>
      </c>
      <c r="D4221" t="s">
        <v>72</v>
      </c>
      <c r="E4221" t="s">
        <v>102</v>
      </c>
      <c r="F4221" t="s">
        <v>58</v>
      </c>
      <c r="G4221" t="s">
        <v>90</v>
      </c>
      <c r="H4221">
        <v>12.1</v>
      </c>
      <c r="I4221">
        <v>2313</v>
      </c>
      <c r="J4221">
        <v>93.06</v>
      </c>
      <c r="K4221">
        <v>5</v>
      </c>
      <c r="L4221" t="s">
        <v>34</v>
      </c>
      <c r="M4221" t="s">
        <v>35</v>
      </c>
      <c r="N4221">
        <v>70813.2</v>
      </c>
      <c r="O4221" t="s">
        <v>97</v>
      </c>
      <c r="P4221" t="s">
        <v>62</v>
      </c>
      <c r="Q4221">
        <v>83.84</v>
      </c>
      <c r="R4221">
        <v>5110</v>
      </c>
      <c r="S4221">
        <v>1783.95</v>
      </c>
      <c r="T4221">
        <v>9467.7000000000007</v>
      </c>
      <c r="U4221" t="str">
        <f>TEXT(Table1[[#This Row],[Booking_Date]],"mmm")</f>
        <v>Oct</v>
      </c>
      <c r="V4221">
        <f>YEAR(Table1[[#This Row],[Booking_Date]])</f>
        <v>2025</v>
      </c>
      <c r="W4221" t="s">
        <v>104</v>
      </c>
      <c r="X4221" t="str">
        <f>IF(Table1[[#This Row],[Freight_Cost]]&gt;50000,"High","Low")</f>
        <v>High</v>
      </c>
      <c r="Y4221" s="5" t="str">
        <f>IF(Table1[[#This Row],[Profit]]&gt;10000,"Good","Average")</f>
        <v>Average</v>
      </c>
      <c r="Z4221" s="5" t="str" cm="1">
        <f t="array" ref="Z4221">_xlfn.IFS(K4221&lt;=5,"Excellent",K4221&lt;=10,"Good",TRUE,"Delayed")</f>
        <v>Excellent</v>
      </c>
      <c r="AA4221" s="5" t="str">
        <f>_xlfn.XLOOKUP(Table1[[#This Row],[Shipment_ID]],A:A,E:E)</f>
        <v>Maersk</v>
      </c>
      <c r="AB4221" s="5">
        <f t="shared" si="65"/>
        <v>9467.7000000000007</v>
      </c>
    </row>
    <row r="4222" spans="1:28">
      <c r="A4222" t="s">
        <v>4416</v>
      </c>
      <c r="B4222" s="1">
        <v>45861</v>
      </c>
      <c r="C4222" t="s">
        <v>50</v>
      </c>
      <c r="D4222" t="s">
        <v>108</v>
      </c>
      <c r="E4222" t="s">
        <v>31</v>
      </c>
      <c r="F4222" t="s">
        <v>32</v>
      </c>
      <c r="G4222" t="s">
        <v>90</v>
      </c>
      <c r="H4222">
        <v>12.59</v>
      </c>
      <c r="I4222">
        <v>1881</v>
      </c>
      <c r="J4222">
        <v>102.16</v>
      </c>
      <c r="K4222">
        <v>6</v>
      </c>
      <c r="L4222" t="s">
        <v>44</v>
      </c>
      <c r="M4222" t="s">
        <v>35</v>
      </c>
      <c r="N4222">
        <v>50162.2</v>
      </c>
      <c r="O4222" t="s">
        <v>93</v>
      </c>
      <c r="P4222" t="s">
        <v>47</v>
      </c>
      <c r="Q4222">
        <v>86.44</v>
      </c>
      <c r="R4222">
        <v>4265.6000000000004</v>
      </c>
      <c r="S4222">
        <v>2372.29</v>
      </c>
      <c r="T4222">
        <v>6973.94</v>
      </c>
      <c r="U4222" t="str">
        <f>TEXT(Table1[[#This Row],[Booking_Date]],"mmm")</f>
        <v>Jul</v>
      </c>
      <c r="V4222">
        <f>YEAR(Table1[[#This Row],[Booking_Date]])</f>
        <v>2025</v>
      </c>
      <c r="W4222" t="s">
        <v>48</v>
      </c>
      <c r="X4222" t="str">
        <f>IF(Table1[[#This Row],[Freight_Cost]]&gt;50000,"High","Low")</f>
        <v>High</v>
      </c>
      <c r="Y4222" s="5" t="str">
        <f>IF(Table1[[#This Row],[Profit]]&gt;10000,"Good","Average")</f>
        <v>Average</v>
      </c>
      <c r="Z4222" s="5" t="str" cm="1">
        <f t="array" ref="Z4222">_xlfn.IFS(K4222&lt;=5,"Excellent",K4222&lt;=10,"Good",TRUE,"Delayed")</f>
        <v>Good</v>
      </c>
      <c r="AA4222" s="5" t="str">
        <f>_xlfn.XLOOKUP(Table1[[#This Row],[Shipment_ID]],A:A,E:E)</f>
        <v>Hapag-Lloyd</v>
      </c>
      <c r="AB4222" s="5">
        <f t="shared" si="65"/>
        <v>6973.94</v>
      </c>
    </row>
    <row r="4223" spans="1:28">
      <c r="A4223" t="s">
        <v>4417</v>
      </c>
      <c r="B4223" s="1">
        <v>45452</v>
      </c>
      <c r="C4223" t="s">
        <v>89</v>
      </c>
      <c r="D4223" t="s">
        <v>41</v>
      </c>
      <c r="E4223" t="s">
        <v>66</v>
      </c>
      <c r="F4223" t="s">
        <v>58</v>
      </c>
      <c r="G4223" t="s">
        <v>52</v>
      </c>
      <c r="H4223">
        <v>24.78</v>
      </c>
      <c r="I4223">
        <v>1956</v>
      </c>
      <c r="J4223">
        <v>85.61</v>
      </c>
      <c r="K4223">
        <v>5</v>
      </c>
      <c r="L4223" t="s">
        <v>44</v>
      </c>
      <c r="M4223" t="s">
        <v>45</v>
      </c>
      <c r="N4223">
        <v>69547.199999999997</v>
      </c>
      <c r="O4223" t="s">
        <v>168</v>
      </c>
      <c r="P4223" t="s">
        <v>70</v>
      </c>
      <c r="Q4223">
        <v>83.16</v>
      </c>
      <c r="R4223">
        <v>4903.2</v>
      </c>
      <c r="S4223">
        <v>4889.84</v>
      </c>
      <c r="T4223">
        <v>10051.98</v>
      </c>
      <c r="U4223" t="str">
        <f>TEXT(Table1[[#This Row],[Booking_Date]],"mmm")</f>
        <v>Jun</v>
      </c>
      <c r="V4223">
        <f>YEAR(Table1[[#This Row],[Booking_Date]])</f>
        <v>2024</v>
      </c>
      <c r="W4223" t="s">
        <v>75</v>
      </c>
      <c r="X4223" t="str">
        <f>IF(Table1[[#This Row],[Freight_Cost]]&gt;50000,"High","Low")</f>
        <v>High</v>
      </c>
      <c r="Y4223" s="5" t="str">
        <f>IF(Table1[[#This Row],[Profit]]&gt;10000,"Good","Average")</f>
        <v>Good</v>
      </c>
      <c r="Z4223" s="5" t="str" cm="1">
        <f t="array" ref="Z4223">_xlfn.IFS(K4223&lt;=5,"Excellent",K4223&lt;=10,"Good",TRUE,"Delayed")</f>
        <v>Excellent</v>
      </c>
      <c r="AA4223" s="5" t="str">
        <f>_xlfn.XLOOKUP(Table1[[#This Row],[Shipment_ID]],A:A,E:E)</f>
        <v>COSCO</v>
      </c>
      <c r="AB4223" s="5">
        <f t="shared" si="65"/>
        <v>10051.98</v>
      </c>
    </row>
    <row r="4224" spans="1:28">
      <c r="A4224" t="s">
        <v>4418</v>
      </c>
      <c r="B4224" s="1">
        <v>45444</v>
      </c>
      <c r="C4224" t="s">
        <v>40</v>
      </c>
      <c r="D4224" t="s">
        <v>108</v>
      </c>
      <c r="E4224" t="s">
        <v>66</v>
      </c>
      <c r="F4224" t="s">
        <v>58</v>
      </c>
      <c r="G4224" t="s">
        <v>43</v>
      </c>
      <c r="H4224">
        <v>17.59</v>
      </c>
      <c r="I4224">
        <v>1922</v>
      </c>
      <c r="J4224">
        <v>91.06</v>
      </c>
      <c r="K4224">
        <v>4</v>
      </c>
      <c r="L4224" t="s">
        <v>34</v>
      </c>
      <c r="M4224" t="s">
        <v>45</v>
      </c>
      <c r="N4224">
        <v>68322.2</v>
      </c>
      <c r="O4224" t="s">
        <v>360</v>
      </c>
      <c r="P4224" t="s">
        <v>54</v>
      </c>
      <c r="Q4224">
        <v>88.46</v>
      </c>
      <c r="R4224">
        <v>4547.6000000000004</v>
      </c>
      <c r="S4224">
        <v>2887.27</v>
      </c>
      <c r="T4224">
        <v>9600.34</v>
      </c>
      <c r="U4224" t="str">
        <f>TEXT(Table1[[#This Row],[Booking_Date]],"mmm")</f>
        <v>Jun</v>
      </c>
      <c r="V4224">
        <f>YEAR(Table1[[#This Row],[Booking_Date]])</f>
        <v>2024</v>
      </c>
      <c r="W4224" t="s">
        <v>75</v>
      </c>
      <c r="X4224" t="str">
        <f>IF(Table1[[#This Row],[Freight_Cost]]&gt;50000,"High","Low")</f>
        <v>High</v>
      </c>
      <c r="Y4224" s="5" t="str">
        <f>IF(Table1[[#This Row],[Profit]]&gt;10000,"Good","Average")</f>
        <v>Average</v>
      </c>
      <c r="Z4224" s="5" t="str" cm="1">
        <f t="array" ref="Z4224">_xlfn.IFS(K4224&lt;=5,"Excellent",K4224&lt;=10,"Good",TRUE,"Delayed")</f>
        <v>Excellent</v>
      </c>
      <c r="AA4224" s="5" t="str">
        <f>_xlfn.XLOOKUP(Table1[[#This Row],[Shipment_ID]],A:A,E:E)</f>
        <v>COSCO</v>
      </c>
      <c r="AB4224" s="5">
        <f t="shared" si="65"/>
        <v>9600.34</v>
      </c>
    </row>
    <row r="4225" spans="1:28">
      <c r="A4225" t="s">
        <v>4419</v>
      </c>
      <c r="B4225" s="1">
        <v>46098</v>
      </c>
      <c r="C4225" t="s">
        <v>115</v>
      </c>
      <c r="D4225" t="s">
        <v>41</v>
      </c>
      <c r="E4225" t="s">
        <v>66</v>
      </c>
      <c r="F4225" t="s">
        <v>32</v>
      </c>
      <c r="G4225" t="s">
        <v>67</v>
      </c>
      <c r="H4225">
        <v>12.62</v>
      </c>
      <c r="I4225">
        <v>1395</v>
      </c>
      <c r="J4225">
        <v>91.55</v>
      </c>
      <c r="K4225">
        <v>5</v>
      </c>
      <c r="L4225" t="s">
        <v>68</v>
      </c>
      <c r="M4225" t="s">
        <v>60</v>
      </c>
      <c r="N4225">
        <v>41584</v>
      </c>
      <c r="O4225" t="s">
        <v>262</v>
      </c>
      <c r="P4225" t="s">
        <v>54</v>
      </c>
      <c r="Q4225">
        <v>83</v>
      </c>
      <c r="R4225">
        <v>3294.8</v>
      </c>
      <c r="S4225">
        <v>3581.5</v>
      </c>
      <c r="T4225">
        <v>3408.83</v>
      </c>
      <c r="U4225" t="str">
        <f>TEXT(Table1[[#This Row],[Booking_Date]],"mmm")</f>
        <v>Mar</v>
      </c>
      <c r="V4225">
        <f>YEAR(Table1[[#This Row],[Booking_Date]])</f>
        <v>2026</v>
      </c>
      <c r="W4225" t="s">
        <v>38</v>
      </c>
      <c r="X4225" t="str">
        <f>IF(Table1[[#This Row],[Freight_Cost]]&gt;50000,"High","Low")</f>
        <v>Low</v>
      </c>
      <c r="Y4225" s="5" t="str">
        <f>IF(Table1[[#This Row],[Profit]]&gt;10000,"Good","Average")</f>
        <v>Average</v>
      </c>
      <c r="Z4225" s="5" t="str" cm="1">
        <f t="array" ref="Z4225">_xlfn.IFS(K4225&lt;=5,"Excellent",K4225&lt;=10,"Good",TRUE,"Delayed")</f>
        <v>Excellent</v>
      </c>
      <c r="AA4225" s="5" t="str">
        <f>_xlfn.XLOOKUP(Table1[[#This Row],[Shipment_ID]],A:A,E:E)</f>
        <v>COSCO</v>
      </c>
      <c r="AB4225" s="5">
        <f t="shared" si="65"/>
        <v>3408.83</v>
      </c>
    </row>
    <row r="4226" spans="1:28">
      <c r="A4226" t="s">
        <v>4420</v>
      </c>
      <c r="B4226" s="1">
        <v>45974</v>
      </c>
      <c r="C4226" t="s">
        <v>64</v>
      </c>
      <c r="D4226" t="s">
        <v>30</v>
      </c>
      <c r="E4226" t="s">
        <v>66</v>
      </c>
      <c r="F4226" t="s">
        <v>32</v>
      </c>
      <c r="G4226" t="s">
        <v>90</v>
      </c>
      <c r="H4226">
        <v>20.88</v>
      </c>
      <c r="I4226">
        <v>1246</v>
      </c>
      <c r="J4226">
        <v>100.39</v>
      </c>
      <c r="K4226">
        <v>3</v>
      </c>
      <c r="L4226" t="s">
        <v>34</v>
      </c>
      <c r="M4226" t="s">
        <v>45</v>
      </c>
      <c r="N4226">
        <v>52290.8</v>
      </c>
      <c r="O4226" t="s">
        <v>338</v>
      </c>
      <c r="P4226" t="s">
        <v>70</v>
      </c>
      <c r="Q4226">
        <v>84.47</v>
      </c>
      <c r="R4226">
        <v>3327.2</v>
      </c>
      <c r="S4226">
        <v>3123.4</v>
      </c>
      <c r="T4226">
        <v>8178.18</v>
      </c>
      <c r="U4226" t="str">
        <f>TEXT(Table1[[#This Row],[Booking_Date]],"mmm")</f>
        <v>Nov</v>
      </c>
      <c r="V4226">
        <f>YEAR(Table1[[#This Row],[Booking_Date]])</f>
        <v>2025</v>
      </c>
      <c r="W4226" t="s">
        <v>104</v>
      </c>
      <c r="X4226" t="str">
        <f>IF(Table1[[#This Row],[Freight_Cost]]&gt;50000,"High","Low")</f>
        <v>High</v>
      </c>
      <c r="Y4226" s="5" t="str">
        <f>IF(Table1[[#This Row],[Profit]]&gt;10000,"Good","Average")</f>
        <v>Average</v>
      </c>
      <c r="Z4226" s="5" t="str" cm="1">
        <f t="array" ref="Z4226">_xlfn.IFS(K4226&lt;=5,"Excellent",K4226&lt;=10,"Good",TRUE,"Delayed")</f>
        <v>Excellent</v>
      </c>
      <c r="AA4226" s="5" t="str">
        <f>_xlfn.XLOOKUP(Table1[[#This Row],[Shipment_ID]],A:A,E:E)</f>
        <v>COSCO</v>
      </c>
      <c r="AB4226" s="5">
        <f t="shared" ref="AB4226:AB4289" si="66">INDEX(T:T,MATCH(A4226,A:A,0))</f>
        <v>8178.18</v>
      </c>
    </row>
    <row r="4227" spans="1:28">
      <c r="A4227" t="s">
        <v>4421</v>
      </c>
      <c r="B4227" s="1">
        <v>45618</v>
      </c>
      <c r="C4227" t="s">
        <v>121</v>
      </c>
      <c r="D4227" t="s">
        <v>41</v>
      </c>
      <c r="E4227" t="s">
        <v>99</v>
      </c>
      <c r="F4227" t="s">
        <v>32</v>
      </c>
      <c r="G4227" t="s">
        <v>84</v>
      </c>
      <c r="H4227">
        <v>16.399999999999999</v>
      </c>
      <c r="I4227">
        <v>1007</v>
      </c>
      <c r="J4227">
        <v>85.56</v>
      </c>
      <c r="K4227">
        <v>4</v>
      </c>
      <c r="L4227" t="s">
        <v>44</v>
      </c>
      <c r="M4227" t="s">
        <v>35</v>
      </c>
      <c r="N4227">
        <v>41111.199999999997</v>
      </c>
      <c r="O4227" t="s">
        <v>216</v>
      </c>
      <c r="P4227" t="s">
        <v>54</v>
      </c>
      <c r="Q4227">
        <v>86.65</v>
      </c>
      <c r="R4227">
        <v>2670</v>
      </c>
      <c r="S4227">
        <v>3645.37</v>
      </c>
      <c r="T4227">
        <v>7178.87</v>
      </c>
      <c r="U4227" t="str">
        <f>TEXT(Table1[[#This Row],[Booking_Date]],"mmm")</f>
        <v>Nov</v>
      </c>
      <c r="V4227">
        <f>YEAR(Table1[[#This Row],[Booking_Date]])</f>
        <v>2024</v>
      </c>
      <c r="W4227" t="s">
        <v>104</v>
      </c>
      <c r="X4227" t="str">
        <f>IF(Table1[[#This Row],[Freight_Cost]]&gt;50000,"High","Low")</f>
        <v>Low</v>
      </c>
      <c r="Y4227" s="5" t="str">
        <f>IF(Table1[[#This Row],[Profit]]&gt;10000,"Good","Average")</f>
        <v>Average</v>
      </c>
      <c r="Z4227" s="5" t="str" cm="1">
        <f t="array" ref="Z4227">_xlfn.IFS(K4227&lt;=5,"Excellent",K4227&lt;=10,"Good",TRUE,"Delayed")</f>
        <v>Excellent</v>
      </c>
      <c r="AA4227" s="5" t="str">
        <f>_xlfn.XLOOKUP(Table1[[#This Row],[Shipment_ID]],A:A,E:E)</f>
        <v>ONE</v>
      </c>
      <c r="AB4227" s="5">
        <f t="shared" si="66"/>
        <v>7178.87</v>
      </c>
    </row>
    <row r="4228" spans="1:28">
      <c r="A4228" t="s">
        <v>4422</v>
      </c>
      <c r="B4228" s="1">
        <v>45763</v>
      </c>
      <c r="C4228" t="s">
        <v>50</v>
      </c>
      <c r="D4228" t="s">
        <v>51</v>
      </c>
      <c r="E4228" t="s">
        <v>42</v>
      </c>
      <c r="F4228" t="s">
        <v>32</v>
      </c>
      <c r="G4228" t="s">
        <v>59</v>
      </c>
      <c r="H4228">
        <v>24.9</v>
      </c>
      <c r="I4228">
        <v>316</v>
      </c>
      <c r="J4228">
        <v>97.37</v>
      </c>
      <c r="K4228">
        <v>2</v>
      </c>
      <c r="L4228" t="s">
        <v>44</v>
      </c>
      <c r="M4228" t="s">
        <v>45</v>
      </c>
      <c r="N4228">
        <v>39386.400000000001</v>
      </c>
      <c r="O4228" t="s">
        <v>277</v>
      </c>
      <c r="P4228" t="s">
        <v>37</v>
      </c>
      <c r="Q4228">
        <v>85.46</v>
      </c>
      <c r="R4228">
        <v>1628</v>
      </c>
      <c r="S4228">
        <v>3589.93</v>
      </c>
      <c r="T4228">
        <v>4360</v>
      </c>
      <c r="U4228" t="str">
        <f>TEXT(Table1[[#This Row],[Booking_Date]],"mmm")</f>
        <v>Apr</v>
      </c>
      <c r="V4228">
        <f>YEAR(Table1[[#This Row],[Booking_Date]])</f>
        <v>2025</v>
      </c>
      <c r="W4228" t="s">
        <v>75</v>
      </c>
      <c r="X4228" t="str">
        <f>IF(Table1[[#This Row],[Freight_Cost]]&gt;50000,"High","Low")</f>
        <v>Low</v>
      </c>
      <c r="Y4228" s="5" t="str">
        <f>IF(Table1[[#This Row],[Profit]]&gt;10000,"Good","Average")</f>
        <v>Average</v>
      </c>
      <c r="Z4228" s="5" t="str" cm="1">
        <f t="array" ref="Z4228">_xlfn.IFS(K4228&lt;=5,"Excellent",K4228&lt;=10,"Good",TRUE,"Delayed")</f>
        <v>Excellent</v>
      </c>
      <c r="AA4228" s="5" t="str">
        <f>_xlfn.XLOOKUP(Table1[[#This Row],[Shipment_ID]],A:A,E:E)</f>
        <v>CMA CGM</v>
      </c>
      <c r="AB4228" s="5">
        <f t="shared" si="66"/>
        <v>4360</v>
      </c>
    </row>
    <row r="4229" spans="1:28">
      <c r="A4229" t="s">
        <v>4423</v>
      </c>
      <c r="B4229" s="1">
        <v>45459</v>
      </c>
      <c r="C4229" t="s">
        <v>50</v>
      </c>
      <c r="D4229" t="s">
        <v>65</v>
      </c>
      <c r="E4229" t="s">
        <v>99</v>
      </c>
      <c r="F4229" t="s">
        <v>58</v>
      </c>
      <c r="G4229" t="s">
        <v>84</v>
      </c>
      <c r="H4229">
        <v>22.35</v>
      </c>
      <c r="I4229">
        <v>1151</v>
      </c>
      <c r="J4229">
        <v>85.45</v>
      </c>
      <c r="K4229">
        <v>4</v>
      </c>
      <c r="L4229" t="s">
        <v>44</v>
      </c>
      <c r="M4229" t="s">
        <v>35</v>
      </c>
      <c r="N4229">
        <v>60181</v>
      </c>
      <c r="O4229" t="s">
        <v>259</v>
      </c>
      <c r="P4229" t="s">
        <v>78</v>
      </c>
      <c r="Q4229">
        <v>87.27</v>
      </c>
      <c r="R4229">
        <v>3196</v>
      </c>
      <c r="S4229">
        <v>1869.79</v>
      </c>
      <c r="T4229">
        <v>5583.6</v>
      </c>
      <c r="U4229" t="str">
        <f>TEXT(Table1[[#This Row],[Booking_Date]],"mmm")</f>
        <v>Jun</v>
      </c>
      <c r="V4229">
        <f>YEAR(Table1[[#This Row],[Booking_Date]])</f>
        <v>2024</v>
      </c>
      <c r="W4229" t="s">
        <v>75</v>
      </c>
      <c r="X4229" t="str">
        <f>IF(Table1[[#This Row],[Freight_Cost]]&gt;50000,"High","Low")</f>
        <v>High</v>
      </c>
      <c r="Y4229" s="5" t="str">
        <f>IF(Table1[[#This Row],[Profit]]&gt;10000,"Good","Average")</f>
        <v>Average</v>
      </c>
      <c r="Z4229" s="5" t="str" cm="1">
        <f t="array" ref="Z4229">_xlfn.IFS(K4229&lt;=5,"Excellent",K4229&lt;=10,"Good",TRUE,"Delayed")</f>
        <v>Excellent</v>
      </c>
      <c r="AA4229" s="5" t="str">
        <f>_xlfn.XLOOKUP(Table1[[#This Row],[Shipment_ID]],A:A,E:E)</f>
        <v>ONE</v>
      </c>
      <c r="AB4229" s="5">
        <f t="shared" si="66"/>
        <v>5583.6</v>
      </c>
    </row>
    <row r="4230" spans="1:28">
      <c r="A4230" t="s">
        <v>4424</v>
      </c>
      <c r="B4230" s="1">
        <v>45952</v>
      </c>
      <c r="C4230" t="s">
        <v>64</v>
      </c>
      <c r="D4230" t="s">
        <v>30</v>
      </c>
      <c r="E4230" t="s">
        <v>31</v>
      </c>
      <c r="F4230" t="s">
        <v>32</v>
      </c>
      <c r="G4230" t="s">
        <v>59</v>
      </c>
      <c r="H4230">
        <v>10.56</v>
      </c>
      <c r="I4230">
        <v>578</v>
      </c>
      <c r="J4230">
        <v>88.22</v>
      </c>
      <c r="K4230">
        <v>2</v>
      </c>
      <c r="L4230" t="s">
        <v>44</v>
      </c>
      <c r="M4230" t="s">
        <v>35</v>
      </c>
      <c r="N4230">
        <v>31026.400000000001</v>
      </c>
      <c r="O4230" t="s">
        <v>410</v>
      </c>
      <c r="P4230" t="s">
        <v>78</v>
      </c>
      <c r="Q4230">
        <v>83.63</v>
      </c>
      <c r="R4230">
        <v>1578.4</v>
      </c>
      <c r="S4230">
        <v>4542.9399999999996</v>
      </c>
      <c r="T4230">
        <v>4875.63</v>
      </c>
      <c r="U4230" t="str">
        <f>TEXT(Table1[[#This Row],[Booking_Date]],"mmm")</f>
        <v>Oct</v>
      </c>
      <c r="V4230">
        <f>YEAR(Table1[[#This Row],[Booking_Date]])</f>
        <v>2025</v>
      </c>
      <c r="W4230" t="s">
        <v>104</v>
      </c>
      <c r="X4230" t="str">
        <f>IF(Table1[[#This Row],[Freight_Cost]]&gt;50000,"High","Low")</f>
        <v>Low</v>
      </c>
      <c r="Y4230" s="5" t="str">
        <f>IF(Table1[[#This Row],[Profit]]&gt;10000,"Good","Average")</f>
        <v>Average</v>
      </c>
      <c r="Z4230" s="5" t="str" cm="1">
        <f t="array" ref="Z4230">_xlfn.IFS(K4230&lt;=5,"Excellent",K4230&lt;=10,"Good",TRUE,"Delayed")</f>
        <v>Excellent</v>
      </c>
      <c r="AA4230" s="5" t="str">
        <f>_xlfn.XLOOKUP(Table1[[#This Row],[Shipment_ID]],A:A,E:E)</f>
        <v>Hapag-Lloyd</v>
      </c>
      <c r="AB4230" s="5">
        <f t="shared" si="66"/>
        <v>4875.63</v>
      </c>
    </row>
    <row r="4231" spans="1:28">
      <c r="A4231" t="s">
        <v>4425</v>
      </c>
      <c r="B4231" s="1">
        <v>45454</v>
      </c>
      <c r="C4231" t="s">
        <v>89</v>
      </c>
      <c r="D4231" t="s">
        <v>72</v>
      </c>
      <c r="E4231" t="s">
        <v>42</v>
      </c>
      <c r="F4231" t="s">
        <v>32</v>
      </c>
      <c r="G4231" t="s">
        <v>33</v>
      </c>
      <c r="H4231">
        <v>23.86</v>
      </c>
      <c r="I4231">
        <v>1352</v>
      </c>
      <c r="J4231">
        <v>91</v>
      </c>
      <c r="K4231">
        <v>3</v>
      </c>
      <c r="L4231" t="s">
        <v>44</v>
      </c>
      <c r="M4231" t="s">
        <v>60</v>
      </c>
      <c r="N4231">
        <v>48618</v>
      </c>
      <c r="O4231" t="s">
        <v>111</v>
      </c>
      <c r="P4231" t="s">
        <v>70</v>
      </c>
      <c r="Q4231">
        <v>86.93</v>
      </c>
      <c r="R4231">
        <v>3658.4</v>
      </c>
      <c r="S4231">
        <v>4732.51</v>
      </c>
      <c r="T4231">
        <v>4574.7</v>
      </c>
      <c r="U4231" t="str">
        <f>TEXT(Table1[[#This Row],[Booking_Date]],"mmm")</f>
        <v>Jun</v>
      </c>
      <c r="V4231">
        <f>YEAR(Table1[[#This Row],[Booking_Date]])</f>
        <v>2024</v>
      </c>
      <c r="W4231" t="s">
        <v>75</v>
      </c>
      <c r="X4231" t="str">
        <f>IF(Table1[[#This Row],[Freight_Cost]]&gt;50000,"High","Low")</f>
        <v>Low</v>
      </c>
      <c r="Y4231" s="5" t="str">
        <f>IF(Table1[[#This Row],[Profit]]&gt;10000,"Good","Average")</f>
        <v>Average</v>
      </c>
      <c r="Z4231" s="5" t="str" cm="1">
        <f t="array" ref="Z4231">_xlfn.IFS(K4231&lt;=5,"Excellent",K4231&lt;=10,"Good",TRUE,"Delayed")</f>
        <v>Excellent</v>
      </c>
      <c r="AA4231" s="5" t="str">
        <f>_xlfn.XLOOKUP(Table1[[#This Row],[Shipment_ID]],A:A,E:E)</f>
        <v>CMA CGM</v>
      </c>
      <c r="AB4231" s="5">
        <f t="shared" si="66"/>
        <v>4574.7</v>
      </c>
    </row>
    <row r="4232" spans="1:28">
      <c r="A4232" t="s">
        <v>4426</v>
      </c>
      <c r="B4232" s="1">
        <v>45534</v>
      </c>
      <c r="C4232" t="s">
        <v>40</v>
      </c>
      <c r="D4232" t="s">
        <v>30</v>
      </c>
      <c r="E4232" t="s">
        <v>102</v>
      </c>
      <c r="F4232" t="s">
        <v>58</v>
      </c>
      <c r="G4232" t="s">
        <v>84</v>
      </c>
      <c r="H4232">
        <v>10.3</v>
      </c>
      <c r="I4232">
        <v>878</v>
      </c>
      <c r="J4232">
        <v>98.31</v>
      </c>
      <c r="K4232">
        <v>4</v>
      </c>
      <c r="L4232" t="s">
        <v>68</v>
      </c>
      <c r="M4232" t="s">
        <v>45</v>
      </c>
      <c r="N4232">
        <v>47603.199999999997</v>
      </c>
      <c r="O4232" t="s">
        <v>128</v>
      </c>
      <c r="P4232" t="s">
        <v>62</v>
      </c>
      <c r="Q4232">
        <v>83.34</v>
      </c>
      <c r="R4232">
        <v>2168</v>
      </c>
      <c r="S4232">
        <v>1549.29</v>
      </c>
      <c r="T4232">
        <v>7372.78</v>
      </c>
      <c r="U4232" t="str">
        <f>TEXT(Table1[[#This Row],[Booking_Date]],"mmm")</f>
        <v>Aug</v>
      </c>
      <c r="V4232">
        <f>YEAR(Table1[[#This Row],[Booking_Date]])</f>
        <v>2024</v>
      </c>
      <c r="W4232" t="s">
        <v>48</v>
      </c>
      <c r="X4232" t="str">
        <f>IF(Table1[[#This Row],[Freight_Cost]]&gt;50000,"High","Low")</f>
        <v>Low</v>
      </c>
      <c r="Y4232" s="5" t="str">
        <f>IF(Table1[[#This Row],[Profit]]&gt;10000,"Good","Average")</f>
        <v>Average</v>
      </c>
      <c r="Z4232" s="5" t="str" cm="1">
        <f t="array" ref="Z4232">_xlfn.IFS(K4232&lt;=5,"Excellent",K4232&lt;=10,"Good",TRUE,"Delayed")</f>
        <v>Excellent</v>
      </c>
      <c r="AA4232" s="5" t="str">
        <f>_xlfn.XLOOKUP(Table1[[#This Row],[Shipment_ID]],A:A,E:E)</f>
        <v>Maersk</v>
      </c>
      <c r="AB4232" s="5">
        <f t="shared" si="66"/>
        <v>7372.78</v>
      </c>
    </row>
    <row r="4233" spans="1:28">
      <c r="A4233" t="s">
        <v>4427</v>
      </c>
      <c r="B4233" s="1">
        <v>45622</v>
      </c>
      <c r="C4233" t="s">
        <v>29</v>
      </c>
      <c r="D4233" t="s">
        <v>72</v>
      </c>
      <c r="E4233" t="s">
        <v>57</v>
      </c>
      <c r="F4233" t="s">
        <v>32</v>
      </c>
      <c r="G4233" t="s">
        <v>52</v>
      </c>
      <c r="H4233">
        <v>19.309999999999999</v>
      </c>
      <c r="I4233">
        <v>2391</v>
      </c>
      <c r="J4233">
        <v>85.84</v>
      </c>
      <c r="K4233">
        <v>6</v>
      </c>
      <c r="L4233" t="s">
        <v>44</v>
      </c>
      <c r="M4233" t="s">
        <v>35</v>
      </c>
      <c r="N4233">
        <v>60371.8</v>
      </c>
      <c r="O4233" t="s">
        <v>178</v>
      </c>
      <c r="P4233" t="s">
        <v>78</v>
      </c>
      <c r="Q4233">
        <v>87.59</v>
      </c>
      <c r="R4233">
        <v>5554.4</v>
      </c>
      <c r="S4233">
        <v>3733.35</v>
      </c>
      <c r="T4233">
        <v>9557.19</v>
      </c>
      <c r="U4233" t="str">
        <f>TEXT(Table1[[#This Row],[Booking_Date]],"mmm")</f>
        <v>Nov</v>
      </c>
      <c r="V4233">
        <f>YEAR(Table1[[#This Row],[Booking_Date]])</f>
        <v>2024</v>
      </c>
      <c r="W4233" t="s">
        <v>104</v>
      </c>
      <c r="X4233" t="str">
        <f>IF(Table1[[#This Row],[Freight_Cost]]&gt;50000,"High","Low")</f>
        <v>High</v>
      </c>
      <c r="Y4233" s="5" t="str">
        <f>IF(Table1[[#This Row],[Profit]]&gt;10000,"Good","Average")</f>
        <v>Average</v>
      </c>
      <c r="Z4233" s="5" t="str" cm="1">
        <f t="array" ref="Z4233">_xlfn.IFS(K4233&lt;=5,"Excellent",K4233&lt;=10,"Good",TRUE,"Delayed")</f>
        <v>Good</v>
      </c>
      <c r="AA4233" s="5" t="str">
        <f>_xlfn.XLOOKUP(Table1[[#This Row],[Shipment_ID]],A:A,E:E)</f>
        <v>Evergreen</v>
      </c>
      <c r="AB4233" s="5">
        <f t="shared" si="66"/>
        <v>9557.19</v>
      </c>
    </row>
    <row r="4234" spans="1:28">
      <c r="A4234" t="s">
        <v>4428</v>
      </c>
      <c r="B4234" s="1">
        <v>45667</v>
      </c>
      <c r="C4234" t="s">
        <v>50</v>
      </c>
      <c r="D4234" t="s">
        <v>82</v>
      </c>
      <c r="E4234" t="s">
        <v>42</v>
      </c>
      <c r="F4234" t="s">
        <v>32</v>
      </c>
      <c r="G4234" t="s">
        <v>43</v>
      </c>
      <c r="H4234">
        <v>26.37</v>
      </c>
      <c r="I4234">
        <v>1635</v>
      </c>
      <c r="J4234">
        <v>95.76</v>
      </c>
      <c r="K4234">
        <v>5</v>
      </c>
      <c r="L4234" t="s">
        <v>34</v>
      </c>
      <c r="M4234" t="s">
        <v>45</v>
      </c>
      <c r="N4234">
        <v>61344.2</v>
      </c>
      <c r="O4234" t="s">
        <v>135</v>
      </c>
      <c r="P4234" t="s">
        <v>78</v>
      </c>
      <c r="Q4234">
        <v>84.23</v>
      </c>
      <c r="R4234">
        <v>4324.8</v>
      </c>
      <c r="S4234">
        <v>2352.1799999999998</v>
      </c>
      <c r="T4234">
        <v>6227.26</v>
      </c>
      <c r="U4234" t="str">
        <f>TEXT(Table1[[#This Row],[Booking_Date]],"mmm")</f>
        <v>Jan</v>
      </c>
      <c r="V4234">
        <f>YEAR(Table1[[#This Row],[Booking_Date]])</f>
        <v>2025</v>
      </c>
      <c r="W4234" t="s">
        <v>38</v>
      </c>
      <c r="X4234" t="str">
        <f>IF(Table1[[#This Row],[Freight_Cost]]&gt;50000,"High","Low")</f>
        <v>High</v>
      </c>
      <c r="Y4234" s="5" t="str">
        <f>IF(Table1[[#This Row],[Profit]]&gt;10000,"Good","Average")</f>
        <v>Average</v>
      </c>
      <c r="Z4234" s="5" t="str" cm="1">
        <f t="array" ref="Z4234">_xlfn.IFS(K4234&lt;=5,"Excellent",K4234&lt;=10,"Good",TRUE,"Delayed")</f>
        <v>Excellent</v>
      </c>
      <c r="AA4234" s="5" t="str">
        <f>_xlfn.XLOOKUP(Table1[[#This Row],[Shipment_ID]],A:A,E:E)</f>
        <v>CMA CGM</v>
      </c>
      <c r="AB4234" s="5">
        <f t="shared" si="66"/>
        <v>6227.26</v>
      </c>
    </row>
    <row r="4235" spans="1:28">
      <c r="A4235" t="s">
        <v>4429</v>
      </c>
      <c r="B4235" s="1">
        <v>45332</v>
      </c>
      <c r="C4235" t="s">
        <v>50</v>
      </c>
      <c r="D4235" t="s">
        <v>65</v>
      </c>
      <c r="E4235" t="s">
        <v>99</v>
      </c>
      <c r="F4235" t="s">
        <v>32</v>
      </c>
      <c r="G4235" t="s">
        <v>67</v>
      </c>
      <c r="H4235">
        <v>22.73</v>
      </c>
      <c r="I4235">
        <v>351</v>
      </c>
      <c r="J4235">
        <v>91.6</v>
      </c>
      <c r="K4235">
        <v>2</v>
      </c>
      <c r="L4235" t="s">
        <v>68</v>
      </c>
      <c r="M4235" t="s">
        <v>60</v>
      </c>
      <c r="N4235">
        <v>38161</v>
      </c>
      <c r="O4235" t="s">
        <v>272</v>
      </c>
      <c r="P4235" t="s">
        <v>37</v>
      </c>
      <c r="Q4235">
        <v>82.98</v>
      </c>
      <c r="R4235">
        <v>1611.2</v>
      </c>
      <c r="S4235">
        <v>1583.83</v>
      </c>
      <c r="T4235">
        <v>5665.58</v>
      </c>
      <c r="U4235" t="str">
        <f>TEXT(Table1[[#This Row],[Booking_Date]],"mmm")</f>
        <v>Feb</v>
      </c>
      <c r="V4235">
        <f>YEAR(Table1[[#This Row],[Booking_Date]])</f>
        <v>2024</v>
      </c>
      <c r="W4235" t="s">
        <v>38</v>
      </c>
      <c r="X4235" t="str">
        <f>IF(Table1[[#This Row],[Freight_Cost]]&gt;50000,"High","Low")</f>
        <v>Low</v>
      </c>
      <c r="Y4235" s="5" t="str">
        <f>IF(Table1[[#This Row],[Profit]]&gt;10000,"Good","Average")</f>
        <v>Average</v>
      </c>
      <c r="Z4235" s="5" t="str" cm="1">
        <f t="array" ref="Z4235">_xlfn.IFS(K4235&lt;=5,"Excellent",K4235&lt;=10,"Good",TRUE,"Delayed")</f>
        <v>Excellent</v>
      </c>
      <c r="AA4235" s="5" t="str">
        <f>_xlfn.XLOOKUP(Table1[[#This Row],[Shipment_ID]],A:A,E:E)</f>
        <v>ONE</v>
      </c>
      <c r="AB4235" s="5">
        <f t="shared" si="66"/>
        <v>5665.58</v>
      </c>
    </row>
    <row r="4236" spans="1:28">
      <c r="A4236" t="s">
        <v>4430</v>
      </c>
      <c r="B4236" s="1">
        <v>45826</v>
      </c>
      <c r="C4236" t="s">
        <v>29</v>
      </c>
      <c r="D4236" t="s">
        <v>72</v>
      </c>
      <c r="E4236" t="s">
        <v>42</v>
      </c>
      <c r="F4236" t="s">
        <v>32</v>
      </c>
      <c r="G4236" t="s">
        <v>43</v>
      </c>
      <c r="H4236">
        <v>13.31</v>
      </c>
      <c r="I4236">
        <v>1452</v>
      </c>
      <c r="J4236">
        <v>104.46</v>
      </c>
      <c r="K4236">
        <v>3</v>
      </c>
      <c r="L4236" t="s">
        <v>34</v>
      </c>
      <c r="M4236" t="s">
        <v>35</v>
      </c>
      <c r="N4236">
        <v>50938.2</v>
      </c>
      <c r="O4236" t="s">
        <v>156</v>
      </c>
      <c r="P4236" t="s">
        <v>47</v>
      </c>
      <c r="Q4236">
        <v>83.81</v>
      </c>
      <c r="R4236">
        <v>3436.4</v>
      </c>
      <c r="S4236">
        <v>1916.66</v>
      </c>
      <c r="T4236">
        <v>9048.44</v>
      </c>
      <c r="U4236" t="str">
        <f>TEXT(Table1[[#This Row],[Booking_Date]],"mmm")</f>
        <v>Jun</v>
      </c>
      <c r="V4236">
        <f>YEAR(Table1[[#This Row],[Booking_Date]])</f>
        <v>2025</v>
      </c>
      <c r="W4236" t="s">
        <v>75</v>
      </c>
      <c r="X4236" t="str">
        <f>IF(Table1[[#This Row],[Freight_Cost]]&gt;50000,"High","Low")</f>
        <v>High</v>
      </c>
      <c r="Y4236" s="5" t="str">
        <f>IF(Table1[[#This Row],[Profit]]&gt;10000,"Good","Average")</f>
        <v>Average</v>
      </c>
      <c r="Z4236" s="5" t="str" cm="1">
        <f t="array" ref="Z4236">_xlfn.IFS(K4236&lt;=5,"Excellent",K4236&lt;=10,"Good",TRUE,"Delayed")</f>
        <v>Excellent</v>
      </c>
      <c r="AA4236" s="5" t="str">
        <f>_xlfn.XLOOKUP(Table1[[#This Row],[Shipment_ID]],A:A,E:E)</f>
        <v>CMA CGM</v>
      </c>
      <c r="AB4236" s="5">
        <f t="shared" si="66"/>
        <v>9048.44</v>
      </c>
    </row>
    <row r="4237" spans="1:28">
      <c r="A4237" t="s">
        <v>4431</v>
      </c>
      <c r="B4237" s="1">
        <v>45934</v>
      </c>
      <c r="C4237" t="s">
        <v>121</v>
      </c>
      <c r="D4237" t="s">
        <v>56</v>
      </c>
      <c r="E4237" t="s">
        <v>83</v>
      </c>
      <c r="F4237" t="s">
        <v>32</v>
      </c>
      <c r="G4237" t="s">
        <v>90</v>
      </c>
      <c r="H4237">
        <v>10.73</v>
      </c>
      <c r="I4237">
        <v>1464</v>
      </c>
      <c r="J4237">
        <v>90.84</v>
      </c>
      <c r="K4237">
        <v>5</v>
      </c>
      <c r="L4237" t="s">
        <v>44</v>
      </c>
      <c r="M4237" t="s">
        <v>45</v>
      </c>
      <c r="N4237">
        <v>39625.800000000003</v>
      </c>
      <c r="O4237" t="s">
        <v>304</v>
      </c>
      <c r="P4237" t="s">
        <v>70</v>
      </c>
      <c r="Q4237">
        <v>88.87</v>
      </c>
      <c r="R4237">
        <v>3357.2</v>
      </c>
      <c r="S4237">
        <v>1939.61</v>
      </c>
      <c r="T4237">
        <v>4706.6499999999996</v>
      </c>
      <c r="U4237" t="str">
        <f>TEXT(Table1[[#This Row],[Booking_Date]],"mmm")</f>
        <v>Oct</v>
      </c>
      <c r="V4237">
        <f>YEAR(Table1[[#This Row],[Booking_Date]])</f>
        <v>2025</v>
      </c>
      <c r="W4237" t="s">
        <v>104</v>
      </c>
      <c r="X4237" t="str">
        <f>IF(Table1[[#This Row],[Freight_Cost]]&gt;50000,"High","Low")</f>
        <v>Low</v>
      </c>
      <c r="Y4237" s="5" t="str">
        <f>IF(Table1[[#This Row],[Profit]]&gt;10000,"Good","Average")</f>
        <v>Average</v>
      </c>
      <c r="Z4237" s="5" t="str" cm="1">
        <f t="array" ref="Z4237">_xlfn.IFS(K4237&lt;=5,"Excellent",K4237&lt;=10,"Good",TRUE,"Delayed")</f>
        <v>Excellent</v>
      </c>
      <c r="AA4237" s="5" t="str">
        <f>_xlfn.XLOOKUP(Table1[[#This Row],[Shipment_ID]],A:A,E:E)</f>
        <v>MSC</v>
      </c>
      <c r="AB4237" s="5">
        <f t="shared" si="66"/>
        <v>4706.6499999999996</v>
      </c>
    </row>
    <row r="4238" spans="1:28">
      <c r="A4238" t="s">
        <v>4432</v>
      </c>
      <c r="B4238" s="1">
        <v>45873</v>
      </c>
      <c r="C4238" t="s">
        <v>89</v>
      </c>
      <c r="D4238" t="s">
        <v>82</v>
      </c>
      <c r="E4238" t="s">
        <v>83</v>
      </c>
      <c r="F4238" t="s">
        <v>32</v>
      </c>
      <c r="G4238" t="s">
        <v>67</v>
      </c>
      <c r="H4238">
        <v>22.95</v>
      </c>
      <c r="I4238">
        <v>834</v>
      </c>
      <c r="J4238">
        <v>99.37</v>
      </c>
      <c r="K4238">
        <v>2</v>
      </c>
      <c r="L4238" t="s">
        <v>44</v>
      </c>
      <c r="M4238" t="s">
        <v>45</v>
      </c>
      <c r="N4238">
        <v>44087.4</v>
      </c>
      <c r="O4238" t="s">
        <v>304</v>
      </c>
      <c r="P4238" t="s">
        <v>78</v>
      </c>
      <c r="Q4238">
        <v>85.24</v>
      </c>
      <c r="R4238">
        <v>2586</v>
      </c>
      <c r="S4238">
        <v>2485.64</v>
      </c>
      <c r="T4238">
        <v>4257.8999999999996</v>
      </c>
      <c r="U4238" t="str">
        <f>TEXT(Table1[[#This Row],[Booking_Date]],"mmm")</f>
        <v>Aug</v>
      </c>
      <c r="V4238">
        <f>YEAR(Table1[[#This Row],[Booking_Date]])</f>
        <v>2025</v>
      </c>
      <c r="W4238" t="s">
        <v>48</v>
      </c>
      <c r="X4238" t="str">
        <f>IF(Table1[[#This Row],[Freight_Cost]]&gt;50000,"High","Low")</f>
        <v>Low</v>
      </c>
      <c r="Y4238" s="5" t="str">
        <f>IF(Table1[[#This Row],[Profit]]&gt;10000,"Good","Average")</f>
        <v>Average</v>
      </c>
      <c r="Z4238" s="5" t="str" cm="1">
        <f t="array" ref="Z4238">_xlfn.IFS(K4238&lt;=5,"Excellent",K4238&lt;=10,"Good",TRUE,"Delayed")</f>
        <v>Excellent</v>
      </c>
      <c r="AA4238" s="5" t="str">
        <f>_xlfn.XLOOKUP(Table1[[#This Row],[Shipment_ID]],A:A,E:E)</f>
        <v>MSC</v>
      </c>
      <c r="AB4238" s="5">
        <f t="shared" si="66"/>
        <v>4257.8999999999996</v>
      </c>
    </row>
    <row r="4239" spans="1:28">
      <c r="A4239" t="s">
        <v>4433</v>
      </c>
      <c r="B4239" s="1">
        <v>45796</v>
      </c>
      <c r="C4239" t="s">
        <v>40</v>
      </c>
      <c r="D4239" t="s">
        <v>82</v>
      </c>
      <c r="E4239" t="s">
        <v>57</v>
      </c>
      <c r="F4239" t="s">
        <v>32</v>
      </c>
      <c r="G4239" t="s">
        <v>52</v>
      </c>
      <c r="H4239">
        <v>27.17</v>
      </c>
      <c r="I4239">
        <v>2237</v>
      </c>
      <c r="J4239">
        <v>95.62</v>
      </c>
      <c r="K4239">
        <v>5</v>
      </c>
      <c r="L4239" t="s">
        <v>34</v>
      </c>
      <c r="M4239" t="s">
        <v>60</v>
      </c>
      <c r="N4239">
        <v>67771.399999999994</v>
      </c>
      <c r="O4239" t="s">
        <v>207</v>
      </c>
      <c r="P4239" t="s">
        <v>78</v>
      </c>
      <c r="Q4239">
        <v>85.02</v>
      </c>
      <c r="R4239">
        <v>5560.8</v>
      </c>
      <c r="S4239">
        <v>1579.82</v>
      </c>
      <c r="T4239">
        <v>6446.45</v>
      </c>
      <c r="U4239" t="str">
        <f>TEXT(Table1[[#This Row],[Booking_Date]],"mmm")</f>
        <v>May</v>
      </c>
      <c r="V4239">
        <f>YEAR(Table1[[#This Row],[Booking_Date]])</f>
        <v>2025</v>
      </c>
      <c r="W4239" t="s">
        <v>75</v>
      </c>
      <c r="X4239" t="str">
        <f>IF(Table1[[#This Row],[Freight_Cost]]&gt;50000,"High","Low")</f>
        <v>High</v>
      </c>
      <c r="Y4239" s="5" t="str">
        <f>IF(Table1[[#This Row],[Profit]]&gt;10000,"Good","Average")</f>
        <v>Average</v>
      </c>
      <c r="Z4239" s="5" t="str" cm="1">
        <f t="array" ref="Z4239">_xlfn.IFS(K4239&lt;=5,"Excellent",K4239&lt;=10,"Good",TRUE,"Delayed")</f>
        <v>Excellent</v>
      </c>
      <c r="AA4239" s="5" t="str">
        <f>_xlfn.XLOOKUP(Table1[[#This Row],[Shipment_ID]],A:A,E:E)</f>
        <v>Evergreen</v>
      </c>
      <c r="AB4239" s="5">
        <f t="shared" si="66"/>
        <v>6446.45</v>
      </c>
    </row>
    <row r="4240" spans="1:28">
      <c r="A4240" t="s">
        <v>4434</v>
      </c>
      <c r="B4240" s="1">
        <v>46006</v>
      </c>
      <c r="C4240" t="s">
        <v>89</v>
      </c>
      <c r="D4240" t="s">
        <v>65</v>
      </c>
      <c r="E4240" t="s">
        <v>57</v>
      </c>
      <c r="F4240" t="s">
        <v>32</v>
      </c>
      <c r="G4240" t="s">
        <v>67</v>
      </c>
      <c r="H4240">
        <v>21.21</v>
      </c>
      <c r="I4240">
        <v>834</v>
      </c>
      <c r="J4240">
        <v>92.25</v>
      </c>
      <c r="K4240">
        <v>2</v>
      </c>
      <c r="L4240" t="s">
        <v>44</v>
      </c>
      <c r="M4240" t="s">
        <v>35</v>
      </c>
      <c r="N4240">
        <v>44167</v>
      </c>
      <c r="O4240" t="s">
        <v>143</v>
      </c>
      <c r="P4240" t="s">
        <v>47</v>
      </c>
      <c r="Q4240">
        <v>84.61</v>
      </c>
      <c r="R4240">
        <v>2516.4</v>
      </c>
      <c r="S4240">
        <v>1741.85</v>
      </c>
      <c r="T4240">
        <v>7899.74</v>
      </c>
      <c r="U4240" t="str">
        <f>TEXT(Table1[[#This Row],[Booking_Date]],"mmm")</f>
        <v>Dec</v>
      </c>
      <c r="V4240">
        <f>YEAR(Table1[[#This Row],[Booking_Date]])</f>
        <v>2025</v>
      </c>
      <c r="W4240" t="s">
        <v>104</v>
      </c>
      <c r="X4240" t="str">
        <f>IF(Table1[[#This Row],[Freight_Cost]]&gt;50000,"High","Low")</f>
        <v>Low</v>
      </c>
      <c r="Y4240" s="5" t="str">
        <f>IF(Table1[[#This Row],[Profit]]&gt;10000,"Good","Average")</f>
        <v>Average</v>
      </c>
      <c r="Z4240" s="5" t="str" cm="1">
        <f t="array" ref="Z4240">_xlfn.IFS(K4240&lt;=5,"Excellent",K4240&lt;=10,"Good",TRUE,"Delayed")</f>
        <v>Excellent</v>
      </c>
      <c r="AA4240" s="5" t="str">
        <f>_xlfn.XLOOKUP(Table1[[#This Row],[Shipment_ID]],A:A,E:E)</f>
        <v>Evergreen</v>
      </c>
      <c r="AB4240" s="5">
        <f t="shared" si="66"/>
        <v>7899.74</v>
      </c>
    </row>
    <row r="4241" spans="1:28">
      <c r="A4241" t="s">
        <v>4435</v>
      </c>
      <c r="B4241" s="1">
        <v>45690</v>
      </c>
      <c r="C4241" t="s">
        <v>89</v>
      </c>
      <c r="D4241" t="s">
        <v>41</v>
      </c>
      <c r="E4241" t="s">
        <v>57</v>
      </c>
      <c r="F4241" t="s">
        <v>32</v>
      </c>
      <c r="G4241" t="s">
        <v>52</v>
      </c>
      <c r="H4241">
        <v>11.53</v>
      </c>
      <c r="I4241">
        <v>1903</v>
      </c>
      <c r="J4241">
        <v>88.88</v>
      </c>
      <c r="K4241">
        <v>6</v>
      </c>
      <c r="L4241" t="s">
        <v>68</v>
      </c>
      <c r="M4241" t="s">
        <v>60</v>
      </c>
      <c r="N4241">
        <v>46378.6</v>
      </c>
      <c r="O4241" t="s">
        <v>137</v>
      </c>
      <c r="P4241" t="s">
        <v>47</v>
      </c>
      <c r="Q4241">
        <v>86.45</v>
      </c>
      <c r="R4241">
        <v>4267.2</v>
      </c>
      <c r="S4241">
        <v>1868.15</v>
      </c>
      <c r="T4241">
        <v>8281.02</v>
      </c>
      <c r="U4241" t="str">
        <f>TEXT(Table1[[#This Row],[Booking_Date]],"mmm")</f>
        <v>Feb</v>
      </c>
      <c r="V4241">
        <f>YEAR(Table1[[#This Row],[Booking_Date]])</f>
        <v>2025</v>
      </c>
      <c r="W4241" t="s">
        <v>38</v>
      </c>
      <c r="X4241" t="str">
        <f>IF(Table1[[#This Row],[Freight_Cost]]&gt;50000,"High","Low")</f>
        <v>Low</v>
      </c>
      <c r="Y4241" s="5" t="str">
        <f>IF(Table1[[#This Row],[Profit]]&gt;10000,"Good","Average")</f>
        <v>Average</v>
      </c>
      <c r="Z4241" s="5" t="str" cm="1">
        <f t="array" ref="Z4241">_xlfn.IFS(K4241&lt;=5,"Excellent",K4241&lt;=10,"Good",TRUE,"Delayed")</f>
        <v>Good</v>
      </c>
      <c r="AA4241" s="5" t="str">
        <f>_xlfn.XLOOKUP(Table1[[#This Row],[Shipment_ID]],A:A,E:E)</f>
        <v>Evergreen</v>
      </c>
      <c r="AB4241" s="5">
        <f t="shared" si="66"/>
        <v>8281.02</v>
      </c>
    </row>
    <row r="4242" spans="1:28">
      <c r="A4242" t="s">
        <v>4436</v>
      </c>
      <c r="B4242" s="1">
        <v>45757</v>
      </c>
      <c r="C4242" t="s">
        <v>50</v>
      </c>
      <c r="D4242" t="s">
        <v>65</v>
      </c>
      <c r="E4242" t="s">
        <v>99</v>
      </c>
      <c r="F4242" t="s">
        <v>58</v>
      </c>
      <c r="G4242" t="s">
        <v>84</v>
      </c>
      <c r="H4242">
        <v>12.35</v>
      </c>
      <c r="I4242">
        <v>853</v>
      </c>
      <c r="J4242">
        <v>89.98</v>
      </c>
      <c r="K4242">
        <v>3</v>
      </c>
      <c r="L4242" t="s">
        <v>68</v>
      </c>
      <c r="M4242" t="s">
        <v>45</v>
      </c>
      <c r="N4242">
        <v>48148.6</v>
      </c>
      <c r="O4242" t="s">
        <v>163</v>
      </c>
      <c r="P4242" t="s">
        <v>62</v>
      </c>
      <c r="Q4242">
        <v>88.54</v>
      </c>
      <c r="R4242">
        <v>2200</v>
      </c>
      <c r="S4242">
        <v>3645.44</v>
      </c>
      <c r="T4242">
        <v>5046.1400000000003</v>
      </c>
      <c r="U4242" t="str">
        <f>TEXT(Table1[[#This Row],[Booking_Date]],"mmm")</f>
        <v>Apr</v>
      </c>
      <c r="V4242">
        <f>YEAR(Table1[[#This Row],[Booking_Date]])</f>
        <v>2025</v>
      </c>
      <c r="W4242" t="s">
        <v>75</v>
      </c>
      <c r="X4242" t="str">
        <f>IF(Table1[[#This Row],[Freight_Cost]]&gt;50000,"High","Low")</f>
        <v>Low</v>
      </c>
      <c r="Y4242" s="5" t="str">
        <f>IF(Table1[[#This Row],[Profit]]&gt;10000,"Good","Average")</f>
        <v>Average</v>
      </c>
      <c r="Z4242" s="5" t="str" cm="1">
        <f t="array" ref="Z4242">_xlfn.IFS(K4242&lt;=5,"Excellent",K4242&lt;=10,"Good",TRUE,"Delayed")</f>
        <v>Excellent</v>
      </c>
      <c r="AA4242" s="5" t="str">
        <f>_xlfn.XLOOKUP(Table1[[#This Row],[Shipment_ID]],A:A,E:E)</f>
        <v>ONE</v>
      </c>
      <c r="AB4242" s="5">
        <f t="shared" si="66"/>
        <v>5046.1400000000003</v>
      </c>
    </row>
    <row r="4243" spans="1:28">
      <c r="A4243" t="s">
        <v>4437</v>
      </c>
      <c r="B4243" s="1">
        <v>45373</v>
      </c>
      <c r="C4243" t="s">
        <v>115</v>
      </c>
      <c r="D4243" t="s">
        <v>30</v>
      </c>
      <c r="E4243" t="s">
        <v>66</v>
      </c>
      <c r="F4243" t="s">
        <v>32</v>
      </c>
      <c r="G4243" t="s">
        <v>43</v>
      </c>
      <c r="H4243">
        <v>13.21</v>
      </c>
      <c r="I4243">
        <v>1256</v>
      </c>
      <c r="J4243">
        <v>94.17</v>
      </c>
      <c r="K4243">
        <v>4</v>
      </c>
      <c r="L4243" t="s">
        <v>44</v>
      </c>
      <c r="M4243" t="s">
        <v>35</v>
      </c>
      <c r="N4243">
        <v>42261.4</v>
      </c>
      <c r="O4243" t="s">
        <v>118</v>
      </c>
      <c r="P4243" t="s">
        <v>74</v>
      </c>
      <c r="Q4243">
        <v>83.31</v>
      </c>
      <c r="R4243">
        <v>3040.4</v>
      </c>
      <c r="S4243">
        <v>3933.06</v>
      </c>
      <c r="T4243">
        <v>7289.5</v>
      </c>
      <c r="U4243" t="str">
        <f>TEXT(Table1[[#This Row],[Booking_Date]],"mmm")</f>
        <v>Mar</v>
      </c>
      <c r="V4243">
        <f>YEAR(Table1[[#This Row],[Booking_Date]])</f>
        <v>2024</v>
      </c>
      <c r="W4243" t="s">
        <v>38</v>
      </c>
      <c r="X4243" t="str">
        <f>IF(Table1[[#This Row],[Freight_Cost]]&gt;50000,"High","Low")</f>
        <v>Low</v>
      </c>
      <c r="Y4243" s="5" t="str">
        <f>IF(Table1[[#This Row],[Profit]]&gt;10000,"Good","Average")</f>
        <v>Average</v>
      </c>
      <c r="Z4243" s="5" t="str" cm="1">
        <f t="array" ref="Z4243">_xlfn.IFS(K4243&lt;=5,"Excellent",K4243&lt;=10,"Good",TRUE,"Delayed")</f>
        <v>Excellent</v>
      </c>
      <c r="AA4243" s="5" t="str">
        <f>_xlfn.XLOOKUP(Table1[[#This Row],[Shipment_ID]],A:A,E:E)</f>
        <v>COSCO</v>
      </c>
      <c r="AB4243" s="5">
        <f t="shared" si="66"/>
        <v>7289.5</v>
      </c>
    </row>
    <row r="4244" spans="1:28">
      <c r="A4244" t="s">
        <v>4438</v>
      </c>
      <c r="B4244" s="1">
        <v>45428</v>
      </c>
      <c r="C4244" t="s">
        <v>40</v>
      </c>
      <c r="D4244" t="s">
        <v>65</v>
      </c>
      <c r="E4244" t="s">
        <v>31</v>
      </c>
      <c r="F4244" t="s">
        <v>58</v>
      </c>
      <c r="G4244" t="s">
        <v>52</v>
      </c>
      <c r="H4244">
        <v>18.989999999999998</v>
      </c>
      <c r="I4244">
        <v>458</v>
      </c>
      <c r="J4244">
        <v>101.54</v>
      </c>
      <c r="K4244">
        <v>3</v>
      </c>
      <c r="L4244" t="s">
        <v>34</v>
      </c>
      <c r="M4244" t="s">
        <v>60</v>
      </c>
      <c r="N4244">
        <v>51771.8</v>
      </c>
      <c r="O4244" t="s">
        <v>272</v>
      </c>
      <c r="P4244" t="s">
        <v>78</v>
      </c>
      <c r="Q4244">
        <v>81.02</v>
      </c>
      <c r="R4244">
        <v>1675.6</v>
      </c>
      <c r="S4244">
        <v>2409.35</v>
      </c>
      <c r="T4244">
        <v>5848</v>
      </c>
      <c r="U4244" t="str">
        <f>TEXT(Table1[[#This Row],[Booking_Date]],"mmm")</f>
        <v>May</v>
      </c>
      <c r="V4244">
        <f>YEAR(Table1[[#This Row],[Booking_Date]])</f>
        <v>2024</v>
      </c>
      <c r="W4244" t="s">
        <v>75</v>
      </c>
      <c r="X4244" t="str">
        <f>IF(Table1[[#This Row],[Freight_Cost]]&gt;50000,"High","Low")</f>
        <v>High</v>
      </c>
      <c r="Y4244" s="5" t="str">
        <f>IF(Table1[[#This Row],[Profit]]&gt;10000,"Good","Average")</f>
        <v>Average</v>
      </c>
      <c r="Z4244" s="5" t="str" cm="1">
        <f t="array" ref="Z4244">_xlfn.IFS(K4244&lt;=5,"Excellent",K4244&lt;=10,"Good",TRUE,"Delayed")</f>
        <v>Excellent</v>
      </c>
      <c r="AA4244" s="5" t="str">
        <f>_xlfn.XLOOKUP(Table1[[#This Row],[Shipment_ID]],A:A,E:E)</f>
        <v>Hapag-Lloyd</v>
      </c>
      <c r="AB4244" s="5">
        <f t="shared" si="66"/>
        <v>5848</v>
      </c>
    </row>
    <row r="4245" spans="1:28">
      <c r="A4245" t="s">
        <v>4439</v>
      </c>
      <c r="B4245" s="1">
        <v>46170</v>
      </c>
      <c r="C4245" t="s">
        <v>89</v>
      </c>
      <c r="D4245" t="s">
        <v>65</v>
      </c>
      <c r="E4245" t="s">
        <v>57</v>
      </c>
      <c r="F4245" t="s">
        <v>32</v>
      </c>
      <c r="G4245" t="s">
        <v>90</v>
      </c>
      <c r="H4245">
        <v>26.86</v>
      </c>
      <c r="I4245">
        <v>1868</v>
      </c>
      <c r="J4245">
        <v>92.43</v>
      </c>
      <c r="K4245">
        <v>6</v>
      </c>
      <c r="L4245" t="s">
        <v>34</v>
      </c>
      <c r="M4245" t="s">
        <v>35</v>
      </c>
      <c r="N4245">
        <v>66681.600000000006</v>
      </c>
      <c r="O4245" t="s">
        <v>450</v>
      </c>
      <c r="P4245" t="s">
        <v>47</v>
      </c>
      <c r="Q4245">
        <v>84.4</v>
      </c>
      <c r="R4245">
        <v>4810.3999999999996</v>
      </c>
      <c r="S4245">
        <v>1504.02</v>
      </c>
      <c r="T4245">
        <v>8622.9699999999993</v>
      </c>
      <c r="U4245" t="str">
        <f>TEXT(Table1[[#This Row],[Booking_Date]],"mmm")</f>
        <v>May</v>
      </c>
      <c r="V4245">
        <f>YEAR(Table1[[#This Row],[Booking_Date]])</f>
        <v>2026</v>
      </c>
      <c r="W4245" t="s">
        <v>75</v>
      </c>
      <c r="X4245" t="str">
        <f>IF(Table1[[#This Row],[Freight_Cost]]&gt;50000,"High","Low")</f>
        <v>High</v>
      </c>
      <c r="Y4245" s="5" t="str">
        <f>IF(Table1[[#This Row],[Profit]]&gt;10000,"Good","Average")</f>
        <v>Average</v>
      </c>
      <c r="Z4245" s="5" t="str" cm="1">
        <f t="array" ref="Z4245">_xlfn.IFS(K4245&lt;=5,"Excellent",K4245&lt;=10,"Good",TRUE,"Delayed")</f>
        <v>Good</v>
      </c>
      <c r="AA4245" s="5" t="str">
        <f>_xlfn.XLOOKUP(Table1[[#This Row],[Shipment_ID]],A:A,E:E)</f>
        <v>Evergreen</v>
      </c>
      <c r="AB4245" s="5">
        <f t="shared" si="66"/>
        <v>8622.9699999999993</v>
      </c>
    </row>
    <row r="4246" spans="1:28">
      <c r="A4246" t="s">
        <v>4440</v>
      </c>
      <c r="B4246" s="1">
        <v>45981</v>
      </c>
      <c r="C4246" t="s">
        <v>40</v>
      </c>
      <c r="D4246" t="s">
        <v>82</v>
      </c>
      <c r="E4246" t="s">
        <v>99</v>
      </c>
      <c r="F4246" t="s">
        <v>32</v>
      </c>
      <c r="G4246" t="s">
        <v>52</v>
      </c>
      <c r="H4246">
        <v>18.73</v>
      </c>
      <c r="I4246">
        <v>1021</v>
      </c>
      <c r="J4246">
        <v>91.69</v>
      </c>
      <c r="K4246">
        <v>3</v>
      </c>
      <c r="L4246" t="s">
        <v>44</v>
      </c>
      <c r="M4246" t="s">
        <v>45</v>
      </c>
      <c r="N4246">
        <v>41611.800000000003</v>
      </c>
      <c r="O4246" t="s">
        <v>507</v>
      </c>
      <c r="P4246" t="s">
        <v>70</v>
      </c>
      <c r="Q4246">
        <v>84.99</v>
      </c>
      <c r="R4246">
        <v>2791.2</v>
      </c>
      <c r="S4246">
        <v>3954.95</v>
      </c>
      <c r="T4246">
        <v>6497.29</v>
      </c>
      <c r="U4246" t="str">
        <f>TEXT(Table1[[#This Row],[Booking_Date]],"mmm")</f>
        <v>Nov</v>
      </c>
      <c r="V4246">
        <f>YEAR(Table1[[#This Row],[Booking_Date]])</f>
        <v>2025</v>
      </c>
      <c r="W4246" t="s">
        <v>104</v>
      </c>
      <c r="X4246" t="str">
        <f>IF(Table1[[#This Row],[Freight_Cost]]&gt;50000,"High","Low")</f>
        <v>Low</v>
      </c>
      <c r="Y4246" s="5" t="str">
        <f>IF(Table1[[#This Row],[Profit]]&gt;10000,"Good","Average")</f>
        <v>Average</v>
      </c>
      <c r="Z4246" s="5" t="str" cm="1">
        <f t="array" ref="Z4246">_xlfn.IFS(K4246&lt;=5,"Excellent",K4246&lt;=10,"Good",TRUE,"Delayed")</f>
        <v>Excellent</v>
      </c>
      <c r="AA4246" s="5" t="str">
        <f>_xlfn.XLOOKUP(Table1[[#This Row],[Shipment_ID]],A:A,E:E)</f>
        <v>ONE</v>
      </c>
      <c r="AB4246" s="5">
        <f t="shared" si="66"/>
        <v>6497.29</v>
      </c>
    </row>
    <row r="4247" spans="1:28">
      <c r="A4247" t="s">
        <v>4441</v>
      </c>
      <c r="B4247" s="1">
        <v>46028</v>
      </c>
      <c r="C4247" t="s">
        <v>29</v>
      </c>
      <c r="D4247" t="s">
        <v>108</v>
      </c>
      <c r="E4247" t="s">
        <v>66</v>
      </c>
      <c r="F4247" t="s">
        <v>32</v>
      </c>
      <c r="G4247" t="s">
        <v>43</v>
      </c>
      <c r="H4247">
        <v>26.74</v>
      </c>
      <c r="I4247">
        <v>2732</v>
      </c>
      <c r="J4247">
        <v>90.06</v>
      </c>
      <c r="K4247">
        <v>7</v>
      </c>
      <c r="L4247" t="s">
        <v>68</v>
      </c>
      <c r="M4247" t="s">
        <v>45</v>
      </c>
      <c r="N4247">
        <v>71657.2</v>
      </c>
      <c r="O4247" t="s">
        <v>143</v>
      </c>
      <c r="P4247" t="s">
        <v>54</v>
      </c>
      <c r="Q4247">
        <v>88.38</v>
      </c>
      <c r="R4247">
        <v>6533.6</v>
      </c>
      <c r="S4247">
        <v>3306.83</v>
      </c>
      <c r="T4247">
        <v>8821.19</v>
      </c>
      <c r="U4247" t="str">
        <f>TEXT(Table1[[#This Row],[Booking_Date]],"mmm")</f>
        <v>Jan</v>
      </c>
      <c r="V4247">
        <f>YEAR(Table1[[#This Row],[Booking_Date]])</f>
        <v>2026</v>
      </c>
      <c r="W4247" t="s">
        <v>38</v>
      </c>
      <c r="X4247" t="str">
        <f>IF(Table1[[#This Row],[Freight_Cost]]&gt;50000,"High","Low")</f>
        <v>High</v>
      </c>
      <c r="Y4247" s="5" t="str">
        <f>IF(Table1[[#This Row],[Profit]]&gt;10000,"Good","Average")</f>
        <v>Average</v>
      </c>
      <c r="Z4247" s="5" t="str" cm="1">
        <f t="array" ref="Z4247">_xlfn.IFS(K4247&lt;=5,"Excellent",K4247&lt;=10,"Good",TRUE,"Delayed")</f>
        <v>Good</v>
      </c>
      <c r="AA4247" s="5" t="str">
        <f>_xlfn.XLOOKUP(Table1[[#This Row],[Shipment_ID]],A:A,E:E)</f>
        <v>COSCO</v>
      </c>
      <c r="AB4247" s="5">
        <f t="shared" si="66"/>
        <v>8821.19</v>
      </c>
    </row>
    <row r="4248" spans="1:28">
      <c r="A4248" t="s">
        <v>4442</v>
      </c>
      <c r="B4248" s="1">
        <v>46185</v>
      </c>
      <c r="C4248" t="s">
        <v>121</v>
      </c>
      <c r="D4248" t="s">
        <v>108</v>
      </c>
      <c r="E4248" t="s">
        <v>57</v>
      </c>
      <c r="F4248" t="s">
        <v>58</v>
      </c>
      <c r="G4248" t="s">
        <v>33</v>
      </c>
      <c r="H4248">
        <v>13.68</v>
      </c>
      <c r="I4248">
        <v>2060</v>
      </c>
      <c r="J4248">
        <v>87.09</v>
      </c>
      <c r="K4248">
        <v>7</v>
      </c>
      <c r="L4248" t="s">
        <v>44</v>
      </c>
      <c r="M4248" t="s">
        <v>45</v>
      </c>
      <c r="N4248">
        <v>60982.8</v>
      </c>
      <c r="O4248" t="s">
        <v>113</v>
      </c>
      <c r="P4248" t="s">
        <v>62</v>
      </c>
      <c r="Q4248">
        <v>83.2</v>
      </c>
      <c r="R4248">
        <v>4667.2</v>
      </c>
      <c r="S4248">
        <v>4872.43</v>
      </c>
      <c r="T4248">
        <v>6044.5</v>
      </c>
      <c r="U4248" t="str">
        <f>TEXT(Table1[[#This Row],[Booking_Date]],"mmm")</f>
        <v>Jun</v>
      </c>
      <c r="V4248">
        <f>YEAR(Table1[[#This Row],[Booking_Date]])</f>
        <v>2026</v>
      </c>
      <c r="W4248" t="s">
        <v>75</v>
      </c>
      <c r="X4248" t="str">
        <f>IF(Table1[[#This Row],[Freight_Cost]]&gt;50000,"High","Low")</f>
        <v>High</v>
      </c>
      <c r="Y4248" s="5" t="str">
        <f>IF(Table1[[#This Row],[Profit]]&gt;10000,"Good","Average")</f>
        <v>Average</v>
      </c>
      <c r="Z4248" s="5" t="str" cm="1">
        <f t="array" ref="Z4248">_xlfn.IFS(K4248&lt;=5,"Excellent",K4248&lt;=10,"Good",TRUE,"Delayed")</f>
        <v>Good</v>
      </c>
      <c r="AA4248" s="5" t="str">
        <f>_xlfn.XLOOKUP(Table1[[#This Row],[Shipment_ID]],A:A,E:E)</f>
        <v>Evergreen</v>
      </c>
      <c r="AB4248" s="5">
        <f t="shared" si="66"/>
        <v>6044.5</v>
      </c>
    </row>
    <row r="4249" spans="1:28">
      <c r="A4249" t="s">
        <v>4443</v>
      </c>
      <c r="B4249" s="1">
        <v>45634</v>
      </c>
      <c r="C4249" t="s">
        <v>40</v>
      </c>
      <c r="D4249" t="s">
        <v>56</v>
      </c>
      <c r="E4249" t="s">
        <v>99</v>
      </c>
      <c r="F4249" t="s">
        <v>58</v>
      </c>
      <c r="G4249" t="s">
        <v>43</v>
      </c>
      <c r="H4249">
        <v>26.39</v>
      </c>
      <c r="I4249">
        <v>1833</v>
      </c>
      <c r="J4249">
        <v>94.9</v>
      </c>
      <c r="K4249">
        <v>5</v>
      </c>
      <c r="L4249" t="s">
        <v>68</v>
      </c>
      <c r="M4249" t="s">
        <v>45</v>
      </c>
      <c r="N4249">
        <v>73135</v>
      </c>
      <c r="O4249" t="s">
        <v>304</v>
      </c>
      <c r="P4249" t="s">
        <v>78</v>
      </c>
      <c r="Q4249">
        <v>81.47</v>
      </c>
      <c r="R4249">
        <v>4721.6000000000004</v>
      </c>
      <c r="S4249">
        <v>4372.22</v>
      </c>
      <c r="T4249">
        <v>7371.38</v>
      </c>
      <c r="U4249" t="str">
        <f>TEXT(Table1[[#This Row],[Booking_Date]],"mmm")</f>
        <v>Dec</v>
      </c>
      <c r="V4249">
        <f>YEAR(Table1[[#This Row],[Booking_Date]])</f>
        <v>2024</v>
      </c>
      <c r="W4249" t="s">
        <v>104</v>
      </c>
      <c r="X4249" t="str">
        <f>IF(Table1[[#This Row],[Freight_Cost]]&gt;50000,"High","Low")</f>
        <v>High</v>
      </c>
      <c r="Y4249" s="5" t="str">
        <f>IF(Table1[[#This Row],[Profit]]&gt;10000,"Good","Average")</f>
        <v>Average</v>
      </c>
      <c r="Z4249" s="5" t="str" cm="1">
        <f t="array" ref="Z4249">_xlfn.IFS(K4249&lt;=5,"Excellent",K4249&lt;=10,"Good",TRUE,"Delayed")</f>
        <v>Excellent</v>
      </c>
      <c r="AA4249" s="5" t="str">
        <f>_xlfn.XLOOKUP(Table1[[#This Row],[Shipment_ID]],A:A,E:E)</f>
        <v>ONE</v>
      </c>
      <c r="AB4249" s="5">
        <f t="shared" si="66"/>
        <v>7371.38</v>
      </c>
    </row>
    <row r="4250" spans="1:28">
      <c r="A4250" t="s">
        <v>4444</v>
      </c>
      <c r="B4250" s="1">
        <v>45994</v>
      </c>
      <c r="C4250" t="s">
        <v>121</v>
      </c>
      <c r="D4250" t="s">
        <v>56</v>
      </c>
      <c r="E4250" t="s">
        <v>57</v>
      </c>
      <c r="F4250" t="s">
        <v>58</v>
      </c>
      <c r="G4250" t="s">
        <v>52</v>
      </c>
      <c r="H4250">
        <v>24.25</v>
      </c>
      <c r="I4250">
        <v>832</v>
      </c>
      <c r="J4250">
        <v>98.03</v>
      </c>
      <c r="K4250">
        <v>2</v>
      </c>
      <c r="L4250" t="s">
        <v>68</v>
      </c>
      <c r="M4250" t="s">
        <v>60</v>
      </c>
      <c r="N4250">
        <v>58072.6</v>
      </c>
      <c r="O4250" t="s">
        <v>248</v>
      </c>
      <c r="P4250" t="s">
        <v>74</v>
      </c>
      <c r="Q4250">
        <v>81.739999999999995</v>
      </c>
      <c r="R4250">
        <v>2634</v>
      </c>
      <c r="S4250">
        <v>1829.37</v>
      </c>
      <c r="T4250">
        <v>7718.82</v>
      </c>
      <c r="U4250" t="str">
        <f>TEXT(Table1[[#This Row],[Booking_Date]],"mmm")</f>
        <v>Dec</v>
      </c>
      <c r="V4250">
        <f>YEAR(Table1[[#This Row],[Booking_Date]])</f>
        <v>2025</v>
      </c>
      <c r="W4250" t="s">
        <v>104</v>
      </c>
      <c r="X4250" t="str">
        <f>IF(Table1[[#This Row],[Freight_Cost]]&gt;50000,"High","Low")</f>
        <v>High</v>
      </c>
      <c r="Y4250" s="5" t="str">
        <f>IF(Table1[[#This Row],[Profit]]&gt;10000,"Good","Average")</f>
        <v>Average</v>
      </c>
      <c r="Z4250" s="5" t="str" cm="1">
        <f t="array" ref="Z4250">_xlfn.IFS(K4250&lt;=5,"Excellent",K4250&lt;=10,"Good",TRUE,"Delayed")</f>
        <v>Excellent</v>
      </c>
      <c r="AA4250" s="5" t="str">
        <f>_xlfn.XLOOKUP(Table1[[#This Row],[Shipment_ID]],A:A,E:E)</f>
        <v>Evergreen</v>
      </c>
      <c r="AB4250" s="5">
        <f t="shared" si="66"/>
        <v>7718.82</v>
      </c>
    </row>
    <row r="4251" spans="1:28">
      <c r="A4251" t="s">
        <v>4445</v>
      </c>
      <c r="B4251" s="1">
        <v>45432</v>
      </c>
      <c r="C4251" t="s">
        <v>29</v>
      </c>
      <c r="D4251" t="s">
        <v>30</v>
      </c>
      <c r="E4251" t="s">
        <v>31</v>
      </c>
      <c r="F4251" t="s">
        <v>32</v>
      </c>
      <c r="G4251" t="s">
        <v>59</v>
      </c>
      <c r="H4251">
        <v>15.7</v>
      </c>
      <c r="I4251">
        <v>2772</v>
      </c>
      <c r="J4251">
        <v>96.49</v>
      </c>
      <c r="K4251">
        <v>8</v>
      </c>
      <c r="L4251" t="s">
        <v>44</v>
      </c>
      <c r="M4251" t="s">
        <v>35</v>
      </c>
      <c r="N4251">
        <v>62972.800000000003</v>
      </c>
      <c r="O4251" t="s">
        <v>161</v>
      </c>
      <c r="P4251" t="s">
        <v>54</v>
      </c>
      <c r="Q4251">
        <v>88.02</v>
      </c>
      <c r="R4251">
        <v>6172</v>
      </c>
      <c r="S4251">
        <v>4969.9799999999996</v>
      </c>
      <c r="T4251">
        <v>6408.01</v>
      </c>
      <c r="U4251" t="str">
        <f>TEXT(Table1[[#This Row],[Booking_Date]],"mmm")</f>
        <v>May</v>
      </c>
      <c r="V4251">
        <f>YEAR(Table1[[#This Row],[Booking_Date]])</f>
        <v>2024</v>
      </c>
      <c r="W4251" t="s">
        <v>75</v>
      </c>
      <c r="X4251" t="str">
        <f>IF(Table1[[#This Row],[Freight_Cost]]&gt;50000,"High","Low")</f>
        <v>High</v>
      </c>
      <c r="Y4251" s="5" t="str">
        <f>IF(Table1[[#This Row],[Profit]]&gt;10000,"Good","Average")</f>
        <v>Average</v>
      </c>
      <c r="Z4251" s="5" t="str" cm="1">
        <f t="array" ref="Z4251">_xlfn.IFS(K4251&lt;=5,"Excellent",K4251&lt;=10,"Good",TRUE,"Delayed")</f>
        <v>Good</v>
      </c>
      <c r="AA4251" s="5" t="str">
        <f>_xlfn.XLOOKUP(Table1[[#This Row],[Shipment_ID]],A:A,E:E)</f>
        <v>Hapag-Lloyd</v>
      </c>
      <c r="AB4251" s="5">
        <f t="shared" si="66"/>
        <v>6408.01</v>
      </c>
    </row>
    <row r="4252" spans="1:28">
      <c r="A4252" t="s">
        <v>4446</v>
      </c>
      <c r="B4252" s="1">
        <v>45987</v>
      </c>
      <c r="C4252" t="s">
        <v>29</v>
      </c>
      <c r="D4252" t="s">
        <v>82</v>
      </c>
      <c r="E4252" t="s">
        <v>83</v>
      </c>
      <c r="F4252" t="s">
        <v>58</v>
      </c>
      <c r="G4252" t="s">
        <v>33</v>
      </c>
      <c r="H4252">
        <v>22.32</v>
      </c>
      <c r="I4252">
        <v>2003</v>
      </c>
      <c r="J4252">
        <v>90.99</v>
      </c>
      <c r="K4252">
        <v>7</v>
      </c>
      <c r="L4252" t="s">
        <v>44</v>
      </c>
      <c r="M4252" t="s">
        <v>45</v>
      </c>
      <c r="N4252">
        <v>68542.8</v>
      </c>
      <c r="O4252" t="s">
        <v>211</v>
      </c>
      <c r="P4252" t="s">
        <v>74</v>
      </c>
      <c r="Q4252">
        <v>82.12</v>
      </c>
      <c r="R4252">
        <v>4898.8</v>
      </c>
      <c r="S4252">
        <v>3190.41</v>
      </c>
      <c r="T4252">
        <v>7923.31</v>
      </c>
      <c r="U4252" t="str">
        <f>TEXT(Table1[[#This Row],[Booking_Date]],"mmm")</f>
        <v>Nov</v>
      </c>
      <c r="V4252">
        <f>YEAR(Table1[[#This Row],[Booking_Date]])</f>
        <v>2025</v>
      </c>
      <c r="W4252" t="s">
        <v>104</v>
      </c>
      <c r="X4252" t="str">
        <f>IF(Table1[[#This Row],[Freight_Cost]]&gt;50000,"High","Low")</f>
        <v>High</v>
      </c>
      <c r="Y4252" s="5" t="str">
        <f>IF(Table1[[#This Row],[Profit]]&gt;10000,"Good","Average")</f>
        <v>Average</v>
      </c>
      <c r="Z4252" s="5" t="str" cm="1">
        <f t="array" ref="Z4252">_xlfn.IFS(K4252&lt;=5,"Excellent",K4252&lt;=10,"Good",TRUE,"Delayed")</f>
        <v>Good</v>
      </c>
      <c r="AA4252" s="5" t="str">
        <f>_xlfn.XLOOKUP(Table1[[#This Row],[Shipment_ID]],A:A,E:E)</f>
        <v>MSC</v>
      </c>
      <c r="AB4252" s="5">
        <f t="shared" si="66"/>
        <v>7923.31</v>
      </c>
    </row>
    <row r="4253" spans="1:28">
      <c r="A4253" t="s">
        <v>4447</v>
      </c>
      <c r="B4253" s="1">
        <v>45453</v>
      </c>
      <c r="C4253" t="s">
        <v>40</v>
      </c>
      <c r="D4253" t="s">
        <v>82</v>
      </c>
      <c r="E4253" t="s">
        <v>57</v>
      </c>
      <c r="F4253" t="s">
        <v>58</v>
      </c>
      <c r="G4253" t="s">
        <v>59</v>
      </c>
      <c r="H4253">
        <v>12.73</v>
      </c>
      <c r="I4253">
        <v>1150</v>
      </c>
      <c r="J4253">
        <v>97.19</v>
      </c>
      <c r="K4253">
        <v>3</v>
      </c>
      <c r="L4253" t="s">
        <v>34</v>
      </c>
      <c r="M4253" t="s">
        <v>45</v>
      </c>
      <c r="N4253">
        <v>55419.8</v>
      </c>
      <c r="O4253" t="s">
        <v>454</v>
      </c>
      <c r="P4253" t="s">
        <v>47</v>
      </c>
      <c r="Q4253">
        <v>88.06</v>
      </c>
      <c r="R4253">
        <v>2809.2</v>
      </c>
      <c r="S4253">
        <v>2614.96</v>
      </c>
      <c r="T4253">
        <v>9920.2199999999993</v>
      </c>
      <c r="U4253" t="str">
        <f>TEXT(Table1[[#This Row],[Booking_Date]],"mmm")</f>
        <v>Jun</v>
      </c>
      <c r="V4253">
        <f>YEAR(Table1[[#This Row],[Booking_Date]])</f>
        <v>2024</v>
      </c>
      <c r="W4253" t="s">
        <v>75</v>
      </c>
      <c r="X4253" t="str">
        <f>IF(Table1[[#This Row],[Freight_Cost]]&gt;50000,"High","Low")</f>
        <v>High</v>
      </c>
      <c r="Y4253" s="5" t="str">
        <f>IF(Table1[[#This Row],[Profit]]&gt;10000,"Good","Average")</f>
        <v>Average</v>
      </c>
      <c r="Z4253" s="5" t="str" cm="1">
        <f t="array" ref="Z4253">_xlfn.IFS(K4253&lt;=5,"Excellent",K4253&lt;=10,"Good",TRUE,"Delayed")</f>
        <v>Excellent</v>
      </c>
      <c r="AA4253" s="5" t="str">
        <f>_xlfn.XLOOKUP(Table1[[#This Row],[Shipment_ID]],A:A,E:E)</f>
        <v>Evergreen</v>
      </c>
      <c r="AB4253" s="5">
        <f t="shared" si="66"/>
        <v>9920.2199999999993</v>
      </c>
    </row>
    <row r="4254" spans="1:28">
      <c r="A4254" t="s">
        <v>4448</v>
      </c>
      <c r="B4254" s="1">
        <v>45886</v>
      </c>
      <c r="C4254" t="s">
        <v>64</v>
      </c>
      <c r="D4254" t="s">
        <v>51</v>
      </c>
      <c r="E4254" t="s">
        <v>42</v>
      </c>
      <c r="F4254" t="s">
        <v>58</v>
      </c>
      <c r="G4254" t="s">
        <v>52</v>
      </c>
      <c r="H4254">
        <v>23.18</v>
      </c>
      <c r="I4254">
        <v>505</v>
      </c>
      <c r="J4254">
        <v>85.51</v>
      </c>
      <c r="K4254">
        <v>2</v>
      </c>
      <c r="L4254" t="s">
        <v>68</v>
      </c>
      <c r="M4254" t="s">
        <v>60</v>
      </c>
      <c r="N4254">
        <v>51683.199999999997</v>
      </c>
      <c r="O4254" t="s">
        <v>341</v>
      </c>
      <c r="P4254" t="s">
        <v>70</v>
      </c>
      <c r="Q4254">
        <v>85.2</v>
      </c>
      <c r="R4254">
        <v>1937.2</v>
      </c>
      <c r="S4254">
        <v>3154.65</v>
      </c>
      <c r="T4254">
        <v>7725.57</v>
      </c>
      <c r="U4254" t="str">
        <f>TEXT(Table1[[#This Row],[Booking_Date]],"mmm")</f>
        <v>Aug</v>
      </c>
      <c r="V4254">
        <f>YEAR(Table1[[#This Row],[Booking_Date]])</f>
        <v>2025</v>
      </c>
      <c r="W4254" t="s">
        <v>48</v>
      </c>
      <c r="X4254" t="str">
        <f>IF(Table1[[#This Row],[Freight_Cost]]&gt;50000,"High","Low")</f>
        <v>High</v>
      </c>
      <c r="Y4254" s="5" t="str">
        <f>IF(Table1[[#This Row],[Profit]]&gt;10000,"Good","Average")</f>
        <v>Average</v>
      </c>
      <c r="Z4254" s="5" t="str" cm="1">
        <f t="array" ref="Z4254">_xlfn.IFS(K4254&lt;=5,"Excellent",K4254&lt;=10,"Good",TRUE,"Delayed")</f>
        <v>Excellent</v>
      </c>
      <c r="AA4254" s="5" t="str">
        <f>_xlfn.XLOOKUP(Table1[[#This Row],[Shipment_ID]],A:A,E:E)</f>
        <v>CMA CGM</v>
      </c>
      <c r="AB4254" s="5">
        <f t="shared" si="66"/>
        <v>7725.57</v>
      </c>
    </row>
    <row r="4255" spans="1:28">
      <c r="A4255" t="s">
        <v>4449</v>
      </c>
      <c r="B4255" s="1">
        <v>46150</v>
      </c>
      <c r="C4255" t="s">
        <v>121</v>
      </c>
      <c r="D4255" t="s">
        <v>108</v>
      </c>
      <c r="E4255" t="s">
        <v>83</v>
      </c>
      <c r="F4255" t="s">
        <v>58</v>
      </c>
      <c r="G4255" t="s">
        <v>90</v>
      </c>
      <c r="H4255">
        <v>13.24</v>
      </c>
      <c r="I4255">
        <v>2797</v>
      </c>
      <c r="J4255">
        <v>89.56</v>
      </c>
      <c r="K4255">
        <v>8</v>
      </c>
      <c r="L4255" t="s">
        <v>44</v>
      </c>
      <c r="M4255" t="s">
        <v>35</v>
      </c>
      <c r="N4255">
        <v>72227.199999999997</v>
      </c>
      <c r="O4255" t="s">
        <v>307</v>
      </c>
      <c r="P4255" t="s">
        <v>70</v>
      </c>
      <c r="Q4255">
        <v>86.03</v>
      </c>
      <c r="R4255">
        <v>6123.6</v>
      </c>
      <c r="S4255">
        <v>2382.6999999999998</v>
      </c>
      <c r="T4255">
        <v>10613.12</v>
      </c>
      <c r="U4255" t="str">
        <f>TEXT(Table1[[#This Row],[Booking_Date]],"mmm")</f>
        <v>May</v>
      </c>
      <c r="V4255">
        <f>YEAR(Table1[[#This Row],[Booking_Date]])</f>
        <v>2026</v>
      </c>
      <c r="W4255" t="s">
        <v>75</v>
      </c>
      <c r="X4255" t="str">
        <f>IF(Table1[[#This Row],[Freight_Cost]]&gt;50000,"High","Low")</f>
        <v>High</v>
      </c>
      <c r="Y4255" s="5" t="str">
        <f>IF(Table1[[#This Row],[Profit]]&gt;10000,"Good","Average")</f>
        <v>Good</v>
      </c>
      <c r="Z4255" s="5" t="str" cm="1">
        <f t="array" ref="Z4255">_xlfn.IFS(K4255&lt;=5,"Excellent",K4255&lt;=10,"Good",TRUE,"Delayed")</f>
        <v>Good</v>
      </c>
      <c r="AA4255" s="5" t="str">
        <f>_xlfn.XLOOKUP(Table1[[#This Row],[Shipment_ID]],A:A,E:E)</f>
        <v>MSC</v>
      </c>
      <c r="AB4255" s="5">
        <f t="shared" si="66"/>
        <v>10613.12</v>
      </c>
    </row>
    <row r="4256" spans="1:28">
      <c r="A4256" t="s">
        <v>4450</v>
      </c>
      <c r="B4256" s="1">
        <v>45834</v>
      </c>
      <c r="C4256" t="s">
        <v>29</v>
      </c>
      <c r="D4256" t="s">
        <v>108</v>
      </c>
      <c r="E4256" t="s">
        <v>57</v>
      </c>
      <c r="F4256" t="s">
        <v>58</v>
      </c>
      <c r="G4256" t="s">
        <v>33</v>
      </c>
      <c r="H4256">
        <v>15.51</v>
      </c>
      <c r="I4256">
        <v>872</v>
      </c>
      <c r="J4256">
        <v>85.23</v>
      </c>
      <c r="K4256">
        <v>3</v>
      </c>
      <c r="L4256" t="s">
        <v>34</v>
      </c>
      <c r="M4256" t="s">
        <v>45</v>
      </c>
      <c r="N4256">
        <v>53150.6</v>
      </c>
      <c r="O4256" t="s">
        <v>175</v>
      </c>
      <c r="P4256" t="s">
        <v>70</v>
      </c>
      <c r="Q4256">
        <v>84.79</v>
      </c>
      <c r="R4256">
        <v>2364.4</v>
      </c>
      <c r="S4256">
        <v>2679.86</v>
      </c>
      <c r="T4256">
        <v>6041.96</v>
      </c>
      <c r="U4256" t="str">
        <f>TEXT(Table1[[#This Row],[Booking_Date]],"mmm")</f>
        <v>Jun</v>
      </c>
      <c r="V4256">
        <f>YEAR(Table1[[#This Row],[Booking_Date]])</f>
        <v>2025</v>
      </c>
      <c r="W4256" t="s">
        <v>75</v>
      </c>
      <c r="X4256" t="str">
        <f>IF(Table1[[#This Row],[Freight_Cost]]&gt;50000,"High","Low")</f>
        <v>High</v>
      </c>
      <c r="Y4256" s="5" t="str">
        <f>IF(Table1[[#This Row],[Profit]]&gt;10000,"Good","Average")</f>
        <v>Average</v>
      </c>
      <c r="Z4256" s="5" t="str" cm="1">
        <f t="array" ref="Z4256">_xlfn.IFS(K4256&lt;=5,"Excellent",K4256&lt;=10,"Good",TRUE,"Delayed")</f>
        <v>Excellent</v>
      </c>
      <c r="AA4256" s="5" t="str">
        <f>_xlfn.XLOOKUP(Table1[[#This Row],[Shipment_ID]],A:A,E:E)</f>
        <v>Evergreen</v>
      </c>
      <c r="AB4256" s="5">
        <f t="shared" si="66"/>
        <v>6041.96</v>
      </c>
    </row>
    <row r="4257" spans="1:28">
      <c r="A4257" t="s">
        <v>4451</v>
      </c>
      <c r="B4257" s="1">
        <v>45839</v>
      </c>
      <c r="C4257" t="s">
        <v>89</v>
      </c>
      <c r="D4257" t="s">
        <v>30</v>
      </c>
      <c r="E4257" t="s">
        <v>102</v>
      </c>
      <c r="F4257" t="s">
        <v>32</v>
      </c>
      <c r="G4257" t="s">
        <v>33</v>
      </c>
      <c r="H4257">
        <v>23.08</v>
      </c>
      <c r="I4257">
        <v>1167</v>
      </c>
      <c r="J4257">
        <v>90.43</v>
      </c>
      <c r="K4257">
        <v>2</v>
      </c>
      <c r="L4257" t="s">
        <v>68</v>
      </c>
      <c r="M4257" t="s">
        <v>45</v>
      </c>
      <c r="N4257">
        <v>49627.6</v>
      </c>
      <c r="O4257" t="s">
        <v>343</v>
      </c>
      <c r="P4257" t="s">
        <v>47</v>
      </c>
      <c r="Q4257">
        <v>86.05</v>
      </c>
      <c r="R4257">
        <v>3257.2</v>
      </c>
      <c r="S4257">
        <v>4690.0200000000004</v>
      </c>
      <c r="T4257">
        <v>7311.53</v>
      </c>
      <c r="U4257" t="str">
        <f>TEXT(Table1[[#This Row],[Booking_Date]],"mmm")</f>
        <v>Jul</v>
      </c>
      <c r="V4257">
        <f>YEAR(Table1[[#This Row],[Booking_Date]])</f>
        <v>2025</v>
      </c>
      <c r="W4257" t="s">
        <v>48</v>
      </c>
      <c r="X4257" t="str">
        <f>IF(Table1[[#This Row],[Freight_Cost]]&gt;50000,"High","Low")</f>
        <v>Low</v>
      </c>
      <c r="Y4257" s="5" t="str">
        <f>IF(Table1[[#This Row],[Profit]]&gt;10000,"Good","Average")</f>
        <v>Average</v>
      </c>
      <c r="Z4257" s="5" t="str" cm="1">
        <f t="array" ref="Z4257">_xlfn.IFS(K4257&lt;=5,"Excellent",K4257&lt;=10,"Good",TRUE,"Delayed")</f>
        <v>Excellent</v>
      </c>
      <c r="AA4257" s="5" t="str">
        <f>_xlfn.XLOOKUP(Table1[[#This Row],[Shipment_ID]],A:A,E:E)</f>
        <v>Maersk</v>
      </c>
      <c r="AB4257" s="5">
        <f t="shared" si="66"/>
        <v>7311.53</v>
      </c>
    </row>
    <row r="4258" spans="1:28">
      <c r="A4258" t="s">
        <v>4452</v>
      </c>
      <c r="B4258" s="1">
        <v>45852</v>
      </c>
      <c r="C4258" t="s">
        <v>40</v>
      </c>
      <c r="D4258" t="s">
        <v>56</v>
      </c>
      <c r="E4258" t="s">
        <v>42</v>
      </c>
      <c r="F4258" t="s">
        <v>32</v>
      </c>
      <c r="G4258" t="s">
        <v>90</v>
      </c>
      <c r="H4258">
        <v>26.46</v>
      </c>
      <c r="I4258">
        <v>2745</v>
      </c>
      <c r="J4258">
        <v>100.35</v>
      </c>
      <c r="K4258">
        <v>7</v>
      </c>
      <c r="L4258" t="s">
        <v>68</v>
      </c>
      <c r="M4258" t="s">
        <v>60</v>
      </c>
      <c r="N4258">
        <v>71296</v>
      </c>
      <c r="O4258" t="s">
        <v>343</v>
      </c>
      <c r="P4258" t="s">
        <v>37</v>
      </c>
      <c r="Q4258">
        <v>81.45</v>
      </c>
      <c r="R4258">
        <v>6548.4</v>
      </c>
      <c r="S4258">
        <v>4825.7</v>
      </c>
      <c r="T4258">
        <v>6068.44</v>
      </c>
      <c r="U4258" t="str">
        <f>TEXT(Table1[[#This Row],[Booking_Date]],"mmm")</f>
        <v>Jul</v>
      </c>
      <c r="V4258">
        <f>YEAR(Table1[[#This Row],[Booking_Date]])</f>
        <v>2025</v>
      </c>
      <c r="W4258" t="s">
        <v>48</v>
      </c>
      <c r="X4258" t="str">
        <f>IF(Table1[[#This Row],[Freight_Cost]]&gt;50000,"High","Low")</f>
        <v>High</v>
      </c>
      <c r="Y4258" s="5" t="str">
        <f>IF(Table1[[#This Row],[Profit]]&gt;10000,"Good","Average")</f>
        <v>Average</v>
      </c>
      <c r="Z4258" s="5" t="str" cm="1">
        <f t="array" ref="Z4258">_xlfn.IFS(K4258&lt;=5,"Excellent",K4258&lt;=10,"Good",TRUE,"Delayed")</f>
        <v>Good</v>
      </c>
      <c r="AA4258" s="5" t="str">
        <f>_xlfn.XLOOKUP(Table1[[#This Row],[Shipment_ID]],A:A,E:E)</f>
        <v>CMA CGM</v>
      </c>
      <c r="AB4258" s="5">
        <f t="shared" si="66"/>
        <v>6068.44</v>
      </c>
    </row>
    <row r="4259" spans="1:28">
      <c r="A4259" t="s">
        <v>4453</v>
      </c>
      <c r="B4259" s="1">
        <v>45754</v>
      </c>
      <c r="C4259" t="s">
        <v>121</v>
      </c>
      <c r="D4259" t="s">
        <v>82</v>
      </c>
      <c r="E4259" t="s">
        <v>102</v>
      </c>
      <c r="F4259" t="s">
        <v>58</v>
      </c>
      <c r="G4259" t="s">
        <v>67</v>
      </c>
      <c r="H4259">
        <v>25.98</v>
      </c>
      <c r="I4259">
        <v>1296</v>
      </c>
      <c r="J4259">
        <v>91.68</v>
      </c>
      <c r="K4259">
        <v>5</v>
      </c>
      <c r="L4259" t="s">
        <v>68</v>
      </c>
      <c r="M4259" t="s">
        <v>60</v>
      </c>
      <c r="N4259">
        <v>64435.6</v>
      </c>
      <c r="O4259" t="s">
        <v>464</v>
      </c>
      <c r="P4259" t="s">
        <v>74</v>
      </c>
      <c r="Q4259">
        <v>85.53</v>
      </c>
      <c r="R4259">
        <v>3631.2</v>
      </c>
      <c r="S4259">
        <v>2493.7199999999998</v>
      </c>
      <c r="T4259">
        <v>10366.57</v>
      </c>
      <c r="U4259" t="str">
        <f>TEXT(Table1[[#This Row],[Booking_Date]],"mmm")</f>
        <v>Apr</v>
      </c>
      <c r="V4259">
        <f>YEAR(Table1[[#This Row],[Booking_Date]])</f>
        <v>2025</v>
      </c>
      <c r="W4259" t="s">
        <v>75</v>
      </c>
      <c r="X4259" t="str">
        <f>IF(Table1[[#This Row],[Freight_Cost]]&gt;50000,"High","Low")</f>
        <v>High</v>
      </c>
      <c r="Y4259" s="5" t="str">
        <f>IF(Table1[[#This Row],[Profit]]&gt;10000,"Good","Average")</f>
        <v>Good</v>
      </c>
      <c r="Z4259" s="5" t="str" cm="1">
        <f t="array" ref="Z4259">_xlfn.IFS(K4259&lt;=5,"Excellent",K4259&lt;=10,"Good",TRUE,"Delayed")</f>
        <v>Excellent</v>
      </c>
      <c r="AA4259" s="5" t="str">
        <f>_xlfn.XLOOKUP(Table1[[#This Row],[Shipment_ID]],A:A,E:E)</f>
        <v>Maersk</v>
      </c>
      <c r="AB4259" s="5">
        <f t="shared" si="66"/>
        <v>10366.57</v>
      </c>
    </row>
    <row r="4260" spans="1:28">
      <c r="A4260" t="s">
        <v>4454</v>
      </c>
      <c r="B4260" s="1">
        <v>45427</v>
      </c>
      <c r="C4260" t="s">
        <v>29</v>
      </c>
      <c r="D4260" t="s">
        <v>108</v>
      </c>
      <c r="E4260" t="s">
        <v>42</v>
      </c>
      <c r="F4260" t="s">
        <v>58</v>
      </c>
      <c r="G4260" t="s">
        <v>52</v>
      </c>
      <c r="H4260">
        <v>26.85</v>
      </c>
      <c r="I4260">
        <v>876</v>
      </c>
      <c r="J4260">
        <v>96.43</v>
      </c>
      <c r="K4260">
        <v>2</v>
      </c>
      <c r="L4260" t="s">
        <v>44</v>
      </c>
      <c r="M4260" t="s">
        <v>45</v>
      </c>
      <c r="N4260">
        <v>59748.6</v>
      </c>
      <c r="O4260" t="s">
        <v>450</v>
      </c>
      <c r="P4260" t="s">
        <v>74</v>
      </c>
      <c r="Q4260">
        <v>83.17</v>
      </c>
      <c r="R4260">
        <v>2826</v>
      </c>
      <c r="S4260">
        <v>4807.8100000000004</v>
      </c>
      <c r="T4260">
        <v>6832.17</v>
      </c>
      <c r="U4260" t="str">
        <f>TEXT(Table1[[#This Row],[Booking_Date]],"mmm")</f>
        <v>May</v>
      </c>
      <c r="V4260">
        <f>YEAR(Table1[[#This Row],[Booking_Date]])</f>
        <v>2024</v>
      </c>
      <c r="W4260" t="s">
        <v>75</v>
      </c>
      <c r="X4260" t="str">
        <f>IF(Table1[[#This Row],[Freight_Cost]]&gt;50000,"High","Low")</f>
        <v>High</v>
      </c>
      <c r="Y4260" s="5" t="str">
        <f>IF(Table1[[#This Row],[Profit]]&gt;10000,"Good","Average")</f>
        <v>Average</v>
      </c>
      <c r="Z4260" s="5" t="str" cm="1">
        <f t="array" ref="Z4260">_xlfn.IFS(K4260&lt;=5,"Excellent",K4260&lt;=10,"Good",TRUE,"Delayed")</f>
        <v>Excellent</v>
      </c>
      <c r="AA4260" s="5" t="str">
        <f>_xlfn.XLOOKUP(Table1[[#This Row],[Shipment_ID]],A:A,E:E)</f>
        <v>CMA CGM</v>
      </c>
      <c r="AB4260" s="5">
        <f t="shared" si="66"/>
        <v>6832.17</v>
      </c>
    </row>
    <row r="4261" spans="1:28">
      <c r="A4261" t="s">
        <v>4455</v>
      </c>
      <c r="B4261" s="1">
        <v>45747</v>
      </c>
      <c r="C4261" t="s">
        <v>40</v>
      </c>
      <c r="D4261" t="s">
        <v>72</v>
      </c>
      <c r="E4261" t="s">
        <v>57</v>
      </c>
      <c r="F4261" t="s">
        <v>58</v>
      </c>
      <c r="G4261" t="s">
        <v>43</v>
      </c>
      <c r="H4261">
        <v>27.98</v>
      </c>
      <c r="I4261">
        <v>1253</v>
      </c>
      <c r="J4261">
        <v>91.57</v>
      </c>
      <c r="K4261">
        <v>5</v>
      </c>
      <c r="L4261" t="s">
        <v>34</v>
      </c>
      <c r="M4261" t="s">
        <v>35</v>
      </c>
      <c r="N4261">
        <v>72206.399999999994</v>
      </c>
      <c r="O4261" t="s">
        <v>531</v>
      </c>
      <c r="P4261" t="s">
        <v>47</v>
      </c>
      <c r="Q4261">
        <v>85.36</v>
      </c>
      <c r="R4261">
        <v>3625.2</v>
      </c>
      <c r="S4261">
        <v>4285.37</v>
      </c>
      <c r="T4261">
        <v>6142.97</v>
      </c>
      <c r="U4261" t="str">
        <f>TEXT(Table1[[#This Row],[Booking_Date]],"mmm")</f>
        <v>Mar</v>
      </c>
      <c r="V4261">
        <f>YEAR(Table1[[#This Row],[Booking_Date]])</f>
        <v>2025</v>
      </c>
      <c r="W4261" t="s">
        <v>38</v>
      </c>
      <c r="X4261" t="str">
        <f>IF(Table1[[#This Row],[Freight_Cost]]&gt;50000,"High","Low")</f>
        <v>High</v>
      </c>
      <c r="Y4261" s="5" t="str">
        <f>IF(Table1[[#This Row],[Profit]]&gt;10000,"Good","Average")</f>
        <v>Average</v>
      </c>
      <c r="Z4261" s="5" t="str" cm="1">
        <f t="array" ref="Z4261">_xlfn.IFS(K4261&lt;=5,"Excellent",K4261&lt;=10,"Good",TRUE,"Delayed")</f>
        <v>Excellent</v>
      </c>
      <c r="AA4261" s="5" t="str">
        <f>_xlfn.XLOOKUP(Table1[[#This Row],[Shipment_ID]],A:A,E:E)</f>
        <v>Evergreen</v>
      </c>
      <c r="AB4261" s="5">
        <f t="shared" si="66"/>
        <v>6142.97</v>
      </c>
    </row>
    <row r="4262" spans="1:28">
      <c r="A4262" t="s">
        <v>4456</v>
      </c>
      <c r="B4262" s="1">
        <v>46158</v>
      </c>
      <c r="C4262" t="s">
        <v>64</v>
      </c>
      <c r="D4262" t="s">
        <v>108</v>
      </c>
      <c r="E4262" t="s">
        <v>57</v>
      </c>
      <c r="F4262" t="s">
        <v>58</v>
      </c>
      <c r="G4262" t="s">
        <v>90</v>
      </c>
      <c r="H4262">
        <v>11.31</v>
      </c>
      <c r="I4262">
        <v>1949</v>
      </c>
      <c r="J4262">
        <v>102.08</v>
      </c>
      <c r="K4262">
        <v>5</v>
      </c>
      <c r="L4262" t="s">
        <v>68</v>
      </c>
      <c r="M4262" t="s">
        <v>60</v>
      </c>
      <c r="N4262">
        <v>60316.6</v>
      </c>
      <c r="O4262" t="s">
        <v>232</v>
      </c>
      <c r="P4262" t="s">
        <v>62</v>
      </c>
      <c r="Q4262">
        <v>84.82</v>
      </c>
      <c r="R4262">
        <v>4350.3999999999996</v>
      </c>
      <c r="S4262">
        <v>3903.21</v>
      </c>
      <c r="T4262">
        <v>6328.13</v>
      </c>
      <c r="U4262" t="str">
        <f>TEXT(Table1[[#This Row],[Booking_Date]],"mmm")</f>
        <v>May</v>
      </c>
      <c r="V4262">
        <f>YEAR(Table1[[#This Row],[Booking_Date]])</f>
        <v>2026</v>
      </c>
      <c r="W4262" t="s">
        <v>75</v>
      </c>
      <c r="X4262" t="str">
        <f>IF(Table1[[#This Row],[Freight_Cost]]&gt;50000,"High","Low")</f>
        <v>High</v>
      </c>
      <c r="Y4262" s="5" t="str">
        <f>IF(Table1[[#This Row],[Profit]]&gt;10000,"Good","Average")</f>
        <v>Average</v>
      </c>
      <c r="Z4262" s="5" t="str" cm="1">
        <f t="array" ref="Z4262">_xlfn.IFS(K4262&lt;=5,"Excellent",K4262&lt;=10,"Good",TRUE,"Delayed")</f>
        <v>Excellent</v>
      </c>
      <c r="AA4262" s="5" t="str">
        <f>_xlfn.XLOOKUP(Table1[[#This Row],[Shipment_ID]],A:A,E:E)</f>
        <v>Evergreen</v>
      </c>
      <c r="AB4262" s="5">
        <f t="shared" si="66"/>
        <v>6328.13</v>
      </c>
    </row>
    <row r="4263" spans="1:28">
      <c r="A4263" t="s">
        <v>4457</v>
      </c>
      <c r="B4263" s="1">
        <v>45912</v>
      </c>
      <c r="C4263" t="s">
        <v>64</v>
      </c>
      <c r="D4263" t="s">
        <v>65</v>
      </c>
      <c r="E4263" t="s">
        <v>99</v>
      </c>
      <c r="F4263" t="s">
        <v>58</v>
      </c>
      <c r="G4263" t="s">
        <v>84</v>
      </c>
      <c r="H4263">
        <v>15.87</v>
      </c>
      <c r="I4263">
        <v>976</v>
      </c>
      <c r="J4263">
        <v>100.14</v>
      </c>
      <c r="K4263">
        <v>2</v>
      </c>
      <c r="L4263" t="s">
        <v>44</v>
      </c>
      <c r="M4263" t="s">
        <v>35</v>
      </c>
      <c r="N4263">
        <v>54011.8</v>
      </c>
      <c r="O4263" t="s">
        <v>211</v>
      </c>
      <c r="P4263" t="s">
        <v>47</v>
      </c>
      <c r="Q4263">
        <v>88.87</v>
      </c>
      <c r="R4263">
        <v>2586.8000000000002</v>
      </c>
      <c r="S4263">
        <v>1845.46</v>
      </c>
      <c r="T4263">
        <v>6316.59</v>
      </c>
      <c r="U4263" t="str">
        <f>TEXT(Table1[[#This Row],[Booking_Date]],"mmm")</f>
        <v>Sep</v>
      </c>
      <c r="V4263">
        <f>YEAR(Table1[[#This Row],[Booking_Date]])</f>
        <v>2025</v>
      </c>
      <c r="W4263" t="s">
        <v>48</v>
      </c>
      <c r="X4263" t="str">
        <f>IF(Table1[[#This Row],[Freight_Cost]]&gt;50000,"High","Low")</f>
        <v>High</v>
      </c>
      <c r="Y4263" s="5" t="str">
        <f>IF(Table1[[#This Row],[Profit]]&gt;10000,"Good","Average")</f>
        <v>Average</v>
      </c>
      <c r="Z4263" s="5" t="str" cm="1">
        <f t="array" ref="Z4263">_xlfn.IFS(K4263&lt;=5,"Excellent",K4263&lt;=10,"Good",TRUE,"Delayed")</f>
        <v>Excellent</v>
      </c>
      <c r="AA4263" s="5" t="str">
        <f>_xlfn.XLOOKUP(Table1[[#This Row],[Shipment_ID]],A:A,E:E)</f>
        <v>ONE</v>
      </c>
      <c r="AB4263" s="5">
        <f t="shared" si="66"/>
        <v>6316.59</v>
      </c>
    </row>
    <row r="4264" spans="1:28">
      <c r="A4264" t="s">
        <v>4458</v>
      </c>
      <c r="B4264" s="1">
        <v>45530</v>
      </c>
      <c r="C4264" t="s">
        <v>40</v>
      </c>
      <c r="D4264" t="s">
        <v>51</v>
      </c>
      <c r="E4264" t="s">
        <v>66</v>
      </c>
      <c r="F4264" t="s">
        <v>32</v>
      </c>
      <c r="G4264" t="s">
        <v>84</v>
      </c>
      <c r="H4264">
        <v>24.3</v>
      </c>
      <c r="I4264">
        <v>2148</v>
      </c>
      <c r="J4264">
        <v>100.63</v>
      </c>
      <c r="K4264">
        <v>7</v>
      </c>
      <c r="L4264" t="s">
        <v>34</v>
      </c>
      <c r="M4264" t="s">
        <v>60</v>
      </c>
      <c r="N4264">
        <v>64721.599999999999</v>
      </c>
      <c r="O4264" t="s">
        <v>73</v>
      </c>
      <c r="P4264" t="s">
        <v>37</v>
      </c>
      <c r="Q4264">
        <v>82.94</v>
      </c>
      <c r="R4264">
        <v>5268</v>
      </c>
      <c r="S4264">
        <v>3908.91</v>
      </c>
      <c r="T4264">
        <v>10983.23</v>
      </c>
      <c r="U4264" t="str">
        <f>TEXT(Table1[[#This Row],[Booking_Date]],"mmm")</f>
        <v>Aug</v>
      </c>
      <c r="V4264">
        <f>YEAR(Table1[[#This Row],[Booking_Date]])</f>
        <v>2024</v>
      </c>
      <c r="W4264" t="s">
        <v>48</v>
      </c>
      <c r="X4264" t="str">
        <f>IF(Table1[[#This Row],[Freight_Cost]]&gt;50000,"High","Low")</f>
        <v>High</v>
      </c>
      <c r="Y4264" s="5" t="str">
        <f>IF(Table1[[#This Row],[Profit]]&gt;10000,"Good","Average")</f>
        <v>Good</v>
      </c>
      <c r="Z4264" s="5" t="str" cm="1">
        <f t="array" ref="Z4264">_xlfn.IFS(K4264&lt;=5,"Excellent",K4264&lt;=10,"Good",TRUE,"Delayed")</f>
        <v>Good</v>
      </c>
      <c r="AA4264" s="5" t="str">
        <f>_xlfn.XLOOKUP(Table1[[#This Row],[Shipment_ID]],A:A,E:E)</f>
        <v>COSCO</v>
      </c>
      <c r="AB4264" s="5">
        <f t="shared" si="66"/>
        <v>10983.23</v>
      </c>
    </row>
    <row r="4265" spans="1:28">
      <c r="A4265" t="s">
        <v>4459</v>
      </c>
      <c r="B4265" s="1">
        <v>45679</v>
      </c>
      <c r="C4265" t="s">
        <v>50</v>
      </c>
      <c r="D4265" t="s">
        <v>108</v>
      </c>
      <c r="E4265" t="s">
        <v>102</v>
      </c>
      <c r="F4265" t="s">
        <v>32</v>
      </c>
      <c r="G4265" t="s">
        <v>59</v>
      </c>
      <c r="H4265">
        <v>16.079999999999998</v>
      </c>
      <c r="I4265">
        <v>1689</v>
      </c>
      <c r="J4265">
        <v>88.91</v>
      </c>
      <c r="K4265">
        <v>6</v>
      </c>
      <c r="L4265" t="s">
        <v>34</v>
      </c>
      <c r="M4265" t="s">
        <v>60</v>
      </c>
      <c r="N4265">
        <v>50409.2</v>
      </c>
      <c r="O4265" t="s">
        <v>124</v>
      </c>
      <c r="P4265" t="s">
        <v>47</v>
      </c>
      <c r="Q4265">
        <v>85.1</v>
      </c>
      <c r="R4265">
        <v>4021.2</v>
      </c>
      <c r="S4265">
        <v>4070.09</v>
      </c>
      <c r="T4265">
        <v>6943.46</v>
      </c>
      <c r="U4265" t="str">
        <f>TEXT(Table1[[#This Row],[Booking_Date]],"mmm")</f>
        <v>Jan</v>
      </c>
      <c r="V4265">
        <f>YEAR(Table1[[#This Row],[Booking_Date]])</f>
        <v>2025</v>
      </c>
      <c r="W4265" t="s">
        <v>38</v>
      </c>
      <c r="X4265" t="str">
        <f>IF(Table1[[#This Row],[Freight_Cost]]&gt;50000,"High","Low")</f>
        <v>High</v>
      </c>
      <c r="Y4265" s="5" t="str">
        <f>IF(Table1[[#This Row],[Profit]]&gt;10000,"Good","Average")</f>
        <v>Average</v>
      </c>
      <c r="Z4265" s="5" t="str" cm="1">
        <f t="array" ref="Z4265">_xlfn.IFS(K4265&lt;=5,"Excellent",K4265&lt;=10,"Good",TRUE,"Delayed")</f>
        <v>Good</v>
      </c>
      <c r="AA4265" s="5" t="str">
        <f>_xlfn.XLOOKUP(Table1[[#This Row],[Shipment_ID]],A:A,E:E)</f>
        <v>Maersk</v>
      </c>
      <c r="AB4265" s="5">
        <f t="shared" si="66"/>
        <v>6943.46</v>
      </c>
    </row>
    <row r="4266" spans="1:28">
      <c r="A4266" t="s">
        <v>4460</v>
      </c>
      <c r="B4266" s="1">
        <v>45501</v>
      </c>
      <c r="C4266" t="s">
        <v>121</v>
      </c>
      <c r="D4266" t="s">
        <v>82</v>
      </c>
      <c r="E4266" t="s">
        <v>42</v>
      </c>
      <c r="F4266" t="s">
        <v>32</v>
      </c>
      <c r="G4266" t="s">
        <v>59</v>
      </c>
      <c r="H4266">
        <v>10.09</v>
      </c>
      <c r="I4266">
        <v>2185</v>
      </c>
      <c r="J4266">
        <v>103.46</v>
      </c>
      <c r="K4266">
        <v>7</v>
      </c>
      <c r="L4266" t="s">
        <v>34</v>
      </c>
      <c r="M4266" t="s">
        <v>35</v>
      </c>
      <c r="N4266">
        <v>56716.2</v>
      </c>
      <c r="O4266" t="s">
        <v>224</v>
      </c>
      <c r="P4266" t="s">
        <v>74</v>
      </c>
      <c r="Q4266">
        <v>82.76</v>
      </c>
      <c r="R4266">
        <v>4773.6000000000004</v>
      </c>
      <c r="S4266">
        <v>2603.96</v>
      </c>
      <c r="T4266">
        <v>8009.69</v>
      </c>
      <c r="U4266" t="str">
        <f>TEXT(Table1[[#This Row],[Booking_Date]],"mmm")</f>
        <v>Jul</v>
      </c>
      <c r="V4266">
        <f>YEAR(Table1[[#This Row],[Booking_Date]])</f>
        <v>2024</v>
      </c>
      <c r="W4266" t="s">
        <v>48</v>
      </c>
      <c r="X4266" t="str">
        <f>IF(Table1[[#This Row],[Freight_Cost]]&gt;50000,"High","Low")</f>
        <v>High</v>
      </c>
      <c r="Y4266" s="5" t="str">
        <f>IF(Table1[[#This Row],[Profit]]&gt;10000,"Good","Average")</f>
        <v>Average</v>
      </c>
      <c r="Z4266" s="5" t="str" cm="1">
        <f t="array" ref="Z4266">_xlfn.IFS(K4266&lt;=5,"Excellent",K4266&lt;=10,"Good",TRUE,"Delayed")</f>
        <v>Good</v>
      </c>
      <c r="AA4266" s="5" t="str">
        <f>_xlfn.XLOOKUP(Table1[[#This Row],[Shipment_ID]],A:A,E:E)</f>
        <v>CMA CGM</v>
      </c>
      <c r="AB4266" s="5">
        <f t="shared" si="66"/>
        <v>8009.69</v>
      </c>
    </row>
    <row r="4267" spans="1:28">
      <c r="A4267" t="s">
        <v>4461</v>
      </c>
      <c r="B4267" s="1">
        <v>45691</v>
      </c>
      <c r="C4267" t="s">
        <v>29</v>
      </c>
      <c r="D4267" t="s">
        <v>72</v>
      </c>
      <c r="E4267" t="s">
        <v>83</v>
      </c>
      <c r="F4267" t="s">
        <v>32</v>
      </c>
      <c r="G4267" t="s">
        <v>52</v>
      </c>
      <c r="H4267">
        <v>17.38</v>
      </c>
      <c r="I4267">
        <v>821</v>
      </c>
      <c r="J4267">
        <v>95.63</v>
      </c>
      <c r="K4267">
        <v>3</v>
      </c>
      <c r="L4267" t="s">
        <v>68</v>
      </c>
      <c r="M4267" t="s">
        <v>35</v>
      </c>
      <c r="N4267">
        <v>43469.599999999999</v>
      </c>
      <c r="O4267" t="s">
        <v>307</v>
      </c>
      <c r="P4267" t="s">
        <v>78</v>
      </c>
      <c r="Q4267">
        <v>82.24</v>
      </c>
      <c r="R4267">
        <v>2337.1999999999998</v>
      </c>
      <c r="S4267">
        <v>4223.6400000000003</v>
      </c>
      <c r="T4267">
        <v>3914.71</v>
      </c>
      <c r="U4267" t="str">
        <f>TEXT(Table1[[#This Row],[Booking_Date]],"mmm")</f>
        <v>Feb</v>
      </c>
      <c r="V4267">
        <f>YEAR(Table1[[#This Row],[Booking_Date]])</f>
        <v>2025</v>
      </c>
      <c r="W4267" t="s">
        <v>38</v>
      </c>
      <c r="X4267" t="str">
        <f>IF(Table1[[#This Row],[Freight_Cost]]&gt;50000,"High","Low")</f>
        <v>Low</v>
      </c>
      <c r="Y4267" s="5" t="str">
        <f>IF(Table1[[#This Row],[Profit]]&gt;10000,"Good","Average")</f>
        <v>Average</v>
      </c>
      <c r="Z4267" s="5" t="str" cm="1">
        <f t="array" ref="Z4267">_xlfn.IFS(K4267&lt;=5,"Excellent",K4267&lt;=10,"Good",TRUE,"Delayed")</f>
        <v>Excellent</v>
      </c>
      <c r="AA4267" s="5" t="str">
        <f>_xlfn.XLOOKUP(Table1[[#This Row],[Shipment_ID]],A:A,E:E)</f>
        <v>MSC</v>
      </c>
      <c r="AB4267" s="5">
        <f t="shared" si="66"/>
        <v>3914.71</v>
      </c>
    </row>
    <row r="4268" spans="1:28">
      <c r="A4268" t="s">
        <v>4462</v>
      </c>
      <c r="B4268" s="1">
        <v>45308</v>
      </c>
      <c r="C4268" t="s">
        <v>64</v>
      </c>
      <c r="D4268" t="s">
        <v>41</v>
      </c>
      <c r="E4268" t="s">
        <v>31</v>
      </c>
      <c r="F4268" t="s">
        <v>58</v>
      </c>
      <c r="G4268" t="s">
        <v>43</v>
      </c>
      <c r="H4268">
        <v>23.73</v>
      </c>
      <c r="I4268">
        <v>2542</v>
      </c>
      <c r="J4268">
        <v>104.32</v>
      </c>
      <c r="K4268">
        <v>6</v>
      </c>
      <c r="L4268" t="s">
        <v>44</v>
      </c>
      <c r="M4268" t="s">
        <v>60</v>
      </c>
      <c r="N4268">
        <v>76379.399999999994</v>
      </c>
      <c r="O4268" t="s">
        <v>197</v>
      </c>
      <c r="P4268" t="s">
        <v>74</v>
      </c>
      <c r="Q4268">
        <v>87.45</v>
      </c>
      <c r="R4268">
        <v>6033.2</v>
      </c>
      <c r="S4268">
        <v>3496.49</v>
      </c>
      <c r="T4268">
        <v>9699.98</v>
      </c>
      <c r="U4268" t="str">
        <f>TEXT(Table1[[#This Row],[Booking_Date]],"mmm")</f>
        <v>Jan</v>
      </c>
      <c r="V4268">
        <f>YEAR(Table1[[#This Row],[Booking_Date]])</f>
        <v>2024</v>
      </c>
      <c r="W4268" t="s">
        <v>38</v>
      </c>
      <c r="X4268" t="str">
        <f>IF(Table1[[#This Row],[Freight_Cost]]&gt;50000,"High","Low")</f>
        <v>High</v>
      </c>
      <c r="Y4268" s="5" t="str">
        <f>IF(Table1[[#This Row],[Profit]]&gt;10000,"Good","Average")</f>
        <v>Average</v>
      </c>
      <c r="Z4268" s="5" t="str" cm="1">
        <f t="array" ref="Z4268">_xlfn.IFS(K4268&lt;=5,"Excellent",K4268&lt;=10,"Good",TRUE,"Delayed")</f>
        <v>Good</v>
      </c>
      <c r="AA4268" s="5" t="str">
        <f>_xlfn.XLOOKUP(Table1[[#This Row],[Shipment_ID]],A:A,E:E)</f>
        <v>Hapag-Lloyd</v>
      </c>
      <c r="AB4268" s="5">
        <f t="shared" si="66"/>
        <v>9699.98</v>
      </c>
    </row>
    <row r="4269" spans="1:28">
      <c r="A4269" t="s">
        <v>4463</v>
      </c>
      <c r="B4269" s="1">
        <v>46096</v>
      </c>
      <c r="C4269" t="s">
        <v>115</v>
      </c>
      <c r="D4269" t="s">
        <v>51</v>
      </c>
      <c r="E4269" t="s">
        <v>42</v>
      </c>
      <c r="F4269" t="s">
        <v>58</v>
      </c>
      <c r="G4269" t="s">
        <v>52</v>
      </c>
      <c r="H4269">
        <v>16.399999999999999</v>
      </c>
      <c r="I4269">
        <v>1295</v>
      </c>
      <c r="J4269">
        <v>93.88</v>
      </c>
      <c r="K4269">
        <v>4</v>
      </c>
      <c r="L4269" t="s">
        <v>68</v>
      </c>
      <c r="M4269" t="s">
        <v>60</v>
      </c>
      <c r="N4269">
        <v>56065.599999999999</v>
      </c>
      <c r="O4269" t="s">
        <v>137</v>
      </c>
      <c r="P4269" t="s">
        <v>78</v>
      </c>
      <c r="Q4269">
        <v>82.68</v>
      </c>
      <c r="R4269">
        <v>3246</v>
      </c>
      <c r="S4269">
        <v>4925.09</v>
      </c>
      <c r="T4269">
        <v>7861.62</v>
      </c>
      <c r="U4269" t="str">
        <f>TEXT(Table1[[#This Row],[Booking_Date]],"mmm")</f>
        <v>Mar</v>
      </c>
      <c r="V4269">
        <f>YEAR(Table1[[#This Row],[Booking_Date]])</f>
        <v>2026</v>
      </c>
      <c r="W4269" t="s">
        <v>38</v>
      </c>
      <c r="X4269" t="str">
        <f>IF(Table1[[#This Row],[Freight_Cost]]&gt;50000,"High","Low")</f>
        <v>High</v>
      </c>
      <c r="Y4269" s="5" t="str">
        <f>IF(Table1[[#This Row],[Profit]]&gt;10000,"Good","Average")</f>
        <v>Average</v>
      </c>
      <c r="Z4269" s="5" t="str" cm="1">
        <f t="array" ref="Z4269">_xlfn.IFS(K4269&lt;=5,"Excellent",K4269&lt;=10,"Good",TRUE,"Delayed")</f>
        <v>Excellent</v>
      </c>
      <c r="AA4269" s="5" t="str">
        <f>_xlfn.XLOOKUP(Table1[[#This Row],[Shipment_ID]],A:A,E:E)</f>
        <v>CMA CGM</v>
      </c>
      <c r="AB4269" s="5">
        <f t="shared" si="66"/>
        <v>7861.62</v>
      </c>
    </row>
    <row r="4270" spans="1:28">
      <c r="A4270" t="s">
        <v>4464</v>
      </c>
      <c r="B4270" s="1">
        <v>45945</v>
      </c>
      <c r="C4270" t="s">
        <v>121</v>
      </c>
      <c r="D4270" t="s">
        <v>72</v>
      </c>
      <c r="E4270" t="s">
        <v>83</v>
      </c>
      <c r="F4270" t="s">
        <v>58</v>
      </c>
      <c r="G4270" t="s">
        <v>52</v>
      </c>
      <c r="H4270">
        <v>22.54</v>
      </c>
      <c r="I4270">
        <v>1645</v>
      </c>
      <c r="J4270">
        <v>87.52</v>
      </c>
      <c r="K4270">
        <v>6</v>
      </c>
      <c r="L4270" t="s">
        <v>34</v>
      </c>
      <c r="M4270" t="s">
        <v>45</v>
      </c>
      <c r="N4270">
        <v>69028.399999999994</v>
      </c>
      <c r="O4270" t="s">
        <v>61</v>
      </c>
      <c r="P4270" t="s">
        <v>70</v>
      </c>
      <c r="Q4270">
        <v>86.66</v>
      </c>
      <c r="R4270">
        <v>4191.6000000000004</v>
      </c>
      <c r="S4270">
        <v>3662.32</v>
      </c>
      <c r="T4270">
        <v>8016.55</v>
      </c>
      <c r="U4270" t="str">
        <f>TEXT(Table1[[#This Row],[Booking_Date]],"mmm")</f>
        <v>Oct</v>
      </c>
      <c r="V4270">
        <f>YEAR(Table1[[#This Row],[Booking_Date]])</f>
        <v>2025</v>
      </c>
      <c r="W4270" t="s">
        <v>104</v>
      </c>
      <c r="X4270" t="str">
        <f>IF(Table1[[#This Row],[Freight_Cost]]&gt;50000,"High","Low")</f>
        <v>High</v>
      </c>
      <c r="Y4270" s="5" t="str">
        <f>IF(Table1[[#This Row],[Profit]]&gt;10000,"Good","Average")</f>
        <v>Average</v>
      </c>
      <c r="Z4270" s="5" t="str" cm="1">
        <f t="array" ref="Z4270">_xlfn.IFS(K4270&lt;=5,"Excellent",K4270&lt;=10,"Good",TRUE,"Delayed")</f>
        <v>Good</v>
      </c>
      <c r="AA4270" s="5" t="str">
        <f>_xlfn.XLOOKUP(Table1[[#This Row],[Shipment_ID]],A:A,E:E)</f>
        <v>MSC</v>
      </c>
      <c r="AB4270" s="5">
        <f t="shared" si="66"/>
        <v>8016.55</v>
      </c>
    </row>
    <row r="4271" spans="1:28">
      <c r="A4271" t="s">
        <v>4465</v>
      </c>
      <c r="B4271" s="1">
        <v>45968</v>
      </c>
      <c r="C4271" t="s">
        <v>121</v>
      </c>
      <c r="D4271" t="s">
        <v>72</v>
      </c>
      <c r="E4271" t="s">
        <v>42</v>
      </c>
      <c r="F4271" t="s">
        <v>32</v>
      </c>
      <c r="G4271" t="s">
        <v>52</v>
      </c>
      <c r="H4271">
        <v>16.21</v>
      </c>
      <c r="I4271">
        <v>2275</v>
      </c>
      <c r="J4271">
        <v>103.79</v>
      </c>
      <c r="K4271">
        <v>6</v>
      </c>
      <c r="L4271" t="s">
        <v>68</v>
      </c>
      <c r="M4271" t="s">
        <v>45</v>
      </c>
      <c r="N4271">
        <v>58343.8</v>
      </c>
      <c r="O4271" t="s">
        <v>118</v>
      </c>
      <c r="P4271" t="s">
        <v>37</v>
      </c>
      <c r="Q4271">
        <v>86.22</v>
      </c>
      <c r="R4271">
        <v>5198.3999999999996</v>
      </c>
      <c r="S4271">
        <v>2474.8200000000002</v>
      </c>
      <c r="T4271">
        <v>8673.1200000000008</v>
      </c>
      <c r="U4271" t="str">
        <f>TEXT(Table1[[#This Row],[Booking_Date]],"mmm")</f>
        <v>Nov</v>
      </c>
      <c r="V4271">
        <f>YEAR(Table1[[#This Row],[Booking_Date]])</f>
        <v>2025</v>
      </c>
      <c r="W4271" t="s">
        <v>104</v>
      </c>
      <c r="X4271" t="str">
        <f>IF(Table1[[#This Row],[Freight_Cost]]&gt;50000,"High","Low")</f>
        <v>High</v>
      </c>
      <c r="Y4271" s="5" t="str">
        <f>IF(Table1[[#This Row],[Profit]]&gt;10000,"Good","Average")</f>
        <v>Average</v>
      </c>
      <c r="Z4271" s="5" t="str" cm="1">
        <f t="array" ref="Z4271">_xlfn.IFS(K4271&lt;=5,"Excellent",K4271&lt;=10,"Good",TRUE,"Delayed")</f>
        <v>Good</v>
      </c>
      <c r="AA4271" s="5" t="str">
        <f>_xlfn.XLOOKUP(Table1[[#This Row],[Shipment_ID]],A:A,E:E)</f>
        <v>CMA CGM</v>
      </c>
      <c r="AB4271" s="5">
        <f t="shared" si="66"/>
        <v>8673.1200000000008</v>
      </c>
    </row>
    <row r="4272" spans="1:28">
      <c r="A4272" t="s">
        <v>4466</v>
      </c>
      <c r="B4272" s="1">
        <v>45782</v>
      </c>
      <c r="C4272" t="s">
        <v>50</v>
      </c>
      <c r="D4272" t="s">
        <v>56</v>
      </c>
      <c r="E4272" t="s">
        <v>99</v>
      </c>
      <c r="F4272" t="s">
        <v>58</v>
      </c>
      <c r="G4272" t="s">
        <v>84</v>
      </c>
      <c r="H4272">
        <v>16.309999999999999</v>
      </c>
      <c r="I4272">
        <v>1975</v>
      </c>
      <c r="J4272">
        <v>96.69</v>
      </c>
      <c r="K4272">
        <v>5</v>
      </c>
      <c r="L4272" t="s">
        <v>44</v>
      </c>
      <c r="M4272" t="s">
        <v>35</v>
      </c>
      <c r="N4272">
        <v>65981.8</v>
      </c>
      <c r="O4272" t="s">
        <v>113</v>
      </c>
      <c r="P4272" t="s">
        <v>70</v>
      </c>
      <c r="Q4272">
        <v>86.75</v>
      </c>
      <c r="R4272">
        <v>4602.3999999999996</v>
      </c>
      <c r="S4272">
        <v>2705.9</v>
      </c>
      <c r="T4272">
        <v>10004.879999999999</v>
      </c>
      <c r="U4272" t="str">
        <f>TEXT(Table1[[#This Row],[Booking_Date]],"mmm")</f>
        <v>May</v>
      </c>
      <c r="V4272">
        <f>YEAR(Table1[[#This Row],[Booking_Date]])</f>
        <v>2025</v>
      </c>
      <c r="W4272" t="s">
        <v>75</v>
      </c>
      <c r="X4272" t="str">
        <f>IF(Table1[[#This Row],[Freight_Cost]]&gt;50000,"High","Low")</f>
        <v>High</v>
      </c>
      <c r="Y4272" s="5" t="str">
        <f>IF(Table1[[#This Row],[Profit]]&gt;10000,"Good","Average")</f>
        <v>Good</v>
      </c>
      <c r="Z4272" s="5" t="str" cm="1">
        <f t="array" ref="Z4272">_xlfn.IFS(K4272&lt;=5,"Excellent",K4272&lt;=10,"Good",TRUE,"Delayed")</f>
        <v>Excellent</v>
      </c>
      <c r="AA4272" s="5" t="str">
        <f>_xlfn.XLOOKUP(Table1[[#This Row],[Shipment_ID]],A:A,E:E)</f>
        <v>ONE</v>
      </c>
      <c r="AB4272" s="5">
        <f t="shared" si="66"/>
        <v>10004.879999999999</v>
      </c>
    </row>
    <row r="4273" spans="1:28">
      <c r="A4273" t="s">
        <v>4467</v>
      </c>
      <c r="B4273" s="1">
        <v>46012</v>
      </c>
      <c r="C4273" t="s">
        <v>50</v>
      </c>
      <c r="D4273" t="s">
        <v>82</v>
      </c>
      <c r="E4273" t="s">
        <v>31</v>
      </c>
      <c r="F4273" t="s">
        <v>58</v>
      </c>
      <c r="G4273" t="s">
        <v>67</v>
      </c>
      <c r="H4273">
        <v>11.26</v>
      </c>
      <c r="I4273">
        <v>1831</v>
      </c>
      <c r="J4273">
        <v>94.54</v>
      </c>
      <c r="K4273">
        <v>6</v>
      </c>
      <c r="L4273" t="s">
        <v>68</v>
      </c>
      <c r="M4273" t="s">
        <v>35</v>
      </c>
      <c r="N4273">
        <v>61950.8</v>
      </c>
      <c r="O4273" t="s">
        <v>564</v>
      </c>
      <c r="P4273" t="s">
        <v>74</v>
      </c>
      <c r="Q4273">
        <v>85.81</v>
      </c>
      <c r="R4273">
        <v>4112.3999999999996</v>
      </c>
      <c r="S4273">
        <v>2705.87</v>
      </c>
      <c r="T4273">
        <v>7277.25</v>
      </c>
      <c r="U4273" t="str">
        <f>TEXT(Table1[[#This Row],[Booking_Date]],"mmm")</f>
        <v>Dec</v>
      </c>
      <c r="V4273">
        <f>YEAR(Table1[[#This Row],[Booking_Date]])</f>
        <v>2025</v>
      </c>
      <c r="W4273" t="s">
        <v>104</v>
      </c>
      <c r="X4273" t="str">
        <f>IF(Table1[[#This Row],[Freight_Cost]]&gt;50000,"High","Low")</f>
        <v>High</v>
      </c>
      <c r="Y4273" s="5" t="str">
        <f>IF(Table1[[#This Row],[Profit]]&gt;10000,"Good","Average")</f>
        <v>Average</v>
      </c>
      <c r="Z4273" s="5" t="str" cm="1">
        <f t="array" ref="Z4273">_xlfn.IFS(K4273&lt;=5,"Excellent",K4273&lt;=10,"Good",TRUE,"Delayed")</f>
        <v>Good</v>
      </c>
      <c r="AA4273" s="5" t="str">
        <f>_xlfn.XLOOKUP(Table1[[#This Row],[Shipment_ID]],A:A,E:E)</f>
        <v>Hapag-Lloyd</v>
      </c>
      <c r="AB4273" s="5">
        <f t="shared" si="66"/>
        <v>7277.25</v>
      </c>
    </row>
    <row r="4274" spans="1:28">
      <c r="A4274" t="s">
        <v>4468</v>
      </c>
      <c r="B4274" s="1">
        <v>45883</v>
      </c>
      <c r="C4274" t="s">
        <v>29</v>
      </c>
      <c r="D4274" t="s">
        <v>51</v>
      </c>
      <c r="E4274" t="s">
        <v>31</v>
      </c>
      <c r="F4274" t="s">
        <v>32</v>
      </c>
      <c r="G4274" t="s">
        <v>90</v>
      </c>
      <c r="H4274">
        <v>27.09</v>
      </c>
      <c r="I4274">
        <v>467</v>
      </c>
      <c r="J4274">
        <v>87.72</v>
      </c>
      <c r="K4274">
        <v>2</v>
      </c>
      <c r="L4274" t="s">
        <v>68</v>
      </c>
      <c r="M4274" t="s">
        <v>45</v>
      </c>
      <c r="N4274">
        <v>44511.4</v>
      </c>
      <c r="O4274" t="s">
        <v>507</v>
      </c>
      <c r="P4274" t="s">
        <v>54</v>
      </c>
      <c r="Q4274">
        <v>85</v>
      </c>
      <c r="R4274">
        <v>2017.6</v>
      </c>
      <c r="S4274">
        <v>2258.87</v>
      </c>
      <c r="T4274">
        <v>7510.53</v>
      </c>
      <c r="U4274" t="str">
        <f>TEXT(Table1[[#This Row],[Booking_Date]],"mmm")</f>
        <v>Aug</v>
      </c>
      <c r="V4274">
        <f>YEAR(Table1[[#This Row],[Booking_Date]])</f>
        <v>2025</v>
      </c>
      <c r="W4274" t="s">
        <v>48</v>
      </c>
      <c r="X4274" t="str">
        <f>IF(Table1[[#This Row],[Freight_Cost]]&gt;50000,"High","Low")</f>
        <v>Low</v>
      </c>
      <c r="Y4274" s="5" t="str">
        <f>IF(Table1[[#This Row],[Profit]]&gt;10000,"Good","Average")</f>
        <v>Average</v>
      </c>
      <c r="Z4274" s="5" t="str" cm="1">
        <f t="array" ref="Z4274">_xlfn.IFS(K4274&lt;=5,"Excellent",K4274&lt;=10,"Good",TRUE,"Delayed")</f>
        <v>Excellent</v>
      </c>
      <c r="AA4274" s="5" t="str">
        <f>_xlfn.XLOOKUP(Table1[[#This Row],[Shipment_ID]],A:A,E:E)</f>
        <v>Hapag-Lloyd</v>
      </c>
      <c r="AB4274" s="5">
        <f t="shared" si="66"/>
        <v>7510.53</v>
      </c>
    </row>
    <row r="4275" spans="1:28">
      <c r="A4275" t="s">
        <v>4469</v>
      </c>
      <c r="B4275" s="1">
        <v>45794</v>
      </c>
      <c r="C4275" t="s">
        <v>121</v>
      </c>
      <c r="D4275" t="s">
        <v>30</v>
      </c>
      <c r="E4275" t="s">
        <v>42</v>
      </c>
      <c r="F4275" t="s">
        <v>32</v>
      </c>
      <c r="G4275" t="s">
        <v>84</v>
      </c>
      <c r="H4275">
        <v>19.440000000000001</v>
      </c>
      <c r="I4275">
        <v>527</v>
      </c>
      <c r="J4275">
        <v>93.92</v>
      </c>
      <c r="K4275">
        <v>2</v>
      </c>
      <c r="L4275" t="s">
        <v>68</v>
      </c>
      <c r="M4275" t="s">
        <v>45</v>
      </c>
      <c r="N4275">
        <v>39090.400000000001</v>
      </c>
      <c r="O4275" t="s">
        <v>425</v>
      </c>
      <c r="P4275" t="s">
        <v>37</v>
      </c>
      <c r="Q4275">
        <v>81.44</v>
      </c>
      <c r="R4275">
        <v>1831.6</v>
      </c>
      <c r="S4275">
        <v>2783.22</v>
      </c>
      <c r="T4275">
        <v>5382.79</v>
      </c>
      <c r="U4275" t="str">
        <f>TEXT(Table1[[#This Row],[Booking_Date]],"mmm")</f>
        <v>May</v>
      </c>
      <c r="V4275">
        <f>YEAR(Table1[[#This Row],[Booking_Date]])</f>
        <v>2025</v>
      </c>
      <c r="W4275" t="s">
        <v>75</v>
      </c>
      <c r="X4275" t="str">
        <f>IF(Table1[[#This Row],[Freight_Cost]]&gt;50000,"High","Low")</f>
        <v>Low</v>
      </c>
      <c r="Y4275" s="5" t="str">
        <f>IF(Table1[[#This Row],[Profit]]&gt;10000,"Good","Average")</f>
        <v>Average</v>
      </c>
      <c r="Z4275" s="5" t="str" cm="1">
        <f t="array" ref="Z4275">_xlfn.IFS(K4275&lt;=5,"Excellent",K4275&lt;=10,"Good",TRUE,"Delayed")</f>
        <v>Excellent</v>
      </c>
      <c r="AA4275" s="5" t="str">
        <f>_xlfn.XLOOKUP(Table1[[#This Row],[Shipment_ID]],A:A,E:E)</f>
        <v>CMA CGM</v>
      </c>
      <c r="AB4275" s="5">
        <f t="shared" si="66"/>
        <v>5382.79</v>
      </c>
    </row>
    <row r="4276" spans="1:28">
      <c r="A4276" t="s">
        <v>4470</v>
      </c>
      <c r="B4276" s="1">
        <v>45741</v>
      </c>
      <c r="C4276" t="s">
        <v>50</v>
      </c>
      <c r="D4276" t="s">
        <v>82</v>
      </c>
      <c r="E4276" t="s">
        <v>102</v>
      </c>
      <c r="F4276" t="s">
        <v>58</v>
      </c>
      <c r="G4276" t="s">
        <v>84</v>
      </c>
      <c r="H4276">
        <v>18.760000000000002</v>
      </c>
      <c r="I4276">
        <v>2097</v>
      </c>
      <c r="J4276">
        <v>94.36</v>
      </c>
      <c r="K4276">
        <v>7</v>
      </c>
      <c r="L4276" t="s">
        <v>68</v>
      </c>
      <c r="M4276" t="s">
        <v>45</v>
      </c>
      <c r="N4276">
        <v>69371.199999999997</v>
      </c>
      <c r="O4276" t="s">
        <v>254</v>
      </c>
      <c r="P4276" t="s">
        <v>70</v>
      </c>
      <c r="Q4276">
        <v>84.33</v>
      </c>
      <c r="R4276">
        <v>4944.3999999999996</v>
      </c>
      <c r="S4276">
        <v>2928.56</v>
      </c>
      <c r="T4276">
        <v>6566.7</v>
      </c>
      <c r="U4276" t="str">
        <f>TEXT(Table1[[#This Row],[Booking_Date]],"mmm")</f>
        <v>Mar</v>
      </c>
      <c r="V4276">
        <f>YEAR(Table1[[#This Row],[Booking_Date]])</f>
        <v>2025</v>
      </c>
      <c r="W4276" t="s">
        <v>38</v>
      </c>
      <c r="X4276" t="str">
        <f>IF(Table1[[#This Row],[Freight_Cost]]&gt;50000,"High","Low")</f>
        <v>High</v>
      </c>
      <c r="Y4276" s="5" t="str">
        <f>IF(Table1[[#This Row],[Profit]]&gt;10000,"Good","Average")</f>
        <v>Average</v>
      </c>
      <c r="Z4276" s="5" t="str" cm="1">
        <f t="array" ref="Z4276">_xlfn.IFS(K4276&lt;=5,"Excellent",K4276&lt;=10,"Good",TRUE,"Delayed")</f>
        <v>Good</v>
      </c>
      <c r="AA4276" s="5" t="str">
        <f>_xlfn.XLOOKUP(Table1[[#This Row],[Shipment_ID]],A:A,E:E)</f>
        <v>Maersk</v>
      </c>
      <c r="AB4276" s="5">
        <f t="shared" si="66"/>
        <v>6566.7</v>
      </c>
    </row>
    <row r="4277" spans="1:28">
      <c r="A4277" t="s">
        <v>4471</v>
      </c>
      <c r="B4277" s="1">
        <v>45330</v>
      </c>
      <c r="C4277" t="s">
        <v>40</v>
      </c>
      <c r="D4277" t="s">
        <v>65</v>
      </c>
      <c r="E4277" t="s">
        <v>99</v>
      </c>
      <c r="F4277" t="s">
        <v>58</v>
      </c>
      <c r="G4277" t="s">
        <v>67</v>
      </c>
      <c r="H4277">
        <v>15.85</v>
      </c>
      <c r="I4277">
        <v>1891</v>
      </c>
      <c r="J4277">
        <v>101.56</v>
      </c>
      <c r="K4277">
        <v>5</v>
      </c>
      <c r="L4277" t="s">
        <v>34</v>
      </c>
      <c r="M4277" t="s">
        <v>45</v>
      </c>
      <c r="N4277">
        <v>67644.2</v>
      </c>
      <c r="O4277" t="s">
        <v>262</v>
      </c>
      <c r="P4277" t="s">
        <v>47</v>
      </c>
      <c r="Q4277">
        <v>82.58</v>
      </c>
      <c r="R4277">
        <v>4416</v>
      </c>
      <c r="S4277">
        <v>3960.05</v>
      </c>
      <c r="T4277">
        <v>9321.76</v>
      </c>
      <c r="U4277" t="str">
        <f>TEXT(Table1[[#This Row],[Booking_Date]],"mmm")</f>
        <v>Feb</v>
      </c>
      <c r="V4277">
        <f>YEAR(Table1[[#This Row],[Booking_Date]])</f>
        <v>2024</v>
      </c>
      <c r="W4277" t="s">
        <v>38</v>
      </c>
      <c r="X4277" t="str">
        <f>IF(Table1[[#This Row],[Freight_Cost]]&gt;50000,"High","Low")</f>
        <v>High</v>
      </c>
      <c r="Y4277" s="5" t="str">
        <f>IF(Table1[[#This Row],[Profit]]&gt;10000,"Good","Average")</f>
        <v>Average</v>
      </c>
      <c r="Z4277" s="5" t="str" cm="1">
        <f t="array" ref="Z4277">_xlfn.IFS(K4277&lt;=5,"Excellent",K4277&lt;=10,"Good",TRUE,"Delayed")</f>
        <v>Excellent</v>
      </c>
      <c r="AA4277" s="5" t="str">
        <f>_xlfn.XLOOKUP(Table1[[#This Row],[Shipment_ID]],A:A,E:E)</f>
        <v>ONE</v>
      </c>
      <c r="AB4277" s="5">
        <f t="shared" si="66"/>
        <v>9321.76</v>
      </c>
    </row>
    <row r="4278" spans="1:28">
      <c r="A4278" t="s">
        <v>4472</v>
      </c>
      <c r="B4278" s="1">
        <v>45698</v>
      </c>
      <c r="C4278" t="s">
        <v>64</v>
      </c>
      <c r="D4278" t="s">
        <v>56</v>
      </c>
      <c r="E4278" t="s">
        <v>83</v>
      </c>
      <c r="F4278" t="s">
        <v>58</v>
      </c>
      <c r="G4278" t="s">
        <v>84</v>
      </c>
      <c r="H4278">
        <v>23.99</v>
      </c>
      <c r="I4278">
        <v>921</v>
      </c>
      <c r="J4278">
        <v>104.72</v>
      </c>
      <c r="K4278">
        <v>2</v>
      </c>
      <c r="L4278" t="s">
        <v>34</v>
      </c>
      <c r="M4278" t="s">
        <v>45</v>
      </c>
      <c r="N4278">
        <v>63709.4</v>
      </c>
      <c r="O4278" t="s">
        <v>598</v>
      </c>
      <c r="P4278" t="s">
        <v>37</v>
      </c>
      <c r="Q4278">
        <v>84.59</v>
      </c>
      <c r="R4278">
        <v>2801.6</v>
      </c>
      <c r="S4278">
        <v>2038.58</v>
      </c>
      <c r="T4278">
        <v>6907.26</v>
      </c>
      <c r="U4278" t="str">
        <f>TEXT(Table1[[#This Row],[Booking_Date]],"mmm")</f>
        <v>Feb</v>
      </c>
      <c r="V4278">
        <f>YEAR(Table1[[#This Row],[Booking_Date]])</f>
        <v>2025</v>
      </c>
      <c r="W4278" t="s">
        <v>38</v>
      </c>
      <c r="X4278" t="str">
        <f>IF(Table1[[#This Row],[Freight_Cost]]&gt;50000,"High","Low")</f>
        <v>High</v>
      </c>
      <c r="Y4278" s="5" t="str">
        <f>IF(Table1[[#This Row],[Profit]]&gt;10000,"Good","Average")</f>
        <v>Average</v>
      </c>
      <c r="Z4278" s="5" t="str" cm="1">
        <f t="array" ref="Z4278">_xlfn.IFS(K4278&lt;=5,"Excellent",K4278&lt;=10,"Good",TRUE,"Delayed")</f>
        <v>Excellent</v>
      </c>
      <c r="AA4278" s="5" t="str">
        <f>_xlfn.XLOOKUP(Table1[[#This Row],[Shipment_ID]],A:A,E:E)</f>
        <v>MSC</v>
      </c>
      <c r="AB4278" s="5">
        <f t="shared" si="66"/>
        <v>6907.26</v>
      </c>
    </row>
    <row r="4279" spans="1:28">
      <c r="A4279" t="s">
        <v>4473</v>
      </c>
      <c r="B4279" s="1">
        <v>45463</v>
      </c>
      <c r="C4279" t="s">
        <v>40</v>
      </c>
      <c r="D4279" t="s">
        <v>65</v>
      </c>
      <c r="E4279" t="s">
        <v>57</v>
      </c>
      <c r="F4279" t="s">
        <v>32</v>
      </c>
      <c r="G4279" t="s">
        <v>52</v>
      </c>
      <c r="H4279">
        <v>26.31</v>
      </c>
      <c r="I4279">
        <v>1413</v>
      </c>
      <c r="J4279">
        <v>87.76</v>
      </c>
      <c r="K4279">
        <v>4</v>
      </c>
      <c r="L4279" t="s">
        <v>34</v>
      </c>
      <c r="M4279" t="s">
        <v>35</v>
      </c>
      <c r="N4279">
        <v>60166.2</v>
      </c>
      <c r="O4279" t="s">
        <v>792</v>
      </c>
      <c r="P4279" t="s">
        <v>74</v>
      </c>
      <c r="Q4279">
        <v>86.82</v>
      </c>
      <c r="R4279">
        <v>3878.4</v>
      </c>
      <c r="S4279">
        <v>2345.37</v>
      </c>
      <c r="T4279">
        <v>10153.08</v>
      </c>
      <c r="U4279" t="str">
        <f>TEXT(Table1[[#This Row],[Booking_Date]],"mmm")</f>
        <v>Jun</v>
      </c>
      <c r="V4279">
        <f>YEAR(Table1[[#This Row],[Booking_Date]])</f>
        <v>2024</v>
      </c>
      <c r="W4279" t="s">
        <v>75</v>
      </c>
      <c r="X4279" t="str">
        <f>IF(Table1[[#This Row],[Freight_Cost]]&gt;50000,"High","Low")</f>
        <v>High</v>
      </c>
      <c r="Y4279" s="5" t="str">
        <f>IF(Table1[[#This Row],[Profit]]&gt;10000,"Good","Average")</f>
        <v>Good</v>
      </c>
      <c r="Z4279" s="5" t="str" cm="1">
        <f t="array" ref="Z4279">_xlfn.IFS(K4279&lt;=5,"Excellent",K4279&lt;=10,"Good",TRUE,"Delayed")</f>
        <v>Excellent</v>
      </c>
      <c r="AA4279" s="5" t="str">
        <f>_xlfn.XLOOKUP(Table1[[#This Row],[Shipment_ID]],A:A,E:E)</f>
        <v>Evergreen</v>
      </c>
      <c r="AB4279" s="5">
        <f t="shared" si="66"/>
        <v>10153.08</v>
      </c>
    </row>
    <row r="4280" spans="1:28">
      <c r="A4280" t="s">
        <v>4474</v>
      </c>
      <c r="B4280" s="1">
        <v>45705</v>
      </c>
      <c r="C4280" t="s">
        <v>121</v>
      </c>
      <c r="D4280" t="s">
        <v>56</v>
      </c>
      <c r="E4280" t="s">
        <v>99</v>
      </c>
      <c r="F4280" t="s">
        <v>32</v>
      </c>
      <c r="G4280" t="s">
        <v>52</v>
      </c>
      <c r="H4280">
        <v>13.92</v>
      </c>
      <c r="I4280">
        <v>684</v>
      </c>
      <c r="J4280">
        <v>96.32</v>
      </c>
      <c r="K4280">
        <v>3</v>
      </c>
      <c r="L4280" t="s">
        <v>44</v>
      </c>
      <c r="M4280" t="s">
        <v>60</v>
      </c>
      <c r="N4280">
        <v>32294.400000000001</v>
      </c>
      <c r="O4280" t="s">
        <v>109</v>
      </c>
      <c r="P4280" t="s">
        <v>62</v>
      </c>
      <c r="Q4280">
        <v>87.75</v>
      </c>
      <c r="R4280">
        <v>1924.8</v>
      </c>
      <c r="S4280">
        <v>4378.07</v>
      </c>
      <c r="T4280">
        <v>4133.3999999999996</v>
      </c>
      <c r="U4280" t="str">
        <f>TEXT(Table1[[#This Row],[Booking_Date]],"mmm")</f>
        <v>Feb</v>
      </c>
      <c r="V4280">
        <f>YEAR(Table1[[#This Row],[Booking_Date]])</f>
        <v>2025</v>
      </c>
      <c r="W4280" t="s">
        <v>38</v>
      </c>
      <c r="X4280" t="str">
        <f>IF(Table1[[#This Row],[Freight_Cost]]&gt;50000,"High","Low")</f>
        <v>Low</v>
      </c>
      <c r="Y4280" s="5" t="str">
        <f>IF(Table1[[#This Row],[Profit]]&gt;10000,"Good","Average")</f>
        <v>Average</v>
      </c>
      <c r="Z4280" s="5" t="str" cm="1">
        <f t="array" ref="Z4280">_xlfn.IFS(K4280&lt;=5,"Excellent",K4280&lt;=10,"Good",TRUE,"Delayed")</f>
        <v>Excellent</v>
      </c>
      <c r="AA4280" s="5" t="str">
        <f>_xlfn.XLOOKUP(Table1[[#This Row],[Shipment_ID]],A:A,E:E)</f>
        <v>ONE</v>
      </c>
      <c r="AB4280" s="5">
        <f t="shared" si="66"/>
        <v>4133.3999999999996</v>
      </c>
    </row>
    <row r="4281" spans="1:28">
      <c r="A4281" t="s">
        <v>4475</v>
      </c>
      <c r="B4281" s="1">
        <v>45958</v>
      </c>
      <c r="C4281" t="s">
        <v>115</v>
      </c>
      <c r="D4281" t="s">
        <v>72</v>
      </c>
      <c r="E4281" t="s">
        <v>42</v>
      </c>
      <c r="F4281" t="s">
        <v>32</v>
      </c>
      <c r="G4281" t="s">
        <v>90</v>
      </c>
      <c r="H4281">
        <v>26.31</v>
      </c>
      <c r="I4281">
        <v>992</v>
      </c>
      <c r="J4281">
        <v>94.39</v>
      </c>
      <c r="K4281">
        <v>4</v>
      </c>
      <c r="L4281" t="s">
        <v>34</v>
      </c>
      <c r="M4281" t="s">
        <v>60</v>
      </c>
      <c r="N4281">
        <v>51909.8</v>
      </c>
      <c r="O4281" t="s">
        <v>343</v>
      </c>
      <c r="P4281" t="s">
        <v>70</v>
      </c>
      <c r="Q4281">
        <v>88.27</v>
      </c>
      <c r="R4281">
        <v>3036.4</v>
      </c>
      <c r="S4281">
        <v>3173.89</v>
      </c>
      <c r="T4281">
        <v>9014.42</v>
      </c>
      <c r="U4281" t="str">
        <f>TEXT(Table1[[#This Row],[Booking_Date]],"mmm")</f>
        <v>Oct</v>
      </c>
      <c r="V4281">
        <f>YEAR(Table1[[#This Row],[Booking_Date]])</f>
        <v>2025</v>
      </c>
      <c r="W4281" t="s">
        <v>104</v>
      </c>
      <c r="X4281" t="str">
        <f>IF(Table1[[#This Row],[Freight_Cost]]&gt;50000,"High","Low")</f>
        <v>High</v>
      </c>
      <c r="Y4281" s="5" t="str">
        <f>IF(Table1[[#This Row],[Profit]]&gt;10000,"Good","Average")</f>
        <v>Average</v>
      </c>
      <c r="Z4281" s="5" t="str" cm="1">
        <f t="array" ref="Z4281">_xlfn.IFS(K4281&lt;=5,"Excellent",K4281&lt;=10,"Good",TRUE,"Delayed")</f>
        <v>Excellent</v>
      </c>
      <c r="AA4281" s="5" t="str">
        <f>_xlfn.XLOOKUP(Table1[[#This Row],[Shipment_ID]],A:A,E:E)</f>
        <v>CMA CGM</v>
      </c>
      <c r="AB4281" s="5">
        <f t="shared" si="66"/>
        <v>9014.42</v>
      </c>
    </row>
    <row r="4282" spans="1:28">
      <c r="A4282" t="s">
        <v>4476</v>
      </c>
      <c r="B4282" s="1">
        <v>46131</v>
      </c>
      <c r="C4282" t="s">
        <v>121</v>
      </c>
      <c r="D4282" t="s">
        <v>51</v>
      </c>
      <c r="E4282" t="s">
        <v>102</v>
      </c>
      <c r="F4282" t="s">
        <v>32</v>
      </c>
      <c r="G4282" t="s">
        <v>84</v>
      </c>
      <c r="H4282">
        <v>10.87</v>
      </c>
      <c r="I4282">
        <v>1457</v>
      </c>
      <c r="J4282">
        <v>94.03</v>
      </c>
      <c r="K4282">
        <v>5</v>
      </c>
      <c r="L4282" t="s">
        <v>34</v>
      </c>
      <c r="M4282" t="s">
        <v>45</v>
      </c>
      <c r="N4282">
        <v>45050.6</v>
      </c>
      <c r="O4282" t="s">
        <v>395</v>
      </c>
      <c r="P4282" t="s">
        <v>54</v>
      </c>
      <c r="Q4282">
        <v>84.46</v>
      </c>
      <c r="R4282">
        <v>3348.8</v>
      </c>
      <c r="S4282">
        <v>3128.51</v>
      </c>
      <c r="T4282">
        <v>7402.89</v>
      </c>
      <c r="U4282" t="str">
        <f>TEXT(Table1[[#This Row],[Booking_Date]],"mmm")</f>
        <v>Apr</v>
      </c>
      <c r="V4282">
        <f>YEAR(Table1[[#This Row],[Booking_Date]])</f>
        <v>2026</v>
      </c>
      <c r="W4282" t="s">
        <v>75</v>
      </c>
      <c r="X4282" t="str">
        <f>IF(Table1[[#This Row],[Freight_Cost]]&gt;50000,"High","Low")</f>
        <v>Low</v>
      </c>
      <c r="Y4282" s="5" t="str">
        <f>IF(Table1[[#This Row],[Profit]]&gt;10000,"Good","Average")</f>
        <v>Average</v>
      </c>
      <c r="Z4282" s="5" t="str" cm="1">
        <f t="array" ref="Z4282">_xlfn.IFS(K4282&lt;=5,"Excellent",K4282&lt;=10,"Good",TRUE,"Delayed")</f>
        <v>Excellent</v>
      </c>
      <c r="AA4282" s="5" t="str">
        <f>_xlfn.XLOOKUP(Table1[[#This Row],[Shipment_ID]],A:A,E:E)</f>
        <v>Maersk</v>
      </c>
      <c r="AB4282" s="5">
        <f t="shared" si="66"/>
        <v>7402.89</v>
      </c>
    </row>
    <row r="4283" spans="1:28">
      <c r="A4283" t="s">
        <v>4477</v>
      </c>
      <c r="B4283" s="1">
        <v>45365</v>
      </c>
      <c r="C4283" t="s">
        <v>121</v>
      </c>
      <c r="D4283" t="s">
        <v>65</v>
      </c>
      <c r="E4283" t="s">
        <v>42</v>
      </c>
      <c r="F4283" t="s">
        <v>32</v>
      </c>
      <c r="G4283" t="s">
        <v>33</v>
      </c>
      <c r="H4283">
        <v>21.89</v>
      </c>
      <c r="I4283">
        <v>682</v>
      </c>
      <c r="J4283">
        <v>97.81</v>
      </c>
      <c r="K4283">
        <v>2</v>
      </c>
      <c r="L4283" t="s">
        <v>34</v>
      </c>
      <c r="M4283" t="s">
        <v>45</v>
      </c>
      <c r="N4283">
        <v>46122.2</v>
      </c>
      <c r="O4283" t="s">
        <v>135</v>
      </c>
      <c r="P4283" t="s">
        <v>47</v>
      </c>
      <c r="Q4283">
        <v>84.66</v>
      </c>
      <c r="R4283">
        <v>2239.6</v>
      </c>
      <c r="S4283">
        <v>4968.1099999999997</v>
      </c>
      <c r="T4283">
        <v>5802.61</v>
      </c>
      <c r="U4283" t="str">
        <f>TEXT(Table1[[#This Row],[Booking_Date]],"mmm")</f>
        <v>Mar</v>
      </c>
      <c r="V4283">
        <f>YEAR(Table1[[#This Row],[Booking_Date]])</f>
        <v>2024</v>
      </c>
      <c r="W4283" t="s">
        <v>38</v>
      </c>
      <c r="X4283" t="str">
        <f>IF(Table1[[#This Row],[Freight_Cost]]&gt;50000,"High","Low")</f>
        <v>Low</v>
      </c>
      <c r="Y4283" s="5" t="str">
        <f>IF(Table1[[#This Row],[Profit]]&gt;10000,"Good","Average")</f>
        <v>Average</v>
      </c>
      <c r="Z4283" s="5" t="str" cm="1">
        <f t="array" ref="Z4283">_xlfn.IFS(K4283&lt;=5,"Excellent",K4283&lt;=10,"Good",TRUE,"Delayed")</f>
        <v>Excellent</v>
      </c>
      <c r="AA4283" s="5" t="str">
        <f>_xlfn.XLOOKUP(Table1[[#This Row],[Shipment_ID]],A:A,E:E)</f>
        <v>CMA CGM</v>
      </c>
      <c r="AB4283" s="5">
        <f t="shared" si="66"/>
        <v>5802.61</v>
      </c>
    </row>
    <row r="4284" spans="1:28">
      <c r="A4284" t="s">
        <v>4478</v>
      </c>
      <c r="B4284" s="1">
        <v>45634</v>
      </c>
      <c r="C4284" t="s">
        <v>115</v>
      </c>
      <c r="D4284" t="s">
        <v>56</v>
      </c>
      <c r="E4284" t="s">
        <v>83</v>
      </c>
      <c r="F4284" t="s">
        <v>32</v>
      </c>
      <c r="G4284" t="s">
        <v>84</v>
      </c>
      <c r="H4284">
        <v>20.39</v>
      </c>
      <c r="I4284">
        <v>1263</v>
      </c>
      <c r="J4284">
        <v>101.91</v>
      </c>
      <c r="K4284">
        <v>4</v>
      </c>
      <c r="L4284" t="s">
        <v>34</v>
      </c>
      <c r="M4284" t="s">
        <v>45</v>
      </c>
      <c r="N4284">
        <v>52236.2</v>
      </c>
      <c r="O4284" t="s">
        <v>93</v>
      </c>
      <c r="P4284" t="s">
        <v>74</v>
      </c>
      <c r="Q4284">
        <v>81.53</v>
      </c>
      <c r="R4284">
        <v>3341.6</v>
      </c>
      <c r="S4284">
        <v>2786.09</v>
      </c>
      <c r="T4284">
        <v>5469.54</v>
      </c>
      <c r="U4284" t="str">
        <f>TEXT(Table1[[#This Row],[Booking_Date]],"mmm")</f>
        <v>Dec</v>
      </c>
      <c r="V4284">
        <f>YEAR(Table1[[#This Row],[Booking_Date]])</f>
        <v>2024</v>
      </c>
      <c r="W4284" t="s">
        <v>104</v>
      </c>
      <c r="X4284" t="str">
        <f>IF(Table1[[#This Row],[Freight_Cost]]&gt;50000,"High","Low")</f>
        <v>High</v>
      </c>
      <c r="Y4284" s="5" t="str">
        <f>IF(Table1[[#This Row],[Profit]]&gt;10000,"Good","Average")</f>
        <v>Average</v>
      </c>
      <c r="Z4284" s="5" t="str" cm="1">
        <f t="array" ref="Z4284">_xlfn.IFS(K4284&lt;=5,"Excellent",K4284&lt;=10,"Good",TRUE,"Delayed")</f>
        <v>Excellent</v>
      </c>
      <c r="AA4284" s="5" t="str">
        <f>_xlfn.XLOOKUP(Table1[[#This Row],[Shipment_ID]],A:A,E:E)</f>
        <v>MSC</v>
      </c>
      <c r="AB4284" s="5">
        <f t="shared" si="66"/>
        <v>5469.54</v>
      </c>
    </row>
    <row r="4285" spans="1:28">
      <c r="A4285" t="s">
        <v>4479</v>
      </c>
      <c r="B4285" s="1">
        <v>45799</v>
      </c>
      <c r="C4285" t="s">
        <v>29</v>
      </c>
      <c r="D4285" t="s">
        <v>72</v>
      </c>
      <c r="E4285" t="s">
        <v>42</v>
      </c>
      <c r="F4285" t="s">
        <v>32</v>
      </c>
      <c r="G4285" t="s">
        <v>43</v>
      </c>
      <c r="H4285">
        <v>15.13</v>
      </c>
      <c r="I4285">
        <v>480</v>
      </c>
      <c r="J4285">
        <v>104.83</v>
      </c>
      <c r="K4285">
        <v>2</v>
      </c>
      <c r="L4285" t="s">
        <v>34</v>
      </c>
      <c r="M4285" t="s">
        <v>60</v>
      </c>
      <c r="N4285">
        <v>36956.6</v>
      </c>
      <c r="O4285" t="s">
        <v>266</v>
      </c>
      <c r="P4285" t="s">
        <v>62</v>
      </c>
      <c r="Q4285">
        <v>84.42</v>
      </c>
      <c r="R4285">
        <v>1565.2</v>
      </c>
      <c r="S4285">
        <v>3469.07</v>
      </c>
      <c r="T4285">
        <v>4080.46</v>
      </c>
      <c r="U4285" t="str">
        <f>TEXT(Table1[[#This Row],[Booking_Date]],"mmm")</f>
        <v>May</v>
      </c>
      <c r="V4285">
        <f>YEAR(Table1[[#This Row],[Booking_Date]])</f>
        <v>2025</v>
      </c>
      <c r="W4285" t="s">
        <v>75</v>
      </c>
      <c r="X4285" t="str">
        <f>IF(Table1[[#This Row],[Freight_Cost]]&gt;50000,"High","Low")</f>
        <v>Low</v>
      </c>
      <c r="Y4285" s="5" t="str">
        <f>IF(Table1[[#This Row],[Profit]]&gt;10000,"Good","Average")</f>
        <v>Average</v>
      </c>
      <c r="Z4285" s="5" t="str" cm="1">
        <f t="array" ref="Z4285">_xlfn.IFS(K4285&lt;=5,"Excellent",K4285&lt;=10,"Good",TRUE,"Delayed")</f>
        <v>Excellent</v>
      </c>
      <c r="AA4285" s="5" t="str">
        <f>_xlfn.XLOOKUP(Table1[[#This Row],[Shipment_ID]],A:A,E:E)</f>
        <v>CMA CGM</v>
      </c>
      <c r="AB4285" s="5">
        <f t="shared" si="66"/>
        <v>4080.46</v>
      </c>
    </row>
    <row r="4286" spans="1:28">
      <c r="A4286" t="s">
        <v>4480</v>
      </c>
      <c r="B4286" s="1">
        <v>45859</v>
      </c>
      <c r="C4286" t="s">
        <v>64</v>
      </c>
      <c r="D4286" t="s">
        <v>108</v>
      </c>
      <c r="E4286" t="s">
        <v>66</v>
      </c>
      <c r="F4286" t="s">
        <v>32</v>
      </c>
      <c r="G4286" t="s">
        <v>84</v>
      </c>
      <c r="H4286">
        <v>27.11</v>
      </c>
      <c r="I4286">
        <v>1859</v>
      </c>
      <c r="J4286">
        <v>101.72</v>
      </c>
      <c r="K4286">
        <v>4</v>
      </c>
      <c r="L4286" t="s">
        <v>34</v>
      </c>
      <c r="M4286" t="s">
        <v>60</v>
      </c>
      <c r="N4286">
        <v>63913.4</v>
      </c>
      <c r="O4286" t="s">
        <v>360</v>
      </c>
      <c r="P4286" t="s">
        <v>37</v>
      </c>
      <c r="Q4286">
        <v>86.64</v>
      </c>
      <c r="R4286">
        <v>4802.3999999999996</v>
      </c>
      <c r="S4286">
        <v>1757.39</v>
      </c>
      <c r="T4286">
        <v>9218.9699999999993</v>
      </c>
      <c r="U4286" t="str">
        <f>TEXT(Table1[[#This Row],[Booking_Date]],"mmm")</f>
        <v>Jul</v>
      </c>
      <c r="V4286">
        <f>YEAR(Table1[[#This Row],[Booking_Date]])</f>
        <v>2025</v>
      </c>
      <c r="W4286" t="s">
        <v>48</v>
      </c>
      <c r="X4286" t="str">
        <f>IF(Table1[[#This Row],[Freight_Cost]]&gt;50000,"High","Low")</f>
        <v>High</v>
      </c>
      <c r="Y4286" s="5" t="str">
        <f>IF(Table1[[#This Row],[Profit]]&gt;10000,"Good","Average")</f>
        <v>Average</v>
      </c>
      <c r="Z4286" s="5" t="str" cm="1">
        <f t="array" ref="Z4286">_xlfn.IFS(K4286&lt;=5,"Excellent",K4286&lt;=10,"Good",TRUE,"Delayed")</f>
        <v>Excellent</v>
      </c>
      <c r="AA4286" s="5" t="str">
        <f>_xlfn.XLOOKUP(Table1[[#This Row],[Shipment_ID]],A:A,E:E)</f>
        <v>COSCO</v>
      </c>
      <c r="AB4286" s="5">
        <f t="shared" si="66"/>
        <v>9218.9699999999993</v>
      </c>
    </row>
    <row r="4287" spans="1:28">
      <c r="A4287" t="s">
        <v>4481</v>
      </c>
      <c r="B4287" s="1">
        <v>45357</v>
      </c>
      <c r="C4287" t="s">
        <v>121</v>
      </c>
      <c r="D4287" t="s">
        <v>30</v>
      </c>
      <c r="E4287" t="s">
        <v>42</v>
      </c>
      <c r="F4287" t="s">
        <v>32</v>
      </c>
      <c r="G4287" t="s">
        <v>67</v>
      </c>
      <c r="H4287">
        <v>21.82</v>
      </c>
      <c r="I4287">
        <v>886</v>
      </c>
      <c r="J4287">
        <v>102.38</v>
      </c>
      <c r="K4287">
        <v>4</v>
      </c>
      <c r="L4287" t="s">
        <v>44</v>
      </c>
      <c r="M4287" t="s">
        <v>35</v>
      </c>
      <c r="N4287">
        <v>46555.6</v>
      </c>
      <c r="O4287" t="s">
        <v>259</v>
      </c>
      <c r="P4287" t="s">
        <v>62</v>
      </c>
      <c r="Q4287">
        <v>88.09</v>
      </c>
      <c r="R4287">
        <v>2644.8</v>
      </c>
      <c r="S4287">
        <v>1619.3</v>
      </c>
      <c r="T4287">
        <v>7607.54</v>
      </c>
      <c r="U4287" t="str">
        <f>TEXT(Table1[[#This Row],[Booking_Date]],"mmm")</f>
        <v>Mar</v>
      </c>
      <c r="V4287">
        <f>YEAR(Table1[[#This Row],[Booking_Date]])</f>
        <v>2024</v>
      </c>
      <c r="W4287" t="s">
        <v>38</v>
      </c>
      <c r="X4287" t="str">
        <f>IF(Table1[[#This Row],[Freight_Cost]]&gt;50000,"High","Low")</f>
        <v>Low</v>
      </c>
      <c r="Y4287" s="5" t="str">
        <f>IF(Table1[[#This Row],[Profit]]&gt;10000,"Good","Average")</f>
        <v>Average</v>
      </c>
      <c r="Z4287" s="5" t="str" cm="1">
        <f t="array" ref="Z4287">_xlfn.IFS(K4287&lt;=5,"Excellent",K4287&lt;=10,"Good",TRUE,"Delayed")</f>
        <v>Excellent</v>
      </c>
      <c r="AA4287" s="5" t="str">
        <f>_xlfn.XLOOKUP(Table1[[#This Row],[Shipment_ID]],A:A,E:E)</f>
        <v>CMA CGM</v>
      </c>
      <c r="AB4287" s="5">
        <f t="shared" si="66"/>
        <v>7607.54</v>
      </c>
    </row>
    <row r="4288" spans="1:28">
      <c r="A4288" t="s">
        <v>4482</v>
      </c>
      <c r="B4288" s="1">
        <v>45513</v>
      </c>
      <c r="C4288" t="s">
        <v>121</v>
      </c>
      <c r="D4288" t="s">
        <v>72</v>
      </c>
      <c r="E4288" t="s">
        <v>57</v>
      </c>
      <c r="F4288" t="s">
        <v>32</v>
      </c>
      <c r="G4288" t="s">
        <v>59</v>
      </c>
      <c r="H4288">
        <v>16.440000000000001</v>
      </c>
      <c r="I4288">
        <v>1586</v>
      </c>
      <c r="J4288">
        <v>95.71</v>
      </c>
      <c r="K4288">
        <v>4</v>
      </c>
      <c r="L4288" t="s">
        <v>34</v>
      </c>
      <c r="M4288" t="s">
        <v>45</v>
      </c>
      <c r="N4288">
        <v>51813.2</v>
      </c>
      <c r="O4288" t="s">
        <v>593</v>
      </c>
      <c r="P4288" t="s">
        <v>54</v>
      </c>
      <c r="Q4288">
        <v>87.42</v>
      </c>
      <c r="R4288">
        <v>3829.6</v>
      </c>
      <c r="S4288">
        <v>3643.84</v>
      </c>
      <c r="T4288">
        <v>4691.29</v>
      </c>
      <c r="U4288" t="str">
        <f>TEXT(Table1[[#This Row],[Booking_Date]],"mmm")</f>
        <v>Aug</v>
      </c>
      <c r="V4288">
        <f>YEAR(Table1[[#This Row],[Booking_Date]])</f>
        <v>2024</v>
      </c>
      <c r="W4288" t="s">
        <v>48</v>
      </c>
      <c r="X4288" t="str">
        <f>IF(Table1[[#This Row],[Freight_Cost]]&gt;50000,"High","Low")</f>
        <v>High</v>
      </c>
      <c r="Y4288" s="5" t="str">
        <f>IF(Table1[[#This Row],[Profit]]&gt;10000,"Good","Average")</f>
        <v>Average</v>
      </c>
      <c r="Z4288" s="5" t="str" cm="1">
        <f t="array" ref="Z4288">_xlfn.IFS(K4288&lt;=5,"Excellent",K4288&lt;=10,"Good",TRUE,"Delayed")</f>
        <v>Excellent</v>
      </c>
      <c r="AA4288" s="5" t="str">
        <f>_xlfn.XLOOKUP(Table1[[#This Row],[Shipment_ID]],A:A,E:E)</f>
        <v>Evergreen</v>
      </c>
      <c r="AB4288" s="5">
        <f t="shared" si="66"/>
        <v>4691.29</v>
      </c>
    </row>
    <row r="4289" spans="1:28">
      <c r="A4289" t="s">
        <v>4483</v>
      </c>
      <c r="B4289" s="1">
        <v>46067</v>
      </c>
      <c r="C4289" t="s">
        <v>50</v>
      </c>
      <c r="D4289" t="s">
        <v>65</v>
      </c>
      <c r="E4289" t="s">
        <v>57</v>
      </c>
      <c r="F4289" t="s">
        <v>32</v>
      </c>
      <c r="G4289" t="s">
        <v>84</v>
      </c>
      <c r="H4289">
        <v>21.68</v>
      </c>
      <c r="I4289">
        <v>2569</v>
      </c>
      <c r="J4289">
        <v>97.36</v>
      </c>
      <c r="K4289">
        <v>7</v>
      </c>
      <c r="L4289" t="s">
        <v>44</v>
      </c>
      <c r="M4289" t="s">
        <v>45</v>
      </c>
      <c r="N4289">
        <v>63523.199999999997</v>
      </c>
      <c r="O4289" t="s">
        <v>307</v>
      </c>
      <c r="P4289" t="s">
        <v>54</v>
      </c>
      <c r="Q4289">
        <v>84.38</v>
      </c>
      <c r="R4289">
        <v>6005.2</v>
      </c>
      <c r="S4289">
        <v>4176.2299999999996</v>
      </c>
      <c r="T4289">
        <v>6918.56</v>
      </c>
      <c r="U4289" t="str">
        <f>TEXT(Table1[[#This Row],[Booking_Date]],"mmm")</f>
        <v>Feb</v>
      </c>
      <c r="V4289">
        <f>YEAR(Table1[[#This Row],[Booking_Date]])</f>
        <v>2026</v>
      </c>
      <c r="W4289" t="s">
        <v>38</v>
      </c>
      <c r="X4289" t="str">
        <f>IF(Table1[[#This Row],[Freight_Cost]]&gt;50000,"High","Low")</f>
        <v>High</v>
      </c>
      <c r="Y4289" s="5" t="str">
        <f>IF(Table1[[#This Row],[Profit]]&gt;10000,"Good","Average")</f>
        <v>Average</v>
      </c>
      <c r="Z4289" s="5" t="str" cm="1">
        <f t="array" ref="Z4289">_xlfn.IFS(K4289&lt;=5,"Excellent",K4289&lt;=10,"Good",TRUE,"Delayed")</f>
        <v>Good</v>
      </c>
      <c r="AA4289" s="5" t="str">
        <f>_xlfn.XLOOKUP(Table1[[#This Row],[Shipment_ID]],A:A,E:E)</f>
        <v>Evergreen</v>
      </c>
      <c r="AB4289" s="5">
        <f t="shared" si="66"/>
        <v>6918.56</v>
      </c>
    </row>
    <row r="4290" spans="1:28">
      <c r="A4290" t="s">
        <v>4484</v>
      </c>
      <c r="B4290" s="1">
        <v>46160</v>
      </c>
      <c r="C4290" t="s">
        <v>89</v>
      </c>
      <c r="D4290" t="s">
        <v>82</v>
      </c>
      <c r="E4290" t="s">
        <v>83</v>
      </c>
      <c r="F4290" t="s">
        <v>32</v>
      </c>
      <c r="G4290" t="s">
        <v>52</v>
      </c>
      <c r="H4290">
        <v>25.89</v>
      </c>
      <c r="I4290">
        <v>2103</v>
      </c>
      <c r="J4290">
        <v>96.15</v>
      </c>
      <c r="K4290">
        <v>6</v>
      </c>
      <c r="L4290" t="s">
        <v>44</v>
      </c>
      <c r="M4290" t="s">
        <v>60</v>
      </c>
      <c r="N4290">
        <v>60075</v>
      </c>
      <c r="O4290" t="s">
        <v>341</v>
      </c>
      <c r="P4290" t="s">
        <v>70</v>
      </c>
      <c r="Q4290">
        <v>88.77</v>
      </c>
      <c r="R4290">
        <v>5241.6000000000004</v>
      </c>
      <c r="S4290">
        <v>1709.19</v>
      </c>
      <c r="T4290">
        <v>6399.13</v>
      </c>
      <c r="U4290" t="str">
        <f>TEXT(Table1[[#This Row],[Booking_Date]],"mmm")</f>
        <v>May</v>
      </c>
      <c r="V4290">
        <f>YEAR(Table1[[#This Row],[Booking_Date]])</f>
        <v>2026</v>
      </c>
      <c r="W4290" t="s">
        <v>75</v>
      </c>
      <c r="X4290" t="str">
        <f>IF(Table1[[#This Row],[Freight_Cost]]&gt;50000,"High","Low")</f>
        <v>High</v>
      </c>
      <c r="Y4290" s="5" t="str">
        <f>IF(Table1[[#This Row],[Profit]]&gt;10000,"Good","Average")</f>
        <v>Average</v>
      </c>
      <c r="Z4290" s="5" t="str" cm="1">
        <f t="array" ref="Z4290">_xlfn.IFS(K4290&lt;=5,"Excellent",K4290&lt;=10,"Good",TRUE,"Delayed")</f>
        <v>Good</v>
      </c>
      <c r="AA4290" s="5" t="str">
        <f>_xlfn.XLOOKUP(Table1[[#This Row],[Shipment_ID]],A:A,E:E)</f>
        <v>MSC</v>
      </c>
      <c r="AB4290" s="5">
        <f t="shared" ref="AB4290:AB4353" si="67">INDEX(T:T,MATCH(A4290,A:A,0))</f>
        <v>6399.13</v>
      </c>
    </row>
    <row r="4291" spans="1:28">
      <c r="A4291" t="s">
        <v>4485</v>
      </c>
      <c r="B4291" s="1">
        <v>45433</v>
      </c>
      <c r="C4291" t="s">
        <v>64</v>
      </c>
      <c r="D4291" t="s">
        <v>30</v>
      </c>
      <c r="E4291" t="s">
        <v>99</v>
      </c>
      <c r="F4291" t="s">
        <v>32</v>
      </c>
      <c r="G4291" t="s">
        <v>90</v>
      </c>
      <c r="H4291">
        <v>21.91</v>
      </c>
      <c r="I4291">
        <v>1082</v>
      </c>
      <c r="J4291">
        <v>103.1</v>
      </c>
      <c r="K4291">
        <v>2</v>
      </c>
      <c r="L4291" t="s">
        <v>68</v>
      </c>
      <c r="M4291" t="s">
        <v>60</v>
      </c>
      <c r="N4291">
        <v>47575</v>
      </c>
      <c r="O4291" t="s">
        <v>479</v>
      </c>
      <c r="P4291" t="s">
        <v>37</v>
      </c>
      <c r="Q4291">
        <v>87.14</v>
      </c>
      <c r="R4291">
        <v>3040.4</v>
      </c>
      <c r="S4291">
        <v>4748.57</v>
      </c>
      <c r="T4291">
        <v>4092.2</v>
      </c>
      <c r="U4291" t="str">
        <f>TEXT(Table1[[#This Row],[Booking_Date]],"mmm")</f>
        <v>May</v>
      </c>
      <c r="V4291">
        <f>YEAR(Table1[[#This Row],[Booking_Date]])</f>
        <v>2024</v>
      </c>
      <c r="W4291" t="s">
        <v>75</v>
      </c>
      <c r="X4291" t="str">
        <f>IF(Table1[[#This Row],[Freight_Cost]]&gt;50000,"High","Low")</f>
        <v>Low</v>
      </c>
      <c r="Y4291" s="5" t="str">
        <f>IF(Table1[[#This Row],[Profit]]&gt;10000,"Good","Average")</f>
        <v>Average</v>
      </c>
      <c r="Z4291" s="5" t="str" cm="1">
        <f t="array" ref="Z4291">_xlfn.IFS(K4291&lt;=5,"Excellent",K4291&lt;=10,"Good",TRUE,"Delayed")</f>
        <v>Excellent</v>
      </c>
      <c r="AA4291" s="5" t="str">
        <f>_xlfn.XLOOKUP(Table1[[#This Row],[Shipment_ID]],A:A,E:E)</f>
        <v>ONE</v>
      </c>
      <c r="AB4291" s="5">
        <f t="shared" si="67"/>
        <v>4092.2</v>
      </c>
    </row>
    <row r="4292" spans="1:28">
      <c r="A4292" t="s">
        <v>4486</v>
      </c>
      <c r="B4292" s="1">
        <v>46151</v>
      </c>
      <c r="C4292" t="s">
        <v>115</v>
      </c>
      <c r="D4292" t="s">
        <v>108</v>
      </c>
      <c r="E4292" t="s">
        <v>42</v>
      </c>
      <c r="F4292" t="s">
        <v>58</v>
      </c>
      <c r="G4292" t="s">
        <v>52</v>
      </c>
      <c r="H4292">
        <v>11.49</v>
      </c>
      <c r="I4292">
        <v>2747</v>
      </c>
      <c r="J4292">
        <v>90.14</v>
      </c>
      <c r="K4292">
        <v>8</v>
      </c>
      <c r="L4292" t="s">
        <v>34</v>
      </c>
      <c r="M4292" t="s">
        <v>60</v>
      </c>
      <c r="N4292">
        <v>71121.8</v>
      </c>
      <c r="O4292" t="s">
        <v>175</v>
      </c>
      <c r="P4292" t="s">
        <v>47</v>
      </c>
      <c r="Q4292">
        <v>83.77</v>
      </c>
      <c r="R4292">
        <v>5953.6</v>
      </c>
      <c r="S4292">
        <v>3835.55</v>
      </c>
      <c r="T4292">
        <v>11144.6</v>
      </c>
      <c r="U4292" t="str">
        <f>TEXT(Table1[[#This Row],[Booking_Date]],"mmm")</f>
        <v>May</v>
      </c>
      <c r="V4292">
        <f>YEAR(Table1[[#This Row],[Booking_Date]])</f>
        <v>2026</v>
      </c>
      <c r="W4292" t="s">
        <v>75</v>
      </c>
      <c r="X4292" t="str">
        <f>IF(Table1[[#This Row],[Freight_Cost]]&gt;50000,"High","Low")</f>
        <v>High</v>
      </c>
      <c r="Y4292" s="5" t="str">
        <f>IF(Table1[[#This Row],[Profit]]&gt;10000,"Good","Average")</f>
        <v>Good</v>
      </c>
      <c r="Z4292" s="5" t="str" cm="1">
        <f t="array" ref="Z4292">_xlfn.IFS(K4292&lt;=5,"Excellent",K4292&lt;=10,"Good",TRUE,"Delayed")</f>
        <v>Good</v>
      </c>
      <c r="AA4292" s="5" t="str">
        <f>_xlfn.XLOOKUP(Table1[[#This Row],[Shipment_ID]],A:A,E:E)</f>
        <v>CMA CGM</v>
      </c>
      <c r="AB4292" s="5">
        <f t="shared" si="67"/>
        <v>11144.6</v>
      </c>
    </row>
    <row r="4293" spans="1:28">
      <c r="A4293" t="s">
        <v>4487</v>
      </c>
      <c r="B4293" s="1">
        <v>45391</v>
      </c>
      <c r="C4293" t="s">
        <v>40</v>
      </c>
      <c r="D4293" t="s">
        <v>82</v>
      </c>
      <c r="E4293" t="s">
        <v>66</v>
      </c>
      <c r="F4293" t="s">
        <v>58</v>
      </c>
      <c r="G4293" t="s">
        <v>43</v>
      </c>
      <c r="H4293">
        <v>22.81</v>
      </c>
      <c r="I4293">
        <v>2065</v>
      </c>
      <c r="J4293">
        <v>100.55</v>
      </c>
      <c r="K4293">
        <v>6</v>
      </c>
      <c r="L4293" t="s">
        <v>44</v>
      </c>
      <c r="M4293" t="s">
        <v>60</v>
      </c>
      <c r="N4293">
        <v>69375</v>
      </c>
      <c r="O4293" t="s">
        <v>350</v>
      </c>
      <c r="P4293" t="s">
        <v>74</v>
      </c>
      <c r="Q4293">
        <v>82.99</v>
      </c>
      <c r="R4293">
        <v>5042.3999999999996</v>
      </c>
      <c r="S4293">
        <v>3911.34</v>
      </c>
      <c r="T4293">
        <v>10561.12</v>
      </c>
      <c r="U4293" t="str">
        <f>TEXT(Table1[[#This Row],[Booking_Date]],"mmm")</f>
        <v>Apr</v>
      </c>
      <c r="V4293">
        <f>YEAR(Table1[[#This Row],[Booking_Date]])</f>
        <v>2024</v>
      </c>
      <c r="W4293" t="s">
        <v>75</v>
      </c>
      <c r="X4293" t="str">
        <f>IF(Table1[[#This Row],[Freight_Cost]]&gt;50000,"High","Low")</f>
        <v>High</v>
      </c>
      <c r="Y4293" s="5" t="str">
        <f>IF(Table1[[#This Row],[Profit]]&gt;10000,"Good","Average")</f>
        <v>Good</v>
      </c>
      <c r="Z4293" s="5" t="str" cm="1">
        <f t="array" ref="Z4293">_xlfn.IFS(K4293&lt;=5,"Excellent",K4293&lt;=10,"Good",TRUE,"Delayed")</f>
        <v>Good</v>
      </c>
      <c r="AA4293" s="5" t="str">
        <f>_xlfn.XLOOKUP(Table1[[#This Row],[Shipment_ID]],A:A,E:E)</f>
        <v>COSCO</v>
      </c>
      <c r="AB4293" s="5">
        <f t="shared" si="67"/>
        <v>10561.12</v>
      </c>
    </row>
    <row r="4294" spans="1:28">
      <c r="A4294" t="s">
        <v>4488</v>
      </c>
      <c r="B4294" s="1">
        <v>45578</v>
      </c>
      <c r="C4294" t="s">
        <v>50</v>
      </c>
      <c r="D4294" t="s">
        <v>41</v>
      </c>
      <c r="E4294" t="s">
        <v>99</v>
      </c>
      <c r="F4294" t="s">
        <v>58</v>
      </c>
      <c r="G4294" t="s">
        <v>84</v>
      </c>
      <c r="H4294">
        <v>16.809999999999999</v>
      </c>
      <c r="I4294">
        <v>1833</v>
      </c>
      <c r="J4294">
        <v>98.26</v>
      </c>
      <c r="K4294">
        <v>6</v>
      </c>
      <c r="L4294" t="s">
        <v>68</v>
      </c>
      <c r="M4294" t="s">
        <v>45</v>
      </c>
      <c r="N4294">
        <v>64916.2</v>
      </c>
      <c r="O4294" t="s">
        <v>454</v>
      </c>
      <c r="P4294" t="s">
        <v>37</v>
      </c>
      <c r="Q4294">
        <v>87.91</v>
      </c>
      <c r="R4294">
        <v>4338.3999999999996</v>
      </c>
      <c r="S4294">
        <v>4706.99</v>
      </c>
      <c r="T4294">
        <v>8078.21</v>
      </c>
      <c r="U4294" t="str">
        <f>TEXT(Table1[[#This Row],[Booking_Date]],"mmm")</f>
        <v>Oct</v>
      </c>
      <c r="V4294">
        <f>YEAR(Table1[[#This Row],[Booking_Date]])</f>
        <v>2024</v>
      </c>
      <c r="W4294" t="s">
        <v>104</v>
      </c>
      <c r="X4294" t="str">
        <f>IF(Table1[[#This Row],[Freight_Cost]]&gt;50000,"High","Low")</f>
        <v>High</v>
      </c>
      <c r="Y4294" s="5" t="str">
        <f>IF(Table1[[#This Row],[Profit]]&gt;10000,"Good","Average")</f>
        <v>Average</v>
      </c>
      <c r="Z4294" s="5" t="str" cm="1">
        <f t="array" ref="Z4294">_xlfn.IFS(K4294&lt;=5,"Excellent",K4294&lt;=10,"Good",TRUE,"Delayed")</f>
        <v>Good</v>
      </c>
      <c r="AA4294" s="5" t="str">
        <f>_xlfn.XLOOKUP(Table1[[#This Row],[Shipment_ID]],A:A,E:E)</f>
        <v>ONE</v>
      </c>
      <c r="AB4294" s="5">
        <f t="shared" si="67"/>
        <v>8078.21</v>
      </c>
    </row>
    <row r="4295" spans="1:28">
      <c r="A4295" t="s">
        <v>4489</v>
      </c>
      <c r="B4295" s="1">
        <v>46117</v>
      </c>
      <c r="C4295" t="s">
        <v>121</v>
      </c>
      <c r="D4295" t="s">
        <v>65</v>
      </c>
      <c r="E4295" t="s">
        <v>42</v>
      </c>
      <c r="F4295" t="s">
        <v>58</v>
      </c>
      <c r="G4295" t="s">
        <v>84</v>
      </c>
      <c r="H4295">
        <v>19.190000000000001</v>
      </c>
      <c r="I4295">
        <v>1615</v>
      </c>
      <c r="J4295">
        <v>101.8</v>
      </c>
      <c r="K4295">
        <v>5</v>
      </c>
      <c r="L4295" t="s">
        <v>68</v>
      </c>
      <c r="M4295" t="s">
        <v>35</v>
      </c>
      <c r="N4295">
        <v>67367</v>
      </c>
      <c r="O4295" t="s">
        <v>118</v>
      </c>
      <c r="P4295" t="s">
        <v>62</v>
      </c>
      <c r="Q4295">
        <v>87.12</v>
      </c>
      <c r="R4295">
        <v>3997.6</v>
      </c>
      <c r="S4295">
        <v>2347.65</v>
      </c>
      <c r="T4295">
        <v>11170.65</v>
      </c>
      <c r="U4295" t="str">
        <f>TEXT(Table1[[#This Row],[Booking_Date]],"mmm")</f>
        <v>Apr</v>
      </c>
      <c r="V4295">
        <f>YEAR(Table1[[#This Row],[Booking_Date]])</f>
        <v>2026</v>
      </c>
      <c r="W4295" t="s">
        <v>75</v>
      </c>
      <c r="X4295" t="str">
        <f>IF(Table1[[#This Row],[Freight_Cost]]&gt;50000,"High","Low")</f>
        <v>High</v>
      </c>
      <c r="Y4295" s="5" t="str">
        <f>IF(Table1[[#This Row],[Profit]]&gt;10000,"Good","Average")</f>
        <v>Good</v>
      </c>
      <c r="Z4295" s="5" t="str" cm="1">
        <f t="array" ref="Z4295">_xlfn.IFS(K4295&lt;=5,"Excellent",K4295&lt;=10,"Good",TRUE,"Delayed")</f>
        <v>Excellent</v>
      </c>
      <c r="AA4295" s="5" t="str">
        <f>_xlfn.XLOOKUP(Table1[[#This Row],[Shipment_ID]],A:A,E:E)</f>
        <v>CMA CGM</v>
      </c>
      <c r="AB4295" s="5">
        <f t="shared" si="67"/>
        <v>11170.65</v>
      </c>
    </row>
    <row r="4296" spans="1:28">
      <c r="A4296" t="s">
        <v>4490</v>
      </c>
      <c r="B4296" s="1">
        <v>45843</v>
      </c>
      <c r="C4296" t="s">
        <v>89</v>
      </c>
      <c r="D4296" t="s">
        <v>82</v>
      </c>
      <c r="E4296" t="s">
        <v>42</v>
      </c>
      <c r="F4296" t="s">
        <v>32</v>
      </c>
      <c r="G4296" t="s">
        <v>67</v>
      </c>
      <c r="H4296">
        <v>12.08</v>
      </c>
      <c r="I4296">
        <v>2431</v>
      </c>
      <c r="J4296">
        <v>85.27</v>
      </c>
      <c r="K4296">
        <v>6</v>
      </c>
      <c r="L4296" t="s">
        <v>34</v>
      </c>
      <c r="M4296" t="s">
        <v>35</v>
      </c>
      <c r="N4296">
        <v>59276.4</v>
      </c>
      <c r="O4296" t="s">
        <v>172</v>
      </c>
      <c r="P4296" t="s">
        <v>37</v>
      </c>
      <c r="Q4296">
        <v>82.03</v>
      </c>
      <c r="R4296">
        <v>5345.2</v>
      </c>
      <c r="S4296">
        <v>2533.2600000000002</v>
      </c>
      <c r="T4296">
        <v>10269.799999999999</v>
      </c>
      <c r="U4296" t="str">
        <f>TEXT(Table1[[#This Row],[Booking_Date]],"mmm")</f>
        <v>Jul</v>
      </c>
      <c r="V4296">
        <f>YEAR(Table1[[#This Row],[Booking_Date]])</f>
        <v>2025</v>
      </c>
      <c r="W4296" t="s">
        <v>48</v>
      </c>
      <c r="X4296" t="str">
        <f>IF(Table1[[#This Row],[Freight_Cost]]&gt;50000,"High","Low")</f>
        <v>High</v>
      </c>
      <c r="Y4296" s="5" t="str">
        <f>IF(Table1[[#This Row],[Profit]]&gt;10000,"Good","Average")</f>
        <v>Good</v>
      </c>
      <c r="Z4296" s="5" t="str" cm="1">
        <f t="array" ref="Z4296">_xlfn.IFS(K4296&lt;=5,"Excellent",K4296&lt;=10,"Good",TRUE,"Delayed")</f>
        <v>Good</v>
      </c>
      <c r="AA4296" s="5" t="str">
        <f>_xlfn.XLOOKUP(Table1[[#This Row],[Shipment_ID]],A:A,E:E)</f>
        <v>CMA CGM</v>
      </c>
      <c r="AB4296" s="5">
        <f t="shared" si="67"/>
        <v>10269.799999999999</v>
      </c>
    </row>
    <row r="4297" spans="1:28">
      <c r="A4297" t="s">
        <v>4491</v>
      </c>
      <c r="B4297" s="1">
        <v>46047</v>
      </c>
      <c r="C4297" t="s">
        <v>50</v>
      </c>
      <c r="D4297" t="s">
        <v>56</v>
      </c>
      <c r="E4297" t="s">
        <v>57</v>
      </c>
      <c r="F4297" t="s">
        <v>32</v>
      </c>
      <c r="G4297" t="s">
        <v>59</v>
      </c>
      <c r="H4297">
        <v>22.38</v>
      </c>
      <c r="I4297">
        <v>1037</v>
      </c>
      <c r="J4297">
        <v>99.91</v>
      </c>
      <c r="K4297">
        <v>4</v>
      </c>
      <c r="L4297" t="s">
        <v>34</v>
      </c>
      <c r="M4297" t="s">
        <v>60</v>
      </c>
      <c r="N4297">
        <v>49575.199999999997</v>
      </c>
      <c r="O4297" t="s">
        <v>53</v>
      </c>
      <c r="P4297" t="s">
        <v>78</v>
      </c>
      <c r="Q4297">
        <v>81.42</v>
      </c>
      <c r="R4297">
        <v>2969.2</v>
      </c>
      <c r="S4297">
        <v>3990.69</v>
      </c>
      <c r="T4297">
        <v>6422.98</v>
      </c>
      <c r="U4297" t="str">
        <f>TEXT(Table1[[#This Row],[Booking_Date]],"mmm")</f>
        <v>Jan</v>
      </c>
      <c r="V4297">
        <f>YEAR(Table1[[#This Row],[Booking_Date]])</f>
        <v>2026</v>
      </c>
      <c r="W4297" t="s">
        <v>38</v>
      </c>
      <c r="X4297" t="str">
        <f>IF(Table1[[#This Row],[Freight_Cost]]&gt;50000,"High","Low")</f>
        <v>Low</v>
      </c>
      <c r="Y4297" s="5" t="str">
        <f>IF(Table1[[#This Row],[Profit]]&gt;10000,"Good","Average")</f>
        <v>Average</v>
      </c>
      <c r="Z4297" s="5" t="str" cm="1">
        <f t="array" ref="Z4297">_xlfn.IFS(K4297&lt;=5,"Excellent",K4297&lt;=10,"Good",TRUE,"Delayed")</f>
        <v>Excellent</v>
      </c>
      <c r="AA4297" s="5" t="str">
        <f>_xlfn.XLOOKUP(Table1[[#This Row],[Shipment_ID]],A:A,E:E)</f>
        <v>Evergreen</v>
      </c>
      <c r="AB4297" s="5">
        <f t="shared" si="67"/>
        <v>6422.98</v>
      </c>
    </row>
    <row r="4298" spans="1:28">
      <c r="A4298" t="s">
        <v>4492</v>
      </c>
      <c r="B4298" s="1">
        <v>46144</v>
      </c>
      <c r="C4298" t="s">
        <v>50</v>
      </c>
      <c r="D4298" t="s">
        <v>56</v>
      </c>
      <c r="E4298" t="s">
        <v>66</v>
      </c>
      <c r="F4298" t="s">
        <v>32</v>
      </c>
      <c r="G4298" t="s">
        <v>33</v>
      </c>
      <c r="H4298">
        <v>24.05</v>
      </c>
      <c r="I4298">
        <v>719</v>
      </c>
      <c r="J4298">
        <v>89.18</v>
      </c>
      <c r="K4298">
        <v>2</v>
      </c>
      <c r="L4298" t="s">
        <v>34</v>
      </c>
      <c r="M4298" t="s">
        <v>45</v>
      </c>
      <c r="N4298">
        <v>47474.6</v>
      </c>
      <c r="O4298" t="s">
        <v>150</v>
      </c>
      <c r="P4298" t="s">
        <v>47</v>
      </c>
      <c r="Q4298">
        <v>85.61</v>
      </c>
      <c r="R4298">
        <v>2400</v>
      </c>
      <c r="S4298">
        <v>3870.78</v>
      </c>
      <c r="T4298">
        <v>7688.79</v>
      </c>
      <c r="U4298" t="str">
        <f>TEXT(Table1[[#This Row],[Booking_Date]],"mmm")</f>
        <v>May</v>
      </c>
      <c r="V4298">
        <f>YEAR(Table1[[#This Row],[Booking_Date]])</f>
        <v>2026</v>
      </c>
      <c r="W4298" t="s">
        <v>75</v>
      </c>
      <c r="X4298" t="str">
        <f>IF(Table1[[#This Row],[Freight_Cost]]&gt;50000,"High","Low")</f>
        <v>Low</v>
      </c>
      <c r="Y4298" s="5" t="str">
        <f>IF(Table1[[#This Row],[Profit]]&gt;10000,"Good","Average")</f>
        <v>Average</v>
      </c>
      <c r="Z4298" s="5" t="str" cm="1">
        <f t="array" ref="Z4298">_xlfn.IFS(K4298&lt;=5,"Excellent",K4298&lt;=10,"Good",TRUE,"Delayed")</f>
        <v>Excellent</v>
      </c>
      <c r="AA4298" s="5" t="str">
        <f>_xlfn.XLOOKUP(Table1[[#This Row],[Shipment_ID]],A:A,E:E)</f>
        <v>COSCO</v>
      </c>
      <c r="AB4298" s="5">
        <f t="shared" si="67"/>
        <v>7688.79</v>
      </c>
    </row>
    <row r="4299" spans="1:28">
      <c r="A4299" t="s">
        <v>4493</v>
      </c>
      <c r="B4299" s="1">
        <v>46154</v>
      </c>
      <c r="C4299" t="s">
        <v>40</v>
      </c>
      <c r="D4299" t="s">
        <v>108</v>
      </c>
      <c r="E4299" t="s">
        <v>31</v>
      </c>
      <c r="F4299" t="s">
        <v>58</v>
      </c>
      <c r="G4299" t="s">
        <v>90</v>
      </c>
      <c r="H4299">
        <v>24.19</v>
      </c>
      <c r="I4299">
        <v>2542</v>
      </c>
      <c r="J4299">
        <v>87.78</v>
      </c>
      <c r="K4299">
        <v>8</v>
      </c>
      <c r="L4299" t="s">
        <v>44</v>
      </c>
      <c r="M4299" t="s">
        <v>60</v>
      </c>
      <c r="N4299">
        <v>74808.600000000006</v>
      </c>
      <c r="O4299" t="s">
        <v>69</v>
      </c>
      <c r="P4299" t="s">
        <v>70</v>
      </c>
      <c r="Q4299">
        <v>82.46</v>
      </c>
      <c r="R4299">
        <v>6051.6</v>
      </c>
      <c r="S4299">
        <v>4974.76</v>
      </c>
      <c r="T4299">
        <v>6590.27</v>
      </c>
      <c r="U4299" t="str">
        <f>TEXT(Table1[[#This Row],[Booking_Date]],"mmm")</f>
        <v>May</v>
      </c>
      <c r="V4299">
        <f>YEAR(Table1[[#This Row],[Booking_Date]])</f>
        <v>2026</v>
      </c>
      <c r="W4299" t="s">
        <v>75</v>
      </c>
      <c r="X4299" t="str">
        <f>IF(Table1[[#This Row],[Freight_Cost]]&gt;50000,"High","Low")</f>
        <v>High</v>
      </c>
      <c r="Y4299" s="5" t="str">
        <f>IF(Table1[[#This Row],[Profit]]&gt;10000,"Good","Average")</f>
        <v>Average</v>
      </c>
      <c r="Z4299" s="5" t="str" cm="1">
        <f t="array" ref="Z4299">_xlfn.IFS(K4299&lt;=5,"Excellent",K4299&lt;=10,"Good",TRUE,"Delayed")</f>
        <v>Good</v>
      </c>
      <c r="AA4299" s="5" t="str">
        <f>_xlfn.XLOOKUP(Table1[[#This Row],[Shipment_ID]],A:A,E:E)</f>
        <v>Hapag-Lloyd</v>
      </c>
      <c r="AB4299" s="5">
        <f t="shared" si="67"/>
        <v>6590.27</v>
      </c>
    </row>
    <row r="4300" spans="1:28">
      <c r="A4300" t="s">
        <v>4494</v>
      </c>
      <c r="B4300" s="1">
        <v>45524</v>
      </c>
      <c r="C4300" t="s">
        <v>115</v>
      </c>
      <c r="D4300" t="s">
        <v>56</v>
      </c>
      <c r="E4300" t="s">
        <v>57</v>
      </c>
      <c r="F4300" t="s">
        <v>32</v>
      </c>
      <c r="G4300" t="s">
        <v>33</v>
      </c>
      <c r="H4300">
        <v>13.95</v>
      </c>
      <c r="I4300">
        <v>933</v>
      </c>
      <c r="J4300">
        <v>86.17</v>
      </c>
      <c r="K4300">
        <v>3</v>
      </c>
      <c r="L4300" t="s">
        <v>34</v>
      </c>
      <c r="M4300" t="s">
        <v>60</v>
      </c>
      <c r="N4300">
        <v>39091.4</v>
      </c>
      <c r="O4300" t="s">
        <v>354</v>
      </c>
      <c r="P4300" t="s">
        <v>74</v>
      </c>
      <c r="Q4300">
        <v>83.69</v>
      </c>
      <c r="R4300">
        <v>2424</v>
      </c>
      <c r="S4300">
        <v>4504.4799999999996</v>
      </c>
      <c r="T4300">
        <v>6737.86</v>
      </c>
      <c r="U4300" t="str">
        <f>TEXT(Table1[[#This Row],[Booking_Date]],"mmm")</f>
        <v>Aug</v>
      </c>
      <c r="V4300">
        <f>YEAR(Table1[[#This Row],[Booking_Date]])</f>
        <v>2024</v>
      </c>
      <c r="W4300" t="s">
        <v>48</v>
      </c>
      <c r="X4300" t="str">
        <f>IF(Table1[[#This Row],[Freight_Cost]]&gt;50000,"High","Low")</f>
        <v>Low</v>
      </c>
      <c r="Y4300" s="5" t="str">
        <f>IF(Table1[[#This Row],[Profit]]&gt;10000,"Good","Average")</f>
        <v>Average</v>
      </c>
      <c r="Z4300" s="5" t="str" cm="1">
        <f t="array" ref="Z4300">_xlfn.IFS(K4300&lt;=5,"Excellent",K4300&lt;=10,"Good",TRUE,"Delayed")</f>
        <v>Excellent</v>
      </c>
      <c r="AA4300" s="5" t="str">
        <f>_xlfn.XLOOKUP(Table1[[#This Row],[Shipment_ID]],A:A,E:E)</f>
        <v>Evergreen</v>
      </c>
      <c r="AB4300" s="5">
        <f t="shared" si="67"/>
        <v>6737.86</v>
      </c>
    </row>
    <row r="4301" spans="1:28">
      <c r="A4301" t="s">
        <v>4495</v>
      </c>
      <c r="B4301" s="1">
        <v>46037</v>
      </c>
      <c r="C4301" t="s">
        <v>121</v>
      </c>
      <c r="D4301" t="s">
        <v>72</v>
      </c>
      <c r="E4301" t="s">
        <v>66</v>
      </c>
      <c r="F4301" t="s">
        <v>32</v>
      </c>
      <c r="G4301" t="s">
        <v>59</v>
      </c>
      <c r="H4301">
        <v>27.04</v>
      </c>
      <c r="I4301">
        <v>1816</v>
      </c>
      <c r="J4301">
        <v>88.33</v>
      </c>
      <c r="K4301">
        <v>4</v>
      </c>
      <c r="L4301" t="s">
        <v>34</v>
      </c>
      <c r="M4301" t="s">
        <v>45</v>
      </c>
      <c r="N4301">
        <v>63227.6</v>
      </c>
      <c r="O4301" t="s">
        <v>240</v>
      </c>
      <c r="P4301" t="s">
        <v>78</v>
      </c>
      <c r="Q4301">
        <v>83.56</v>
      </c>
      <c r="R4301">
        <v>4713.6000000000004</v>
      </c>
      <c r="S4301">
        <v>3998.52</v>
      </c>
      <c r="T4301">
        <v>5280.92</v>
      </c>
      <c r="U4301" t="str">
        <f>TEXT(Table1[[#This Row],[Booking_Date]],"mmm")</f>
        <v>Jan</v>
      </c>
      <c r="V4301">
        <f>YEAR(Table1[[#This Row],[Booking_Date]])</f>
        <v>2026</v>
      </c>
      <c r="W4301" t="s">
        <v>38</v>
      </c>
      <c r="X4301" t="str">
        <f>IF(Table1[[#This Row],[Freight_Cost]]&gt;50000,"High","Low")</f>
        <v>High</v>
      </c>
      <c r="Y4301" s="5" t="str">
        <f>IF(Table1[[#This Row],[Profit]]&gt;10000,"Good","Average")</f>
        <v>Average</v>
      </c>
      <c r="Z4301" s="5" t="str" cm="1">
        <f t="array" ref="Z4301">_xlfn.IFS(K4301&lt;=5,"Excellent",K4301&lt;=10,"Good",TRUE,"Delayed")</f>
        <v>Excellent</v>
      </c>
      <c r="AA4301" s="5" t="str">
        <f>_xlfn.XLOOKUP(Table1[[#This Row],[Shipment_ID]],A:A,E:E)</f>
        <v>COSCO</v>
      </c>
      <c r="AB4301" s="5">
        <f t="shared" si="67"/>
        <v>5280.92</v>
      </c>
    </row>
    <row r="4302" spans="1:28">
      <c r="A4302" t="s">
        <v>4496</v>
      </c>
      <c r="B4302" s="1">
        <v>45298</v>
      </c>
      <c r="C4302" t="s">
        <v>121</v>
      </c>
      <c r="D4302" t="s">
        <v>30</v>
      </c>
      <c r="E4302" t="s">
        <v>66</v>
      </c>
      <c r="F4302" t="s">
        <v>58</v>
      </c>
      <c r="G4302" t="s">
        <v>43</v>
      </c>
      <c r="H4302">
        <v>14.77</v>
      </c>
      <c r="I4302">
        <v>1880</v>
      </c>
      <c r="J4302">
        <v>94.47</v>
      </c>
      <c r="K4302">
        <v>6</v>
      </c>
      <c r="L4302" t="s">
        <v>68</v>
      </c>
      <c r="M4302" t="s">
        <v>35</v>
      </c>
      <c r="N4302">
        <v>65689.399999999994</v>
      </c>
      <c r="O4302" t="s">
        <v>593</v>
      </c>
      <c r="P4302" t="s">
        <v>54</v>
      </c>
      <c r="Q4302">
        <v>81.93</v>
      </c>
      <c r="R4302">
        <v>4350.8</v>
      </c>
      <c r="S4302">
        <v>3496.21</v>
      </c>
      <c r="T4302">
        <v>9100.32</v>
      </c>
      <c r="U4302" t="str">
        <f>TEXT(Table1[[#This Row],[Booking_Date]],"mmm")</f>
        <v>Jan</v>
      </c>
      <c r="V4302">
        <f>YEAR(Table1[[#This Row],[Booking_Date]])</f>
        <v>2024</v>
      </c>
      <c r="W4302" t="s">
        <v>38</v>
      </c>
      <c r="X4302" t="str">
        <f>IF(Table1[[#This Row],[Freight_Cost]]&gt;50000,"High","Low")</f>
        <v>High</v>
      </c>
      <c r="Y4302" s="5" t="str">
        <f>IF(Table1[[#This Row],[Profit]]&gt;10000,"Good","Average")</f>
        <v>Average</v>
      </c>
      <c r="Z4302" s="5" t="str" cm="1">
        <f t="array" ref="Z4302">_xlfn.IFS(K4302&lt;=5,"Excellent",K4302&lt;=10,"Good",TRUE,"Delayed")</f>
        <v>Good</v>
      </c>
      <c r="AA4302" s="5" t="str">
        <f>_xlfn.XLOOKUP(Table1[[#This Row],[Shipment_ID]],A:A,E:E)</f>
        <v>COSCO</v>
      </c>
      <c r="AB4302" s="5">
        <f t="shared" si="67"/>
        <v>9100.32</v>
      </c>
    </row>
    <row r="4303" spans="1:28">
      <c r="A4303" t="s">
        <v>4497</v>
      </c>
      <c r="B4303" s="1">
        <v>45801</v>
      </c>
      <c r="C4303" t="s">
        <v>64</v>
      </c>
      <c r="D4303" t="s">
        <v>51</v>
      </c>
      <c r="E4303" t="s">
        <v>57</v>
      </c>
      <c r="F4303" t="s">
        <v>58</v>
      </c>
      <c r="G4303" t="s">
        <v>67</v>
      </c>
      <c r="H4303">
        <v>27.24</v>
      </c>
      <c r="I4303">
        <v>1776</v>
      </c>
      <c r="J4303">
        <v>90.65</v>
      </c>
      <c r="K4303">
        <v>6</v>
      </c>
      <c r="L4303" t="s">
        <v>68</v>
      </c>
      <c r="M4303" t="s">
        <v>45</v>
      </c>
      <c r="N4303">
        <v>72706</v>
      </c>
      <c r="O4303" t="s">
        <v>416</v>
      </c>
      <c r="P4303" t="s">
        <v>62</v>
      </c>
      <c r="Q4303">
        <v>81.69</v>
      </c>
      <c r="R4303">
        <v>4641.6000000000004</v>
      </c>
      <c r="S4303">
        <v>3292.2</v>
      </c>
      <c r="T4303">
        <v>10165.540000000001</v>
      </c>
      <c r="U4303" t="str">
        <f>TEXT(Table1[[#This Row],[Booking_Date]],"mmm")</f>
        <v>May</v>
      </c>
      <c r="V4303">
        <f>YEAR(Table1[[#This Row],[Booking_Date]])</f>
        <v>2025</v>
      </c>
      <c r="W4303" t="s">
        <v>75</v>
      </c>
      <c r="X4303" t="str">
        <f>IF(Table1[[#This Row],[Freight_Cost]]&gt;50000,"High","Low")</f>
        <v>High</v>
      </c>
      <c r="Y4303" s="5" t="str">
        <f>IF(Table1[[#This Row],[Profit]]&gt;10000,"Good","Average")</f>
        <v>Good</v>
      </c>
      <c r="Z4303" s="5" t="str" cm="1">
        <f t="array" ref="Z4303">_xlfn.IFS(K4303&lt;=5,"Excellent",K4303&lt;=10,"Good",TRUE,"Delayed")</f>
        <v>Good</v>
      </c>
      <c r="AA4303" s="5" t="str">
        <f>_xlfn.XLOOKUP(Table1[[#This Row],[Shipment_ID]],A:A,E:E)</f>
        <v>Evergreen</v>
      </c>
      <c r="AB4303" s="5">
        <f t="shared" si="67"/>
        <v>10165.540000000001</v>
      </c>
    </row>
    <row r="4304" spans="1:28">
      <c r="A4304" t="s">
        <v>4498</v>
      </c>
      <c r="B4304" s="1">
        <v>45851</v>
      </c>
      <c r="C4304" t="s">
        <v>50</v>
      </c>
      <c r="D4304" t="s">
        <v>41</v>
      </c>
      <c r="E4304" t="s">
        <v>99</v>
      </c>
      <c r="F4304" t="s">
        <v>58</v>
      </c>
      <c r="G4304" t="s">
        <v>59</v>
      </c>
      <c r="H4304">
        <v>26.48</v>
      </c>
      <c r="I4304">
        <v>2227</v>
      </c>
      <c r="J4304">
        <v>98.08</v>
      </c>
      <c r="K4304">
        <v>7</v>
      </c>
      <c r="L4304" t="s">
        <v>68</v>
      </c>
      <c r="M4304" t="s">
        <v>35</v>
      </c>
      <c r="N4304">
        <v>80825.600000000006</v>
      </c>
      <c r="O4304" t="s">
        <v>170</v>
      </c>
      <c r="P4304" t="s">
        <v>70</v>
      </c>
      <c r="Q4304">
        <v>87.99</v>
      </c>
      <c r="R4304">
        <v>5513.2</v>
      </c>
      <c r="S4304">
        <v>3678</v>
      </c>
      <c r="T4304">
        <v>14342.86</v>
      </c>
      <c r="U4304" t="str">
        <f>TEXT(Table1[[#This Row],[Booking_Date]],"mmm")</f>
        <v>Jul</v>
      </c>
      <c r="V4304">
        <f>YEAR(Table1[[#This Row],[Booking_Date]])</f>
        <v>2025</v>
      </c>
      <c r="W4304" t="s">
        <v>48</v>
      </c>
      <c r="X4304" t="str">
        <f>IF(Table1[[#This Row],[Freight_Cost]]&gt;50000,"High","Low")</f>
        <v>High</v>
      </c>
      <c r="Y4304" s="5" t="str">
        <f>IF(Table1[[#This Row],[Profit]]&gt;10000,"Good","Average")</f>
        <v>Good</v>
      </c>
      <c r="Z4304" s="5" t="str" cm="1">
        <f t="array" ref="Z4304">_xlfn.IFS(K4304&lt;=5,"Excellent",K4304&lt;=10,"Good",TRUE,"Delayed")</f>
        <v>Good</v>
      </c>
      <c r="AA4304" s="5" t="str">
        <f>_xlfn.XLOOKUP(Table1[[#This Row],[Shipment_ID]],A:A,E:E)</f>
        <v>ONE</v>
      </c>
      <c r="AB4304" s="5">
        <f t="shared" si="67"/>
        <v>14342.86</v>
      </c>
    </row>
    <row r="4305" spans="1:28">
      <c r="A4305" t="s">
        <v>4499</v>
      </c>
      <c r="B4305" s="1">
        <v>45307</v>
      </c>
      <c r="C4305" t="s">
        <v>89</v>
      </c>
      <c r="D4305" t="s">
        <v>82</v>
      </c>
      <c r="E4305" t="s">
        <v>57</v>
      </c>
      <c r="F4305" t="s">
        <v>58</v>
      </c>
      <c r="G4305" t="s">
        <v>90</v>
      </c>
      <c r="H4305">
        <v>26.06</v>
      </c>
      <c r="I4305">
        <v>2667</v>
      </c>
      <c r="J4305">
        <v>89.78</v>
      </c>
      <c r="K4305">
        <v>7</v>
      </c>
      <c r="L4305" t="s">
        <v>44</v>
      </c>
      <c r="M4305" t="s">
        <v>60</v>
      </c>
      <c r="N4305">
        <v>78231.600000000006</v>
      </c>
      <c r="O4305" t="s">
        <v>118</v>
      </c>
      <c r="P4305" t="s">
        <v>37</v>
      </c>
      <c r="Q4305">
        <v>81.31</v>
      </c>
      <c r="R4305">
        <v>6376.4</v>
      </c>
      <c r="S4305">
        <v>4017.22</v>
      </c>
      <c r="T4305">
        <v>8818.02</v>
      </c>
      <c r="U4305" t="str">
        <f>TEXT(Table1[[#This Row],[Booking_Date]],"mmm")</f>
        <v>Jan</v>
      </c>
      <c r="V4305">
        <f>YEAR(Table1[[#This Row],[Booking_Date]])</f>
        <v>2024</v>
      </c>
      <c r="W4305" t="s">
        <v>38</v>
      </c>
      <c r="X4305" t="str">
        <f>IF(Table1[[#This Row],[Freight_Cost]]&gt;50000,"High","Low")</f>
        <v>High</v>
      </c>
      <c r="Y4305" s="5" t="str">
        <f>IF(Table1[[#This Row],[Profit]]&gt;10000,"Good","Average")</f>
        <v>Average</v>
      </c>
      <c r="Z4305" s="5" t="str" cm="1">
        <f t="array" ref="Z4305">_xlfn.IFS(K4305&lt;=5,"Excellent",K4305&lt;=10,"Good",TRUE,"Delayed")</f>
        <v>Good</v>
      </c>
      <c r="AA4305" s="5" t="str">
        <f>_xlfn.XLOOKUP(Table1[[#This Row],[Shipment_ID]],A:A,E:E)</f>
        <v>Evergreen</v>
      </c>
      <c r="AB4305" s="5">
        <f t="shared" si="67"/>
        <v>8818.02</v>
      </c>
    </row>
    <row r="4306" spans="1:28">
      <c r="A4306" t="s">
        <v>4500</v>
      </c>
      <c r="B4306" s="1">
        <v>45623</v>
      </c>
      <c r="C4306" t="s">
        <v>64</v>
      </c>
      <c r="D4306" t="s">
        <v>108</v>
      </c>
      <c r="E4306" t="s">
        <v>102</v>
      </c>
      <c r="F4306" t="s">
        <v>58</v>
      </c>
      <c r="G4306" t="s">
        <v>90</v>
      </c>
      <c r="H4306">
        <v>16.64</v>
      </c>
      <c r="I4306">
        <v>2318</v>
      </c>
      <c r="J4306">
        <v>96.85</v>
      </c>
      <c r="K4306">
        <v>7</v>
      </c>
      <c r="L4306" t="s">
        <v>34</v>
      </c>
      <c r="M4306" t="s">
        <v>35</v>
      </c>
      <c r="N4306">
        <v>75414</v>
      </c>
      <c r="O4306" t="s">
        <v>73</v>
      </c>
      <c r="P4306" t="s">
        <v>74</v>
      </c>
      <c r="Q4306">
        <v>83.55</v>
      </c>
      <c r="R4306">
        <v>5301.6</v>
      </c>
      <c r="S4306">
        <v>4658.78</v>
      </c>
      <c r="T4306">
        <v>8258.5</v>
      </c>
      <c r="U4306" t="str">
        <f>TEXT(Table1[[#This Row],[Booking_Date]],"mmm")</f>
        <v>Nov</v>
      </c>
      <c r="V4306">
        <f>YEAR(Table1[[#This Row],[Booking_Date]])</f>
        <v>2024</v>
      </c>
      <c r="W4306" t="s">
        <v>104</v>
      </c>
      <c r="X4306" t="str">
        <f>IF(Table1[[#This Row],[Freight_Cost]]&gt;50000,"High","Low")</f>
        <v>High</v>
      </c>
      <c r="Y4306" s="5" t="str">
        <f>IF(Table1[[#This Row],[Profit]]&gt;10000,"Good","Average")</f>
        <v>Average</v>
      </c>
      <c r="Z4306" s="5" t="str" cm="1">
        <f t="array" ref="Z4306">_xlfn.IFS(K4306&lt;=5,"Excellent",K4306&lt;=10,"Good",TRUE,"Delayed")</f>
        <v>Good</v>
      </c>
      <c r="AA4306" s="5" t="str">
        <f>_xlfn.XLOOKUP(Table1[[#This Row],[Shipment_ID]],A:A,E:E)</f>
        <v>Maersk</v>
      </c>
      <c r="AB4306" s="5">
        <f t="shared" si="67"/>
        <v>8258.5</v>
      </c>
    </row>
    <row r="4307" spans="1:28">
      <c r="A4307" t="s">
        <v>4501</v>
      </c>
      <c r="B4307" s="1">
        <v>45554</v>
      </c>
      <c r="C4307" t="s">
        <v>50</v>
      </c>
      <c r="D4307" t="s">
        <v>82</v>
      </c>
      <c r="E4307" t="s">
        <v>66</v>
      </c>
      <c r="F4307" t="s">
        <v>58</v>
      </c>
      <c r="G4307" t="s">
        <v>84</v>
      </c>
      <c r="H4307">
        <v>14.91</v>
      </c>
      <c r="I4307">
        <v>1608</v>
      </c>
      <c r="J4307">
        <v>92.97</v>
      </c>
      <c r="K4307">
        <v>6</v>
      </c>
      <c r="L4307" t="s">
        <v>44</v>
      </c>
      <c r="M4307" t="s">
        <v>45</v>
      </c>
      <c r="N4307">
        <v>57371.4</v>
      </c>
      <c r="O4307" t="s">
        <v>36</v>
      </c>
      <c r="P4307" t="s">
        <v>78</v>
      </c>
      <c r="Q4307">
        <v>82.72</v>
      </c>
      <c r="R4307">
        <v>3812.4</v>
      </c>
      <c r="S4307">
        <v>2894.43</v>
      </c>
      <c r="T4307">
        <v>10071.02</v>
      </c>
      <c r="U4307" t="str">
        <f>TEXT(Table1[[#This Row],[Booking_Date]],"mmm")</f>
        <v>Sep</v>
      </c>
      <c r="V4307">
        <f>YEAR(Table1[[#This Row],[Booking_Date]])</f>
        <v>2024</v>
      </c>
      <c r="W4307" t="s">
        <v>48</v>
      </c>
      <c r="X4307" t="str">
        <f>IF(Table1[[#This Row],[Freight_Cost]]&gt;50000,"High","Low")</f>
        <v>High</v>
      </c>
      <c r="Y4307" s="5" t="str">
        <f>IF(Table1[[#This Row],[Profit]]&gt;10000,"Good","Average")</f>
        <v>Good</v>
      </c>
      <c r="Z4307" s="5" t="str" cm="1">
        <f t="array" ref="Z4307">_xlfn.IFS(K4307&lt;=5,"Excellent",K4307&lt;=10,"Good",TRUE,"Delayed")</f>
        <v>Good</v>
      </c>
      <c r="AA4307" s="5" t="str">
        <f>_xlfn.XLOOKUP(Table1[[#This Row],[Shipment_ID]],A:A,E:E)</f>
        <v>COSCO</v>
      </c>
      <c r="AB4307" s="5">
        <f t="shared" si="67"/>
        <v>10071.02</v>
      </c>
    </row>
    <row r="4308" spans="1:28">
      <c r="A4308" t="s">
        <v>4502</v>
      </c>
      <c r="B4308" s="1">
        <v>45386</v>
      </c>
      <c r="C4308" t="s">
        <v>40</v>
      </c>
      <c r="D4308" t="s">
        <v>82</v>
      </c>
      <c r="E4308" t="s">
        <v>99</v>
      </c>
      <c r="F4308" t="s">
        <v>58</v>
      </c>
      <c r="G4308" t="s">
        <v>67</v>
      </c>
      <c r="H4308">
        <v>13.74</v>
      </c>
      <c r="I4308">
        <v>509</v>
      </c>
      <c r="J4308">
        <v>97.47</v>
      </c>
      <c r="K4308">
        <v>3</v>
      </c>
      <c r="L4308" t="s">
        <v>34</v>
      </c>
      <c r="M4308" t="s">
        <v>35</v>
      </c>
      <c r="N4308">
        <v>51170.400000000001</v>
      </c>
      <c r="O4308" t="s">
        <v>487</v>
      </c>
      <c r="P4308" t="s">
        <v>78</v>
      </c>
      <c r="Q4308">
        <v>81.69</v>
      </c>
      <c r="R4308">
        <v>1567.6</v>
      </c>
      <c r="S4308">
        <v>4649.03</v>
      </c>
      <c r="T4308">
        <v>6889.64</v>
      </c>
      <c r="U4308" t="str">
        <f>TEXT(Table1[[#This Row],[Booking_Date]],"mmm")</f>
        <v>Apr</v>
      </c>
      <c r="V4308">
        <f>YEAR(Table1[[#This Row],[Booking_Date]])</f>
        <v>2024</v>
      </c>
      <c r="W4308" t="s">
        <v>75</v>
      </c>
      <c r="X4308" t="str">
        <f>IF(Table1[[#This Row],[Freight_Cost]]&gt;50000,"High","Low")</f>
        <v>High</v>
      </c>
      <c r="Y4308" s="5" t="str">
        <f>IF(Table1[[#This Row],[Profit]]&gt;10000,"Good","Average")</f>
        <v>Average</v>
      </c>
      <c r="Z4308" s="5" t="str" cm="1">
        <f t="array" ref="Z4308">_xlfn.IFS(K4308&lt;=5,"Excellent",K4308&lt;=10,"Good",TRUE,"Delayed")</f>
        <v>Excellent</v>
      </c>
      <c r="AA4308" s="5" t="str">
        <f>_xlfn.XLOOKUP(Table1[[#This Row],[Shipment_ID]],A:A,E:E)</f>
        <v>ONE</v>
      </c>
      <c r="AB4308" s="5">
        <f t="shared" si="67"/>
        <v>6889.64</v>
      </c>
    </row>
    <row r="4309" spans="1:28">
      <c r="A4309" t="s">
        <v>4503</v>
      </c>
      <c r="B4309" s="1">
        <v>45677</v>
      </c>
      <c r="C4309" t="s">
        <v>121</v>
      </c>
      <c r="D4309" t="s">
        <v>108</v>
      </c>
      <c r="E4309" t="s">
        <v>57</v>
      </c>
      <c r="F4309" t="s">
        <v>32</v>
      </c>
      <c r="G4309" t="s">
        <v>67</v>
      </c>
      <c r="H4309">
        <v>26.05</v>
      </c>
      <c r="I4309">
        <v>2117</v>
      </c>
      <c r="J4309">
        <v>99.52</v>
      </c>
      <c r="K4309">
        <v>7</v>
      </c>
      <c r="L4309" t="s">
        <v>44</v>
      </c>
      <c r="M4309" t="s">
        <v>60</v>
      </c>
      <c r="N4309">
        <v>60791.4</v>
      </c>
      <c r="O4309" t="s">
        <v>135</v>
      </c>
      <c r="P4309" t="s">
        <v>62</v>
      </c>
      <c r="Q4309">
        <v>85.16</v>
      </c>
      <c r="R4309">
        <v>5276</v>
      </c>
      <c r="S4309">
        <v>3729.63</v>
      </c>
      <c r="T4309">
        <v>9302.91</v>
      </c>
      <c r="U4309" t="str">
        <f>TEXT(Table1[[#This Row],[Booking_Date]],"mmm")</f>
        <v>Jan</v>
      </c>
      <c r="V4309">
        <f>YEAR(Table1[[#This Row],[Booking_Date]])</f>
        <v>2025</v>
      </c>
      <c r="W4309" t="s">
        <v>38</v>
      </c>
      <c r="X4309" t="str">
        <f>IF(Table1[[#This Row],[Freight_Cost]]&gt;50000,"High","Low")</f>
        <v>High</v>
      </c>
      <c r="Y4309" s="5" t="str">
        <f>IF(Table1[[#This Row],[Profit]]&gt;10000,"Good","Average")</f>
        <v>Average</v>
      </c>
      <c r="Z4309" s="5" t="str" cm="1">
        <f t="array" ref="Z4309">_xlfn.IFS(K4309&lt;=5,"Excellent",K4309&lt;=10,"Good",TRUE,"Delayed")</f>
        <v>Good</v>
      </c>
      <c r="AA4309" s="5" t="str">
        <f>_xlfn.XLOOKUP(Table1[[#This Row],[Shipment_ID]],A:A,E:E)</f>
        <v>Evergreen</v>
      </c>
      <c r="AB4309" s="5">
        <f t="shared" si="67"/>
        <v>9302.91</v>
      </c>
    </row>
    <row r="4310" spans="1:28">
      <c r="A4310" t="s">
        <v>4504</v>
      </c>
      <c r="B4310" s="1">
        <v>45304</v>
      </c>
      <c r="C4310" t="s">
        <v>64</v>
      </c>
      <c r="D4310" t="s">
        <v>72</v>
      </c>
      <c r="E4310" t="s">
        <v>83</v>
      </c>
      <c r="F4310" t="s">
        <v>58</v>
      </c>
      <c r="G4310" t="s">
        <v>84</v>
      </c>
      <c r="H4310">
        <v>27.94</v>
      </c>
      <c r="I4310">
        <v>2734</v>
      </c>
      <c r="J4310">
        <v>95.62</v>
      </c>
      <c r="K4310">
        <v>7</v>
      </c>
      <c r="L4310" t="s">
        <v>68</v>
      </c>
      <c r="M4310" t="s">
        <v>60</v>
      </c>
      <c r="N4310">
        <v>83928.4</v>
      </c>
      <c r="O4310" t="s">
        <v>113</v>
      </c>
      <c r="P4310" t="s">
        <v>74</v>
      </c>
      <c r="Q4310">
        <v>88.03</v>
      </c>
      <c r="R4310">
        <v>6585.6</v>
      </c>
      <c r="S4310">
        <v>1739.04</v>
      </c>
      <c r="T4310">
        <v>9306.73</v>
      </c>
      <c r="U4310" t="str">
        <f>TEXT(Table1[[#This Row],[Booking_Date]],"mmm")</f>
        <v>Jan</v>
      </c>
      <c r="V4310">
        <f>YEAR(Table1[[#This Row],[Booking_Date]])</f>
        <v>2024</v>
      </c>
      <c r="W4310" t="s">
        <v>38</v>
      </c>
      <c r="X4310" t="str">
        <f>IF(Table1[[#This Row],[Freight_Cost]]&gt;50000,"High","Low")</f>
        <v>High</v>
      </c>
      <c r="Y4310" s="5" t="str">
        <f>IF(Table1[[#This Row],[Profit]]&gt;10000,"Good","Average")</f>
        <v>Average</v>
      </c>
      <c r="Z4310" s="5" t="str" cm="1">
        <f t="array" ref="Z4310">_xlfn.IFS(K4310&lt;=5,"Excellent",K4310&lt;=10,"Good",TRUE,"Delayed")</f>
        <v>Good</v>
      </c>
      <c r="AA4310" s="5" t="str">
        <f>_xlfn.XLOOKUP(Table1[[#This Row],[Shipment_ID]],A:A,E:E)</f>
        <v>MSC</v>
      </c>
      <c r="AB4310" s="5">
        <f t="shared" si="67"/>
        <v>9306.73</v>
      </c>
    </row>
    <row r="4311" spans="1:28">
      <c r="A4311" t="s">
        <v>4505</v>
      </c>
      <c r="B4311" s="1">
        <v>45996</v>
      </c>
      <c r="C4311" t="s">
        <v>29</v>
      </c>
      <c r="D4311" t="s">
        <v>56</v>
      </c>
      <c r="E4311" t="s">
        <v>83</v>
      </c>
      <c r="F4311" t="s">
        <v>32</v>
      </c>
      <c r="G4311" t="s">
        <v>67</v>
      </c>
      <c r="H4311">
        <v>25.66</v>
      </c>
      <c r="I4311">
        <v>2046</v>
      </c>
      <c r="J4311">
        <v>101.19</v>
      </c>
      <c r="K4311">
        <v>7</v>
      </c>
      <c r="L4311" t="s">
        <v>34</v>
      </c>
      <c r="M4311" t="s">
        <v>35</v>
      </c>
      <c r="N4311">
        <v>68788.800000000003</v>
      </c>
      <c r="O4311" t="s">
        <v>135</v>
      </c>
      <c r="P4311" t="s">
        <v>70</v>
      </c>
      <c r="Q4311">
        <v>81.97</v>
      </c>
      <c r="R4311">
        <v>5118.3999999999996</v>
      </c>
      <c r="S4311">
        <v>4990.3500000000004</v>
      </c>
      <c r="T4311">
        <v>8759.76</v>
      </c>
      <c r="U4311" t="str">
        <f>TEXT(Table1[[#This Row],[Booking_Date]],"mmm")</f>
        <v>Dec</v>
      </c>
      <c r="V4311">
        <f>YEAR(Table1[[#This Row],[Booking_Date]])</f>
        <v>2025</v>
      </c>
      <c r="W4311" t="s">
        <v>104</v>
      </c>
      <c r="X4311" t="str">
        <f>IF(Table1[[#This Row],[Freight_Cost]]&gt;50000,"High","Low")</f>
        <v>High</v>
      </c>
      <c r="Y4311" s="5" t="str">
        <f>IF(Table1[[#This Row],[Profit]]&gt;10000,"Good","Average")</f>
        <v>Average</v>
      </c>
      <c r="Z4311" s="5" t="str" cm="1">
        <f t="array" ref="Z4311">_xlfn.IFS(K4311&lt;=5,"Excellent",K4311&lt;=10,"Good",TRUE,"Delayed")</f>
        <v>Good</v>
      </c>
      <c r="AA4311" s="5" t="str">
        <f>_xlfn.XLOOKUP(Table1[[#This Row],[Shipment_ID]],A:A,E:E)</f>
        <v>MSC</v>
      </c>
      <c r="AB4311" s="5">
        <f t="shared" si="67"/>
        <v>8759.76</v>
      </c>
    </row>
    <row r="4312" spans="1:28">
      <c r="A4312" t="s">
        <v>4506</v>
      </c>
      <c r="B4312" s="1">
        <v>45891</v>
      </c>
      <c r="C4312" t="s">
        <v>121</v>
      </c>
      <c r="D4312" t="s">
        <v>30</v>
      </c>
      <c r="E4312" t="s">
        <v>99</v>
      </c>
      <c r="F4312" t="s">
        <v>58</v>
      </c>
      <c r="G4312" t="s">
        <v>84</v>
      </c>
      <c r="H4312">
        <v>11.83</v>
      </c>
      <c r="I4312">
        <v>2182</v>
      </c>
      <c r="J4312">
        <v>98.78</v>
      </c>
      <c r="K4312">
        <v>5</v>
      </c>
      <c r="L4312" t="s">
        <v>68</v>
      </c>
      <c r="M4312" t="s">
        <v>45</v>
      </c>
      <c r="N4312">
        <v>64684.6</v>
      </c>
      <c r="O4312" t="s">
        <v>150</v>
      </c>
      <c r="P4312" t="s">
        <v>37</v>
      </c>
      <c r="Q4312">
        <v>83.48</v>
      </c>
      <c r="R4312">
        <v>4837.2</v>
      </c>
      <c r="S4312">
        <v>2084.0700000000002</v>
      </c>
      <c r="T4312">
        <v>11186.26</v>
      </c>
      <c r="U4312" t="str">
        <f>TEXT(Table1[[#This Row],[Booking_Date]],"mmm")</f>
        <v>Aug</v>
      </c>
      <c r="V4312">
        <f>YEAR(Table1[[#This Row],[Booking_Date]])</f>
        <v>2025</v>
      </c>
      <c r="W4312" t="s">
        <v>48</v>
      </c>
      <c r="X4312" t="str">
        <f>IF(Table1[[#This Row],[Freight_Cost]]&gt;50000,"High","Low")</f>
        <v>High</v>
      </c>
      <c r="Y4312" s="5" t="str">
        <f>IF(Table1[[#This Row],[Profit]]&gt;10000,"Good","Average")</f>
        <v>Good</v>
      </c>
      <c r="Z4312" s="5" t="str" cm="1">
        <f t="array" ref="Z4312">_xlfn.IFS(K4312&lt;=5,"Excellent",K4312&lt;=10,"Good",TRUE,"Delayed")</f>
        <v>Excellent</v>
      </c>
      <c r="AA4312" s="5" t="str">
        <f>_xlfn.XLOOKUP(Table1[[#This Row],[Shipment_ID]],A:A,E:E)</f>
        <v>ONE</v>
      </c>
      <c r="AB4312" s="5">
        <f t="shared" si="67"/>
        <v>11186.26</v>
      </c>
    </row>
    <row r="4313" spans="1:28">
      <c r="A4313" t="s">
        <v>4507</v>
      </c>
      <c r="B4313" s="1">
        <v>45661</v>
      </c>
      <c r="C4313" t="s">
        <v>40</v>
      </c>
      <c r="D4313" t="s">
        <v>65</v>
      </c>
      <c r="E4313" t="s">
        <v>42</v>
      </c>
      <c r="F4313" t="s">
        <v>58</v>
      </c>
      <c r="G4313" t="s">
        <v>67</v>
      </c>
      <c r="H4313">
        <v>26.94</v>
      </c>
      <c r="I4313">
        <v>1139</v>
      </c>
      <c r="J4313">
        <v>95.02</v>
      </c>
      <c r="K4313">
        <v>4</v>
      </c>
      <c r="L4313" t="s">
        <v>34</v>
      </c>
      <c r="M4313" t="s">
        <v>60</v>
      </c>
      <c r="N4313">
        <v>66316.399999999994</v>
      </c>
      <c r="O4313" t="s">
        <v>324</v>
      </c>
      <c r="P4313" t="s">
        <v>37</v>
      </c>
      <c r="Q4313">
        <v>88.29</v>
      </c>
      <c r="R4313">
        <v>3355.6</v>
      </c>
      <c r="S4313">
        <v>3932.05</v>
      </c>
      <c r="T4313">
        <v>7174.3</v>
      </c>
      <c r="U4313" t="str">
        <f>TEXT(Table1[[#This Row],[Booking_Date]],"mmm")</f>
        <v>Jan</v>
      </c>
      <c r="V4313">
        <f>YEAR(Table1[[#This Row],[Booking_Date]])</f>
        <v>2025</v>
      </c>
      <c r="W4313" t="s">
        <v>38</v>
      </c>
      <c r="X4313" t="str">
        <f>IF(Table1[[#This Row],[Freight_Cost]]&gt;50000,"High","Low")</f>
        <v>High</v>
      </c>
      <c r="Y4313" s="5" t="str">
        <f>IF(Table1[[#This Row],[Profit]]&gt;10000,"Good","Average")</f>
        <v>Average</v>
      </c>
      <c r="Z4313" s="5" t="str" cm="1">
        <f t="array" ref="Z4313">_xlfn.IFS(K4313&lt;=5,"Excellent",K4313&lt;=10,"Good",TRUE,"Delayed")</f>
        <v>Excellent</v>
      </c>
      <c r="AA4313" s="5" t="str">
        <f>_xlfn.XLOOKUP(Table1[[#This Row],[Shipment_ID]],A:A,E:E)</f>
        <v>CMA CGM</v>
      </c>
      <c r="AB4313" s="5">
        <f t="shared" si="67"/>
        <v>7174.3</v>
      </c>
    </row>
    <row r="4314" spans="1:28">
      <c r="A4314" t="s">
        <v>4508</v>
      </c>
      <c r="B4314" s="1">
        <v>46104</v>
      </c>
      <c r="C4314" t="s">
        <v>40</v>
      </c>
      <c r="D4314" t="s">
        <v>51</v>
      </c>
      <c r="E4314" t="s">
        <v>66</v>
      </c>
      <c r="F4314" t="s">
        <v>58</v>
      </c>
      <c r="G4314" t="s">
        <v>67</v>
      </c>
      <c r="H4314">
        <v>16.05</v>
      </c>
      <c r="I4314">
        <v>987</v>
      </c>
      <c r="J4314">
        <v>88.28</v>
      </c>
      <c r="K4314">
        <v>3</v>
      </c>
      <c r="L4314" t="s">
        <v>34</v>
      </c>
      <c r="M4314" t="s">
        <v>45</v>
      </c>
      <c r="N4314">
        <v>55382.6</v>
      </c>
      <c r="O4314" t="s">
        <v>85</v>
      </c>
      <c r="P4314" t="s">
        <v>78</v>
      </c>
      <c r="Q4314">
        <v>83.89</v>
      </c>
      <c r="R4314">
        <v>2616</v>
      </c>
      <c r="S4314">
        <v>3389.2</v>
      </c>
      <c r="T4314">
        <v>6079.31</v>
      </c>
      <c r="U4314" t="str">
        <f>TEXT(Table1[[#This Row],[Booking_Date]],"mmm")</f>
        <v>Mar</v>
      </c>
      <c r="V4314">
        <f>YEAR(Table1[[#This Row],[Booking_Date]])</f>
        <v>2026</v>
      </c>
      <c r="W4314" t="s">
        <v>38</v>
      </c>
      <c r="X4314" t="str">
        <f>IF(Table1[[#This Row],[Freight_Cost]]&gt;50000,"High","Low")</f>
        <v>High</v>
      </c>
      <c r="Y4314" s="5" t="str">
        <f>IF(Table1[[#This Row],[Profit]]&gt;10000,"Good","Average")</f>
        <v>Average</v>
      </c>
      <c r="Z4314" s="5" t="str" cm="1">
        <f t="array" ref="Z4314">_xlfn.IFS(K4314&lt;=5,"Excellent",K4314&lt;=10,"Good",TRUE,"Delayed")</f>
        <v>Excellent</v>
      </c>
      <c r="AA4314" s="5" t="str">
        <f>_xlfn.XLOOKUP(Table1[[#This Row],[Shipment_ID]],A:A,E:E)</f>
        <v>COSCO</v>
      </c>
      <c r="AB4314" s="5">
        <f t="shared" si="67"/>
        <v>6079.31</v>
      </c>
    </row>
    <row r="4315" spans="1:28">
      <c r="A4315" t="s">
        <v>4509</v>
      </c>
      <c r="B4315" s="1">
        <v>45482</v>
      </c>
      <c r="C4315" t="s">
        <v>64</v>
      </c>
      <c r="D4315" t="s">
        <v>82</v>
      </c>
      <c r="E4315" t="s">
        <v>31</v>
      </c>
      <c r="F4315" t="s">
        <v>58</v>
      </c>
      <c r="G4315" t="s">
        <v>90</v>
      </c>
      <c r="H4315">
        <v>21.64</v>
      </c>
      <c r="I4315">
        <v>2078</v>
      </c>
      <c r="J4315">
        <v>102.69</v>
      </c>
      <c r="K4315">
        <v>7</v>
      </c>
      <c r="L4315" t="s">
        <v>68</v>
      </c>
      <c r="M4315" t="s">
        <v>60</v>
      </c>
      <c r="N4315">
        <v>71234.8</v>
      </c>
      <c r="O4315" t="s">
        <v>232</v>
      </c>
      <c r="P4315" t="s">
        <v>78</v>
      </c>
      <c r="Q4315">
        <v>84.4</v>
      </c>
      <c r="R4315">
        <v>5021.6000000000004</v>
      </c>
      <c r="S4315">
        <v>3707.96</v>
      </c>
      <c r="T4315">
        <v>11211</v>
      </c>
      <c r="U4315" t="str">
        <f>TEXT(Table1[[#This Row],[Booking_Date]],"mmm")</f>
        <v>Jul</v>
      </c>
      <c r="V4315">
        <f>YEAR(Table1[[#This Row],[Booking_Date]])</f>
        <v>2024</v>
      </c>
      <c r="W4315" t="s">
        <v>48</v>
      </c>
      <c r="X4315" t="str">
        <f>IF(Table1[[#This Row],[Freight_Cost]]&gt;50000,"High","Low")</f>
        <v>High</v>
      </c>
      <c r="Y4315" s="5" t="str">
        <f>IF(Table1[[#This Row],[Profit]]&gt;10000,"Good","Average")</f>
        <v>Good</v>
      </c>
      <c r="Z4315" s="5" t="str" cm="1">
        <f t="array" ref="Z4315">_xlfn.IFS(K4315&lt;=5,"Excellent",K4315&lt;=10,"Good",TRUE,"Delayed")</f>
        <v>Good</v>
      </c>
      <c r="AA4315" s="5" t="str">
        <f>_xlfn.XLOOKUP(Table1[[#This Row],[Shipment_ID]],A:A,E:E)</f>
        <v>Hapag-Lloyd</v>
      </c>
      <c r="AB4315" s="5">
        <f t="shared" si="67"/>
        <v>11211</v>
      </c>
    </row>
    <row r="4316" spans="1:28">
      <c r="A4316" t="s">
        <v>4510</v>
      </c>
      <c r="B4316" s="1">
        <v>45785</v>
      </c>
      <c r="C4316" t="s">
        <v>121</v>
      </c>
      <c r="D4316" t="s">
        <v>30</v>
      </c>
      <c r="E4316" t="s">
        <v>42</v>
      </c>
      <c r="F4316" t="s">
        <v>58</v>
      </c>
      <c r="G4316" t="s">
        <v>67</v>
      </c>
      <c r="H4316">
        <v>24.41</v>
      </c>
      <c r="I4316">
        <v>2312</v>
      </c>
      <c r="J4316">
        <v>89.54</v>
      </c>
      <c r="K4316">
        <v>7</v>
      </c>
      <c r="L4316" t="s">
        <v>44</v>
      </c>
      <c r="M4316" t="s">
        <v>35</v>
      </c>
      <c r="N4316">
        <v>76457.8</v>
      </c>
      <c r="O4316" t="s">
        <v>46</v>
      </c>
      <c r="P4316" t="s">
        <v>47</v>
      </c>
      <c r="Q4316">
        <v>84.9</v>
      </c>
      <c r="R4316">
        <v>5600.4</v>
      </c>
      <c r="S4316">
        <v>3637.58</v>
      </c>
      <c r="T4316">
        <v>8463.69</v>
      </c>
      <c r="U4316" t="str">
        <f>TEXT(Table1[[#This Row],[Booking_Date]],"mmm")</f>
        <v>May</v>
      </c>
      <c r="V4316">
        <f>YEAR(Table1[[#This Row],[Booking_Date]])</f>
        <v>2025</v>
      </c>
      <c r="W4316" t="s">
        <v>75</v>
      </c>
      <c r="X4316" t="str">
        <f>IF(Table1[[#This Row],[Freight_Cost]]&gt;50000,"High","Low")</f>
        <v>High</v>
      </c>
      <c r="Y4316" s="5" t="str">
        <f>IF(Table1[[#This Row],[Profit]]&gt;10000,"Good","Average")</f>
        <v>Average</v>
      </c>
      <c r="Z4316" s="5" t="str" cm="1">
        <f t="array" ref="Z4316">_xlfn.IFS(K4316&lt;=5,"Excellent",K4316&lt;=10,"Good",TRUE,"Delayed")</f>
        <v>Good</v>
      </c>
      <c r="AA4316" s="5" t="str">
        <f>_xlfn.XLOOKUP(Table1[[#This Row],[Shipment_ID]],A:A,E:E)</f>
        <v>CMA CGM</v>
      </c>
      <c r="AB4316" s="5">
        <f t="shared" si="67"/>
        <v>8463.69</v>
      </c>
    </row>
    <row r="4317" spans="1:28">
      <c r="A4317" t="s">
        <v>4511</v>
      </c>
      <c r="B4317" s="1">
        <v>45618</v>
      </c>
      <c r="C4317" t="s">
        <v>64</v>
      </c>
      <c r="D4317" t="s">
        <v>30</v>
      </c>
      <c r="E4317" t="s">
        <v>99</v>
      </c>
      <c r="F4317" t="s">
        <v>32</v>
      </c>
      <c r="G4317" t="s">
        <v>90</v>
      </c>
      <c r="H4317">
        <v>16.77</v>
      </c>
      <c r="I4317">
        <v>325</v>
      </c>
      <c r="J4317">
        <v>97.12</v>
      </c>
      <c r="K4317">
        <v>2</v>
      </c>
      <c r="L4317" t="s">
        <v>44</v>
      </c>
      <c r="M4317" t="s">
        <v>35</v>
      </c>
      <c r="N4317">
        <v>34647.4</v>
      </c>
      <c r="O4317" t="s">
        <v>73</v>
      </c>
      <c r="P4317" t="s">
        <v>37</v>
      </c>
      <c r="Q4317">
        <v>82.42</v>
      </c>
      <c r="R4317">
        <v>1320.8</v>
      </c>
      <c r="S4317">
        <v>3752.01</v>
      </c>
      <c r="T4317">
        <v>3796.12</v>
      </c>
      <c r="U4317" t="str">
        <f>TEXT(Table1[[#This Row],[Booking_Date]],"mmm")</f>
        <v>Nov</v>
      </c>
      <c r="V4317">
        <f>YEAR(Table1[[#This Row],[Booking_Date]])</f>
        <v>2024</v>
      </c>
      <c r="W4317" t="s">
        <v>104</v>
      </c>
      <c r="X4317" t="str">
        <f>IF(Table1[[#This Row],[Freight_Cost]]&gt;50000,"High","Low")</f>
        <v>Low</v>
      </c>
      <c r="Y4317" s="5" t="str">
        <f>IF(Table1[[#This Row],[Profit]]&gt;10000,"Good","Average")</f>
        <v>Average</v>
      </c>
      <c r="Z4317" s="5" t="str" cm="1">
        <f t="array" ref="Z4317">_xlfn.IFS(K4317&lt;=5,"Excellent",K4317&lt;=10,"Good",TRUE,"Delayed")</f>
        <v>Excellent</v>
      </c>
      <c r="AA4317" s="5" t="str">
        <f>_xlfn.XLOOKUP(Table1[[#This Row],[Shipment_ID]],A:A,E:E)</f>
        <v>ONE</v>
      </c>
      <c r="AB4317" s="5">
        <f t="shared" si="67"/>
        <v>3796.12</v>
      </c>
    </row>
    <row r="4318" spans="1:28">
      <c r="A4318" t="s">
        <v>4512</v>
      </c>
      <c r="B4318" s="1">
        <v>45860</v>
      </c>
      <c r="C4318" t="s">
        <v>115</v>
      </c>
      <c r="D4318" t="s">
        <v>30</v>
      </c>
      <c r="E4318" t="s">
        <v>99</v>
      </c>
      <c r="F4318" t="s">
        <v>32</v>
      </c>
      <c r="G4318" t="s">
        <v>33</v>
      </c>
      <c r="H4318">
        <v>16.89</v>
      </c>
      <c r="I4318">
        <v>2379</v>
      </c>
      <c r="J4318">
        <v>104.8</v>
      </c>
      <c r="K4318">
        <v>6</v>
      </c>
      <c r="L4318" t="s">
        <v>68</v>
      </c>
      <c r="M4318" t="s">
        <v>35</v>
      </c>
      <c r="N4318">
        <v>62825</v>
      </c>
      <c r="O4318" t="s">
        <v>454</v>
      </c>
      <c r="P4318" t="s">
        <v>37</v>
      </c>
      <c r="Q4318">
        <v>83.57</v>
      </c>
      <c r="R4318">
        <v>5433.6</v>
      </c>
      <c r="S4318">
        <v>4112.63</v>
      </c>
      <c r="T4318">
        <v>6304.25</v>
      </c>
      <c r="U4318" t="str">
        <f>TEXT(Table1[[#This Row],[Booking_Date]],"mmm")</f>
        <v>Jul</v>
      </c>
      <c r="V4318">
        <f>YEAR(Table1[[#This Row],[Booking_Date]])</f>
        <v>2025</v>
      </c>
      <c r="W4318" t="s">
        <v>48</v>
      </c>
      <c r="X4318" t="str">
        <f>IF(Table1[[#This Row],[Freight_Cost]]&gt;50000,"High","Low")</f>
        <v>High</v>
      </c>
      <c r="Y4318" s="5" t="str">
        <f>IF(Table1[[#This Row],[Profit]]&gt;10000,"Good","Average")</f>
        <v>Average</v>
      </c>
      <c r="Z4318" s="5" t="str" cm="1">
        <f t="array" ref="Z4318">_xlfn.IFS(K4318&lt;=5,"Excellent",K4318&lt;=10,"Good",TRUE,"Delayed")</f>
        <v>Good</v>
      </c>
      <c r="AA4318" s="5" t="str">
        <f>_xlfn.XLOOKUP(Table1[[#This Row],[Shipment_ID]],A:A,E:E)</f>
        <v>ONE</v>
      </c>
      <c r="AB4318" s="5">
        <f t="shared" si="67"/>
        <v>6304.25</v>
      </c>
    </row>
    <row r="4319" spans="1:28">
      <c r="A4319" t="s">
        <v>4513</v>
      </c>
      <c r="B4319" s="1">
        <v>45967</v>
      </c>
      <c r="C4319" t="s">
        <v>40</v>
      </c>
      <c r="D4319" t="s">
        <v>108</v>
      </c>
      <c r="E4319" t="s">
        <v>66</v>
      </c>
      <c r="F4319" t="s">
        <v>58</v>
      </c>
      <c r="G4319" t="s">
        <v>67</v>
      </c>
      <c r="H4319">
        <v>18.41</v>
      </c>
      <c r="I4319">
        <v>2190</v>
      </c>
      <c r="J4319">
        <v>90.02</v>
      </c>
      <c r="K4319">
        <v>5</v>
      </c>
      <c r="L4319" t="s">
        <v>34</v>
      </c>
      <c r="M4319" t="s">
        <v>45</v>
      </c>
      <c r="N4319">
        <v>72151.399999999994</v>
      </c>
      <c r="O4319" t="s">
        <v>287</v>
      </c>
      <c r="P4319" t="s">
        <v>74</v>
      </c>
      <c r="Q4319">
        <v>84.27</v>
      </c>
      <c r="R4319">
        <v>5116.3999999999996</v>
      </c>
      <c r="S4319">
        <v>2974.88</v>
      </c>
      <c r="T4319">
        <v>9875.35</v>
      </c>
      <c r="U4319" t="str">
        <f>TEXT(Table1[[#This Row],[Booking_Date]],"mmm")</f>
        <v>Nov</v>
      </c>
      <c r="V4319">
        <f>YEAR(Table1[[#This Row],[Booking_Date]])</f>
        <v>2025</v>
      </c>
      <c r="W4319" t="s">
        <v>104</v>
      </c>
      <c r="X4319" t="str">
        <f>IF(Table1[[#This Row],[Freight_Cost]]&gt;50000,"High","Low")</f>
        <v>High</v>
      </c>
      <c r="Y4319" s="5" t="str">
        <f>IF(Table1[[#This Row],[Profit]]&gt;10000,"Good","Average")</f>
        <v>Average</v>
      </c>
      <c r="Z4319" s="5" t="str" cm="1">
        <f t="array" ref="Z4319">_xlfn.IFS(K4319&lt;=5,"Excellent",K4319&lt;=10,"Good",TRUE,"Delayed")</f>
        <v>Excellent</v>
      </c>
      <c r="AA4319" s="5" t="str">
        <f>_xlfn.XLOOKUP(Table1[[#This Row],[Shipment_ID]],A:A,E:E)</f>
        <v>COSCO</v>
      </c>
      <c r="AB4319" s="5">
        <f t="shared" si="67"/>
        <v>9875.35</v>
      </c>
    </row>
    <row r="4320" spans="1:28">
      <c r="A4320" t="s">
        <v>4514</v>
      </c>
      <c r="B4320" s="1">
        <v>45688</v>
      </c>
      <c r="C4320" t="s">
        <v>89</v>
      </c>
      <c r="D4320" t="s">
        <v>65</v>
      </c>
      <c r="E4320" t="s">
        <v>83</v>
      </c>
      <c r="F4320" t="s">
        <v>32</v>
      </c>
      <c r="G4320" t="s">
        <v>52</v>
      </c>
      <c r="H4320">
        <v>21</v>
      </c>
      <c r="I4320">
        <v>2359</v>
      </c>
      <c r="J4320">
        <v>85.19</v>
      </c>
      <c r="K4320">
        <v>7</v>
      </c>
      <c r="L4320" t="s">
        <v>34</v>
      </c>
      <c r="M4320" t="s">
        <v>45</v>
      </c>
      <c r="N4320">
        <v>63930.8</v>
      </c>
      <c r="O4320" t="s">
        <v>106</v>
      </c>
      <c r="P4320" t="s">
        <v>47</v>
      </c>
      <c r="Q4320">
        <v>87.44</v>
      </c>
      <c r="R4320">
        <v>5558</v>
      </c>
      <c r="S4320">
        <v>4539.07</v>
      </c>
      <c r="T4320">
        <v>11360.38</v>
      </c>
      <c r="U4320" t="str">
        <f>TEXT(Table1[[#This Row],[Booking_Date]],"mmm")</f>
        <v>Jan</v>
      </c>
      <c r="V4320">
        <f>YEAR(Table1[[#This Row],[Booking_Date]])</f>
        <v>2025</v>
      </c>
      <c r="W4320" t="s">
        <v>38</v>
      </c>
      <c r="X4320" t="str">
        <f>IF(Table1[[#This Row],[Freight_Cost]]&gt;50000,"High","Low")</f>
        <v>High</v>
      </c>
      <c r="Y4320" s="5" t="str">
        <f>IF(Table1[[#This Row],[Profit]]&gt;10000,"Good","Average")</f>
        <v>Good</v>
      </c>
      <c r="Z4320" s="5" t="str" cm="1">
        <f t="array" ref="Z4320">_xlfn.IFS(K4320&lt;=5,"Excellent",K4320&lt;=10,"Good",TRUE,"Delayed")</f>
        <v>Good</v>
      </c>
      <c r="AA4320" s="5" t="str">
        <f>_xlfn.XLOOKUP(Table1[[#This Row],[Shipment_ID]],A:A,E:E)</f>
        <v>MSC</v>
      </c>
      <c r="AB4320" s="5">
        <f t="shared" si="67"/>
        <v>11360.38</v>
      </c>
    </row>
    <row r="4321" spans="1:28">
      <c r="A4321" t="s">
        <v>4515</v>
      </c>
      <c r="B4321" s="1">
        <v>45875</v>
      </c>
      <c r="C4321" t="s">
        <v>29</v>
      </c>
      <c r="D4321" t="s">
        <v>56</v>
      </c>
      <c r="E4321" t="s">
        <v>57</v>
      </c>
      <c r="F4321" t="s">
        <v>58</v>
      </c>
      <c r="G4321" t="s">
        <v>33</v>
      </c>
      <c r="H4321">
        <v>17.420000000000002</v>
      </c>
      <c r="I4321">
        <v>888</v>
      </c>
      <c r="J4321">
        <v>99.86</v>
      </c>
      <c r="K4321">
        <v>2</v>
      </c>
      <c r="L4321" t="s">
        <v>68</v>
      </c>
      <c r="M4321" t="s">
        <v>60</v>
      </c>
      <c r="N4321">
        <v>52817.2</v>
      </c>
      <c r="O4321" t="s">
        <v>479</v>
      </c>
      <c r="P4321" t="s">
        <v>70</v>
      </c>
      <c r="Q4321">
        <v>88.29</v>
      </c>
      <c r="R4321">
        <v>2472.8000000000002</v>
      </c>
      <c r="S4321">
        <v>3160.68</v>
      </c>
      <c r="T4321">
        <v>5539.7</v>
      </c>
      <c r="U4321" t="str">
        <f>TEXT(Table1[[#This Row],[Booking_Date]],"mmm")</f>
        <v>Aug</v>
      </c>
      <c r="V4321">
        <f>YEAR(Table1[[#This Row],[Booking_Date]])</f>
        <v>2025</v>
      </c>
      <c r="W4321" t="s">
        <v>48</v>
      </c>
      <c r="X4321" t="str">
        <f>IF(Table1[[#This Row],[Freight_Cost]]&gt;50000,"High","Low")</f>
        <v>High</v>
      </c>
      <c r="Y4321" s="5" t="str">
        <f>IF(Table1[[#This Row],[Profit]]&gt;10000,"Good","Average")</f>
        <v>Average</v>
      </c>
      <c r="Z4321" s="5" t="str" cm="1">
        <f t="array" ref="Z4321">_xlfn.IFS(K4321&lt;=5,"Excellent",K4321&lt;=10,"Good",TRUE,"Delayed")</f>
        <v>Excellent</v>
      </c>
      <c r="AA4321" s="5" t="str">
        <f>_xlfn.XLOOKUP(Table1[[#This Row],[Shipment_ID]],A:A,E:E)</f>
        <v>Evergreen</v>
      </c>
      <c r="AB4321" s="5">
        <f t="shared" si="67"/>
        <v>5539.7</v>
      </c>
    </row>
    <row r="4322" spans="1:28">
      <c r="A4322" t="s">
        <v>4516</v>
      </c>
      <c r="B4322" s="1">
        <v>45819</v>
      </c>
      <c r="C4322" t="s">
        <v>40</v>
      </c>
      <c r="D4322" t="s">
        <v>56</v>
      </c>
      <c r="E4322" t="s">
        <v>99</v>
      </c>
      <c r="F4322" t="s">
        <v>58</v>
      </c>
      <c r="G4322" t="s">
        <v>90</v>
      </c>
      <c r="H4322">
        <v>12.57</v>
      </c>
      <c r="I4322">
        <v>2338</v>
      </c>
      <c r="J4322">
        <v>90.43</v>
      </c>
      <c r="K4322">
        <v>6</v>
      </c>
      <c r="L4322" t="s">
        <v>44</v>
      </c>
      <c r="M4322" t="s">
        <v>60</v>
      </c>
      <c r="N4322">
        <v>62220.6</v>
      </c>
      <c r="O4322" t="s">
        <v>368</v>
      </c>
      <c r="P4322" t="s">
        <v>47</v>
      </c>
      <c r="Q4322">
        <v>85.86</v>
      </c>
      <c r="R4322">
        <v>5178.8</v>
      </c>
      <c r="S4322">
        <v>2341.67</v>
      </c>
      <c r="T4322">
        <v>5719.9</v>
      </c>
      <c r="U4322" t="str">
        <f>TEXT(Table1[[#This Row],[Booking_Date]],"mmm")</f>
        <v>Jun</v>
      </c>
      <c r="V4322">
        <f>YEAR(Table1[[#This Row],[Booking_Date]])</f>
        <v>2025</v>
      </c>
      <c r="W4322" t="s">
        <v>75</v>
      </c>
      <c r="X4322" t="str">
        <f>IF(Table1[[#This Row],[Freight_Cost]]&gt;50000,"High","Low")</f>
        <v>High</v>
      </c>
      <c r="Y4322" s="5" t="str">
        <f>IF(Table1[[#This Row],[Profit]]&gt;10000,"Good","Average")</f>
        <v>Average</v>
      </c>
      <c r="Z4322" s="5" t="str" cm="1">
        <f t="array" ref="Z4322">_xlfn.IFS(K4322&lt;=5,"Excellent",K4322&lt;=10,"Good",TRUE,"Delayed")</f>
        <v>Good</v>
      </c>
      <c r="AA4322" s="5" t="str">
        <f>_xlfn.XLOOKUP(Table1[[#This Row],[Shipment_ID]],A:A,E:E)</f>
        <v>ONE</v>
      </c>
      <c r="AB4322" s="5">
        <f t="shared" si="67"/>
        <v>5719.9</v>
      </c>
    </row>
    <row r="4323" spans="1:28">
      <c r="A4323" t="s">
        <v>4517</v>
      </c>
      <c r="B4323" s="1">
        <v>45752</v>
      </c>
      <c r="C4323" t="s">
        <v>50</v>
      </c>
      <c r="D4323" t="s">
        <v>41</v>
      </c>
      <c r="E4323" t="s">
        <v>99</v>
      </c>
      <c r="F4323" t="s">
        <v>58</v>
      </c>
      <c r="G4323" t="s">
        <v>43</v>
      </c>
      <c r="H4323">
        <v>14.63</v>
      </c>
      <c r="I4323">
        <v>390</v>
      </c>
      <c r="J4323">
        <v>95.46</v>
      </c>
      <c r="K4323">
        <v>2</v>
      </c>
      <c r="L4323" t="s">
        <v>34</v>
      </c>
      <c r="M4323" t="s">
        <v>45</v>
      </c>
      <c r="N4323">
        <v>47802.2</v>
      </c>
      <c r="O4323" t="s">
        <v>200</v>
      </c>
      <c r="P4323" t="s">
        <v>74</v>
      </c>
      <c r="Q4323">
        <v>83.75</v>
      </c>
      <c r="R4323">
        <v>1365.2</v>
      </c>
      <c r="S4323">
        <v>4436.8900000000003</v>
      </c>
      <c r="T4323">
        <v>7502.55</v>
      </c>
      <c r="U4323" t="str">
        <f>TEXT(Table1[[#This Row],[Booking_Date]],"mmm")</f>
        <v>Apr</v>
      </c>
      <c r="V4323">
        <f>YEAR(Table1[[#This Row],[Booking_Date]])</f>
        <v>2025</v>
      </c>
      <c r="W4323" t="s">
        <v>75</v>
      </c>
      <c r="X4323" t="str">
        <f>IF(Table1[[#This Row],[Freight_Cost]]&gt;50000,"High","Low")</f>
        <v>Low</v>
      </c>
      <c r="Y4323" s="5" t="str">
        <f>IF(Table1[[#This Row],[Profit]]&gt;10000,"Good","Average")</f>
        <v>Average</v>
      </c>
      <c r="Z4323" s="5" t="str" cm="1">
        <f t="array" ref="Z4323">_xlfn.IFS(K4323&lt;=5,"Excellent",K4323&lt;=10,"Good",TRUE,"Delayed")</f>
        <v>Excellent</v>
      </c>
      <c r="AA4323" s="5" t="str">
        <f>_xlfn.XLOOKUP(Table1[[#This Row],[Shipment_ID]],A:A,E:E)</f>
        <v>ONE</v>
      </c>
      <c r="AB4323" s="5">
        <f t="shared" si="67"/>
        <v>7502.55</v>
      </c>
    </row>
    <row r="4324" spans="1:28">
      <c r="A4324" t="s">
        <v>4518</v>
      </c>
      <c r="B4324" s="1">
        <v>45361</v>
      </c>
      <c r="C4324" t="s">
        <v>89</v>
      </c>
      <c r="D4324" t="s">
        <v>56</v>
      </c>
      <c r="E4324" t="s">
        <v>31</v>
      </c>
      <c r="F4324" t="s">
        <v>58</v>
      </c>
      <c r="G4324" t="s">
        <v>52</v>
      </c>
      <c r="H4324">
        <v>23.43</v>
      </c>
      <c r="I4324">
        <v>2228</v>
      </c>
      <c r="J4324">
        <v>88.21</v>
      </c>
      <c r="K4324">
        <v>5</v>
      </c>
      <c r="L4324" t="s">
        <v>44</v>
      </c>
      <c r="M4324" t="s">
        <v>45</v>
      </c>
      <c r="N4324">
        <v>71908.2</v>
      </c>
      <c r="O4324" t="s">
        <v>61</v>
      </c>
      <c r="P4324" t="s">
        <v>70</v>
      </c>
      <c r="Q4324">
        <v>81.489999999999995</v>
      </c>
      <c r="R4324">
        <v>5393.2</v>
      </c>
      <c r="S4324">
        <v>3902.83</v>
      </c>
      <c r="T4324">
        <v>12146.69</v>
      </c>
      <c r="U4324" t="str">
        <f>TEXT(Table1[[#This Row],[Booking_Date]],"mmm")</f>
        <v>Mar</v>
      </c>
      <c r="V4324">
        <f>YEAR(Table1[[#This Row],[Booking_Date]])</f>
        <v>2024</v>
      </c>
      <c r="W4324" t="s">
        <v>38</v>
      </c>
      <c r="X4324" t="str">
        <f>IF(Table1[[#This Row],[Freight_Cost]]&gt;50000,"High","Low")</f>
        <v>High</v>
      </c>
      <c r="Y4324" s="5" t="str">
        <f>IF(Table1[[#This Row],[Profit]]&gt;10000,"Good","Average")</f>
        <v>Good</v>
      </c>
      <c r="Z4324" s="5" t="str" cm="1">
        <f t="array" ref="Z4324">_xlfn.IFS(K4324&lt;=5,"Excellent",K4324&lt;=10,"Good",TRUE,"Delayed")</f>
        <v>Excellent</v>
      </c>
      <c r="AA4324" s="5" t="str">
        <f>_xlfn.XLOOKUP(Table1[[#This Row],[Shipment_ID]],A:A,E:E)</f>
        <v>Hapag-Lloyd</v>
      </c>
      <c r="AB4324" s="5">
        <f t="shared" si="67"/>
        <v>12146.69</v>
      </c>
    </row>
    <row r="4325" spans="1:28">
      <c r="A4325" t="s">
        <v>4519</v>
      </c>
      <c r="B4325" s="1">
        <v>45939</v>
      </c>
      <c r="C4325" t="s">
        <v>64</v>
      </c>
      <c r="D4325" t="s">
        <v>51</v>
      </c>
      <c r="E4325" t="s">
        <v>31</v>
      </c>
      <c r="F4325" t="s">
        <v>32</v>
      </c>
      <c r="G4325" t="s">
        <v>84</v>
      </c>
      <c r="H4325">
        <v>19.16</v>
      </c>
      <c r="I4325">
        <v>898</v>
      </c>
      <c r="J4325">
        <v>89.55</v>
      </c>
      <c r="K4325">
        <v>2</v>
      </c>
      <c r="L4325" t="s">
        <v>68</v>
      </c>
      <c r="M4325" t="s">
        <v>60</v>
      </c>
      <c r="N4325">
        <v>41266</v>
      </c>
      <c r="O4325" t="s">
        <v>135</v>
      </c>
      <c r="P4325" t="s">
        <v>37</v>
      </c>
      <c r="Q4325">
        <v>88.54</v>
      </c>
      <c r="R4325">
        <v>2562.4</v>
      </c>
      <c r="S4325">
        <v>3675.89</v>
      </c>
      <c r="T4325">
        <v>7182.79</v>
      </c>
      <c r="U4325" t="str">
        <f>TEXT(Table1[[#This Row],[Booking_Date]],"mmm")</f>
        <v>Oct</v>
      </c>
      <c r="V4325">
        <f>YEAR(Table1[[#This Row],[Booking_Date]])</f>
        <v>2025</v>
      </c>
      <c r="W4325" t="s">
        <v>104</v>
      </c>
      <c r="X4325" t="str">
        <f>IF(Table1[[#This Row],[Freight_Cost]]&gt;50000,"High","Low")</f>
        <v>Low</v>
      </c>
      <c r="Y4325" s="5" t="str">
        <f>IF(Table1[[#This Row],[Profit]]&gt;10000,"Good","Average")</f>
        <v>Average</v>
      </c>
      <c r="Z4325" s="5" t="str" cm="1">
        <f t="array" ref="Z4325">_xlfn.IFS(K4325&lt;=5,"Excellent",K4325&lt;=10,"Good",TRUE,"Delayed")</f>
        <v>Excellent</v>
      </c>
      <c r="AA4325" s="5" t="str">
        <f>_xlfn.XLOOKUP(Table1[[#This Row],[Shipment_ID]],A:A,E:E)</f>
        <v>Hapag-Lloyd</v>
      </c>
      <c r="AB4325" s="5">
        <f t="shared" si="67"/>
        <v>7182.79</v>
      </c>
    </row>
    <row r="4326" spans="1:28">
      <c r="A4326" t="s">
        <v>4520</v>
      </c>
      <c r="B4326" s="1">
        <v>46114</v>
      </c>
      <c r="C4326" t="s">
        <v>115</v>
      </c>
      <c r="D4326" t="s">
        <v>56</v>
      </c>
      <c r="E4326" t="s">
        <v>83</v>
      </c>
      <c r="F4326" t="s">
        <v>32</v>
      </c>
      <c r="G4326" t="s">
        <v>67</v>
      </c>
      <c r="H4326">
        <v>22.66</v>
      </c>
      <c r="I4326">
        <v>468</v>
      </c>
      <c r="J4326">
        <v>87.6</v>
      </c>
      <c r="K4326">
        <v>2</v>
      </c>
      <c r="L4326" t="s">
        <v>68</v>
      </c>
      <c r="M4326" t="s">
        <v>60</v>
      </c>
      <c r="N4326">
        <v>39022</v>
      </c>
      <c r="O4326" t="s">
        <v>232</v>
      </c>
      <c r="P4326" t="s">
        <v>54</v>
      </c>
      <c r="Q4326">
        <v>85.18</v>
      </c>
      <c r="R4326">
        <v>1842.4</v>
      </c>
      <c r="S4326">
        <v>1571.61</v>
      </c>
      <c r="T4326">
        <v>5895.83</v>
      </c>
      <c r="U4326" t="str">
        <f>TEXT(Table1[[#This Row],[Booking_Date]],"mmm")</f>
        <v>Apr</v>
      </c>
      <c r="V4326">
        <f>YEAR(Table1[[#This Row],[Booking_Date]])</f>
        <v>2026</v>
      </c>
      <c r="W4326" t="s">
        <v>75</v>
      </c>
      <c r="X4326" t="str">
        <f>IF(Table1[[#This Row],[Freight_Cost]]&gt;50000,"High","Low")</f>
        <v>Low</v>
      </c>
      <c r="Y4326" s="5" t="str">
        <f>IF(Table1[[#This Row],[Profit]]&gt;10000,"Good","Average")</f>
        <v>Average</v>
      </c>
      <c r="Z4326" s="5" t="str" cm="1">
        <f t="array" ref="Z4326">_xlfn.IFS(K4326&lt;=5,"Excellent",K4326&lt;=10,"Good",TRUE,"Delayed")</f>
        <v>Excellent</v>
      </c>
      <c r="AA4326" s="5" t="str">
        <f>_xlfn.XLOOKUP(Table1[[#This Row],[Shipment_ID]],A:A,E:E)</f>
        <v>MSC</v>
      </c>
      <c r="AB4326" s="5">
        <f t="shared" si="67"/>
        <v>5895.83</v>
      </c>
    </row>
    <row r="4327" spans="1:28">
      <c r="A4327" t="s">
        <v>4521</v>
      </c>
      <c r="B4327" s="1">
        <v>45644</v>
      </c>
      <c r="C4327" t="s">
        <v>40</v>
      </c>
      <c r="D4327" t="s">
        <v>41</v>
      </c>
      <c r="E4327" t="s">
        <v>42</v>
      </c>
      <c r="F4327" t="s">
        <v>32</v>
      </c>
      <c r="G4327" t="s">
        <v>90</v>
      </c>
      <c r="H4327">
        <v>23.59</v>
      </c>
      <c r="I4327">
        <v>801</v>
      </c>
      <c r="J4327">
        <v>101.8</v>
      </c>
      <c r="K4327">
        <v>4</v>
      </c>
      <c r="L4327" t="s">
        <v>68</v>
      </c>
      <c r="M4327" t="s">
        <v>60</v>
      </c>
      <c r="N4327">
        <v>45559</v>
      </c>
      <c r="O4327" t="s">
        <v>402</v>
      </c>
      <c r="P4327" t="s">
        <v>54</v>
      </c>
      <c r="Q4327">
        <v>86.36</v>
      </c>
      <c r="R4327">
        <v>2545.6</v>
      </c>
      <c r="S4327">
        <v>3060.48</v>
      </c>
      <c r="T4327">
        <v>3680.7</v>
      </c>
      <c r="U4327" t="str">
        <f>TEXT(Table1[[#This Row],[Booking_Date]],"mmm")</f>
        <v>Dec</v>
      </c>
      <c r="V4327">
        <f>YEAR(Table1[[#This Row],[Booking_Date]])</f>
        <v>2024</v>
      </c>
      <c r="W4327" t="s">
        <v>104</v>
      </c>
      <c r="X4327" t="str">
        <f>IF(Table1[[#This Row],[Freight_Cost]]&gt;50000,"High","Low")</f>
        <v>Low</v>
      </c>
      <c r="Y4327" s="5" t="str">
        <f>IF(Table1[[#This Row],[Profit]]&gt;10000,"Good","Average")</f>
        <v>Average</v>
      </c>
      <c r="Z4327" s="5" t="str" cm="1">
        <f t="array" ref="Z4327">_xlfn.IFS(K4327&lt;=5,"Excellent",K4327&lt;=10,"Good",TRUE,"Delayed")</f>
        <v>Excellent</v>
      </c>
      <c r="AA4327" s="5" t="str">
        <f>_xlfn.XLOOKUP(Table1[[#This Row],[Shipment_ID]],A:A,E:E)</f>
        <v>CMA CGM</v>
      </c>
      <c r="AB4327" s="5">
        <f t="shared" si="67"/>
        <v>3680.7</v>
      </c>
    </row>
    <row r="4328" spans="1:28">
      <c r="A4328" t="s">
        <v>4522</v>
      </c>
      <c r="B4328" s="1">
        <v>45816</v>
      </c>
      <c r="C4328" t="s">
        <v>115</v>
      </c>
      <c r="D4328" t="s">
        <v>108</v>
      </c>
      <c r="E4328" t="s">
        <v>66</v>
      </c>
      <c r="F4328" t="s">
        <v>58</v>
      </c>
      <c r="G4328" t="s">
        <v>33</v>
      </c>
      <c r="H4328">
        <v>24.46</v>
      </c>
      <c r="I4328">
        <v>1875</v>
      </c>
      <c r="J4328">
        <v>97.87</v>
      </c>
      <c r="K4328">
        <v>6</v>
      </c>
      <c r="L4328" t="s">
        <v>34</v>
      </c>
      <c r="M4328" t="s">
        <v>45</v>
      </c>
      <c r="N4328">
        <v>74758.399999999994</v>
      </c>
      <c r="O4328" t="s">
        <v>113</v>
      </c>
      <c r="P4328" t="s">
        <v>54</v>
      </c>
      <c r="Q4328">
        <v>88.6</v>
      </c>
      <c r="R4328">
        <v>4728.3999999999996</v>
      </c>
      <c r="S4328">
        <v>3265.16</v>
      </c>
      <c r="T4328">
        <v>13153.54</v>
      </c>
      <c r="U4328" t="str">
        <f>TEXT(Table1[[#This Row],[Booking_Date]],"mmm")</f>
        <v>Jun</v>
      </c>
      <c r="V4328">
        <f>YEAR(Table1[[#This Row],[Booking_Date]])</f>
        <v>2025</v>
      </c>
      <c r="W4328" t="s">
        <v>75</v>
      </c>
      <c r="X4328" t="str">
        <f>IF(Table1[[#This Row],[Freight_Cost]]&gt;50000,"High","Low")</f>
        <v>High</v>
      </c>
      <c r="Y4328" s="5" t="str">
        <f>IF(Table1[[#This Row],[Profit]]&gt;10000,"Good","Average")</f>
        <v>Good</v>
      </c>
      <c r="Z4328" s="5" t="str" cm="1">
        <f t="array" ref="Z4328">_xlfn.IFS(K4328&lt;=5,"Excellent",K4328&lt;=10,"Good",TRUE,"Delayed")</f>
        <v>Good</v>
      </c>
      <c r="AA4328" s="5" t="str">
        <f>_xlfn.XLOOKUP(Table1[[#This Row],[Shipment_ID]],A:A,E:E)</f>
        <v>COSCO</v>
      </c>
      <c r="AB4328" s="5">
        <f t="shared" si="67"/>
        <v>13153.54</v>
      </c>
    </row>
    <row r="4329" spans="1:28">
      <c r="A4329" t="s">
        <v>4523</v>
      </c>
      <c r="B4329" s="1">
        <v>45399</v>
      </c>
      <c r="C4329" t="s">
        <v>64</v>
      </c>
      <c r="D4329" t="s">
        <v>82</v>
      </c>
      <c r="E4329" t="s">
        <v>66</v>
      </c>
      <c r="F4329" t="s">
        <v>58</v>
      </c>
      <c r="G4329" t="s">
        <v>67</v>
      </c>
      <c r="H4329">
        <v>14.04</v>
      </c>
      <c r="I4329">
        <v>884</v>
      </c>
      <c r="J4329">
        <v>103.27</v>
      </c>
      <c r="K4329">
        <v>2</v>
      </c>
      <c r="L4329" t="s">
        <v>34</v>
      </c>
      <c r="M4329" t="s">
        <v>45</v>
      </c>
      <c r="N4329">
        <v>54136.4</v>
      </c>
      <c r="O4329" t="s">
        <v>61</v>
      </c>
      <c r="P4329" t="s">
        <v>54</v>
      </c>
      <c r="Q4329">
        <v>81.52</v>
      </c>
      <c r="R4329">
        <v>2329.6</v>
      </c>
      <c r="S4329">
        <v>4765.3</v>
      </c>
      <c r="T4329">
        <v>8122.24</v>
      </c>
      <c r="U4329" t="str">
        <f>TEXT(Table1[[#This Row],[Booking_Date]],"mmm")</f>
        <v>Apr</v>
      </c>
      <c r="V4329">
        <f>YEAR(Table1[[#This Row],[Booking_Date]])</f>
        <v>2024</v>
      </c>
      <c r="W4329" t="s">
        <v>75</v>
      </c>
      <c r="X4329" t="str">
        <f>IF(Table1[[#This Row],[Freight_Cost]]&gt;50000,"High","Low")</f>
        <v>High</v>
      </c>
      <c r="Y4329" s="5" t="str">
        <f>IF(Table1[[#This Row],[Profit]]&gt;10000,"Good","Average")</f>
        <v>Average</v>
      </c>
      <c r="Z4329" s="5" t="str" cm="1">
        <f t="array" ref="Z4329">_xlfn.IFS(K4329&lt;=5,"Excellent",K4329&lt;=10,"Good",TRUE,"Delayed")</f>
        <v>Excellent</v>
      </c>
      <c r="AA4329" s="5" t="str">
        <f>_xlfn.XLOOKUP(Table1[[#This Row],[Shipment_ID]],A:A,E:E)</f>
        <v>COSCO</v>
      </c>
      <c r="AB4329" s="5">
        <f t="shared" si="67"/>
        <v>8122.24</v>
      </c>
    </row>
    <row r="4330" spans="1:28">
      <c r="A4330" t="s">
        <v>4524</v>
      </c>
      <c r="B4330" s="1">
        <v>45950</v>
      </c>
      <c r="C4330" t="s">
        <v>121</v>
      </c>
      <c r="D4330" t="s">
        <v>108</v>
      </c>
      <c r="E4330" t="s">
        <v>57</v>
      </c>
      <c r="F4330" t="s">
        <v>32</v>
      </c>
      <c r="G4330" t="s">
        <v>67</v>
      </c>
      <c r="H4330">
        <v>23.02</v>
      </c>
      <c r="I4330">
        <v>1490</v>
      </c>
      <c r="J4330">
        <v>85.58</v>
      </c>
      <c r="K4330">
        <v>3</v>
      </c>
      <c r="L4330" t="s">
        <v>34</v>
      </c>
      <c r="M4330" t="s">
        <v>60</v>
      </c>
      <c r="N4330">
        <v>53867.6</v>
      </c>
      <c r="O4330" t="s">
        <v>111</v>
      </c>
      <c r="P4330" t="s">
        <v>62</v>
      </c>
      <c r="Q4330">
        <v>86.21</v>
      </c>
      <c r="R4330">
        <v>3900.8</v>
      </c>
      <c r="S4330">
        <v>3240.78</v>
      </c>
      <c r="T4330">
        <v>9508.11</v>
      </c>
      <c r="U4330" t="str">
        <f>TEXT(Table1[[#This Row],[Booking_Date]],"mmm")</f>
        <v>Oct</v>
      </c>
      <c r="V4330">
        <f>YEAR(Table1[[#This Row],[Booking_Date]])</f>
        <v>2025</v>
      </c>
      <c r="W4330" t="s">
        <v>104</v>
      </c>
      <c r="X4330" t="str">
        <f>IF(Table1[[#This Row],[Freight_Cost]]&gt;50000,"High","Low")</f>
        <v>High</v>
      </c>
      <c r="Y4330" s="5" t="str">
        <f>IF(Table1[[#This Row],[Profit]]&gt;10000,"Good","Average")</f>
        <v>Average</v>
      </c>
      <c r="Z4330" s="5" t="str" cm="1">
        <f t="array" ref="Z4330">_xlfn.IFS(K4330&lt;=5,"Excellent",K4330&lt;=10,"Good",TRUE,"Delayed")</f>
        <v>Excellent</v>
      </c>
      <c r="AA4330" s="5" t="str">
        <f>_xlfn.XLOOKUP(Table1[[#This Row],[Shipment_ID]],A:A,E:E)</f>
        <v>Evergreen</v>
      </c>
      <c r="AB4330" s="5">
        <f t="shared" si="67"/>
        <v>9508.11</v>
      </c>
    </row>
    <row r="4331" spans="1:28">
      <c r="A4331" t="s">
        <v>4525</v>
      </c>
      <c r="B4331" s="1">
        <v>46185</v>
      </c>
      <c r="C4331" t="s">
        <v>115</v>
      </c>
      <c r="D4331" t="s">
        <v>41</v>
      </c>
      <c r="E4331" t="s">
        <v>42</v>
      </c>
      <c r="F4331" t="s">
        <v>58</v>
      </c>
      <c r="G4331" t="s">
        <v>43</v>
      </c>
      <c r="H4331">
        <v>16.079999999999998</v>
      </c>
      <c r="I4331">
        <v>1589</v>
      </c>
      <c r="J4331">
        <v>97.08</v>
      </c>
      <c r="K4331">
        <v>3</v>
      </c>
      <c r="L4331" t="s">
        <v>68</v>
      </c>
      <c r="M4331" t="s">
        <v>35</v>
      </c>
      <c r="N4331">
        <v>63689.599999999999</v>
      </c>
      <c r="O4331" t="s">
        <v>402</v>
      </c>
      <c r="P4331" t="s">
        <v>54</v>
      </c>
      <c r="Q4331">
        <v>88.21</v>
      </c>
      <c r="R4331">
        <v>3821.2</v>
      </c>
      <c r="S4331">
        <v>1769</v>
      </c>
      <c r="T4331">
        <v>10489.58</v>
      </c>
      <c r="U4331" t="str">
        <f>TEXT(Table1[[#This Row],[Booking_Date]],"mmm")</f>
        <v>Jun</v>
      </c>
      <c r="V4331">
        <f>YEAR(Table1[[#This Row],[Booking_Date]])</f>
        <v>2026</v>
      </c>
      <c r="W4331" t="s">
        <v>75</v>
      </c>
      <c r="X4331" t="str">
        <f>IF(Table1[[#This Row],[Freight_Cost]]&gt;50000,"High","Low")</f>
        <v>High</v>
      </c>
      <c r="Y4331" s="5" t="str">
        <f>IF(Table1[[#This Row],[Profit]]&gt;10000,"Good","Average")</f>
        <v>Good</v>
      </c>
      <c r="Z4331" s="5" t="str" cm="1">
        <f t="array" ref="Z4331">_xlfn.IFS(K4331&lt;=5,"Excellent",K4331&lt;=10,"Good",TRUE,"Delayed")</f>
        <v>Excellent</v>
      </c>
      <c r="AA4331" s="5" t="str">
        <f>_xlfn.XLOOKUP(Table1[[#This Row],[Shipment_ID]],A:A,E:E)</f>
        <v>CMA CGM</v>
      </c>
      <c r="AB4331" s="5">
        <f t="shared" si="67"/>
        <v>10489.58</v>
      </c>
    </row>
    <row r="4332" spans="1:28">
      <c r="A4332" t="s">
        <v>4526</v>
      </c>
      <c r="B4332" s="1">
        <v>45758</v>
      </c>
      <c r="C4332" t="s">
        <v>40</v>
      </c>
      <c r="D4332" t="s">
        <v>65</v>
      </c>
      <c r="E4332" t="s">
        <v>102</v>
      </c>
      <c r="F4332" t="s">
        <v>32</v>
      </c>
      <c r="G4332" t="s">
        <v>67</v>
      </c>
      <c r="H4332">
        <v>18.29</v>
      </c>
      <c r="I4332">
        <v>2498</v>
      </c>
      <c r="J4332">
        <v>92.47</v>
      </c>
      <c r="K4332">
        <v>7</v>
      </c>
      <c r="L4332" t="s">
        <v>68</v>
      </c>
      <c r="M4332" t="s">
        <v>60</v>
      </c>
      <c r="N4332">
        <v>60033.4</v>
      </c>
      <c r="O4332" t="s">
        <v>256</v>
      </c>
      <c r="P4332" t="s">
        <v>78</v>
      </c>
      <c r="Q4332">
        <v>81.040000000000006</v>
      </c>
      <c r="R4332">
        <v>5727.6</v>
      </c>
      <c r="S4332">
        <v>2605.77</v>
      </c>
      <c r="T4332">
        <v>4886.2700000000004</v>
      </c>
      <c r="U4332" t="str">
        <f>TEXT(Table1[[#This Row],[Booking_Date]],"mmm")</f>
        <v>Apr</v>
      </c>
      <c r="V4332">
        <f>YEAR(Table1[[#This Row],[Booking_Date]])</f>
        <v>2025</v>
      </c>
      <c r="W4332" t="s">
        <v>75</v>
      </c>
      <c r="X4332" t="str">
        <f>IF(Table1[[#This Row],[Freight_Cost]]&gt;50000,"High","Low")</f>
        <v>High</v>
      </c>
      <c r="Y4332" s="5" t="str">
        <f>IF(Table1[[#This Row],[Profit]]&gt;10000,"Good","Average")</f>
        <v>Average</v>
      </c>
      <c r="Z4332" s="5" t="str" cm="1">
        <f t="array" ref="Z4332">_xlfn.IFS(K4332&lt;=5,"Excellent",K4332&lt;=10,"Good",TRUE,"Delayed")</f>
        <v>Good</v>
      </c>
      <c r="AA4332" s="5" t="str">
        <f>_xlfn.XLOOKUP(Table1[[#This Row],[Shipment_ID]],A:A,E:E)</f>
        <v>Maersk</v>
      </c>
      <c r="AB4332" s="5">
        <f t="shared" si="67"/>
        <v>4886.2700000000004</v>
      </c>
    </row>
    <row r="4333" spans="1:28">
      <c r="A4333" t="s">
        <v>4527</v>
      </c>
      <c r="B4333" s="1">
        <v>45362</v>
      </c>
      <c r="C4333" t="s">
        <v>121</v>
      </c>
      <c r="D4333" t="s">
        <v>82</v>
      </c>
      <c r="E4333" t="s">
        <v>102</v>
      </c>
      <c r="F4333" t="s">
        <v>58</v>
      </c>
      <c r="G4333" t="s">
        <v>67</v>
      </c>
      <c r="H4333">
        <v>27.16</v>
      </c>
      <c r="I4333">
        <v>2378</v>
      </c>
      <c r="J4333">
        <v>93.9</v>
      </c>
      <c r="K4333">
        <v>7</v>
      </c>
      <c r="L4333" t="s">
        <v>68</v>
      </c>
      <c r="M4333" t="s">
        <v>60</v>
      </c>
      <c r="N4333">
        <v>78748</v>
      </c>
      <c r="O4333" t="s">
        <v>593</v>
      </c>
      <c r="P4333" t="s">
        <v>70</v>
      </c>
      <c r="Q4333">
        <v>82.4</v>
      </c>
      <c r="R4333">
        <v>5842.4</v>
      </c>
      <c r="S4333">
        <v>1768.5</v>
      </c>
      <c r="T4333">
        <v>6945.54</v>
      </c>
      <c r="U4333" t="str">
        <f>TEXT(Table1[[#This Row],[Booking_Date]],"mmm")</f>
        <v>Mar</v>
      </c>
      <c r="V4333">
        <f>YEAR(Table1[[#This Row],[Booking_Date]])</f>
        <v>2024</v>
      </c>
      <c r="W4333" t="s">
        <v>38</v>
      </c>
      <c r="X4333" t="str">
        <f>IF(Table1[[#This Row],[Freight_Cost]]&gt;50000,"High","Low")</f>
        <v>High</v>
      </c>
      <c r="Y4333" s="5" t="str">
        <f>IF(Table1[[#This Row],[Profit]]&gt;10000,"Good","Average")</f>
        <v>Average</v>
      </c>
      <c r="Z4333" s="5" t="str" cm="1">
        <f t="array" ref="Z4333">_xlfn.IFS(K4333&lt;=5,"Excellent",K4333&lt;=10,"Good",TRUE,"Delayed")</f>
        <v>Good</v>
      </c>
      <c r="AA4333" s="5" t="str">
        <f>_xlfn.XLOOKUP(Table1[[#This Row],[Shipment_ID]],A:A,E:E)</f>
        <v>Maersk</v>
      </c>
      <c r="AB4333" s="5">
        <f t="shared" si="67"/>
        <v>6945.54</v>
      </c>
    </row>
    <row r="4334" spans="1:28">
      <c r="A4334" t="s">
        <v>4528</v>
      </c>
      <c r="B4334" s="1">
        <v>45611</v>
      </c>
      <c r="C4334" t="s">
        <v>40</v>
      </c>
      <c r="D4334" t="s">
        <v>108</v>
      </c>
      <c r="E4334" t="s">
        <v>42</v>
      </c>
      <c r="F4334" t="s">
        <v>32</v>
      </c>
      <c r="G4334" t="s">
        <v>90</v>
      </c>
      <c r="H4334">
        <v>11.12</v>
      </c>
      <c r="I4334">
        <v>2356</v>
      </c>
      <c r="J4334">
        <v>103.52</v>
      </c>
      <c r="K4334">
        <v>7</v>
      </c>
      <c r="L4334" t="s">
        <v>34</v>
      </c>
      <c r="M4334" t="s">
        <v>45</v>
      </c>
      <c r="N4334">
        <v>57202.400000000001</v>
      </c>
      <c r="O4334" t="s">
        <v>792</v>
      </c>
      <c r="P4334" t="s">
        <v>37</v>
      </c>
      <c r="Q4334">
        <v>88.68</v>
      </c>
      <c r="R4334">
        <v>5156.8</v>
      </c>
      <c r="S4334">
        <v>3246.62</v>
      </c>
      <c r="T4334">
        <v>5123.7</v>
      </c>
      <c r="U4334" t="str">
        <f>TEXT(Table1[[#This Row],[Booking_Date]],"mmm")</f>
        <v>Nov</v>
      </c>
      <c r="V4334">
        <f>YEAR(Table1[[#This Row],[Booking_Date]])</f>
        <v>2024</v>
      </c>
      <c r="W4334" t="s">
        <v>104</v>
      </c>
      <c r="X4334" t="str">
        <f>IF(Table1[[#This Row],[Freight_Cost]]&gt;50000,"High","Low")</f>
        <v>High</v>
      </c>
      <c r="Y4334" s="5" t="str">
        <f>IF(Table1[[#This Row],[Profit]]&gt;10000,"Good","Average")</f>
        <v>Average</v>
      </c>
      <c r="Z4334" s="5" t="str" cm="1">
        <f t="array" ref="Z4334">_xlfn.IFS(K4334&lt;=5,"Excellent",K4334&lt;=10,"Good",TRUE,"Delayed")</f>
        <v>Good</v>
      </c>
      <c r="AA4334" s="5" t="str">
        <f>_xlfn.XLOOKUP(Table1[[#This Row],[Shipment_ID]],A:A,E:E)</f>
        <v>CMA CGM</v>
      </c>
      <c r="AB4334" s="5">
        <f t="shared" si="67"/>
        <v>5123.7</v>
      </c>
    </row>
    <row r="4335" spans="1:28">
      <c r="A4335" t="s">
        <v>4529</v>
      </c>
      <c r="B4335" s="1">
        <v>45795</v>
      </c>
      <c r="C4335" t="s">
        <v>29</v>
      </c>
      <c r="D4335" t="s">
        <v>41</v>
      </c>
      <c r="E4335" t="s">
        <v>57</v>
      </c>
      <c r="F4335" t="s">
        <v>32</v>
      </c>
      <c r="G4335" t="s">
        <v>84</v>
      </c>
      <c r="H4335">
        <v>15.95</v>
      </c>
      <c r="I4335">
        <v>578</v>
      </c>
      <c r="J4335">
        <v>90.92</v>
      </c>
      <c r="K4335">
        <v>3</v>
      </c>
      <c r="L4335" t="s">
        <v>34</v>
      </c>
      <c r="M4335" t="s">
        <v>60</v>
      </c>
      <c r="N4335">
        <v>37201.4</v>
      </c>
      <c r="O4335" t="s">
        <v>266</v>
      </c>
      <c r="P4335" t="s">
        <v>47</v>
      </c>
      <c r="Q4335">
        <v>81.739999999999995</v>
      </c>
      <c r="R4335">
        <v>1794</v>
      </c>
      <c r="S4335">
        <v>4606.6099999999997</v>
      </c>
      <c r="T4335">
        <v>4580.17</v>
      </c>
      <c r="U4335" t="str">
        <f>TEXT(Table1[[#This Row],[Booking_Date]],"mmm")</f>
        <v>May</v>
      </c>
      <c r="V4335">
        <f>YEAR(Table1[[#This Row],[Booking_Date]])</f>
        <v>2025</v>
      </c>
      <c r="W4335" t="s">
        <v>75</v>
      </c>
      <c r="X4335" t="str">
        <f>IF(Table1[[#This Row],[Freight_Cost]]&gt;50000,"High","Low")</f>
        <v>Low</v>
      </c>
      <c r="Y4335" s="5" t="str">
        <f>IF(Table1[[#This Row],[Profit]]&gt;10000,"Good","Average")</f>
        <v>Average</v>
      </c>
      <c r="Z4335" s="5" t="str" cm="1">
        <f t="array" ref="Z4335">_xlfn.IFS(K4335&lt;=5,"Excellent",K4335&lt;=10,"Good",TRUE,"Delayed")</f>
        <v>Excellent</v>
      </c>
      <c r="AA4335" s="5" t="str">
        <f>_xlfn.XLOOKUP(Table1[[#This Row],[Shipment_ID]],A:A,E:E)</f>
        <v>Evergreen</v>
      </c>
      <c r="AB4335" s="5">
        <f t="shared" si="67"/>
        <v>4580.17</v>
      </c>
    </row>
    <row r="4336" spans="1:28">
      <c r="A4336" t="s">
        <v>4530</v>
      </c>
      <c r="B4336" s="1">
        <v>45995</v>
      </c>
      <c r="C4336" t="s">
        <v>29</v>
      </c>
      <c r="D4336" t="s">
        <v>65</v>
      </c>
      <c r="E4336" t="s">
        <v>99</v>
      </c>
      <c r="F4336" t="s">
        <v>58</v>
      </c>
      <c r="G4336" t="s">
        <v>67</v>
      </c>
      <c r="H4336">
        <v>20.25</v>
      </c>
      <c r="I4336">
        <v>1102</v>
      </c>
      <c r="J4336">
        <v>92.52</v>
      </c>
      <c r="K4336">
        <v>3</v>
      </c>
      <c r="L4336" t="s">
        <v>34</v>
      </c>
      <c r="M4336" t="s">
        <v>45</v>
      </c>
      <c r="N4336">
        <v>61051.4</v>
      </c>
      <c r="O4336" t="s">
        <v>130</v>
      </c>
      <c r="P4336" t="s">
        <v>54</v>
      </c>
      <c r="Q4336">
        <v>82.4</v>
      </c>
      <c r="R4336">
        <v>3014</v>
      </c>
      <c r="S4336">
        <v>1976.67</v>
      </c>
      <c r="T4336">
        <v>8716.33</v>
      </c>
      <c r="U4336" t="str">
        <f>TEXT(Table1[[#This Row],[Booking_Date]],"mmm")</f>
        <v>Dec</v>
      </c>
      <c r="V4336">
        <f>YEAR(Table1[[#This Row],[Booking_Date]])</f>
        <v>2025</v>
      </c>
      <c r="W4336" t="s">
        <v>104</v>
      </c>
      <c r="X4336" t="str">
        <f>IF(Table1[[#This Row],[Freight_Cost]]&gt;50000,"High","Low")</f>
        <v>High</v>
      </c>
      <c r="Y4336" s="5" t="str">
        <f>IF(Table1[[#This Row],[Profit]]&gt;10000,"Good","Average")</f>
        <v>Average</v>
      </c>
      <c r="Z4336" s="5" t="str" cm="1">
        <f t="array" ref="Z4336">_xlfn.IFS(K4336&lt;=5,"Excellent",K4336&lt;=10,"Good",TRUE,"Delayed")</f>
        <v>Excellent</v>
      </c>
      <c r="AA4336" s="5" t="str">
        <f>_xlfn.XLOOKUP(Table1[[#This Row],[Shipment_ID]],A:A,E:E)</f>
        <v>ONE</v>
      </c>
      <c r="AB4336" s="5">
        <f t="shared" si="67"/>
        <v>8716.33</v>
      </c>
    </row>
    <row r="4337" spans="1:28">
      <c r="A4337" t="s">
        <v>4531</v>
      </c>
      <c r="B4337" s="1">
        <v>45819</v>
      </c>
      <c r="C4337" t="s">
        <v>29</v>
      </c>
      <c r="D4337" t="s">
        <v>30</v>
      </c>
      <c r="E4337" t="s">
        <v>57</v>
      </c>
      <c r="F4337" t="s">
        <v>58</v>
      </c>
      <c r="G4337" t="s">
        <v>67</v>
      </c>
      <c r="H4337">
        <v>12.69</v>
      </c>
      <c r="I4337">
        <v>1429</v>
      </c>
      <c r="J4337">
        <v>86.38</v>
      </c>
      <c r="K4337">
        <v>4</v>
      </c>
      <c r="L4337" t="s">
        <v>44</v>
      </c>
      <c r="M4337" t="s">
        <v>60</v>
      </c>
      <c r="N4337">
        <v>50934.6</v>
      </c>
      <c r="O4337" t="s">
        <v>232</v>
      </c>
      <c r="P4337" t="s">
        <v>47</v>
      </c>
      <c r="Q4337">
        <v>84.12</v>
      </c>
      <c r="R4337">
        <v>3365.6</v>
      </c>
      <c r="S4337">
        <v>4391.76</v>
      </c>
      <c r="T4337">
        <v>4807.95</v>
      </c>
      <c r="U4337" t="str">
        <f>TEXT(Table1[[#This Row],[Booking_Date]],"mmm")</f>
        <v>Jun</v>
      </c>
      <c r="V4337">
        <f>YEAR(Table1[[#This Row],[Booking_Date]])</f>
        <v>2025</v>
      </c>
      <c r="W4337" t="s">
        <v>75</v>
      </c>
      <c r="X4337" t="str">
        <f>IF(Table1[[#This Row],[Freight_Cost]]&gt;50000,"High","Low")</f>
        <v>High</v>
      </c>
      <c r="Y4337" s="5" t="str">
        <f>IF(Table1[[#This Row],[Profit]]&gt;10000,"Good","Average")</f>
        <v>Average</v>
      </c>
      <c r="Z4337" s="5" t="str" cm="1">
        <f t="array" ref="Z4337">_xlfn.IFS(K4337&lt;=5,"Excellent",K4337&lt;=10,"Good",TRUE,"Delayed")</f>
        <v>Excellent</v>
      </c>
      <c r="AA4337" s="5" t="str">
        <f>_xlfn.XLOOKUP(Table1[[#This Row],[Shipment_ID]],A:A,E:E)</f>
        <v>Evergreen</v>
      </c>
      <c r="AB4337" s="5">
        <f t="shared" si="67"/>
        <v>4807.95</v>
      </c>
    </row>
    <row r="4338" spans="1:28">
      <c r="A4338" t="s">
        <v>4532</v>
      </c>
      <c r="B4338" s="1">
        <v>45530</v>
      </c>
      <c r="C4338" t="s">
        <v>121</v>
      </c>
      <c r="D4338" t="s">
        <v>108</v>
      </c>
      <c r="E4338" t="s">
        <v>99</v>
      </c>
      <c r="F4338" t="s">
        <v>58</v>
      </c>
      <c r="G4338" t="s">
        <v>43</v>
      </c>
      <c r="H4338">
        <v>20.190000000000001</v>
      </c>
      <c r="I4338">
        <v>2555</v>
      </c>
      <c r="J4338">
        <v>92.06</v>
      </c>
      <c r="K4338">
        <v>8</v>
      </c>
      <c r="L4338" t="s">
        <v>44</v>
      </c>
      <c r="M4338" t="s">
        <v>35</v>
      </c>
      <c r="N4338">
        <v>75878.2</v>
      </c>
      <c r="O4338" t="s">
        <v>292</v>
      </c>
      <c r="P4338" t="s">
        <v>74</v>
      </c>
      <c r="Q4338">
        <v>85.01</v>
      </c>
      <c r="R4338">
        <v>5917.6</v>
      </c>
      <c r="S4338">
        <v>2246.19</v>
      </c>
      <c r="T4338">
        <v>12624.2</v>
      </c>
      <c r="U4338" t="str">
        <f>TEXT(Table1[[#This Row],[Booking_Date]],"mmm")</f>
        <v>Aug</v>
      </c>
      <c r="V4338">
        <f>YEAR(Table1[[#This Row],[Booking_Date]])</f>
        <v>2024</v>
      </c>
      <c r="W4338" t="s">
        <v>48</v>
      </c>
      <c r="X4338" t="str">
        <f>IF(Table1[[#This Row],[Freight_Cost]]&gt;50000,"High","Low")</f>
        <v>High</v>
      </c>
      <c r="Y4338" s="5" t="str">
        <f>IF(Table1[[#This Row],[Profit]]&gt;10000,"Good","Average")</f>
        <v>Good</v>
      </c>
      <c r="Z4338" s="5" t="str" cm="1">
        <f t="array" ref="Z4338">_xlfn.IFS(K4338&lt;=5,"Excellent",K4338&lt;=10,"Good",TRUE,"Delayed")</f>
        <v>Good</v>
      </c>
      <c r="AA4338" s="5" t="str">
        <f>_xlfn.XLOOKUP(Table1[[#This Row],[Shipment_ID]],A:A,E:E)</f>
        <v>ONE</v>
      </c>
      <c r="AB4338" s="5">
        <f t="shared" si="67"/>
        <v>12624.2</v>
      </c>
    </row>
    <row r="4339" spans="1:28">
      <c r="A4339" t="s">
        <v>4533</v>
      </c>
      <c r="B4339" s="1">
        <v>46099</v>
      </c>
      <c r="C4339" t="s">
        <v>89</v>
      </c>
      <c r="D4339" t="s">
        <v>82</v>
      </c>
      <c r="E4339" t="s">
        <v>57</v>
      </c>
      <c r="F4339" t="s">
        <v>58</v>
      </c>
      <c r="G4339" t="s">
        <v>59</v>
      </c>
      <c r="H4339">
        <v>26.59</v>
      </c>
      <c r="I4339">
        <v>1502</v>
      </c>
      <c r="J4339">
        <v>101.65</v>
      </c>
      <c r="K4339">
        <v>4</v>
      </c>
      <c r="L4339" t="s">
        <v>34</v>
      </c>
      <c r="M4339" t="s">
        <v>35</v>
      </c>
      <c r="N4339">
        <v>75153</v>
      </c>
      <c r="O4339" t="s">
        <v>343</v>
      </c>
      <c r="P4339" t="s">
        <v>74</v>
      </c>
      <c r="Q4339">
        <v>81.650000000000006</v>
      </c>
      <c r="R4339">
        <v>4067.6</v>
      </c>
      <c r="S4339">
        <v>2258.9</v>
      </c>
      <c r="T4339">
        <v>6608.77</v>
      </c>
      <c r="U4339" t="str">
        <f>TEXT(Table1[[#This Row],[Booking_Date]],"mmm")</f>
        <v>Mar</v>
      </c>
      <c r="V4339">
        <f>YEAR(Table1[[#This Row],[Booking_Date]])</f>
        <v>2026</v>
      </c>
      <c r="W4339" t="s">
        <v>38</v>
      </c>
      <c r="X4339" t="str">
        <f>IF(Table1[[#This Row],[Freight_Cost]]&gt;50000,"High","Low")</f>
        <v>High</v>
      </c>
      <c r="Y4339" s="5" t="str">
        <f>IF(Table1[[#This Row],[Profit]]&gt;10000,"Good","Average")</f>
        <v>Average</v>
      </c>
      <c r="Z4339" s="5" t="str" cm="1">
        <f t="array" ref="Z4339">_xlfn.IFS(K4339&lt;=5,"Excellent",K4339&lt;=10,"Good",TRUE,"Delayed")</f>
        <v>Excellent</v>
      </c>
      <c r="AA4339" s="5" t="str">
        <f>_xlfn.XLOOKUP(Table1[[#This Row],[Shipment_ID]],A:A,E:E)</f>
        <v>Evergreen</v>
      </c>
      <c r="AB4339" s="5">
        <f t="shared" si="67"/>
        <v>6608.77</v>
      </c>
    </row>
    <row r="4340" spans="1:28">
      <c r="A4340" t="s">
        <v>4534</v>
      </c>
      <c r="B4340" s="1">
        <v>45570</v>
      </c>
      <c r="C4340" t="s">
        <v>115</v>
      </c>
      <c r="D4340" t="s">
        <v>72</v>
      </c>
      <c r="E4340" t="s">
        <v>83</v>
      </c>
      <c r="F4340" t="s">
        <v>58</v>
      </c>
      <c r="G4340" t="s">
        <v>84</v>
      </c>
      <c r="H4340">
        <v>25.45</v>
      </c>
      <c r="I4340">
        <v>2369</v>
      </c>
      <c r="J4340">
        <v>87.3</v>
      </c>
      <c r="K4340">
        <v>7</v>
      </c>
      <c r="L4340" t="s">
        <v>44</v>
      </c>
      <c r="M4340" t="s">
        <v>45</v>
      </c>
      <c r="N4340">
        <v>75309</v>
      </c>
      <c r="O4340" t="s">
        <v>527</v>
      </c>
      <c r="P4340" t="s">
        <v>47</v>
      </c>
      <c r="Q4340">
        <v>86.93</v>
      </c>
      <c r="R4340">
        <v>5756</v>
      </c>
      <c r="S4340">
        <v>1795.62</v>
      </c>
      <c r="T4340">
        <v>7971.81</v>
      </c>
      <c r="U4340" t="str">
        <f>TEXT(Table1[[#This Row],[Booking_Date]],"mmm")</f>
        <v>Oct</v>
      </c>
      <c r="V4340">
        <f>YEAR(Table1[[#This Row],[Booking_Date]])</f>
        <v>2024</v>
      </c>
      <c r="W4340" t="s">
        <v>104</v>
      </c>
      <c r="X4340" t="str">
        <f>IF(Table1[[#This Row],[Freight_Cost]]&gt;50000,"High","Low")</f>
        <v>High</v>
      </c>
      <c r="Y4340" s="5" t="str">
        <f>IF(Table1[[#This Row],[Profit]]&gt;10000,"Good","Average")</f>
        <v>Average</v>
      </c>
      <c r="Z4340" s="5" t="str" cm="1">
        <f t="array" ref="Z4340">_xlfn.IFS(K4340&lt;=5,"Excellent",K4340&lt;=10,"Good",TRUE,"Delayed")</f>
        <v>Good</v>
      </c>
      <c r="AA4340" s="5" t="str">
        <f>_xlfn.XLOOKUP(Table1[[#This Row],[Shipment_ID]],A:A,E:E)</f>
        <v>MSC</v>
      </c>
      <c r="AB4340" s="5">
        <f t="shared" si="67"/>
        <v>7971.81</v>
      </c>
    </row>
    <row r="4341" spans="1:28">
      <c r="A4341" t="s">
        <v>4535</v>
      </c>
      <c r="B4341" s="1">
        <v>46020</v>
      </c>
      <c r="C4341" t="s">
        <v>50</v>
      </c>
      <c r="D4341" t="s">
        <v>51</v>
      </c>
      <c r="E4341" t="s">
        <v>42</v>
      </c>
      <c r="F4341" t="s">
        <v>32</v>
      </c>
      <c r="G4341" t="s">
        <v>84</v>
      </c>
      <c r="H4341">
        <v>14.47</v>
      </c>
      <c r="I4341">
        <v>2404</v>
      </c>
      <c r="J4341">
        <v>96.15</v>
      </c>
      <c r="K4341">
        <v>8</v>
      </c>
      <c r="L4341" t="s">
        <v>68</v>
      </c>
      <c r="M4341" t="s">
        <v>60</v>
      </c>
      <c r="N4341">
        <v>55909</v>
      </c>
      <c r="O4341" t="s">
        <v>184</v>
      </c>
      <c r="P4341" t="s">
        <v>47</v>
      </c>
      <c r="Q4341">
        <v>86.7</v>
      </c>
      <c r="R4341">
        <v>5386.8</v>
      </c>
      <c r="S4341">
        <v>3034.99</v>
      </c>
      <c r="T4341">
        <v>5873.27</v>
      </c>
      <c r="U4341" t="str">
        <f>TEXT(Table1[[#This Row],[Booking_Date]],"mmm")</f>
        <v>Dec</v>
      </c>
      <c r="V4341">
        <f>YEAR(Table1[[#This Row],[Booking_Date]])</f>
        <v>2025</v>
      </c>
      <c r="W4341" t="s">
        <v>104</v>
      </c>
      <c r="X4341" t="str">
        <f>IF(Table1[[#This Row],[Freight_Cost]]&gt;50000,"High","Low")</f>
        <v>High</v>
      </c>
      <c r="Y4341" s="5" t="str">
        <f>IF(Table1[[#This Row],[Profit]]&gt;10000,"Good","Average")</f>
        <v>Average</v>
      </c>
      <c r="Z4341" s="5" t="str" cm="1">
        <f t="array" ref="Z4341">_xlfn.IFS(K4341&lt;=5,"Excellent",K4341&lt;=10,"Good",TRUE,"Delayed")</f>
        <v>Good</v>
      </c>
      <c r="AA4341" s="5" t="str">
        <f>_xlfn.XLOOKUP(Table1[[#This Row],[Shipment_ID]],A:A,E:E)</f>
        <v>CMA CGM</v>
      </c>
      <c r="AB4341" s="5">
        <f t="shared" si="67"/>
        <v>5873.27</v>
      </c>
    </row>
    <row r="4342" spans="1:28">
      <c r="A4342" t="s">
        <v>4536</v>
      </c>
      <c r="B4342" s="1">
        <v>45779</v>
      </c>
      <c r="C4342" t="s">
        <v>121</v>
      </c>
      <c r="D4342" t="s">
        <v>65</v>
      </c>
      <c r="E4342" t="s">
        <v>66</v>
      </c>
      <c r="F4342" t="s">
        <v>32</v>
      </c>
      <c r="G4342" t="s">
        <v>33</v>
      </c>
      <c r="H4342">
        <v>26.2</v>
      </c>
      <c r="I4342">
        <v>1682</v>
      </c>
      <c r="J4342">
        <v>87.77</v>
      </c>
      <c r="K4342">
        <v>6</v>
      </c>
      <c r="L4342" t="s">
        <v>34</v>
      </c>
      <c r="M4342" t="s">
        <v>35</v>
      </c>
      <c r="N4342">
        <v>63296.4</v>
      </c>
      <c r="O4342" t="s">
        <v>150</v>
      </c>
      <c r="P4342" t="s">
        <v>47</v>
      </c>
      <c r="Q4342">
        <v>88.74</v>
      </c>
      <c r="R4342">
        <v>4412</v>
      </c>
      <c r="S4342">
        <v>3105.4</v>
      </c>
      <c r="T4342">
        <v>9191.4699999999993</v>
      </c>
      <c r="U4342" t="str">
        <f>TEXT(Table1[[#This Row],[Booking_Date]],"mmm")</f>
        <v>May</v>
      </c>
      <c r="V4342">
        <f>YEAR(Table1[[#This Row],[Booking_Date]])</f>
        <v>2025</v>
      </c>
      <c r="W4342" t="s">
        <v>75</v>
      </c>
      <c r="X4342" t="str">
        <f>IF(Table1[[#This Row],[Freight_Cost]]&gt;50000,"High","Low")</f>
        <v>High</v>
      </c>
      <c r="Y4342" s="5" t="str">
        <f>IF(Table1[[#This Row],[Profit]]&gt;10000,"Good","Average")</f>
        <v>Average</v>
      </c>
      <c r="Z4342" s="5" t="str" cm="1">
        <f t="array" ref="Z4342">_xlfn.IFS(K4342&lt;=5,"Excellent",K4342&lt;=10,"Good",TRUE,"Delayed")</f>
        <v>Good</v>
      </c>
      <c r="AA4342" s="5" t="str">
        <f>_xlfn.XLOOKUP(Table1[[#This Row],[Shipment_ID]],A:A,E:E)</f>
        <v>COSCO</v>
      </c>
      <c r="AB4342" s="5">
        <f t="shared" si="67"/>
        <v>9191.4699999999993</v>
      </c>
    </row>
    <row r="4343" spans="1:28">
      <c r="A4343" t="s">
        <v>4537</v>
      </c>
      <c r="B4343" s="1">
        <v>45836</v>
      </c>
      <c r="C4343" t="s">
        <v>115</v>
      </c>
      <c r="D4343" t="s">
        <v>41</v>
      </c>
      <c r="E4343" t="s">
        <v>83</v>
      </c>
      <c r="F4343" t="s">
        <v>58</v>
      </c>
      <c r="G4343" t="s">
        <v>43</v>
      </c>
      <c r="H4343">
        <v>11.01</v>
      </c>
      <c r="I4343">
        <v>996</v>
      </c>
      <c r="J4343">
        <v>100.02</v>
      </c>
      <c r="K4343">
        <v>3</v>
      </c>
      <c r="L4343" t="s">
        <v>44</v>
      </c>
      <c r="M4343" t="s">
        <v>45</v>
      </c>
      <c r="N4343">
        <v>47363.4</v>
      </c>
      <c r="O4343" t="s">
        <v>87</v>
      </c>
      <c r="P4343" t="s">
        <v>70</v>
      </c>
      <c r="Q4343">
        <v>83.63</v>
      </c>
      <c r="R4343">
        <v>2432.4</v>
      </c>
      <c r="S4343">
        <v>4692.62</v>
      </c>
      <c r="T4343">
        <v>8435.5300000000007</v>
      </c>
      <c r="U4343" t="str">
        <f>TEXT(Table1[[#This Row],[Booking_Date]],"mmm")</f>
        <v>Jun</v>
      </c>
      <c r="V4343">
        <f>YEAR(Table1[[#This Row],[Booking_Date]])</f>
        <v>2025</v>
      </c>
      <c r="W4343" t="s">
        <v>75</v>
      </c>
      <c r="X4343" t="str">
        <f>IF(Table1[[#This Row],[Freight_Cost]]&gt;50000,"High","Low")</f>
        <v>Low</v>
      </c>
      <c r="Y4343" s="5" t="str">
        <f>IF(Table1[[#This Row],[Profit]]&gt;10000,"Good","Average")</f>
        <v>Average</v>
      </c>
      <c r="Z4343" s="5" t="str" cm="1">
        <f t="array" ref="Z4343">_xlfn.IFS(K4343&lt;=5,"Excellent",K4343&lt;=10,"Good",TRUE,"Delayed")</f>
        <v>Excellent</v>
      </c>
      <c r="AA4343" s="5" t="str">
        <f>_xlfn.XLOOKUP(Table1[[#This Row],[Shipment_ID]],A:A,E:E)</f>
        <v>MSC</v>
      </c>
      <c r="AB4343" s="5">
        <f t="shared" si="67"/>
        <v>8435.5300000000007</v>
      </c>
    </row>
    <row r="4344" spans="1:28">
      <c r="A4344" t="s">
        <v>4538</v>
      </c>
      <c r="B4344" s="1">
        <v>45455</v>
      </c>
      <c r="C4344" t="s">
        <v>89</v>
      </c>
      <c r="D4344" t="s">
        <v>51</v>
      </c>
      <c r="E4344" t="s">
        <v>83</v>
      </c>
      <c r="F4344" t="s">
        <v>58</v>
      </c>
      <c r="G4344" t="s">
        <v>84</v>
      </c>
      <c r="H4344">
        <v>10.35</v>
      </c>
      <c r="I4344">
        <v>977</v>
      </c>
      <c r="J4344">
        <v>91.51</v>
      </c>
      <c r="K4344">
        <v>3</v>
      </c>
      <c r="L4344" t="s">
        <v>44</v>
      </c>
      <c r="M4344" t="s">
        <v>45</v>
      </c>
      <c r="N4344">
        <v>45520.2</v>
      </c>
      <c r="O4344" t="s">
        <v>80</v>
      </c>
      <c r="P4344" t="s">
        <v>78</v>
      </c>
      <c r="Q4344">
        <v>84.27</v>
      </c>
      <c r="R4344">
        <v>2368</v>
      </c>
      <c r="S4344">
        <v>4847.04</v>
      </c>
      <c r="T4344">
        <v>6345.65</v>
      </c>
      <c r="U4344" t="str">
        <f>TEXT(Table1[[#This Row],[Booking_Date]],"mmm")</f>
        <v>Jun</v>
      </c>
      <c r="V4344">
        <f>YEAR(Table1[[#This Row],[Booking_Date]])</f>
        <v>2024</v>
      </c>
      <c r="W4344" t="s">
        <v>75</v>
      </c>
      <c r="X4344" t="str">
        <f>IF(Table1[[#This Row],[Freight_Cost]]&gt;50000,"High","Low")</f>
        <v>Low</v>
      </c>
      <c r="Y4344" s="5" t="str">
        <f>IF(Table1[[#This Row],[Profit]]&gt;10000,"Good","Average")</f>
        <v>Average</v>
      </c>
      <c r="Z4344" s="5" t="str" cm="1">
        <f t="array" ref="Z4344">_xlfn.IFS(K4344&lt;=5,"Excellent",K4344&lt;=10,"Good",TRUE,"Delayed")</f>
        <v>Excellent</v>
      </c>
      <c r="AA4344" s="5" t="str">
        <f>_xlfn.XLOOKUP(Table1[[#This Row],[Shipment_ID]],A:A,E:E)</f>
        <v>MSC</v>
      </c>
      <c r="AB4344" s="5">
        <f t="shared" si="67"/>
        <v>6345.65</v>
      </c>
    </row>
    <row r="4345" spans="1:28">
      <c r="A4345" t="s">
        <v>4539</v>
      </c>
      <c r="B4345" s="1">
        <v>45912</v>
      </c>
      <c r="C4345" t="s">
        <v>121</v>
      </c>
      <c r="D4345" t="s">
        <v>82</v>
      </c>
      <c r="E4345" t="s">
        <v>57</v>
      </c>
      <c r="F4345" t="s">
        <v>58</v>
      </c>
      <c r="G4345" t="s">
        <v>33</v>
      </c>
      <c r="H4345">
        <v>22.96</v>
      </c>
      <c r="I4345">
        <v>2409</v>
      </c>
      <c r="J4345">
        <v>100.1</v>
      </c>
      <c r="K4345">
        <v>7</v>
      </c>
      <c r="L4345" t="s">
        <v>68</v>
      </c>
      <c r="M4345" t="s">
        <v>60</v>
      </c>
      <c r="N4345">
        <v>76084</v>
      </c>
      <c r="O4345" t="s">
        <v>368</v>
      </c>
      <c r="P4345" t="s">
        <v>62</v>
      </c>
      <c r="Q4345">
        <v>81.66</v>
      </c>
      <c r="R4345">
        <v>5736.4</v>
      </c>
      <c r="S4345">
        <v>3001.3</v>
      </c>
      <c r="T4345">
        <v>12358.71</v>
      </c>
      <c r="U4345" t="str">
        <f>TEXT(Table1[[#This Row],[Booking_Date]],"mmm")</f>
        <v>Sep</v>
      </c>
      <c r="V4345">
        <f>YEAR(Table1[[#This Row],[Booking_Date]])</f>
        <v>2025</v>
      </c>
      <c r="W4345" t="s">
        <v>48</v>
      </c>
      <c r="X4345" t="str">
        <f>IF(Table1[[#This Row],[Freight_Cost]]&gt;50000,"High","Low")</f>
        <v>High</v>
      </c>
      <c r="Y4345" s="5" t="str">
        <f>IF(Table1[[#This Row],[Profit]]&gt;10000,"Good","Average")</f>
        <v>Good</v>
      </c>
      <c r="Z4345" s="5" t="str" cm="1">
        <f t="array" ref="Z4345">_xlfn.IFS(K4345&lt;=5,"Excellent",K4345&lt;=10,"Good",TRUE,"Delayed")</f>
        <v>Good</v>
      </c>
      <c r="AA4345" s="5" t="str">
        <f>_xlfn.XLOOKUP(Table1[[#This Row],[Shipment_ID]],A:A,E:E)</f>
        <v>Evergreen</v>
      </c>
      <c r="AB4345" s="5">
        <f t="shared" si="67"/>
        <v>12358.71</v>
      </c>
    </row>
    <row r="4346" spans="1:28">
      <c r="A4346" t="s">
        <v>4540</v>
      </c>
      <c r="B4346" s="1">
        <v>45711</v>
      </c>
      <c r="C4346" t="s">
        <v>115</v>
      </c>
      <c r="D4346" t="s">
        <v>51</v>
      </c>
      <c r="E4346" t="s">
        <v>57</v>
      </c>
      <c r="F4346" t="s">
        <v>58</v>
      </c>
      <c r="G4346" t="s">
        <v>33</v>
      </c>
      <c r="H4346">
        <v>24.71</v>
      </c>
      <c r="I4346">
        <v>815</v>
      </c>
      <c r="J4346">
        <v>91.75</v>
      </c>
      <c r="K4346">
        <v>4</v>
      </c>
      <c r="L4346" t="s">
        <v>34</v>
      </c>
      <c r="M4346" t="s">
        <v>45</v>
      </c>
      <c r="N4346">
        <v>61529</v>
      </c>
      <c r="O4346" t="s">
        <v>268</v>
      </c>
      <c r="P4346" t="s">
        <v>37</v>
      </c>
      <c r="Q4346">
        <v>83.38</v>
      </c>
      <c r="R4346">
        <v>2618.4</v>
      </c>
      <c r="S4346">
        <v>2353.91</v>
      </c>
      <c r="T4346">
        <v>10377.790000000001</v>
      </c>
      <c r="U4346" t="str">
        <f>TEXT(Table1[[#This Row],[Booking_Date]],"mmm")</f>
        <v>Feb</v>
      </c>
      <c r="V4346">
        <f>YEAR(Table1[[#This Row],[Booking_Date]])</f>
        <v>2025</v>
      </c>
      <c r="W4346" t="s">
        <v>38</v>
      </c>
      <c r="X4346" t="str">
        <f>IF(Table1[[#This Row],[Freight_Cost]]&gt;50000,"High","Low")</f>
        <v>High</v>
      </c>
      <c r="Y4346" s="5" t="str">
        <f>IF(Table1[[#This Row],[Profit]]&gt;10000,"Good","Average")</f>
        <v>Good</v>
      </c>
      <c r="Z4346" s="5" t="str" cm="1">
        <f t="array" ref="Z4346">_xlfn.IFS(K4346&lt;=5,"Excellent",K4346&lt;=10,"Good",TRUE,"Delayed")</f>
        <v>Excellent</v>
      </c>
      <c r="AA4346" s="5" t="str">
        <f>_xlfn.XLOOKUP(Table1[[#This Row],[Shipment_ID]],A:A,E:E)</f>
        <v>Evergreen</v>
      </c>
      <c r="AB4346" s="5">
        <f t="shared" si="67"/>
        <v>10377.790000000001</v>
      </c>
    </row>
    <row r="4347" spans="1:28">
      <c r="A4347" t="s">
        <v>4541</v>
      </c>
      <c r="B4347" s="1">
        <v>46025</v>
      </c>
      <c r="C4347" t="s">
        <v>50</v>
      </c>
      <c r="D4347" t="s">
        <v>56</v>
      </c>
      <c r="E4347" t="s">
        <v>66</v>
      </c>
      <c r="F4347" t="s">
        <v>32</v>
      </c>
      <c r="G4347" t="s">
        <v>43</v>
      </c>
      <c r="H4347">
        <v>22.9</v>
      </c>
      <c r="I4347">
        <v>2337</v>
      </c>
      <c r="J4347">
        <v>103.06</v>
      </c>
      <c r="K4347">
        <v>7</v>
      </c>
      <c r="L4347" t="s">
        <v>34</v>
      </c>
      <c r="M4347" t="s">
        <v>35</v>
      </c>
      <c r="N4347">
        <v>70021.2</v>
      </c>
      <c r="O4347" t="s">
        <v>354</v>
      </c>
      <c r="P4347" t="s">
        <v>37</v>
      </c>
      <c r="Q4347">
        <v>88.26</v>
      </c>
      <c r="R4347">
        <v>5590</v>
      </c>
      <c r="S4347">
        <v>4907.42</v>
      </c>
      <c r="T4347">
        <v>12306.14</v>
      </c>
      <c r="U4347" t="str">
        <f>TEXT(Table1[[#This Row],[Booking_Date]],"mmm")</f>
        <v>Jan</v>
      </c>
      <c r="V4347">
        <f>YEAR(Table1[[#This Row],[Booking_Date]])</f>
        <v>2026</v>
      </c>
      <c r="W4347" t="s">
        <v>38</v>
      </c>
      <c r="X4347" t="str">
        <f>IF(Table1[[#This Row],[Freight_Cost]]&gt;50000,"High","Low")</f>
        <v>High</v>
      </c>
      <c r="Y4347" s="5" t="str">
        <f>IF(Table1[[#This Row],[Profit]]&gt;10000,"Good","Average")</f>
        <v>Good</v>
      </c>
      <c r="Z4347" s="5" t="str" cm="1">
        <f t="array" ref="Z4347">_xlfn.IFS(K4347&lt;=5,"Excellent",K4347&lt;=10,"Good",TRUE,"Delayed")</f>
        <v>Good</v>
      </c>
      <c r="AA4347" s="5" t="str">
        <f>_xlfn.XLOOKUP(Table1[[#This Row],[Shipment_ID]],A:A,E:E)</f>
        <v>COSCO</v>
      </c>
      <c r="AB4347" s="5">
        <f t="shared" si="67"/>
        <v>12306.14</v>
      </c>
    </row>
    <row r="4348" spans="1:28">
      <c r="A4348" t="s">
        <v>4542</v>
      </c>
      <c r="B4348" s="1">
        <v>45793</v>
      </c>
      <c r="C4348" t="s">
        <v>50</v>
      </c>
      <c r="D4348" t="s">
        <v>51</v>
      </c>
      <c r="E4348" t="s">
        <v>57</v>
      </c>
      <c r="F4348" t="s">
        <v>58</v>
      </c>
      <c r="G4348" t="s">
        <v>67</v>
      </c>
      <c r="H4348">
        <v>10.18</v>
      </c>
      <c r="I4348">
        <v>937</v>
      </c>
      <c r="J4348">
        <v>96.97</v>
      </c>
      <c r="K4348">
        <v>3</v>
      </c>
      <c r="L4348" t="s">
        <v>34</v>
      </c>
      <c r="M4348" t="s">
        <v>35</v>
      </c>
      <c r="N4348">
        <v>53042.400000000001</v>
      </c>
      <c r="O4348" t="s">
        <v>450</v>
      </c>
      <c r="P4348" t="s">
        <v>47</v>
      </c>
      <c r="Q4348">
        <v>82.44</v>
      </c>
      <c r="R4348">
        <v>2281.1999999999998</v>
      </c>
      <c r="S4348">
        <v>3200.71</v>
      </c>
      <c r="T4348">
        <v>7049.5</v>
      </c>
      <c r="U4348" t="str">
        <f>TEXT(Table1[[#This Row],[Booking_Date]],"mmm")</f>
        <v>May</v>
      </c>
      <c r="V4348">
        <f>YEAR(Table1[[#This Row],[Booking_Date]])</f>
        <v>2025</v>
      </c>
      <c r="W4348" t="s">
        <v>75</v>
      </c>
      <c r="X4348" t="str">
        <f>IF(Table1[[#This Row],[Freight_Cost]]&gt;50000,"High","Low")</f>
        <v>High</v>
      </c>
      <c r="Y4348" s="5" t="str">
        <f>IF(Table1[[#This Row],[Profit]]&gt;10000,"Good","Average")</f>
        <v>Average</v>
      </c>
      <c r="Z4348" s="5" t="str" cm="1">
        <f t="array" ref="Z4348">_xlfn.IFS(K4348&lt;=5,"Excellent",K4348&lt;=10,"Good",TRUE,"Delayed")</f>
        <v>Excellent</v>
      </c>
      <c r="AA4348" s="5" t="str">
        <f>_xlfn.XLOOKUP(Table1[[#This Row],[Shipment_ID]],A:A,E:E)</f>
        <v>Evergreen</v>
      </c>
      <c r="AB4348" s="5">
        <f t="shared" si="67"/>
        <v>7049.5</v>
      </c>
    </row>
    <row r="4349" spans="1:28">
      <c r="A4349" t="s">
        <v>4543</v>
      </c>
      <c r="B4349" s="1">
        <v>45513</v>
      </c>
      <c r="C4349" t="s">
        <v>121</v>
      </c>
      <c r="D4349" t="s">
        <v>51</v>
      </c>
      <c r="E4349" t="s">
        <v>102</v>
      </c>
      <c r="F4349" t="s">
        <v>32</v>
      </c>
      <c r="G4349" t="s">
        <v>90</v>
      </c>
      <c r="H4349">
        <v>12.2</v>
      </c>
      <c r="I4349">
        <v>425</v>
      </c>
      <c r="J4349">
        <v>99.85</v>
      </c>
      <c r="K4349">
        <v>2</v>
      </c>
      <c r="L4349" t="s">
        <v>34</v>
      </c>
      <c r="M4349" t="s">
        <v>45</v>
      </c>
      <c r="N4349">
        <v>34562</v>
      </c>
      <c r="O4349" t="s">
        <v>168</v>
      </c>
      <c r="P4349" t="s">
        <v>70</v>
      </c>
      <c r="Q4349">
        <v>84.41</v>
      </c>
      <c r="R4349">
        <v>1338</v>
      </c>
      <c r="S4349">
        <v>2238.56</v>
      </c>
      <c r="T4349">
        <v>4301.43</v>
      </c>
      <c r="U4349" t="str">
        <f>TEXT(Table1[[#This Row],[Booking_Date]],"mmm")</f>
        <v>Aug</v>
      </c>
      <c r="V4349">
        <f>YEAR(Table1[[#This Row],[Booking_Date]])</f>
        <v>2024</v>
      </c>
      <c r="W4349" t="s">
        <v>48</v>
      </c>
      <c r="X4349" t="str">
        <f>IF(Table1[[#This Row],[Freight_Cost]]&gt;50000,"High","Low")</f>
        <v>Low</v>
      </c>
      <c r="Y4349" s="5" t="str">
        <f>IF(Table1[[#This Row],[Profit]]&gt;10000,"Good","Average")</f>
        <v>Average</v>
      </c>
      <c r="Z4349" s="5" t="str" cm="1">
        <f t="array" ref="Z4349">_xlfn.IFS(K4349&lt;=5,"Excellent",K4349&lt;=10,"Good",TRUE,"Delayed")</f>
        <v>Excellent</v>
      </c>
      <c r="AA4349" s="5" t="str">
        <f>_xlfn.XLOOKUP(Table1[[#This Row],[Shipment_ID]],A:A,E:E)</f>
        <v>Maersk</v>
      </c>
      <c r="AB4349" s="5">
        <f t="shared" si="67"/>
        <v>4301.43</v>
      </c>
    </row>
    <row r="4350" spans="1:28">
      <c r="A4350" t="s">
        <v>4544</v>
      </c>
      <c r="B4350" s="1">
        <v>45812</v>
      </c>
      <c r="C4350" t="s">
        <v>64</v>
      </c>
      <c r="D4350" t="s">
        <v>82</v>
      </c>
      <c r="E4350" t="s">
        <v>83</v>
      </c>
      <c r="F4350" t="s">
        <v>58</v>
      </c>
      <c r="G4350" t="s">
        <v>43</v>
      </c>
      <c r="H4350">
        <v>22.43</v>
      </c>
      <c r="I4350">
        <v>2634</v>
      </c>
      <c r="J4350">
        <v>98.97</v>
      </c>
      <c r="K4350">
        <v>6</v>
      </c>
      <c r="L4350" t="s">
        <v>44</v>
      </c>
      <c r="M4350" t="s">
        <v>60</v>
      </c>
      <c r="N4350">
        <v>75671.399999999994</v>
      </c>
      <c r="O4350" t="s">
        <v>989</v>
      </c>
      <c r="P4350" t="s">
        <v>54</v>
      </c>
      <c r="Q4350">
        <v>84.61</v>
      </c>
      <c r="R4350">
        <v>6165.2</v>
      </c>
      <c r="S4350">
        <v>4637.41</v>
      </c>
      <c r="T4350">
        <v>10686.67</v>
      </c>
      <c r="U4350" t="str">
        <f>TEXT(Table1[[#This Row],[Booking_Date]],"mmm")</f>
        <v>Jun</v>
      </c>
      <c r="V4350">
        <f>YEAR(Table1[[#This Row],[Booking_Date]])</f>
        <v>2025</v>
      </c>
      <c r="W4350" t="s">
        <v>75</v>
      </c>
      <c r="X4350" t="str">
        <f>IF(Table1[[#This Row],[Freight_Cost]]&gt;50000,"High","Low")</f>
        <v>High</v>
      </c>
      <c r="Y4350" s="5" t="str">
        <f>IF(Table1[[#This Row],[Profit]]&gt;10000,"Good","Average")</f>
        <v>Good</v>
      </c>
      <c r="Z4350" s="5" t="str" cm="1">
        <f t="array" ref="Z4350">_xlfn.IFS(K4350&lt;=5,"Excellent",K4350&lt;=10,"Good",TRUE,"Delayed")</f>
        <v>Good</v>
      </c>
      <c r="AA4350" s="5" t="str">
        <f>_xlfn.XLOOKUP(Table1[[#This Row],[Shipment_ID]],A:A,E:E)</f>
        <v>MSC</v>
      </c>
      <c r="AB4350" s="5">
        <f t="shared" si="67"/>
        <v>10686.67</v>
      </c>
    </row>
    <row r="4351" spans="1:28">
      <c r="A4351" t="s">
        <v>4545</v>
      </c>
      <c r="B4351" s="1">
        <v>46020</v>
      </c>
      <c r="C4351" t="s">
        <v>89</v>
      </c>
      <c r="D4351" t="s">
        <v>108</v>
      </c>
      <c r="E4351" t="s">
        <v>66</v>
      </c>
      <c r="F4351" t="s">
        <v>58</v>
      </c>
      <c r="G4351" t="s">
        <v>52</v>
      </c>
      <c r="H4351">
        <v>20.92</v>
      </c>
      <c r="I4351">
        <v>1507</v>
      </c>
      <c r="J4351">
        <v>87.88</v>
      </c>
      <c r="K4351">
        <v>3</v>
      </c>
      <c r="L4351" t="s">
        <v>44</v>
      </c>
      <c r="M4351" t="s">
        <v>35</v>
      </c>
      <c r="N4351">
        <v>63457.599999999999</v>
      </c>
      <c r="O4351" t="s">
        <v>175</v>
      </c>
      <c r="P4351" t="s">
        <v>74</v>
      </c>
      <c r="Q4351">
        <v>82.99</v>
      </c>
      <c r="R4351">
        <v>3850.8</v>
      </c>
      <c r="S4351">
        <v>2628.84</v>
      </c>
      <c r="T4351">
        <v>5478.86</v>
      </c>
      <c r="U4351" t="str">
        <f>TEXT(Table1[[#This Row],[Booking_Date]],"mmm")</f>
        <v>Dec</v>
      </c>
      <c r="V4351">
        <f>YEAR(Table1[[#This Row],[Booking_Date]])</f>
        <v>2025</v>
      </c>
      <c r="W4351" t="s">
        <v>104</v>
      </c>
      <c r="X4351" t="str">
        <f>IF(Table1[[#This Row],[Freight_Cost]]&gt;50000,"High","Low")</f>
        <v>High</v>
      </c>
      <c r="Y4351" s="5" t="str">
        <f>IF(Table1[[#This Row],[Profit]]&gt;10000,"Good","Average")</f>
        <v>Average</v>
      </c>
      <c r="Z4351" s="5" t="str" cm="1">
        <f t="array" ref="Z4351">_xlfn.IFS(K4351&lt;=5,"Excellent",K4351&lt;=10,"Good",TRUE,"Delayed")</f>
        <v>Excellent</v>
      </c>
      <c r="AA4351" s="5" t="str">
        <f>_xlfn.XLOOKUP(Table1[[#This Row],[Shipment_ID]],A:A,E:E)</f>
        <v>COSCO</v>
      </c>
      <c r="AB4351" s="5">
        <f t="shared" si="67"/>
        <v>5478.86</v>
      </c>
    </row>
    <row r="4352" spans="1:28">
      <c r="A4352" t="s">
        <v>4546</v>
      </c>
      <c r="B4352" s="1">
        <v>45869</v>
      </c>
      <c r="C4352" t="s">
        <v>29</v>
      </c>
      <c r="D4352" t="s">
        <v>65</v>
      </c>
      <c r="E4352" t="s">
        <v>57</v>
      </c>
      <c r="F4352" t="s">
        <v>32</v>
      </c>
      <c r="G4352" t="s">
        <v>33</v>
      </c>
      <c r="H4352">
        <v>22.05</v>
      </c>
      <c r="I4352">
        <v>2564</v>
      </c>
      <c r="J4352">
        <v>86.72</v>
      </c>
      <c r="K4352">
        <v>8</v>
      </c>
      <c r="L4352" t="s">
        <v>44</v>
      </c>
      <c r="M4352" t="s">
        <v>60</v>
      </c>
      <c r="N4352">
        <v>61019.4</v>
      </c>
      <c r="O4352" t="s">
        <v>128</v>
      </c>
      <c r="P4352" t="s">
        <v>70</v>
      </c>
      <c r="Q4352">
        <v>88.72</v>
      </c>
      <c r="R4352">
        <v>6010</v>
      </c>
      <c r="S4352">
        <v>3103.58</v>
      </c>
      <c r="T4352">
        <v>5243.58</v>
      </c>
      <c r="U4352" t="str">
        <f>TEXT(Table1[[#This Row],[Booking_Date]],"mmm")</f>
        <v>Jul</v>
      </c>
      <c r="V4352">
        <f>YEAR(Table1[[#This Row],[Booking_Date]])</f>
        <v>2025</v>
      </c>
      <c r="W4352" t="s">
        <v>48</v>
      </c>
      <c r="X4352" t="str">
        <f>IF(Table1[[#This Row],[Freight_Cost]]&gt;50000,"High","Low")</f>
        <v>High</v>
      </c>
      <c r="Y4352" s="5" t="str">
        <f>IF(Table1[[#This Row],[Profit]]&gt;10000,"Good","Average")</f>
        <v>Average</v>
      </c>
      <c r="Z4352" s="5" t="str" cm="1">
        <f t="array" ref="Z4352">_xlfn.IFS(K4352&lt;=5,"Excellent",K4352&lt;=10,"Good",TRUE,"Delayed")</f>
        <v>Good</v>
      </c>
      <c r="AA4352" s="5" t="str">
        <f>_xlfn.XLOOKUP(Table1[[#This Row],[Shipment_ID]],A:A,E:E)</f>
        <v>Evergreen</v>
      </c>
      <c r="AB4352" s="5">
        <f t="shared" si="67"/>
        <v>5243.58</v>
      </c>
    </row>
    <row r="4353" spans="1:28">
      <c r="A4353" t="s">
        <v>4547</v>
      </c>
      <c r="B4353" s="1">
        <v>46112</v>
      </c>
      <c r="C4353" t="s">
        <v>64</v>
      </c>
      <c r="D4353" t="s">
        <v>72</v>
      </c>
      <c r="E4353" t="s">
        <v>57</v>
      </c>
      <c r="F4353" t="s">
        <v>58</v>
      </c>
      <c r="G4353" t="s">
        <v>59</v>
      </c>
      <c r="H4353">
        <v>26.31</v>
      </c>
      <c r="I4353">
        <v>1159</v>
      </c>
      <c r="J4353">
        <v>97.57</v>
      </c>
      <c r="K4353">
        <v>2</v>
      </c>
      <c r="L4353" t="s">
        <v>44</v>
      </c>
      <c r="M4353" t="s">
        <v>45</v>
      </c>
      <c r="N4353">
        <v>62795.4</v>
      </c>
      <c r="O4353" t="s">
        <v>46</v>
      </c>
      <c r="P4353" t="s">
        <v>70</v>
      </c>
      <c r="Q4353">
        <v>85.08</v>
      </c>
      <c r="R4353">
        <v>3370.4</v>
      </c>
      <c r="S4353">
        <v>3444.42</v>
      </c>
      <c r="T4353">
        <v>6920.89</v>
      </c>
      <c r="U4353" t="str">
        <f>TEXT(Table1[[#This Row],[Booking_Date]],"mmm")</f>
        <v>Mar</v>
      </c>
      <c r="V4353">
        <f>YEAR(Table1[[#This Row],[Booking_Date]])</f>
        <v>2026</v>
      </c>
      <c r="W4353" t="s">
        <v>38</v>
      </c>
      <c r="X4353" t="str">
        <f>IF(Table1[[#This Row],[Freight_Cost]]&gt;50000,"High","Low")</f>
        <v>High</v>
      </c>
      <c r="Y4353" s="5" t="str">
        <f>IF(Table1[[#This Row],[Profit]]&gt;10000,"Good","Average")</f>
        <v>Average</v>
      </c>
      <c r="Z4353" s="5" t="str" cm="1">
        <f t="array" ref="Z4353">_xlfn.IFS(K4353&lt;=5,"Excellent",K4353&lt;=10,"Good",TRUE,"Delayed")</f>
        <v>Excellent</v>
      </c>
      <c r="AA4353" s="5" t="str">
        <f>_xlfn.XLOOKUP(Table1[[#This Row],[Shipment_ID]],A:A,E:E)</f>
        <v>Evergreen</v>
      </c>
      <c r="AB4353" s="5">
        <f t="shared" si="67"/>
        <v>6920.89</v>
      </c>
    </row>
    <row r="4354" spans="1:28">
      <c r="A4354" t="s">
        <v>4548</v>
      </c>
      <c r="B4354" s="1">
        <v>45570</v>
      </c>
      <c r="C4354" t="s">
        <v>115</v>
      </c>
      <c r="D4354" t="s">
        <v>41</v>
      </c>
      <c r="E4354" t="s">
        <v>99</v>
      </c>
      <c r="F4354" t="s">
        <v>32</v>
      </c>
      <c r="G4354" t="s">
        <v>90</v>
      </c>
      <c r="H4354">
        <v>12.43</v>
      </c>
      <c r="I4354">
        <v>362</v>
      </c>
      <c r="J4354">
        <v>87.35</v>
      </c>
      <c r="K4354">
        <v>2</v>
      </c>
      <c r="L4354" t="s">
        <v>44</v>
      </c>
      <c r="M4354" t="s">
        <v>60</v>
      </c>
      <c r="N4354">
        <v>26013</v>
      </c>
      <c r="O4354" t="s">
        <v>304</v>
      </c>
      <c r="P4354" t="s">
        <v>70</v>
      </c>
      <c r="Q4354">
        <v>84.54</v>
      </c>
      <c r="R4354">
        <v>1221.2</v>
      </c>
      <c r="S4354">
        <v>4558.05</v>
      </c>
      <c r="T4354">
        <v>4298.6400000000003</v>
      </c>
      <c r="U4354" t="str">
        <f>TEXT(Table1[[#This Row],[Booking_Date]],"mmm")</f>
        <v>Oct</v>
      </c>
      <c r="V4354">
        <f>YEAR(Table1[[#This Row],[Booking_Date]])</f>
        <v>2024</v>
      </c>
      <c r="W4354" t="s">
        <v>104</v>
      </c>
      <c r="X4354" t="str">
        <f>IF(Table1[[#This Row],[Freight_Cost]]&gt;50000,"High","Low")</f>
        <v>Low</v>
      </c>
      <c r="Y4354" s="5" t="str">
        <f>IF(Table1[[#This Row],[Profit]]&gt;10000,"Good","Average")</f>
        <v>Average</v>
      </c>
      <c r="Z4354" s="5" t="str" cm="1">
        <f t="array" ref="Z4354">_xlfn.IFS(K4354&lt;=5,"Excellent",K4354&lt;=10,"Good",TRUE,"Delayed")</f>
        <v>Excellent</v>
      </c>
      <c r="AA4354" s="5" t="str">
        <f>_xlfn.XLOOKUP(Table1[[#This Row],[Shipment_ID]],A:A,E:E)</f>
        <v>ONE</v>
      </c>
      <c r="AB4354" s="5">
        <f t="shared" ref="AB4354:AB4417" si="68">INDEX(T:T,MATCH(A4354,A:A,0))</f>
        <v>4298.6400000000003</v>
      </c>
    </row>
    <row r="4355" spans="1:28">
      <c r="A4355" t="s">
        <v>4549</v>
      </c>
      <c r="B4355" s="1">
        <v>45546</v>
      </c>
      <c r="C4355" t="s">
        <v>121</v>
      </c>
      <c r="D4355" t="s">
        <v>30</v>
      </c>
      <c r="E4355" t="s">
        <v>83</v>
      </c>
      <c r="F4355" t="s">
        <v>32</v>
      </c>
      <c r="G4355" t="s">
        <v>59</v>
      </c>
      <c r="H4355">
        <v>10.76</v>
      </c>
      <c r="I4355">
        <v>1490</v>
      </c>
      <c r="J4355">
        <v>102.5</v>
      </c>
      <c r="K4355">
        <v>4</v>
      </c>
      <c r="L4355" t="s">
        <v>68</v>
      </c>
      <c r="M4355" t="s">
        <v>45</v>
      </c>
      <c r="N4355">
        <v>43864</v>
      </c>
      <c r="O4355" t="s">
        <v>514</v>
      </c>
      <c r="P4355" t="s">
        <v>62</v>
      </c>
      <c r="Q4355">
        <v>81.459999999999994</v>
      </c>
      <c r="R4355">
        <v>3410.4</v>
      </c>
      <c r="S4355">
        <v>2800.21</v>
      </c>
      <c r="T4355">
        <v>5991.51</v>
      </c>
      <c r="U4355" t="str">
        <f>TEXT(Table1[[#This Row],[Booking_Date]],"mmm")</f>
        <v>Sep</v>
      </c>
      <c r="V4355">
        <f>YEAR(Table1[[#This Row],[Booking_Date]])</f>
        <v>2024</v>
      </c>
      <c r="W4355" t="s">
        <v>48</v>
      </c>
      <c r="X4355" t="str">
        <f>IF(Table1[[#This Row],[Freight_Cost]]&gt;50000,"High","Low")</f>
        <v>Low</v>
      </c>
      <c r="Y4355" s="5" t="str">
        <f>IF(Table1[[#This Row],[Profit]]&gt;10000,"Good","Average")</f>
        <v>Average</v>
      </c>
      <c r="Z4355" s="5" t="str" cm="1">
        <f t="array" ref="Z4355">_xlfn.IFS(K4355&lt;=5,"Excellent",K4355&lt;=10,"Good",TRUE,"Delayed")</f>
        <v>Excellent</v>
      </c>
      <c r="AA4355" s="5" t="str">
        <f>_xlfn.XLOOKUP(Table1[[#This Row],[Shipment_ID]],A:A,E:E)</f>
        <v>MSC</v>
      </c>
      <c r="AB4355" s="5">
        <f t="shared" si="68"/>
        <v>5991.51</v>
      </c>
    </row>
    <row r="4356" spans="1:28">
      <c r="A4356" t="s">
        <v>4550</v>
      </c>
      <c r="B4356" s="1">
        <v>45862</v>
      </c>
      <c r="C4356" t="s">
        <v>50</v>
      </c>
      <c r="D4356" t="s">
        <v>51</v>
      </c>
      <c r="E4356" t="s">
        <v>99</v>
      </c>
      <c r="F4356" t="s">
        <v>58</v>
      </c>
      <c r="G4356" t="s">
        <v>67</v>
      </c>
      <c r="H4356">
        <v>24.2</v>
      </c>
      <c r="I4356">
        <v>2624</v>
      </c>
      <c r="J4356">
        <v>97.73</v>
      </c>
      <c r="K4356">
        <v>6</v>
      </c>
      <c r="L4356" t="s">
        <v>68</v>
      </c>
      <c r="M4356" t="s">
        <v>60</v>
      </c>
      <c r="N4356">
        <v>79495.600000000006</v>
      </c>
      <c r="O4356" t="s">
        <v>354</v>
      </c>
      <c r="P4356" t="s">
        <v>70</v>
      </c>
      <c r="Q4356">
        <v>86.13</v>
      </c>
      <c r="R4356">
        <v>6216</v>
      </c>
      <c r="S4356">
        <v>3456.09</v>
      </c>
      <c r="T4356">
        <v>11844.07</v>
      </c>
      <c r="U4356" t="str">
        <f>TEXT(Table1[[#This Row],[Booking_Date]],"mmm")</f>
        <v>Jul</v>
      </c>
      <c r="V4356">
        <f>YEAR(Table1[[#This Row],[Booking_Date]])</f>
        <v>2025</v>
      </c>
      <c r="W4356" t="s">
        <v>48</v>
      </c>
      <c r="X4356" t="str">
        <f>IF(Table1[[#This Row],[Freight_Cost]]&gt;50000,"High","Low")</f>
        <v>High</v>
      </c>
      <c r="Y4356" s="5" t="str">
        <f>IF(Table1[[#This Row],[Profit]]&gt;10000,"Good","Average")</f>
        <v>Good</v>
      </c>
      <c r="Z4356" s="5" t="str" cm="1">
        <f t="array" ref="Z4356">_xlfn.IFS(K4356&lt;=5,"Excellent",K4356&lt;=10,"Good",TRUE,"Delayed")</f>
        <v>Good</v>
      </c>
      <c r="AA4356" s="5" t="str">
        <f>_xlfn.XLOOKUP(Table1[[#This Row],[Shipment_ID]],A:A,E:E)</f>
        <v>ONE</v>
      </c>
      <c r="AB4356" s="5">
        <f t="shared" si="68"/>
        <v>11844.07</v>
      </c>
    </row>
    <row r="4357" spans="1:28">
      <c r="A4357" t="s">
        <v>4551</v>
      </c>
      <c r="B4357" s="1">
        <v>45806</v>
      </c>
      <c r="C4357" t="s">
        <v>115</v>
      </c>
      <c r="D4357" t="s">
        <v>30</v>
      </c>
      <c r="E4357" t="s">
        <v>57</v>
      </c>
      <c r="F4357" t="s">
        <v>58</v>
      </c>
      <c r="G4357" t="s">
        <v>84</v>
      </c>
      <c r="H4357">
        <v>16.07</v>
      </c>
      <c r="I4357">
        <v>1299</v>
      </c>
      <c r="J4357">
        <v>88.23</v>
      </c>
      <c r="K4357">
        <v>3</v>
      </c>
      <c r="L4357" t="s">
        <v>68</v>
      </c>
      <c r="M4357" t="s">
        <v>60</v>
      </c>
      <c r="N4357">
        <v>55138.6</v>
      </c>
      <c r="O4357" t="s">
        <v>128</v>
      </c>
      <c r="P4357" t="s">
        <v>78</v>
      </c>
      <c r="Q4357">
        <v>82.55</v>
      </c>
      <c r="R4357">
        <v>3240.8</v>
      </c>
      <c r="S4357">
        <v>4250.67</v>
      </c>
      <c r="T4357">
        <v>6220.32</v>
      </c>
      <c r="U4357" t="str">
        <f>TEXT(Table1[[#This Row],[Booking_Date]],"mmm")</f>
        <v>May</v>
      </c>
      <c r="V4357">
        <f>YEAR(Table1[[#This Row],[Booking_Date]])</f>
        <v>2025</v>
      </c>
      <c r="W4357" t="s">
        <v>75</v>
      </c>
      <c r="X4357" t="str">
        <f>IF(Table1[[#This Row],[Freight_Cost]]&gt;50000,"High","Low")</f>
        <v>High</v>
      </c>
      <c r="Y4357" s="5" t="str">
        <f>IF(Table1[[#This Row],[Profit]]&gt;10000,"Good","Average")</f>
        <v>Average</v>
      </c>
      <c r="Z4357" s="5" t="str" cm="1">
        <f t="array" ref="Z4357">_xlfn.IFS(K4357&lt;=5,"Excellent",K4357&lt;=10,"Good",TRUE,"Delayed")</f>
        <v>Excellent</v>
      </c>
      <c r="AA4357" s="5" t="str">
        <f>_xlfn.XLOOKUP(Table1[[#This Row],[Shipment_ID]],A:A,E:E)</f>
        <v>Evergreen</v>
      </c>
      <c r="AB4357" s="5">
        <f t="shared" si="68"/>
        <v>6220.32</v>
      </c>
    </row>
    <row r="4358" spans="1:28">
      <c r="A4358" t="s">
        <v>4552</v>
      </c>
      <c r="B4358" s="1">
        <v>45945</v>
      </c>
      <c r="C4358" t="s">
        <v>115</v>
      </c>
      <c r="D4358" t="s">
        <v>82</v>
      </c>
      <c r="E4358" t="s">
        <v>42</v>
      </c>
      <c r="F4358" t="s">
        <v>32</v>
      </c>
      <c r="G4358" t="s">
        <v>43</v>
      </c>
      <c r="H4358">
        <v>18.64</v>
      </c>
      <c r="I4358">
        <v>873</v>
      </c>
      <c r="J4358">
        <v>103.52</v>
      </c>
      <c r="K4358">
        <v>4</v>
      </c>
      <c r="L4358" t="s">
        <v>68</v>
      </c>
      <c r="M4358" t="s">
        <v>60</v>
      </c>
      <c r="N4358">
        <v>42174.400000000001</v>
      </c>
      <c r="O4358" t="s">
        <v>128</v>
      </c>
      <c r="P4358" t="s">
        <v>70</v>
      </c>
      <c r="Q4358">
        <v>88.05</v>
      </c>
      <c r="R4358">
        <v>2491.6</v>
      </c>
      <c r="S4358">
        <v>4348.84</v>
      </c>
      <c r="T4358">
        <v>5834.23</v>
      </c>
      <c r="U4358" t="str">
        <f>TEXT(Table1[[#This Row],[Booking_Date]],"mmm")</f>
        <v>Oct</v>
      </c>
      <c r="V4358">
        <f>YEAR(Table1[[#This Row],[Booking_Date]])</f>
        <v>2025</v>
      </c>
      <c r="W4358" t="s">
        <v>104</v>
      </c>
      <c r="X4358" t="str">
        <f>IF(Table1[[#This Row],[Freight_Cost]]&gt;50000,"High","Low")</f>
        <v>Low</v>
      </c>
      <c r="Y4358" s="5" t="str">
        <f>IF(Table1[[#This Row],[Profit]]&gt;10000,"Good","Average")</f>
        <v>Average</v>
      </c>
      <c r="Z4358" s="5" t="str" cm="1">
        <f t="array" ref="Z4358">_xlfn.IFS(K4358&lt;=5,"Excellent",K4358&lt;=10,"Good",TRUE,"Delayed")</f>
        <v>Excellent</v>
      </c>
      <c r="AA4358" s="5" t="str">
        <f>_xlfn.XLOOKUP(Table1[[#This Row],[Shipment_ID]],A:A,E:E)</f>
        <v>CMA CGM</v>
      </c>
      <c r="AB4358" s="5">
        <f t="shared" si="68"/>
        <v>5834.23</v>
      </c>
    </row>
    <row r="4359" spans="1:28">
      <c r="A4359" t="s">
        <v>4553</v>
      </c>
      <c r="B4359" s="1">
        <v>45902</v>
      </c>
      <c r="C4359" t="s">
        <v>121</v>
      </c>
      <c r="D4359" t="s">
        <v>51</v>
      </c>
      <c r="E4359" t="s">
        <v>99</v>
      </c>
      <c r="F4359" t="s">
        <v>58</v>
      </c>
      <c r="G4359" t="s">
        <v>84</v>
      </c>
      <c r="H4359">
        <v>21.61</v>
      </c>
      <c r="I4359">
        <v>827</v>
      </c>
      <c r="J4359">
        <v>95.44</v>
      </c>
      <c r="K4359">
        <v>4</v>
      </c>
      <c r="L4359" t="s">
        <v>68</v>
      </c>
      <c r="M4359" t="s">
        <v>60</v>
      </c>
      <c r="N4359">
        <v>55325.8</v>
      </c>
      <c r="O4359" t="s">
        <v>989</v>
      </c>
      <c r="P4359" t="s">
        <v>47</v>
      </c>
      <c r="Q4359">
        <v>85.8</v>
      </c>
      <c r="R4359">
        <v>2518.4</v>
      </c>
      <c r="S4359">
        <v>3572.31</v>
      </c>
      <c r="T4359">
        <v>8936.7000000000007</v>
      </c>
      <c r="U4359" t="str">
        <f>TEXT(Table1[[#This Row],[Booking_Date]],"mmm")</f>
        <v>Sep</v>
      </c>
      <c r="V4359">
        <f>YEAR(Table1[[#This Row],[Booking_Date]])</f>
        <v>2025</v>
      </c>
      <c r="W4359" t="s">
        <v>48</v>
      </c>
      <c r="X4359" t="str">
        <f>IF(Table1[[#This Row],[Freight_Cost]]&gt;50000,"High","Low")</f>
        <v>High</v>
      </c>
      <c r="Y4359" s="5" t="str">
        <f>IF(Table1[[#This Row],[Profit]]&gt;10000,"Good","Average")</f>
        <v>Average</v>
      </c>
      <c r="Z4359" s="5" t="str" cm="1">
        <f t="array" ref="Z4359">_xlfn.IFS(K4359&lt;=5,"Excellent",K4359&lt;=10,"Good",TRUE,"Delayed")</f>
        <v>Excellent</v>
      </c>
      <c r="AA4359" s="5" t="str">
        <f>_xlfn.XLOOKUP(Table1[[#This Row],[Shipment_ID]],A:A,E:E)</f>
        <v>ONE</v>
      </c>
      <c r="AB4359" s="5">
        <f t="shared" si="68"/>
        <v>8936.7000000000007</v>
      </c>
    </row>
    <row r="4360" spans="1:28">
      <c r="A4360" t="s">
        <v>4554</v>
      </c>
      <c r="B4360" s="1">
        <v>45851</v>
      </c>
      <c r="C4360" t="s">
        <v>29</v>
      </c>
      <c r="D4360" t="s">
        <v>72</v>
      </c>
      <c r="E4360" t="s">
        <v>42</v>
      </c>
      <c r="F4360" t="s">
        <v>32</v>
      </c>
      <c r="G4360" t="s">
        <v>52</v>
      </c>
      <c r="H4360">
        <v>16.059999999999999</v>
      </c>
      <c r="I4360">
        <v>879</v>
      </c>
      <c r="J4360">
        <v>99.92</v>
      </c>
      <c r="K4360">
        <v>2</v>
      </c>
      <c r="L4360" t="s">
        <v>68</v>
      </c>
      <c r="M4360" t="s">
        <v>35</v>
      </c>
      <c r="N4360">
        <v>43492.4</v>
      </c>
      <c r="O4360" t="s">
        <v>483</v>
      </c>
      <c r="P4360" t="s">
        <v>70</v>
      </c>
      <c r="Q4360">
        <v>83.97</v>
      </c>
      <c r="R4360">
        <v>2400.4</v>
      </c>
      <c r="S4360">
        <v>4116.29</v>
      </c>
      <c r="T4360">
        <v>5899.31</v>
      </c>
      <c r="U4360" t="str">
        <f>TEXT(Table1[[#This Row],[Booking_Date]],"mmm")</f>
        <v>Jul</v>
      </c>
      <c r="V4360">
        <f>YEAR(Table1[[#This Row],[Booking_Date]])</f>
        <v>2025</v>
      </c>
      <c r="W4360" t="s">
        <v>48</v>
      </c>
      <c r="X4360" t="str">
        <f>IF(Table1[[#This Row],[Freight_Cost]]&gt;50000,"High","Low")</f>
        <v>Low</v>
      </c>
      <c r="Y4360" s="5" t="str">
        <f>IF(Table1[[#This Row],[Profit]]&gt;10000,"Good","Average")</f>
        <v>Average</v>
      </c>
      <c r="Z4360" s="5" t="str" cm="1">
        <f t="array" ref="Z4360">_xlfn.IFS(K4360&lt;=5,"Excellent",K4360&lt;=10,"Good",TRUE,"Delayed")</f>
        <v>Excellent</v>
      </c>
      <c r="AA4360" s="5" t="str">
        <f>_xlfn.XLOOKUP(Table1[[#This Row],[Shipment_ID]],A:A,E:E)</f>
        <v>CMA CGM</v>
      </c>
      <c r="AB4360" s="5">
        <f t="shared" si="68"/>
        <v>5899.31</v>
      </c>
    </row>
    <row r="4361" spans="1:28">
      <c r="A4361" t="s">
        <v>4555</v>
      </c>
      <c r="B4361" s="1">
        <v>45855</v>
      </c>
      <c r="C4361" t="s">
        <v>50</v>
      </c>
      <c r="D4361" t="s">
        <v>72</v>
      </c>
      <c r="E4361" t="s">
        <v>57</v>
      </c>
      <c r="F4361" t="s">
        <v>32</v>
      </c>
      <c r="G4361" t="s">
        <v>84</v>
      </c>
      <c r="H4361">
        <v>15.4</v>
      </c>
      <c r="I4361">
        <v>705</v>
      </c>
      <c r="J4361">
        <v>103</v>
      </c>
      <c r="K4361">
        <v>2</v>
      </c>
      <c r="L4361" t="s">
        <v>34</v>
      </c>
      <c r="M4361" t="s">
        <v>35</v>
      </c>
      <c r="N4361">
        <v>43680</v>
      </c>
      <c r="O4361" t="s">
        <v>182</v>
      </c>
      <c r="P4361" t="s">
        <v>74</v>
      </c>
      <c r="Q4361">
        <v>82.37</v>
      </c>
      <c r="R4361">
        <v>2026</v>
      </c>
      <c r="S4361">
        <v>4513.6099999999997</v>
      </c>
      <c r="T4361">
        <v>5027.1000000000004</v>
      </c>
      <c r="U4361" t="str">
        <f>TEXT(Table1[[#This Row],[Booking_Date]],"mmm")</f>
        <v>Jul</v>
      </c>
      <c r="V4361">
        <f>YEAR(Table1[[#This Row],[Booking_Date]])</f>
        <v>2025</v>
      </c>
      <c r="W4361" t="s">
        <v>48</v>
      </c>
      <c r="X4361" t="str">
        <f>IF(Table1[[#This Row],[Freight_Cost]]&gt;50000,"High","Low")</f>
        <v>Low</v>
      </c>
      <c r="Y4361" s="5" t="str">
        <f>IF(Table1[[#This Row],[Profit]]&gt;10000,"Good","Average")</f>
        <v>Average</v>
      </c>
      <c r="Z4361" s="5" t="str" cm="1">
        <f t="array" ref="Z4361">_xlfn.IFS(K4361&lt;=5,"Excellent",K4361&lt;=10,"Good",TRUE,"Delayed")</f>
        <v>Excellent</v>
      </c>
      <c r="AA4361" s="5" t="str">
        <f>_xlfn.XLOOKUP(Table1[[#This Row],[Shipment_ID]],A:A,E:E)</f>
        <v>Evergreen</v>
      </c>
      <c r="AB4361" s="5">
        <f t="shared" si="68"/>
        <v>5027.1000000000004</v>
      </c>
    </row>
    <row r="4362" spans="1:28">
      <c r="A4362" t="s">
        <v>4556</v>
      </c>
      <c r="B4362" s="1">
        <v>46095</v>
      </c>
      <c r="C4362" t="s">
        <v>115</v>
      </c>
      <c r="D4362" t="s">
        <v>108</v>
      </c>
      <c r="E4362" t="s">
        <v>102</v>
      </c>
      <c r="F4362" t="s">
        <v>32</v>
      </c>
      <c r="G4362" t="s">
        <v>84</v>
      </c>
      <c r="H4362">
        <v>11.29</v>
      </c>
      <c r="I4362">
        <v>925</v>
      </c>
      <c r="J4362">
        <v>102.05</v>
      </c>
      <c r="K4362">
        <v>2</v>
      </c>
      <c r="L4362" t="s">
        <v>44</v>
      </c>
      <c r="M4362" t="s">
        <v>45</v>
      </c>
      <c r="N4362">
        <v>35007</v>
      </c>
      <c r="O4362" t="s">
        <v>189</v>
      </c>
      <c r="P4362" t="s">
        <v>78</v>
      </c>
      <c r="Q4362">
        <v>88.51</v>
      </c>
      <c r="R4362">
        <v>2301.6</v>
      </c>
      <c r="S4362">
        <v>3809.29</v>
      </c>
      <c r="T4362">
        <v>3867.1</v>
      </c>
      <c r="U4362" t="str">
        <f>TEXT(Table1[[#This Row],[Booking_Date]],"mmm")</f>
        <v>Mar</v>
      </c>
      <c r="V4362">
        <f>YEAR(Table1[[#This Row],[Booking_Date]])</f>
        <v>2026</v>
      </c>
      <c r="W4362" t="s">
        <v>38</v>
      </c>
      <c r="X4362" t="str">
        <f>IF(Table1[[#This Row],[Freight_Cost]]&gt;50000,"High","Low")</f>
        <v>Low</v>
      </c>
      <c r="Y4362" s="5" t="str">
        <f>IF(Table1[[#This Row],[Profit]]&gt;10000,"Good","Average")</f>
        <v>Average</v>
      </c>
      <c r="Z4362" s="5" t="str" cm="1">
        <f t="array" ref="Z4362">_xlfn.IFS(K4362&lt;=5,"Excellent",K4362&lt;=10,"Good",TRUE,"Delayed")</f>
        <v>Excellent</v>
      </c>
      <c r="AA4362" s="5" t="str">
        <f>_xlfn.XLOOKUP(Table1[[#This Row],[Shipment_ID]],A:A,E:E)</f>
        <v>Maersk</v>
      </c>
      <c r="AB4362" s="5">
        <f t="shared" si="68"/>
        <v>3867.1</v>
      </c>
    </row>
    <row r="4363" spans="1:28">
      <c r="A4363" t="s">
        <v>4557</v>
      </c>
      <c r="B4363" s="1">
        <v>45502</v>
      </c>
      <c r="C4363" t="s">
        <v>121</v>
      </c>
      <c r="D4363" t="s">
        <v>65</v>
      </c>
      <c r="E4363" t="s">
        <v>42</v>
      </c>
      <c r="F4363" t="s">
        <v>32</v>
      </c>
      <c r="G4363" t="s">
        <v>59</v>
      </c>
      <c r="H4363">
        <v>15.69</v>
      </c>
      <c r="I4363">
        <v>1672</v>
      </c>
      <c r="J4363">
        <v>99.44</v>
      </c>
      <c r="K4363">
        <v>6</v>
      </c>
      <c r="L4363" t="s">
        <v>44</v>
      </c>
      <c r="M4363" t="s">
        <v>35</v>
      </c>
      <c r="N4363">
        <v>50117.8</v>
      </c>
      <c r="O4363" t="s">
        <v>343</v>
      </c>
      <c r="P4363" t="s">
        <v>54</v>
      </c>
      <c r="Q4363">
        <v>84.89</v>
      </c>
      <c r="R4363">
        <v>3971.6</v>
      </c>
      <c r="S4363">
        <v>2047.22</v>
      </c>
      <c r="T4363">
        <v>6887.08</v>
      </c>
      <c r="U4363" t="str">
        <f>TEXT(Table1[[#This Row],[Booking_Date]],"mmm")</f>
        <v>Jul</v>
      </c>
      <c r="V4363">
        <f>YEAR(Table1[[#This Row],[Booking_Date]])</f>
        <v>2024</v>
      </c>
      <c r="W4363" t="s">
        <v>48</v>
      </c>
      <c r="X4363" t="str">
        <f>IF(Table1[[#This Row],[Freight_Cost]]&gt;50000,"High","Low")</f>
        <v>High</v>
      </c>
      <c r="Y4363" s="5" t="str">
        <f>IF(Table1[[#This Row],[Profit]]&gt;10000,"Good","Average")</f>
        <v>Average</v>
      </c>
      <c r="Z4363" s="5" t="str" cm="1">
        <f t="array" ref="Z4363">_xlfn.IFS(K4363&lt;=5,"Excellent",K4363&lt;=10,"Good",TRUE,"Delayed")</f>
        <v>Good</v>
      </c>
      <c r="AA4363" s="5" t="str">
        <f>_xlfn.XLOOKUP(Table1[[#This Row],[Shipment_ID]],A:A,E:E)</f>
        <v>CMA CGM</v>
      </c>
      <c r="AB4363" s="5">
        <f t="shared" si="68"/>
        <v>6887.08</v>
      </c>
    </row>
    <row r="4364" spans="1:28">
      <c r="A4364" t="s">
        <v>4558</v>
      </c>
      <c r="B4364" s="1">
        <v>45810</v>
      </c>
      <c r="C4364" t="s">
        <v>89</v>
      </c>
      <c r="D4364" t="s">
        <v>41</v>
      </c>
      <c r="E4364" t="s">
        <v>66</v>
      </c>
      <c r="F4364" t="s">
        <v>32</v>
      </c>
      <c r="G4364" t="s">
        <v>67</v>
      </c>
      <c r="H4364">
        <v>18.8</v>
      </c>
      <c r="I4364">
        <v>1085</v>
      </c>
      <c r="J4364">
        <v>92.05</v>
      </c>
      <c r="K4364">
        <v>4</v>
      </c>
      <c r="L4364" t="s">
        <v>44</v>
      </c>
      <c r="M4364" t="s">
        <v>35</v>
      </c>
      <c r="N4364">
        <v>44986</v>
      </c>
      <c r="O4364" t="s">
        <v>200</v>
      </c>
      <c r="P4364" t="s">
        <v>74</v>
      </c>
      <c r="Q4364">
        <v>81.2</v>
      </c>
      <c r="R4364">
        <v>2922</v>
      </c>
      <c r="S4364">
        <v>3711.14</v>
      </c>
      <c r="T4364">
        <v>5304.07</v>
      </c>
      <c r="U4364" t="str">
        <f>TEXT(Table1[[#This Row],[Booking_Date]],"mmm")</f>
        <v>Jun</v>
      </c>
      <c r="V4364">
        <f>YEAR(Table1[[#This Row],[Booking_Date]])</f>
        <v>2025</v>
      </c>
      <c r="W4364" t="s">
        <v>75</v>
      </c>
      <c r="X4364" t="str">
        <f>IF(Table1[[#This Row],[Freight_Cost]]&gt;50000,"High","Low")</f>
        <v>Low</v>
      </c>
      <c r="Y4364" s="5" t="str">
        <f>IF(Table1[[#This Row],[Profit]]&gt;10000,"Good","Average")</f>
        <v>Average</v>
      </c>
      <c r="Z4364" s="5" t="str" cm="1">
        <f t="array" ref="Z4364">_xlfn.IFS(K4364&lt;=5,"Excellent",K4364&lt;=10,"Good",TRUE,"Delayed")</f>
        <v>Excellent</v>
      </c>
      <c r="AA4364" s="5" t="str">
        <f>_xlfn.XLOOKUP(Table1[[#This Row],[Shipment_ID]],A:A,E:E)</f>
        <v>COSCO</v>
      </c>
      <c r="AB4364" s="5">
        <f t="shared" si="68"/>
        <v>5304.07</v>
      </c>
    </row>
    <row r="4365" spans="1:28">
      <c r="A4365" t="s">
        <v>4559</v>
      </c>
      <c r="B4365" s="1">
        <v>45452</v>
      </c>
      <c r="C4365" t="s">
        <v>115</v>
      </c>
      <c r="D4365" t="s">
        <v>108</v>
      </c>
      <c r="E4365" t="s">
        <v>66</v>
      </c>
      <c r="F4365" t="s">
        <v>58</v>
      </c>
      <c r="G4365" t="s">
        <v>84</v>
      </c>
      <c r="H4365">
        <v>13.47</v>
      </c>
      <c r="I4365">
        <v>2553</v>
      </c>
      <c r="J4365">
        <v>89.91</v>
      </c>
      <c r="K4365">
        <v>8</v>
      </c>
      <c r="L4365" t="s">
        <v>68</v>
      </c>
      <c r="M4365" t="s">
        <v>35</v>
      </c>
      <c r="N4365">
        <v>72048.2</v>
      </c>
      <c r="O4365" t="s">
        <v>207</v>
      </c>
      <c r="P4365" t="s">
        <v>78</v>
      </c>
      <c r="Q4365">
        <v>86.81</v>
      </c>
      <c r="R4365">
        <v>5644.8</v>
      </c>
      <c r="S4365">
        <v>1891.75</v>
      </c>
      <c r="T4365">
        <v>11153.77</v>
      </c>
      <c r="U4365" t="str">
        <f>TEXT(Table1[[#This Row],[Booking_Date]],"mmm")</f>
        <v>Jun</v>
      </c>
      <c r="V4365">
        <f>YEAR(Table1[[#This Row],[Booking_Date]])</f>
        <v>2024</v>
      </c>
      <c r="W4365" t="s">
        <v>75</v>
      </c>
      <c r="X4365" t="str">
        <f>IF(Table1[[#This Row],[Freight_Cost]]&gt;50000,"High","Low")</f>
        <v>High</v>
      </c>
      <c r="Y4365" s="5" t="str">
        <f>IF(Table1[[#This Row],[Profit]]&gt;10000,"Good","Average")</f>
        <v>Good</v>
      </c>
      <c r="Z4365" s="5" t="str" cm="1">
        <f t="array" ref="Z4365">_xlfn.IFS(K4365&lt;=5,"Excellent",K4365&lt;=10,"Good",TRUE,"Delayed")</f>
        <v>Good</v>
      </c>
      <c r="AA4365" s="5" t="str">
        <f>_xlfn.XLOOKUP(Table1[[#This Row],[Shipment_ID]],A:A,E:E)</f>
        <v>COSCO</v>
      </c>
      <c r="AB4365" s="5">
        <f t="shared" si="68"/>
        <v>11153.77</v>
      </c>
    </row>
    <row r="4366" spans="1:28">
      <c r="A4366" t="s">
        <v>4560</v>
      </c>
      <c r="B4366" s="1">
        <v>45476</v>
      </c>
      <c r="C4366" t="s">
        <v>89</v>
      </c>
      <c r="D4366" t="s">
        <v>108</v>
      </c>
      <c r="E4366" t="s">
        <v>57</v>
      </c>
      <c r="F4366" t="s">
        <v>32</v>
      </c>
      <c r="G4366" t="s">
        <v>67</v>
      </c>
      <c r="H4366">
        <v>20.62</v>
      </c>
      <c r="I4366">
        <v>2500</v>
      </c>
      <c r="J4366">
        <v>86.56</v>
      </c>
      <c r="K4366">
        <v>7</v>
      </c>
      <c r="L4366" t="s">
        <v>44</v>
      </c>
      <c r="M4366" t="s">
        <v>60</v>
      </c>
      <c r="N4366">
        <v>58945.2</v>
      </c>
      <c r="O4366" t="s">
        <v>792</v>
      </c>
      <c r="P4366" t="s">
        <v>54</v>
      </c>
      <c r="Q4366">
        <v>82.7</v>
      </c>
      <c r="R4366">
        <v>5824.8</v>
      </c>
      <c r="S4366">
        <v>3159.01</v>
      </c>
      <c r="T4366">
        <v>8298.99</v>
      </c>
      <c r="U4366" t="str">
        <f>TEXT(Table1[[#This Row],[Booking_Date]],"mmm")</f>
        <v>Jul</v>
      </c>
      <c r="V4366">
        <f>YEAR(Table1[[#This Row],[Booking_Date]])</f>
        <v>2024</v>
      </c>
      <c r="W4366" t="s">
        <v>48</v>
      </c>
      <c r="X4366" t="str">
        <f>IF(Table1[[#This Row],[Freight_Cost]]&gt;50000,"High","Low")</f>
        <v>High</v>
      </c>
      <c r="Y4366" s="5" t="str">
        <f>IF(Table1[[#This Row],[Profit]]&gt;10000,"Good","Average")</f>
        <v>Average</v>
      </c>
      <c r="Z4366" s="5" t="str" cm="1">
        <f t="array" ref="Z4366">_xlfn.IFS(K4366&lt;=5,"Excellent",K4366&lt;=10,"Good",TRUE,"Delayed")</f>
        <v>Good</v>
      </c>
      <c r="AA4366" s="5" t="str">
        <f>_xlfn.XLOOKUP(Table1[[#This Row],[Shipment_ID]],A:A,E:E)</f>
        <v>Evergreen</v>
      </c>
      <c r="AB4366" s="5">
        <f t="shared" si="68"/>
        <v>8298.99</v>
      </c>
    </row>
    <row r="4367" spans="1:28">
      <c r="A4367" t="s">
        <v>4561</v>
      </c>
      <c r="B4367" s="1">
        <v>46137</v>
      </c>
      <c r="C4367" t="s">
        <v>89</v>
      </c>
      <c r="D4367" t="s">
        <v>82</v>
      </c>
      <c r="E4367" t="s">
        <v>99</v>
      </c>
      <c r="F4367" t="s">
        <v>32</v>
      </c>
      <c r="G4367" t="s">
        <v>59</v>
      </c>
      <c r="H4367">
        <v>16.3</v>
      </c>
      <c r="I4367">
        <v>368</v>
      </c>
      <c r="J4367">
        <v>93.33</v>
      </c>
      <c r="K4367">
        <v>2</v>
      </c>
      <c r="L4367" t="s">
        <v>34</v>
      </c>
      <c r="M4367" t="s">
        <v>45</v>
      </c>
      <c r="N4367">
        <v>36785.599999999999</v>
      </c>
      <c r="O4367" t="s">
        <v>248</v>
      </c>
      <c r="P4367" t="s">
        <v>70</v>
      </c>
      <c r="Q4367">
        <v>88.89</v>
      </c>
      <c r="R4367">
        <v>1388</v>
      </c>
      <c r="S4367">
        <v>2890.37</v>
      </c>
      <c r="T4367">
        <v>6324.68</v>
      </c>
      <c r="U4367" t="str">
        <f>TEXT(Table1[[#This Row],[Booking_Date]],"mmm")</f>
        <v>Apr</v>
      </c>
      <c r="V4367">
        <f>YEAR(Table1[[#This Row],[Booking_Date]])</f>
        <v>2026</v>
      </c>
      <c r="W4367" t="s">
        <v>75</v>
      </c>
      <c r="X4367" t="str">
        <f>IF(Table1[[#This Row],[Freight_Cost]]&gt;50000,"High","Low")</f>
        <v>Low</v>
      </c>
      <c r="Y4367" s="5" t="str">
        <f>IF(Table1[[#This Row],[Profit]]&gt;10000,"Good","Average")</f>
        <v>Average</v>
      </c>
      <c r="Z4367" s="5" t="str" cm="1">
        <f t="array" ref="Z4367">_xlfn.IFS(K4367&lt;=5,"Excellent",K4367&lt;=10,"Good",TRUE,"Delayed")</f>
        <v>Excellent</v>
      </c>
      <c r="AA4367" s="5" t="str">
        <f>_xlfn.XLOOKUP(Table1[[#This Row],[Shipment_ID]],A:A,E:E)</f>
        <v>ONE</v>
      </c>
      <c r="AB4367" s="5">
        <f t="shared" si="68"/>
        <v>6324.68</v>
      </c>
    </row>
    <row r="4368" spans="1:28">
      <c r="A4368" t="s">
        <v>4562</v>
      </c>
      <c r="B4368" s="1">
        <v>45997</v>
      </c>
      <c r="C4368" t="s">
        <v>115</v>
      </c>
      <c r="D4368" t="s">
        <v>30</v>
      </c>
      <c r="E4368" t="s">
        <v>83</v>
      </c>
      <c r="F4368" t="s">
        <v>32</v>
      </c>
      <c r="G4368" t="s">
        <v>59</v>
      </c>
      <c r="H4368">
        <v>10.84</v>
      </c>
      <c r="I4368">
        <v>1862</v>
      </c>
      <c r="J4368">
        <v>92.84</v>
      </c>
      <c r="K4368">
        <v>6</v>
      </c>
      <c r="L4368" t="s">
        <v>68</v>
      </c>
      <c r="M4368" t="s">
        <v>60</v>
      </c>
      <c r="N4368">
        <v>45740.800000000003</v>
      </c>
      <c r="O4368" t="s">
        <v>139</v>
      </c>
      <c r="P4368" t="s">
        <v>70</v>
      </c>
      <c r="Q4368">
        <v>86.2</v>
      </c>
      <c r="R4368">
        <v>4157.6000000000004</v>
      </c>
      <c r="S4368">
        <v>3072.54</v>
      </c>
      <c r="T4368">
        <v>5629.89</v>
      </c>
      <c r="U4368" t="str">
        <f>TEXT(Table1[[#This Row],[Booking_Date]],"mmm")</f>
        <v>Dec</v>
      </c>
      <c r="V4368">
        <f>YEAR(Table1[[#This Row],[Booking_Date]])</f>
        <v>2025</v>
      </c>
      <c r="W4368" t="s">
        <v>104</v>
      </c>
      <c r="X4368" t="str">
        <f>IF(Table1[[#This Row],[Freight_Cost]]&gt;50000,"High","Low")</f>
        <v>Low</v>
      </c>
      <c r="Y4368" s="5" t="str">
        <f>IF(Table1[[#This Row],[Profit]]&gt;10000,"Good","Average")</f>
        <v>Average</v>
      </c>
      <c r="Z4368" s="5" t="str" cm="1">
        <f t="array" ref="Z4368">_xlfn.IFS(K4368&lt;=5,"Excellent",K4368&lt;=10,"Good",TRUE,"Delayed")</f>
        <v>Good</v>
      </c>
      <c r="AA4368" s="5" t="str">
        <f>_xlfn.XLOOKUP(Table1[[#This Row],[Shipment_ID]],A:A,E:E)</f>
        <v>MSC</v>
      </c>
      <c r="AB4368" s="5">
        <f t="shared" si="68"/>
        <v>5629.89</v>
      </c>
    </row>
    <row r="4369" spans="1:28">
      <c r="A4369" t="s">
        <v>4563</v>
      </c>
      <c r="B4369" s="1">
        <v>45743</v>
      </c>
      <c r="C4369" t="s">
        <v>40</v>
      </c>
      <c r="D4369" t="s">
        <v>30</v>
      </c>
      <c r="E4369" t="s">
        <v>102</v>
      </c>
      <c r="F4369" t="s">
        <v>58</v>
      </c>
      <c r="G4369" t="s">
        <v>84</v>
      </c>
      <c r="H4369">
        <v>23.71</v>
      </c>
      <c r="I4369">
        <v>839</v>
      </c>
      <c r="J4369">
        <v>90.99</v>
      </c>
      <c r="K4369">
        <v>2</v>
      </c>
      <c r="L4369" t="s">
        <v>34</v>
      </c>
      <c r="M4369" t="s">
        <v>45</v>
      </c>
      <c r="N4369">
        <v>60825.8</v>
      </c>
      <c r="O4369" t="s">
        <v>100</v>
      </c>
      <c r="P4369" t="s">
        <v>70</v>
      </c>
      <c r="Q4369">
        <v>86.7</v>
      </c>
      <c r="R4369">
        <v>2626.4</v>
      </c>
      <c r="S4369">
        <v>1837.28</v>
      </c>
      <c r="T4369">
        <v>7687.66</v>
      </c>
      <c r="U4369" t="str">
        <f>TEXT(Table1[[#This Row],[Booking_Date]],"mmm")</f>
        <v>Mar</v>
      </c>
      <c r="V4369">
        <f>YEAR(Table1[[#This Row],[Booking_Date]])</f>
        <v>2025</v>
      </c>
      <c r="W4369" t="s">
        <v>38</v>
      </c>
      <c r="X4369" t="str">
        <f>IF(Table1[[#This Row],[Freight_Cost]]&gt;50000,"High","Low")</f>
        <v>High</v>
      </c>
      <c r="Y4369" s="5" t="str">
        <f>IF(Table1[[#This Row],[Profit]]&gt;10000,"Good","Average")</f>
        <v>Average</v>
      </c>
      <c r="Z4369" s="5" t="str" cm="1">
        <f t="array" ref="Z4369">_xlfn.IFS(K4369&lt;=5,"Excellent",K4369&lt;=10,"Good",TRUE,"Delayed")</f>
        <v>Excellent</v>
      </c>
      <c r="AA4369" s="5" t="str">
        <f>_xlfn.XLOOKUP(Table1[[#This Row],[Shipment_ID]],A:A,E:E)</f>
        <v>Maersk</v>
      </c>
      <c r="AB4369" s="5">
        <f t="shared" si="68"/>
        <v>7687.66</v>
      </c>
    </row>
    <row r="4370" spans="1:28">
      <c r="A4370" t="s">
        <v>4564</v>
      </c>
      <c r="B4370" s="1">
        <v>46147</v>
      </c>
      <c r="C4370" t="s">
        <v>50</v>
      </c>
      <c r="D4370" t="s">
        <v>82</v>
      </c>
      <c r="E4370" t="s">
        <v>83</v>
      </c>
      <c r="F4370" t="s">
        <v>58</v>
      </c>
      <c r="G4370" t="s">
        <v>59</v>
      </c>
      <c r="H4370">
        <v>12.35</v>
      </c>
      <c r="I4370">
        <v>319</v>
      </c>
      <c r="J4370">
        <v>94.4</v>
      </c>
      <c r="K4370">
        <v>2</v>
      </c>
      <c r="L4370" t="s">
        <v>44</v>
      </c>
      <c r="M4370" t="s">
        <v>45</v>
      </c>
      <c r="N4370">
        <v>39771</v>
      </c>
      <c r="O4370" t="s">
        <v>184</v>
      </c>
      <c r="P4370" t="s">
        <v>74</v>
      </c>
      <c r="Q4370">
        <v>87.2</v>
      </c>
      <c r="R4370">
        <v>1132</v>
      </c>
      <c r="S4370">
        <v>3165.92</v>
      </c>
      <c r="T4370">
        <v>4153.83</v>
      </c>
      <c r="U4370" t="str">
        <f>TEXT(Table1[[#This Row],[Booking_Date]],"mmm")</f>
        <v>May</v>
      </c>
      <c r="V4370">
        <f>YEAR(Table1[[#This Row],[Booking_Date]])</f>
        <v>2026</v>
      </c>
      <c r="W4370" t="s">
        <v>75</v>
      </c>
      <c r="X4370" t="str">
        <f>IF(Table1[[#This Row],[Freight_Cost]]&gt;50000,"High","Low")</f>
        <v>Low</v>
      </c>
      <c r="Y4370" s="5" t="str">
        <f>IF(Table1[[#This Row],[Profit]]&gt;10000,"Good","Average")</f>
        <v>Average</v>
      </c>
      <c r="Z4370" s="5" t="str" cm="1">
        <f t="array" ref="Z4370">_xlfn.IFS(K4370&lt;=5,"Excellent",K4370&lt;=10,"Good",TRUE,"Delayed")</f>
        <v>Excellent</v>
      </c>
      <c r="AA4370" s="5" t="str">
        <f>_xlfn.XLOOKUP(Table1[[#This Row],[Shipment_ID]],A:A,E:E)</f>
        <v>MSC</v>
      </c>
      <c r="AB4370" s="5">
        <f t="shared" si="68"/>
        <v>4153.83</v>
      </c>
    </row>
    <row r="4371" spans="1:28">
      <c r="A4371" t="s">
        <v>4565</v>
      </c>
      <c r="B4371" s="1">
        <v>45937</v>
      </c>
      <c r="C4371" t="s">
        <v>89</v>
      </c>
      <c r="D4371" t="s">
        <v>82</v>
      </c>
      <c r="E4371" t="s">
        <v>66</v>
      </c>
      <c r="F4371" t="s">
        <v>32</v>
      </c>
      <c r="G4371" t="s">
        <v>52</v>
      </c>
      <c r="H4371">
        <v>24.73</v>
      </c>
      <c r="I4371">
        <v>2792</v>
      </c>
      <c r="J4371">
        <v>94</v>
      </c>
      <c r="K4371">
        <v>7</v>
      </c>
      <c r="L4371" t="s">
        <v>44</v>
      </c>
      <c r="M4371" t="s">
        <v>35</v>
      </c>
      <c r="N4371">
        <v>71041</v>
      </c>
      <c r="O4371" t="s">
        <v>156</v>
      </c>
      <c r="P4371" t="s">
        <v>70</v>
      </c>
      <c r="Q4371">
        <v>83.23</v>
      </c>
      <c r="R4371">
        <v>6573.2</v>
      </c>
      <c r="S4371">
        <v>3092.85</v>
      </c>
      <c r="T4371">
        <v>12739.8</v>
      </c>
      <c r="U4371" t="str">
        <f>TEXT(Table1[[#This Row],[Booking_Date]],"mmm")</f>
        <v>Oct</v>
      </c>
      <c r="V4371">
        <f>YEAR(Table1[[#This Row],[Booking_Date]])</f>
        <v>2025</v>
      </c>
      <c r="W4371" t="s">
        <v>104</v>
      </c>
      <c r="X4371" t="str">
        <f>IF(Table1[[#This Row],[Freight_Cost]]&gt;50000,"High","Low")</f>
        <v>High</v>
      </c>
      <c r="Y4371" s="5" t="str">
        <f>IF(Table1[[#This Row],[Profit]]&gt;10000,"Good","Average")</f>
        <v>Good</v>
      </c>
      <c r="Z4371" s="5" t="str" cm="1">
        <f t="array" ref="Z4371">_xlfn.IFS(K4371&lt;=5,"Excellent",K4371&lt;=10,"Good",TRUE,"Delayed")</f>
        <v>Good</v>
      </c>
      <c r="AA4371" s="5" t="str">
        <f>_xlfn.XLOOKUP(Table1[[#This Row],[Shipment_ID]],A:A,E:E)</f>
        <v>COSCO</v>
      </c>
      <c r="AB4371" s="5">
        <f t="shared" si="68"/>
        <v>12739.8</v>
      </c>
    </row>
    <row r="4372" spans="1:28">
      <c r="A4372" t="s">
        <v>4566</v>
      </c>
      <c r="B4372" s="1">
        <v>45973</v>
      </c>
      <c r="C4372" t="s">
        <v>64</v>
      </c>
      <c r="D4372" t="s">
        <v>41</v>
      </c>
      <c r="E4372" t="s">
        <v>83</v>
      </c>
      <c r="F4372" t="s">
        <v>32</v>
      </c>
      <c r="G4372" t="s">
        <v>90</v>
      </c>
      <c r="H4372">
        <v>24.97</v>
      </c>
      <c r="I4372">
        <v>2287</v>
      </c>
      <c r="J4372">
        <v>92.53</v>
      </c>
      <c r="K4372">
        <v>5</v>
      </c>
      <c r="L4372" t="s">
        <v>34</v>
      </c>
      <c r="M4372" t="s">
        <v>35</v>
      </c>
      <c r="N4372">
        <v>70020.600000000006</v>
      </c>
      <c r="O4372" t="s">
        <v>126</v>
      </c>
      <c r="P4372" t="s">
        <v>74</v>
      </c>
      <c r="Q4372">
        <v>88.08</v>
      </c>
      <c r="R4372">
        <v>5572.8</v>
      </c>
      <c r="S4372">
        <v>3268.99</v>
      </c>
      <c r="T4372">
        <v>11379.5</v>
      </c>
      <c r="U4372" t="str">
        <f>TEXT(Table1[[#This Row],[Booking_Date]],"mmm")</f>
        <v>Nov</v>
      </c>
      <c r="V4372">
        <f>YEAR(Table1[[#This Row],[Booking_Date]])</f>
        <v>2025</v>
      </c>
      <c r="W4372" t="s">
        <v>104</v>
      </c>
      <c r="X4372" t="str">
        <f>IF(Table1[[#This Row],[Freight_Cost]]&gt;50000,"High","Low")</f>
        <v>High</v>
      </c>
      <c r="Y4372" s="5" t="str">
        <f>IF(Table1[[#This Row],[Profit]]&gt;10000,"Good","Average")</f>
        <v>Good</v>
      </c>
      <c r="Z4372" s="5" t="str" cm="1">
        <f t="array" ref="Z4372">_xlfn.IFS(K4372&lt;=5,"Excellent",K4372&lt;=10,"Good",TRUE,"Delayed")</f>
        <v>Excellent</v>
      </c>
      <c r="AA4372" s="5" t="str">
        <f>_xlfn.XLOOKUP(Table1[[#This Row],[Shipment_ID]],A:A,E:E)</f>
        <v>MSC</v>
      </c>
      <c r="AB4372" s="5">
        <f t="shared" si="68"/>
        <v>11379.5</v>
      </c>
    </row>
    <row r="4373" spans="1:28">
      <c r="A4373" t="s">
        <v>4567</v>
      </c>
      <c r="B4373" s="1">
        <v>45414</v>
      </c>
      <c r="C4373" t="s">
        <v>121</v>
      </c>
      <c r="D4373" t="s">
        <v>72</v>
      </c>
      <c r="E4373" t="s">
        <v>31</v>
      </c>
      <c r="F4373" t="s">
        <v>32</v>
      </c>
      <c r="G4373" t="s">
        <v>67</v>
      </c>
      <c r="H4373">
        <v>22</v>
      </c>
      <c r="I4373">
        <v>1200</v>
      </c>
      <c r="J4373">
        <v>92.71</v>
      </c>
      <c r="K4373">
        <v>4</v>
      </c>
      <c r="L4373" t="s">
        <v>34</v>
      </c>
      <c r="M4373" t="s">
        <v>60</v>
      </c>
      <c r="N4373">
        <v>50325.2</v>
      </c>
      <c r="O4373" t="s">
        <v>531</v>
      </c>
      <c r="P4373" t="s">
        <v>62</v>
      </c>
      <c r="Q4373">
        <v>87.53</v>
      </c>
      <c r="R4373">
        <v>3280</v>
      </c>
      <c r="S4373">
        <v>3288.84</v>
      </c>
      <c r="T4373">
        <v>6900.81</v>
      </c>
      <c r="U4373" t="str">
        <f>TEXT(Table1[[#This Row],[Booking_Date]],"mmm")</f>
        <v>May</v>
      </c>
      <c r="V4373">
        <f>YEAR(Table1[[#This Row],[Booking_Date]])</f>
        <v>2024</v>
      </c>
      <c r="W4373" t="s">
        <v>75</v>
      </c>
      <c r="X4373" t="str">
        <f>IF(Table1[[#This Row],[Freight_Cost]]&gt;50000,"High","Low")</f>
        <v>High</v>
      </c>
      <c r="Y4373" s="5" t="str">
        <f>IF(Table1[[#This Row],[Profit]]&gt;10000,"Good","Average")</f>
        <v>Average</v>
      </c>
      <c r="Z4373" s="5" t="str" cm="1">
        <f t="array" ref="Z4373">_xlfn.IFS(K4373&lt;=5,"Excellent",K4373&lt;=10,"Good",TRUE,"Delayed")</f>
        <v>Excellent</v>
      </c>
      <c r="AA4373" s="5" t="str">
        <f>_xlfn.XLOOKUP(Table1[[#This Row],[Shipment_ID]],A:A,E:E)</f>
        <v>Hapag-Lloyd</v>
      </c>
      <c r="AB4373" s="5">
        <f t="shared" si="68"/>
        <v>6900.81</v>
      </c>
    </row>
    <row r="4374" spans="1:28">
      <c r="A4374" t="s">
        <v>4568</v>
      </c>
      <c r="B4374" s="1">
        <v>45292</v>
      </c>
      <c r="C4374" t="s">
        <v>115</v>
      </c>
      <c r="D4374" t="s">
        <v>56</v>
      </c>
      <c r="E4374" t="s">
        <v>31</v>
      </c>
      <c r="F4374" t="s">
        <v>32</v>
      </c>
      <c r="G4374" t="s">
        <v>90</v>
      </c>
      <c r="H4374">
        <v>11.86</v>
      </c>
      <c r="I4374">
        <v>1481</v>
      </c>
      <c r="J4374">
        <v>98.14</v>
      </c>
      <c r="K4374">
        <v>4</v>
      </c>
      <c r="L4374" t="s">
        <v>34</v>
      </c>
      <c r="M4374" t="s">
        <v>45</v>
      </c>
      <c r="N4374">
        <v>46722.8</v>
      </c>
      <c r="O4374" t="s">
        <v>564</v>
      </c>
      <c r="P4374" t="s">
        <v>37</v>
      </c>
      <c r="Q4374">
        <v>84.87</v>
      </c>
      <c r="R4374">
        <v>3436.4</v>
      </c>
      <c r="S4374">
        <v>4833.22</v>
      </c>
      <c r="T4374">
        <v>6346.88</v>
      </c>
      <c r="U4374" t="str">
        <f>TEXT(Table1[[#This Row],[Booking_Date]],"mmm")</f>
        <v>Jan</v>
      </c>
      <c r="V4374">
        <f>YEAR(Table1[[#This Row],[Booking_Date]])</f>
        <v>2024</v>
      </c>
      <c r="W4374" t="s">
        <v>38</v>
      </c>
      <c r="X4374" t="str">
        <f>IF(Table1[[#This Row],[Freight_Cost]]&gt;50000,"High","Low")</f>
        <v>Low</v>
      </c>
      <c r="Y4374" s="5" t="str">
        <f>IF(Table1[[#This Row],[Profit]]&gt;10000,"Good","Average")</f>
        <v>Average</v>
      </c>
      <c r="Z4374" s="5" t="str" cm="1">
        <f t="array" ref="Z4374">_xlfn.IFS(K4374&lt;=5,"Excellent",K4374&lt;=10,"Good",TRUE,"Delayed")</f>
        <v>Excellent</v>
      </c>
      <c r="AA4374" s="5" t="str">
        <f>_xlfn.XLOOKUP(Table1[[#This Row],[Shipment_ID]],A:A,E:E)</f>
        <v>Hapag-Lloyd</v>
      </c>
      <c r="AB4374" s="5">
        <f t="shared" si="68"/>
        <v>6346.88</v>
      </c>
    </row>
    <row r="4375" spans="1:28">
      <c r="A4375" t="s">
        <v>4569</v>
      </c>
      <c r="B4375" s="1">
        <v>45527</v>
      </c>
      <c r="C4375" t="s">
        <v>50</v>
      </c>
      <c r="D4375" t="s">
        <v>65</v>
      </c>
      <c r="E4375" t="s">
        <v>102</v>
      </c>
      <c r="F4375" t="s">
        <v>58</v>
      </c>
      <c r="G4375" t="s">
        <v>59</v>
      </c>
      <c r="H4375">
        <v>24.99</v>
      </c>
      <c r="I4375">
        <v>1183</v>
      </c>
      <c r="J4375">
        <v>89.58</v>
      </c>
      <c r="K4375">
        <v>4</v>
      </c>
      <c r="L4375" t="s">
        <v>34</v>
      </c>
      <c r="M4375" t="s">
        <v>35</v>
      </c>
      <c r="N4375">
        <v>68436.600000000006</v>
      </c>
      <c r="O4375" t="s">
        <v>307</v>
      </c>
      <c r="P4375" t="s">
        <v>37</v>
      </c>
      <c r="Q4375">
        <v>86.09</v>
      </c>
      <c r="R4375">
        <v>3365.6</v>
      </c>
      <c r="S4375">
        <v>4894.08</v>
      </c>
      <c r="T4375">
        <v>5692.97</v>
      </c>
      <c r="U4375" t="str">
        <f>TEXT(Table1[[#This Row],[Booking_Date]],"mmm")</f>
        <v>Aug</v>
      </c>
      <c r="V4375">
        <f>YEAR(Table1[[#This Row],[Booking_Date]])</f>
        <v>2024</v>
      </c>
      <c r="W4375" t="s">
        <v>48</v>
      </c>
      <c r="X4375" t="str">
        <f>IF(Table1[[#This Row],[Freight_Cost]]&gt;50000,"High","Low")</f>
        <v>High</v>
      </c>
      <c r="Y4375" s="5" t="str">
        <f>IF(Table1[[#This Row],[Profit]]&gt;10000,"Good","Average")</f>
        <v>Average</v>
      </c>
      <c r="Z4375" s="5" t="str" cm="1">
        <f t="array" ref="Z4375">_xlfn.IFS(K4375&lt;=5,"Excellent",K4375&lt;=10,"Good",TRUE,"Delayed")</f>
        <v>Excellent</v>
      </c>
      <c r="AA4375" s="5" t="str">
        <f>_xlfn.XLOOKUP(Table1[[#This Row],[Shipment_ID]],A:A,E:E)</f>
        <v>Maersk</v>
      </c>
      <c r="AB4375" s="5">
        <f t="shared" si="68"/>
        <v>5692.97</v>
      </c>
    </row>
    <row r="4376" spans="1:28">
      <c r="A4376" t="s">
        <v>4570</v>
      </c>
      <c r="B4376" s="1">
        <v>45915</v>
      </c>
      <c r="C4376" t="s">
        <v>121</v>
      </c>
      <c r="D4376" t="s">
        <v>41</v>
      </c>
      <c r="E4376" t="s">
        <v>42</v>
      </c>
      <c r="F4376" t="s">
        <v>58</v>
      </c>
      <c r="G4376" t="s">
        <v>52</v>
      </c>
      <c r="H4376">
        <v>24.03</v>
      </c>
      <c r="I4376">
        <v>2647</v>
      </c>
      <c r="J4376">
        <v>90.25</v>
      </c>
      <c r="K4376">
        <v>7</v>
      </c>
      <c r="L4376" t="s">
        <v>44</v>
      </c>
      <c r="M4376" t="s">
        <v>35</v>
      </c>
      <c r="N4376">
        <v>80221</v>
      </c>
      <c r="O4376" t="s">
        <v>518</v>
      </c>
      <c r="P4376" t="s">
        <v>54</v>
      </c>
      <c r="Q4376">
        <v>84.17</v>
      </c>
      <c r="R4376">
        <v>6255.2</v>
      </c>
      <c r="S4376">
        <v>4608.59</v>
      </c>
      <c r="T4376">
        <v>8839</v>
      </c>
      <c r="U4376" t="str">
        <f>TEXT(Table1[[#This Row],[Booking_Date]],"mmm")</f>
        <v>Sep</v>
      </c>
      <c r="V4376">
        <f>YEAR(Table1[[#This Row],[Booking_Date]])</f>
        <v>2025</v>
      </c>
      <c r="W4376" t="s">
        <v>48</v>
      </c>
      <c r="X4376" t="str">
        <f>IF(Table1[[#This Row],[Freight_Cost]]&gt;50000,"High","Low")</f>
        <v>High</v>
      </c>
      <c r="Y4376" s="5" t="str">
        <f>IF(Table1[[#This Row],[Profit]]&gt;10000,"Good","Average")</f>
        <v>Average</v>
      </c>
      <c r="Z4376" s="5" t="str" cm="1">
        <f t="array" ref="Z4376">_xlfn.IFS(K4376&lt;=5,"Excellent",K4376&lt;=10,"Good",TRUE,"Delayed")</f>
        <v>Good</v>
      </c>
      <c r="AA4376" s="5" t="str">
        <f>_xlfn.XLOOKUP(Table1[[#This Row],[Shipment_ID]],A:A,E:E)</f>
        <v>CMA CGM</v>
      </c>
      <c r="AB4376" s="5">
        <f t="shared" si="68"/>
        <v>8839</v>
      </c>
    </row>
    <row r="4377" spans="1:28">
      <c r="A4377" t="s">
        <v>4571</v>
      </c>
      <c r="B4377" s="1">
        <v>45549</v>
      </c>
      <c r="C4377" t="s">
        <v>64</v>
      </c>
      <c r="D4377" t="s">
        <v>82</v>
      </c>
      <c r="E4377" t="s">
        <v>31</v>
      </c>
      <c r="F4377" t="s">
        <v>32</v>
      </c>
      <c r="G4377" t="s">
        <v>59</v>
      </c>
      <c r="H4377">
        <v>20.93</v>
      </c>
      <c r="I4377">
        <v>588</v>
      </c>
      <c r="J4377">
        <v>100.28</v>
      </c>
      <c r="K4377">
        <v>2</v>
      </c>
      <c r="L4377" t="s">
        <v>34</v>
      </c>
      <c r="M4377" t="s">
        <v>60</v>
      </c>
      <c r="N4377">
        <v>42926.6</v>
      </c>
      <c r="O4377" t="s">
        <v>191</v>
      </c>
      <c r="P4377" t="s">
        <v>37</v>
      </c>
      <c r="Q4377">
        <v>88.86</v>
      </c>
      <c r="R4377">
        <v>2013.2</v>
      </c>
      <c r="S4377">
        <v>3439.48</v>
      </c>
      <c r="T4377">
        <v>6040.21</v>
      </c>
      <c r="U4377" t="str">
        <f>TEXT(Table1[[#This Row],[Booking_Date]],"mmm")</f>
        <v>Sep</v>
      </c>
      <c r="V4377">
        <f>YEAR(Table1[[#This Row],[Booking_Date]])</f>
        <v>2024</v>
      </c>
      <c r="W4377" t="s">
        <v>48</v>
      </c>
      <c r="X4377" t="str">
        <f>IF(Table1[[#This Row],[Freight_Cost]]&gt;50000,"High","Low")</f>
        <v>Low</v>
      </c>
      <c r="Y4377" s="5" t="str">
        <f>IF(Table1[[#This Row],[Profit]]&gt;10000,"Good","Average")</f>
        <v>Average</v>
      </c>
      <c r="Z4377" s="5" t="str" cm="1">
        <f t="array" ref="Z4377">_xlfn.IFS(K4377&lt;=5,"Excellent",K4377&lt;=10,"Good",TRUE,"Delayed")</f>
        <v>Excellent</v>
      </c>
      <c r="AA4377" s="5" t="str">
        <f>_xlfn.XLOOKUP(Table1[[#This Row],[Shipment_ID]],A:A,E:E)</f>
        <v>Hapag-Lloyd</v>
      </c>
      <c r="AB4377" s="5">
        <f t="shared" si="68"/>
        <v>6040.21</v>
      </c>
    </row>
    <row r="4378" spans="1:28">
      <c r="A4378" t="s">
        <v>4572</v>
      </c>
      <c r="B4378" s="1">
        <v>45989</v>
      </c>
      <c r="C4378" t="s">
        <v>64</v>
      </c>
      <c r="D4378" t="s">
        <v>82</v>
      </c>
      <c r="E4378" t="s">
        <v>31</v>
      </c>
      <c r="F4378" t="s">
        <v>32</v>
      </c>
      <c r="G4378" t="s">
        <v>90</v>
      </c>
      <c r="H4378">
        <v>19.03</v>
      </c>
      <c r="I4378">
        <v>566</v>
      </c>
      <c r="J4378">
        <v>97.9</v>
      </c>
      <c r="K4378">
        <v>3</v>
      </c>
      <c r="L4378" t="s">
        <v>34</v>
      </c>
      <c r="M4378" t="s">
        <v>60</v>
      </c>
      <c r="N4378">
        <v>40667</v>
      </c>
      <c r="O4378" t="s">
        <v>200</v>
      </c>
      <c r="P4378" t="s">
        <v>37</v>
      </c>
      <c r="Q4378">
        <v>87.52</v>
      </c>
      <c r="R4378">
        <v>1893.2</v>
      </c>
      <c r="S4378">
        <v>2958.5</v>
      </c>
      <c r="T4378">
        <v>4704.26</v>
      </c>
      <c r="U4378" t="str">
        <f>TEXT(Table1[[#This Row],[Booking_Date]],"mmm")</f>
        <v>Nov</v>
      </c>
      <c r="V4378">
        <f>YEAR(Table1[[#This Row],[Booking_Date]])</f>
        <v>2025</v>
      </c>
      <c r="W4378" t="s">
        <v>104</v>
      </c>
      <c r="X4378" t="str">
        <f>IF(Table1[[#This Row],[Freight_Cost]]&gt;50000,"High","Low")</f>
        <v>Low</v>
      </c>
      <c r="Y4378" s="5" t="str">
        <f>IF(Table1[[#This Row],[Profit]]&gt;10000,"Good","Average")</f>
        <v>Average</v>
      </c>
      <c r="Z4378" s="5" t="str" cm="1">
        <f t="array" ref="Z4378">_xlfn.IFS(K4378&lt;=5,"Excellent",K4378&lt;=10,"Good",TRUE,"Delayed")</f>
        <v>Excellent</v>
      </c>
      <c r="AA4378" s="5" t="str">
        <f>_xlfn.XLOOKUP(Table1[[#This Row],[Shipment_ID]],A:A,E:E)</f>
        <v>Hapag-Lloyd</v>
      </c>
      <c r="AB4378" s="5">
        <f t="shared" si="68"/>
        <v>4704.26</v>
      </c>
    </row>
    <row r="4379" spans="1:28">
      <c r="A4379" t="s">
        <v>4573</v>
      </c>
      <c r="B4379" s="1">
        <v>45346</v>
      </c>
      <c r="C4379" t="s">
        <v>40</v>
      </c>
      <c r="D4379" t="s">
        <v>56</v>
      </c>
      <c r="E4379" t="s">
        <v>99</v>
      </c>
      <c r="F4379" t="s">
        <v>58</v>
      </c>
      <c r="G4379" t="s">
        <v>84</v>
      </c>
      <c r="H4379">
        <v>17.13</v>
      </c>
      <c r="I4379">
        <v>1492</v>
      </c>
      <c r="J4379">
        <v>100.38</v>
      </c>
      <c r="K4379">
        <v>5</v>
      </c>
      <c r="L4379" t="s">
        <v>44</v>
      </c>
      <c r="M4379" t="s">
        <v>45</v>
      </c>
      <c r="N4379">
        <v>58866.6</v>
      </c>
      <c r="O4379" t="s">
        <v>531</v>
      </c>
      <c r="P4379" t="s">
        <v>78</v>
      </c>
      <c r="Q4379">
        <v>82.77</v>
      </c>
      <c r="R4379">
        <v>3669.2</v>
      </c>
      <c r="S4379">
        <v>4763.93</v>
      </c>
      <c r="T4379">
        <v>6701.88</v>
      </c>
      <c r="U4379" t="str">
        <f>TEXT(Table1[[#This Row],[Booking_Date]],"mmm")</f>
        <v>Feb</v>
      </c>
      <c r="V4379">
        <f>YEAR(Table1[[#This Row],[Booking_Date]])</f>
        <v>2024</v>
      </c>
      <c r="W4379" t="s">
        <v>38</v>
      </c>
      <c r="X4379" t="str">
        <f>IF(Table1[[#This Row],[Freight_Cost]]&gt;50000,"High","Low")</f>
        <v>High</v>
      </c>
      <c r="Y4379" s="5" t="str">
        <f>IF(Table1[[#This Row],[Profit]]&gt;10000,"Good","Average")</f>
        <v>Average</v>
      </c>
      <c r="Z4379" s="5" t="str" cm="1">
        <f t="array" ref="Z4379">_xlfn.IFS(K4379&lt;=5,"Excellent",K4379&lt;=10,"Good",TRUE,"Delayed")</f>
        <v>Excellent</v>
      </c>
      <c r="AA4379" s="5" t="str">
        <f>_xlfn.XLOOKUP(Table1[[#This Row],[Shipment_ID]],A:A,E:E)</f>
        <v>ONE</v>
      </c>
      <c r="AB4379" s="5">
        <f t="shared" si="68"/>
        <v>6701.88</v>
      </c>
    </row>
    <row r="4380" spans="1:28">
      <c r="A4380" t="s">
        <v>4574</v>
      </c>
      <c r="B4380" s="1">
        <v>45822</v>
      </c>
      <c r="C4380" t="s">
        <v>64</v>
      </c>
      <c r="D4380" t="s">
        <v>65</v>
      </c>
      <c r="E4380" t="s">
        <v>102</v>
      </c>
      <c r="F4380" t="s">
        <v>32</v>
      </c>
      <c r="G4380" t="s">
        <v>84</v>
      </c>
      <c r="H4380">
        <v>26.15</v>
      </c>
      <c r="I4380">
        <v>1119</v>
      </c>
      <c r="J4380">
        <v>88.95</v>
      </c>
      <c r="K4380">
        <v>2</v>
      </c>
      <c r="L4380" t="s">
        <v>44</v>
      </c>
      <c r="M4380" t="s">
        <v>45</v>
      </c>
      <c r="N4380">
        <v>49137</v>
      </c>
      <c r="O4380" t="s">
        <v>178</v>
      </c>
      <c r="P4380" t="s">
        <v>78</v>
      </c>
      <c r="Q4380">
        <v>88.41</v>
      </c>
      <c r="R4380">
        <v>3284</v>
      </c>
      <c r="S4380">
        <v>2777.52</v>
      </c>
      <c r="T4380">
        <v>8130.17</v>
      </c>
      <c r="U4380" t="str">
        <f>TEXT(Table1[[#This Row],[Booking_Date]],"mmm")</f>
        <v>Jun</v>
      </c>
      <c r="V4380">
        <f>YEAR(Table1[[#This Row],[Booking_Date]])</f>
        <v>2025</v>
      </c>
      <c r="W4380" t="s">
        <v>75</v>
      </c>
      <c r="X4380" t="str">
        <f>IF(Table1[[#This Row],[Freight_Cost]]&gt;50000,"High","Low")</f>
        <v>Low</v>
      </c>
      <c r="Y4380" s="5" t="str">
        <f>IF(Table1[[#This Row],[Profit]]&gt;10000,"Good","Average")</f>
        <v>Average</v>
      </c>
      <c r="Z4380" s="5" t="str" cm="1">
        <f t="array" ref="Z4380">_xlfn.IFS(K4380&lt;=5,"Excellent",K4380&lt;=10,"Good",TRUE,"Delayed")</f>
        <v>Excellent</v>
      </c>
      <c r="AA4380" s="5" t="str">
        <f>_xlfn.XLOOKUP(Table1[[#This Row],[Shipment_ID]],A:A,E:E)</f>
        <v>Maersk</v>
      </c>
      <c r="AB4380" s="5">
        <f t="shared" si="68"/>
        <v>8130.17</v>
      </c>
    </row>
    <row r="4381" spans="1:28">
      <c r="A4381" t="s">
        <v>4575</v>
      </c>
      <c r="B4381" s="1">
        <v>45670</v>
      </c>
      <c r="C4381" t="s">
        <v>115</v>
      </c>
      <c r="D4381" t="s">
        <v>82</v>
      </c>
      <c r="E4381" t="s">
        <v>57</v>
      </c>
      <c r="F4381" t="s">
        <v>58</v>
      </c>
      <c r="G4381" t="s">
        <v>67</v>
      </c>
      <c r="H4381">
        <v>24.04</v>
      </c>
      <c r="I4381">
        <v>1758</v>
      </c>
      <c r="J4381">
        <v>103.96</v>
      </c>
      <c r="K4381">
        <v>6</v>
      </c>
      <c r="L4381" t="s">
        <v>34</v>
      </c>
      <c r="M4381" t="s">
        <v>35</v>
      </c>
      <c r="N4381">
        <v>76207.199999999997</v>
      </c>
      <c r="O4381" t="s">
        <v>259</v>
      </c>
      <c r="P4381" t="s">
        <v>54</v>
      </c>
      <c r="Q4381">
        <v>84.71</v>
      </c>
      <c r="R4381">
        <v>4477.6000000000004</v>
      </c>
      <c r="S4381">
        <v>2251.14</v>
      </c>
      <c r="T4381">
        <v>12608.49</v>
      </c>
      <c r="U4381" t="str">
        <f>TEXT(Table1[[#This Row],[Booking_Date]],"mmm")</f>
        <v>Jan</v>
      </c>
      <c r="V4381">
        <f>YEAR(Table1[[#This Row],[Booking_Date]])</f>
        <v>2025</v>
      </c>
      <c r="W4381" t="s">
        <v>38</v>
      </c>
      <c r="X4381" t="str">
        <f>IF(Table1[[#This Row],[Freight_Cost]]&gt;50000,"High","Low")</f>
        <v>High</v>
      </c>
      <c r="Y4381" s="5" t="str">
        <f>IF(Table1[[#This Row],[Profit]]&gt;10000,"Good","Average")</f>
        <v>Good</v>
      </c>
      <c r="Z4381" s="5" t="str" cm="1">
        <f t="array" ref="Z4381">_xlfn.IFS(K4381&lt;=5,"Excellent",K4381&lt;=10,"Good",TRUE,"Delayed")</f>
        <v>Good</v>
      </c>
      <c r="AA4381" s="5" t="str">
        <f>_xlfn.XLOOKUP(Table1[[#This Row],[Shipment_ID]],A:A,E:E)</f>
        <v>Evergreen</v>
      </c>
      <c r="AB4381" s="5">
        <f t="shared" si="68"/>
        <v>12608.49</v>
      </c>
    </row>
    <row r="4382" spans="1:28">
      <c r="A4382" t="s">
        <v>4576</v>
      </c>
      <c r="B4382" s="1">
        <v>45383</v>
      </c>
      <c r="C4382" t="s">
        <v>121</v>
      </c>
      <c r="D4382" t="s">
        <v>30</v>
      </c>
      <c r="E4382" t="s">
        <v>31</v>
      </c>
      <c r="F4382" t="s">
        <v>58</v>
      </c>
      <c r="G4382" t="s">
        <v>52</v>
      </c>
      <c r="H4382">
        <v>20.53</v>
      </c>
      <c r="I4382">
        <v>2378</v>
      </c>
      <c r="J4382">
        <v>95.28</v>
      </c>
      <c r="K4382">
        <v>5</v>
      </c>
      <c r="L4382" t="s">
        <v>68</v>
      </c>
      <c r="M4382" t="s">
        <v>35</v>
      </c>
      <c r="N4382">
        <v>76946.600000000006</v>
      </c>
      <c r="O4382" t="s">
        <v>531</v>
      </c>
      <c r="P4382" t="s">
        <v>37</v>
      </c>
      <c r="Q4382">
        <v>81.25</v>
      </c>
      <c r="R4382">
        <v>5577.2</v>
      </c>
      <c r="S4382">
        <v>4948.54</v>
      </c>
      <c r="T4382">
        <v>11624.04</v>
      </c>
      <c r="U4382" t="str">
        <f>TEXT(Table1[[#This Row],[Booking_Date]],"mmm")</f>
        <v>Apr</v>
      </c>
      <c r="V4382">
        <f>YEAR(Table1[[#This Row],[Booking_Date]])</f>
        <v>2024</v>
      </c>
      <c r="W4382" t="s">
        <v>75</v>
      </c>
      <c r="X4382" t="str">
        <f>IF(Table1[[#This Row],[Freight_Cost]]&gt;50000,"High","Low")</f>
        <v>High</v>
      </c>
      <c r="Y4382" s="5" t="str">
        <f>IF(Table1[[#This Row],[Profit]]&gt;10000,"Good","Average")</f>
        <v>Good</v>
      </c>
      <c r="Z4382" s="5" t="str" cm="1">
        <f t="array" ref="Z4382">_xlfn.IFS(K4382&lt;=5,"Excellent",K4382&lt;=10,"Good",TRUE,"Delayed")</f>
        <v>Excellent</v>
      </c>
      <c r="AA4382" s="5" t="str">
        <f>_xlfn.XLOOKUP(Table1[[#This Row],[Shipment_ID]],A:A,E:E)</f>
        <v>Hapag-Lloyd</v>
      </c>
      <c r="AB4382" s="5">
        <f t="shared" si="68"/>
        <v>11624.04</v>
      </c>
    </row>
    <row r="4383" spans="1:28">
      <c r="A4383" t="s">
        <v>4577</v>
      </c>
      <c r="B4383" s="1">
        <v>45349</v>
      </c>
      <c r="C4383" t="s">
        <v>89</v>
      </c>
      <c r="D4383" t="s">
        <v>41</v>
      </c>
      <c r="E4383" t="s">
        <v>31</v>
      </c>
      <c r="F4383" t="s">
        <v>58</v>
      </c>
      <c r="G4383" t="s">
        <v>84</v>
      </c>
      <c r="H4383">
        <v>15.22</v>
      </c>
      <c r="I4383">
        <v>1395</v>
      </c>
      <c r="J4383">
        <v>89.9</v>
      </c>
      <c r="K4383">
        <v>3</v>
      </c>
      <c r="L4383" t="s">
        <v>34</v>
      </c>
      <c r="M4383" t="s">
        <v>35</v>
      </c>
      <c r="N4383">
        <v>62226</v>
      </c>
      <c r="O4383" t="s">
        <v>341</v>
      </c>
      <c r="P4383" t="s">
        <v>54</v>
      </c>
      <c r="Q4383">
        <v>83.96</v>
      </c>
      <c r="R4383">
        <v>3398.8</v>
      </c>
      <c r="S4383">
        <v>4796.8999999999996</v>
      </c>
      <c r="T4383">
        <v>9233.67</v>
      </c>
      <c r="U4383" t="str">
        <f>TEXT(Table1[[#This Row],[Booking_Date]],"mmm")</f>
        <v>Feb</v>
      </c>
      <c r="V4383">
        <f>YEAR(Table1[[#This Row],[Booking_Date]])</f>
        <v>2024</v>
      </c>
      <c r="W4383" t="s">
        <v>38</v>
      </c>
      <c r="X4383" t="str">
        <f>IF(Table1[[#This Row],[Freight_Cost]]&gt;50000,"High","Low")</f>
        <v>High</v>
      </c>
      <c r="Y4383" s="5" t="str">
        <f>IF(Table1[[#This Row],[Profit]]&gt;10000,"Good","Average")</f>
        <v>Average</v>
      </c>
      <c r="Z4383" s="5" t="str" cm="1">
        <f t="array" ref="Z4383">_xlfn.IFS(K4383&lt;=5,"Excellent",K4383&lt;=10,"Good",TRUE,"Delayed")</f>
        <v>Excellent</v>
      </c>
      <c r="AA4383" s="5" t="str">
        <f>_xlfn.XLOOKUP(Table1[[#This Row],[Shipment_ID]],A:A,E:E)</f>
        <v>Hapag-Lloyd</v>
      </c>
      <c r="AB4383" s="5">
        <f t="shared" si="68"/>
        <v>9233.67</v>
      </c>
    </row>
    <row r="4384" spans="1:28">
      <c r="A4384" t="s">
        <v>4578</v>
      </c>
      <c r="B4384" s="1">
        <v>45578</v>
      </c>
      <c r="C4384" t="s">
        <v>121</v>
      </c>
      <c r="D4384" t="s">
        <v>56</v>
      </c>
      <c r="E4384" t="s">
        <v>31</v>
      </c>
      <c r="F4384" t="s">
        <v>58</v>
      </c>
      <c r="G4384" t="s">
        <v>84</v>
      </c>
      <c r="H4384">
        <v>27.27</v>
      </c>
      <c r="I4384">
        <v>2477</v>
      </c>
      <c r="J4384">
        <v>97.98</v>
      </c>
      <c r="K4384">
        <v>8</v>
      </c>
      <c r="L4384" t="s">
        <v>34</v>
      </c>
      <c r="M4384" t="s">
        <v>60</v>
      </c>
      <c r="N4384">
        <v>83024.600000000006</v>
      </c>
      <c r="O4384" t="s">
        <v>277</v>
      </c>
      <c r="P4384" t="s">
        <v>54</v>
      </c>
      <c r="Q4384">
        <v>83.23</v>
      </c>
      <c r="R4384">
        <v>6044.8</v>
      </c>
      <c r="S4384">
        <v>2705.67</v>
      </c>
      <c r="T4384">
        <v>8678.56</v>
      </c>
      <c r="U4384" t="str">
        <f>TEXT(Table1[[#This Row],[Booking_Date]],"mmm")</f>
        <v>Oct</v>
      </c>
      <c r="V4384">
        <f>YEAR(Table1[[#This Row],[Booking_Date]])</f>
        <v>2024</v>
      </c>
      <c r="W4384" t="s">
        <v>104</v>
      </c>
      <c r="X4384" t="str">
        <f>IF(Table1[[#This Row],[Freight_Cost]]&gt;50000,"High","Low")</f>
        <v>High</v>
      </c>
      <c r="Y4384" s="5" t="str">
        <f>IF(Table1[[#This Row],[Profit]]&gt;10000,"Good","Average")</f>
        <v>Average</v>
      </c>
      <c r="Z4384" s="5" t="str" cm="1">
        <f t="array" ref="Z4384">_xlfn.IFS(K4384&lt;=5,"Excellent",K4384&lt;=10,"Good",TRUE,"Delayed")</f>
        <v>Good</v>
      </c>
      <c r="AA4384" s="5" t="str">
        <f>_xlfn.XLOOKUP(Table1[[#This Row],[Shipment_ID]],A:A,E:E)</f>
        <v>Hapag-Lloyd</v>
      </c>
      <c r="AB4384" s="5">
        <f t="shared" si="68"/>
        <v>8678.56</v>
      </c>
    </row>
    <row r="4385" spans="1:28">
      <c r="A4385" t="s">
        <v>4579</v>
      </c>
      <c r="B4385" s="1">
        <v>45332</v>
      </c>
      <c r="C4385" t="s">
        <v>40</v>
      </c>
      <c r="D4385" t="s">
        <v>72</v>
      </c>
      <c r="E4385" t="s">
        <v>31</v>
      </c>
      <c r="F4385" t="s">
        <v>32</v>
      </c>
      <c r="G4385" t="s">
        <v>90</v>
      </c>
      <c r="H4385">
        <v>11.66</v>
      </c>
      <c r="I4385">
        <v>2252</v>
      </c>
      <c r="J4385">
        <v>86.37</v>
      </c>
      <c r="K4385">
        <v>7</v>
      </c>
      <c r="L4385" t="s">
        <v>68</v>
      </c>
      <c r="M4385" t="s">
        <v>60</v>
      </c>
      <c r="N4385">
        <v>50382.400000000001</v>
      </c>
      <c r="O4385" t="s">
        <v>245</v>
      </c>
      <c r="P4385" t="s">
        <v>47</v>
      </c>
      <c r="Q4385">
        <v>82.37</v>
      </c>
      <c r="R4385">
        <v>4970.3999999999996</v>
      </c>
      <c r="S4385">
        <v>3831</v>
      </c>
      <c r="T4385">
        <v>5281.4</v>
      </c>
      <c r="U4385" t="str">
        <f>TEXT(Table1[[#This Row],[Booking_Date]],"mmm")</f>
        <v>Feb</v>
      </c>
      <c r="V4385">
        <f>YEAR(Table1[[#This Row],[Booking_Date]])</f>
        <v>2024</v>
      </c>
      <c r="W4385" t="s">
        <v>38</v>
      </c>
      <c r="X4385" t="str">
        <f>IF(Table1[[#This Row],[Freight_Cost]]&gt;50000,"High","Low")</f>
        <v>High</v>
      </c>
      <c r="Y4385" s="5" t="str">
        <f>IF(Table1[[#This Row],[Profit]]&gt;10000,"Good","Average")</f>
        <v>Average</v>
      </c>
      <c r="Z4385" s="5" t="str" cm="1">
        <f t="array" ref="Z4385">_xlfn.IFS(K4385&lt;=5,"Excellent",K4385&lt;=10,"Good",TRUE,"Delayed")</f>
        <v>Good</v>
      </c>
      <c r="AA4385" s="5" t="str">
        <f>_xlfn.XLOOKUP(Table1[[#This Row],[Shipment_ID]],A:A,E:E)</f>
        <v>Hapag-Lloyd</v>
      </c>
      <c r="AB4385" s="5">
        <f t="shared" si="68"/>
        <v>5281.4</v>
      </c>
    </row>
    <row r="4386" spans="1:28">
      <c r="A4386" t="s">
        <v>4580</v>
      </c>
      <c r="B4386" s="1">
        <v>45463</v>
      </c>
      <c r="C4386" t="s">
        <v>29</v>
      </c>
      <c r="D4386" t="s">
        <v>51</v>
      </c>
      <c r="E4386" t="s">
        <v>42</v>
      </c>
      <c r="F4386" t="s">
        <v>58</v>
      </c>
      <c r="G4386" t="s">
        <v>59</v>
      </c>
      <c r="H4386">
        <v>12.73</v>
      </c>
      <c r="I4386">
        <v>2366</v>
      </c>
      <c r="J4386">
        <v>86.2</v>
      </c>
      <c r="K4386">
        <v>7</v>
      </c>
      <c r="L4386" t="s">
        <v>44</v>
      </c>
      <c r="M4386" t="s">
        <v>35</v>
      </c>
      <c r="N4386">
        <v>66193</v>
      </c>
      <c r="O4386" t="s">
        <v>564</v>
      </c>
      <c r="P4386" t="s">
        <v>78</v>
      </c>
      <c r="Q4386">
        <v>85.52</v>
      </c>
      <c r="R4386">
        <v>5241.2</v>
      </c>
      <c r="S4386">
        <v>1826.05</v>
      </c>
      <c r="T4386">
        <v>9134.18</v>
      </c>
      <c r="U4386" t="str">
        <f>TEXT(Table1[[#This Row],[Booking_Date]],"mmm")</f>
        <v>Jun</v>
      </c>
      <c r="V4386">
        <f>YEAR(Table1[[#This Row],[Booking_Date]])</f>
        <v>2024</v>
      </c>
      <c r="W4386" t="s">
        <v>75</v>
      </c>
      <c r="X4386" t="str">
        <f>IF(Table1[[#This Row],[Freight_Cost]]&gt;50000,"High","Low")</f>
        <v>High</v>
      </c>
      <c r="Y4386" s="5" t="str">
        <f>IF(Table1[[#This Row],[Profit]]&gt;10000,"Good","Average")</f>
        <v>Average</v>
      </c>
      <c r="Z4386" s="5" t="str" cm="1">
        <f t="array" ref="Z4386">_xlfn.IFS(K4386&lt;=5,"Excellent",K4386&lt;=10,"Good",TRUE,"Delayed")</f>
        <v>Good</v>
      </c>
      <c r="AA4386" s="5" t="str">
        <f>_xlfn.XLOOKUP(Table1[[#This Row],[Shipment_ID]],A:A,E:E)</f>
        <v>CMA CGM</v>
      </c>
      <c r="AB4386" s="5">
        <f t="shared" si="68"/>
        <v>9134.18</v>
      </c>
    </row>
    <row r="4387" spans="1:28">
      <c r="A4387" t="s">
        <v>4581</v>
      </c>
      <c r="B4387" s="1">
        <v>46042</v>
      </c>
      <c r="C4387" t="s">
        <v>40</v>
      </c>
      <c r="D4387" t="s">
        <v>72</v>
      </c>
      <c r="E4387" t="s">
        <v>57</v>
      </c>
      <c r="F4387" t="s">
        <v>32</v>
      </c>
      <c r="G4387" t="s">
        <v>59</v>
      </c>
      <c r="H4387">
        <v>18.28</v>
      </c>
      <c r="I4387">
        <v>2493</v>
      </c>
      <c r="J4387">
        <v>103.42</v>
      </c>
      <c r="K4387">
        <v>8</v>
      </c>
      <c r="L4387" t="s">
        <v>44</v>
      </c>
      <c r="M4387" t="s">
        <v>60</v>
      </c>
      <c r="N4387">
        <v>58778.400000000001</v>
      </c>
      <c r="O4387" t="s">
        <v>328</v>
      </c>
      <c r="P4387" t="s">
        <v>47</v>
      </c>
      <c r="Q4387">
        <v>85.45</v>
      </c>
      <c r="R4387">
        <v>5717.2</v>
      </c>
      <c r="S4387">
        <v>3853.47</v>
      </c>
      <c r="T4387">
        <v>4950.25</v>
      </c>
      <c r="U4387" t="str">
        <f>TEXT(Table1[[#This Row],[Booking_Date]],"mmm")</f>
        <v>Jan</v>
      </c>
      <c r="V4387">
        <f>YEAR(Table1[[#This Row],[Booking_Date]])</f>
        <v>2026</v>
      </c>
      <c r="W4387" t="s">
        <v>38</v>
      </c>
      <c r="X4387" t="str">
        <f>IF(Table1[[#This Row],[Freight_Cost]]&gt;50000,"High","Low")</f>
        <v>High</v>
      </c>
      <c r="Y4387" s="5" t="str">
        <f>IF(Table1[[#This Row],[Profit]]&gt;10000,"Good","Average")</f>
        <v>Average</v>
      </c>
      <c r="Z4387" s="5" t="str" cm="1">
        <f t="array" ref="Z4387">_xlfn.IFS(K4387&lt;=5,"Excellent",K4387&lt;=10,"Good",TRUE,"Delayed")</f>
        <v>Good</v>
      </c>
      <c r="AA4387" s="5" t="str">
        <f>_xlfn.XLOOKUP(Table1[[#This Row],[Shipment_ID]],A:A,E:E)</f>
        <v>Evergreen</v>
      </c>
      <c r="AB4387" s="5">
        <f t="shared" si="68"/>
        <v>4950.25</v>
      </c>
    </row>
    <row r="4388" spans="1:28">
      <c r="A4388" t="s">
        <v>4582</v>
      </c>
      <c r="B4388" s="1">
        <v>45984</v>
      </c>
      <c r="C4388" t="s">
        <v>29</v>
      </c>
      <c r="D4388" t="s">
        <v>56</v>
      </c>
      <c r="E4388" t="s">
        <v>83</v>
      </c>
      <c r="F4388" t="s">
        <v>58</v>
      </c>
      <c r="G4388" t="s">
        <v>59</v>
      </c>
      <c r="H4388">
        <v>13.11</v>
      </c>
      <c r="I4388">
        <v>1562</v>
      </c>
      <c r="J4388">
        <v>90.49</v>
      </c>
      <c r="K4388">
        <v>3</v>
      </c>
      <c r="L4388" t="s">
        <v>44</v>
      </c>
      <c r="M4388" t="s">
        <v>35</v>
      </c>
      <c r="N4388">
        <v>57401.8</v>
      </c>
      <c r="O4388" t="s">
        <v>527</v>
      </c>
      <c r="P4388" t="s">
        <v>62</v>
      </c>
      <c r="Q4388">
        <v>84.43</v>
      </c>
      <c r="R4388">
        <v>3648.4</v>
      </c>
      <c r="S4388">
        <v>2893.68</v>
      </c>
      <c r="T4388">
        <v>7843.03</v>
      </c>
      <c r="U4388" t="str">
        <f>TEXT(Table1[[#This Row],[Booking_Date]],"mmm")</f>
        <v>Nov</v>
      </c>
      <c r="V4388">
        <f>YEAR(Table1[[#This Row],[Booking_Date]])</f>
        <v>2025</v>
      </c>
      <c r="W4388" t="s">
        <v>104</v>
      </c>
      <c r="X4388" t="str">
        <f>IF(Table1[[#This Row],[Freight_Cost]]&gt;50000,"High","Low")</f>
        <v>High</v>
      </c>
      <c r="Y4388" s="5" t="str">
        <f>IF(Table1[[#This Row],[Profit]]&gt;10000,"Good","Average")</f>
        <v>Average</v>
      </c>
      <c r="Z4388" s="5" t="str" cm="1">
        <f t="array" ref="Z4388">_xlfn.IFS(K4388&lt;=5,"Excellent",K4388&lt;=10,"Good",TRUE,"Delayed")</f>
        <v>Excellent</v>
      </c>
      <c r="AA4388" s="5" t="str">
        <f>_xlfn.XLOOKUP(Table1[[#This Row],[Shipment_ID]],A:A,E:E)</f>
        <v>MSC</v>
      </c>
      <c r="AB4388" s="5">
        <f t="shared" si="68"/>
        <v>7843.03</v>
      </c>
    </row>
    <row r="4389" spans="1:28">
      <c r="A4389" t="s">
        <v>4583</v>
      </c>
      <c r="B4389" s="1">
        <v>46088</v>
      </c>
      <c r="C4389" t="s">
        <v>29</v>
      </c>
      <c r="D4389" t="s">
        <v>51</v>
      </c>
      <c r="E4389" t="s">
        <v>31</v>
      </c>
      <c r="F4389" t="s">
        <v>58</v>
      </c>
      <c r="G4389" t="s">
        <v>67</v>
      </c>
      <c r="H4389">
        <v>19</v>
      </c>
      <c r="I4389">
        <v>1842</v>
      </c>
      <c r="J4389">
        <v>93.51</v>
      </c>
      <c r="K4389">
        <v>6</v>
      </c>
      <c r="L4389" t="s">
        <v>68</v>
      </c>
      <c r="M4389" t="s">
        <v>35</v>
      </c>
      <c r="N4389">
        <v>68925.2</v>
      </c>
      <c r="O4389" t="s">
        <v>598</v>
      </c>
      <c r="P4389" t="s">
        <v>78</v>
      </c>
      <c r="Q4389">
        <v>81.08</v>
      </c>
      <c r="R4389">
        <v>4444</v>
      </c>
      <c r="S4389">
        <v>3449.16</v>
      </c>
      <c r="T4389">
        <v>5591.81</v>
      </c>
      <c r="U4389" t="str">
        <f>TEXT(Table1[[#This Row],[Booking_Date]],"mmm")</f>
        <v>Mar</v>
      </c>
      <c r="V4389">
        <f>YEAR(Table1[[#This Row],[Booking_Date]])</f>
        <v>2026</v>
      </c>
      <c r="W4389" t="s">
        <v>38</v>
      </c>
      <c r="X4389" t="str">
        <f>IF(Table1[[#This Row],[Freight_Cost]]&gt;50000,"High","Low")</f>
        <v>High</v>
      </c>
      <c r="Y4389" s="5" t="str">
        <f>IF(Table1[[#This Row],[Profit]]&gt;10000,"Good","Average")</f>
        <v>Average</v>
      </c>
      <c r="Z4389" s="5" t="str" cm="1">
        <f t="array" ref="Z4389">_xlfn.IFS(K4389&lt;=5,"Excellent",K4389&lt;=10,"Good",TRUE,"Delayed")</f>
        <v>Good</v>
      </c>
      <c r="AA4389" s="5" t="str">
        <f>_xlfn.XLOOKUP(Table1[[#This Row],[Shipment_ID]],A:A,E:E)</f>
        <v>Hapag-Lloyd</v>
      </c>
      <c r="AB4389" s="5">
        <f t="shared" si="68"/>
        <v>5591.81</v>
      </c>
    </row>
    <row r="4390" spans="1:28">
      <c r="A4390" t="s">
        <v>4584</v>
      </c>
      <c r="B4390" s="1">
        <v>45966</v>
      </c>
      <c r="C4390" t="s">
        <v>115</v>
      </c>
      <c r="D4390" t="s">
        <v>30</v>
      </c>
      <c r="E4390" t="s">
        <v>102</v>
      </c>
      <c r="F4390" t="s">
        <v>32</v>
      </c>
      <c r="G4390" t="s">
        <v>84</v>
      </c>
      <c r="H4390">
        <v>27.98</v>
      </c>
      <c r="I4390">
        <v>2687</v>
      </c>
      <c r="J4390">
        <v>97.25</v>
      </c>
      <c r="K4390">
        <v>7</v>
      </c>
      <c r="L4390" t="s">
        <v>68</v>
      </c>
      <c r="M4390" t="s">
        <v>60</v>
      </c>
      <c r="N4390">
        <v>71596</v>
      </c>
      <c r="O4390" t="s">
        <v>124</v>
      </c>
      <c r="P4390" t="s">
        <v>47</v>
      </c>
      <c r="Q4390">
        <v>82.17</v>
      </c>
      <c r="R4390">
        <v>6493.2</v>
      </c>
      <c r="S4390">
        <v>3790.54</v>
      </c>
      <c r="T4390">
        <v>7844.29</v>
      </c>
      <c r="U4390" t="str">
        <f>TEXT(Table1[[#This Row],[Booking_Date]],"mmm")</f>
        <v>Nov</v>
      </c>
      <c r="V4390">
        <f>YEAR(Table1[[#This Row],[Booking_Date]])</f>
        <v>2025</v>
      </c>
      <c r="W4390" t="s">
        <v>104</v>
      </c>
      <c r="X4390" t="str">
        <f>IF(Table1[[#This Row],[Freight_Cost]]&gt;50000,"High","Low")</f>
        <v>High</v>
      </c>
      <c r="Y4390" s="5" t="str">
        <f>IF(Table1[[#This Row],[Profit]]&gt;10000,"Good","Average")</f>
        <v>Average</v>
      </c>
      <c r="Z4390" s="5" t="str" cm="1">
        <f t="array" ref="Z4390">_xlfn.IFS(K4390&lt;=5,"Excellent",K4390&lt;=10,"Good",TRUE,"Delayed")</f>
        <v>Good</v>
      </c>
      <c r="AA4390" s="5" t="str">
        <f>_xlfn.XLOOKUP(Table1[[#This Row],[Shipment_ID]],A:A,E:E)</f>
        <v>Maersk</v>
      </c>
      <c r="AB4390" s="5">
        <f t="shared" si="68"/>
        <v>7844.29</v>
      </c>
    </row>
    <row r="4391" spans="1:28">
      <c r="A4391" t="s">
        <v>4585</v>
      </c>
      <c r="B4391" s="1">
        <v>45294</v>
      </c>
      <c r="C4391" t="s">
        <v>50</v>
      </c>
      <c r="D4391" t="s">
        <v>108</v>
      </c>
      <c r="E4391" t="s">
        <v>42</v>
      </c>
      <c r="F4391" t="s">
        <v>58</v>
      </c>
      <c r="G4391" t="s">
        <v>52</v>
      </c>
      <c r="H4391">
        <v>17.63</v>
      </c>
      <c r="I4391">
        <v>1623</v>
      </c>
      <c r="J4391">
        <v>103.23</v>
      </c>
      <c r="K4391">
        <v>6</v>
      </c>
      <c r="L4391" t="s">
        <v>68</v>
      </c>
      <c r="M4391" t="s">
        <v>45</v>
      </c>
      <c r="N4391">
        <v>63730.6</v>
      </c>
      <c r="O4391" t="s">
        <v>182</v>
      </c>
      <c r="P4391" t="s">
        <v>78</v>
      </c>
      <c r="Q4391">
        <v>87.01</v>
      </c>
      <c r="R4391">
        <v>3951.2</v>
      </c>
      <c r="S4391">
        <v>3976.94</v>
      </c>
      <c r="T4391">
        <v>8398.23</v>
      </c>
      <c r="U4391" t="str">
        <f>TEXT(Table1[[#This Row],[Booking_Date]],"mmm")</f>
        <v>Jan</v>
      </c>
      <c r="V4391">
        <f>YEAR(Table1[[#This Row],[Booking_Date]])</f>
        <v>2024</v>
      </c>
      <c r="W4391" t="s">
        <v>38</v>
      </c>
      <c r="X4391" t="str">
        <f>IF(Table1[[#This Row],[Freight_Cost]]&gt;50000,"High","Low")</f>
        <v>High</v>
      </c>
      <c r="Y4391" s="5" t="str">
        <f>IF(Table1[[#This Row],[Profit]]&gt;10000,"Good","Average")</f>
        <v>Average</v>
      </c>
      <c r="Z4391" s="5" t="str" cm="1">
        <f t="array" ref="Z4391">_xlfn.IFS(K4391&lt;=5,"Excellent",K4391&lt;=10,"Good",TRUE,"Delayed")</f>
        <v>Good</v>
      </c>
      <c r="AA4391" s="5" t="str">
        <f>_xlfn.XLOOKUP(Table1[[#This Row],[Shipment_ID]],A:A,E:E)</f>
        <v>CMA CGM</v>
      </c>
      <c r="AB4391" s="5">
        <f t="shared" si="68"/>
        <v>8398.23</v>
      </c>
    </row>
    <row r="4392" spans="1:28">
      <c r="A4392" t="s">
        <v>4586</v>
      </c>
      <c r="B4392" s="1">
        <v>45453</v>
      </c>
      <c r="C4392" t="s">
        <v>115</v>
      </c>
      <c r="D4392" t="s">
        <v>51</v>
      </c>
      <c r="E4392" t="s">
        <v>66</v>
      </c>
      <c r="F4392" t="s">
        <v>32</v>
      </c>
      <c r="G4392" t="s">
        <v>52</v>
      </c>
      <c r="H4392">
        <v>25.9</v>
      </c>
      <c r="I4392">
        <v>2696</v>
      </c>
      <c r="J4392">
        <v>97.93</v>
      </c>
      <c r="K4392">
        <v>7</v>
      </c>
      <c r="L4392" t="s">
        <v>68</v>
      </c>
      <c r="M4392" t="s">
        <v>60</v>
      </c>
      <c r="N4392">
        <v>69913.600000000006</v>
      </c>
      <c r="O4392" t="s">
        <v>245</v>
      </c>
      <c r="P4392" t="s">
        <v>70</v>
      </c>
      <c r="Q4392">
        <v>87.98</v>
      </c>
      <c r="R4392">
        <v>6428</v>
      </c>
      <c r="S4392">
        <v>4918.4799999999996</v>
      </c>
      <c r="T4392">
        <v>6369.64</v>
      </c>
      <c r="U4392" t="str">
        <f>TEXT(Table1[[#This Row],[Booking_Date]],"mmm")</f>
        <v>Jun</v>
      </c>
      <c r="V4392">
        <f>YEAR(Table1[[#This Row],[Booking_Date]])</f>
        <v>2024</v>
      </c>
      <c r="W4392" t="s">
        <v>75</v>
      </c>
      <c r="X4392" t="str">
        <f>IF(Table1[[#This Row],[Freight_Cost]]&gt;50000,"High","Low")</f>
        <v>High</v>
      </c>
      <c r="Y4392" s="5" t="str">
        <f>IF(Table1[[#This Row],[Profit]]&gt;10000,"Good","Average")</f>
        <v>Average</v>
      </c>
      <c r="Z4392" s="5" t="str" cm="1">
        <f t="array" ref="Z4392">_xlfn.IFS(K4392&lt;=5,"Excellent",K4392&lt;=10,"Good",TRUE,"Delayed")</f>
        <v>Good</v>
      </c>
      <c r="AA4392" s="5" t="str">
        <f>_xlfn.XLOOKUP(Table1[[#This Row],[Shipment_ID]],A:A,E:E)</f>
        <v>COSCO</v>
      </c>
      <c r="AB4392" s="5">
        <f t="shared" si="68"/>
        <v>6369.64</v>
      </c>
    </row>
    <row r="4393" spans="1:28">
      <c r="A4393" t="s">
        <v>4587</v>
      </c>
      <c r="B4393" s="1">
        <v>45762</v>
      </c>
      <c r="C4393" t="s">
        <v>115</v>
      </c>
      <c r="D4393" t="s">
        <v>72</v>
      </c>
      <c r="E4393" t="s">
        <v>66</v>
      </c>
      <c r="F4393" t="s">
        <v>32</v>
      </c>
      <c r="G4393" t="s">
        <v>43</v>
      </c>
      <c r="H4393">
        <v>22.77</v>
      </c>
      <c r="I4393">
        <v>1417</v>
      </c>
      <c r="J4393">
        <v>103.84</v>
      </c>
      <c r="K4393">
        <v>3</v>
      </c>
      <c r="L4393" t="s">
        <v>68</v>
      </c>
      <c r="M4393" t="s">
        <v>45</v>
      </c>
      <c r="N4393">
        <v>53957.8</v>
      </c>
      <c r="O4393" t="s">
        <v>87</v>
      </c>
      <c r="P4393" t="s">
        <v>37</v>
      </c>
      <c r="Q4393">
        <v>87.73</v>
      </c>
      <c r="R4393">
        <v>3744.8</v>
      </c>
      <c r="S4393">
        <v>3622.2</v>
      </c>
      <c r="T4393">
        <v>5486.91</v>
      </c>
      <c r="U4393" t="str">
        <f>TEXT(Table1[[#This Row],[Booking_Date]],"mmm")</f>
        <v>Apr</v>
      </c>
      <c r="V4393">
        <f>YEAR(Table1[[#This Row],[Booking_Date]])</f>
        <v>2025</v>
      </c>
      <c r="W4393" t="s">
        <v>75</v>
      </c>
      <c r="X4393" t="str">
        <f>IF(Table1[[#This Row],[Freight_Cost]]&gt;50000,"High","Low")</f>
        <v>High</v>
      </c>
      <c r="Y4393" s="5" t="str">
        <f>IF(Table1[[#This Row],[Profit]]&gt;10000,"Good","Average")</f>
        <v>Average</v>
      </c>
      <c r="Z4393" s="5" t="str" cm="1">
        <f t="array" ref="Z4393">_xlfn.IFS(K4393&lt;=5,"Excellent",K4393&lt;=10,"Good",TRUE,"Delayed")</f>
        <v>Excellent</v>
      </c>
      <c r="AA4393" s="5" t="str">
        <f>_xlfn.XLOOKUP(Table1[[#This Row],[Shipment_ID]],A:A,E:E)</f>
        <v>COSCO</v>
      </c>
      <c r="AB4393" s="5">
        <f t="shared" si="68"/>
        <v>5486.91</v>
      </c>
    </row>
    <row r="4394" spans="1:28">
      <c r="A4394" t="s">
        <v>4588</v>
      </c>
      <c r="B4394" s="1">
        <v>45943</v>
      </c>
      <c r="C4394" t="s">
        <v>64</v>
      </c>
      <c r="D4394" t="s">
        <v>41</v>
      </c>
      <c r="E4394" t="s">
        <v>66</v>
      </c>
      <c r="F4394" t="s">
        <v>32</v>
      </c>
      <c r="G4394" t="s">
        <v>90</v>
      </c>
      <c r="H4394">
        <v>11.05</v>
      </c>
      <c r="I4394">
        <v>1071</v>
      </c>
      <c r="J4394">
        <v>102.79</v>
      </c>
      <c r="K4394">
        <v>2</v>
      </c>
      <c r="L4394" t="s">
        <v>34</v>
      </c>
      <c r="M4394" t="s">
        <v>45</v>
      </c>
      <c r="N4394">
        <v>41631.800000000003</v>
      </c>
      <c r="O4394" t="s">
        <v>514</v>
      </c>
      <c r="P4394" t="s">
        <v>78</v>
      </c>
      <c r="Q4394">
        <v>86.51</v>
      </c>
      <c r="R4394">
        <v>2584</v>
      </c>
      <c r="S4394">
        <v>4415.71</v>
      </c>
      <c r="T4394">
        <v>6198.54</v>
      </c>
      <c r="U4394" t="str">
        <f>TEXT(Table1[[#This Row],[Booking_Date]],"mmm")</f>
        <v>Oct</v>
      </c>
      <c r="V4394">
        <f>YEAR(Table1[[#This Row],[Booking_Date]])</f>
        <v>2025</v>
      </c>
      <c r="W4394" t="s">
        <v>104</v>
      </c>
      <c r="X4394" t="str">
        <f>IF(Table1[[#This Row],[Freight_Cost]]&gt;50000,"High","Low")</f>
        <v>Low</v>
      </c>
      <c r="Y4394" s="5" t="str">
        <f>IF(Table1[[#This Row],[Profit]]&gt;10000,"Good","Average")</f>
        <v>Average</v>
      </c>
      <c r="Z4394" s="5" t="str" cm="1">
        <f t="array" ref="Z4394">_xlfn.IFS(K4394&lt;=5,"Excellent",K4394&lt;=10,"Good",TRUE,"Delayed")</f>
        <v>Excellent</v>
      </c>
      <c r="AA4394" s="5" t="str">
        <f>_xlfn.XLOOKUP(Table1[[#This Row],[Shipment_ID]],A:A,E:E)</f>
        <v>COSCO</v>
      </c>
      <c r="AB4394" s="5">
        <f t="shared" si="68"/>
        <v>6198.54</v>
      </c>
    </row>
    <row r="4395" spans="1:28">
      <c r="A4395" t="s">
        <v>4589</v>
      </c>
      <c r="B4395" s="1">
        <v>46124</v>
      </c>
      <c r="C4395" t="s">
        <v>29</v>
      </c>
      <c r="D4395" t="s">
        <v>72</v>
      </c>
      <c r="E4395" t="s">
        <v>102</v>
      </c>
      <c r="F4395" t="s">
        <v>32</v>
      </c>
      <c r="G4395" t="s">
        <v>52</v>
      </c>
      <c r="H4395">
        <v>14.46</v>
      </c>
      <c r="I4395">
        <v>403</v>
      </c>
      <c r="J4395">
        <v>90.66</v>
      </c>
      <c r="K4395">
        <v>3</v>
      </c>
      <c r="L4395" t="s">
        <v>44</v>
      </c>
      <c r="M4395" t="s">
        <v>60</v>
      </c>
      <c r="N4395">
        <v>28729.200000000001</v>
      </c>
      <c r="O4395" t="s">
        <v>91</v>
      </c>
      <c r="P4395" t="s">
        <v>62</v>
      </c>
      <c r="Q4395">
        <v>84.23</v>
      </c>
      <c r="R4395">
        <v>1384.4</v>
      </c>
      <c r="S4395">
        <v>2373.04</v>
      </c>
      <c r="T4395">
        <v>4361.71</v>
      </c>
      <c r="U4395" t="str">
        <f>TEXT(Table1[[#This Row],[Booking_Date]],"mmm")</f>
        <v>Apr</v>
      </c>
      <c r="V4395">
        <f>YEAR(Table1[[#This Row],[Booking_Date]])</f>
        <v>2026</v>
      </c>
      <c r="W4395" t="s">
        <v>75</v>
      </c>
      <c r="X4395" t="str">
        <f>IF(Table1[[#This Row],[Freight_Cost]]&gt;50000,"High","Low")</f>
        <v>Low</v>
      </c>
      <c r="Y4395" s="5" t="str">
        <f>IF(Table1[[#This Row],[Profit]]&gt;10000,"Good","Average")</f>
        <v>Average</v>
      </c>
      <c r="Z4395" s="5" t="str" cm="1">
        <f t="array" ref="Z4395">_xlfn.IFS(K4395&lt;=5,"Excellent",K4395&lt;=10,"Good",TRUE,"Delayed")</f>
        <v>Excellent</v>
      </c>
      <c r="AA4395" s="5" t="str">
        <f>_xlfn.XLOOKUP(Table1[[#This Row],[Shipment_ID]],A:A,E:E)</f>
        <v>Maersk</v>
      </c>
      <c r="AB4395" s="5">
        <f t="shared" si="68"/>
        <v>4361.71</v>
      </c>
    </row>
    <row r="4396" spans="1:28">
      <c r="A4396" t="s">
        <v>4590</v>
      </c>
      <c r="B4396" s="1">
        <v>45834</v>
      </c>
      <c r="C4396" t="s">
        <v>89</v>
      </c>
      <c r="D4396" t="s">
        <v>82</v>
      </c>
      <c r="E4396" t="s">
        <v>99</v>
      </c>
      <c r="F4396" t="s">
        <v>58</v>
      </c>
      <c r="G4396" t="s">
        <v>67</v>
      </c>
      <c r="H4396">
        <v>23.38</v>
      </c>
      <c r="I4396">
        <v>1979</v>
      </c>
      <c r="J4396">
        <v>98.82</v>
      </c>
      <c r="K4396">
        <v>5</v>
      </c>
      <c r="L4396" t="s">
        <v>44</v>
      </c>
      <c r="M4396" t="s">
        <v>60</v>
      </c>
      <c r="N4396">
        <v>68648.399999999994</v>
      </c>
      <c r="O4396" t="s">
        <v>135</v>
      </c>
      <c r="P4396" t="s">
        <v>37</v>
      </c>
      <c r="Q4396">
        <v>82.34</v>
      </c>
      <c r="R4396">
        <v>4893.2</v>
      </c>
      <c r="S4396">
        <v>3775.08</v>
      </c>
      <c r="T4396">
        <v>9394.68</v>
      </c>
      <c r="U4396" t="str">
        <f>TEXT(Table1[[#This Row],[Booking_Date]],"mmm")</f>
        <v>Jun</v>
      </c>
      <c r="V4396">
        <f>YEAR(Table1[[#This Row],[Booking_Date]])</f>
        <v>2025</v>
      </c>
      <c r="W4396" t="s">
        <v>75</v>
      </c>
      <c r="X4396" t="str">
        <f>IF(Table1[[#This Row],[Freight_Cost]]&gt;50000,"High","Low")</f>
        <v>High</v>
      </c>
      <c r="Y4396" s="5" t="str">
        <f>IF(Table1[[#This Row],[Profit]]&gt;10000,"Good","Average")</f>
        <v>Average</v>
      </c>
      <c r="Z4396" s="5" t="str" cm="1">
        <f t="array" ref="Z4396">_xlfn.IFS(K4396&lt;=5,"Excellent",K4396&lt;=10,"Good",TRUE,"Delayed")</f>
        <v>Excellent</v>
      </c>
      <c r="AA4396" s="5" t="str">
        <f>_xlfn.XLOOKUP(Table1[[#This Row],[Shipment_ID]],A:A,E:E)</f>
        <v>ONE</v>
      </c>
      <c r="AB4396" s="5">
        <f t="shared" si="68"/>
        <v>9394.68</v>
      </c>
    </row>
    <row r="4397" spans="1:28">
      <c r="A4397" t="s">
        <v>4591</v>
      </c>
      <c r="B4397" s="1">
        <v>46086</v>
      </c>
      <c r="C4397" t="s">
        <v>50</v>
      </c>
      <c r="D4397" t="s">
        <v>30</v>
      </c>
      <c r="E4397" t="s">
        <v>83</v>
      </c>
      <c r="F4397" t="s">
        <v>32</v>
      </c>
      <c r="G4397" t="s">
        <v>67</v>
      </c>
      <c r="H4397">
        <v>26.45</v>
      </c>
      <c r="I4397">
        <v>2005</v>
      </c>
      <c r="J4397">
        <v>94.65</v>
      </c>
      <c r="K4397">
        <v>5</v>
      </c>
      <c r="L4397" t="s">
        <v>68</v>
      </c>
      <c r="M4397" t="s">
        <v>60</v>
      </c>
      <c r="N4397">
        <v>61723</v>
      </c>
      <c r="O4397" t="s">
        <v>200</v>
      </c>
      <c r="P4397" t="s">
        <v>37</v>
      </c>
      <c r="Q4397">
        <v>87.29</v>
      </c>
      <c r="R4397">
        <v>5068</v>
      </c>
      <c r="S4397">
        <v>4020.13</v>
      </c>
      <c r="T4397">
        <v>11014.82</v>
      </c>
      <c r="U4397" t="str">
        <f>TEXT(Table1[[#This Row],[Booking_Date]],"mmm")</f>
        <v>Mar</v>
      </c>
      <c r="V4397">
        <f>YEAR(Table1[[#This Row],[Booking_Date]])</f>
        <v>2026</v>
      </c>
      <c r="W4397" t="s">
        <v>38</v>
      </c>
      <c r="X4397" t="str">
        <f>IF(Table1[[#This Row],[Freight_Cost]]&gt;50000,"High","Low")</f>
        <v>High</v>
      </c>
      <c r="Y4397" s="5" t="str">
        <f>IF(Table1[[#This Row],[Profit]]&gt;10000,"Good","Average")</f>
        <v>Good</v>
      </c>
      <c r="Z4397" s="5" t="str" cm="1">
        <f t="array" ref="Z4397">_xlfn.IFS(K4397&lt;=5,"Excellent",K4397&lt;=10,"Good",TRUE,"Delayed")</f>
        <v>Excellent</v>
      </c>
      <c r="AA4397" s="5" t="str">
        <f>_xlfn.XLOOKUP(Table1[[#This Row],[Shipment_ID]],A:A,E:E)</f>
        <v>MSC</v>
      </c>
      <c r="AB4397" s="5">
        <f t="shared" si="68"/>
        <v>11014.82</v>
      </c>
    </row>
    <row r="4398" spans="1:28">
      <c r="A4398" t="s">
        <v>4592</v>
      </c>
      <c r="B4398" s="1">
        <v>45411</v>
      </c>
      <c r="C4398" t="s">
        <v>115</v>
      </c>
      <c r="D4398" t="s">
        <v>41</v>
      </c>
      <c r="E4398" t="s">
        <v>42</v>
      </c>
      <c r="F4398" t="s">
        <v>58</v>
      </c>
      <c r="G4398" t="s">
        <v>59</v>
      </c>
      <c r="H4398">
        <v>19.93</v>
      </c>
      <c r="I4398">
        <v>2398</v>
      </c>
      <c r="J4398">
        <v>92.94</v>
      </c>
      <c r="K4398">
        <v>5</v>
      </c>
      <c r="L4398" t="s">
        <v>44</v>
      </c>
      <c r="M4398" t="s">
        <v>60</v>
      </c>
      <c r="N4398">
        <v>69865.8</v>
      </c>
      <c r="O4398" t="s">
        <v>527</v>
      </c>
      <c r="P4398" t="s">
        <v>54</v>
      </c>
      <c r="Q4398">
        <v>87.7</v>
      </c>
      <c r="R4398">
        <v>5593.2</v>
      </c>
      <c r="S4398">
        <v>2780.44</v>
      </c>
      <c r="T4398">
        <v>7129.8</v>
      </c>
      <c r="U4398" t="str">
        <f>TEXT(Table1[[#This Row],[Booking_Date]],"mmm")</f>
        <v>Apr</v>
      </c>
      <c r="V4398">
        <f>YEAR(Table1[[#This Row],[Booking_Date]])</f>
        <v>2024</v>
      </c>
      <c r="W4398" t="s">
        <v>75</v>
      </c>
      <c r="X4398" t="str">
        <f>IF(Table1[[#This Row],[Freight_Cost]]&gt;50000,"High","Low")</f>
        <v>High</v>
      </c>
      <c r="Y4398" s="5" t="str">
        <f>IF(Table1[[#This Row],[Profit]]&gt;10000,"Good","Average")</f>
        <v>Average</v>
      </c>
      <c r="Z4398" s="5" t="str" cm="1">
        <f t="array" ref="Z4398">_xlfn.IFS(K4398&lt;=5,"Excellent",K4398&lt;=10,"Good",TRUE,"Delayed")</f>
        <v>Excellent</v>
      </c>
      <c r="AA4398" s="5" t="str">
        <f>_xlfn.XLOOKUP(Table1[[#This Row],[Shipment_ID]],A:A,E:E)</f>
        <v>CMA CGM</v>
      </c>
      <c r="AB4398" s="5">
        <f t="shared" si="68"/>
        <v>7129.8</v>
      </c>
    </row>
    <row r="4399" spans="1:28">
      <c r="A4399" t="s">
        <v>4593</v>
      </c>
      <c r="B4399" s="1">
        <v>45369</v>
      </c>
      <c r="C4399" t="s">
        <v>50</v>
      </c>
      <c r="D4399" t="s">
        <v>41</v>
      </c>
      <c r="E4399" t="s">
        <v>31</v>
      </c>
      <c r="F4399" t="s">
        <v>32</v>
      </c>
      <c r="G4399" t="s">
        <v>84</v>
      </c>
      <c r="H4399">
        <v>24.6</v>
      </c>
      <c r="I4399">
        <v>1740</v>
      </c>
      <c r="J4399">
        <v>102.11</v>
      </c>
      <c r="K4399">
        <v>6</v>
      </c>
      <c r="L4399" t="s">
        <v>44</v>
      </c>
      <c r="M4399" t="s">
        <v>60</v>
      </c>
      <c r="N4399">
        <v>55273.2</v>
      </c>
      <c r="O4399" t="s">
        <v>436</v>
      </c>
      <c r="P4399" t="s">
        <v>47</v>
      </c>
      <c r="Q4399">
        <v>84.6</v>
      </c>
      <c r="R4399">
        <v>4464</v>
      </c>
      <c r="S4399">
        <v>1662.68</v>
      </c>
      <c r="T4399">
        <v>5196.32</v>
      </c>
      <c r="U4399" t="str">
        <f>TEXT(Table1[[#This Row],[Booking_Date]],"mmm")</f>
        <v>Mar</v>
      </c>
      <c r="V4399">
        <f>YEAR(Table1[[#This Row],[Booking_Date]])</f>
        <v>2024</v>
      </c>
      <c r="W4399" t="s">
        <v>38</v>
      </c>
      <c r="X4399" t="str">
        <f>IF(Table1[[#This Row],[Freight_Cost]]&gt;50000,"High","Low")</f>
        <v>High</v>
      </c>
      <c r="Y4399" s="5" t="str">
        <f>IF(Table1[[#This Row],[Profit]]&gt;10000,"Good","Average")</f>
        <v>Average</v>
      </c>
      <c r="Z4399" s="5" t="str" cm="1">
        <f t="array" ref="Z4399">_xlfn.IFS(K4399&lt;=5,"Excellent",K4399&lt;=10,"Good",TRUE,"Delayed")</f>
        <v>Good</v>
      </c>
      <c r="AA4399" s="5" t="str">
        <f>_xlfn.XLOOKUP(Table1[[#This Row],[Shipment_ID]],A:A,E:E)</f>
        <v>Hapag-Lloyd</v>
      </c>
      <c r="AB4399" s="5">
        <f t="shared" si="68"/>
        <v>5196.32</v>
      </c>
    </row>
    <row r="4400" spans="1:28">
      <c r="A4400" t="s">
        <v>4594</v>
      </c>
      <c r="B4400" s="1">
        <v>45591</v>
      </c>
      <c r="C4400" t="s">
        <v>115</v>
      </c>
      <c r="D4400" t="s">
        <v>108</v>
      </c>
      <c r="E4400" t="s">
        <v>66</v>
      </c>
      <c r="F4400" t="s">
        <v>58</v>
      </c>
      <c r="G4400" t="s">
        <v>90</v>
      </c>
      <c r="H4400">
        <v>23.96</v>
      </c>
      <c r="I4400">
        <v>1637</v>
      </c>
      <c r="J4400">
        <v>91.07</v>
      </c>
      <c r="K4400">
        <v>6</v>
      </c>
      <c r="L4400" t="s">
        <v>44</v>
      </c>
      <c r="M4400" t="s">
        <v>45</v>
      </c>
      <c r="N4400">
        <v>65636.399999999994</v>
      </c>
      <c r="O4400" t="s">
        <v>130</v>
      </c>
      <c r="P4400" t="s">
        <v>54</v>
      </c>
      <c r="Q4400">
        <v>85.63</v>
      </c>
      <c r="R4400">
        <v>4232.3999999999996</v>
      </c>
      <c r="S4400">
        <v>1950.71</v>
      </c>
      <c r="T4400">
        <v>5354.93</v>
      </c>
      <c r="U4400" t="str">
        <f>TEXT(Table1[[#This Row],[Booking_Date]],"mmm")</f>
        <v>Oct</v>
      </c>
      <c r="V4400">
        <f>YEAR(Table1[[#This Row],[Booking_Date]])</f>
        <v>2024</v>
      </c>
      <c r="W4400" t="s">
        <v>104</v>
      </c>
      <c r="X4400" t="str">
        <f>IF(Table1[[#This Row],[Freight_Cost]]&gt;50000,"High","Low")</f>
        <v>High</v>
      </c>
      <c r="Y4400" s="5" t="str">
        <f>IF(Table1[[#This Row],[Profit]]&gt;10000,"Good","Average")</f>
        <v>Average</v>
      </c>
      <c r="Z4400" s="5" t="str" cm="1">
        <f t="array" ref="Z4400">_xlfn.IFS(K4400&lt;=5,"Excellent",K4400&lt;=10,"Good",TRUE,"Delayed")</f>
        <v>Good</v>
      </c>
      <c r="AA4400" s="5" t="str">
        <f>_xlfn.XLOOKUP(Table1[[#This Row],[Shipment_ID]],A:A,E:E)</f>
        <v>COSCO</v>
      </c>
      <c r="AB4400" s="5">
        <f t="shared" si="68"/>
        <v>5354.93</v>
      </c>
    </row>
    <row r="4401" spans="1:28">
      <c r="A4401" t="s">
        <v>4595</v>
      </c>
      <c r="B4401" s="1">
        <v>45873</v>
      </c>
      <c r="C4401" t="s">
        <v>50</v>
      </c>
      <c r="D4401" t="s">
        <v>65</v>
      </c>
      <c r="E4401" t="s">
        <v>66</v>
      </c>
      <c r="F4401" t="s">
        <v>32</v>
      </c>
      <c r="G4401" t="s">
        <v>33</v>
      </c>
      <c r="H4401">
        <v>10.69</v>
      </c>
      <c r="I4401">
        <v>2353</v>
      </c>
      <c r="J4401">
        <v>95.51</v>
      </c>
      <c r="K4401">
        <v>6</v>
      </c>
      <c r="L4401" t="s">
        <v>68</v>
      </c>
      <c r="M4401" t="s">
        <v>45</v>
      </c>
      <c r="N4401">
        <v>53318.2</v>
      </c>
      <c r="O4401" t="s">
        <v>73</v>
      </c>
      <c r="P4401" t="s">
        <v>37</v>
      </c>
      <c r="Q4401">
        <v>85.43</v>
      </c>
      <c r="R4401">
        <v>5133.6000000000004</v>
      </c>
      <c r="S4401">
        <v>2219.2600000000002</v>
      </c>
      <c r="T4401">
        <v>5623.07</v>
      </c>
      <c r="U4401" t="str">
        <f>TEXT(Table1[[#This Row],[Booking_Date]],"mmm")</f>
        <v>Aug</v>
      </c>
      <c r="V4401">
        <f>YEAR(Table1[[#This Row],[Booking_Date]])</f>
        <v>2025</v>
      </c>
      <c r="W4401" t="s">
        <v>48</v>
      </c>
      <c r="X4401" t="str">
        <f>IF(Table1[[#This Row],[Freight_Cost]]&gt;50000,"High","Low")</f>
        <v>High</v>
      </c>
      <c r="Y4401" s="5" t="str">
        <f>IF(Table1[[#This Row],[Profit]]&gt;10000,"Good","Average")</f>
        <v>Average</v>
      </c>
      <c r="Z4401" s="5" t="str" cm="1">
        <f t="array" ref="Z4401">_xlfn.IFS(K4401&lt;=5,"Excellent",K4401&lt;=10,"Good",TRUE,"Delayed")</f>
        <v>Good</v>
      </c>
      <c r="AA4401" s="5" t="str">
        <f>_xlfn.XLOOKUP(Table1[[#This Row],[Shipment_ID]],A:A,E:E)</f>
        <v>COSCO</v>
      </c>
      <c r="AB4401" s="5">
        <f t="shared" si="68"/>
        <v>5623.07</v>
      </c>
    </row>
    <row r="4402" spans="1:28">
      <c r="A4402" t="s">
        <v>4596</v>
      </c>
      <c r="B4402" s="1">
        <v>46062</v>
      </c>
      <c r="C4402" t="s">
        <v>115</v>
      </c>
      <c r="D4402" t="s">
        <v>30</v>
      </c>
      <c r="E4402" t="s">
        <v>31</v>
      </c>
      <c r="F4402" t="s">
        <v>58</v>
      </c>
      <c r="G4402" t="s">
        <v>67</v>
      </c>
      <c r="H4402">
        <v>17.29</v>
      </c>
      <c r="I4402">
        <v>811</v>
      </c>
      <c r="J4402">
        <v>102.25</v>
      </c>
      <c r="K4402">
        <v>4</v>
      </c>
      <c r="L4402" t="s">
        <v>34</v>
      </c>
      <c r="M4402" t="s">
        <v>45</v>
      </c>
      <c r="N4402">
        <v>56063</v>
      </c>
      <c r="O4402" t="s">
        <v>118</v>
      </c>
      <c r="P4402" t="s">
        <v>74</v>
      </c>
      <c r="Q4402">
        <v>81.069999999999993</v>
      </c>
      <c r="R4402">
        <v>2313.6</v>
      </c>
      <c r="S4402">
        <v>4271.8</v>
      </c>
      <c r="T4402">
        <v>4931.09</v>
      </c>
      <c r="U4402" t="str">
        <f>TEXT(Table1[[#This Row],[Booking_Date]],"mmm")</f>
        <v>Feb</v>
      </c>
      <c r="V4402">
        <f>YEAR(Table1[[#This Row],[Booking_Date]])</f>
        <v>2026</v>
      </c>
      <c r="W4402" t="s">
        <v>38</v>
      </c>
      <c r="X4402" t="str">
        <f>IF(Table1[[#This Row],[Freight_Cost]]&gt;50000,"High","Low")</f>
        <v>High</v>
      </c>
      <c r="Y4402" s="5" t="str">
        <f>IF(Table1[[#This Row],[Profit]]&gt;10000,"Good","Average")</f>
        <v>Average</v>
      </c>
      <c r="Z4402" s="5" t="str" cm="1">
        <f t="array" ref="Z4402">_xlfn.IFS(K4402&lt;=5,"Excellent",K4402&lt;=10,"Good",TRUE,"Delayed")</f>
        <v>Excellent</v>
      </c>
      <c r="AA4402" s="5" t="str">
        <f>_xlfn.XLOOKUP(Table1[[#This Row],[Shipment_ID]],A:A,E:E)</f>
        <v>Hapag-Lloyd</v>
      </c>
      <c r="AB4402" s="5">
        <f t="shared" si="68"/>
        <v>4931.09</v>
      </c>
    </row>
    <row r="4403" spans="1:28">
      <c r="A4403" t="s">
        <v>4597</v>
      </c>
      <c r="B4403" s="1">
        <v>45823</v>
      </c>
      <c r="C4403" t="s">
        <v>89</v>
      </c>
      <c r="D4403" t="s">
        <v>65</v>
      </c>
      <c r="E4403" t="s">
        <v>57</v>
      </c>
      <c r="F4403" t="s">
        <v>32</v>
      </c>
      <c r="G4403" t="s">
        <v>59</v>
      </c>
      <c r="H4403">
        <v>22.49</v>
      </c>
      <c r="I4403">
        <v>486</v>
      </c>
      <c r="J4403">
        <v>98.01</v>
      </c>
      <c r="K4403">
        <v>3</v>
      </c>
      <c r="L4403" t="s">
        <v>44</v>
      </c>
      <c r="M4403" t="s">
        <v>60</v>
      </c>
      <c r="N4403">
        <v>37834.199999999997</v>
      </c>
      <c r="O4403" t="s">
        <v>228</v>
      </c>
      <c r="P4403" t="s">
        <v>78</v>
      </c>
      <c r="Q4403">
        <v>88.62</v>
      </c>
      <c r="R4403">
        <v>1871.6</v>
      </c>
      <c r="S4403">
        <v>1902.2</v>
      </c>
      <c r="T4403">
        <v>4262.51</v>
      </c>
      <c r="U4403" t="str">
        <f>TEXT(Table1[[#This Row],[Booking_Date]],"mmm")</f>
        <v>Jun</v>
      </c>
      <c r="V4403">
        <f>YEAR(Table1[[#This Row],[Booking_Date]])</f>
        <v>2025</v>
      </c>
      <c r="W4403" t="s">
        <v>75</v>
      </c>
      <c r="X4403" t="str">
        <f>IF(Table1[[#This Row],[Freight_Cost]]&gt;50000,"High","Low")</f>
        <v>Low</v>
      </c>
      <c r="Y4403" s="5" t="str">
        <f>IF(Table1[[#This Row],[Profit]]&gt;10000,"Good","Average")</f>
        <v>Average</v>
      </c>
      <c r="Z4403" s="5" t="str" cm="1">
        <f t="array" ref="Z4403">_xlfn.IFS(K4403&lt;=5,"Excellent",K4403&lt;=10,"Good",TRUE,"Delayed")</f>
        <v>Excellent</v>
      </c>
      <c r="AA4403" s="5" t="str">
        <f>_xlfn.XLOOKUP(Table1[[#This Row],[Shipment_ID]],A:A,E:E)</f>
        <v>Evergreen</v>
      </c>
      <c r="AB4403" s="5">
        <f t="shared" si="68"/>
        <v>4262.51</v>
      </c>
    </row>
    <row r="4404" spans="1:28">
      <c r="A4404" t="s">
        <v>4598</v>
      </c>
      <c r="B4404" s="1">
        <v>45930</v>
      </c>
      <c r="C4404" t="s">
        <v>89</v>
      </c>
      <c r="D4404" t="s">
        <v>41</v>
      </c>
      <c r="E4404" t="s">
        <v>83</v>
      </c>
      <c r="F4404" t="s">
        <v>32</v>
      </c>
      <c r="G4404" t="s">
        <v>33</v>
      </c>
      <c r="H4404">
        <v>10.81</v>
      </c>
      <c r="I4404">
        <v>1152</v>
      </c>
      <c r="J4404">
        <v>86.64</v>
      </c>
      <c r="K4404">
        <v>4</v>
      </c>
      <c r="L4404" t="s">
        <v>68</v>
      </c>
      <c r="M4404" t="s">
        <v>45</v>
      </c>
      <c r="N4404">
        <v>37949.800000000003</v>
      </c>
      <c r="O4404" t="s">
        <v>200</v>
      </c>
      <c r="P4404" t="s">
        <v>54</v>
      </c>
      <c r="Q4404">
        <v>83.51</v>
      </c>
      <c r="R4404">
        <v>2736.4</v>
      </c>
      <c r="S4404">
        <v>1668.66</v>
      </c>
      <c r="T4404">
        <v>5078.9399999999996</v>
      </c>
      <c r="U4404" t="str">
        <f>TEXT(Table1[[#This Row],[Booking_Date]],"mmm")</f>
        <v>Sep</v>
      </c>
      <c r="V4404">
        <f>YEAR(Table1[[#This Row],[Booking_Date]])</f>
        <v>2025</v>
      </c>
      <c r="W4404" t="s">
        <v>48</v>
      </c>
      <c r="X4404" t="str">
        <f>IF(Table1[[#This Row],[Freight_Cost]]&gt;50000,"High","Low")</f>
        <v>Low</v>
      </c>
      <c r="Y4404" s="5" t="str">
        <f>IF(Table1[[#This Row],[Profit]]&gt;10000,"Good","Average")</f>
        <v>Average</v>
      </c>
      <c r="Z4404" s="5" t="str" cm="1">
        <f t="array" ref="Z4404">_xlfn.IFS(K4404&lt;=5,"Excellent",K4404&lt;=10,"Good",TRUE,"Delayed")</f>
        <v>Excellent</v>
      </c>
      <c r="AA4404" s="5" t="str">
        <f>_xlfn.XLOOKUP(Table1[[#This Row],[Shipment_ID]],A:A,E:E)</f>
        <v>MSC</v>
      </c>
      <c r="AB4404" s="5">
        <f t="shared" si="68"/>
        <v>5078.9399999999996</v>
      </c>
    </row>
    <row r="4405" spans="1:28">
      <c r="A4405" t="s">
        <v>4599</v>
      </c>
      <c r="B4405" s="1">
        <v>45852</v>
      </c>
      <c r="C4405" t="s">
        <v>89</v>
      </c>
      <c r="D4405" t="s">
        <v>56</v>
      </c>
      <c r="E4405" t="s">
        <v>42</v>
      </c>
      <c r="F4405" t="s">
        <v>58</v>
      </c>
      <c r="G4405" t="s">
        <v>59</v>
      </c>
      <c r="H4405">
        <v>11.1</v>
      </c>
      <c r="I4405">
        <v>1614</v>
      </c>
      <c r="J4405">
        <v>89.29</v>
      </c>
      <c r="K4405">
        <v>5</v>
      </c>
      <c r="L4405" t="s">
        <v>68</v>
      </c>
      <c r="M4405" t="s">
        <v>60</v>
      </c>
      <c r="N4405">
        <v>54572.800000000003</v>
      </c>
      <c r="O4405" t="s">
        <v>228</v>
      </c>
      <c r="P4405" t="s">
        <v>54</v>
      </c>
      <c r="Q4405">
        <v>83.16</v>
      </c>
      <c r="R4405">
        <v>3672</v>
      </c>
      <c r="S4405">
        <v>2695.1</v>
      </c>
      <c r="T4405">
        <v>4563.5600000000004</v>
      </c>
      <c r="U4405" t="str">
        <f>TEXT(Table1[[#This Row],[Booking_Date]],"mmm")</f>
        <v>Jul</v>
      </c>
      <c r="V4405">
        <f>YEAR(Table1[[#This Row],[Booking_Date]])</f>
        <v>2025</v>
      </c>
      <c r="W4405" t="s">
        <v>48</v>
      </c>
      <c r="X4405" t="str">
        <f>IF(Table1[[#This Row],[Freight_Cost]]&gt;50000,"High","Low")</f>
        <v>High</v>
      </c>
      <c r="Y4405" s="5" t="str">
        <f>IF(Table1[[#This Row],[Profit]]&gt;10000,"Good","Average")</f>
        <v>Average</v>
      </c>
      <c r="Z4405" s="5" t="str" cm="1">
        <f t="array" ref="Z4405">_xlfn.IFS(K4405&lt;=5,"Excellent",K4405&lt;=10,"Good",TRUE,"Delayed")</f>
        <v>Excellent</v>
      </c>
      <c r="AA4405" s="5" t="str">
        <f>_xlfn.XLOOKUP(Table1[[#This Row],[Shipment_ID]],A:A,E:E)</f>
        <v>CMA CGM</v>
      </c>
      <c r="AB4405" s="5">
        <f t="shared" si="68"/>
        <v>4563.5600000000004</v>
      </c>
    </row>
    <row r="4406" spans="1:28">
      <c r="A4406" t="s">
        <v>4600</v>
      </c>
      <c r="B4406" s="1">
        <v>45682</v>
      </c>
      <c r="C4406" t="s">
        <v>29</v>
      </c>
      <c r="D4406" t="s">
        <v>108</v>
      </c>
      <c r="E4406" t="s">
        <v>83</v>
      </c>
      <c r="F4406" t="s">
        <v>32</v>
      </c>
      <c r="G4406" t="s">
        <v>84</v>
      </c>
      <c r="H4406">
        <v>14.94</v>
      </c>
      <c r="I4406">
        <v>2500</v>
      </c>
      <c r="J4406">
        <v>90.17</v>
      </c>
      <c r="K4406">
        <v>6</v>
      </c>
      <c r="L4406" t="s">
        <v>68</v>
      </c>
      <c r="M4406" t="s">
        <v>60</v>
      </c>
      <c r="N4406">
        <v>56766.400000000001</v>
      </c>
      <c r="O4406" t="s">
        <v>207</v>
      </c>
      <c r="P4406" t="s">
        <v>54</v>
      </c>
      <c r="Q4406">
        <v>81.02</v>
      </c>
      <c r="R4406">
        <v>5597.6</v>
      </c>
      <c r="S4406">
        <v>2443.56</v>
      </c>
      <c r="T4406">
        <v>9261.1</v>
      </c>
      <c r="U4406" t="str">
        <f>TEXT(Table1[[#This Row],[Booking_Date]],"mmm")</f>
        <v>Jan</v>
      </c>
      <c r="V4406">
        <f>YEAR(Table1[[#This Row],[Booking_Date]])</f>
        <v>2025</v>
      </c>
      <c r="W4406" t="s">
        <v>38</v>
      </c>
      <c r="X4406" t="str">
        <f>IF(Table1[[#This Row],[Freight_Cost]]&gt;50000,"High","Low")</f>
        <v>High</v>
      </c>
      <c r="Y4406" s="5" t="str">
        <f>IF(Table1[[#This Row],[Profit]]&gt;10000,"Good","Average")</f>
        <v>Average</v>
      </c>
      <c r="Z4406" s="5" t="str" cm="1">
        <f t="array" ref="Z4406">_xlfn.IFS(K4406&lt;=5,"Excellent",K4406&lt;=10,"Good",TRUE,"Delayed")</f>
        <v>Good</v>
      </c>
      <c r="AA4406" s="5" t="str">
        <f>_xlfn.XLOOKUP(Table1[[#This Row],[Shipment_ID]],A:A,E:E)</f>
        <v>MSC</v>
      </c>
      <c r="AB4406" s="5">
        <f t="shared" si="68"/>
        <v>9261.1</v>
      </c>
    </row>
    <row r="4407" spans="1:28">
      <c r="A4407" t="s">
        <v>4601</v>
      </c>
      <c r="B4407" s="1">
        <v>46129</v>
      </c>
      <c r="C4407" t="s">
        <v>115</v>
      </c>
      <c r="D4407" t="s">
        <v>82</v>
      </c>
      <c r="E4407" t="s">
        <v>99</v>
      </c>
      <c r="F4407" t="s">
        <v>58</v>
      </c>
      <c r="G4407" t="s">
        <v>52</v>
      </c>
      <c r="H4407">
        <v>23.74</v>
      </c>
      <c r="I4407">
        <v>2193</v>
      </c>
      <c r="J4407">
        <v>100.54</v>
      </c>
      <c r="K4407">
        <v>6</v>
      </c>
      <c r="L4407" t="s">
        <v>68</v>
      </c>
      <c r="M4407" t="s">
        <v>60</v>
      </c>
      <c r="N4407">
        <v>74246.8</v>
      </c>
      <c r="O4407" t="s">
        <v>598</v>
      </c>
      <c r="P4407" t="s">
        <v>54</v>
      </c>
      <c r="Q4407">
        <v>87.93</v>
      </c>
      <c r="R4407">
        <v>5335.6</v>
      </c>
      <c r="S4407">
        <v>3110.76</v>
      </c>
      <c r="T4407">
        <v>7161.53</v>
      </c>
      <c r="U4407" t="str">
        <f>TEXT(Table1[[#This Row],[Booking_Date]],"mmm")</f>
        <v>Apr</v>
      </c>
      <c r="V4407">
        <f>YEAR(Table1[[#This Row],[Booking_Date]])</f>
        <v>2026</v>
      </c>
      <c r="W4407" t="s">
        <v>75</v>
      </c>
      <c r="X4407" t="str">
        <f>IF(Table1[[#This Row],[Freight_Cost]]&gt;50000,"High","Low")</f>
        <v>High</v>
      </c>
      <c r="Y4407" s="5" t="str">
        <f>IF(Table1[[#This Row],[Profit]]&gt;10000,"Good","Average")</f>
        <v>Average</v>
      </c>
      <c r="Z4407" s="5" t="str" cm="1">
        <f t="array" ref="Z4407">_xlfn.IFS(K4407&lt;=5,"Excellent",K4407&lt;=10,"Good",TRUE,"Delayed")</f>
        <v>Good</v>
      </c>
      <c r="AA4407" s="5" t="str">
        <f>_xlfn.XLOOKUP(Table1[[#This Row],[Shipment_ID]],A:A,E:E)</f>
        <v>ONE</v>
      </c>
      <c r="AB4407" s="5">
        <f t="shared" si="68"/>
        <v>7161.53</v>
      </c>
    </row>
    <row r="4408" spans="1:28">
      <c r="A4408" t="s">
        <v>4602</v>
      </c>
      <c r="B4408" s="1">
        <v>45365</v>
      </c>
      <c r="C4408" t="s">
        <v>121</v>
      </c>
      <c r="D4408" t="s">
        <v>72</v>
      </c>
      <c r="E4408" t="s">
        <v>42</v>
      </c>
      <c r="F4408" t="s">
        <v>32</v>
      </c>
      <c r="G4408" t="s">
        <v>33</v>
      </c>
      <c r="H4408">
        <v>10.09</v>
      </c>
      <c r="I4408">
        <v>1447</v>
      </c>
      <c r="J4408">
        <v>102.63</v>
      </c>
      <c r="K4408">
        <v>4</v>
      </c>
      <c r="L4408" t="s">
        <v>34</v>
      </c>
      <c r="M4408" t="s">
        <v>60</v>
      </c>
      <c r="N4408">
        <v>43760.6</v>
      </c>
      <c r="O4408" t="s">
        <v>161</v>
      </c>
      <c r="P4408" t="s">
        <v>54</v>
      </c>
      <c r="Q4408">
        <v>87.2</v>
      </c>
      <c r="R4408">
        <v>3297.6</v>
      </c>
      <c r="S4408">
        <v>2808.01</v>
      </c>
      <c r="T4408">
        <v>5013.83</v>
      </c>
      <c r="U4408" t="str">
        <f>TEXT(Table1[[#This Row],[Booking_Date]],"mmm")</f>
        <v>Mar</v>
      </c>
      <c r="V4408">
        <f>YEAR(Table1[[#This Row],[Booking_Date]])</f>
        <v>2024</v>
      </c>
      <c r="W4408" t="s">
        <v>38</v>
      </c>
      <c r="X4408" t="str">
        <f>IF(Table1[[#This Row],[Freight_Cost]]&gt;50000,"High","Low")</f>
        <v>Low</v>
      </c>
      <c r="Y4408" s="5" t="str">
        <f>IF(Table1[[#This Row],[Profit]]&gt;10000,"Good","Average")</f>
        <v>Average</v>
      </c>
      <c r="Z4408" s="5" t="str" cm="1">
        <f t="array" ref="Z4408">_xlfn.IFS(K4408&lt;=5,"Excellent",K4408&lt;=10,"Good",TRUE,"Delayed")</f>
        <v>Excellent</v>
      </c>
      <c r="AA4408" s="5" t="str">
        <f>_xlfn.XLOOKUP(Table1[[#This Row],[Shipment_ID]],A:A,E:E)</f>
        <v>CMA CGM</v>
      </c>
      <c r="AB4408" s="5">
        <f t="shared" si="68"/>
        <v>5013.83</v>
      </c>
    </row>
    <row r="4409" spans="1:28">
      <c r="A4409" t="s">
        <v>4603</v>
      </c>
      <c r="B4409" s="1">
        <v>45409</v>
      </c>
      <c r="C4409" t="s">
        <v>64</v>
      </c>
      <c r="D4409" t="s">
        <v>72</v>
      </c>
      <c r="E4409" t="s">
        <v>99</v>
      </c>
      <c r="F4409" t="s">
        <v>32</v>
      </c>
      <c r="G4409" t="s">
        <v>90</v>
      </c>
      <c r="H4409">
        <v>16.53</v>
      </c>
      <c r="I4409">
        <v>2394</v>
      </c>
      <c r="J4409">
        <v>104.17</v>
      </c>
      <c r="K4409">
        <v>6</v>
      </c>
      <c r="L4409" t="s">
        <v>34</v>
      </c>
      <c r="M4409" t="s">
        <v>35</v>
      </c>
      <c r="N4409">
        <v>65105.4</v>
      </c>
      <c r="O4409" t="s">
        <v>507</v>
      </c>
      <c r="P4409" t="s">
        <v>78</v>
      </c>
      <c r="Q4409">
        <v>85.66</v>
      </c>
      <c r="R4409">
        <v>5449.2</v>
      </c>
      <c r="S4409">
        <v>2955.14</v>
      </c>
      <c r="T4409">
        <v>5942.05</v>
      </c>
      <c r="U4409" t="str">
        <f>TEXT(Table1[[#This Row],[Booking_Date]],"mmm")</f>
        <v>Apr</v>
      </c>
      <c r="V4409">
        <f>YEAR(Table1[[#This Row],[Booking_Date]])</f>
        <v>2024</v>
      </c>
      <c r="W4409" t="s">
        <v>75</v>
      </c>
      <c r="X4409" t="str">
        <f>IF(Table1[[#This Row],[Freight_Cost]]&gt;50000,"High","Low")</f>
        <v>High</v>
      </c>
      <c r="Y4409" s="5" t="str">
        <f>IF(Table1[[#This Row],[Profit]]&gt;10000,"Good","Average")</f>
        <v>Average</v>
      </c>
      <c r="Z4409" s="5" t="str" cm="1">
        <f t="array" ref="Z4409">_xlfn.IFS(K4409&lt;=5,"Excellent",K4409&lt;=10,"Good",TRUE,"Delayed")</f>
        <v>Good</v>
      </c>
      <c r="AA4409" s="5" t="str">
        <f>_xlfn.XLOOKUP(Table1[[#This Row],[Shipment_ID]],A:A,E:E)</f>
        <v>ONE</v>
      </c>
      <c r="AB4409" s="5">
        <f t="shared" si="68"/>
        <v>5942.05</v>
      </c>
    </row>
    <row r="4410" spans="1:28">
      <c r="A4410" t="s">
        <v>4604</v>
      </c>
      <c r="B4410" s="1">
        <v>45641</v>
      </c>
      <c r="C4410" t="s">
        <v>89</v>
      </c>
      <c r="D4410" t="s">
        <v>30</v>
      </c>
      <c r="E4410" t="s">
        <v>99</v>
      </c>
      <c r="F4410" t="s">
        <v>32</v>
      </c>
      <c r="G4410" t="s">
        <v>67</v>
      </c>
      <c r="H4410">
        <v>13.17</v>
      </c>
      <c r="I4410">
        <v>2214</v>
      </c>
      <c r="J4410">
        <v>92.58</v>
      </c>
      <c r="K4410">
        <v>6</v>
      </c>
      <c r="L4410" t="s">
        <v>44</v>
      </c>
      <c r="M4410" t="s">
        <v>60</v>
      </c>
      <c r="N4410">
        <v>49530.6</v>
      </c>
      <c r="O4410" t="s">
        <v>425</v>
      </c>
      <c r="P4410" t="s">
        <v>37</v>
      </c>
      <c r="Q4410">
        <v>83.91</v>
      </c>
      <c r="R4410">
        <v>4954.8</v>
      </c>
      <c r="S4410">
        <v>3150.29</v>
      </c>
      <c r="T4410">
        <v>8594.42</v>
      </c>
      <c r="U4410" t="str">
        <f>TEXT(Table1[[#This Row],[Booking_Date]],"mmm")</f>
        <v>Dec</v>
      </c>
      <c r="V4410">
        <f>YEAR(Table1[[#This Row],[Booking_Date]])</f>
        <v>2024</v>
      </c>
      <c r="W4410" t="s">
        <v>104</v>
      </c>
      <c r="X4410" t="str">
        <f>IF(Table1[[#This Row],[Freight_Cost]]&gt;50000,"High","Low")</f>
        <v>Low</v>
      </c>
      <c r="Y4410" s="5" t="str">
        <f>IF(Table1[[#This Row],[Profit]]&gt;10000,"Good","Average")</f>
        <v>Average</v>
      </c>
      <c r="Z4410" s="5" t="str" cm="1">
        <f t="array" ref="Z4410">_xlfn.IFS(K4410&lt;=5,"Excellent",K4410&lt;=10,"Good",TRUE,"Delayed")</f>
        <v>Good</v>
      </c>
      <c r="AA4410" s="5" t="str">
        <f>_xlfn.XLOOKUP(Table1[[#This Row],[Shipment_ID]],A:A,E:E)</f>
        <v>ONE</v>
      </c>
      <c r="AB4410" s="5">
        <f t="shared" si="68"/>
        <v>8594.42</v>
      </c>
    </row>
    <row r="4411" spans="1:28">
      <c r="A4411" t="s">
        <v>4605</v>
      </c>
      <c r="B4411" s="1">
        <v>45433</v>
      </c>
      <c r="C4411" t="s">
        <v>29</v>
      </c>
      <c r="D4411" t="s">
        <v>108</v>
      </c>
      <c r="E4411" t="s">
        <v>31</v>
      </c>
      <c r="F4411" t="s">
        <v>32</v>
      </c>
      <c r="G4411" t="s">
        <v>90</v>
      </c>
      <c r="H4411">
        <v>24.18</v>
      </c>
      <c r="I4411">
        <v>1192</v>
      </c>
      <c r="J4411">
        <v>96.1</v>
      </c>
      <c r="K4411">
        <v>3</v>
      </c>
      <c r="L4411" t="s">
        <v>68</v>
      </c>
      <c r="M4411" t="s">
        <v>35</v>
      </c>
      <c r="N4411">
        <v>54098</v>
      </c>
      <c r="O4411" t="s">
        <v>989</v>
      </c>
      <c r="P4411" t="s">
        <v>47</v>
      </c>
      <c r="Q4411">
        <v>87.42</v>
      </c>
      <c r="R4411">
        <v>3351.2</v>
      </c>
      <c r="S4411">
        <v>2285.06</v>
      </c>
      <c r="T4411">
        <v>5020.68</v>
      </c>
      <c r="U4411" t="str">
        <f>TEXT(Table1[[#This Row],[Booking_Date]],"mmm")</f>
        <v>May</v>
      </c>
      <c r="V4411">
        <f>YEAR(Table1[[#This Row],[Booking_Date]])</f>
        <v>2024</v>
      </c>
      <c r="W4411" t="s">
        <v>75</v>
      </c>
      <c r="X4411" t="str">
        <f>IF(Table1[[#This Row],[Freight_Cost]]&gt;50000,"High","Low")</f>
        <v>High</v>
      </c>
      <c r="Y4411" s="5" t="str">
        <f>IF(Table1[[#This Row],[Profit]]&gt;10000,"Good","Average")</f>
        <v>Average</v>
      </c>
      <c r="Z4411" s="5" t="str" cm="1">
        <f t="array" ref="Z4411">_xlfn.IFS(K4411&lt;=5,"Excellent",K4411&lt;=10,"Good",TRUE,"Delayed")</f>
        <v>Excellent</v>
      </c>
      <c r="AA4411" s="5" t="str">
        <f>_xlfn.XLOOKUP(Table1[[#This Row],[Shipment_ID]],A:A,E:E)</f>
        <v>Hapag-Lloyd</v>
      </c>
      <c r="AB4411" s="5">
        <f t="shared" si="68"/>
        <v>5020.68</v>
      </c>
    </row>
    <row r="4412" spans="1:28">
      <c r="A4412" t="s">
        <v>4606</v>
      </c>
      <c r="B4412" s="1">
        <v>45928</v>
      </c>
      <c r="C4412" t="s">
        <v>40</v>
      </c>
      <c r="D4412" t="s">
        <v>56</v>
      </c>
      <c r="E4412" t="s">
        <v>42</v>
      </c>
      <c r="F4412" t="s">
        <v>58</v>
      </c>
      <c r="G4412" t="s">
        <v>84</v>
      </c>
      <c r="H4412">
        <v>22.5</v>
      </c>
      <c r="I4412">
        <v>1905</v>
      </c>
      <c r="J4412">
        <v>89.71</v>
      </c>
      <c r="K4412">
        <v>4</v>
      </c>
      <c r="L4412" t="s">
        <v>68</v>
      </c>
      <c r="M4412" t="s">
        <v>45</v>
      </c>
      <c r="N4412">
        <v>69875.199999999997</v>
      </c>
      <c r="O4412" t="s">
        <v>410</v>
      </c>
      <c r="P4412" t="s">
        <v>62</v>
      </c>
      <c r="Q4412">
        <v>85.77</v>
      </c>
      <c r="R4412">
        <v>4710</v>
      </c>
      <c r="S4412">
        <v>4342.76</v>
      </c>
      <c r="T4412">
        <v>7069.01</v>
      </c>
      <c r="U4412" t="str">
        <f>TEXT(Table1[[#This Row],[Booking_Date]],"mmm")</f>
        <v>Sep</v>
      </c>
      <c r="V4412">
        <f>YEAR(Table1[[#This Row],[Booking_Date]])</f>
        <v>2025</v>
      </c>
      <c r="W4412" t="s">
        <v>48</v>
      </c>
      <c r="X4412" t="str">
        <f>IF(Table1[[#This Row],[Freight_Cost]]&gt;50000,"High","Low")</f>
        <v>High</v>
      </c>
      <c r="Y4412" s="5" t="str">
        <f>IF(Table1[[#This Row],[Profit]]&gt;10000,"Good","Average")</f>
        <v>Average</v>
      </c>
      <c r="Z4412" s="5" t="str" cm="1">
        <f t="array" ref="Z4412">_xlfn.IFS(K4412&lt;=5,"Excellent",K4412&lt;=10,"Good",TRUE,"Delayed")</f>
        <v>Excellent</v>
      </c>
      <c r="AA4412" s="5" t="str">
        <f>_xlfn.XLOOKUP(Table1[[#This Row],[Shipment_ID]],A:A,E:E)</f>
        <v>CMA CGM</v>
      </c>
      <c r="AB4412" s="5">
        <f t="shared" si="68"/>
        <v>7069.01</v>
      </c>
    </row>
    <row r="4413" spans="1:28">
      <c r="A4413" t="s">
        <v>4607</v>
      </c>
      <c r="B4413" s="1">
        <v>45961</v>
      </c>
      <c r="C4413" t="s">
        <v>40</v>
      </c>
      <c r="D4413" t="s">
        <v>56</v>
      </c>
      <c r="E4413" t="s">
        <v>57</v>
      </c>
      <c r="F4413" t="s">
        <v>58</v>
      </c>
      <c r="G4413" t="s">
        <v>52</v>
      </c>
      <c r="H4413">
        <v>18.850000000000001</v>
      </c>
      <c r="I4413">
        <v>651</v>
      </c>
      <c r="J4413">
        <v>85.32</v>
      </c>
      <c r="K4413">
        <v>2</v>
      </c>
      <c r="L4413" t="s">
        <v>68</v>
      </c>
      <c r="M4413" t="s">
        <v>45</v>
      </c>
      <c r="N4413">
        <v>51015.4</v>
      </c>
      <c r="O4413" t="s">
        <v>487</v>
      </c>
      <c r="P4413" t="s">
        <v>37</v>
      </c>
      <c r="Q4413">
        <v>86.63</v>
      </c>
      <c r="R4413">
        <v>2056</v>
      </c>
      <c r="S4413">
        <v>4756.6899999999996</v>
      </c>
      <c r="T4413">
        <v>4103.21</v>
      </c>
      <c r="U4413" t="str">
        <f>TEXT(Table1[[#This Row],[Booking_Date]],"mmm")</f>
        <v>Oct</v>
      </c>
      <c r="V4413">
        <f>YEAR(Table1[[#This Row],[Booking_Date]])</f>
        <v>2025</v>
      </c>
      <c r="W4413" t="s">
        <v>104</v>
      </c>
      <c r="X4413" t="str">
        <f>IF(Table1[[#This Row],[Freight_Cost]]&gt;50000,"High","Low")</f>
        <v>High</v>
      </c>
      <c r="Y4413" s="5" t="str">
        <f>IF(Table1[[#This Row],[Profit]]&gt;10000,"Good","Average")</f>
        <v>Average</v>
      </c>
      <c r="Z4413" s="5" t="str" cm="1">
        <f t="array" ref="Z4413">_xlfn.IFS(K4413&lt;=5,"Excellent",K4413&lt;=10,"Good",TRUE,"Delayed")</f>
        <v>Excellent</v>
      </c>
      <c r="AA4413" s="5" t="str">
        <f>_xlfn.XLOOKUP(Table1[[#This Row],[Shipment_ID]],A:A,E:E)</f>
        <v>Evergreen</v>
      </c>
      <c r="AB4413" s="5">
        <f t="shared" si="68"/>
        <v>4103.21</v>
      </c>
    </row>
    <row r="4414" spans="1:28">
      <c r="A4414" t="s">
        <v>4608</v>
      </c>
      <c r="B4414" s="1">
        <v>45871</v>
      </c>
      <c r="C4414" t="s">
        <v>40</v>
      </c>
      <c r="D4414" t="s">
        <v>65</v>
      </c>
      <c r="E4414" t="s">
        <v>83</v>
      </c>
      <c r="F4414" t="s">
        <v>32</v>
      </c>
      <c r="G4414" t="s">
        <v>52</v>
      </c>
      <c r="H4414">
        <v>22.94</v>
      </c>
      <c r="I4414">
        <v>1193</v>
      </c>
      <c r="J4414">
        <v>95.25</v>
      </c>
      <c r="K4414">
        <v>2</v>
      </c>
      <c r="L4414" t="s">
        <v>34</v>
      </c>
      <c r="M4414" t="s">
        <v>35</v>
      </c>
      <c r="N4414">
        <v>55392</v>
      </c>
      <c r="O4414" t="s">
        <v>163</v>
      </c>
      <c r="P4414" t="s">
        <v>78</v>
      </c>
      <c r="Q4414">
        <v>87.76</v>
      </c>
      <c r="R4414">
        <v>3303.6</v>
      </c>
      <c r="S4414">
        <v>3147.72</v>
      </c>
      <c r="T4414">
        <v>9451.3799999999992</v>
      </c>
      <c r="U4414" t="str">
        <f>TEXT(Table1[[#This Row],[Booking_Date]],"mmm")</f>
        <v>Aug</v>
      </c>
      <c r="V4414">
        <f>YEAR(Table1[[#This Row],[Booking_Date]])</f>
        <v>2025</v>
      </c>
      <c r="W4414" t="s">
        <v>48</v>
      </c>
      <c r="X4414" t="str">
        <f>IF(Table1[[#This Row],[Freight_Cost]]&gt;50000,"High","Low")</f>
        <v>High</v>
      </c>
      <c r="Y4414" s="5" t="str">
        <f>IF(Table1[[#This Row],[Profit]]&gt;10000,"Good","Average")</f>
        <v>Average</v>
      </c>
      <c r="Z4414" s="5" t="str" cm="1">
        <f t="array" ref="Z4414">_xlfn.IFS(K4414&lt;=5,"Excellent",K4414&lt;=10,"Good",TRUE,"Delayed")</f>
        <v>Excellent</v>
      </c>
      <c r="AA4414" s="5" t="str">
        <f>_xlfn.XLOOKUP(Table1[[#This Row],[Shipment_ID]],A:A,E:E)</f>
        <v>MSC</v>
      </c>
      <c r="AB4414" s="5">
        <f t="shared" si="68"/>
        <v>9451.3799999999992</v>
      </c>
    </row>
    <row r="4415" spans="1:28">
      <c r="A4415" t="s">
        <v>4609</v>
      </c>
      <c r="B4415" s="1">
        <v>45623</v>
      </c>
      <c r="C4415" t="s">
        <v>50</v>
      </c>
      <c r="D4415" t="s">
        <v>30</v>
      </c>
      <c r="E4415" t="s">
        <v>99</v>
      </c>
      <c r="F4415" t="s">
        <v>58</v>
      </c>
      <c r="G4415" t="s">
        <v>52</v>
      </c>
      <c r="H4415">
        <v>17.5</v>
      </c>
      <c r="I4415">
        <v>1487</v>
      </c>
      <c r="J4415">
        <v>94.19</v>
      </c>
      <c r="K4415">
        <v>4</v>
      </c>
      <c r="L4415" t="s">
        <v>44</v>
      </c>
      <c r="M4415" t="s">
        <v>60</v>
      </c>
      <c r="N4415">
        <v>56896.800000000003</v>
      </c>
      <c r="O4415" t="s">
        <v>189</v>
      </c>
      <c r="P4415" t="s">
        <v>78</v>
      </c>
      <c r="Q4415">
        <v>84.29</v>
      </c>
      <c r="R4415">
        <v>3674</v>
      </c>
      <c r="S4415">
        <v>2130.89</v>
      </c>
      <c r="T4415">
        <v>5922.2</v>
      </c>
      <c r="U4415" t="str">
        <f>TEXT(Table1[[#This Row],[Booking_Date]],"mmm")</f>
        <v>Nov</v>
      </c>
      <c r="V4415">
        <f>YEAR(Table1[[#This Row],[Booking_Date]])</f>
        <v>2024</v>
      </c>
      <c r="W4415" t="s">
        <v>104</v>
      </c>
      <c r="X4415" t="str">
        <f>IF(Table1[[#This Row],[Freight_Cost]]&gt;50000,"High","Low")</f>
        <v>High</v>
      </c>
      <c r="Y4415" s="5" t="str">
        <f>IF(Table1[[#This Row],[Profit]]&gt;10000,"Good","Average")</f>
        <v>Average</v>
      </c>
      <c r="Z4415" s="5" t="str" cm="1">
        <f t="array" ref="Z4415">_xlfn.IFS(K4415&lt;=5,"Excellent",K4415&lt;=10,"Good",TRUE,"Delayed")</f>
        <v>Excellent</v>
      </c>
      <c r="AA4415" s="5" t="str">
        <f>_xlfn.XLOOKUP(Table1[[#This Row],[Shipment_ID]],A:A,E:E)</f>
        <v>ONE</v>
      </c>
      <c r="AB4415" s="5">
        <f t="shared" si="68"/>
        <v>5922.2</v>
      </c>
    </row>
    <row r="4416" spans="1:28">
      <c r="A4416" t="s">
        <v>4610</v>
      </c>
      <c r="B4416" s="1">
        <v>45953</v>
      </c>
      <c r="C4416" t="s">
        <v>29</v>
      </c>
      <c r="D4416" t="s">
        <v>41</v>
      </c>
      <c r="E4416" t="s">
        <v>99</v>
      </c>
      <c r="F4416" t="s">
        <v>32</v>
      </c>
      <c r="G4416" t="s">
        <v>90</v>
      </c>
      <c r="H4416">
        <v>22.17</v>
      </c>
      <c r="I4416">
        <v>514</v>
      </c>
      <c r="J4416">
        <v>87.89</v>
      </c>
      <c r="K4416">
        <v>3</v>
      </c>
      <c r="L4416" t="s">
        <v>34</v>
      </c>
      <c r="M4416" t="s">
        <v>35</v>
      </c>
      <c r="N4416">
        <v>45667.8</v>
      </c>
      <c r="O4416" t="s">
        <v>191</v>
      </c>
      <c r="P4416" t="s">
        <v>37</v>
      </c>
      <c r="Q4416">
        <v>86.64</v>
      </c>
      <c r="R4416">
        <v>1914.8</v>
      </c>
      <c r="S4416">
        <v>2663.95</v>
      </c>
      <c r="T4416">
        <v>5043.26</v>
      </c>
      <c r="U4416" t="str">
        <f>TEXT(Table1[[#This Row],[Booking_Date]],"mmm")</f>
        <v>Oct</v>
      </c>
      <c r="V4416">
        <f>YEAR(Table1[[#This Row],[Booking_Date]])</f>
        <v>2025</v>
      </c>
      <c r="W4416" t="s">
        <v>104</v>
      </c>
      <c r="X4416" t="str">
        <f>IF(Table1[[#This Row],[Freight_Cost]]&gt;50000,"High","Low")</f>
        <v>Low</v>
      </c>
      <c r="Y4416" s="5" t="str">
        <f>IF(Table1[[#This Row],[Profit]]&gt;10000,"Good","Average")</f>
        <v>Average</v>
      </c>
      <c r="Z4416" s="5" t="str" cm="1">
        <f t="array" ref="Z4416">_xlfn.IFS(K4416&lt;=5,"Excellent",K4416&lt;=10,"Good",TRUE,"Delayed")</f>
        <v>Excellent</v>
      </c>
      <c r="AA4416" s="5" t="str">
        <f>_xlfn.XLOOKUP(Table1[[#This Row],[Shipment_ID]],A:A,E:E)</f>
        <v>ONE</v>
      </c>
      <c r="AB4416" s="5">
        <f t="shared" si="68"/>
        <v>5043.26</v>
      </c>
    </row>
    <row r="4417" spans="1:28">
      <c r="A4417" t="s">
        <v>4611</v>
      </c>
      <c r="B4417" s="1">
        <v>45723</v>
      </c>
      <c r="C4417" t="s">
        <v>40</v>
      </c>
      <c r="D4417" t="s">
        <v>56</v>
      </c>
      <c r="E4417" t="s">
        <v>57</v>
      </c>
      <c r="F4417" t="s">
        <v>58</v>
      </c>
      <c r="G4417" t="s">
        <v>67</v>
      </c>
      <c r="H4417">
        <v>25.34</v>
      </c>
      <c r="I4417">
        <v>2203</v>
      </c>
      <c r="J4417">
        <v>89.29</v>
      </c>
      <c r="K4417">
        <v>5</v>
      </c>
      <c r="L4417" t="s">
        <v>44</v>
      </c>
      <c r="M4417" t="s">
        <v>60</v>
      </c>
      <c r="N4417">
        <v>71956.800000000003</v>
      </c>
      <c r="O4417" t="s">
        <v>287</v>
      </c>
      <c r="P4417" t="s">
        <v>37</v>
      </c>
      <c r="Q4417">
        <v>86.09</v>
      </c>
      <c r="R4417">
        <v>5419.6</v>
      </c>
      <c r="S4417">
        <v>2228.86</v>
      </c>
      <c r="T4417">
        <v>9322.6299999999992</v>
      </c>
      <c r="U4417" t="str">
        <f>TEXT(Table1[[#This Row],[Booking_Date]],"mmm")</f>
        <v>Mar</v>
      </c>
      <c r="V4417">
        <f>YEAR(Table1[[#This Row],[Booking_Date]])</f>
        <v>2025</v>
      </c>
      <c r="W4417" t="s">
        <v>38</v>
      </c>
      <c r="X4417" t="str">
        <f>IF(Table1[[#This Row],[Freight_Cost]]&gt;50000,"High","Low")</f>
        <v>High</v>
      </c>
      <c r="Y4417" s="5" t="str">
        <f>IF(Table1[[#This Row],[Profit]]&gt;10000,"Good","Average")</f>
        <v>Average</v>
      </c>
      <c r="Z4417" s="5" t="str" cm="1">
        <f t="array" ref="Z4417">_xlfn.IFS(K4417&lt;=5,"Excellent",K4417&lt;=10,"Good",TRUE,"Delayed")</f>
        <v>Excellent</v>
      </c>
      <c r="AA4417" s="5" t="str">
        <f>_xlfn.XLOOKUP(Table1[[#This Row],[Shipment_ID]],A:A,E:E)</f>
        <v>Evergreen</v>
      </c>
      <c r="AB4417" s="5">
        <f t="shared" si="68"/>
        <v>9322.6299999999992</v>
      </c>
    </row>
    <row r="4418" spans="1:28">
      <c r="A4418" t="s">
        <v>4612</v>
      </c>
      <c r="B4418" s="1">
        <v>45456</v>
      </c>
      <c r="C4418" t="s">
        <v>115</v>
      </c>
      <c r="D4418" t="s">
        <v>30</v>
      </c>
      <c r="E4418" t="s">
        <v>31</v>
      </c>
      <c r="F4418" t="s">
        <v>32</v>
      </c>
      <c r="G4418" t="s">
        <v>52</v>
      </c>
      <c r="H4418">
        <v>12.02</v>
      </c>
      <c r="I4418">
        <v>1950</v>
      </c>
      <c r="J4418">
        <v>94.74</v>
      </c>
      <c r="K4418">
        <v>4</v>
      </c>
      <c r="L4418" t="s">
        <v>68</v>
      </c>
      <c r="M4418" t="s">
        <v>45</v>
      </c>
      <c r="N4418">
        <v>49586.8</v>
      </c>
      <c r="O4418" t="s">
        <v>204</v>
      </c>
      <c r="P4418" t="s">
        <v>47</v>
      </c>
      <c r="Q4418">
        <v>84.5</v>
      </c>
      <c r="R4418">
        <v>4380.8</v>
      </c>
      <c r="S4418">
        <v>3798.3</v>
      </c>
      <c r="T4418">
        <v>5670.64</v>
      </c>
      <c r="U4418" t="str">
        <f>TEXT(Table1[[#This Row],[Booking_Date]],"mmm")</f>
        <v>Jun</v>
      </c>
      <c r="V4418">
        <f>YEAR(Table1[[#This Row],[Booking_Date]])</f>
        <v>2024</v>
      </c>
      <c r="W4418" t="s">
        <v>75</v>
      </c>
      <c r="X4418" t="str">
        <f>IF(Table1[[#This Row],[Freight_Cost]]&gt;50000,"High","Low")</f>
        <v>Low</v>
      </c>
      <c r="Y4418" s="5" t="str">
        <f>IF(Table1[[#This Row],[Profit]]&gt;10000,"Good","Average")</f>
        <v>Average</v>
      </c>
      <c r="Z4418" s="5" t="str" cm="1">
        <f t="array" ref="Z4418">_xlfn.IFS(K4418&lt;=5,"Excellent",K4418&lt;=10,"Good",TRUE,"Delayed")</f>
        <v>Excellent</v>
      </c>
      <c r="AA4418" s="5" t="str">
        <f>_xlfn.XLOOKUP(Table1[[#This Row],[Shipment_ID]],A:A,E:E)</f>
        <v>Hapag-Lloyd</v>
      </c>
      <c r="AB4418" s="5">
        <f t="shared" ref="AB4418:AB4481" si="69">INDEX(T:T,MATCH(A4418,A:A,0))</f>
        <v>5670.64</v>
      </c>
    </row>
    <row r="4419" spans="1:28">
      <c r="A4419" t="s">
        <v>4613</v>
      </c>
      <c r="B4419" s="1">
        <v>45815</v>
      </c>
      <c r="C4419" t="s">
        <v>115</v>
      </c>
      <c r="D4419" t="s">
        <v>30</v>
      </c>
      <c r="E4419" t="s">
        <v>99</v>
      </c>
      <c r="F4419" t="s">
        <v>58</v>
      </c>
      <c r="G4419" t="s">
        <v>84</v>
      </c>
      <c r="H4419">
        <v>17.149999999999999</v>
      </c>
      <c r="I4419">
        <v>983</v>
      </c>
      <c r="J4419">
        <v>85.55</v>
      </c>
      <c r="K4419">
        <v>4</v>
      </c>
      <c r="L4419" t="s">
        <v>34</v>
      </c>
      <c r="M4419" t="s">
        <v>60</v>
      </c>
      <c r="N4419">
        <v>54497</v>
      </c>
      <c r="O4419" t="s">
        <v>189</v>
      </c>
      <c r="P4419" t="s">
        <v>62</v>
      </c>
      <c r="Q4419">
        <v>81.02</v>
      </c>
      <c r="R4419">
        <v>2652</v>
      </c>
      <c r="S4419">
        <v>3710.12</v>
      </c>
      <c r="T4419">
        <v>9543.14</v>
      </c>
      <c r="U4419" t="str">
        <f>TEXT(Table1[[#This Row],[Booking_Date]],"mmm")</f>
        <v>Jun</v>
      </c>
      <c r="V4419">
        <f>YEAR(Table1[[#This Row],[Booking_Date]])</f>
        <v>2025</v>
      </c>
      <c r="W4419" t="s">
        <v>75</v>
      </c>
      <c r="X4419" t="str">
        <f>IF(Table1[[#This Row],[Freight_Cost]]&gt;50000,"High","Low")</f>
        <v>High</v>
      </c>
      <c r="Y4419" s="5" t="str">
        <f>IF(Table1[[#This Row],[Profit]]&gt;10000,"Good","Average")</f>
        <v>Average</v>
      </c>
      <c r="Z4419" s="5" t="str" cm="1">
        <f t="array" ref="Z4419">_xlfn.IFS(K4419&lt;=5,"Excellent",K4419&lt;=10,"Good",TRUE,"Delayed")</f>
        <v>Excellent</v>
      </c>
      <c r="AA4419" s="5" t="str">
        <f>_xlfn.XLOOKUP(Table1[[#This Row],[Shipment_ID]],A:A,E:E)</f>
        <v>ONE</v>
      </c>
      <c r="AB4419" s="5">
        <f t="shared" si="69"/>
        <v>9543.14</v>
      </c>
    </row>
    <row r="4420" spans="1:28">
      <c r="A4420" t="s">
        <v>4614</v>
      </c>
      <c r="B4420" s="1">
        <v>46008</v>
      </c>
      <c r="C4420" t="s">
        <v>29</v>
      </c>
      <c r="D4420" t="s">
        <v>108</v>
      </c>
      <c r="E4420" t="s">
        <v>57</v>
      </c>
      <c r="F4420" t="s">
        <v>32</v>
      </c>
      <c r="G4420" t="s">
        <v>67</v>
      </c>
      <c r="H4420">
        <v>10.36</v>
      </c>
      <c r="I4420">
        <v>1871</v>
      </c>
      <c r="J4420">
        <v>89.81</v>
      </c>
      <c r="K4420">
        <v>5</v>
      </c>
      <c r="L4420" t="s">
        <v>68</v>
      </c>
      <c r="M4420" t="s">
        <v>35</v>
      </c>
      <c r="N4420">
        <v>49053.2</v>
      </c>
      <c r="O4420" t="s">
        <v>307</v>
      </c>
      <c r="P4420" t="s">
        <v>70</v>
      </c>
      <c r="Q4420">
        <v>82.06</v>
      </c>
      <c r="R4420">
        <v>4156.3999999999996</v>
      </c>
      <c r="S4420">
        <v>3958.52</v>
      </c>
      <c r="T4420">
        <v>4250.7</v>
      </c>
      <c r="U4420" t="str">
        <f>TEXT(Table1[[#This Row],[Booking_Date]],"mmm")</f>
        <v>Dec</v>
      </c>
      <c r="V4420">
        <f>YEAR(Table1[[#This Row],[Booking_Date]])</f>
        <v>2025</v>
      </c>
      <c r="W4420" t="s">
        <v>104</v>
      </c>
      <c r="X4420" t="str">
        <f>IF(Table1[[#This Row],[Freight_Cost]]&gt;50000,"High","Low")</f>
        <v>Low</v>
      </c>
      <c r="Y4420" s="5" t="str">
        <f>IF(Table1[[#This Row],[Profit]]&gt;10000,"Good","Average")</f>
        <v>Average</v>
      </c>
      <c r="Z4420" s="5" t="str" cm="1">
        <f t="array" ref="Z4420">_xlfn.IFS(K4420&lt;=5,"Excellent",K4420&lt;=10,"Good",TRUE,"Delayed")</f>
        <v>Excellent</v>
      </c>
      <c r="AA4420" s="5" t="str">
        <f>_xlfn.XLOOKUP(Table1[[#This Row],[Shipment_ID]],A:A,E:E)</f>
        <v>Evergreen</v>
      </c>
      <c r="AB4420" s="5">
        <f t="shared" si="69"/>
        <v>4250.7</v>
      </c>
    </row>
    <row r="4421" spans="1:28">
      <c r="A4421" t="s">
        <v>4615</v>
      </c>
      <c r="B4421" s="1">
        <v>45944</v>
      </c>
      <c r="C4421" t="s">
        <v>40</v>
      </c>
      <c r="D4421" t="s">
        <v>30</v>
      </c>
      <c r="E4421" t="s">
        <v>66</v>
      </c>
      <c r="F4421" t="s">
        <v>58</v>
      </c>
      <c r="G4421" t="s">
        <v>43</v>
      </c>
      <c r="H4421">
        <v>20.73</v>
      </c>
      <c r="I4421">
        <v>1912</v>
      </c>
      <c r="J4421">
        <v>103.67</v>
      </c>
      <c r="K4421">
        <v>6</v>
      </c>
      <c r="L4421" t="s">
        <v>68</v>
      </c>
      <c r="M4421" t="s">
        <v>35</v>
      </c>
      <c r="N4421">
        <v>72541.399999999994</v>
      </c>
      <c r="O4421" t="s">
        <v>454</v>
      </c>
      <c r="P4421" t="s">
        <v>54</v>
      </c>
      <c r="Q4421">
        <v>82.19</v>
      </c>
      <c r="R4421">
        <v>4653.2</v>
      </c>
      <c r="S4421">
        <v>4424.6000000000004</v>
      </c>
      <c r="T4421">
        <v>9028.9</v>
      </c>
      <c r="U4421" t="str">
        <f>TEXT(Table1[[#This Row],[Booking_Date]],"mmm")</f>
        <v>Oct</v>
      </c>
      <c r="V4421">
        <f>YEAR(Table1[[#This Row],[Booking_Date]])</f>
        <v>2025</v>
      </c>
      <c r="W4421" t="s">
        <v>104</v>
      </c>
      <c r="X4421" t="str">
        <f>IF(Table1[[#This Row],[Freight_Cost]]&gt;50000,"High","Low")</f>
        <v>High</v>
      </c>
      <c r="Y4421" s="5" t="str">
        <f>IF(Table1[[#This Row],[Profit]]&gt;10000,"Good","Average")</f>
        <v>Average</v>
      </c>
      <c r="Z4421" s="5" t="str" cm="1">
        <f t="array" ref="Z4421">_xlfn.IFS(K4421&lt;=5,"Excellent",K4421&lt;=10,"Good",TRUE,"Delayed")</f>
        <v>Good</v>
      </c>
      <c r="AA4421" s="5" t="str">
        <f>_xlfn.XLOOKUP(Table1[[#This Row],[Shipment_ID]],A:A,E:E)</f>
        <v>COSCO</v>
      </c>
      <c r="AB4421" s="5">
        <f t="shared" si="69"/>
        <v>9028.9</v>
      </c>
    </row>
    <row r="4422" spans="1:28">
      <c r="A4422" t="s">
        <v>4616</v>
      </c>
      <c r="B4422" s="1">
        <v>45907</v>
      </c>
      <c r="C4422" t="s">
        <v>89</v>
      </c>
      <c r="D4422" t="s">
        <v>56</v>
      </c>
      <c r="E4422" t="s">
        <v>31</v>
      </c>
      <c r="F4422" t="s">
        <v>32</v>
      </c>
      <c r="G4422" t="s">
        <v>43</v>
      </c>
      <c r="H4422">
        <v>24.75</v>
      </c>
      <c r="I4422">
        <v>2208</v>
      </c>
      <c r="J4422">
        <v>95.35</v>
      </c>
      <c r="K4422">
        <v>5</v>
      </c>
      <c r="L4422" t="s">
        <v>68</v>
      </c>
      <c r="M4422" t="s">
        <v>45</v>
      </c>
      <c r="N4422">
        <v>64213</v>
      </c>
      <c r="O4422" t="s">
        <v>336</v>
      </c>
      <c r="P4422" t="s">
        <v>74</v>
      </c>
      <c r="Q4422">
        <v>82.82</v>
      </c>
      <c r="R4422">
        <v>5406</v>
      </c>
      <c r="S4422">
        <v>3223.41</v>
      </c>
      <c r="T4422">
        <v>8831.17</v>
      </c>
      <c r="U4422" t="str">
        <f>TEXT(Table1[[#This Row],[Booking_Date]],"mmm")</f>
        <v>Sep</v>
      </c>
      <c r="V4422">
        <f>YEAR(Table1[[#This Row],[Booking_Date]])</f>
        <v>2025</v>
      </c>
      <c r="W4422" t="s">
        <v>48</v>
      </c>
      <c r="X4422" t="str">
        <f>IF(Table1[[#This Row],[Freight_Cost]]&gt;50000,"High","Low")</f>
        <v>High</v>
      </c>
      <c r="Y4422" s="5" t="str">
        <f>IF(Table1[[#This Row],[Profit]]&gt;10000,"Good","Average")</f>
        <v>Average</v>
      </c>
      <c r="Z4422" s="5" t="str" cm="1">
        <f t="array" ref="Z4422">_xlfn.IFS(K4422&lt;=5,"Excellent",K4422&lt;=10,"Good",TRUE,"Delayed")</f>
        <v>Excellent</v>
      </c>
      <c r="AA4422" s="5" t="str">
        <f>_xlfn.XLOOKUP(Table1[[#This Row],[Shipment_ID]],A:A,E:E)</f>
        <v>Hapag-Lloyd</v>
      </c>
      <c r="AB4422" s="5">
        <f t="shared" si="69"/>
        <v>8831.17</v>
      </c>
    </row>
    <row r="4423" spans="1:28">
      <c r="A4423" t="s">
        <v>4617</v>
      </c>
      <c r="B4423" s="1">
        <v>45791</v>
      </c>
      <c r="C4423" t="s">
        <v>50</v>
      </c>
      <c r="D4423" t="s">
        <v>72</v>
      </c>
      <c r="E4423" t="s">
        <v>66</v>
      </c>
      <c r="F4423" t="s">
        <v>32</v>
      </c>
      <c r="G4423" t="s">
        <v>59</v>
      </c>
      <c r="H4423">
        <v>19.78</v>
      </c>
      <c r="I4423">
        <v>641</v>
      </c>
      <c r="J4423">
        <v>99.66</v>
      </c>
      <c r="K4423">
        <v>2</v>
      </c>
      <c r="L4423" t="s">
        <v>68</v>
      </c>
      <c r="M4423" t="s">
        <v>35</v>
      </c>
      <c r="N4423">
        <v>43953.2</v>
      </c>
      <c r="O4423" t="s">
        <v>224</v>
      </c>
      <c r="P4423" t="s">
        <v>78</v>
      </c>
      <c r="Q4423">
        <v>84.51</v>
      </c>
      <c r="R4423">
        <v>2073.1999999999998</v>
      </c>
      <c r="S4423">
        <v>2271.34</v>
      </c>
      <c r="T4423">
        <v>7502.85</v>
      </c>
      <c r="U4423" t="str">
        <f>TEXT(Table1[[#This Row],[Booking_Date]],"mmm")</f>
        <v>May</v>
      </c>
      <c r="V4423">
        <f>YEAR(Table1[[#This Row],[Booking_Date]])</f>
        <v>2025</v>
      </c>
      <c r="W4423" t="s">
        <v>75</v>
      </c>
      <c r="X4423" t="str">
        <f>IF(Table1[[#This Row],[Freight_Cost]]&gt;50000,"High","Low")</f>
        <v>Low</v>
      </c>
      <c r="Y4423" s="5" t="str">
        <f>IF(Table1[[#This Row],[Profit]]&gt;10000,"Good","Average")</f>
        <v>Average</v>
      </c>
      <c r="Z4423" s="5" t="str" cm="1">
        <f t="array" ref="Z4423">_xlfn.IFS(K4423&lt;=5,"Excellent",K4423&lt;=10,"Good",TRUE,"Delayed")</f>
        <v>Excellent</v>
      </c>
      <c r="AA4423" s="5" t="str">
        <f>_xlfn.XLOOKUP(Table1[[#This Row],[Shipment_ID]],A:A,E:E)</f>
        <v>COSCO</v>
      </c>
      <c r="AB4423" s="5">
        <f t="shared" si="69"/>
        <v>7502.85</v>
      </c>
    </row>
    <row r="4424" spans="1:28">
      <c r="A4424" t="s">
        <v>4618</v>
      </c>
      <c r="B4424" s="1">
        <v>45363</v>
      </c>
      <c r="C4424" t="s">
        <v>115</v>
      </c>
      <c r="D4424" t="s">
        <v>41</v>
      </c>
      <c r="E4424" t="s">
        <v>99</v>
      </c>
      <c r="F4424" t="s">
        <v>32</v>
      </c>
      <c r="G4424" t="s">
        <v>52</v>
      </c>
      <c r="H4424">
        <v>17.920000000000002</v>
      </c>
      <c r="I4424">
        <v>2557</v>
      </c>
      <c r="J4424">
        <v>101.47</v>
      </c>
      <c r="K4424">
        <v>8</v>
      </c>
      <c r="L4424" t="s">
        <v>68</v>
      </c>
      <c r="M4424" t="s">
        <v>45</v>
      </c>
      <c r="N4424">
        <v>62988.4</v>
      </c>
      <c r="O4424" t="s">
        <v>410</v>
      </c>
      <c r="P4424" t="s">
        <v>47</v>
      </c>
      <c r="Q4424">
        <v>88.77</v>
      </c>
      <c r="R4424">
        <v>5830.8</v>
      </c>
      <c r="S4424">
        <v>1737.14</v>
      </c>
      <c r="T4424">
        <v>10202.86</v>
      </c>
      <c r="U4424" t="str">
        <f>TEXT(Table1[[#This Row],[Booking_Date]],"mmm")</f>
        <v>Mar</v>
      </c>
      <c r="V4424">
        <f>YEAR(Table1[[#This Row],[Booking_Date]])</f>
        <v>2024</v>
      </c>
      <c r="W4424" t="s">
        <v>38</v>
      </c>
      <c r="X4424" t="str">
        <f>IF(Table1[[#This Row],[Freight_Cost]]&gt;50000,"High","Low")</f>
        <v>High</v>
      </c>
      <c r="Y4424" s="5" t="str">
        <f>IF(Table1[[#This Row],[Profit]]&gt;10000,"Good","Average")</f>
        <v>Good</v>
      </c>
      <c r="Z4424" s="5" t="str" cm="1">
        <f t="array" ref="Z4424">_xlfn.IFS(K4424&lt;=5,"Excellent",K4424&lt;=10,"Good",TRUE,"Delayed")</f>
        <v>Good</v>
      </c>
      <c r="AA4424" s="5" t="str">
        <f>_xlfn.XLOOKUP(Table1[[#This Row],[Shipment_ID]],A:A,E:E)</f>
        <v>ONE</v>
      </c>
      <c r="AB4424" s="5">
        <f t="shared" si="69"/>
        <v>10202.86</v>
      </c>
    </row>
    <row r="4425" spans="1:28">
      <c r="A4425" t="s">
        <v>4619</v>
      </c>
      <c r="B4425" s="1">
        <v>45503</v>
      </c>
      <c r="C4425" t="s">
        <v>121</v>
      </c>
      <c r="D4425" t="s">
        <v>108</v>
      </c>
      <c r="E4425" t="s">
        <v>42</v>
      </c>
      <c r="F4425" t="s">
        <v>58</v>
      </c>
      <c r="G4425" t="s">
        <v>90</v>
      </c>
      <c r="H4425">
        <v>15.58</v>
      </c>
      <c r="I4425">
        <v>2161</v>
      </c>
      <c r="J4425">
        <v>99.18</v>
      </c>
      <c r="K4425">
        <v>6</v>
      </c>
      <c r="L4425" t="s">
        <v>34</v>
      </c>
      <c r="M4425" t="s">
        <v>45</v>
      </c>
      <c r="N4425">
        <v>70355.600000000006</v>
      </c>
      <c r="O4425" t="s">
        <v>97</v>
      </c>
      <c r="P4425" t="s">
        <v>74</v>
      </c>
      <c r="Q4425">
        <v>85.02</v>
      </c>
      <c r="R4425">
        <v>4945.2</v>
      </c>
      <c r="S4425">
        <v>2922.01</v>
      </c>
      <c r="T4425">
        <v>5848.13</v>
      </c>
      <c r="U4425" t="str">
        <f>TEXT(Table1[[#This Row],[Booking_Date]],"mmm")</f>
        <v>Jul</v>
      </c>
      <c r="V4425">
        <f>YEAR(Table1[[#This Row],[Booking_Date]])</f>
        <v>2024</v>
      </c>
      <c r="W4425" t="s">
        <v>48</v>
      </c>
      <c r="X4425" t="str">
        <f>IF(Table1[[#This Row],[Freight_Cost]]&gt;50000,"High","Low")</f>
        <v>High</v>
      </c>
      <c r="Y4425" s="5" t="str">
        <f>IF(Table1[[#This Row],[Profit]]&gt;10000,"Good","Average")</f>
        <v>Average</v>
      </c>
      <c r="Z4425" s="5" t="str" cm="1">
        <f t="array" ref="Z4425">_xlfn.IFS(K4425&lt;=5,"Excellent",K4425&lt;=10,"Good",TRUE,"Delayed")</f>
        <v>Good</v>
      </c>
      <c r="AA4425" s="5" t="str">
        <f>_xlfn.XLOOKUP(Table1[[#This Row],[Shipment_ID]],A:A,E:E)</f>
        <v>CMA CGM</v>
      </c>
      <c r="AB4425" s="5">
        <f t="shared" si="69"/>
        <v>5848.13</v>
      </c>
    </row>
    <row r="4426" spans="1:28">
      <c r="A4426" t="s">
        <v>4620</v>
      </c>
      <c r="B4426" s="1">
        <v>45763</v>
      </c>
      <c r="C4426" t="s">
        <v>89</v>
      </c>
      <c r="D4426" t="s">
        <v>41</v>
      </c>
      <c r="E4426" t="s">
        <v>102</v>
      </c>
      <c r="F4426" t="s">
        <v>32</v>
      </c>
      <c r="G4426" t="s">
        <v>43</v>
      </c>
      <c r="H4426">
        <v>18.45</v>
      </c>
      <c r="I4426">
        <v>2017</v>
      </c>
      <c r="J4426">
        <v>98.13</v>
      </c>
      <c r="K4426">
        <v>5</v>
      </c>
      <c r="L4426" t="s">
        <v>34</v>
      </c>
      <c r="M4426" t="s">
        <v>60</v>
      </c>
      <c r="N4426">
        <v>57584.6</v>
      </c>
      <c r="O4426" t="s">
        <v>172</v>
      </c>
      <c r="P4426" t="s">
        <v>74</v>
      </c>
      <c r="Q4426">
        <v>84.05</v>
      </c>
      <c r="R4426">
        <v>4772</v>
      </c>
      <c r="S4426">
        <v>1949.23</v>
      </c>
      <c r="T4426">
        <v>8887.49</v>
      </c>
      <c r="U4426" t="str">
        <f>TEXT(Table1[[#This Row],[Booking_Date]],"mmm")</f>
        <v>Apr</v>
      </c>
      <c r="V4426">
        <f>YEAR(Table1[[#This Row],[Booking_Date]])</f>
        <v>2025</v>
      </c>
      <c r="W4426" t="s">
        <v>75</v>
      </c>
      <c r="X4426" t="str">
        <f>IF(Table1[[#This Row],[Freight_Cost]]&gt;50000,"High","Low")</f>
        <v>High</v>
      </c>
      <c r="Y4426" s="5" t="str">
        <f>IF(Table1[[#This Row],[Profit]]&gt;10000,"Good","Average")</f>
        <v>Average</v>
      </c>
      <c r="Z4426" s="5" t="str" cm="1">
        <f t="array" ref="Z4426">_xlfn.IFS(K4426&lt;=5,"Excellent",K4426&lt;=10,"Good",TRUE,"Delayed")</f>
        <v>Excellent</v>
      </c>
      <c r="AA4426" s="5" t="str">
        <f>_xlfn.XLOOKUP(Table1[[#This Row],[Shipment_ID]],A:A,E:E)</f>
        <v>Maersk</v>
      </c>
      <c r="AB4426" s="5">
        <f t="shared" si="69"/>
        <v>8887.49</v>
      </c>
    </row>
    <row r="4427" spans="1:28">
      <c r="A4427" t="s">
        <v>4621</v>
      </c>
      <c r="B4427" s="1">
        <v>45814</v>
      </c>
      <c r="C4427" t="s">
        <v>89</v>
      </c>
      <c r="D4427" t="s">
        <v>72</v>
      </c>
      <c r="E4427" t="s">
        <v>42</v>
      </c>
      <c r="F4427" t="s">
        <v>58</v>
      </c>
      <c r="G4427" t="s">
        <v>90</v>
      </c>
      <c r="H4427">
        <v>13.01</v>
      </c>
      <c r="I4427">
        <v>2367</v>
      </c>
      <c r="J4427">
        <v>98.01</v>
      </c>
      <c r="K4427">
        <v>5</v>
      </c>
      <c r="L4427" t="s">
        <v>44</v>
      </c>
      <c r="M4427" t="s">
        <v>45</v>
      </c>
      <c r="N4427">
        <v>65374.2</v>
      </c>
      <c r="O4427" t="s">
        <v>240</v>
      </c>
      <c r="P4427" t="s">
        <v>70</v>
      </c>
      <c r="Q4427">
        <v>88.66</v>
      </c>
      <c r="R4427">
        <v>5254.4</v>
      </c>
      <c r="S4427">
        <v>4468.97</v>
      </c>
      <c r="T4427">
        <v>11435.78</v>
      </c>
      <c r="U4427" t="str">
        <f>TEXT(Table1[[#This Row],[Booking_Date]],"mmm")</f>
        <v>Jun</v>
      </c>
      <c r="V4427">
        <f>YEAR(Table1[[#This Row],[Booking_Date]])</f>
        <v>2025</v>
      </c>
      <c r="W4427" t="s">
        <v>75</v>
      </c>
      <c r="X4427" t="str">
        <f>IF(Table1[[#This Row],[Freight_Cost]]&gt;50000,"High","Low")</f>
        <v>High</v>
      </c>
      <c r="Y4427" s="5" t="str">
        <f>IF(Table1[[#This Row],[Profit]]&gt;10000,"Good","Average")</f>
        <v>Good</v>
      </c>
      <c r="Z4427" s="5" t="str" cm="1">
        <f t="array" ref="Z4427">_xlfn.IFS(K4427&lt;=5,"Excellent",K4427&lt;=10,"Good",TRUE,"Delayed")</f>
        <v>Excellent</v>
      </c>
      <c r="AA4427" s="5" t="str">
        <f>_xlfn.XLOOKUP(Table1[[#This Row],[Shipment_ID]],A:A,E:E)</f>
        <v>CMA CGM</v>
      </c>
      <c r="AB4427" s="5">
        <f t="shared" si="69"/>
        <v>11435.78</v>
      </c>
    </row>
    <row r="4428" spans="1:28">
      <c r="A4428" t="s">
        <v>4622</v>
      </c>
      <c r="B4428" s="1">
        <v>46000</v>
      </c>
      <c r="C4428" t="s">
        <v>89</v>
      </c>
      <c r="D4428" t="s">
        <v>108</v>
      </c>
      <c r="E4428" t="s">
        <v>66</v>
      </c>
      <c r="F4428" t="s">
        <v>58</v>
      </c>
      <c r="G4428" t="s">
        <v>59</v>
      </c>
      <c r="H4428">
        <v>13.26</v>
      </c>
      <c r="I4428">
        <v>452</v>
      </c>
      <c r="J4428">
        <v>85.29</v>
      </c>
      <c r="K4428">
        <v>3</v>
      </c>
      <c r="L4428" t="s">
        <v>34</v>
      </c>
      <c r="M4428" t="s">
        <v>60</v>
      </c>
      <c r="N4428">
        <v>44592.800000000003</v>
      </c>
      <c r="O4428" t="s">
        <v>272</v>
      </c>
      <c r="P4428" t="s">
        <v>47</v>
      </c>
      <c r="Q4428">
        <v>88.82</v>
      </c>
      <c r="R4428">
        <v>1434.4</v>
      </c>
      <c r="S4428">
        <v>3687.07</v>
      </c>
      <c r="T4428">
        <v>7111.99</v>
      </c>
      <c r="U4428" t="str">
        <f>TEXT(Table1[[#This Row],[Booking_Date]],"mmm")</f>
        <v>Dec</v>
      </c>
      <c r="V4428">
        <f>YEAR(Table1[[#This Row],[Booking_Date]])</f>
        <v>2025</v>
      </c>
      <c r="W4428" t="s">
        <v>104</v>
      </c>
      <c r="X4428" t="str">
        <f>IF(Table1[[#This Row],[Freight_Cost]]&gt;50000,"High","Low")</f>
        <v>Low</v>
      </c>
      <c r="Y4428" s="5" t="str">
        <f>IF(Table1[[#This Row],[Profit]]&gt;10000,"Good","Average")</f>
        <v>Average</v>
      </c>
      <c r="Z4428" s="5" t="str" cm="1">
        <f t="array" ref="Z4428">_xlfn.IFS(K4428&lt;=5,"Excellent",K4428&lt;=10,"Good",TRUE,"Delayed")</f>
        <v>Excellent</v>
      </c>
      <c r="AA4428" s="5" t="str">
        <f>_xlfn.XLOOKUP(Table1[[#This Row],[Shipment_ID]],A:A,E:E)</f>
        <v>COSCO</v>
      </c>
      <c r="AB4428" s="5">
        <f t="shared" si="69"/>
        <v>7111.99</v>
      </c>
    </row>
    <row r="4429" spans="1:28">
      <c r="A4429" t="s">
        <v>4623</v>
      </c>
      <c r="B4429" s="1">
        <v>45787</v>
      </c>
      <c r="C4429" t="s">
        <v>64</v>
      </c>
      <c r="D4429" t="s">
        <v>82</v>
      </c>
      <c r="E4429" t="s">
        <v>42</v>
      </c>
      <c r="F4429" t="s">
        <v>32</v>
      </c>
      <c r="G4429" t="s">
        <v>52</v>
      </c>
      <c r="H4429">
        <v>17.48</v>
      </c>
      <c r="I4429">
        <v>2657</v>
      </c>
      <c r="J4429">
        <v>104.89</v>
      </c>
      <c r="K4429">
        <v>7</v>
      </c>
      <c r="L4429" t="s">
        <v>44</v>
      </c>
      <c r="M4429" t="s">
        <v>60</v>
      </c>
      <c r="N4429">
        <v>60202.8</v>
      </c>
      <c r="O4429" t="s">
        <v>224</v>
      </c>
      <c r="P4429" t="s">
        <v>70</v>
      </c>
      <c r="Q4429">
        <v>83.94</v>
      </c>
      <c r="R4429">
        <v>6013.2</v>
      </c>
      <c r="S4429">
        <v>3556.55</v>
      </c>
      <c r="T4429">
        <v>6968.53</v>
      </c>
      <c r="U4429" t="str">
        <f>TEXT(Table1[[#This Row],[Booking_Date]],"mmm")</f>
        <v>May</v>
      </c>
      <c r="V4429">
        <f>YEAR(Table1[[#This Row],[Booking_Date]])</f>
        <v>2025</v>
      </c>
      <c r="W4429" t="s">
        <v>75</v>
      </c>
      <c r="X4429" t="str">
        <f>IF(Table1[[#This Row],[Freight_Cost]]&gt;50000,"High","Low")</f>
        <v>High</v>
      </c>
      <c r="Y4429" s="5" t="str">
        <f>IF(Table1[[#This Row],[Profit]]&gt;10000,"Good","Average")</f>
        <v>Average</v>
      </c>
      <c r="Z4429" s="5" t="str" cm="1">
        <f t="array" ref="Z4429">_xlfn.IFS(K4429&lt;=5,"Excellent",K4429&lt;=10,"Good",TRUE,"Delayed")</f>
        <v>Good</v>
      </c>
      <c r="AA4429" s="5" t="str">
        <f>_xlfn.XLOOKUP(Table1[[#This Row],[Shipment_ID]],A:A,E:E)</f>
        <v>CMA CGM</v>
      </c>
      <c r="AB4429" s="5">
        <f t="shared" si="69"/>
        <v>6968.53</v>
      </c>
    </row>
    <row r="4430" spans="1:28">
      <c r="A4430" t="s">
        <v>4624</v>
      </c>
      <c r="B4430" s="1">
        <v>46173</v>
      </c>
      <c r="C4430" t="s">
        <v>89</v>
      </c>
      <c r="D4430" t="s">
        <v>82</v>
      </c>
      <c r="E4430" t="s">
        <v>57</v>
      </c>
      <c r="F4430" t="s">
        <v>32</v>
      </c>
      <c r="G4430" t="s">
        <v>59</v>
      </c>
      <c r="H4430">
        <v>22.12</v>
      </c>
      <c r="I4430">
        <v>816</v>
      </c>
      <c r="J4430">
        <v>97.98</v>
      </c>
      <c r="K4430">
        <v>3</v>
      </c>
      <c r="L4430" t="s">
        <v>68</v>
      </c>
      <c r="M4430" t="s">
        <v>60</v>
      </c>
      <c r="N4430">
        <v>43957.599999999999</v>
      </c>
      <c r="O4430" t="s">
        <v>531</v>
      </c>
      <c r="P4430" t="s">
        <v>62</v>
      </c>
      <c r="Q4430">
        <v>84.38</v>
      </c>
      <c r="R4430">
        <v>2516.8000000000002</v>
      </c>
      <c r="S4430">
        <v>4240.93</v>
      </c>
      <c r="T4430">
        <v>4716.12</v>
      </c>
      <c r="U4430" t="str">
        <f>TEXT(Table1[[#This Row],[Booking_Date]],"mmm")</f>
        <v>May</v>
      </c>
      <c r="V4430">
        <f>YEAR(Table1[[#This Row],[Booking_Date]])</f>
        <v>2026</v>
      </c>
      <c r="W4430" t="s">
        <v>75</v>
      </c>
      <c r="X4430" t="str">
        <f>IF(Table1[[#This Row],[Freight_Cost]]&gt;50000,"High","Low")</f>
        <v>Low</v>
      </c>
      <c r="Y4430" s="5" t="str">
        <f>IF(Table1[[#This Row],[Profit]]&gt;10000,"Good","Average")</f>
        <v>Average</v>
      </c>
      <c r="Z4430" s="5" t="str" cm="1">
        <f t="array" ref="Z4430">_xlfn.IFS(K4430&lt;=5,"Excellent",K4430&lt;=10,"Good",TRUE,"Delayed")</f>
        <v>Excellent</v>
      </c>
      <c r="AA4430" s="5" t="str">
        <f>_xlfn.XLOOKUP(Table1[[#This Row],[Shipment_ID]],A:A,E:E)</f>
        <v>Evergreen</v>
      </c>
      <c r="AB4430" s="5">
        <f t="shared" si="69"/>
        <v>4716.12</v>
      </c>
    </row>
    <row r="4431" spans="1:28">
      <c r="A4431" t="s">
        <v>4625</v>
      </c>
      <c r="B4431" s="1">
        <v>45725</v>
      </c>
      <c r="C4431" t="s">
        <v>89</v>
      </c>
      <c r="D4431" t="s">
        <v>82</v>
      </c>
      <c r="E4431" t="s">
        <v>66</v>
      </c>
      <c r="F4431" t="s">
        <v>58</v>
      </c>
      <c r="G4431" t="s">
        <v>33</v>
      </c>
      <c r="H4431">
        <v>14.21</v>
      </c>
      <c r="I4431">
        <v>743</v>
      </c>
      <c r="J4431">
        <v>94.46</v>
      </c>
      <c r="K4431">
        <v>3</v>
      </c>
      <c r="L4431" t="s">
        <v>34</v>
      </c>
      <c r="M4431" t="s">
        <v>60</v>
      </c>
      <c r="N4431">
        <v>50040.2</v>
      </c>
      <c r="O4431" t="s">
        <v>385</v>
      </c>
      <c r="P4431" t="s">
        <v>37</v>
      </c>
      <c r="Q4431">
        <v>82.19</v>
      </c>
      <c r="R4431">
        <v>2054.4</v>
      </c>
      <c r="S4431">
        <v>4575.75</v>
      </c>
      <c r="T4431">
        <v>4503.4399999999996</v>
      </c>
      <c r="U4431" t="str">
        <f>TEXT(Table1[[#This Row],[Booking_Date]],"mmm")</f>
        <v>Mar</v>
      </c>
      <c r="V4431">
        <f>YEAR(Table1[[#This Row],[Booking_Date]])</f>
        <v>2025</v>
      </c>
      <c r="W4431" t="s">
        <v>38</v>
      </c>
      <c r="X4431" t="str">
        <f>IF(Table1[[#This Row],[Freight_Cost]]&gt;50000,"High","Low")</f>
        <v>High</v>
      </c>
      <c r="Y4431" s="5" t="str">
        <f>IF(Table1[[#This Row],[Profit]]&gt;10000,"Good","Average")</f>
        <v>Average</v>
      </c>
      <c r="Z4431" s="5" t="str" cm="1">
        <f t="array" ref="Z4431">_xlfn.IFS(K4431&lt;=5,"Excellent",K4431&lt;=10,"Good",TRUE,"Delayed")</f>
        <v>Excellent</v>
      </c>
      <c r="AA4431" s="5" t="str">
        <f>_xlfn.XLOOKUP(Table1[[#This Row],[Shipment_ID]],A:A,E:E)</f>
        <v>COSCO</v>
      </c>
      <c r="AB4431" s="5">
        <f t="shared" si="69"/>
        <v>4503.4399999999996</v>
      </c>
    </row>
    <row r="4432" spans="1:28">
      <c r="A4432" t="s">
        <v>4626</v>
      </c>
      <c r="B4432" s="1">
        <v>45714</v>
      </c>
      <c r="C4432" t="s">
        <v>40</v>
      </c>
      <c r="D4432" t="s">
        <v>56</v>
      </c>
      <c r="E4432" t="s">
        <v>99</v>
      </c>
      <c r="F4432" t="s">
        <v>58</v>
      </c>
      <c r="G4432" t="s">
        <v>84</v>
      </c>
      <c r="H4432">
        <v>20.8</v>
      </c>
      <c r="I4432">
        <v>1206</v>
      </c>
      <c r="J4432">
        <v>101.98</v>
      </c>
      <c r="K4432">
        <v>3</v>
      </c>
      <c r="L4432" t="s">
        <v>34</v>
      </c>
      <c r="M4432" t="s">
        <v>45</v>
      </c>
      <c r="N4432">
        <v>63929.599999999999</v>
      </c>
      <c r="O4432" t="s">
        <v>135</v>
      </c>
      <c r="P4432" t="s">
        <v>47</v>
      </c>
      <c r="Q4432">
        <v>81.27</v>
      </c>
      <c r="R4432">
        <v>3244</v>
      </c>
      <c r="S4432">
        <v>2551.85</v>
      </c>
      <c r="T4432">
        <v>9887.02</v>
      </c>
      <c r="U4432" t="str">
        <f>TEXT(Table1[[#This Row],[Booking_Date]],"mmm")</f>
        <v>Feb</v>
      </c>
      <c r="V4432">
        <f>YEAR(Table1[[#This Row],[Booking_Date]])</f>
        <v>2025</v>
      </c>
      <c r="W4432" t="s">
        <v>38</v>
      </c>
      <c r="X4432" t="str">
        <f>IF(Table1[[#This Row],[Freight_Cost]]&gt;50000,"High","Low")</f>
        <v>High</v>
      </c>
      <c r="Y4432" s="5" t="str">
        <f>IF(Table1[[#This Row],[Profit]]&gt;10000,"Good","Average")</f>
        <v>Average</v>
      </c>
      <c r="Z4432" s="5" t="str" cm="1">
        <f t="array" ref="Z4432">_xlfn.IFS(K4432&lt;=5,"Excellent",K4432&lt;=10,"Good",TRUE,"Delayed")</f>
        <v>Excellent</v>
      </c>
      <c r="AA4432" s="5" t="str">
        <f>_xlfn.XLOOKUP(Table1[[#This Row],[Shipment_ID]],A:A,E:E)</f>
        <v>ONE</v>
      </c>
      <c r="AB4432" s="5">
        <f t="shared" si="69"/>
        <v>9887.02</v>
      </c>
    </row>
    <row r="4433" spans="1:28">
      <c r="A4433" t="s">
        <v>4627</v>
      </c>
      <c r="B4433" s="1">
        <v>45373</v>
      </c>
      <c r="C4433" t="s">
        <v>50</v>
      </c>
      <c r="D4433" t="s">
        <v>51</v>
      </c>
      <c r="E4433" t="s">
        <v>57</v>
      </c>
      <c r="F4433" t="s">
        <v>58</v>
      </c>
      <c r="G4433" t="s">
        <v>59</v>
      </c>
      <c r="H4433">
        <v>10.43</v>
      </c>
      <c r="I4433">
        <v>1408</v>
      </c>
      <c r="J4433">
        <v>100.68</v>
      </c>
      <c r="K4433">
        <v>3</v>
      </c>
      <c r="L4433" t="s">
        <v>34</v>
      </c>
      <c r="M4433" t="s">
        <v>35</v>
      </c>
      <c r="N4433">
        <v>59364.6</v>
      </c>
      <c r="O4433" t="s">
        <v>197</v>
      </c>
      <c r="P4433" t="s">
        <v>74</v>
      </c>
      <c r="Q4433">
        <v>87.84</v>
      </c>
      <c r="R4433">
        <v>3233.2</v>
      </c>
      <c r="S4433">
        <v>2420.9</v>
      </c>
      <c r="T4433">
        <v>6071.86</v>
      </c>
      <c r="U4433" t="str">
        <f>TEXT(Table1[[#This Row],[Booking_Date]],"mmm")</f>
        <v>Mar</v>
      </c>
      <c r="V4433">
        <f>YEAR(Table1[[#This Row],[Booking_Date]])</f>
        <v>2024</v>
      </c>
      <c r="W4433" t="s">
        <v>38</v>
      </c>
      <c r="X4433" t="str">
        <f>IF(Table1[[#This Row],[Freight_Cost]]&gt;50000,"High","Low")</f>
        <v>High</v>
      </c>
      <c r="Y4433" s="5" t="str">
        <f>IF(Table1[[#This Row],[Profit]]&gt;10000,"Good","Average")</f>
        <v>Average</v>
      </c>
      <c r="Z4433" s="5" t="str" cm="1">
        <f t="array" ref="Z4433">_xlfn.IFS(K4433&lt;=5,"Excellent",K4433&lt;=10,"Good",TRUE,"Delayed")</f>
        <v>Excellent</v>
      </c>
      <c r="AA4433" s="5" t="str">
        <f>_xlfn.XLOOKUP(Table1[[#This Row],[Shipment_ID]],A:A,E:E)</f>
        <v>Evergreen</v>
      </c>
      <c r="AB4433" s="5">
        <f t="shared" si="69"/>
        <v>6071.86</v>
      </c>
    </row>
    <row r="4434" spans="1:28">
      <c r="A4434" t="s">
        <v>4628</v>
      </c>
      <c r="B4434" s="1">
        <v>45416</v>
      </c>
      <c r="C4434" t="s">
        <v>115</v>
      </c>
      <c r="D4434" t="s">
        <v>72</v>
      </c>
      <c r="E4434" t="s">
        <v>66</v>
      </c>
      <c r="F4434" t="s">
        <v>58</v>
      </c>
      <c r="G4434" t="s">
        <v>43</v>
      </c>
      <c r="H4434">
        <v>24.93</v>
      </c>
      <c r="I4434">
        <v>1248</v>
      </c>
      <c r="J4434">
        <v>97.88</v>
      </c>
      <c r="K4434">
        <v>5</v>
      </c>
      <c r="L4434" t="s">
        <v>68</v>
      </c>
      <c r="M4434" t="s">
        <v>35</v>
      </c>
      <c r="N4434">
        <v>67658.600000000006</v>
      </c>
      <c r="O4434" t="s">
        <v>211</v>
      </c>
      <c r="P4434" t="s">
        <v>47</v>
      </c>
      <c r="Q4434">
        <v>81.459999999999994</v>
      </c>
      <c r="R4434">
        <v>3493.2</v>
      </c>
      <c r="S4434">
        <v>3597.29</v>
      </c>
      <c r="T4434">
        <v>9559.98</v>
      </c>
      <c r="U4434" t="str">
        <f>TEXT(Table1[[#This Row],[Booking_Date]],"mmm")</f>
        <v>May</v>
      </c>
      <c r="V4434">
        <f>YEAR(Table1[[#This Row],[Booking_Date]])</f>
        <v>2024</v>
      </c>
      <c r="W4434" t="s">
        <v>75</v>
      </c>
      <c r="X4434" t="str">
        <f>IF(Table1[[#This Row],[Freight_Cost]]&gt;50000,"High","Low")</f>
        <v>High</v>
      </c>
      <c r="Y4434" s="5" t="str">
        <f>IF(Table1[[#This Row],[Profit]]&gt;10000,"Good","Average")</f>
        <v>Average</v>
      </c>
      <c r="Z4434" s="5" t="str" cm="1">
        <f t="array" ref="Z4434">_xlfn.IFS(K4434&lt;=5,"Excellent",K4434&lt;=10,"Good",TRUE,"Delayed")</f>
        <v>Excellent</v>
      </c>
      <c r="AA4434" s="5" t="str">
        <f>_xlfn.XLOOKUP(Table1[[#This Row],[Shipment_ID]],A:A,E:E)</f>
        <v>COSCO</v>
      </c>
      <c r="AB4434" s="5">
        <f t="shared" si="69"/>
        <v>9559.98</v>
      </c>
    </row>
    <row r="4435" spans="1:28">
      <c r="A4435" t="s">
        <v>4629</v>
      </c>
      <c r="B4435" s="1">
        <v>46038</v>
      </c>
      <c r="C4435" t="s">
        <v>64</v>
      </c>
      <c r="D4435" t="s">
        <v>41</v>
      </c>
      <c r="E4435" t="s">
        <v>99</v>
      </c>
      <c r="F4435" t="s">
        <v>58</v>
      </c>
      <c r="G4435" t="s">
        <v>33</v>
      </c>
      <c r="H4435">
        <v>25.36</v>
      </c>
      <c r="I4435">
        <v>629</v>
      </c>
      <c r="J4435">
        <v>97.3</v>
      </c>
      <c r="K4435">
        <v>3</v>
      </c>
      <c r="L4435" t="s">
        <v>44</v>
      </c>
      <c r="M4435" t="s">
        <v>45</v>
      </c>
      <c r="N4435">
        <v>55548</v>
      </c>
      <c r="O4435" t="s">
        <v>152</v>
      </c>
      <c r="P4435" t="s">
        <v>47</v>
      </c>
      <c r="Q4435">
        <v>87.97</v>
      </c>
      <c r="R4435">
        <v>2272.4</v>
      </c>
      <c r="S4435">
        <v>1821.66</v>
      </c>
      <c r="T4435">
        <v>5596.29</v>
      </c>
      <c r="U4435" t="str">
        <f>TEXT(Table1[[#This Row],[Booking_Date]],"mmm")</f>
        <v>Jan</v>
      </c>
      <c r="V4435">
        <f>YEAR(Table1[[#This Row],[Booking_Date]])</f>
        <v>2026</v>
      </c>
      <c r="W4435" t="s">
        <v>38</v>
      </c>
      <c r="X4435" t="str">
        <f>IF(Table1[[#This Row],[Freight_Cost]]&gt;50000,"High","Low")</f>
        <v>High</v>
      </c>
      <c r="Y4435" s="5" t="str">
        <f>IF(Table1[[#This Row],[Profit]]&gt;10000,"Good","Average")</f>
        <v>Average</v>
      </c>
      <c r="Z4435" s="5" t="str" cm="1">
        <f t="array" ref="Z4435">_xlfn.IFS(K4435&lt;=5,"Excellent",K4435&lt;=10,"Good",TRUE,"Delayed")</f>
        <v>Excellent</v>
      </c>
      <c r="AA4435" s="5" t="str">
        <f>_xlfn.XLOOKUP(Table1[[#This Row],[Shipment_ID]],A:A,E:E)</f>
        <v>ONE</v>
      </c>
      <c r="AB4435" s="5">
        <f t="shared" si="69"/>
        <v>5596.29</v>
      </c>
    </row>
    <row r="4436" spans="1:28">
      <c r="A4436" t="s">
        <v>4630</v>
      </c>
      <c r="B4436" s="1">
        <v>45865</v>
      </c>
      <c r="C4436" t="s">
        <v>89</v>
      </c>
      <c r="D4436" t="s">
        <v>82</v>
      </c>
      <c r="E4436" t="s">
        <v>31</v>
      </c>
      <c r="F4436" t="s">
        <v>58</v>
      </c>
      <c r="G4436" t="s">
        <v>43</v>
      </c>
      <c r="H4436">
        <v>18.8</v>
      </c>
      <c r="I4436">
        <v>912</v>
      </c>
      <c r="J4436">
        <v>95.78</v>
      </c>
      <c r="K4436">
        <v>3</v>
      </c>
      <c r="L4436" t="s">
        <v>34</v>
      </c>
      <c r="M4436" t="s">
        <v>35</v>
      </c>
      <c r="N4436">
        <v>60357.599999999999</v>
      </c>
      <c r="O4436" t="s">
        <v>191</v>
      </c>
      <c r="P4436" t="s">
        <v>70</v>
      </c>
      <c r="Q4436">
        <v>85.55</v>
      </c>
      <c r="R4436">
        <v>2576</v>
      </c>
      <c r="S4436">
        <v>4711.24</v>
      </c>
      <c r="T4436">
        <v>7101.63</v>
      </c>
      <c r="U4436" t="str">
        <f>TEXT(Table1[[#This Row],[Booking_Date]],"mmm")</f>
        <v>Jul</v>
      </c>
      <c r="V4436">
        <f>YEAR(Table1[[#This Row],[Booking_Date]])</f>
        <v>2025</v>
      </c>
      <c r="W4436" t="s">
        <v>48</v>
      </c>
      <c r="X4436" t="str">
        <f>IF(Table1[[#This Row],[Freight_Cost]]&gt;50000,"High","Low")</f>
        <v>High</v>
      </c>
      <c r="Y4436" s="5" t="str">
        <f>IF(Table1[[#This Row],[Profit]]&gt;10000,"Good","Average")</f>
        <v>Average</v>
      </c>
      <c r="Z4436" s="5" t="str" cm="1">
        <f t="array" ref="Z4436">_xlfn.IFS(K4436&lt;=5,"Excellent",K4436&lt;=10,"Good",TRUE,"Delayed")</f>
        <v>Excellent</v>
      </c>
      <c r="AA4436" s="5" t="str">
        <f>_xlfn.XLOOKUP(Table1[[#This Row],[Shipment_ID]],A:A,E:E)</f>
        <v>Hapag-Lloyd</v>
      </c>
      <c r="AB4436" s="5">
        <f t="shared" si="69"/>
        <v>7101.63</v>
      </c>
    </row>
    <row r="4437" spans="1:28">
      <c r="A4437" t="s">
        <v>4631</v>
      </c>
      <c r="B4437" s="1">
        <v>45406</v>
      </c>
      <c r="C4437" t="s">
        <v>64</v>
      </c>
      <c r="D4437" t="s">
        <v>108</v>
      </c>
      <c r="E4437" t="s">
        <v>102</v>
      </c>
      <c r="F4437" t="s">
        <v>58</v>
      </c>
      <c r="G4437" t="s">
        <v>33</v>
      </c>
      <c r="H4437">
        <v>19.190000000000001</v>
      </c>
      <c r="I4437">
        <v>1266</v>
      </c>
      <c r="J4437">
        <v>89.04</v>
      </c>
      <c r="K4437">
        <v>3</v>
      </c>
      <c r="L4437" t="s">
        <v>44</v>
      </c>
      <c r="M4437" t="s">
        <v>60</v>
      </c>
      <c r="N4437">
        <v>55147.8</v>
      </c>
      <c r="O4437" t="s">
        <v>487</v>
      </c>
      <c r="P4437" t="s">
        <v>54</v>
      </c>
      <c r="Q4437">
        <v>84.32</v>
      </c>
      <c r="R4437">
        <v>3299.6</v>
      </c>
      <c r="S4437">
        <v>4440.07</v>
      </c>
      <c r="T4437">
        <v>8071.09</v>
      </c>
      <c r="U4437" t="str">
        <f>TEXT(Table1[[#This Row],[Booking_Date]],"mmm")</f>
        <v>Apr</v>
      </c>
      <c r="V4437">
        <f>YEAR(Table1[[#This Row],[Booking_Date]])</f>
        <v>2024</v>
      </c>
      <c r="W4437" t="s">
        <v>75</v>
      </c>
      <c r="X4437" t="str">
        <f>IF(Table1[[#This Row],[Freight_Cost]]&gt;50000,"High","Low")</f>
        <v>High</v>
      </c>
      <c r="Y4437" s="5" t="str">
        <f>IF(Table1[[#This Row],[Profit]]&gt;10000,"Good","Average")</f>
        <v>Average</v>
      </c>
      <c r="Z4437" s="5" t="str" cm="1">
        <f t="array" ref="Z4437">_xlfn.IFS(K4437&lt;=5,"Excellent",K4437&lt;=10,"Good",TRUE,"Delayed")</f>
        <v>Excellent</v>
      </c>
      <c r="AA4437" s="5" t="str">
        <f>_xlfn.XLOOKUP(Table1[[#This Row],[Shipment_ID]],A:A,E:E)</f>
        <v>Maersk</v>
      </c>
      <c r="AB4437" s="5">
        <f t="shared" si="69"/>
        <v>8071.09</v>
      </c>
    </row>
    <row r="4438" spans="1:28">
      <c r="A4438" t="s">
        <v>4632</v>
      </c>
      <c r="B4438" s="1">
        <v>46042</v>
      </c>
      <c r="C4438" t="s">
        <v>29</v>
      </c>
      <c r="D4438" t="s">
        <v>30</v>
      </c>
      <c r="E4438" t="s">
        <v>57</v>
      </c>
      <c r="F4438" t="s">
        <v>32</v>
      </c>
      <c r="G4438" t="s">
        <v>33</v>
      </c>
      <c r="H4438">
        <v>12.33</v>
      </c>
      <c r="I4438">
        <v>1062</v>
      </c>
      <c r="J4438">
        <v>96.83</v>
      </c>
      <c r="K4438">
        <v>4</v>
      </c>
      <c r="L4438" t="s">
        <v>44</v>
      </c>
      <c r="M4438" t="s">
        <v>45</v>
      </c>
      <c r="N4438">
        <v>36960.6</v>
      </c>
      <c r="O4438" t="s">
        <v>350</v>
      </c>
      <c r="P4438" t="s">
        <v>54</v>
      </c>
      <c r="Q4438">
        <v>82.08</v>
      </c>
      <c r="R4438">
        <v>2617.1999999999998</v>
      </c>
      <c r="S4438">
        <v>2637.09</v>
      </c>
      <c r="T4438">
        <v>5997.3</v>
      </c>
      <c r="U4438" t="str">
        <f>TEXT(Table1[[#This Row],[Booking_Date]],"mmm")</f>
        <v>Jan</v>
      </c>
      <c r="V4438">
        <f>YEAR(Table1[[#This Row],[Booking_Date]])</f>
        <v>2026</v>
      </c>
      <c r="W4438" t="s">
        <v>38</v>
      </c>
      <c r="X4438" t="str">
        <f>IF(Table1[[#This Row],[Freight_Cost]]&gt;50000,"High","Low")</f>
        <v>Low</v>
      </c>
      <c r="Y4438" s="5" t="str">
        <f>IF(Table1[[#This Row],[Profit]]&gt;10000,"Good","Average")</f>
        <v>Average</v>
      </c>
      <c r="Z4438" s="5" t="str" cm="1">
        <f t="array" ref="Z4438">_xlfn.IFS(K4438&lt;=5,"Excellent",K4438&lt;=10,"Good",TRUE,"Delayed")</f>
        <v>Excellent</v>
      </c>
      <c r="AA4438" s="5" t="str">
        <f>_xlfn.XLOOKUP(Table1[[#This Row],[Shipment_ID]],A:A,E:E)</f>
        <v>Evergreen</v>
      </c>
      <c r="AB4438" s="5">
        <f t="shared" si="69"/>
        <v>5997.3</v>
      </c>
    </row>
    <row r="4439" spans="1:28">
      <c r="A4439" t="s">
        <v>4633</v>
      </c>
      <c r="B4439" s="1">
        <v>45456</v>
      </c>
      <c r="C4439" t="s">
        <v>64</v>
      </c>
      <c r="D4439" t="s">
        <v>82</v>
      </c>
      <c r="E4439" t="s">
        <v>66</v>
      </c>
      <c r="F4439" t="s">
        <v>32</v>
      </c>
      <c r="G4439" t="s">
        <v>43</v>
      </c>
      <c r="H4439">
        <v>11.84</v>
      </c>
      <c r="I4439">
        <v>2453</v>
      </c>
      <c r="J4439">
        <v>93.6</v>
      </c>
      <c r="K4439">
        <v>8</v>
      </c>
      <c r="L4439" t="s">
        <v>44</v>
      </c>
      <c r="M4439" t="s">
        <v>60</v>
      </c>
      <c r="N4439">
        <v>51324</v>
      </c>
      <c r="O4439" t="s">
        <v>85</v>
      </c>
      <c r="P4439" t="s">
        <v>54</v>
      </c>
      <c r="Q4439">
        <v>86.2</v>
      </c>
      <c r="R4439">
        <v>5379.6</v>
      </c>
      <c r="S4439">
        <v>3517.64</v>
      </c>
      <c r="T4439">
        <v>7882.92</v>
      </c>
      <c r="U4439" t="str">
        <f>TEXT(Table1[[#This Row],[Booking_Date]],"mmm")</f>
        <v>Jun</v>
      </c>
      <c r="V4439">
        <f>YEAR(Table1[[#This Row],[Booking_Date]])</f>
        <v>2024</v>
      </c>
      <c r="W4439" t="s">
        <v>75</v>
      </c>
      <c r="X4439" t="str">
        <f>IF(Table1[[#This Row],[Freight_Cost]]&gt;50000,"High","Low")</f>
        <v>High</v>
      </c>
      <c r="Y4439" s="5" t="str">
        <f>IF(Table1[[#This Row],[Profit]]&gt;10000,"Good","Average")</f>
        <v>Average</v>
      </c>
      <c r="Z4439" s="5" t="str" cm="1">
        <f t="array" ref="Z4439">_xlfn.IFS(K4439&lt;=5,"Excellent",K4439&lt;=10,"Good",TRUE,"Delayed")</f>
        <v>Good</v>
      </c>
      <c r="AA4439" s="5" t="str">
        <f>_xlfn.XLOOKUP(Table1[[#This Row],[Shipment_ID]],A:A,E:E)</f>
        <v>COSCO</v>
      </c>
      <c r="AB4439" s="5">
        <f t="shared" si="69"/>
        <v>7882.92</v>
      </c>
    </row>
    <row r="4440" spans="1:28">
      <c r="A4440" t="s">
        <v>4634</v>
      </c>
      <c r="B4440" s="1">
        <v>45414</v>
      </c>
      <c r="C4440" t="s">
        <v>121</v>
      </c>
      <c r="D4440" t="s">
        <v>41</v>
      </c>
      <c r="E4440" t="s">
        <v>57</v>
      </c>
      <c r="F4440" t="s">
        <v>58</v>
      </c>
      <c r="G4440" t="s">
        <v>33</v>
      </c>
      <c r="H4440">
        <v>21.1</v>
      </c>
      <c r="I4440">
        <v>2111</v>
      </c>
      <c r="J4440">
        <v>96.52</v>
      </c>
      <c r="K4440">
        <v>5</v>
      </c>
      <c r="L4440" t="s">
        <v>44</v>
      </c>
      <c r="M4440" t="s">
        <v>45</v>
      </c>
      <c r="N4440">
        <v>69404.399999999994</v>
      </c>
      <c r="O4440" t="s">
        <v>564</v>
      </c>
      <c r="P4440" t="s">
        <v>37</v>
      </c>
      <c r="Q4440">
        <v>86.93</v>
      </c>
      <c r="R4440">
        <v>5066</v>
      </c>
      <c r="S4440">
        <v>2512.35</v>
      </c>
      <c r="T4440">
        <v>6443.69</v>
      </c>
      <c r="U4440" t="str">
        <f>TEXT(Table1[[#This Row],[Booking_Date]],"mmm")</f>
        <v>May</v>
      </c>
      <c r="V4440">
        <f>YEAR(Table1[[#This Row],[Booking_Date]])</f>
        <v>2024</v>
      </c>
      <c r="W4440" t="s">
        <v>75</v>
      </c>
      <c r="X4440" t="str">
        <f>IF(Table1[[#This Row],[Freight_Cost]]&gt;50000,"High","Low")</f>
        <v>High</v>
      </c>
      <c r="Y4440" s="5" t="str">
        <f>IF(Table1[[#This Row],[Profit]]&gt;10000,"Good","Average")</f>
        <v>Average</v>
      </c>
      <c r="Z4440" s="5" t="str" cm="1">
        <f t="array" ref="Z4440">_xlfn.IFS(K4440&lt;=5,"Excellent",K4440&lt;=10,"Good",TRUE,"Delayed")</f>
        <v>Excellent</v>
      </c>
      <c r="AA4440" s="5" t="str">
        <f>_xlfn.XLOOKUP(Table1[[#This Row],[Shipment_ID]],A:A,E:E)</f>
        <v>Evergreen</v>
      </c>
      <c r="AB4440" s="5">
        <f t="shared" si="69"/>
        <v>6443.69</v>
      </c>
    </row>
    <row r="4441" spans="1:28">
      <c r="A4441" t="s">
        <v>4635</v>
      </c>
      <c r="B4441" s="1">
        <v>45789</v>
      </c>
      <c r="C4441" t="s">
        <v>29</v>
      </c>
      <c r="D4441" t="s">
        <v>56</v>
      </c>
      <c r="E4441" t="s">
        <v>102</v>
      </c>
      <c r="F4441" t="s">
        <v>58</v>
      </c>
      <c r="G4441" t="s">
        <v>59</v>
      </c>
      <c r="H4441">
        <v>12.83</v>
      </c>
      <c r="I4441">
        <v>1958</v>
      </c>
      <c r="J4441">
        <v>89.15</v>
      </c>
      <c r="K4441">
        <v>6</v>
      </c>
      <c r="L4441" t="s">
        <v>68</v>
      </c>
      <c r="M4441" t="s">
        <v>35</v>
      </c>
      <c r="N4441">
        <v>64241</v>
      </c>
      <c r="O4441" t="s">
        <v>268</v>
      </c>
      <c r="P4441" t="s">
        <v>47</v>
      </c>
      <c r="Q4441">
        <v>85</v>
      </c>
      <c r="R4441">
        <v>4429.2</v>
      </c>
      <c r="S4441">
        <v>1664.2</v>
      </c>
      <c r="T4441">
        <v>9615.02</v>
      </c>
      <c r="U4441" t="str">
        <f>TEXT(Table1[[#This Row],[Booking_Date]],"mmm")</f>
        <v>May</v>
      </c>
      <c r="V4441">
        <f>YEAR(Table1[[#This Row],[Booking_Date]])</f>
        <v>2025</v>
      </c>
      <c r="W4441" t="s">
        <v>75</v>
      </c>
      <c r="X4441" t="str">
        <f>IF(Table1[[#This Row],[Freight_Cost]]&gt;50000,"High","Low")</f>
        <v>High</v>
      </c>
      <c r="Y4441" s="5" t="str">
        <f>IF(Table1[[#This Row],[Profit]]&gt;10000,"Good","Average")</f>
        <v>Average</v>
      </c>
      <c r="Z4441" s="5" t="str" cm="1">
        <f t="array" ref="Z4441">_xlfn.IFS(K4441&lt;=5,"Excellent",K4441&lt;=10,"Good",TRUE,"Delayed")</f>
        <v>Good</v>
      </c>
      <c r="AA4441" s="5" t="str">
        <f>_xlfn.XLOOKUP(Table1[[#This Row],[Shipment_ID]],A:A,E:E)</f>
        <v>Maersk</v>
      </c>
      <c r="AB4441" s="5">
        <f t="shared" si="69"/>
        <v>9615.02</v>
      </c>
    </row>
    <row r="4442" spans="1:28">
      <c r="A4442" t="s">
        <v>4636</v>
      </c>
      <c r="B4442" s="1">
        <v>45666</v>
      </c>
      <c r="C4442" t="s">
        <v>40</v>
      </c>
      <c r="D4442" t="s">
        <v>65</v>
      </c>
      <c r="E4442" t="s">
        <v>83</v>
      </c>
      <c r="F4442" t="s">
        <v>32</v>
      </c>
      <c r="G4442" t="s">
        <v>43</v>
      </c>
      <c r="H4442">
        <v>12.21</v>
      </c>
      <c r="I4442">
        <v>2784</v>
      </c>
      <c r="J4442">
        <v>88.25</v>
      </c>
      <c r="K4442">
        <v>7</v>
      </c>
      <c r="L4442" t="s">
        <v>68</v>
      </c>
      <c r="M4442" t="s">
        <v>35</v>
      </c>
      <c r="N4442">
        <v>61487</v>
      </c>
      <c r="O4442" t="s">
        <v>170</v>
      </c>
      <c r="P4442" t="s">
        <v>74</v>
      </c>
      <c r="Q4442">
        <v>88.01</v>
      </c>
      <c r="R4442">
        <v>6056.4</v>
      </c>
      <c r="S4442">
        <v>4993.08</v>
      </c>
      <c r="T4442">
        <v>5328.1</v>
      </c>
      <c r="U4442" t="str">
        <f>TEXT(Table1[[#This Row],[Booking_Date]],"mmm")</f>
        <v>Jan</v>
      </c>
      <c r="V4442">
        <f>YEAR(Table1[[#This Row],[Booking_Date]])</f>
        <v>2025</v>
      </c>
      <c r="W4442" t="s">
        <v>38</v>
      </c>
      <c r="X4442" t="str">
        <f>IF(Table1[[#This Row],[Freight_Cost]]&gt;50000,"High","Low")</f>
        <v>High</v>
      </c>
      <c r="Y4442" s="5" t="str">
        <f>IF(Table1[[#This Row],[Profit]]&gt;10000,"Good","Average")</f>
        <v>Average</v>
      </c>
      <c r="Z4442" s="5" t="str" cm="1">
        <f t="array" ref="Z4442">_xlfn.IFS(K4442&lt;=5,"Excellent",K4442&lt;=10,"Good",TRUE,"Delayed")</f>
        <v>Good</v>
      </c>
      <c r="AA4442" s="5" t="str">
        <f>_xlfn.XLOOKUP(Table1[[#This Row],[Shipment_ID]],A:A,E:E)</f>
        <v>MSC</v>
      </c>
      <c r="AB4442" s="5">
        <f t="shared" si="69"/>
        <v>5328.1</v>
      </c>
    </row>
    <row r="4443" spans="1:28">
      <c r="A4443" t="s">
        <v>4637</v>
      </c>
      <c r="B4443" s="1">
        <v>46007</v>
      </c>
      <c r="C4443" t="s">
        <v>29</v>
      </c>
      <c r="D4443" t="s">
        <v>82</v>
      </c>
      <c r="E4443" t="s">
        <v>102</v>
      </c>
      <c r="F4443" t="s">
        <v>58</v>
      </c>
      <c r="G4443" t="s">
        <v>52</v>
      </c>
      <c r="H4443">
        <v>21.2</v>
      </c>
      <c r="I4443">
        <v>441</v>
      </c>
      <c r="J4443">
        <v>90.66</v>
      </c>
      <c r="K4443">
        <v>2</v>
      </c>
      <c r="L4443" t="s">
        <v>68</v>
      </c>
      <c r="M4443" t="s">
        <v>35</v>
      </c>
      <c r="N4443">
        <v>53751.199999999997</v>
      </c>
      <c r="O4443" t="s">
        <v>106</v>
      </c>
      <c r="P4443" t="s">
        <v>74</v>
      </c>
      <c r="Q4443">
        <v>84.53</v>
      </c>
      <c r="R4443">
        <v>1730</v>
      </c>
      <c r="S4443">
        <v>4077.28</v>
      </c>
      <c r="T4443">
        <v>9101.27</v>
      </c>
      <c r="U4443" t="str">
        <f>TEXT(Table1[[#This Row],[Booking_Date]],"mmm")</f>
        <v>Dec</v>
      </c>
      <c r="V4443">
        <f>YEAR(Table1[[#This Row],[Booking_Date]])</f>
        <v>2025</v>
      </c>
      <c r="W4443" t="s">
        <v>104</v>
      </c>
      <c r="X4443" t="str">
        <f>IF(Table1[[#This Row],[Freight_Cost]]&gt;50000,"High","Low")</f>
        <v>High</v>
      </c>
      <c r="Y4443" s="5" t="str">
        <f>IF(Table1[[#This Row],[Profit]]&gt;10000,"Good","Average")</f>
        <v>Average</v>
      </c>
      <c r="Z4443" s="5" t="str" cm="1">
        <f t="array" ref="Z4443">_xlfn.IFS(K4443&lt;=5,"Excellent",K4443&lt;=10,"Good",TRUE,"Delayed")</f>
        <v>Excellent</v>
      </c>
      <c r="AA4443" s="5" t="str">
        <f>_xlfn.XLOOKUP(Table1[[#This Row],[Shipment_ID]],A:A,E:E)</f>
        <v>Maersk</v>
      </c>
      <c r="AB4443" s="5">
        <f t="shared" si="69"/>
        <v>9101.27</v>
      </c>
    </row>
    <row r="4444" spans="1:28">
      <c r="A4444" t="s">
        <v>4638</v>
      </c>
      <c r="B4444" s="1">
        <v>45319</v>
      </c>
      <c r="C4444" t="s">
        <v>50</v>
      </c>
      <c r="D4444" t="s">
        <v>108</v>
      </c>
      <c r="E4444" t="s">
        <v>99</v>
      </c>
      <c r="F4444" t="s">
        <v>32</v>
      </c>
      <c r="G4444" t="s">
        <v>43</v>
      </c>
      <c r="H4444">
        <v>15.58</v>
      </c>
      <c r="I4444">
        <v>877</v>
      </c>
      <c r="J4444">
        <v>102.47</v>
      </c>
      <c r="K4444">
        <v>2</v>
      </c>
      <c r="L4444" t="s">
        <v>44</v>
      </c>
      <c r="M4444" t="s">
        <v>60</v>
      </c>
      <c r="N4444">
        <v>36842.400000000001</v>
      </c>
      <c r="O4444" t="s">
        <v>564</v>
      </c>
      <c r="P4444" t="s">
        <v>37</v>
      </c>
      <c r="Q4444">
        <v>87.6</v>
      </c>
      <c r="R4444">
        <v>2377.1999999999998</v>
      </c>
      <c r="S4444">
        <v>2726.53</v>
      </c>
      <c r="T4444">
        <v>6324.79</v>
      </c>
      <c r="U4444" t="str">
        <f>TEXT(Table1[[#This Row],[Booking_Date]],"mmm")</f>
        <v>Jan</v>
      </c>
      <c r="V4444">
        <f>YEAR(Table1[[#This Row],[Booking_Date]])</f>
        <v>2024</v>
      </c>
      <c r="W4444" t="s">
        <v>38</v>
      </c>
      <c r="X4444" t="str">
        <f>IF(Table1[[#This Row],[Freight_Cost]]&gt;50000,"High","Low")</f>
        <v>Low</v>
      </c>
      <c r="Y4444" s="5" t="str">
        <f>IF(Table1[[#This Row],[Profit]]&gt;10000,"Good","Average")</f>
        <v>Average</v>
      </c>
      <c r="Z4444" s="5" t="str" cm="1">
        <f t="array" ref="Z4444">_xlfn.IFS(K4444&lt;=5,"Excellent",K4444&lt;=10,"Good",TRUE,"Delayed")</f>
        <v>Excellent</v>
      </c>
      <c r="AA4444" s="5" t="str">
        <f>_xlfn.XLOOKUP(Table1[[#This Row],[Shipment_ID]],A:A,E:E)</f>
        <v>ONE</v>
      </c>
      <c r="AB4444" s="5">
        <f t="shared" si="69"/>
        <v>6324.79</v>
      </c>
    </row>
    <row r="4445" spans="1:28">
      <c r="A4445" t="s">
        <v>4639</v>
      </c>
      <c r="B4445" s="1">
        <v>46160</v>
      </c>
      <c r="C4445" t="s">
        <v>40</v>
      </c>
      <c r="D4445" t="s">
        <v>30</v>
      </c>
      <c r="E4445" t="s">
        <v>102</v>
      </c>
      <c r="F4445" t="s">
        <v>32</v>
      </c>
      <c r="G4445" t="s">
        <v>43</v>
      </c>
      <c r="H4445">
        <v>14.93</v>
      </c>
      <c r="I4445">
        <v>2552</v>
      </c>
      <c r="J4445">
        <v>103.8</v>
      </c>
      <c r="K4445">
        <v>6</v>
      </c>
      <c r="L4445" t="s">
        <v>44</v>
      </c>
      <c r="M4445" t="s">
        <v>60</v>
      </c>
      <c r="N4445">
        <v>56517</v>
      </c>
      <c r="O4445" t="s">
        <v>137</v>
      </c>
      <c r="P4445" t="s">
        <v>54</v>
      </c>
      <c r="Q4445">
        <v>88.52</v>
      </c>
      <c r="R4445">
        <v>5701.2</v>
      </c>
      <c r="S4445">
        <v>2284.9899999999998</v>
      </c>
      <c r="T4445">
        <v>4759.68</v>
      </c>
      <c r="U4445" t="str">
        <f>TEXT(Table1[[#This Row],[Booking_Date]],"mmm")</f>
        <v>May</v>
      </c>
      <c r="V4445">
        <f>YEAR(Table1[[#This Row],[Booking_Date]])</f>
        <v>2026</v>
      </c>
      <c r="W4445" t="s">
        <v>75</v>
      </c>
      <c r="X4445" t="str">
        <f>IF(Table1[[#This Row],[Freight_Cost]]&gt;50000,"High","Low")</f>
        <v>High</v>
      </c>
      <c r="Y4445" s="5" t="str">
        <f>IF(Table1[[#This Row],[Profit]]&gt;10000,"Good","Average")</f>
        <v>Average</v>
      </c>
      <c r="Z4445" s="5" t="str" cm="1">
        <f t="array" ref="Z4445">_xlfn.IFS(K4445&lt;=5,"Excellent",K4445&lt;=10,"Good",TRUE,"Delayed")</f>
        <v>Good</v>
      </c>
      <c r="AA4445" s="5" t="str">
        <f>_xlfn.XLOOKUP(Table1[[#This Row],[Shipment_ID]],A:A,E:E)</f>
        <v>Maersk</v>
      </c>
      <c r="AB4445" s="5">
        <f t="shared" si="69"/>
        <v>4759.68</v>
      </c>
    </row>
    <row r="4446" spans="1:28">
      <c r="A4446" t="s">
        <v>4640</v>
      </c>
      <c r="B4446" s="1">
        <v>45867</v>
      </c>
      <c r="C4446" t="s">
        <v>89</v>
      </c>
      <c r="D4446" t="s">
        <v>51</v>
      </c>
      <c r="E4446" t="s">
        <v>99</v>
      </c>
      <c r="F4446" t="s">
        <v>32</v>
      </c>
      <c r="G4446" t="s">
        <v>59</v>
      </c>
      <c r="H4446">
        <v>11.28</v>
      </c>
      <c r="I4446">
        <v>1571</v>
      </c>
      <c r="J4446">
        <v>103.83</v>
      </c>
      <c r="K4446">
        <v>4</v>
      </c>
      <c r="L4446" t="s">
        <v>44</v>
      </c>
      <c r="M4446" t="s">
        <v>45</v>
      </c>
      <c r="N4446">
        <v>42963.6</v>
      </c>
      <c r="O4446" t="s">
        <v>195</v>
      </c>
      <c r="P4446" t="s">
        <v>78</v>
      </c>
      <c r="Q4446">
        <v>81.19</v>
      </c>
      <c r="R4446">
        <v>3593.2</v>
      </c>
      <c r="S4446">
        <v>4472.7299999999996</v>
      </c>
      <c r="T4446">
        <v>7329.34</v>
      </c>
      <c r="U4446" t="str">
        <f>TEXT(Table1[[#This Row],[Booking_Date]],"mmm")</f>
        <v>Jul</v>
      </c>
      <c r="V4446">
        <f>YEAR(Table1[[#This Row],[Booking_Date]])</f>
        <v>2025</v>
      </c>
      <c r="W4446" t="s">
        <v>48</v>
      </c>
      <c r="X4446" t="str">
        <f>IF(Table1[[#This Row],[Freight_Cost]]&gt;50000,"High","Low")</f>
        <v>Low</v>
      </c>
      <c r="Y4446" s="5" t="str">
        <f>IF(Table1[[#This Row],[Profit]]&gt;10000,"Good","Average")</f>
        <v>Average</v>
      </c>
      <c r="Z4446" s="5" t="str" cm="1">
        <f t="array" ref="Z4446">_xlfn.IFS(K4446&lt;=5,"Excellent",K4446&lt;=10,"Good",TRUE,"Delayed")</f>
        <v>Excellent</v>
      </c>
      <c r="AA4446" s="5" t="str">
        <f>_xlfn.XLOOKUP(Table1[[#This Row],[Shipment_ID]],A:A,E:E)</f>
        <v>ONE</v>
      </c>
      <c r="AB4446" s="5">
        <f t="shared" si="69"/>
        <v>7329.34</v>
      </c>
    </row>
    <row r="4447" spans="1:28">
      <c r="A4447" t="s">
        <v>4641</v>
      </c>
      <c r="B4447" s="1">
        <v>46151</v>
      </c>
      <c r="C4447" t="s">
        <v>121</v>
      </c>
      <c r="D4447" t="s">
        <v>108</v>
      </c>
      <c r="E4447" t="s">
        <v>83</v>
      </c>
      <c r="F4447" t="s">
        <v>32</v>
      </c>
      <c r="G4447" t="s">
        <v>84</v>
      </c>
      <c r="H4447">
        <v>15.25</v>
      </c>
      <c r="I4447">
        <v>1321</v>
      </c>
      <c r="J4447">
        <v>89.44</v>
      </c>
      <c r="K4447">
        <v>3</v>
      </c>
      <c r="L4447" t="s">
        <v>68</v>
      </c>
      <c r="M4447" t="s">
        <v>45</v>
      </c>
      <c r="N4447">
        <v>44309.8</v>
      </c>
      <c r="O4447" t="s">
        <v>146</v>
      </c>
      <c r="P4447" t="s">
        <v>78</v>
      </c>
      <c r="Q4447">
        <v>87.31</v>
      </c>
      <c r="R4447">
        <v>3252</v>
      </c>
      <c r="S4447">
        <v>3840.75</v>
      </c>
      <c r="T4447">
        <v>6224.24</v>
      </c>
      <c r="U4447" t="str">
        <f>TEXT(Table1[[#This Row],[Booking_Date]],"mmm")</f>
        <v>May</v>
      </c>
      <c r="V4447">
        <f>YEAR(Table1[[#This Row],[Booking_Date]])</f>
        <v>2026</v>
      </c>
      <c r="W4447" t="s">
        <v>75</v>
      </c>
      <c r="X4447" t="str">
        <f>IF(Table1[[#This Row],[Freight_Cost]]&gt;50000,"High","Low")</f>
        <v>Low</v>
      </c>
      <c r="Y4447" s="5" t="str">
        <f>IF(Table1[[#This Row],[Profit]]&gt;10000,"Good","Average")</f>
        <v>Average</v>
      </c>
      <c r="Z4447" s="5" t="str" cm="1">
        <f t="array" ref="Z4447">_xlfn.IFS(K4447&lt;=5,"Excellent",K4447&lt;=10,"Good",TRUE,"Delayed")</f>
        <v>Excellent</v>
      </c>
      <c r="AA4447" s="5" t="str">
        <f>_xlfn.XLOOKUP(Table1[[#This Row],[Shipment_ID]],A:A,E:E)</f>
        <v>MSC</v>
      </c>
      <c r="AB4447" s="5">
        <f t="shared" si="69"/>
        <v>6224.24</v>
      </c>
    </row>
    <row r="4448" spans="1:28">
      <c r="A4448" t="s">
        <v>4642</v>
      </c>
      <c r="B4448" s="1">
        <v>45864</v>
      </c>
      <c r="C4448" t="s">
        <v>40</v>
      </c>
      <c r="D4448" t="s">
        <v>72</v>
      </c>
      <c r="E4448" t="s">
        <v>31</v>
      </c>
      <c r="F4448" t="s">
        <v>32</v>
      </c>
      <c r="G4448" t="s">
        <v>84</v>
      </c>
      <c r="H4448">
        <v>19.489999999999998</v>
      </c>
      <c r="I4448">
        <v>2333</v>
      </c>
      <c r="J4448">
        <v>101.98</v>
      </c>
      <c r="K4448">
        <v>6</v>
      </c>
      <c r="L4448" t="s">
        <v>44</v>
      </c>
      <c r="M4448" t="s">
        <v>60</v>
      </c>
      <c r="N4448">
        <v>57774.6</v>
      </c>
      <c r="O4448" t="s">
        <v>100</v>
      </c>
      <c r="P4448" t="s">
        <v>62</v>
      </c>
      <c r="Q4448">
        <v>81.900000000000006</v>
      </c>
      <c r="R4448">
        <v>5445.6</v>
      </c>
      <c r="S4448">
        <v>2418.4699999999998</v>
      </c>
      <c r="T4448">
        <v>7780.69</v>
      </c>
      <c r="U4448" t="str">
        <f>TEXT(Table1[[#This Row],[Booking_Date]],"mmm")</f>
        <v>Jul</v>
      </c>
      <c r="V4448">
        <f>YEAR(Table1[[#This Row],[Booking_Date]])</f>
        <v>2025</v>
      </c>
      <c r="W4448" t="s">
        <v>48</v>
      </c>
      <c r="X4448" t="str">
        <f>IF(Table1[[#This Row],[Freight_Cost]]&gt;50000,"High","Low")</f>
        <v>High</v>
      </c>
      <c r="Y4448" s="5" t="str">
        <f>IF(Table1[[#This Row],[Profit]]&gt;10000,"Good","Average")</f>
        <v>Average</v>
      </c>
      <c r="Z4448" s="5" t="str" cm="1">
        <f t="array" ref="Z4448">_xlfn.IFS(K4448&lt;=5,"Excellent",K4448&lt;=10,"Good",TRUE,"Delayed")</f>
        <v>Good</v>
      </c>
      <c r="AA4448" s="5" t="str">
        <f>_xlfn.XLOOKUP(Table1[[#This Row],[Shipment_ID]],A:A,E:E)</f>
        <v>Hapag-Lloyd</v>
      </c>
      <c r="AB4448" s="5">
        <f t="shared" si="69"/>
        <v>7780.69</v>
      </c>
    </row>
    <row r="4449" spans="1:28">
      <c r="A4449" t="s">
        <v>4643</v>
      </c>
      <c r="B4449" s="1">
        <v>46160</v>
      </c>
      <c r="C4449" t="s">
        <v>89</v>
      </c>
      <c r="D4449" t="s">
        <v>82</v>
      </c>
      <c r="E4449" t="s">
        <v>57</v>
      </c>
      <c r="F4449" t="s">
        <v>32</v>
      </c>
      <c r="G4449" t="s">
        <v>52</v>
      </c>
      <c r="H4449">
        <v>26.73</v>
      </c>
      <c r="I4449">
        <v>1843</v>
      </c>
      <c r="J4449">
        <v>85.69</v>
      </c>
      <c r="K4449">
        <v>5</v>
      </c>
      <c r="L4449" t="s">
        <v>34</v>
      </c>
      <c r="M4449" t="s">
        <v>35</v>
      </c>
      <c r="N4449">
        <v>65455.8</v>
      </c>
      <c r="O4449" t="s">
        <v>277</v>
      </c>
      <c r="P4449" t="s">
        <v>54</v>
      </c>
      <c r="Q4449">
        <v>86.65</v>
      </c>
      <c r="R4449">
        <v>4755.2</v>
      </c>
      <c r="S4449">
        <v>1745.57</v>
      </c>
      <c r="T4449">
        <v>10858.72</v>
      </c>
      <c r="U4449" t="str">
        <f>TEXT(Table1[[#This Row],[Booking_Date]],"mmm")</f>
        <v>May</v>
      </c>
      <c r="V4449">
        <f>YEAR(Table1[[#This Row],[Booking_Date]])</f>
        <v>2026</v>
      </c>
      <c r="W4449" t="s">
        <v>75</v>
      </c>
      <c r="X4449" t="str">
        <f>IF(Table1[[#This Row],[Freight_Cost]]&gt;50000,"High","Low")</f>
        <v>High</v>
      </c>
      <c r="Y4449" s="5" t="str">
        <f>IF(Table1[[#This Row],[Profit]]&gt;10000,"Good","Average")</f>
        <v>Good</v>
      </c>
      <c r="Z4449" s="5" t="str" cm="1">
        <f t="array" ref="Z4449">_xlfn.IFS(K4449&lt;=5,"Excellent",K4449&lt;=10,"Good",TRUE,"Delayed")</f>
        <v>Excellent</v>
      </c>
      <c r="AA4449" s="5" t="str">
        <f>_xlfn.XLOOKUP(Table1[[#This Row],[Shipment_ID]],A:A,E:E)</f>
        <v>Evergreen</v>
      </c>
      <c r="AB4449" s="5">
        <f t="shared" si="69"/>
        <v>10858.72</v>
      </c>
    </row>
    <row r="4450" spans="1:28">
      <c r="A4450" t="s">
        <v>4644</v>
      </c>
      <c r="B4450" s="1">
        <v>45363</v>
      </c>
      <c r="C4450" t="s">
        <v>64</v>
      </c>
      <c r="D4450" t="s">
        <v>51</v>
      </c>
      <c r="E4450" t="s">
        <v>42</v>
      </c>
      <c r="F4450" t="s">
        <v>32</v>
      </c>
      <c r="G4450" t="s">
        <v>43</v>
      </c>
      <c r="H4450">
        <v>17.38</v>
      </c>
      <c r="I4450">
        <v>2789</v>
      </c>
      <c r="J4450">
        <v>92.03</v>
      </c>
      <c r="K4450">
        <v>6</v>
      </c>
      <c r="L4450" t="s">
        <v>34</v>
      </c>
      <c r="M4450" t="s">
        <v>35</v>
      </c>
      <c r="N4450">
        <v>69153.600000000006</v>
      </c>
      <c r="O4450" t="s">
        <v>483</v>
      </c>
      <c r="P4450" t="s">
        <v>70</v>
      </c>
      <c r="Q4450">
        <v>86.13</v>
      </c>
      <c r="R4450">
        <v>6273.2</v>
      </c>
      <c r="S4450">
        <v>3481.96</v>
      </c>
      <c r="T4450">
        <v>11141.4</v>
      </c>
      <c r="U4450" t="str">
        <f>TEXT(Table1[[#This Row],[Booking_Date]],"mmm")</f>
        <v>Mar</v>
      </c>
      <c r="V4450">
        <f>YEAR(Table1[[#This Row],[Booking_Date]])</f>
        <v>2024</v>
      </c>
      <c r="W4450" t="s">
        <v>38</v>
      </c>
      <c r="X4450" t="str">
        <f>IF(Table1[[#This Row],[Freight_Cost]]&gt;50000,"High","Low")</f>
        <v>High</v>
      </c>
      <c r="Y4450" s="5" t="str">
        <f>IF(Table1[[#This Row],[Profit]]&gt;10000,"Good","Average")</f>
        <v>Good</v>
      </c>
      <c r="Z4450" s="5" t="str" cm="1">
        <f t="array" ref="Z4450">_xlfn.IFS(K4450&lt;=5,"Excellent",K4450&lt;=10,"Good",TRUE,"Delayed")</f>
        <v>Good</v>
      </c>
      <c r="AA4450" s="5" t="str">
        <f>_xlfn.XLOOKUP(Table1[[#This Row],[Shipment_ID]],A:A,E:E)</f>
        <v>CMA CGM</v>
      </c>
      <c r="AB4450" s="5">
        <f t="shared" si="69"/>
        <v>11141.4</v>
      </c>
    </row>
    <row r="4451" spans="1:28">
      <c r="A4451" t="s">
        <v>4645</v>
      </c>
      <c r="B4451" s="1">
        <v>46084</v>
      </c>
      <c r="C4451" t="s">
        <v>89</v>
      </c>
      <c r="D4451" t="s">
        <v>65</v>
      </c>
      <c r="E4451" t="s">
        <v>83</v>
      </c>
      <c r="F4451" t="s">
        <v>32</v>
      </c>
      <c r="G4451" t="s">
        <v>67</v>
      </c>
      <c r="H4451">
        <v>27.28</v>
      </c>
      <c r="I4451">
        <v>1972</v>
      </c>
      <c r="J4451">
        <v>89.71</v>
      </c>
      <c r="K4451">
        <v>5</v>
      </c>
      <c r="L4451" t="s">
        <v>34</v>
      </c>
      <c r="M4451" t="s">
        <v>45</v>
      </c>
      <c r="N4451">
        <v>65481.2</v>
      </c>
      <c r="O4451" t="s">
        <v>507</v>
      </c>
      <c r="P4451" t="s">
        <v>62</v>
      </c>
      <c r="Q4451">
        <v>84.58</v>
      </c>
      <c r="R4451">
        <v>5035.2</v>
      </c>
      <c r="S4451">
        <v>4921.16</v>
      </c>
      <c r="T4451">
        <v>9576.5</v>
      </c>
      <c r="U4451" t="str">
        <f>TEXT(Table1[[#This Row],[Booking_Date]],"mmm")</f>
        <v>Mar</v>
      </c>
      <c r="V4451">
        <f>YEAR(Table1[[#This Row],[Booking_Date]])</f>
        <v>2026</v>
      </c>
      <c r="W4451" t="s">
        <v>38</v>
      </c>
      <c r="X4451" t="str">
        <f>IF(Table1[[#This Row],[Freight_Cost]]&gt;50000,"High","Low")</f>
        <v>High</v>
      </c>
      <c r="Y4451" s="5" t="str">
        <f>IF(Table1[[#This Row],[Profit]]&gt;10000,"Good","Average")</f>
        <v>Average</v>
      </c>
      <c r="Z4451" s="5" t="str" cm="1">
        <f t="array" ref="Z4451">_xlfn.IFS(K4451&lt;=5,"Excellent",K4451&lt;=10,"Good",TRUE,"Delayed")</f>
        <v>Excellent</v>
      </c>
      <c r="AA4451" s="5" t="str">
        <f>_xlfn.XLOOKUP(Table1[[#This Row],[Shipment_ID]],A:A,E:E)</f>
        <v>MSC</v>
      </c>
      <c r="AB4451" s="5">
        <f t="shared" si="69"/>
        <v>9576.5</v>
      </c>
    </row>
    <row r="4452" spans="1:28">
      <c r="A4452" t="s">
        <v>4646</v>
      </c>
      <c r="B4452" s="1">
        <v>45761</v>
      </c>
      <c r="C4452" t="s">
        <v>89</v>
      </c>
      <c r="D4452" t="s">
        <v>51</v>
      </c>
      <c r="E4452" t="s">
        <v>99</v>
      </c>
      <c r="F4452" t="s">
        <v>58</v>
      </c>
      <c r="G4452" t="s">
        <v>43</v>
      </c>
      <c r="H4452">
        <v>19.47</v>
      </c>
      <c r="I4452">
        <v>1324</v>
      </c>
      <c r="J4452">
        <v>103.62</v>
      </c>
      <c r="K4452">
        <v>5</v>
      </c>
      <c r="L4452" t="s">
        <v>44</v>
      </c>
      <c r="M4452" t="s">
        <v>45</v>
      </c>
      <c r="N4452">
        <v>59345.4</v>
      </c>
      <c r="O4452" t="s">
        <v>368</v>
      </c>
      <c r="P4452" t="s">
        <v>62</v>
      </c>
      <c r="Q4452">
        <v>83.45</v>
      </c>
      <c r="R4452">
        <v>3426.8</v>
      </c>
      <c r="S4452">
        <v>2472.7399999999998</v>
      </c>
      <c r="T4452">
        <v>9302.83</v>
      </c>
      <c r="U4452" t="str">
        <f>TEXT(Table1[[#This Row],[Booking_Date]],"mmm")</f>
        <v>Apr</v>
      </c>
      <c r="V4452">
        <f>YEAR(Table1[[#This Row],[Booking_Date]])</f>
        <v>2025</v>
      </c>
      <c r="W4452" t="s">
        <v>75</v>
      </c>
      <c r="X4452" t="str">
        <f>IF(Table1[[#This Row],[Freight_Cost]]&gt;50000,"High","Low")</f>
        <v>High</v>
      </c>
      <c r="Y4452" s="5" t="str">
        <f>IF(Table1[[#This Row],[Profit]]&gt;10000,"Good","Average")</f>
        <v>Average</v>
      </c>
      <c r="Z4452" s="5" t="str" cm="1">
        <f t="array" ref="Z4452">_xlfn.IFS(K4452&lt;=5,"Excellent",K4452&lt;=10,"Good",TRUE,"Delayed")</f>
        <v>Excellent</v>
      </c>
      <c r="AA4452" s="5" t="str">
        <f>_xlfn.XLOOKUP(Table1[[#This Row],[Shipment_ID]],A:A,E:E)</f>
        <v>ONE</v>
      </c>
      <c r="AB4452" s="5">
        <f t="shared" si="69"/>
        <v>9302.83</v>
      </c>
    </row>
    <row r="4453" spans="1:28">
      <c r="A4453" t="s">
        <v>4647</v>
      </c>
      <c r="B4453" s="1">
        <v>45573</v>
      </c>
      <c r="C4453" t="s">
        <v>29</v>
      </c>
      <c r="D4453" t="s">
        <v>41</v>
      </c>
      <c r="E4453" t="s">
        <v>57</v>
      </c>
      <c r="F4453" t="s">
        <v>32</v>
      </c>
      <c r="G4453" t="s">
        <v>52</v>
      </c>
      <c r="H4453">
        <v>14.83</v>
      </c>
      <c r="I4453">
        <v>382</v>
      </c>
      <c r="J4453">
        <v>102.74</v>
      </c>
      <c r="K4453">
        <v>2</v>
      </c>
      <c r="L4453" t="s">
        <v>44</v>
      </c>
      <c r="M4453" t="s">
        <v>60</v>
      </c>
      <c r="N4453">
        <v>30259.8</v>
      </c>
      <c r="O4453" t="s">
        <v>358</v>
      </c>
      <c r="P4453" t="s">
        <v>54</v>
      </c>
      <c r="Q4453">
        <v>85.76</v>
      </c>
      <c r="R4453">
        <v>1357.2</v>
      </c>
      <c r="S4453">
        <v>2813.12</v>
      </c>
      <c r="T4453">
        <v>4779.74</v>
      </c>
      <c r="U4453" t="str">
        <f>TEXT(Table1[[#This Row],[Booking_Date]],"mmm")</f>
        <v>Oct</v>
      </c>
      <c r="V4453">
        <f>YEAR(Table1[[#This Row],[Booking_Date]])</f>
        <v>2024</v>
      </c>
      <c r="W4453" t="s">
        <v>104</v>
      </c>
      <c r="X4453" t="str">
        <f>IF(Table1[[#This Row],[Freight_Cost]]&gt;50000,"High","Low")</f>
        <v>Low</v>
      </c>
      <c r="Y4453" s="5" t="str">
        <f>IF(Table1[[#This Row],[Profit]]&gt;10000,"Good","Average")</f>
        <v>Average</v>
      </c>
      <c r="Z4453" s="5" t="str" cm="1">
        <f t="array" ref="Z4453">_xlfn.IFS(K4453&lt;=5,"Excellent",K4453&lt;=10,"Good",TRUE,"Delayed")</f>
        <v>Excellent</v>
      </c>
      <c r="AA4453" s="5" t="str">
        <f>_xlfn.XLOOKUP(Table1[[#This Row],[Shipment_ID]],A:A,E:E)</f>
        <v>Evergreen</v>
      </c>
      <c r="AB4453" s="5">
        <f t="shared" si="69"/>
        <v>4779.74</v>
      </c>
    </row>
    <row r="4454" spans="1:28">
      <c r="A4454" t="s">
        <v>4648</v>
      </c>
      <c r="B4454" s="1">
        <v>45469</v>
      </c>
      <c r="C4454" t="s">
        <v>121</v>
      </c>
      <c r="D4454" t="s">
        <v>51</v>
      </c>
      <c r="E4454" t="s">
        <v>42</v>
      </c>
      <c r="F4454" t="s">
        <v>32</v>
      </c>
      <c r="G4454" t="s">
        <v>84</v>
      </c>
      <c r="H4454">
        <v>23.34</v>
      </c>
      <c r="I4454">
        <v>1353</v>
      </c>
      <c r="J4454">
        <v>94.45</v>
      </c>
      <c r="K4454">
        <v>3</v>
      </c>
      <c r="L4454" t="s">
        <v>68</v>
      </c>
      <c r="M4454" t="s">
        <v>45</v>
      </c>
      <c r="N4454">
        <v>52576</v>
      </c>
      <c r="O4454" t="s">
        <v>150</v>
      </c>
      <c r="P4454" t="s">
        <v>37</v>
      </c>
      <c r="Q4454">
        <v>88.84</v>
      </c>
      <c r="R4454">
        <v>3639.6</v>
      </c>
      <c r="S4454">
        <v>4623.38</v>
      </c>
      <c r="T4454">
        <v>8318.0300000000007</v>
      </c>
      <c r="U4454" t="str">
        <f>TEXT(Table1[[#This Row],[Booking_Date]],"mmm")</f>
        <v>Jun</v>
      </c>
      <c r="V4454">
        <f>YEAR(Table1[[#This Row],[Booking_Date]])</f>
        <v>2024</v>
      </c>
      <c r="W4454" t="s">
        <v>75</v>
      </c>
      <c r="X4454" t="str">
        <f>IF(Table1[[#This Row],[Freight_Cost]]&gt;50000,"High","Low")</f>
        <v>High</v>
      </c>
      <c r="Y4454" s="5" t="str">
        <f>IF(Table1[[#This Row],[Profit]]&gt;10000,"Good","Average")</f>
        <v>Average</v>
      </c>
      <c r="Z4454" s="5" t="str" cm="1">
        <f t="array" ref="Z4454">_xlfn.IFS(K4454&lt;=5,"Excellent",K4454&lt;=10,"Good",TRUE,"Delayed")</f>
        <v>Excellent</v>
      </c>
      <c r="AA4454" s="5" t="str">
        <f>_xlfn.XLOOKUP(Table1[[#This Row],[Shipment_ID]],A:A,E:E)</f>
        <v>CMA CGM</v>
      </c>
      <c r="AB4454" s="5">
        <f t="shared" si="69"/>
        <v>8318.0300000000007</v>
      </c>
    </row>
    <row r="4455" spans="1:28">
      <c r="A4455" t="s">
        <v>4649</v>
      </c>
      <c r="B4455" s="1">
        <v>45310</v>
      </c>
      <c r="C4455" t="s">
        <v>64</v>
      </c>
      <c r="D4455" t="s">
        <v>72</v>
      </c>
      <c r="E4455" t="s">
        <v>99</v>
      </c>
      <c r="F4455" t="s">
        <v>58</v>
      </c>
      <c r="G4455" t="s">
        <v>90</v>
      </c>
      <c r="H4455">
        <v>17.350000000000001</v>
      </c>
      <c r="I4455">
        <v>1887</v>
      </c>
      <c r="J4455">
        <v>89.62</v>
      </c>
      <c r="K4455">
        <v>5</v>
      </c>
      <c r="L4455" t="s">
        <v>34</v>
      </c>
      <c r="M4455" t="s">
        <v>60</v>
      </c>
      <c r="N4455">
        <v>66013.399999999994</v>
      </c>
      <c r="O4455" t="s">
        <v>100</v>
      </c>
      <c r="P4455" t="s">
        <v>78</v>
      </c>
      <c r="Q4455">
        <v>86.4</v>
      </c>
      <c r="R4455">
        <v>4468</v>
      </c>
      <c r="S4455">
        <v>1565.45</v>
      </c>
      <c r="T4455">
        <v>9012.3700000000008</v>
      </c>
      <c r="U4455" t="str">
        <f>TEXT(Table1[[#This Row],[Booking_Date]],"mmm")</f>
        <v>Jan</v>
      </c>
      <c r="V4455">
        <f>YEAR(Table1[[#This Row],[Booking_Date]])</f>
        <v>2024</v>
      </c>
      <c r="W4455" t="s">
        <v>38</v>
      </c>
      <c r="X4455" t="str">
        <f>IF(Table1[[#This Row],[Freight_Cost]]&gt;50000,"High","Low")</f>
        <v>High</v>
      </c>
      <c r="Y4455" s="5" t="str">
        <f>IF(Table1[[#This Row],[Profit]]&gt;10000,"Good","Average")</f>
        <v>Average</v>
      </c>
      <c r="Z4455" s="5" t="str" cm="1">
        <f t="array" ref="Z4455">_xlfn.IFS(K4455&lt;=5,"Excellent",K4455&lt;=10,"Good",TRUE,"Delayed")</f>
        <v>Excellent</v>
      </c>
      <c r="AA4455" s="5" t="str">
        <f>_xlfn.XLOOKUP(Table1[[#This Row],[Shipment_ID]],A:A,E:E)</f>
        <v>ONE</v>
      </c>
      <c r="AB4455" s="5">
        <f t="shared" si="69"/>
        <v>9012.3700000000008</v>
      </c>
    </row>
    <row r="4456" spans="1:28">
      <c r="A4456" t="s">
        <v>4650</v>
      </c>
      <c r="B4456" s="1">
        <v>46160</v>
      </c>
      <c r="C4456" t="s">
        <v>40</v>
      </c>
      <c r="D4456" t="s">
        <v>82</v>
      </c>
      <c r="E4456" t="s">
        <v>99</v>
      </c>
      <c r="F4456" t="s">
        <v>32</v>
      </c>
      <c r="G4456" t="s">
        <v>43</v>
      </c>
      <c r="H4456">
        <v>19.25</v>
      </c>
      <c r="I4456">
        <v>1855</v>
      </c>
      <c r="J4456">
        <v>94.38</v>
      </c>
      <c r="K4456">
        <v>5</v>
      </c>
      <c r="L4456" t="s">
        <v>44</v>
      </c>
      <c r="M4456" t="s">
        <v>45</v>
      </c>
      <c r="N4456">
        <v>52410.6</v>
      </c>
      <c r="O4456" t="s">
        <v>87</v>
      </c>
      <c r="P4456" t="s">
        <v>47</v>
      </c>
      <c r="Q4456">
        <v>85.55</v>
      </c>
      <c r="R4456">
        <v>4480</v>
      </c>
      <c r="S4456">
        <v>3166.1</v>
      </c>
      <c r="T4456">
        <v>5893.73</v>
      </c>
      <c r="U4456" t="str">
        <f>TEXT(Table1[[#This Row],[Booking_Date]],"mmm")</f>
        <v>May</v>
      </c>
      <c r="V4456">
        <f>YEAR(Table1[[#This Row],[Booking_Date]])</f>
        <v>2026</v>
      </c>
      <c r="W4456" t="s">
        <v>75</v>
      </c>
      <c r="X4456" t="str">
        <f>IF(Table1[[#This Row],[Freight_Cost]]&gt;50000,"High","Low")</f>
        <v>High</v>
      </c>
      <c r="Y4456" s="5" t="str">
        <f>IF(Table1[[#This Row],[Profit]]&gt;10000,"Good","Average")</f>
        <v>Average</v>
      </c>
      <c r="Z4456" s="5" t="str" cm="1">
        <f t="array" ref="Z4456">_xlfn.IFS(K4456&lt;=5,"Excellent",K4456&lt;=10,"Good",TRUE,"Delayed")</f>
        <v>Excellent</v>
      </c>
      <c r="AA4456" s="5" t="str">
        <f>_xlfn.XLOOKUP(Table1[[#This Row],[Shipment_ID]],A:A,E:E)</f>
        <v>ONE</v>
      </c>
      <c r="AB4456" s="5">
        <f t="shared" si="69"/>
        <v>5893.73</v>
      </c>
    </row>
    <row r="4457" spans="1:28">
      <c r="A4457" t="s">
        <v>4651</v>
      </c>
      <c r="B4457" s="1">
        <v>45308</v>
      </c>
      <c r="C4457" t="s">
        <v>64</v>
      </c>
      <c r="D4457" t="s">
        <v>30</v>
      </c>
      <c r="E4457" t="s">
        <v>102</v>
      </c>
      <c r="F4457" t="s">
        <v>58</v>
      </c>
      <c r="G4457" t="s">
        <v>84</v>
      </c>
      <c r="H4457">
        <v>11.81</v>
      </c>
      <c r="I4457">
        <v>321</v>
      </c>
      <c r="J4457">
        <v>102.6</v>
      </c>
      <c r="K4457">
        <v>2</v>
      </c>
      <c r="L4457" t="s">
        <v>44</v>
      </c>
      <c r="M4457" t="s">
        <v>45</v>
      </c>
      <c r="N4457">
        <v>40293</v>
      </c>
      <c r="O4457" t="s">
        <v>143</v>
      </c>
      <c r="P4457" t="s">
        <v>70</v>
      </c>
      <c r="Q4457">
        <v>84.52</v>
      </c>
      <c r="R4457">
        <v>1114.4000000000001</v>
      </c>
      <c r="S4457">
        <v>2291.17</v>
      </c>
      <c r="T4457">
        <v>4706.3599999999997</v>
      </c>
      <c r="U4457" t="str">
        <f>TEXT(Table1[[#This Row],[Booking_Date]],"mmm")</f>
        <v>Jan</v>
      </c>
      <c r="V4457">
        <f>YEAR(Table1[[#This Row],[Booking_Date]])</f>
        <v>2024</v>
      </c>
      <c r="W4457" t="s">
        <v>38</v>
      </c>
      <c r="X4457" t="str">
        <f>IF(Table1[[#This Row],[Freight_Cost]]&gt;50000,"High","Low")</f>
        <v>Low</v>
      </c>
      <c r="Y4457" s="5" t="str">
        <f>IF(Table1[[#This Row],[Profit]]&gt;10000,"Good","Average")</f>
        <v>Average</v>
      </c>
      <c r="Z4457" s="5" t="str" cm="1">
        <f t="array" ref="Z4457">_xlfn.IFS(K4457&lt;=5,"Excellent",K4457&lt;=10,"Good",TRUE,"Delayed")</f>
        <v>Excellent</v>
      </c>
      <c r="AA4457" s="5" t="str">
        <f>_xlfn.XLOOKUP(Table1[[#This Row],[Shipment_ID]],A:A,E:E)</f>
        <v>Maersk</v>
      </c>
      <c r="AB4457" s="5">
        <f t="shared" si="69"/>
        <v>4706.3599999999997</v>
      </c>
    </row>
    <row r="4458" spans="1:28">
      <c r="A4458" t="s">
        <v>4652</v>
      </c>
      <c r="B4458" s="1">
        <v>45965</v>
      </c>
      <c r="C4458" t="s">
        <v>50</v>
      </c>
      <c r="D4458" t="s">
        <v>51</v>
      </c>
      <c r="E4458" t="s">
        <v>42</v>
      </c>
      <c r="F4458" t="s">
        <v>58</v>
      </c>
      <c r="G4458" t="s">
        <v>59</v>
      </c>
      <c r="H4458">
        <v>12.21</v>
      </c>
      <c r="I4458">
        <v>652</v>
      </c>
      <c r="J4458">
        <v>96.22</v>
      </c>
      <c r="K4458">
        <v>2</v>
      </c>
      <c r="L4458" t="s">
        <v>68</v>
      </c>
      <c r="M4458" t="s">
        <v>45</v>
      </c>
      <c r="N4458">
        <v>46359.4</v>
      </c>
      <c r="O4458" t="s">
        <v>416</v>
      </c>
      <c r="P4458" t="s">
        <v>37</v>
      </c>
      <c r="Q4458">
        <v>83.16</v>
      </c>
      <c r="R4458">
        <v>1792.4</v>
      </c>
      <c r="S4458">
        <v>3203.12</v>
      </c>
      <c r="T4458">
        <v>4075.48</v>
      </c>
      <c r="U4458" t="str">
        <f>TEXT(Table1[[#This Row],[Booking_Date]],"mmm")</f>
        <v>Nov</v>
      </c>
      <c r="V4458">
        <f>YEAR(Table1[[#This Row],[Booking_Date]])</f>
        <v>2025</v>
      </c>
      <c r="W4458" t="s">
        <v>104</v>
      </c>
      <c r="X4458" t="str">
        <f>IF(Table1[[#This Row],[Freight_Cost]]&gt;50000,"High","Low")</f>
        <v>Low</v>
      </c>
      <c r="Y4458" s="5" t="str">
        <f>IF(Table1[[#This Row],[Profit]]&gt;10000,"Good","Average")</f>
        <v>Average</v>
      </c>
      <c r="Z4458" s="5" t="str" cm="1">
        <f t="array" ref="Z4458">_xlfn.IFS(K4458&lt;=5,"Excellent",K4458&lt;=10,"Good",TRUE,"Delayed")</f>
        <v>Excellent</v>
      </c>
      <c r="AA4458" s="5" t="str">
        <f>_xlfn.XLOOKUP(Table1[[#This Row],[Shipment_ID]],A:A,E:E)</f>
        <v>CMA CGM</v>
      </c>
      <c r="AB4458" s="5">
        <f t="shared" si="69"/>
        <v>4075.48</v>
      </c>
    </row>
    <row r="4459" spans="1:28">
      <c r="A4459" t="s">
        <v>4653</v>
      </c>
      <c r="B4459" s="1">
        <v>45653</v>
      </c>
      <c r="C4459" t="s">
        <v>89</v>
      </c>
      <c r="D4459" t="s">
        <v>65</v>
      </c>
      <c r="E4459" t="s">
        <v>102</v>
      </c>
      <c r="F4459" t="s">
        <v>58</v>
      </c>
      <c r="G4459" t="s">
        <v>52</v>
      </c>
      <c r="H4459">
        <v>12.12</v>
      </c>
      <c r="I4459">
        <v>763</v>
      </c>
      <c r="J4459">
        <v>104.98</v>
      </c>
      <c r="K4459">
        <v>3</v>
      </c>
      <c r="L4459" t="s">
        <v>34</v>
      </c>
      <c r="M4459" t="s">
        <v>60</v>
      </c>
      <c r="N4459">
        <v>49661.599999999999</v>
      </c>
      <c r="O4459" t="s">
        <v>141</v>
      </c>
      <c r="P4459" t="s">
        <v>37</v>
      </c>
      <c r="Q4459">
        <v>86.52</v>
      </c>
      <c r="R4459">
        <v>2010.8</v>
      </c>
      <c r="S4459">
        <v>4472.53</v>
      </c>
      <c r="T4459">
        <v>5623</v>
      </c>
      <c r="U4459" t="str">
        <f>TEXT(Table1[[#This Row],[Booking_Date]],"mmm")</f>
        <v>Dec</v>
      </c>
      <c r="V4459">
        <f>YEAR(Table1[[#This Row],[Booking_Date]])</f>
        <v>2024</v>
      </c>
      <c r="W4459" t="s">
        <v>104</v>
      </c>
      <c r="X4459" t="str">
        <f>IF(Table1[[#This Row],[Freight_Cost]]&gt;50000,"High","Low")</f>
        <v>Low</v>
      </c>
      <c r="Y4459" s="5" t="str">
        <f>IF(Table1[[#This Row],[Profit]]&gt;10000,"Good","Average")</f>
        <v>Average</v>
      </c>
      <c r="Z4459" s="5" t="str" cm="1">
        <f t="array" ref="Z4459">_xlfn.IFS(K4459&lt;=5,"Excellent",K4459&lt;=10,"Good",TRUE,"Delayed")</f>
        <v>Excellent</v>
      </c>
      <c r="AA4459" s="5" t="str">
        <f>_xlfn.XLOOKUP(Table1[[#This Row],[Shipment_ID]],A:A,E:E)</f>
        <v>Maersk</v>
      </c>
      <c r="AB4459" s="5">
        <f t="shared" si="69"/>
        <v>5623</v>
      </c>
    </row>
    <row r="4460" spans="1:28">
      <c r="A4460" t="s">
        <v>4654</v>
      </c>
      <c r="B4460" s="1">
        <v>46017</v>
      </c>
      <c r="C4460" t="s">
        <v>64</v>
      </c>
      <c r="D4460" t="s">
        <v>108</v>
      </c>
      <c r="E4460" t="s">
        <v>99</v>
      </c>
      <c r="F4460" t="s">
        <v>32</v>
      </c>
      <c r="G4460" t="s">
        <v>33</v>
      </c>
      <c r="H4460">
        <v>23.06</v>
      </c>
      <c r="I4460">
        <v>1207</v>
      </c>
      <c r="J4460">
        <v>104</v>
      </c>
      <c r="K4460">
        <v>4</v>
      </c>
      <c r="L4460" t="s">
        <v>44</v>
      </c>
      <c r="M4460" t="s">
        <v>60</v>
      </c>
      <c r="N4460">
        <v>47718</v>
      </c>
      <c r="O4460" t="s">
        <v>77</v>
      </c>
      <c r="P4460" t="s">
        <v>62</v>
      </c>
      <c r="Q4460">
        <v>87.44</v>
      </c>
      <c r="R4460">
        <v>3336.4</v>
      </c>
      <c r="S4460">
        <v>2941.1</v>
      </c>
      <c r="T4460">
        <v>7538</v>
      </c>
      <c r="U4460" t="str">
        <f>TEXT(Table1[[#This Row],[Booking_Date]],"mmm")</f>
        <v>Dec</v>
      </c>
      <c r="V4460">
        <f>YEAR(Table1[[#This Row],[Booking_Date]])</f>
        <v>2025</v>
      </c>
      <c r="W4460" t="s">
        <v>104</v>
      </c>
      <c r="X4460" t="str">
        <f>IF(Table1[[#This Row],[Freight_Cost]]&gt;50000,"High","Low")</f>
        <v>Low</v>
      </c>
      <c r="Y4460" s="5" t="str">
        <f>IF(Table1[[#This Row],[Profit]]&gt;10000,"Good","Average")</f>
        <v>Average</v>
      </c>
      <c r="Z4460" s="5" t="str" cm="1">
        <f t="array" ref="Z4460">_xlfn.IFS(K4460&lt;=5,"Excellent",K4460&lt;=10,"Good",TRUE,"Delayed")</f>
        <v>Excellent</v>
      </c>
      <c r="AA4460" s="5" t="str">
        <f>_xlfn.XLOOKUP(Table1[[#This Row],[Shipment_ID]],A:A,E:E)</f>
        <v>ONE</v>
      </c>
      <c r="AB4460" s="5">
        <f t="shared" si="69"/>
        <v>7538</v>
      </c>
    </row>
    <row r="4461" spans="1:28">
      <c r="A4461" t="s">
        <v>4655</v>
      </c>
      <c r="B4461" s="1">
        <v>45812</v>
      </c>
      <c r="C4461" t="s">
        <v>40</v>
      </c>
      <c r="D4461" t="s">
        <v>30</v>
      </c>
      <c r="E4461" t="s">
        <v>102</v>
      </c>
      <c r="F4461" t="s">
        <v>32</v>
      </c>
      <c r="G4461" t="s">
        <v>90</v>
      </c>
      <c r="H4461">
        <v>10.15</v>
      </c>
      <c r="I4461">
        <v>2667</v>
      </c>
      <c r="J4461">
        <v>102.7</v>
      </c>
      <c r="K4461">
        <v>7</v>
      </c>
      <c r="L4461" t="s">
        <v>44</v>
      </c>
      <c r="M4461" t="s">
        <v>60</v>
      </c>
      <c r="N4461">
        <v>53463</v>
      </c>
      <c r="O4461" t="s">
        <v>161</v>
      </c>
      <c r="P4461" t="s">
        <v>62</v>
      </c>
      <c r="Q4461">
        <v>82.36</v>
      </c>
      <c r="R4461">
        <v>5740</v>
      </c>
      <c r="S4461">
        <v>4638.92</v>
      </c>
      <c r="T4461">
        <v>9084.94</v>
      </c>
      <c r="U4461" t="str">
        <f>TEXT(Table1[[#This Row],[Booking_Date]],"mmm")</f>
        <v>Jun</v>
      </c>
      <c r="V4461">
        <f>YEAR(Table1[[#This Row],[Booking_Date]])</f>
        <v>2025</v>
      </c>
      <c r="W4461" t="s">
        <v>75</v>
      </c>
      <c r="X4461" t="str">
        <f>IF(Table1[[#This Row],[Freight_Cost]]&gt;50000,"High","Low")</f>
        <v>High</v>
      </c>
      <c r="Y4461" s="5" t="str">
        <f>IF(Table1[[#This Row],[Profit]]&gt;10000,"Good","Average")</f>
        <v>Average</v>
      </c>
      <c r="Z4461" s="5" t="str" cm="1">
        <f t="array" ref="Z4461">_xlfn.IFS(K4461&lt;=5,"Excellent",K4461&lt;=10,"Good",TRUE,"Delayed")</f>
        <v>Good</v>
      </c>
      <c r="AA4461" s="5" t="str">
        <f>_xlfn.XLOOKUP(Table1[[#This Row],[Shipment_ID]],A:A,E:E)</f>
        <v>Maersk</v>
      </c>
      <c r="AB4461" s="5">
        <f t="shared" si="69"/>
        <v>9084.94</v>
      </c>
    </row>
    <row r="4462" spans="1:28">
      <c r="A4462" t="s">
        <v>4656</v>
      </c>
      <c r="B4462" s="1">
        <v>45404</v>
      </c>
      <c r="C4462" t="s">
        <v>50</v>
      </c>
      <c r="D4462" t="s">
        <v>51</v>
      </c>
      <c r="E4462" t="s">
        <v>83</v>
      </c>
      <c r="F4462" t="s">
        <v>32</v>
      </c>
      <c r="G4462" t="s">
        <v>67</v>
      </c>
      <c r="H4462">
        <v>18.329999999999998</v>
      </c>
      <c r="I4462">
        <v>2695</v>
      </c>
      <c r="J4462">
        <v>95.94</v>
      </c>
      <c r="K4462">
        <v>6</v>
      </c>
      <c r="L4462" t="s">
        <v>44</v>
      </c>
      <c r="M4462" t="s">
        <v>45</v>
      </c>
      <c r="N4462">
        <v>61849.8</v>
      </c>
      <c r="O4462" t="s">
        <v>354</v>
      </c>
      <c r="P4462" t="s">
        <v>37</v>
      </c>
      <c r="Q4462">
        <v>85.75</v>
      </c>
      <c r="R4462">
        <v>6123.2</v>
      </c>
      <c r="S4462">
        <v>1633.73</v>
      </c>
      <c r="T4462">
        <v>7896.36</v>
      </c>
      <c r="U4462" t="str">
        <f>TEXT(Table1[[#This Row],[Booking_Date]],"mmm")</f>
        <v>Apr</v>
      </c>
      <c r="V4462">
        <f>YEAR(Table1[[#This Row],[Booking_Date]])</f>
        <v>2024</v>
      </c>
      <c r="W4462" t="s">
        <v>75</v>
      </c>
      <c r="X4462" t="str">
        <f>IF(Table1[[#This Row],[Freight_Cost]]&gt;50000,"High","Low")</f>
        <v>High</v>
      </c>
      <c r="Y4462" s="5" t="str">
        <f>IF(Table1[[#This Row],[Profit]]&gt;10000,"Good","Average")</f>
        <v>Average</v>
      </c>
      <c r="Z4462" s="5" t="str" cm="1">
        <f t="array" ref="Z4462">_xlfn.IFS(K4462&lt;=5,"Excellent",K4462&lt;=10,"Good",TRUE,"Delayed")</f>
        <v>Good</v>
      </c>
      <c r="AA4462" s="5" t="str">
        <f>_xlfn.XLOOKUP(Table1[[#This Row],[Shipment_ID]],A:A,E:E)</f>
        <v>MSC</v>
      </c>
      <c r="AB4462" s="5">
        <f t="shared" si="69"/>
        <v>7896.36</v>
      </c>
    </row>
    <row r="4463" spans="1:28">
      <c r="A4463" t="s">
        <v>4657</v>
      </c>
      <c r="B4463" s="1">
        <v>46052</v>
      </c>
      <c r="C4463" t="s">
        <v>89</v>
      </c>
      <c r="D4463" t="s">
        <v>82</v>
      </c>
      <c r="E4463" t="s">
        <v>102</v>
      </c>
      <c r="F4463" t="s">
        <v>58</v>
      </c>
      <c r="G4463" t="s">
        <v>52</v>
      </c>
      <c r="H4463">
        <v>26.7</v>
      </c>
      <c r="I4463">
        <v>647</v>
      </c>
      <c r="J4463">
        <v>103.9</v>
      </c>
      <c r="K4463">
        <v>3</v>
      </c>
      <c r="L4463" t="s">
        <v>34</v>
      </c>
      <c r="M4463" t="s">
        <v>60</v>
      </c>
      <c r="N4463">
        <v>61262</v>
      </c>
      <c r="O4463" t="s">
        <v>527</v>
      </c>
      <c r="P4463" t="s">
        <v>78</v>
      </c>
      <c r="Q4463">
        <v>83.67</v>
      </c>
      <c r="R4463">
        <v>2362</v>
      </c>
      <c r="S4463">
        <v>1868.93</v>
      </c>
      <c r="T4463">
        <v>9421.44</v>
      </c>
      <c r="U4463" t="str">
        <f>TEXT(Table1[[#This Row],[Booking_Date]],"mmm")</f>
        <v>Jan</v>
      </c>
      <c r="V4463">
        <f>YEAR(Table1[[#This Row],[Booking_Date]])</f>
        <v>2026</v>
      </c>
      <c r="W4463" t="s">
        <v>38</v>
      </c>
      <c r="X4463" t="str">
        <f>IF(Table1[[#This Row],[Freight_Cost]]&gt;50000,"High","Low")</f>
        <v>High</v>
      </c>
      <c r="Y4463" s="5" t="str">
        <f>IF(Table1[[#This Row],[Profit]]&gt;10000,"Good","Average")</f>
        <v>Average</v>
      </c>
      <c r="Z4463" s="5" t="str" cm="1">
        <f t="array" ref="Z4463">_xlfn.IFS(K4463&lt;=5,"Excellent",K4463&lt;=10,"Good",TRUE,"Delayed")</f>
        <v>Excellent</v>
      </c>
      <c r="AA4463" s="5" t="str">
        <f>_xlfn.XLOOKUP(Table1[[#This Row],[Shipment_ID]],A:A,E:E)</f>
        <v>Maersk</v>
      </c>
      <c r="AB4463" s="5">
        <f t="shared" si="69"/>
        <v>9421.44</v>
      </c>
    </row>
    <row r="4464" spans="1:28">
      <c r="A4464" t="s">
        <v>4658</v>
      </c>
      <c r="B4464" s="1">
        <v>45779</v>
      </c>
      <c r="C4464" t="s">
        <v>64</v>
      </c>
      <c r="D4464" t="s">
        <v>41</v>
      </c>
      <c r="E4464" t="s">
        <v>31</v>
      </c>
      <c r="F4464" t="s">
        <v>32</v>
      </c>
      <c r="G4464" t="s">
        <v>33</v>
      </c>
      <c r="H4464">
        <v>15.71</v>
      </c>
      <c r="I4464">
        <v>1308</v>
      </c>
      <c r="J4464">
        <v>95.75</v>
      </c>
      <c r="K4464">
        <v>5</v>
      </c>
      <c r="L4464" t="s">
        <v>44</v>
      </c>
      <c r="M4464" t="s">
        <v>45</v>
      </c>
      <c r="N4464">
        <v>42825</v>
      </c>
      <c r="O4464" t="s">
        <v>531</v>
      </c>
      <c r="P4464" t="s">
        <v>78</v>
      </c>
      <c r="Q4464">
        <v>82.7</v>
      </c>
      <c r="R4464">
        <v>3244.4</v>
      </c>
      <c r="S4464">
        <v>2036.46</v>
      </c>
      <c r="T4464">
        <v>4990.6400000000003</v>
      </c>
      <c r="U4464" t="str">
        <f>TEXT(Table1[[#This Row],[Booking_Date]],"mmm")</f>
        <v>May</v>
      </c>
      <c r="V4464">
        <f>YEAR(Table1[[#This Row],[Booking_Date]])</f>
        <v>2025</v>
      </c>
      <c r="W4464" t="s">
        <v>75</v>
      </c>
      <c r="X4464" t="str">
        <f>IF(Table1[[#This Row],[Freight_Cost]]&gt;50000,"High","Low")</f>
        <v>Low</v>
      </c>
      <c r="Y4464" s="5" t="str">
        <f>IF(Table1[[#This Row],[Profit]]&gt;10000,"Good","Average")</f>
        <v>Average</v>
      </c>
      <c r="Z4464" s="5" t="str" cm="1">
        <f t="array" ref="Z4464">_xlfn.IFS(K4464&lt;=5,"Excellent",K4464&lt;=10,"Good",TRUE,"Delayed")</f>
        <v>Excellent</v>
      </c>
      <c r="AA4464" s="5" t="str">
        <f>_xlfn.XLOOKUP(Table1[[#This Row],[Shipment_ID]],A:A,E:E)</f>
        <v>Hapag-Lloyd</v>
      </c>
      <c r="AB4464" s="5">
        <f t="shared" si="69"/>
        <v>4990.6400000000003</v>
      </c>
    </row>
    <row r="4465" spans="1:28">
      <c r="A4465" t="s">
        <v>4659</v>
      </c>
      <c r="B4465" s="1">
        <v>45864</v>
      </c>
      <c r="C4465" t="s">
        <v>29</v>
      </c>
      <c r="D4465" t="s">
        <v>65</v>
      </c>
      <c r="E4465" t="s">
        <v>57</v>
      </c>
      <c r="F4465" t="s">
        <v>32</v>
      </c>
      <c r="G4465" t="s">
        <v>33</v>
      </c>
      <c r="H4465">
        <v>17.309999999999999</v>
      </c>
      <c r="I4465">
        <v>1123</v>
      </c>
      <c r="J4465">
        <v>98.35</v>
      </c>
      <c r="K4465">
        <v>2</v>
      </c>
      <c r="L4465" t="s">
        <v>68</v>
      </c>
      <c r="M4465" t="s">
        <v>45</v>
      </c>
      <c r="N4465">
        <v>44857</v>
      </c>
      <c r="O4465" t="s">
        <v>436</v>
      </c>
      <c r="P4465" t="s">
        <v>37</v>
      </c>
      <c r="Q4465">
        <v>86.3</v>
      </c>
      <c r="R4465">
        <v>2938.4</v>
      </c>
      <c r="S4465">
        <v>4823.41</v>
      </c>
      <c r="T4465">
        <v>3616.65</v>
      </c>
      <c r="U4465" t="str">
        <f>TEXT(Table1[[#This Row],[Booking_Date]],"mmm")</f>
        <v>Jul</v>
      </c>
      <c r="V4465">
        <f>YEAR(Table1[[#This Row],[Booking_Date]])</f>
        <v>2025</v>
      </c>
      <c r="W4465" t="s">
        <v>48</v>
      </c>
      <c r="X4465" t="str">
        <f>IF(Table1[[#This Row],[Freight_Cost]]&gt;50000,"High","Low")</f>
        <v>Low</v>
      </c>
      <c r="Y4465" s="5" t="str">
        <f>IF(Table1[[#This Row],[Profit]]&gt;10000,"Good","Average")</f>
        <v>Average</v>
      </c>
      <c r="Z4465" s="5" t="str" cm="1">
        <f t="array" ref="Z4465">_xlfn.IFS(K4465&lt;=5,"Excellent",K4465&lt;=10,"Good",TRUE,"Delayed")</f>
        <v>Excellent</v>
      </c>
      <c r="AA4465" s="5" t="str">
        <f>_xlfn.XLOOKUP(Table1[[#This Row],[Shipment_ID]],A:A,E:E)</f>
        <v>Evergreen</v>
      </c>
      <c r="AB4465" s="5">
        <f t="shared" si="69"/>
        <v>3616.65</v>
      </c>
    </row>
    <row r="4466" spans="1:28">
      <c r="A4466" t="s">
        <v>4660</v>
      </c>
      <c r="B4466" s="1">
        <v>45691</v>
      </c>
      <c r="C4466" t="s">
        <v>40</v>
      </c>
      <c r="D4466" t="s">
        <v>72</v>
      </c>
      <c r="E4466" t="s">
        <v>31</v>
      </c>
      <c r="F4466" t="s">
        <v>32</v>
      </c>
      <c r="G4466" t="s">
        <v>33</v>
      </c>
      <c r="H4466">
        <v>18.91</v>
      </c>
      <c r="I4466">
        <v>2158</v>
      </c>
      <c r="J4466">
        <v>97.38</v>
      </c>
      <c r="K4466">
        <v>7</v>
      </c>
      <c r="L4466" t="s">
        <v>44</v>
      </c>
      <c r="M4466" t="s">
        <v>45</v>
      </c>
      <c r="N4466">
        <v>56100.6</v>
      </c>
      <c r="O4466" t="s">
        <v>531</v>
      </c>
      <c r="P4466" t="s">
        <v>70</v>
      </c>
      <c r="Q4466">
        <v>81.69</v>
      </c>
      <c r="R4466">
        <v>5072.3999999999996</v>
      </c>
      <c r="S4466">
        <v>1960.02</v>
      </c>
      <c r="T4466">
        <v>5451.54</v>
      </c>
      <c r="U4466" t="str">
        <f>TEXT(Table1[[#This Row],[Booking_Date]],"mmm")</f>
        <v>Feb</v>
      </c>
      <c r="V4466">
        <f>YEAR(Table1[[#This Row],[Booking_Date]])</f>
        <v>2025</v>
      </c>
      <c r="W4466" t="s">
        <v>38</v>
      </c>
      <c r="X4466" t="str">
        <f>IF(Table1[[#This Row],[Freight_Cost]]&gt;50000,"High","Low")</f>
        <v>High</v>
      </c>
      <c r="Y4466" s="5" t="str">
        <f>IF(Table1[[#This Row],[Profit]]&gt;10000,"Good","Average")</f>
        <v>Average</v>
      </c>
      <c r="Z4466" s="5" t="str" cm="1">
        <f t="array" ref="Z4466">_xlfn.IFS(K4466&lt;=5,"Excellent",K4466&lt;=10,"Good",TRUE,"Delayed")</f>
        <v>Good</v>
      </c>
      <c r="AA4466" s="5" t="str">
        <f>_xlfn.XLOOKUP(Table1[[#This Row],[Shipment_ID]],A:A,E:E)</f>
        <v>Hapag-Lloyd</v>
      </c>
      <c r="AB4466" s="5">
        <f t="shared" si="69"/>
        <v>5451.54</v>
      </c>
    </row>
    <row r="4467" spans="1:28">
      <c r="A4467" t="s">
        <v>4661</v>
      </c>
      <c r="B4467" s="1">
        <v>45479</v>
      </c>
      <c r="C4467" t="s">
        <v>50</v>
      </c>
      <c r="D4467" t="s">
        <v>51</v>
      </c>
      <c r="E4467" t="s">
        <v>83</v>
      </c>
      <c r="F4467" t="s">
        <v>32</v>
      </c>
      <c r="G4467" t="s">
        <v>90</v>
      </c>
      <c r="H4467">
        <v>24.95</v>
      </c>
      <c r="I4467">
        <v>1457</v>
      </c>
      <c r="J4467">
        <v>96.41</v>
      </c>
      <c r="K4467">
        <v>3</v>
      </c>
      <c r="L4467" t="s">
        <v>34</v>
      </c>
      <c r="M4467" t="s">
        <v>45</v>
      </c>
      <c r="N4467">
        <v>58008.2</v>
      </c>
      <c r="O4467" t="s">
        <v>245</v>
      </c>
      <c r="P4467" t="s">
        <v>62</v>
      </c>
      <c r="Q4467">
        <v>82.36</v>
      </c>
      <c r="R4467">
        <v>3912</v>
      </c>
      <c r="S4467">
        <v>1889</v>
      </c>
      <c r="T4467">
        <v>7611.68</v>
      </c>
      <c r="U4467" t="str">
        <f>TEXT(Table1[[#This Row],[Booking_Date]],"mmm")</f>
        <v>Jul</v>
      </c>
      <c r="V4467">
        <f>YEAR(Table1[[#This Row],[Booking_Date]])</f>
        <v>2024</v>
      </c>
      <c r="W4467" t="s">
        <v>48</v>
      </c>
      <c r="X4467" t="str">
        <f>IF(Table1[[#This Row],[Freight_Cost]]&gt;50000,"High","Low")</f>
        <v>High</v>
      </c>
      <c r="Y4467" s="5" t="str">
        <f>IF(Table1[[#This Row],[Profit]]&gt;10000,"Good","Average")</f>
        <v>Average</v>
      </c>
      <c r="Z4467" s="5" t="str" cm="1">
        <f t="array" ref="Z4467">_xlfn.IFS(K4467&lt;=5,"Excellent",K4467&lt;=10,"Good",TRUE,"Delayed")</f>
        <v>Excellent</v>
      </c>
      <c r="AA4467" s="5" t="str">
        <f>_xlfn.XLOOKUP(Table1[[#This Row],[Shipment_ID]],A:A,E:E)</f>
        <v>MSC</v>
      </c>
      <c r="AB4467" s="5">
        <f t="shared" si="69"/>
        <v>7611.68</v>
      </c>
    </row>
    <row r="4468" spans="1:28">
      <c r="A4468" t="s">
        <v>4662</v>
      </c>
      <c r="B4468" s="1">
        <v>45403</v>
      </c>
      <c r="C4468" t="s">
        <v>121</v>
      </c>
      <c r="D4468" t="s">
        <v>51</v>
      </c>
      <c r="E4468" t="s">
        <v>57</v>
      </c>
      <c r="F4468" t="s">
        <v>58</v>
      </c>
      <c r="G4468" t="s">
        <v>52</v>
      </c>
      <c r="H4468">
        <v>23.7</v>
      </c>
      <c r="I4468">
        <v>2150</v>
      </c>
      <c r="J4468">
        <v>90.03</v>
      </c>
      <c r="K4468">
        <v>5</v>
      </c>
      <c r="L4468" t="s">
        <v>68</v>
      </c>
      <c r="M4468" t="s">
        <v>35</v>
      </c>
      <c r="N4468">
        <v>76433.600000000006</v>
      </c>
      <c r="O4468" t="s">
        <v>224</v>
      </c>
      <c r="P4468" t="s">
        <v>47</v>
      </c>
      <c r="Q4468">
        <v>81.540000000000006</v>
      </c>
      <c r="R4468">
        <v>5248</v>
      </c>
      <c r="S4468">
        <v>3496.89</v>
      </c>
      <c r="T4468">
        <v>7178.59</v>
      </c>
      <c r="U4468" t="str">
        <f>TEXT(Table1[[#This Row],[Booking_Date]],"mmm")</f>
        <v>Apr</v>
      </c>
      <c r="V4468">
        <f>YEAR(Table1[[#This Row],[Booking_Date]])</f>
        <v>2024</v>
      </c>
      <c r="W4468" t="s">
        <v>75</v>
      </c>
      <c r="X4468" t="str">
        <f>IF(Table1[[#This Row],[Freight_Cost]]&gt;50000,"High","Low")</f>
        <v>High</v>
      </c>
      <c r="Y4468" s="5" t="str">
        <f>IF(Table1[[#This Row],[Profit]]&gt;10000,"Good","Average")</f>
        <v>Average</v>
      </c>
      <c r="Z4468" s="5" t="str" cm="1">
        <f t="array" ref="Z4468">_xlfn.IFS(K4468&lt;=5,"Excellent",K4468&lt;=10,"Good",TRUE,"Delayed")</f>
        <v>Excellent</v>
      </c>
      <c r="AA4468" s="5" t="str">
        <f>_xlfn.XLOOKUP(Table1[[#This Row],[Shipment_ID]],A:A,E:E)</f>
        <v>Evergreen</v>
      </c>
      <c r="AB4468" s="5">
        <f t="shared" si="69"/>
        <v>7178.59</v>
      </c>
    </row>
    <row r="4469" spans="1:28">
      <c r="A4469" t="s">
        <v>4663</v>
      </c>
      <c r="B4469" s="1">
        <v>45530</v>
      </c>
      <c r="C4469" t="s">
        <v>115</v>
      </c>
      <c r="D4469" t="s">
        <v>65</v>
      </c>
      <c r="E4469" t="s">
        <v>102</v>
      </c>
      <c r="F4469" t="s">
        <v>32</v>
      </c>
      <c r="G4469" t="s">
        <v>43</v>
      </c>
      <c r="H4469">
        <v>10.72</v>
      </c>
      <c r="I4469">
        <v>1205</v>
      </c>
      <c r="J4469">
        <v>104.07</v>
      </c>
      <c r="K4469">
        <v>5</v>
      </c>
      <c r="L4469" t="s">
        <v>44</v>
      </c>
      <c r="M4469" t="s">
        <v>35</v>
      </c>
      <c r="N4469">
        <v>40596.400000000001</v>
      </c>
      <c r="O4469" t="s">
        <v>207</v>
      </c>
      <c r="P4469" t="s">
        <v>62</v>
      </c>
      <c r="Q4469">
        <v>81.36</v>
      </c>
      <c r="R4469">
        <v>2838.8</v>
      </c>
      <c r="S4469">
        <v>1999.8</v>
      </c>
      <c r="T4469">
        <v>6050.59</v>
      </c>
      <c r="U4469" t="str">
        <f>TEXT(Table1[[#This Row],[Booking_Date]],"mmm")</f>
        <v>Aug</v>
      </c>
      <c r="V4469">
        <f>YEAR(Table1[[#This Row],[Booking_Date]])</f>
        <v>2024</v>
      </c>
      <c r="W4469" t="s">
        <v>48</v>
      </c>
      <c r="X4469" t="str">
        <f>IF(Table1[[#This Row],[Freight_Cost]]&gt;50000,"High","Low")</f>
        <v>Low</v>
      </c>
      <c r="Y4469" s="5" t="str">
        <f>IF(Table1[[#This Row],[Profit]]&gt;10000,"Good","Average")</f>
        <v>Average</v>
      </c>
      <c r="Z4469" s="5" t="str" cm="1">
        <f t="array" ref="Z4469">_xlfn.IFS(K4469&lt;=5,"Excellent",K4469&lt;=10,"Good",TRUE,"Delayed")</f>
        <v>Excellent</v>
      </c>
      <c r="AA4469" s="5" t="str">
        <f>_xlfn.XLOOKUP(Table1[[#This Row],[Shipment_ID]],A:A,E:E)</f>
        <v>Maersk</v>
      </c>
      <c r="AB4469" s="5">
        <f t="shared" si="69"/>
        <v>6050.59</v>
      </c>
    </row>
    <row r="4470" spans="1:28">
      <c r="A4470" t="s">
        <v>4664</v>
      </c>
      <c r="B4470" s="1">
        <v>46160</v>
      </c>
      <c r="C4470" t="s">
        <v>40</v>
      </c>
      <c r="D4470" t="s">
        <v>72</v>
      </c>
      <c r="E4470" t="s">
        <v>83</v>
      </c>
      <c r="F4470" t="s">
        <v>32</v>
      </c>
      <c r="G4470" t="s">
        <v>52</v>
      </c>
      <c r="H4470">
        <v>25.58</v>
      </c>
      <c r="I4470">
        <v>2260</v>
      </c>
      <c r="J4470">
        <v>99.07</v>
      </c>
      <c r="K4470">
        <v>5</v>
      </c>
      <c r="L4470" t="s">
        <v>44</v>
      </c>
      <c r="M4470" t="s">
        <v>60</v>
      </c>
      <c r="N4470">
        <v>62030.400000000001</v>
      </c>
      <c r="O4470" t="s">
        <v>395</v>
      </c>
      <c r="P4470" t="s">
        <v>74</v>
      </c>
      <c r="Q4470">
        <v>81.37</v>
      </c>
      <c r="R4470">
        <v>5543.2</v>
      </c>
      <c r="S4470">
        <v>3461.87</v>
      </c>
      <c r="T4470">
        <v>8828.06</v>
      </c>
      <c r="U4470" t="str">
        <f>TEXT(Table1[[#This Row],[Booking_Date]],"mmm")</f>
        <v>May</v>
      </c>
      <c r="V4470">
        <f>YEAR(Table1[[#This Row],[Booking_Date]])</f>
        <v>2026</v>
      </c>
      <c r="W4470" t="s">
        <v>75</v>
      </c>
      <c r="X4470" t="str">
        <f>IF(Table1[[#This Row],[Freight_Cost]]&gt;50000,"High","Low")</f>
        <v>High</v>
      </c>
      <c r="Y4470" s="5" t="str">
        <f>IF(Table1[[#This Row],[Profit]]&gt;10000,"Good","Average")</f>
        <v>Average</v>
      </c>
      <c r="Z4470" s="5" t="str" cm="1">
        <f t="array" ref="Z4470">_xlfn.IFS(K4470&lt;=5,"Excellent",K4470&lt;=10,"Good",TRUE,"Delayed")</f>
        <v>Excellent</v>
      </c>
      <c r="AA4470" s="5" t="str">
        <f>_xlfn.XLOOKUP(Table1[[#This Row],[Shipment_ID]],A:A,E:E)</f>
        <v>MSC</v>
      </c>
      <c r="AB4470" s="5">
        <f t="shared" si="69"/>
        <v>8828.06</v>
      </c>
    </row>
    <row r="4471" spans="1:28">
      <c r="A4471" t="s">
        <v>4665</v>
      </c>
      <c r="B4471" s="1">
        <v>45812</v>
      </c>
      <c r="C4471" t="s">
        <v>29</v>
      </c>
      <c r="D4471" t="s">
        <v>82</v>
      </c>
      <c r="E4471" t="s">
        <v>99</v>
      </c>
      <c r="F4471" t="s">
        <v>32</v>
      </c>
      <c r="G4471" t="s">
        <v>43</v>
      </c>
      <c r="H4471">
        <v>15.28</v>
      </c>
      <c r="I4471">
        <v>946</v>
      </c>
      <c r="J4471">
        <v>104.05</v>
      </c>
      <c r="K4471">
        <v>3</v>
      </c>
      <c r="L4471" t="s">
        <v>68</v>
      </c>
      <c r="M4471" t="s">
        <v>45</v>
      </c>
      <c r="N4471">
        <v>41590</v>
      </c>
      <c r="O4471" t="s">
        <v>343</v>
      </c>
      <c r="P4471" t="s">
        <v>70</v>
      </c>
      <c r="Q4471">
        <v>84.54</v>
      </c>
      <c r="R4471">
        <v>2503.1999999999998</v>
      </c>
      <c r="S4471">
        <v>1830.48</v>
      </c>
      <c r="T4471">
        <v>5698.8</v>
      </c>
      <c r="U4471" t="str">
        <f>TEXT(Table1[[#This Row],[Booking_Date]],"mmm")</f>
        <v>Jun</v>
      </c>
      <c r="V4471">
        <f>YEAR(Table1[[#This Row],[Booking_Date]])</f>
        <v>2025</v>
      </c>
      <c r="W4471" t="s">
        <v>75</v>
      </c>
      <c r="X4471" t="str">
        <f>IF(Table1[[#This Row],[Freight_Cost]]&gt;50000,"High","Low")</f>
        <v>Low</v>
      </c>
      <c r="Y4471" s="5" t="str">
        <f>IF(Table1[[#This Row],[Profit]]&gt;10000,"Good","Average")</f>
        <v>Average</v>
      </c>
      <c r="Z4471" s="5" t="str" cm="1">
        <f t="array" ref="Z4471">_xlfn.IFS(K4471&lt;=5,"Excellent",K4471&lt;=10,"Good",TRUE,"Delayed")</f>
        <v>Excellent</v>
      </c>
      <c r="AA4471" s="5" t="str">
        <f>_xlfn.XLOOKUP(Table1[[#This Row],[Shipment_ID]],A:A,E:E)</f>
        <v>ONE</v>
      </c>
      <c r="AB4471" s="5">
        <f t="shared" si="69"/>
        <v>5698.8</v>
      </c>
    </row>
    <row r="4472" spans="1:28">
      <c r="A4472" t="s">
        <v>4666</v>
      </c>
      <c r="B4472" s="1">
        <v>45882</v>
      </c>
      <c r="C4472" t="s">
        <v>50</v>
      </c>
      <c r="D4472" t="s">
        <v>56</v>
      </c>
      <c r="E4472" t="s">
        <v>42</v>
      </c>
      <c r="F4472" t="s">
        <v>32</v>
      </c>
      <c r="G4472" t="s">
        <v>84</v>
      </c>
      <c r="H4472">
        <v>26.73</v>
      </c>
      <c r="I4472">
        <v>1189</v>
      </c>
      <c r="J4472">
        <v>95.53</v>
      </c>
      <c r="K4472">
        <v>2</v>
      </c>
      <c r="L4472" t="s">
        <v>44</v>
      </c>
      <c r="M4472" t="s">
        <v>45</v>
      </c>
      <c r="N4472">
        <v>51288.6</v>
      </c>
      <c r="O4472" t="s">
        <v>93</v>
      </c>
      <c r="P4472" t="s">
        <v>37</v>
      </c>
      <c r="Q4472">
        <v>81.239999999999995</v>
      </c>
      <c r="R4472">
        <v>3447.2</v>
      </c>
      <c r="S4472">
        <v>4074.34</v>
      </c>
      <c r="T4472">
        <v>5978.8</v>
      </c>
      <c r="U4472" t="str">
        <f>TEXT(Table1[[#This Row],[Booking_Date]],"mmm")</f>
        <v>Aug</v>
      </c>
      <c r="V4472">
        <f>YEAR(Table1[[#This Row],[Booking_Date]])</f>
        <v>2025</v>
      </c>
      <c r="W4472" t="s">
        <v>48</v>
      </c>
      <c r="X4472" t="str">
        <f>IF(Table1[[#This Row],[Freight_Cost]]&gt;50000,"High","Low")</f>
        <v>High</v>
      </c>
      <c r="Y4472" s="5" t="str">
        <f>IF(Table1[[#This Row],[Profit]]&gt;10000,"Good","Average")</f>
        <v>Average</v>
      </c>
      <c r="Z4472" s="5" t="str" cm="1">
        <f t="array" ref="Z4472">_xlfn.IFS(K4472&lt;=5,"Excellent",K4472&lt;=10,"Good",TRUE,"Delayed")</f>
        <v>Excellent</v>
      </c>
      <c r="AA4472" s="5" t="str">
        <f>_xlfn.XLOOKUP(Table1[[#This Row],[Shipment_ID]],A:A,E:E)</f>
        <v>CMA CGM</v>
      </c>
      <c r="AB4472" s="5">
        <f t="shared" si="69"/>
        <v>5978.8</v>
      </c>
    </row>
    <row r="4473" spans="1:28">
      <c r="A4473" t="s">
        <v>4667</v>
      </c>
      <c r="B4473" s="1">
        <v>45818</v>
      </c>
      <c r="C4473" t="s">
        <v>89</v>
      </c>
      <c r="D4473" t="s">
        <v>72</v>
      </c>
      <c r="E4473" t="s">
        <v>66</v>
      </c>
      <c r="F4473" t="s">
        <v>32</v>
      </c>
      <c r="G4473" t="s">
        <v>33</v>
      </c>
      <c r="H4473">
        <v>12.24</v>
      </c>
      <c r="I4473">
        <v>2670</v>
      </c>
      <c r="J4473">
        <v>90.17</v>
      </c>
      <c r="K4473">
        <v>8</v>
      </c>
      <c r="L4473" t="s">
        <v>44</v>
      </c>
      <c r="M4473" t="s">
        <v>60</v>
      </c>
      <c r="N4473">
        <v>53876.4</v>
      </c>
      <c r="O4473" t="s">
        <v>277</v>
      </c>
      <c r="P4473" t="s">
        <v>74</v>
      </c>
      <c r="Q4473">
        <v>85</v>
      </c>
      <c r="R4473">
        <v>5829.6</v>
      </c>
      <c r="S4473">
        <v>4612.2</v>
      </c>
      <c r="T4473">
        <v>4314.04</v>
      </c>
      <c r="U4473" t="str">
        <f>TEXT(Table1[[#This Row],[Booking_Date]],"mmm")</f>
        <v>Jun</v>
      </c>
      <c r="V4473">
        <f>YEAR(Table1[[#This Row],[Booking_Date]])</f>
        <v>2025</v>
      </c>
      <c r="W4473" t="s">
        <v>75</v>
      </c>
      <c r="X4473" t="str">
        <f>IF(Table1[[#This Row],[Freight_Cost]]&gt;50000,"High","Low")</f>
        <v>High</v>
      </c>
      <c r="Y4473" s="5" t="str">
        <f>IF(Table1[[#This Row],[Profit]]&gt;10000,"Good","Average")</f>
        <v>Average</v>
      </c>
      <c r="Z4473" s="5" t="str" cm="1">
        <f t="array" ref="Z4473">_xlfn.IFS(K4473&lt;=5,"Excellent",K4473&lt;=10,"Good",TRUE,"Delayed")</f>
        <v>Good</v>
      </c>
      <c r="AA4473" s="5" t="str">
        <f>_xlfn.XLOOKUP(Table1[[#This Row],[Shipment_ID]],A:A,E:E)</f>
        <v>COSCO</v>
      </c>
      <c r="AB4473" s="5">
        <f t="shared" si="69"/>
        <v>4314.04</v>
      </c>
    </row>
    <row r="4474" spans="1:28">
      <c r="A4474" t="s">
        <v>4668</v>
      </c>
      <c r="B4474" s="1">
        <v>45849</v>
      </c>
      <c r="C4474" t="s">
        <v>121</v>
      </c>
      <c r="D4474" t="s">
        <v>51</v>
      </c>
      <c r="E4474" t="s">
        <v>42</v>
      </c>
      <c r="F4474" t="s">
        <v>32</v>
      </c>
      <c r="G4474" t="s">
        <v>33</v>
      </c>
      <c r="H4474">
        <v>15.76</v>
      </c>
      <c r="I4474">
        <v>1907</v>
      </c>
      <c r="J4474">
        <v>101.27</v>
      </c>
      <c r="K4474">
        <v>4</v>
      </c>
      <c r="L4474" t="s">
        <v>68</v>
      </c>
      <c r="M4474" t="s">
        <v>35</v>
      </c>
      <c r="N4474">
        <v>55720.4</v>
      </c>
      <c r="O4474" t="s">
        <v>165</v>
      </c>
      <c r="P4474" t="s">
        <v>54</v>
      </c>
      <c r="Q4474">
        <v>82.94</v>
      </c>
      <c r="R4474">
        <v>4444.3999999999996</v>
      </c>
      <c r="S4474">
        <v>4988.6499999999996</v>
      </c>
      <c r="T4474">
        <v>6754.24</v>
      </c>
      <c r="U4474" t="str">
        <f>TEXT(Table1[[#This Row],[Booking_Date]],"mmm")</f>
        <v>Jul</v>
      </c>
      <c r="V4474">
        <f>YEAR(Table1[[#This Row],[Booking_Date]])</f>
        <v>2025</v>
      </c>
      <c r="W4474" t="s">
        <v>48</v>
      </c>
      <c r="X4474" t="str">
        <f>IF(Table1[[#This Row],[Freight_Cost]]&gt;50000,"High","Low")</f>
        <v>High</v>
      </c>
      <c r="Y4474" s="5" t="str">
        <f>IF(Table1[[#This Row],[Profit]]&gt;10000,"Good","Average")</f>
        <v>Average</v>
      </c>
      <c r="Z4474" s="5" t="str" cm="1">
        <f t="array" ref="Z4474">_xlfn.IFS(K4474&lt;=5,"Excellent",K4474&lt;=10,"Good",TRUE,"Delayed")</f>
        <v>Excellent</v>
      </c>
      <c r="AA4474" s="5" t="str">
        <f>_xlfn.XLOOKUP(Table1[[#This Row],[Shipment_ID]],A:A,E:E)</f>
        <v>CMA CGM</v>
      </c>
      <c r="AB4474" s="5">
        <f t="shared" si="69"/>
        <v>6754.24</v>
      </c>
    </row>
    <row r="4475" spans="1:28">
      <c r="A4475" t="s">
        <v>4669</v>
      </c>
      <c r="B4475" s="1">
        <v>45430</v>
      </c>
      <c r="C4475" t="s">
        <v>50</v>
      </c>
      <c r="D4475" t="s">
        <v>108</v>
      </c>
      <c r="E4475" t="s">
        <v>42</v>
      </c>
      <c r="F4475" t="s">
        <v>32</v>
      </c>
      <c r="G4475" t="s">
        <v>59</v>
      </c>
      <c r="H4475">
        <v>17.579999999999998</v>
      </c>
      <c r="I4475">
        <v>2080</v>
      </c>
      <c r="J4475">
        <v>94.74</v>
      </c>
      <c r="K4475">
        <v>5</v>
      </c>
      <c r="L4475" t="s">
        <v>68</v>
      </c>
      <c r="M4475" t="s">
        <v>60</v>
      </c>
      <c r="N4475">
        <v>54650.8</v>
      </c>
      <c r="O4475" t="s">
        <v>150</v>
      </c>
      <c r="P4475" t="s">
        <v>62</v>
      </c>
      <c r="Q4475">
        <v>85.45</v>
      </c>
      <c r="R4475">
        <v>4863.2</v>
      </c>
      <c r="S4475">
        <v>4974.49</v>
      </c>
      <c r="T4475">
        <v>8463.4500000000007</v>
      </c>
      <c r="U4475" t="str">
        <f>TEXT(Table1[[#This Row],[Booking_Date]],"mmm")</f>
        <v>May</v>
      </c>
      <c r="V4475">
        <f>YEAR(Table1[[#This Row],[Booking_Date]])</f>
        <v>2024</v>
      </c>
      <c r="W4475" t="s">
        <v>75</v>
      </c>
      <c r="X4475" t="str">
        <f>IF(Table1[[#This Row],[Freight_Cost]]&gt;50000,"High","Low")</f>
        <v>High</v>
      </c>
      <c r="Y4475" s="5" t="str">
        <f>IF(Table1[[#This Row],[Profit]]&gt;10000,"Good","Average")</f>
        <v>Average</v>
      </c>
      <c r="Z4475" s="5" t="str" cm="1">
        <f t="array" ref="Z4475">_xlfn.IFS(K4475&lt;=5,"Excellent",K4475&lt;=10,"Good",TRUE,"Delayed")</f>
        <v>Excellent</v>
      </c>
      <c r="AA4475" s="5" t="str">
        <f>_xlfn.XLOOKUP(Table1[[#This Row],[Shipment_ID]],A:A,E:E)</f>
        <v>CMA CGM</v>
      </c>
      <c r="AB4475" s="5">
        <f t="shared" si="69"/>
        <v>8463.4500000000007</v>
      </c>
    </row>
    <row r="4476" spans="1:28">
      <c r="A4476" t="s">
        <v>4670</v>
      </c>
      <c r="B4476" s="1">
        <v>45934</v>
      </c>
      <c r="C4476" t="s">
        <v>64</v>
      </c>
      <c r="D4476" t="s">
        <v>41</v>
      </c>
      <c r="E4476" t="s">
        <v>83</v>
      </c>
      <c r="F4476" t="s">
        <v>58</v>
      </c>
      <c r="G4476" t="s">
        <v>90</v>
      </c>
      <c r="H4476">
        <v>15.5</v>
      </c>
      <c r="I4476">
        <v>789</v>
      </c>
      <c r="J4476">
        <v>86.5</v>
      </c>
      <c r="K4476">
        <v>3</v>
      </c>
      <c r="L4476" t="s">
        <v>34</v>
      </c>
      <c r="M4476" t="s">
        <v>35</v>
      </c>
      <c r="N4476">
        <v>54798</v>
      </c>
      <c r="O4476" t="s">
        <v>95</v>
      </c>
      <c r="P4476" t="s">
        <v>78</v>
      </c>
      <c r="Q4476">
        <v>83.64</v>
      </c>
      <c r="R4476">
        <v>2198</v>
      </c>
      <c r="S4476">
        <v>4798.37</v>
      </c>
      <c r="T4476">
        <v>8584.4500000000007</v>
      </c>
      <c r="U4476" t="str">
        <f>TEXT(Table1[[#This Row],[Booking_Date]],"mmm")</f>
        <v>Oct</v>
      </c>
      <c r="V4476">
        <f>YEAR(Table1[[#This Row],[Booking_Date]])</f>
        <v>2025</v>
      </c>
      <c r="W4476" t="s">
        <v>104</v>
      </c>
      <c r="X4476" t="str">
        <f>IF(Table1[[#This Row],[Freight_Cost]]&gt;50000,"High","Low")</f>
        <v>High</v>
      </c>
      <c r="Y4476" s="5" t="str">
        <f>IF(Table1[[#This Row],[Profit]]&gt;10000,"Good","Average")</f>
        <v>Average</v>
      </c>
      <c r="Z4476" s="5" t="str" cm="1">
        <f t="array" ref="Z4476">_xlfn.IFS(K4476&lt;=5,"Excellent",K4476&lt;=10,"Good",TRUE,"Delayed")</f>
        <v>Excellent</v>
      </c>
      <c r="AA4476" s="5" t="str">
        <f>_xlfn.XLOOKUP(Table1[[#This Row],[Shipment_ID]],A:A,E:E)</f>
        <v>MSC</v>
      </c>
      <c r="AB4476" s="5">
        <f t="shared" si="69"/>
        <v>8584.4500000000007</v>
      </c>
    </row>
    <row r="4477" spans="1:28">
      <c r="A4477" t="s">
        <v>4671</v>
      </c>
      <c r="B4477" s="1">
        <v>45751</v>
      </c>
      <c r="C4477" t="s">
        <v>64</v>
      </c>
      <c r="D4477" t="s">
        <v>56</v>
      </c>
      <c r="E4477" t="s">
        <v>42</v>
      </c>
      <c r="F4477" t="s">
        <v>58</v>
      </c>
      <c r="G4477" t="s">
        <v>90</v>
      </c>
      <c r="H4477">
        <v>25.76</v>
      </c>
      <c r="I4477">
        <v>789</v>
      </c>
      <c r="J4477">
        <v>92.59</v>
      </c>
      <c r="K4477">
        <v>2</v>
      </c>
      <c r="L4477" t="s">
        <v>44</v>
      </c>
      <c r="M4477" t="s">
        <v>45</v>
      </c>
      <c r="N4477">
        <v>57262.8</v>
      </c>
      <c r="O4477" t="s">
        <v>113</v>
      </c>
      <c r="P4477" t="s">
        <v>37</v>
      </c>
      <c r="Q4477">
        <v>82.27</v>
      </c>
      <c r="R4477">
        <v>2608.4</v>
      </c>
      <c r="S4477">
        <v>4068.62</v>
      </c>
      <c r="T4477">
        <v>6096.12</v>
      </c>
      <c r="U4477" t="str">
        <f>TEXT(Table1[[#This Row],[Booking_Date]],"mmm")</f>
        <v>Apr</v>
      </c>
      <c r="V4477">
        <f>YEAR(Table1[[#This Row],[Booking_Date]])</f>
        <v>2025</v>
      </c>
      <c r="W4477" t="s">
        <v>75</v>
      </c>
      <c r="X4477" t="str">
        <f>IF(Table1[[#This Row],[Freight_Cost]]&gt;50000,"High","Low")</f>
        <v>High</v>
      </c>
      <c r="Y4477" s="5" t="str">
        <f>IF(Table1[[#This Row],[Profit]]&gt;10000,"Good","Average")</f>
        <v>Average</v>
      </c>
      <c r="Z4477" s="5" t="str" cm="1">
        <f t="array" ref="Z4477">_xlfn.IFS(K4477&lt;=5,"Excellent",K4477&lt;=10,"Good",TRUE,"Delayed")</f>
        <v>Excellent</v>
      </c>
      <c r="AA4477" s="5" t="str">
        <f>_xlfn.XLOOKUP(Table1[[#This Row],[Shipment_ID]],A:A,E:E)</f>
        <v>CMA CGM</v>
      </c>
      <c r="AB4477" s="5">
        <f t="shared" si="69"/>
        <v>6096.12</v>
      </c>
    </row>
    <row r="4478" spans="1:28">
      <c r="A4478" t="s">
        <v>4672</v>
      </c>
      <c r="B4478" s="1">
        <v>46009</v>
      </c>
      <c r="C4478" t="s">
        <v>50</v>
      </c>
      <c r="D4478" t="s">
        <v>108</v>
      </c>
      <c r="E4478" t="s">
        <v>66</v>
      </c>
      <c r="F4478" t="s">
        <v>32</v>
      </c>
      <c r="G4478" t="s">
        <v>59</v>
      </c>
      <c r="H4478">
        <v>19.100000000000001</v>
      </c>
      <c r="I4478">
        <v>328</v>
      </c>
      <c r="J4478">
        <v>102.79</v>
      </c>
      <c r="K4478">
        <v>2</v>
      </c>
      <c r="L4478" t="s">
        <v>68</v>
      </c>
      <c r="M4478" t="s">
        <v>35</v>
      </c>
      <c r="N4478">
        <v>39960.800000000003</v>
      </c>
      <c r="O4478" t="s">
        <v>53</v>
      </c>
      <c r="P4478" t="s">
        <v>62</v>
      </c>
      <c r="Q4478">
        <v>85.21</v>
      </c>
      <c r="R4478">
        <v>1420</v>
      </c>
      <c r="S4478">
        <v>4136.79</v>
      </c>
      <c r="T4478">
        <v>3226.38</v>
      </c>
      <c r="U4478" t="str">
        <f>TEXT(Table1[[#This Row],[Booking_Date]],"mmm")</f>
        <v>Dec</v>
      </c>
      <c r="V4478">
        <f>YEAR(Table1[[#This Row],[Booking_Date]])</f>
        <v>2025</v>
      </c>
      <c r="W4478" t="s">
        <v>104</v>
      </c>
      <c r="X4478" t="str">
        <f>IF(Table1[[#This Row],[Freight_Cost]]&gt;50000,"High","Low")</f>
        <v>Low</v>
      </c>
      <c r="Y4478" s="5" t="str">
        <f>IF(Table1[[#This Row],[Profit]]&gt;10000,"Good","Average")</f>
        <v>Average</v>
      </c>
      <c r="Z4478" s="5" t="str" cm="1">
        <f t="array" ref="Z4478">_xlfn.IFS(K4478&lt;=5,"Excellent",K4478&lt;=10,"Good",TRUE,"Delayed")</f>
        <v>Excellent</v>
      </c>
      <c r="AA4478" s="5" t="str">
        <f>_xlfn.XLOOKUP(Table1[[#This Row],[Shipment_ID]],A:A,E:E)</f>
        <v>COSCO</v>
      </c>
      <c r="AB4478" s="5">
        <f t="shared" si="69"/>
        <v>3226.38</v>
      </c>
    </row>
    <row r="4479" spans="1:28">
      <c r="A4479" t="s">
        <v>4673</v>
      </c>
      <c r="B4479" s="1">
        <v>46101</v>
      </c>
      <c r="C4479" t="s">
        <v>50</v>
      </c>
      <c r="D4479" t="s">
        <v>51</v>
      </c>
      <c r="E4479" t="s">
        <v>99</v>
      </c>
      <c r="F4479" t="s">
        <v>58</v>
      </c>
      <c r="G4479" t="s">
        <v>43</v>
      </c>
      <c r="H4479">
        <v>26.79</v>
      </c>
      <c r="I4479">
        <v>2231</v>
      </c>
      <c r="J4479">
        <v>99.12</v>
      </c>
      <c r="K4479">
        <v>7</v>
      </c>
      <c r="L4479" t="s">
        <v>34</v>
      </c>
      <c r="M4479" t="s">
        <v>60</v>
      </c>
      <c r="N4479">
        <v>79777.399999999994</v>
      </c>
      <c r="O4479" t="s">
        <v>93</v>
      </c>
      <c r="P4479" t="s">
        <v>78</v>
      </c>
      <c r="Q4479">
        <v>82.46</v>
      </c>
      <c r="R4479">
        <v>5533.6</v>
      </c>
      <c r="S4479">
        <v>2534.5500000000002</v>
      </c>
      <c r="T4479">
        <v>8188.97</v>
      </c>
      <c r="U4479" t="str">
        <f>TEXT(Table1[[#This Row],[Booking_Date]],"mmm")</f>
        <v>Mar</v>
      </c>
      <c r="V4479">
        <f>YEAR(Table1[[#This Row],[Booking_Date]])</f>
        <v>2026</v>
      </c>
      <c r="W4479" t="s">
        <v>38</v>
      </c>
      <c r="X4479" t="str">
        <f>IF(Table1[[#This Row],[Freight_Cost]]&gt;50000,"High","Low")</f>
        <v>High</v>
      </c>
      <c r="Y4479" s="5" t="str">
        <f>IF(Table1[[#This Row],[Profit]]&gt;10000,"Good","Average")</f>
        <v>Average</v>
      </c>
      <c r="Z4479" s="5" t="str" cm="1">
        <f t="array" ref="Z4479">_xlfn.IFS(K4479&lt;=5,"Excellent",K4479&lt;=10,"Good",TRUE,"Delayed")</f>
        <v>Good</v>
      </c>
      <c r="AA4479" s="5" t="str">
        <f>_xlfn.XLOOKUP(Table1[[#This Row],[Shipment_ID]],A:A,E:E)</f>
        <v>ONE</v>
      </c>
      <c r="AB4479" s="5">
        <f t="shared" si="69"/>
        <v>8188.97</v>
      </c>
    </row>
    <row r="4480" spans="1:28">
      <c r="A4480" t="s">
        <v>4674</v>
      </c>
      <c r="B4480" s="1">
        <v>45974</v>
      </c>
      <c r="C4480" t="s">
        <v>40</v>
      </c>
      <c r="D4480" t="s">
        <v>30</v>
      </c>
      <c r="E4480" t="s">
        <v>57</v>
      </c>
      <c r="F4480" t="s">
        <v>58</v>
      </c>
      <c r="G4480" t="s">
        <v>67</v>
      </c>
      <c r="H4480">
        <v>22.47</v>
      </c>
      <c r="I4480">
        <v>1406</v>
      </c>
      <c r="J4480">
        <v>101.2</v>
      </c>
      <c r="K4480">
        <v>4</v>
      </c>
      <c r="L4480" t="s">
        <v>34</v>
      </c>
      <c r="M4480" t="s">
        <v>60</v>
      </c>
      <c r="N4480">
        <v>66239</v>
      </c>
      <c r="O4480" t="s">
        <v>93</v>
      </c>
      <c r="P4480" t="s">
        <v>54</v>
      </c>
      <c r="Q4480">
        <v>87.82</v>
      </c>
      <c r="R4480">
        <v>3710.8</v>
      </c>
      <c r="S4480">
        <v>2670.9</v>
      </c>
      <c r="T4480">
        <v>10714.59</v>
      </c>
      <c r="U4480" t="str">
        <f>TEXT(Table1[[#This Row],[Booking_Date]],"mmm")</f>
        <v>Nov</v>
      </c>
      <c r="V4480">
        <f>YEAR(Table1[[#This Row],[Booking_Date]])</f>
        <v>2025</v>
      </c>
      <c r="W4480" t="s">
        <v>104</v>
      </c>
      <c r="X4480" t="str">
        <f>IF(Table1[[#This Row],[Freight_Cost]]&gt;50000,"High","Low")</f>
        <v>High</v>
      </c>
      <c r="Y4480" s="5" t="str">
        <f>IF(Table1[[#This Row],[Profit]]&gt;10000,"Good","Average")</f>
        <v>Good</v>
      </c>
      <c r="Z4480" s="5" t="str" cm="1">
        <f t="array" ref="Z4480">_xlfn.IFS(K4480&lt;=5,"Excellent",K4480&lt;=10,"Good",TRUE,"Delayed")</f>
        <v>Excellent</v>
      </c>
      <c r="AA4480" s="5" t="str">
        <f>_xlfn.XLOOKUP(Table1[[#This Row],[Shipment_ID]],A:A,E:E)</f>
        <v>Evergreen</v>
      </c>
      <c r="AB4480" s="5">
        <f t="shared" si="69"/>
        <v>10714.59</v>
      </c>
    </row>
    <row r="4481" spans="1:28">
      <c r="A4481" t="s">
        <v>4675</v>
      </c>
      <c r="B4481" s="1">
        <v>45849</v>
      </c>
      <c r="C4481" t="s">
        <v>64</v>
      </c>
      <c r="D4481" t="s">
        <v>72</v>
      </c>
      <c r="E4481" t="s">
        <v>66</v>
      </c>
      <c r="F4481" t="s">
        <v>58</v>
      </c>
      <c r="G4481" t="s">
        <v>43</v>
      </c>
      <c r="H4481">
        <v>11.18</v>
      </c>
      <c r="I4481">
        <v>2777</v>
      </c>
      <c r="J4481">
        <v>95.01</v>
      </c>
      <c r="K4481">
        <v>7</v>
      </c>
      <c r="L4481" t="s">
        <v>44</v>
      </c>
      <c r="M4481" t="s">
        <v>60</v>
      </c>
      <c r="N4481">
        <v>66787.199999999997</v>
      </c>
      <c r="O4481" t="s">
        <v>172</v>
      </c>
      <c r="P4481" t="s">
        <v>74</v>
      </c>
      <c r="Q4481">
        <v>88.24</v>
      </c>
      <c r="R4481">
        <v>6001.2</v>
      </c>
      <c r="S4481">
        <v>3854.13</v>
      </c>
      <c r="T4481">
        <v>8270.7199999999993</v>
      </c>
      <c r="U4481" t="str">
        <f>TEXT(Table1[[#This Row],[Booking_Date]],"mmm")</f>
        <v>Jul</v>
      </c>
      <c r="V4481">
        <f>YEAR(Table1[[#This Row],[Booking_Date]])</f>
        <v>2025</v>
      </c>
      <c r="W4481" t="s">
        <v>48</v>
      </c>
      <c r="X4481" t="str">
        <f>IF(Table1[[#This Row],[Freight_Cost]]&gt;50000,"High","Low")</f>
        <v>High</v>
      </c>
      <c r="Y4481" s="5" t="str">
        <f>IF(Table1[[#This Row],[Profit]]&gt;10000,"Good","Average")</f>
        <v>Average</v>
      </c>
      <c r="Z4481" s="5" t="str" cm="1">
        <f t="array" ref="Z4481">_xlfn.IFS(K4481&lt;=5,"Excellent",K4481&lt;=10,"Good",TRUE,"Delayed")</f>
        <v>Good</v>
      </c>
      <c r="AA4481" s="5" t="str">
        <f>_xlfn.XLOOKUP(Table1[[#This Row],[Shipment_ID]],A:A,E:E)</f>
        <v>COSCO</v>
      </c>
      <c r="AB4481" s="5">
        <f t="shared" si="69"/>
        <v>8270.7199999999993</v>
      </c>
    </row>
    <row r="4482" spans="1:28">
      <c r="A4482" t="s">
        <v>4676</v>
      </c>
      <c r="B4482" s="1">
        <v>45993</v>
      </c>
      <c r="C4482" t="s">
        <v>29</v>
      </c>
      <c r="D4482" t="s">
        <v>82</v>
      </c>
      <c r="E4482" t="s">
        <v>99</v>
      </c>
      <c r="F4482" t="s">
        <v>58</v>
      </c>
      <c r="G4482" t="s">
        <v>33</v>
      </c>
      <c r="H4482">
        <v>15.62</v>
      </c>
      <c r="I4482">
        <v>2483</v>
      </c>
      <c r="J4482">
        <v>86.58</v>
      </c>
      <c r="K4482">
        <v>8</v>
      </c>
      <c r="L4482" t="s">
        <v>34</v>
      </c>
      <c r="M4482" t="s">
        <v>35</v>
      </c>
      <c r="N4482">
        <v>75243.600000000006</v>
      </c>
      <c r="O4482" t="s">
        <v>292</v>
      </c>
      <c r="P4482" t="s">
        <v>54</v>
      </c>
      <c r="Q4482">
        <v>83.85</v>
      </c>
      <c r="R4482">
        <v>5590.8</v>
      </c>
      <c r="S4482">
        <v>4993.6499999999996</v>
      </c>
      <c r="T4482">
        <v>8485.75</v>
      </c>
      <c r="U4482" t="str">
        <f>TEXT(Table1[[#This Row],[Booking_Date]],"mmm")</f>
        <v>Dec</v>
      </c>
      <c r="V4482">
        <f>YEAR(Table1[[#This Row],[Booking_Date]])</f>
        <v>2025</v>
      </c>
      <c r="W4482" t="s">
        <v>104</v>
      </c>
      <c r="X4482" t="str">
        <f>IF(Table1[[#This Row],[Freight_Cost]]&gt;50000,"High","Low")</f>
        <v>High</v>
      </c>
      <c r="Y4482" s="5" t="str">
        <f>IF(Table1[[#This Row],[Profit]]&gt;10000,"Good","Average")</f>
        <v>Average</v>
      </c>
      <c r="Z4482" s="5" t="str" cm="1">
        <f t="array" ref="Z4482">_xlfn.IFS(K4482&lt;=5,"Excellent",K4482&lt;=10,"Good",TRUE,"Delayed")</f>
        <v>Good</v>
      </c>
      <c r="AA4482" s="5" t="str">
        <f>_xlfn.XLOOKUP(Table1[[#This Row],[Shipment_ID]],A:A,E:E)</f>
        <v>ONE</v>
      </c>
      <c r="AB4482" s="5">
        <f t="shared" ref="AB4482:AB4545" si="70">INDEX(T:T,MATCH(A4482,A:A,0))</f>
        <v>8485.75</v>
      </c>
    </row>
    <row r="4483" spans="1:28">
      <c r="A4483" t="s">
        <v>4677</v>
      </c>
      <c r="B4483" s="1">
        <v>45841</v>
      </c>
      <c r="C4483" t="s">
        <v>121</v>
      </c>
      <c r="D4483" t="s">
        <v>56</v>
      </c>
      <c r="E4483" t="s">
        <v>66</v>
      </c>
      <c r="F4483" t="s">
        <v>58</v>
      </c>
      <c r="G4483" t="s">
        <v>59</v>
      </c>
      <c r="H4483">
        <v>11.67</v>
      </c>
      <c r="I4483">
        <v>559</v>
      </c>
      <c r="J4483">
        <v>92.2</v>
      </c>
      <c r="K4483">
        <v>2</v>
      </c>
      <c r="L4483" t="s">
        <v>44</v>
      </c>
      <c r="M4483" t="s">
        <v>60</v>
      </c>
      <c r="N4483">
        <v>40275</v>
      </c>
      <c r="O4483" t="s">
        <v>211</v>
      </c>
      <c r="P4483" t="s">
        <v>74</v>
      </c>
      <c r="Q4483">
        <v>88.49</v>
      </c>
      <c r="R4483">
        <v>1584.8</v>
      </c>
      <c r="S4483">
        <v>4160.57</v>
      </c>
      <c r="T4483">
        <v>4643.63</v>
      </c>
      <c r="U4483" t="str">
        <f>TEXT(Table1[[#This Row],[Booking_Date]],"mmm")</f>
        <v>Jul</v>
      </c>
      <c r="V4483">
        <f>YEAR(Table1[[#This Row],[Booking_Date]])</f>
        <v>2025</v>
      </c>
      <c r="W4483" t="s">
        <v>48</v>
      </c>
      <c r="X4483" t="str">
        <f>IF(Table1[[#This Row],[Freight_Cost]]&gt;50000,"High","Low")</f>
        <v>Low</v>
      </c>
      <c r="Y4483" s="5" t="str">
        <f>IF(Table1[[#This Row],[Profit]]&gt;10000,"Good","Average")</f>
        <v>Average</v>
      </c>
      <c r="Z4483" s="5" t="str" cm="1">
        <f t="array" ref="Z4483">_xlfn.IFS(K4483&lt;=5,"Excellent",K4483&lt;=10,"Good",TRUE,"Delayed")</f>
        <v>Excellent</v>
      </c>
      <c r="AA4483" s="5" t="str">
        <f>_xlfn.XLOOKUP(Table1[[#This Row],[Shipment_ID]],A:A,E:E)</f>
        <v>COSCO</v>
      </c>
      <c r="AB4483" s="5">
        <f t="shared" si="70"/>
        <v>4643.63</v>
      </c>
    </row>
    <row r="4484" spans="1:28">
      <c r="A4484" t="s">
        <v>4678</v>
      </c>
      <c r="B4484" s="1">
        <v>45880</v>
      </c>
      <c r="C4484" t="s">
        <v>64</v>
      </c>
      <c r="D4484" t="s">
        <v>108</v>
      </c>
      <c r="E4484" t="s">
        <v>57</v>
      </c>
      <c r="F4484" t="s">
        <v>32</v>
      </c>
      <c r="G4484" t="s">
        <v>52</v>
      </c>
      <c r="H4484">
        <v>19.260000000000002</v>
      </c>
      <c r="I4484">
        <v>2625</v>
      </c>
      <c r="J4484">
        <v>95.79</v>
      </c>
      <c r="K4484">
        <v>6</v>
      </c>
      <c r="L4484" t="s">
        <v>34</v>
      </c>
      <c r="M4484" t="s">
        <v>60</v>
      </c>
      <c r="N4484">
        <v>65328.800000000003</v>
      </c>
      <c r="O4484" t="s">
        <v>116</v>
      </c>
      <c r="P4484" t="s">
        <v>78</v>
      </c>
      <c r="Q4484">
        <v>86.24</v>
      </c>
      <c r="R4484">
        <v>6020.4</v>
      </c>
      <c r="S4484">
        <v>4385.83</v>
      </c>
      <c r="T4484">
        <v>11413.09</v>
      </c>
      <c r="U4484" t="str">
        <f>TEXT(Table1[[#This Row],[Booking_Date]],"mmm")</f>
        <v>Aug</v>
      </c>
      <c r="V4484">
        <f>YEAR(Table1[[#This Row],[Booking_Date]])</f>
        <v>2025</v>
      </c>
      <c r="W4484" t="s">
        <v>48</v>
      </c>
      <c r="X4484" t="str">
        <f>IF(Table1[[#This Row],[Freight_Cost]]&gt;50000,"High","Low")</f>
        <v>High</v>
      </c>
      <c r="Y4484" s="5" t="str">
        <f>IF(Table1[[#This Row],[Profit]]&gt;10000,"Good","Average")</f>
        <v>Good</v>
      </c>
      <c r="Z4484" s="5" t="str" cm="1">
        <f t="array" ref="Z4484">_xlfn.IFS(K4484&lt;=5,"Excellent",K4484&lt;=10,"Good",TRUE,"Delayed")</f>
        <v>Good</v>
      </c>
      <c r="AA4484" s="5" t="str">
        <f>_xlfn.XLOOKUP(Table1[[#This Row],[Shipment_ID]],A:A,E:E)</f>
        <v>Evergreen</v>
      </c>
      <c r="AB4484" s="5">
        <f t="shared" si="70"/>
        <v>11413.09</v>
      </c>
    </row>
    <row r="4485" spans="1:28">
      <c r="A4485" t="s">
        <v>4679</v>
      </c>
      <c r="B4485" s="1">
        <v>46050</v>
      </c>
      <c r="C4485" t="s">
        <v>50</v>
      </c>
      <c r="D4485" t="s">
        <v>82</v>
      </c>
      <c r="E4485" t="s">
        <v>83</v>
      </c>
      <c r="F4485" t="s">
        <v>32</v>
      </c>
      <c r="G4485" t="s">
        <v>43</v>
      </c>
      <c r="H4485">
        <v>21.37</v>
      </c>
      <c r="I4485">
        <v>2612</v>
      </c>
      <c r="J4485">
        <v>91.53</v>
      </c>
      <c r="K4485">
        <v>7</v>
      </c>
      <c r="L4485" t="s">
        <v>68</v>
      </c>
      <c r="M4485" t="s">
        <v>35</v>
      </c>
      <c r="N4485">
        <v>68060.600000000006</v>
      </c>
      <c r="O4485" t="s">
        <v>395</v>
      </c>
      <c r="P4485" t="s">
        <v>74</v>
      </c>
      <c r="Q4485">
        <v>87.19</v>
      </c>
      <c r="R4485">
        <v>6078.8</v>
      </c>
      <c r="S4485">
        <v>1513.45</v>
      </c>
      <c r="T4485">
        <v>6440.21</v>
      </c>
      <c r="U4485" t="str">
        <f>TEXT(Table1[[#This Row],[Booking_Date]],"mmm")</f>
        <v>Jan</v>
      </c>
      <c r="V4485">
        <f>YEAR(Table1[[#This Row],[Booking_Date]])</f>
        <v>2026</v>
      </c>
      <c r="W4485" t="s">
        <v>38</v>
      </c>
      <c r="X4485" t="str">
        <f>IF(Table1[[#This Row],[Freight_Cost]]&gt;50000,"High","Low")</f>
        <v>High</v>
      </c>
      <c r="Y4485" s="5" t="str">
        <f>IF(Table1[[#This Row],[Profit]]&gt;10000,"Good","Average")</f>
        <v>Average</v>
      </c>
      <c r="Z4485" s="5" t="str" cm="1">
        <f t="array" ref="Z4485">_xlfn.IFS(K4485&lt;=5,"Excellent",K4485&lt;=10,"Good",TRUE,"Delayed")</f>
        <v>Good</v>
      </c>
      <c r="AA4485" s="5" t="str">
        <f>_xlfn.XLOOKUP(Table1[[#This Row],[Shipment_ID]],A:A,E:E)</f>
        <v>MSC</v>
      </c>
      <c r="AB4485" s="5">
        <f t="shared" si="70"/>
        <v>6440.21</v>
      </c>
    </row>
    <row r="4486" spans="1:28">
      <c r="A4486" t="s">
        <v>4680</v>
      </c>
      <c r="B4486" s="1">
        <v>46139</v>
      </c>
      <c r="C4486" t="s">
        <v>29</v>
      </c>
      <c r="D4486" t="s">
        <v>72</v>
      </c>
      <c r="E4486" t="s">
        <v>31</v>
      </c>
      <c r="F4486" t="s">
        <v>32</v>
      </c>
      <c r="G4486" t="s">
        <v>33</v>
      </c>
      <c r="H4486">
        <v>12.6</v>
      </c>
      <c r="I4486">
        <v>1311</v>
      </c>
      <c r="J4486">
        <v>101.48</v>
      </c>
      <c r="K4486">
        <v>3</v>
      </c>
      <c r="L4486" t="s">
        <v>44</v>
      </c>
      <c r="M4486" t="s">
        <v>45</v>
      </c>
      <c r="N4486">
        <v>40749.599999999999</v>
      </c>
      <c r="O4486" t="s">
        <v>368</v>
      </c>
      <c r="P4486" t="s">
        <v>47</v>
      </c>
      <c r="Q4486">
        <v>87.79</v>
      </c>
      <c r="R4486">
        <v>3126</v>
      </c>
      <c r="S4486">
        <v>2964.62</v>
      </c>
      <c r="T4486">
        <v>4993.04</v>
      </c>
      <c r="U4486" t="str">
        <f>TEXT(Table1[[#This Row],[Booking_Date]],"mmm")</f>
        <v>Apr</v>
      </c>
      <c r="V4486">
        <f>YEAR(Table1[[#This Row],[Booking_Date]])</f>
        <v>2026</v>
      </c>
      <c r="W4486" t="s">
        <v>75</v>
      </c>
      <c r="X4486" t="str">
        <f>IF(Table1[[#This Row],[Freight_Cost]]&gt;50000,"High","Low")</f>
        <v>Low</v>
      </c>
      <c r="Y4486" s="5" t="str">
        <f>IF(Table1[[#This Row],[Profit]]&gt;10000,"Good","Average")</f>
        <v>Average</v>
      </c>
      <c r="Z4486" s="5" t="str" cm="1">
        <f t="array" ref="Z4486">_xlfn.IFS(K4486&lt;=5,"Excellent",K4486&lt;=10,"Good",TRUE,"Delayed")</f>
        <v>Excellent</v>
      </c>
      <c r="AA4486" s="5" t="str">
        <f>_xlfn.XLOOKUP(Table1[[#This Row],[Shipment_ID]],A:A,E:E)</f>
        <v>Hapag-Lloyd</v>
      </c>
      <c r="AB4486" s="5">
        <f t="shared" si="70"/>
        <v>4993.04</v>
      </c>
    </row>
    <row r="4487" spans="1:28">
      <c r="A4487" t="s">
        <v>4681</v>
      </c>
      <c r="B4487" s="1">
        <v>45680</v>
      </c>
      <c r="C4487" t="s">
        <v>40</v>
      </c>
      <c r="D4487" t="s">
        <v>51</v>
      </c>
      <c r="E4487" t="s">
        <v>99</v>
      </c>
      <c r="F4487" t="s">
        <v>58</v>
      </c>
      <c r="G4487" t="s">
        <v>67</v>
      </c>
      <c r="H4487">
        <v>25.13</v>
      </c>
      <c r="I4487">
        <v>1102</v>
      </c>
      <c r="J4487">
        <v>90.12</v>
      </c>
      <c r="K4487">
        <v>3</v>
      </c>
      <c r="L4487" t="s">
        <v>68</v>
      </c>
      <c r="M4487" t="s">
        <v>45</v>
      </c>
      <c r="N4487">
        <v>62655.4</v>
      </c>
      <c r="O4487" t="s">
        <v>266</v>
      </c>
      <c r="P4487" t="s">
        <v>70</v>
      </c>
      <c r="Q4487">
        <v>87.31</v>
      </c>
      <c r="R4487">
        <v>3209.2</v>
      </c>
      <c r="S4487">
        <v>4275.71</v>
      </c>
      <c r="T4487">
        <v>9248.75</v>
      </c>
      <c r="U4487" t="str">
        <f>TEXT(Table1[[#This Row],[Booking_Date]],"mmm")</f>
        <v>Jan</v>
      </c>
      <c r="V4487">
        <f>YEAR(Table1[[#This Row],[Booking_Date]])</f>
        <v>2025</v>
      </c>
      <c r="W4487" t="s">
        <v>38</v>
      </c>
      <c r="X4487" t="str">
        <f>IF(Table1[[#This Row],[Freight_Cost]]&gt;50000,"High","Low")</f>
        <v>High</v>
      </c>
      <c r="Y4487" s="5" t="str">
        <f>IF(Table1[[#This Row],[Profit]]&gt;10000,"Good","Average")</f>
        <v>Average</v>
      </c>
      <c r="Z4487" s="5" t="str" cm="1">
        <f t="array" ref="Z4487">_xlfn.IFS(K4487&lt;=5,"Excellent",K4487&lt;=10,"Good",TRUE,"Delayed")</f>
        <v>Excellent</v>
      </c>
      <c r="AA4487" s="5" t="str">
        <f>_xlfn.XLOOKUP(Table1[[#This Row],[Shipment_ID]],A:A,E:E)</f>
        <v>ONE</v>
      </c>
      <c r="AB4487" s="5">
        <f t="shared" si="70"/>
        <v>9248.75</v>
      </c>
    </row>
    <row r="4488" spans="1:28">
      <c r="A4488" t="s">
        <v>4682</v>
      </c>
      <c r="B4488" s="1">
        <v>45293</v>
      </c>
      <c r="C4488" t="s">
        <v>89</v>
      </c>
      <c r="D4488" t="s">
        <v>56</v>
      </c>
      <c r="E4488" t="s">
        <v>66</v>
      </c>
      <c r="F4488" t="s">
        <v>32</v>
      </c>
      <c r="G4488" t="s">
        <v>33</v>
      </c>
      <c r="H4488">
        <v>25.73</v>
      </c>
      <c r="I4488">
        <v>1159</v>
      </c>
      <c r="J4488">
        <v>99.85</v>
      </c>
      <c r="K4488">
        <v>2</v>
      </c>
      <c r="L4488" t="s">
        <v>34</v>
      </c>
      <c r="M4488" t="s">
        <v>35</v>
      </c>
      <c r="N4488">
        <v>58047</v>
      </c>
      <c r="O4488" t="s">
        <v>184</v>
      </c>
      <c r="P4488" t="s">
        <v>37</v>
      </c>
      <c r="Q4488">
        <v>81.99</v>
      </c>
      <c r="R4488">
        <v>3347.2</v>
      </c>
      <c r="S4488">
        <v>1761.75</v>
      </c>
      <c r="T4488">
        <v>6212.31</v>
      </c>
      <c r="U4488" t="str">
        <f>TEXT(Table1[[#This Row],[Booking_Date]],"mmm")</f>
        <v>Jan</v>
      </c>
      <c r="V4488">
        <f>YEAR(Table1[[#This Row],[Booking_Date]])</f>
        <v>2024</v>
      </c>
      <c r="W4488" t="s">
        <v>38</v>
      </c>
      <c r="X4488" t="str">
        <f>IF(Table1[[#This Row],[Freight_Cost]]&gt;50000,"High","Low")</f>
        <v>High</v>
      </c>
      <c r="Y4488" s="5" t="str">
        <f>IF(Table1[[#This Row],[Profit]]&gt;10000,"Good","Average")</f>
        <v>Average</v>
      </c>
      <c r="Z4488" s="5" t="str" cm="1">
        <f t="array" ref="Z4488">_xlfn.IFS(K4488&lt;=5,"Excellent",K4488&lt;=10,"Good",TRUE,"Delayed")</f>
        <v>Excellent</v>
      </c>
      <c r="AA4488" s="5" t="str">
        <f>_xlfn.XLOOKUP(Table1[[#This Row],[Shipment_ID]],A:A,E:E)</f>
        <v>COSCO</v>
      </c>
      <c r="AB4488" s="5">
        <f t="shared" si="70"/>
        <v>6212.31</v>
      </c>
    </row>
    <row r="4489" spans="1:28">
      <c r="A4489" t="s">
        <v>4683</v>
      </c>
      <c r="B4489" s="1">
        <v>45958</v>
      </c>
      <c r="C4489" t="s">
        <v>115</v>
      </c>
      <c r="D4489" t="s">
        <v>51</v>
      </c>
      <c r="E4489" t="s">
        <v>31</v>
      </c>
      <c r="F4489" t="s">
        <v>32</v>
      </c>
      <c r="G4489" t="s">
        <v>52</v>
      </c>
      <c r="H4489">
        <v>24.45</v>
      </c>
      <c r="I4489">
        <v>1484</v>
      </c>
      <c r="J4489">
        <v>92.98</v>
      </c>
      <c r="K4489">
        <v>4</v>
      </c>
      <c r="L4489" t="s">
        <v>34</v>
      </c>
      <c r="M4489" t="s">
        <v>60</v>
      </c>
      <c r="N4489">
        <v>55970.6</v>
      </c>
      <c r="O4489" t="s">
        <v>336</v>
      </c>
      <c r="P4489" t="s">
        <v>37</v>
      </c>
      <c r="Q4489">
        <v>82.29</v>
      </c>
      <c r="R4489">
        <v>3946</v>
      </c>
      <c r="S4489">
        <v>2453.39</v>
      </c>
      <c r="T4489">
        <v>7754.63</v>
      </c>
      <c r="U4489" t="str">
        <f>TEXT(Table1[[#This Row],[Booking_Date]],"mmm")</f>
        <v>Oct</v>
      </c>
      <c r="V4489">
        <f>YEAR(Table1[[#This Row],[Booking_Date]])</f>
        <v>2025</v>
      </c>
      <c r="W4489" t="s">
        <v>104</v>
      </c>
      <c r="X4489" t="str">
        <f>IF(Table1[[#This Row],[Freight_Cost]]&gt;50000,"High","Low")</f>
        <v>High</v>
      </c>
      <c r="Y4489" s="5" t="str">
        <f>IF(Table1[[#This Row],[Profit]]&gt;10000,"Good","Average")</f>
        <v>Average</v>
      </c>
      <c r="Z4489" s="5" t="str" cm="1">
        <f t="array" ref="Z4489">_xlfn.IFS(K4489&lt;=5,"Excellent",K4489&lt;=10,"Good",TRUE,"Delayed")</f>
        <v>Excellent</v>
      </c>
      <c r="AA4489" s="5" t="str">
        <f>_xlfn.XLOOKUP(Table1[[#This Row],[Shipment_ID]],A:A,E:E)</f>
        <v>Hapag-Lloyd</v>
      </c>
      <c r="AB4489" s="5">
        <f t="shared" si="70"/>
        <v>7754.63</v>
      </c>
    </row>
    <row r="4490" spans="1:28">
      <c r="A4490" t="s">
        <v>4684</v>
      </c>
      <c r="B4490" s="1">
        <v>45385</v>
      </c>
      <c r="C4490" t="s">
        <v>29</v>
      </c>
      <c r="D4490" t="s">
        <v>41</v>
      </c>
      <c r="E4490" t="s">
        <v>42</v>
      </c>
      <c r="F4490" t="s">
        <v>32</v>
      </c>
      <c r="G4490" t="s">
        <v>33</v>
      </c>
      <c r="H4490">
        <v>24.02</v>
      </c>
      <c r="I4490">
        <v>302</v>
      </c>
      <c r="J4490">
        <v>96.24</v>
      </c>
      <c r="K4490">
        <v>2</v>
      </c>
      <c r="L4490" t="s">
        <v>44</v>
      </c>
      <c r="M4490" t="s">
        <v>45</v>
      </c>
      <c r="N4490">
        <v>38290.800000000003</v>
      </c>
      <c r="O4490" t="s">
        <v>168</v>
      </c>
      <c r="P4490" t="s">
        <v>70</v>
      </c>
      <c r="Q4490">
        <v>87.07</v>
      </c>
      <c r="R4490">
        <v>1564.8</v>
      </c>
      <c r="S4490">
        <v>3040.36</v>
      </c>
      <c r="T4490">
        <v>3355.05</v>
      </c>
      <c r="U4490" t="str">
        <f>TEXT(Table1[[#This Row],[Booking_Date]],"mmm")</f>
        <v>Apr</v>
      </c>
      <c r="V4490">
        <f>YEAR(Table1[[#This Row],[Booking_Date]])</f>
        <v>2024</v>
      </c>
      <c r="W4490" t="s">
        <v>75</v>
      </c>
      <c r="X4490" t="str">
        <f>IF(Table1[[#This Row],[Freight_Cost]]&gt;50000,"High","Low")</f>
        <v>Low</v>
      </c>
      <c r="Y4490" s="5" t="str">
        <f>IF(Table1[[#This Row],[Profit]]&gt;10000,"Good","Average")</f>
        <v>Average</v>
      </c>
      <c r="Z4490" s="5" t="str" cm="1">
        <f t="array" ref="Z4490">_xlfn.IFS(K4490&lt;=5,"Excellent",K4490&lt;=10,"Good",TRUE,"Delayed")</f>
        <v>Excellent</v>
      </c>
      <c r="AA4490" s="5" t="str">
        <f>_xlfn.XLOOKUP(Table1[[#This Row],[Shipment_ID]],A:A,E:E)</f>
        <v>CMA CGM</v>
      </c>
      <c r="AB4490" s="5">
        <f t="shared" si="70"/>
        <v>3355.05</v>
      </c>
    </row>
    <row r="4491" spans="1:28">
      <c r="A4491" t="s">
        <v>4685</v>
      </c>
      <c r="B4491" s="1">
        <v>45658</v>
      </c>
      <c r="C4491" t="s">
        <v>29</v>
      </c>
      <c r="D4491" t="s">
        <v>41</v>
      </c>
      <c r="E4491" t="s">
        <v>99</v>
      </c>
      <c r="F4491" t="s">
        <v>32</v>
      </c>
      <c r="G4491" t="s">
        <v>90</v>
      </c>
      <c r="H4491">
        <v>11.93</v>
      </c>
      <c r="I4491">
        <v>892</v>
      </c>
      <c r="J4491">
        <v>103.45</v>
      </c>
      <c r="K4491">
        <v>2</v>
      </c>
      <c r="L4491" t="s">
        <v>44</v>
      </c>
      <c r="M4491" t="s">
        <v>45</v>
      </c>
      <c r="N4491">
        <v>35355</v>
      </c>
      <c r="O4491" t="s">
        <v>156</v>
      </c>
      <c r="P4491" t="s">
        <v>47</v>
      </c>
      <c r="Q4491">
        <v>86.21</v>
      </c>
      <c r="R4491">
        <v>2261.1999999999998</v>
      </c>
      <c r="S4491">
        <v>2513.9</v>
      </c>
      <c r="T4491">
        <v>3597.11</v>
      </c>
      <c r="U4491" t="str">
        <f>TEXT(Table1[[#This Row],[Booking_Date]],"mmm")</f>
        <v>Jan</v>
      </c>
      <c r="V4491">
        <f>YEAR(Table1[[#This Row],[Booking_Date]])</f>
        <v>2025</v>
      </c>
      <c r="W4491" t="s">
        <v>38</v>
      </c>
      <c r="X4491" t="str">
        <f>IF(Table1[[#This Row],[Freight_Cost]]&gt;50000,"High","Low")</f>
        <v>Low</v>
      </c>
      <c r="Y4491" s="5" t="str">
        <f>IF(Table1[[#This Row],[Profit]]&gt;10000,"Good","Average")</f>
        <v>Average</v>
      </c>
      <c r="Z4491" s="5" t="str" cm="1">
        <f t="array" ref="Z4491">_xlfn.IFS(K4491&lt;=5,"Excellent",K4491&lt;=10,"Good",TRUE,"Delayed")</f>
        <v>Excellent</v>
      </c>
      <c r="AA4491" s="5" t="str">
        <f>_xlfn.XLOOKUP(Table1[[#This Row],[Shipment_ID]],A:A,E:E)</f>
        <v>ONE</v>
      </c>
      <c r="AB4491" s="5">
        <f t="shared" si="70"/>
        <v>3597.11</v>
      </c>
    </row>
    <row r="4492" spans="1:28">
      <c r="A4492" t="s">
        <v>4686</v>
      </c>
      <c r="B4492" s="1">
        <v>45475</v>
      </c>
      <c r="C4492" t="s">
        <v>115</v>
      </c>
      <c r="D4492" t="s">
        <v>56</v>
      </c>
      <c r="E4492" t="s">
        <v>57</v>
      </c>
      <c r="F4492" t="s">
        <v>32</v>
      </c>
      <c r="G4492" t="s">
        <v>52</v>
      </c>
      <c r="H4492">
        <v>10.91</v>
      </c>
      <c r="I4492">
        <v>1452</v>
      </c>
      <c r="J4492">
        <v>98.15</v>
      </c>
      <c r="K4492">
        <v>4</v>
      </c>
      <c r="L4492" t="s">
        <v>34</v>
      </c>
      <c r="M4492" t="s">
        <v>35</v>
      </c>
      <c r="N4492">
        <v>48021</v>
      </c>
      <c r="O4492" t="s">
        <v>686</v>
      </c>
      <c r="P4492" t="s">
        <v>74</v>
      </c>
      <c r="Q4492">
        <v>82.12</v>
      </c>
      <c r="R4492">
        <v>3340.4</v>
      </c>
      <c r="S4492">
        <v>2370.16</v>
      </c>
      <c r="T4492">
        <v>5322.16</v>
      </c>
      <c r="U4492" t="str">
        <f>TEXT(Table1[[#This Row],[Booking_Date]],"mmm")</f>
        <v>Jul</v>
      </c>
      <c r="V4492">
        <f>YEAR(Table1[[#This Row],[Booking_Date]])</f>
        <v>2024</v>
      </c>
      <c r="W4492" t="s">
        <v>48</v>
      </c>
      <c r="X4492" t="str">
        <f>IF(Table1[[#This Row],[Freight_Cost]]&gt;50000,"High","Low")</f>
        <v>Low</v>
      </c>
      <c r="Y4492" s="5" t="str">
        <f>IF(Table1[[#This Row],[Profit]]&gt;10000,"Good","Average")</f>
        <v>Average</v>
      </c>
      <c r="Z4492" s="5" t="str" cm="1">
        <f t="array" ref="Z4492">_xlfn.IFS(K4492&lt;=5,"Excellent",K4492&lt;=10,"Good",TRUE,"Delayed")</f>
        <v>Excellent</v>
      </c>
      <c r="AA4492" s="5" t="str">
        <f>_xlfn.XLOOKUP(Table1[[#This Row],[Shipment_ID]],A:A,E:E)</f>
        <v>Evergreen</v>
      </c>
      <c r="AB4492" s="5">
        <f t="shared" si="70"/>
        <v>5322.16</v>
      </c>
    </row>
    <row r="4493" spans="1:28">
      <c r="A4493" t="s">
        <v>4687</v>
      </c>
      <c r="B4493" s="1">
        <v>45936</v>
      </c>
      <c r="C4493" t="s">
        <v>121</v>
      </c>
      <c r="D4493" t="s">
        <v>56</v>
      </c>
      <c r="E4493" t="s">
        <v>66</v>
      </c>
      <c r="F4493" t="s">
        <v>58</v>
      </c>
      <c r="G4493" t="s">
        <v>67</v>
      </c>
      <c r="H4493">
        <v>27.11</v>
      </c>
      <c r="I4493">
        <v>588</v>
      </c>
      <c r="J4493">
        <v>97.94</v>
      </c>
      <c r="K4493">
        <v>2</v>
      </c>
      <c r="L4493" t="s">
        <v>44</v>
      </c>
      <c r="M4493" t="s">
        <v>45</v>
      </c>
      <c r="N4493">
        <v>56707.8</v>
      </c>
      <c r="O4493" t="s">
        <v>436</v>
      </c>
      <c r="P4493" t="s">
        <v>47</v>
      </c>
      <c r="Q4493">
        <v>83.19</v>
      </c>
      <c r="R4493">
        <v>2260.4</v>
      </c>
      <c r="S4493">
        <v>3751.8</v>
      </c>
      <c r="T4493">
        <v>4678.12</v>
      </c>
      <c r="U4493" t="str">
        <f>TEXT(Table1[[#This Row],[Booking_Date]],"mmm")</f>
        <v>Oct</v>
      </c>
      <c r="V4493">
        <f>YEAR(Table1[[#This Row],[Booking_Date]])</f>
        <v>2025</v>
      </c>
      <c r="W4493" t="s">
        <v>104</v>
      </c>
      <c r="X4493" t="str">
        <f>IF(Table1[[#This Row],[Freight_Cost]]&gt;50000,"High","Low")</f>
        <v>High</v>
      </c>
      <c r="Y4493" s="5" t="str">
        <f>IF(Table1[[#This Row],[Profit]]&gt;10000,"Good","Average")</f>
        <v>Average</v>
      </c>
      <c r="Z4493" s="5" t="str" cm="1">
        <f t="array" ref="Z4493">_xlfn.IFS(K4493&lt;=5,"Excellent",K4493&lt;=10,"Good",TRUE,"Delayed")</f>
        <v>Excellent</v>
      </c>
      <c r="AA4493" s="5" t="str">
        <f>_xlfn.XLOOKUP(Table1[[#This Row],[Shipment_ID]],A:A,E:E)</f>
        <v>COSCO</v>
      </c>
      <c r="AB4493" s="5">
        <f t="shared" si="70"/>
        <v>4678.12</v>
      </c>
    </row>
    <row r="4494" spans="1:28">
      <c r="A4494" t="s">
        <v>4688</v>
      </c>
      <c r="B4494" s="1">
        <v>45737</v>
      </c>
      <c r="C4494" t="s">
        <v>40</v>
      </c>
      <c r="D4494" t="s">
        <v>65</v>
      </c>
      <c r="E4494" t="s">
        <v>102</v>
      </c>
      <c r="F4494" t="s">
        <v>32</v>
      </c>
      <c r="G4494" t="s">
        <v>33</v>
      </c>
      <c r="H4494">
        <v>21.43</v>
      </c>
      <c r="I4494">
        <v>827</v>
      </c>
      <c r="J4494">
        <v>88.29</v>
      </c>
      <c r="K4494">
        <v>4</v>
      </c>
      <c r="L4494" t="s">
        <v>34</v>
      </c>
      <c r="M4494" t="s">
        <v>45</v>
      </c>
      <c r="N4494">
        <v>46305.8</v>
      </c>
      <c r="O4494" t="s">
        <v>236</v>
      </c>
      <c r="P4494" t="s">
        <v>37</v>
      </c>
      <c r="Q4494">
        <v>85.94</v>
      </c>
      <c r="R4494">
        <v>2511.1999999999998</v>
      </c>
      <c r="S4494">
        <v>3504.51</v>
      </c>
      <c r="T4494">
        <v>7667.55</v>
      </c>
      <c r="U4494" t="str">
        <f>TEXT(Table1[[#This Row],[Booking_Date]],"mmm")</f>
        <v>Mar</v>
      </c>
      <c r="V4494">
        <f>YEAR(Table1[[#This Row],[Booking_Date]])</f>
        <v>2025</v>
      </c>
      <c r="W4494" t="s">
        <v>38</v>
      </c>
      <c r="X4494" t="str">
        <f>IF(Table1[[#This Row],[Freight_Cost]]&gt;50000,"High","Low")</f>
        <v>Low</v>
      </c>
      <c r="Y4494" s="5" t="str">
        <f>IF(Table1[[#This Row],[Profit]]&gt;10000,"Good","Average")</f>
        <v>Average</v>
      </c>
      <c r="Z4494" s="5" t="str" cm="1">
        <f t="array" ref="Z4494">_xlfn.IFS(K4494&lt;=5,"Excellent",K4494&lt;=10,"Good",TRUE,"Delayed")</f>
        <v>Excellent</v>
      </c>
      <c r="AA4494" s="5" t="str">
        <f>_xlfn.XLOOKUP(Table1[[#This Row],[Shipment_ID]],A:A,E:E)</f>
        <v>Maersk</v>
      </c>
      <c r="AB4494" s="5">
        <f t="shared" si="70"/>
        <v>7667.55</v>
      </c>
    </row>
    <row r="4495" spans="1:28">
      <c r="A4495" t="s">
        <v>4689</v>
      </c>
      <c r="B4495" s="1">
        <v>45469</v>
      </c>
      <c r="C4495" t="s">
        <v>64</v>
      </c>
      <c r="D4495" t="s">
        <v>51</v>
      </c>
      <c r="E4495" t="s">
        <v>102</v>
      </c>
      <c r="F4495" t="s">
        <v>32</v>
      </c>
      <c r="G4495" t="s">
        <v>84</v>
      </c>
      <c r="H4495">
        <v>16.309999999999999</v>
      </c>
      <c r="I4495">
        <v>2185</v>
      </c>
      <c r="J4495">
        <v>102.27</v>
      </c>
      <c r="K4495">
        <v>5</v>
      </c>
      <c r="L4495" t="s">
        <v>44</v>
      </c>
      <c r="M4495" t="s">
        <v>45</v>
      </c>
      <c r="N4495">
        <v>54671.4</v>
      </c>
      <c r="O4495" t="s">
        <v>156</v>
      </c>
      <c r="P4495" t="s">
        <v>54</v>
      </c>
      <c r="Q4495">
        <v>83.02</v>
      </c>
      <c r="R4495">
        <v>5022.3999999999996</v>
      </c>
      <c r="S4495">
        <v>3216.5</v>
      </c>
      <c r="T4495">
        <v>4784.32</v>
      </c>
      <c r="U4495" t="str">
        <f>TEXT(Table1[[#This Row],[Booking_Date]],"mmm")</f>
        <v>Jun</v>
      </c>
      <c r="V4495">
        <f>YEAR(Table1[[#This Row],[Booking_Date]])</f>
        <v>2024</v>
      </c>
      <c r="W4495" t="s">
        <v>75</v>
      </c>
      <c r="X4495" t="str">
        <f>IF(Table1[[#This Row],[Freight_Cost]]&gt;50000,"High","Low")</f>
        <v>High</v>
      </c>
      <c r="Y4495" s="5" t="str">
        <f>IF(Table1[[#This Row],[Profit]]&gt;10000,"Good","Average")</f>
        <v>Average</v>
      </c>
      <c r="Z4495" s="5" t="str" cm="1">
        <f t="array" ref="Z4495">_xlfn.IFS(K4495&lt;=5,"Excellent",K4495&lt;=10,"Good",TRUE,"Delayed")</f>
        <v>Excellent</v>
      </c>
      <c r="AA4495" s="5" t="str">
        <f>_xlfn.XLOOKUP(Table1[[#This Row],[Shipment_ID]],A:A,E:E)</f>
        <v>Maersk</v>
      </c>
      <c r="AB4495" s="5">
        <f t="shared" si="70"/>
        <v>4784.32</v>
      </c>
    </row>
    <row r="4496" spans="1:28">
      <c r="A4496" t="s">
        <v>4690</v>
      </c>
      <c r="B4496" s="1">
        <v>45547</v>
      </c>
      <c r="C4496" t="s">
        <v>64</v>
      </c>
      <c r="D4496" t="s">
        <v>51</v>
      </c>
      <c r="E4496" t="s">
        <v>42</v>
      </c>
      <c r="F4496" t="s">
        <v>32</v>
      </c>
      <c r="G4496" t="s">
        <v>84</v>
      </c>
      <c r="H4496">
        <v>10.45</v>
      </c>
      <c r="I4496">
        <v>1213</v>
      </c>
      <c r="J4496">
        <v>101.43</v>
      </c>
      <c r="K4496">
        <v>5</v>
      </c>
      <c r="L4496" t="s">
        <v>34</v>
      </c>
      <c r="M4496" t="s">
        <v>45</v>
      </c>
      <c r="N4496">
        <v>42632.6</v>
      </c>
      <c r="O4496" t="s">
        <v>366</v>
      </c>
      <c r="P4496" t="s">
        <v>70</v>
      </c>
      <c r="Q4496">
        <v>88.8</v>
      </c>
      <c r="R4496">
        <v>2844</v>
      </c>
      <c r="S4496">
        <v>1796.94</v>
      </c>
      <c r="T4496">
        <v>5243.42</v>
      </c>
      <c r="U4496" t="str">
        <f>TEXT(Table1[[#This Row],[Booking_Date]],"mmm")</f>
        <v>Sep</v>
      </c>
      <c r="V4496">
        <f>YEAR(Table1[[#This Row],[Booking_Date]])</f>
        <v>2024</v>
      </c>
      <c r="W4496" t="s">
        <v>48</v>
      </c>
      <c r="X4496" t="str">
        <f>IF(Table1[[#This Row],[Freight_Cost]]&gt;50000,"High","Low")</f>
        <v>Low</v>
      </c>
      <c r="Y4496" s="5" t="str">
        <f>IF(Table1[[#This Row],[Profit]]&gt;10000,"Good","Average")</f>
        <v>Average</v>
      </c>
      <c r="Z4496" s="5" t="str" cm="1">
        <f t="array" ref="Z4496">_xlfn.IFS(K4496&lt;=5,"Excellent",K4496&lt;=10,"Good",TRUE,"Delayed")</f>
        <v>Excellent</v>
      </c>
      <c r="AA4496" s="5" t="str">
        <f>_xlfn.XLOOKUP(Table1[[#This Row],[Shipment_ID]],A:A,E:E)</f>
        <v>CMA CGM</v>
      </c>
      <c r="AB4496" s="5">
        <f t="shared" si="70"/>
        <v>5243.42</v>
      </c>
    </row>
    <row r="4497" spans="1:28">
      <c r="A4497" t="s">
        <v>4691</v>
      </c>
      <c r="B4497" s="1">
        <v>46138</v>
      </c>
      <c r="C4497" t="s">
        <v>89</v>
      </c>
      <c r="D4497" t="s">
        <v>65</v>
      </c>
      <c r="E4497" t="s">
        <v>99</v>
      </c>
      <c r="F4497" t="s">
        <v>32</v>
      </c>
      <c r="G4497" t="s">
        <v>90</v>
      </c>
      <c r="H4497">
        <v>24.53</v>
      </c>
      <c r="I4497">
        <v>1061</v>
      </c>
      <c r="J4497">
        <v>93.7</v>
      </c>
      <c r="K4497">
        <v>4</v>
      </c>
      <c r="L4497" t="s">
        <v>68</v>
      </c>
      <c r="M4497" t="s">
        <v>60</v>
      </c>
      <c r="N4497">
        <v>48553</v>
      </c>
      <c r="O4497" t="s">
        <v>191</v>
      </c>
      <c r="P4497" t="s">
        <v>70</v>
      </c>
      <c r="Q4497">
        <v>83.75</v>
      </c>
      <c r="R4497">
        <v>3103.2</v>
      </c>
      <c r="S4497">
        <v>3525.92</v>
      </c>
      <c r="T4497">
        <v>8707.32</v>
      </c>
      <c r="U4497" t="str">
        <f>TEXT(Table1[[#This Row],[Booking_Date]],"mmm")</f>
        <v>Apr</v>
      </c>
      <c r="V4497">
        <f>YEAR(Table1[[#This Row],[Booking_Date]])</f>
        <v>2026</v>
      </c>
      <c r="W4497" t="s">
        <v>75</v>
      </c>
      <c r="X4497" t="str">
        <f>IF(Table1[[#This Row],[Freight_Cost]]&gt;50000,"High","Low")</f>
        <v>Low</v>
      </c>
      <c r="Y4497" s="5" t="str">
        <f>IF(Table1[[#This Row],[Profit]]&gt;10000,"Good","Average")</f>
        <v>Average</v>
      </c>
      <c r="Z4497" s="5" t="str" cm="1">
        <f t="array" ref="Z4497">_xlfn.IFS(K4497&lt;=5,"Excellent",K4497&lt;=10,"Good",TRUE,"Delayed")</f>
        <v>Excellent</v>
      </c>
      <c r="AA4497" s="5" t="str">
        <f>_xlfn.XLOOKUP(Table1[[#This Row],[Shipment_ID]],A:A,E:E)</f>
        <v>ONE</v>
      </c>
      <c r="AB4497" s="5">
        <f t="shared" si="70"/>
        <v>8707.32</v>
      </c>
    </row>
    <row r="4498" spans="1:28">
      <c r="A4498" t="s">
        <v>4692</v>
      </c>
      <c r="B4498" s="1">
        <v>45427</v>
      </c>
      <c r="C4498" t="s">
        <v>115</v>
      </c>
      <c r="D4498" t="s">
        <v>65</v>
      </c>
      <c r="E4498" t="s">
        <v>42</v>
      </c>
      <c r="F4498" t="s">
        <v>32</v>
      </c>
      <c r="G4498" t="s">
        <v>84</v>
      </c>
      <c r="H4498">
        <v>12.05</v>
      </c>
      <c r="I4498">
        <v>558</v>
      </c>
      <c r="J4498">
        <v>93.95</v>
      </c>
      <c r="K4498">
        <v>2</v>
      </c>
      <c r="L4498" t="s">
        <v>44</v>
      </c>
      <c r="M4498" t="s">
        <v>45</v>
      </c>
      <c r="N4498">
        <v>30315</v>
      </c>
      <c r="O4498" t="s">
        <v>410</v>
      </c>
      <c r="P4498" t="s">
        <v>47</v>
      </c>
      <c r="Q4498">
        <v>83.97</v>
      </c>
      <c r="R4498">
        <v>1598</v>
      </c>
      <c r="S4498">
        <v>1831.64</v>
      </c>
      <c r="T4498">
        <v>2714.57</v>
      </c>
      <c r="U4498" t="str">
        <f>TEXT(Table1[[#This Row],[Booking_Date]],"mmm")</f>
        <v>May</v>
      </c>
      <c r="V4498">
        <f>YEAR(Table1[[#This Row],[Booking_Date]])</f>
        <v>2024</v>
      </c>
      <c r="W4498" t="s">
        <v>75</v>
      </c>
      <c r="X4498" t="str">
        <f>IF(Table1[[#This Row],[Freight_Cost]]&gt;50000,"High","Low")</f>
        <v>Low</v>
      </c>
      <c r="Y4498" s="5" t="str">
        <f>IF(Table1[[#This Row],[Profit]]&gt;10000,"Good","Average")</f>
        <v>Average</v>
      </c>
      <c r="Z4498" s="5" t="str" cm="1">
        <f t="array" ref="Z4498">_xlfn.IFS(K4498&lt;=5,"Excellent",K4498&lt;=10,"Good",TRUE,"Delayed")</f>
        <v>Excellent</v>
      </c>
      <c r="AA4498" s="5" t="str">
        <f>_xlfn.XLOOKUP(Table1[[#This Row],[Shipment_ID]],A:A,E:E)</f>
        <v>CMA CGM</v>
      </c>
      <c r="AB4498" s="5">
        <f t="shared" si="70"/>
        <v>2714.57</v>
      </c>
    </row>
    <row r="4499" spans="1:28">
      <c r="A4499" t="s">
        <v>4693</v>
      </c>
      <c r="B4499" s="1">
        <v>45318</v>
      </c>
      <c r="C4499" t="s">
        <v>115</v>
      </c>
      <c r="D4499" t="s">
        <v>51</v>
      </c>
      <c r="E4499" t="s">
        <v>57</v>
      </c>
      <c r="F4499" t="s">
        <v>32</v>
      </c>
      <c r="G4499" t="s">
        <v>84</v>
      </c>
      <c r="H4499">
        <v>13.67</v>
      </c>
      <c r="I4499">
        <v>1228</v>
      </c>
      <c r="J4499">
        <v>86.9</v>
      </c>
      <c r="K4499">
        <v>4</v>
      </c>
      <c r="L4499" t="s">
        <v>34</v>
      </c>
      <c r="M4499" t="s">
        <v>60</v>
      </c>
      <c r="N4499">
        <v>42467</v>
      </c>
      <c r="O4499" t="s">
        <v>146</v>
      </c>
      <c r="P4499" t="s">
        <v>70</v>
      </c>
      <c r="Q4499">
        <v>82.45</v>
      </c>
      <c r="R4499">
        <v>3002.8</v>
      </c>
      <c r="S4499">
        <v>4931.09</v>
      </c>
      <c r="T4499">
        <v>6096.78</v>
      </c>
      <c r="U4499" t="str">
        <f>TEXT(Table1[[#This Row],[Booking_Date]],"mmm")</f>
        <v>Jan</v>
      </c>
      <c r="V4499">
        <f>YEAR(Table1[[#This Row],[Booking_Date]])</f>
        <v>2024</v>
      </c>
      <c r="W4499" t="s">
        <v>38</v>
      </c>
      <c r="X4499" t="str">
        <f>IF(Table1[[#This Row],[Freight_Cost]]&gt;50000,"High","Low")</f>
        <v>Low</v>
      </c>
      <c r="Y4499" s="5" t="str">
        <f>IF(Table1[[#This Row],[Profit]]&gt;10000,"Good","Average")</f>
        <v>Average</v>
      </c>
      <c r="Z4499" s="5" t="str" cm="1">
        <f t="array" ref="Z4499">_xlfn.IFS(K4499&lt;=5,"Excellent",K4499&lt;=10,"Good",TRUE,"Delayed")</f>
        <v>Excellent</v>
      </c>
      <c r="AA4499" s="5" t="str">
        <f>_xlfn.XLOOKUP(Table1[[#This Row],[Shipment_ID]],A:A,E:E)</f>
        <v>Evergreen</v>
      </c>
      <c r="AB4499" s="5">
        <f t="shared" si="70"/>
        <v>6096.78</v>
      </c>
    </row>
    <row r="4500" spans="1:28">
      <c r="A4500" t="s">
        <v>4694</v>
      </c>
      <c r="B4500" s="1">
        <v>45957</v>
      </c>
      <c r="C4500" t="s">
        <v>64</v>
      </c>
      <c r="D4500" t="s">
        <v>56</v>
      </c>
      <c r="E4500" t="s">
        <v>42</v>
      </c>
      <c r="F4500" t="s">
        <v>32</v>
      </c>
      <c r="G4500" t="s">
        <v>43</v>
      </c>
      <c r="H4500">
        <v>18.260000000000002</v>
      </c>
      <c r="I4500">
        <v>1168</v>
      </c>
      <c r="J4500">
        <v>95.32</v>
      </c>
      <c r="K4500">
        <v>3</v>
      </c>
      <c r="L4500" t="s">
        <v>34</v>
      </c>
      <c r="M4500" t="s">
        <v>35</v>
      </c>
      <c r="N4500">
        <v>50888.4</v>
      </c>
      <c r="O4500" t="s">
        <v>324</v>
      </c>
      <c r="P4500" t="s">
        <v>74</v>
      </c>
      <c r="Q4500">
        <v>81.47</v>
      </c>
      <c r="R4500">
        <v>3066.4</v>
      </c>
      <c r="S4500">
        <v>3767.2</v>
      </c>
      <c r="T4500">
        <v>8171.83</v>
      </c>
      <c r="U4500" t="str">
        <f>TEXT(Table1[[#This Row],[Booking_Date]],"mmm")</f>
        <v>Oct</v>
      </c>
      <c r="V4500">
        <f>YEAR(Table1[[#This Row],[Booking_Date]])</f>
        <v>2025</v>
      </c>
      <c r="W4500" t="s">
        <v>104</v>
      </c>
      <c r="X4500" t="str">
        <f>IF(Table1[[#This Row],[Freight_Cost]]&gt;50000,"High","Low")</f>
        <v>High</v>
      </c>
      <c r="Y4500" s="5" t="str">
        <f>IF(Table1[[#This Row],[Profit]]&gt;10000,"Good","Average")</f>
        <v>Average</v>
      </c>
      <c r="Z4500" s="5" t="str" cm="1">
        <f t="array" ref="Z4500">_xlfn.IFS(K4500&lt;=5,"Excellent",K4500&lt;=10,"Good",TRUE,"Delayed")</f>
        <v>Excellent</v>
      </c>
      <c r="AA4500" s="5" t="str">
        <f>_xlfn.XLOOKUP(Table1[[#This Row],[Shipment_ID]],A:A,E:E)</f>
        <v>CMA CGM</v>
      </c>
      <c r="AB4500" s="5">
        <f t="shared" si="70"/>
        <v>8171.83</v>
      </c>
    </row>
    <row r="4501" spans="1:28">
      <c r="A4501" t="s">
        <v>4695</v>
      </c>
      <c r="B4501" s="1">
        <v>45618</v>
      </c>
      <c r="C4501" t="s">
        <v>40</v>
      </c>
      <c r="D4501" t="s">
        <v>108</v>
      </c>
      <c r="E4501" t="s">
        <v>102</v>
      </c>
      <c r="F4501" t="s">
        <v>58</v>
      </c>
      <c r="G4501" t="s">
        <v>52</v>
      </c>
      <c r="H4501">
        <v>12.96</v>
      </c>
      <c r="I4501">
        <v>322</v>
      </c>
      <c r="J4501">
        <v>87.31</v>
      </c>
      <c r="K4501">
        <v>2</v>
      </c>
      <c r="L4501" t="s">
        <v>34</v>
      </c>
      <c r="M4501" t="s">
        <v>35</v>
      </c>
      <c r="N4501">
        <v>47005.2</v>
      </c>
      <c r="O4501" t="s">
        <v>336</v>
      </c>
      <c r="P4501" t="s">
        <v>62</v>
      </c>
      <c r="Q4501">
        <v>85.86</v>
      </c>
      <c r="R4501">
        <v>1162.4000000000001</v>
      </c>
      <c r="S4501">
        <v>4104.12</v>
      </c>
      <c r="T4501">
        <v>6586.82</v>
      </c>
      <c r="U4501" t="str">
        <f>TEXT(Table1[[#This Row],[Booking_Date]],"mmm")</f>
        <v>Nov</v>
      </c>
      <c r="V4501">
        <f>YEAR(Table1[[#This Row],[Booking_Date]])</f>
        <v>2024</v>
      </c>
      <c r="W4501" t="s">
        <v>104</v>
      </c>
      <c r="X4501" t="str">
        <f>IF(Table1[[#This Row],[Freight_Cost]]&gt;50000,"High","Low")</f>
        <v>Low</v>
      </c>
      <c r="Y4501" s="5" t="str">
        <f>IF(Table1[[#This Row],[Profit]]&gt;10000,"Good","Average")</f>
        <v>Average</v>
      </c>
      <c r="Z4501" s="5" t="str" cm="1">
        <f t="array" ref="Z4501">_xlfn.IFS(K4501&lt;=5,"Excellent",K4501&lt;=10,"Good",TRUE,"Delayed")</f>
        <v>Excellent</v>
      </c>
      <c r="AA4501" s="5" t="str">
        <f>_xlfn.XLOOKUP(Table1[[#This Row],[Shipment_ID]],A:A,E:E)</f>
        <v>Maersk</v>
      </c>
      <c r="AB4501" s="5">
        <f t="shared" si="70"/>
        <v>6586.82</v>
      </c>
    </row>
    <row r="4502" spans="1:28">
      <c r="A4502" t="s">
        <v>4696</v>
      </c>
      <c r="B4502" s="1">
        <v>45926</v>
      </c>
      <c r="C4502" t="s">
        <v>115</v>
      </c>
      <c r="D4502" t="s">
        <v>65</v>
      </c>
      <c r="E4502" t="s">
        <v>57</v>
      </c>
      <c r="F4502" t="s">
        <v>32</v>
      </c>
      <c r="G4502" t="s">
        <v>43</v>
      </c>
      <c r="H4502">
        <v>16.670000000000002</v>
      </c>
      <c r="I4502">
        <v>1882</v>
      </c>
      <c r="J4502">
        <v>86.46</v>
      </c>
      <c r="K4502">
        <v>6</v>
      </c>
      <c r="L4502" t="s">
        <v>68</v>
      </c>
      <c r="M4502" t="s">
        <v>60</v>
      </c>
      <c r="N4502">
        <v>50462.2</v>
      </c>
      <c r="O4502" t="s">
        <v>69</v>
      </c>
      <c r="P4502" t="s">
        <v>62</v>
      </c>
      <c r="Q4502">
        <v>88.44</v>
      </c>
      <c r="R4502">
        <v>4430.8</v>
      </c>
      <c r="S4502">
        <v>3487.38</v>
      </c>
      <c r="T4502">
        <v>7721.09</v>
      </c>
      <c r="U4502" t="str">
        <f>TEXT(Table1[[#This Row],[Booking_Date]],"mmm")</f>
        <v>Sep</v>
      </c>
      <c r="V4502">
        <f>YEAR(Table1[[#This Row],[Booking_Date]])</f>
        <v>2025</v>
      </c>
      <c r="W4502" t="s">
        <v>48</v>
      </c>
      <c r="X4502" t="str">
        <f>IF(Table1[[#This Row],[Freight_Cost]]&gt;50000,"High","Low")</f>
        <v>High</v>
      </c>
      <c r="Y4502" s="5" t="str">
        <f>IF(Table1[[#This Row],[Profit]]&gt;10000,"Good","Average")</f>
        <v>Average</v>
      </c>
      <c r="Z4502" s="5" t="str" cm="1">
        <f t="array" ref="Z4502">_xlfn.IFS(K4502&lt;=5,"Excellent",K4502&lt;=10,"Good",TRUE,"Delayed")</f>
        <v>Good</v>
      </c>
      <c r="AA4502" s="5" t="str">
        <f>_xlfn.XLOOKUP(Table1[[#This Row],[Shipment_ID]],A:A,E:E)</f>
        <v>Evergreen</v>
      </c>
      <c r="AB4502" s="5">
        <f t="shared" si="70"/>
        <v>7721.09</v>
      </c>
    </row>
    <row r="4503" spans="1:28">
      <c r="A4503" t="s">
        <v>4697</v>
      </c>
      <c r="B4503" s="1">
        <v>46020</v>
      </c>
      <c r="C4503" t="s">
        <v>29</v>
      </c>
      <c r="D4503" t="s">
        <v>56</v>
      </c>
      <c r="E4503" t="s">
        <v>99</v>
      </c>
      <c r="F4503" t="s">
        <v>32</v>
      </c>
      <c r="G4503" t="s">
        <v>33</v>
      </c>
      <c r="H4503">
        <v>14.01</v>
      </c>
      <c r="I4503">
        <v>1865</v>
      </c>
      <c r="J4503">
        <v>95.34</v>
      </c>
      <c r="K4503">
        <v>4</v>
      </c>
      <c r="L4503" t="s">
        <v>44</v>
      </c>
      <c r="M4503" t="s">
        <v>60</v>
      </c>
      <c r="N4503">
        <v>46429.8</v>
      </c>
      <c r="O4503" t="s">
        <v>197</v>
      </c>
      <c r="P4503" t="s">
        <v>37</v>
      </c>
      <c r="Q4503">
        <v>87.19</v>
      </c>
      <c r="R4503">
        <v>4290.3999999999996</v>
      </c>
      <c r="S4503">
        <v>4151.8500000000004</v>
      </c>
      <c r="T4503">
        <v>4822.6000000000004</v>
      </c>
      <c r="U4503" t="str">
        <f>TEXT(Table1[[#This Row],[Booking_Date]],"mmm")</f>
        <v>Dec</v>
      </c>
      <c r="V4503">
        <f>YEAR(Table1[[#This Row],[Booking_Date]])</f>
        <v>2025</v>
      </c>
      <c r="W4503" t="s">
        <v>104</v>
      </c>
      <c r="X4503" t="str">
        <f>IF(Table1[[#This Row],[Freight_Cost]]&gt;50000,"High","Low")</f>
        <v>Low</v>
      </c>
      <c r="Y4503" s="5" t="str">
        <f>IF(Table1[[#This Row],[Profit]]&gt;10000,"Good","Average")</f>
        <v>Average</v>
      </c>
      <c r="Z4503" s="5" t="str" cm="1">
        <f t="array" ref="Z4503">_xlfn.IFS(K4503&lt;=5,"Excellent",K4503&lt;=10,"Good",TRUE,"Delayed")</f>
        <v>Excellent</v>
      </c>
      <c r="AA4503" s="5" t="str">
        <f>_xlfn.XLOOKUP(Table1[[#This Row],[Shipment_ID]],A:A,E:E)</f>
        <v>ONE</v>
      </c>
      <c r="AB4503" s="5">
        <f t="shared" si="70"/>
        <v>4822.6000000000004</v>
      </c>
    </row>
    <row r="4504" spans="1:28">
      <c r="A4504" t="s">
        <v>4698</v>
      </c>
      <c r="B4504" s="1">
        <v>45316</v>
      </c>
      <c r="C4504" t="s">
        <v>121</v>
      </c>
      <c r="D4504" t="s">
        <v>65</v>
      </c>
      <c r="E4504" t="s">
        <v>99</v>
      </c>
      <c r="F4504" t="s">
        <v>32</v>
      </c>
      <c r="G4504" t="s">
        <v>33</v>
      </c>
      <c r="H4504">
        <v>26.95</v>
      </c>
      <c r="I4504">
        <v>2343</v>
      </c>
      <c r="J4504">
        <v>90.29</v>
      </c>
      <c r="K4504">
        <v>7</v>
      </c>
      <c r="L4504" t="s">
        <v>44</v>
      </c>
      <c r="M4504" t="s">
        <v>45</v>
      </c>
      <c r="N4504">
        <v>64705.8</v>
      </c>
      <c r="O4504" t="s">
        <v>425</v>
      </c>
      <c r="P4504" t="s">
        <v>70</v>
      </c>
      <c r="Q4504">
        <v>81.510000000000005</v>
      </c>
      <c r="R4504">
        <v>5764</v>
      </c>
      <c r="S4504">
        <v>2121.37</v>
      </c>
      <c r="T4504">
        <v>8435.23</v>
      </c>
      <c r="U4504" t="str">
        <f>TEXT(Table1[[#This Row],[Booking_Date]],"mmm")</f>
        <v>Jan</v>
      </c>
      <c r="V4504">
        <f>YEAR(Table1[[#This Row],[Booking_Date]])</f>
        <v>2024</v>
      </c>
      <c r="W4504" t="s">
        <v>38</v>
      </c>
      <c r="X4504" t="str">
        <f>IF(Table1[[#This Row],[Freight_Cost]]&gt;50000,"High","Low")</f>
        <v>High</v>
      </c>
      <c r="Y4504" s="5" t="str">
        <f>IF(Table1[[#This Row],[Profit]]&gt;10000,"Good","Average")</f>
        <v>Average</v>
      </c>
      <c r="Z4504" s="5" t="str" cm="1">
        <f t="array" ref="Z4504">_xlfn.IFS(K4504&lt;=5,"Excellent",K4504&lt;=10,"Good",TRUE,"Delayed")</f>
        <v>Good</v>
      </c>
      <c r="AA4504" s="5" t="str">
        <f>_xlfn.XLOOKUP(Table1[[#This Row],[Shipment_ID]],A:A,E:E)</f>
        <v>ONE</v>
      </c>
      <c r="AB4504" s="5">
        <f t="shared" si="70"/>
        <v>8435.23</v>
      </c>
    </row>
    <row r="4505" spans="1:28">
      <c r="A4505" t="s">
        <v>4699</v>
      </c>
      <c r="B4505" s="1">
        <v>45334</v>
      </c>
      <c r="C4505" t="s">
        <v>64</v>
      </c>
      <c r="D4505" t="s">
        <v>108</v>
      </c>
      <c r="E4505" t="s">
        <v>42</v>
      </c>
      <c r="F4505" t="s">
        <v>58</v>
      </c>
      <c r="G4505" t="s">
        <v>33</v>
      </c>
      <c r="H4505">
        <v>25.05</v>
      </c>
      <c r="I4505">
        <v>2306</v>
      </c>
      <c r="J4505">
        <v>94.41</v>
      </c>
      <c r="K4505">
        <v>7</v>
      </c>
      <c r="L4505" t="s">
        <v>34</v>
      </c>
      <c r="M4505" t="s">
        <v>45</v>
      </c>
      <c r="N4505">
        <v>80046.2</v>
      </c>
      <c r="O4505" t="s">
        <v>175</v>
      </c>
      <c r="P4505" t="s">
        <v>62</v>
      </c>
      <c r="Q4505">
        <v>86.85</v>
      </c>
      <c r="R4505">
        <v>5614</v>
      </c>
      <c r="S4505">
        <v>3893.86</v>
      </c>
      <c r="T4505">
        <v>7778.71</v>
      </c>
      <c r="U4505" t="str">
        <f>TEXT(Table1[[#This Row],[Booking_Date]],"mmm")</f>
        <v>Feb</v>
      </c>
      <c r="V4505">
        <f>YEAR(Table1[[#This Row],[Booking_Date]])</f>
        <v>2024</v>
      </c>
      <c r="W4505" t="s">
        <v>38</v>
      </c>
      <c r="X4505" t="str">
        <f>IF(Table1[[#This Row],[Freight_Cost]]&gt;50000,"High","Low")</f>
        <v>High</v>
      </c>
      <c r="Y4505" s="5" t="str">
        <f>IF(Table1[[#This Row],[Profit]]&gt;10000,"Good","Average")</f>
        <v>Average</v>
      </c>
      <c r="Z4505" s="5" t="str" cm="1">
        <f t="array" ref="Z4505">_xlfn.IFS(K4505&lt;=5,"Excellent",K4505&lt;=10,"Good",TRUE,"Delayed")</f>
        <v>Good</v>
      </c>
      <c r="AA4505" s="5" t="str">
        <f>_xlfn.XLOOKUP(Table1[[#This Row],[Shipment_ID]],A:A,E:E)</f>
        <v>CMA CGM</v>
      </c>
      <c r="AB4505" s="5">
        <f t="shared" si="70"/>
        <v>7778.71</v>
      </c>
    </row>
    <row r="4506" spans="1:28">
      <c r="A4506" t="s">
        <v>4700</v>
      </c>
      <c r="B4506" s="1">
        <v>45559</v>
      </c>
      <c r="C4506" t="s">
        <v>40</v>
      </c>
      <c r="D4506" t="s">
        <v>82</v>
      </c>
      <c r="E4506" t="s">
        <v>99</v>
      </c>
      <c r="F4506" t="s">
        <v>58</v>
      </c>
      <c r="G4506" t="s">
        <v>33</v>
      </c>
      <c r="H4506">
        <v>17.760000000000002</v>
      </c>
      <c r="I4506">
        <v>675</v>
      </c>
      <c r="J4506">
        <v>97.9</v>
      </c>
      <c r="K4506">
        <v>3</v>
      </c>
      <c r="L4506" t="s">
        <v>34</v>
      </c>
      <c r="M4506" t="s">
        <v>35</v>
      </c>
      <c r="N4506">
        <v>56832</v>
      </c>
      <c r="O4506" t="s">
        <v>483</v>
      </c>
      <c r="P4506" t="s">
        <v>47</v>
      </c>
      <c r="Q4506">
        <v>83.02</v>
      </c>
      <c r="R4506">
        <v>2060.4</v>
      </c>
      <c r="S4506">
        <v>4911.2299999999996</v>
      </c>
      <c r="T4506">
        <v>10159.59</v>
      </c>
      <c r="U4506" t="str">
        <f>TEXT(Table1[[#This Row],[Booking_Date]],"mmm")</f>
        <v>Sep</v>
      </c>
      <c r="V4506">
        <f>YEAR(Table1[[#This Row],[Booking_Date]])</f>
        <v>2024</v>
      </c>
      <c r="W4506" t="s">
        <v>48</v>
      </c>
      <c r="X4506" t="str">
        <f>IF(Table1[[#This Row],[Freight_Cost]]&gt;50000,"High","Low")</f>
        <v>High</v>
      </c>
      <c r="Y4506" s="5" t="str">
        <f>IF(Table1[[#This Row],[Profit]]&gt;10000,"Good","Average")</f>
        <v>Good</v>
      </c>
      <c r="Z4506" s="5" t="str" cm="1">
        <f t="array" ref="Z4506">_xlfn.IFS(K4506&lt;=5,"Excellent",K4506&lt;=10,"Good",TRUE,"Delayed")</f>
        <v>Excellent</v>
      </c>
      <c r="AA4506" s="5" t="str">
        <f>_xlfn.XLOOKUP(Table1[[#This Row],[Shipment_ID]],A:A,E:E)</f>
        <v>ONE</v>
      </c>
      <c r="AB4506" s="5">
        <f t="shared" si="70"/>
        <v>10159.59</v>
      </c>
    </row>
    <row r="4507" spans="1:28">
      <c r="A4507" t="s">
        <v>4701</v>
      </c>
      <c r="B4507" s="1">
        <v>45522</v>
      </c>
      <c r="C4507" t="s">
        <v>50</v>
      </c>
      <c r="D4507" t="s">
        <v>41</v>
      </c>
      <c r="E4507" t="s">
        <v>102</v>
      </c>
      <c r="F4507" t="s">
        <v>58</v>
      </c>
      <c r="G4507" t="s">
        <v>84</v>
      </c>
      <c r="H4507">
        <v>12.68</v>
      </c>
      <c r="I4507">
        <v>1391</v>
      </c>
      <c r="J4507">
        <v>88.82</v>
      </c>
      <c r="K4507">
        <v>3</v>
      </c>
      <c r="L4507" t="s">
        <v>68</v>
      </c>
      <c r="M4507" t="s">
        <v>60</v>
      </c>
      <c r="N4507">
        <v>53262.400000000001</v>
      </c>
      <c r="O4507" t="s">
        <v>358</v>
      </c>
      <c r="P4507" t="s">
        <v>70</v>
      </c>
      <c r="Q4507">
        <v>86.12</v>
      </c>
      <c r="R4507">
        <v>3289.2</v>
      </c>
      <c r="S4507">
        <v>1765.3</v>
      </c>
      <c r="T4507">
        <v>8619.4699999999993</v>
      </c>
      <c r="U4507" t="str">
        <f>TEXT(Table1[[#This Row],[Booking_Date]],"mmm")</f>
        <v>Aug</v>
      </c>
      <c r="V4507">
        <f>YEAR(Table1[[#This Row],[Booking_Date]])</f>
        <v>2024</v>
      </c>
      <c r="W4507" t="s">
        <v>48</v>
      </c>
      <c r="X4507" t="str">
        <f>IF(Table1[[#This Row],[Freight_Cost]]&gt;50000,"High","Low")</f>
        <v>High</v>
      </c>
      <c r="Y4507" s="5" t="str">
        <f>IF(Table1[[#This Row],[Profit]]&gt;10000,"Good","Average")</f>
        <v>Average</v>
      </c>
      <c r="Z4507" s="5" t="str" cm="1">
        <f t="array" ref="Z4507">_xlfn.IFS(K4507&lt;=5,"Excellent",K4507&lt;=10,"Good",TRUE,"Delayed")</f>
        <v>Excellent</v>
      </c>
      <c r="AA4507" s="5" t="str">
        <f>_xlfn.XLOOKUP(Table1[[#This Row],[Shipment_ID]],A:A,E:E)</f>
        <v>Maersk</v>
      </c>
      <c r="AB4507" s="5">
        <f t="shared" si="70"/>
        <v>8619.4699999999993</v>
      </c>
    </row>
    <row r="4508" spans="1:28">
      <c r="A4508" t="s">
        <v>4702</v>
      </c>
      <c r="B4508" s="1">
        <v>45956</v>
      </c>
      <c r="C4508" t="s">
        <v>89</v>
      </c>
      <c r="D4508" t="s">
        <v>41</v>
      </c>
      <c r="E4508" t="s">
        <v>83</v>
      </c>
      <c r="F4508" t="s">
        <v>32</v>
      </c>
      <c r="G4508" t="s">
        <v>33</v>
      </c>
      <c r="H4508">
        <v>27.77</v>
      </c>
      <c r="I4508">
        <v>471</v>
      </c>
      <c r="J4508">
        <v>87.75</v>
      </c>
      <c r="K4508">
        <v>2</v>
      </c>
      <c r="L4508" t="s">
        <v>34</v>
      </c>
      <c r="M4508" t="s">
        <v>35</v>
      </c>
      <c r="N4508">
        <v>50175</v>
      </c>
      <c r="O4508" t="s">
        <v>324</v>
      </c>
      <c r="P4508" t="s">
        <v>37</v>
      </c>
      <c r="Q4508">
        <v>85.09</v>
      </c>
      <c r="R4508">
        <v>2052.8000000000002</v>
      </c>
      <c r="S4508">
        <v>3493.76</v>
      </c>
      <c r="T4508">
        <v>6152.64</v>
      </c>
      <c r="U4508" t="str">
        <f>TEXT(Table1[[#This Row],[Booking_Date]],"mmm")</f>
        <v>Oct</v>
      </c>
      <c r="V4508">
        <f>YEAR(Table1[[#This Row],[Booking_Date]])</f>
        <v>2025</v>
      </c>
      <c r="W4508" t="s">
        <v>104</v>
      </c>
      <c r="X4508" t="str">
        <f>IF(Table1[[#This Row],[Freight_Cost]]&gt;50000,"High","Low")</f>
        <v>High</v>
      </c>
      <c r="Y4508" s="5" t="str">
        <f>IF(Table1[[#This Row],[Profit]]&gt;10000,"Good","Average")</f>
        <v>Average</v>
      </c>
      <c r="Z4508" s="5" t="str" cm="1">
        <f t="array" ref="Z4508">_xlfn.IFS(K4508&lt;=5,"Excellent",K4508&lt;=10,"Good",TRUE,"Delayed")</f>
        <v>Excellent</v>
      </c>
      <c r="AA4508" s="5" t="str">
        <f>_xlfn.XLOOKUP(Table1[[#This Row],[Shipment_ID]],A:A,E:E)</f>
        <v>MSC</v>
      </c>
      <c r="AB4508" s="5">
        <f t="shared" si="70"/>
        <v>6152.64</v>
      </c>
    </row>
    <row r="4509" spans="1:28">
      <c r="A4509" t="s">
        <v>4703</v>
      </c>
      <c r="B4509" s="1">
        <v>45304</v>
      </c>
      <c r="C4509" t="s">
        <v>50</v>
      </c>
      <c r="D4509" t="s">
        <v>56</v>
      </c>
      <c r="E4509" t="s">
        <v>83</v>
      </c>
      <c r="F4509" t="s">
        <v>32</v>
      </c>
      <c r="G4509" t="s">
        <v>33</v>
      </c>
      <c r="H4509">
        <v>26.67</v>
      </c>
      <c r="I4509">
        <v>2359</v>
      </c>
      <c r="J4509">
        <v>86.27</v>
      </c>
      <c r="K4509">
        <v>7</v>
      </c>
      <c r="L4509" t="s">
        <v>68</v>
      </c>
      <c r="M4509" t="s">
        <v>60</v>
      </c>
      <c r="N4509">
        <v>65163.4</v>
      </c>
      <c r="O4509" t="s">
        <v>156</v>
      </c>
      <c r="P4509" t="s">
        <v>70</v>
      </c>
      <c r="Q4509">
        <v>85.57</v>
      </c>
      <c r="R4509">
        <v>5784.8</v>
      </c>
      <c r="S4509">
        <v>4737.26</v>
      </c>
      <c r="T4509">
        <v>10095.91</v>
      </c>
      <c r="U4509" t="str">
        <f>TEXT(Table1[[#This Row],[Booking_Date]],"mmm")</f>
        <v>Jan</v>
      </c>
      <c r="V4509">
        <f>YEAR(Table1[[#This Row],[Booking_Date]])</f>
        <v>2024</v>
      </c>
      <c r="W4509" t="s">
        <v>38</v>
      </c>
      <c r="X4509" t="str">
        <f>IF(Table1[[#This Row],[Freight_Cost]]&gt;50000,"High","Low")</f>
        <v>High</v>
      </c>
      <c r="Y4509" s="5" t="str">
        <f>IF(Table1[[#This Row],[Profit]]&gt;10000,"Good","Average")</f>
        <v>Good</v>
      </c>
      <c r="Z4509" s="5" t="str" cm="1">
        <f t="array" ref="Z4509">_xlfn.IFS(K4509&lt;=5,"Excellent",K4509&lt;=10,"Good",TRUE,"Delayed")</f>
        <v>Good</v>
      </c>
      <c r="AA4509" s="5" t="str">
        <f>_xlfn.XLOOKUP(Table1[[#This Row],[Shipment_ID]],A:A,E:E)</f>
        <v>MSC</v>
      </c>
      <c r="AB4509" s="5">
        <f t="shared" si="70"/>
        <v>10095.91</v>
      </c>
    </row>
    <row r="4510" spans="1:28">
      <c r="A4510" t="s">
        <v>4704</v>
      </c>
      <c r="B4510" s="1">
        <v>45735</v>
      </c>
      <c r="C4510" t="s">
        <v>40</v>
      </c>
      <c r="D4510" t="s">
        <v>30</v>
      </c>
      <c r="E4510" t="s">
        <v>99</v>
      </c>
      <c r="F4510" t="s">
        <v>32</v>
      </c>
      <c r="G4510" t="s">
        <v>84</v>
      </c>
      <c r="H4510">
        <v>22.77</v>
      </c>
      <c r="I4510">
        <v>2185</v>
      </c>
      <c r="J4510">
        <v>104.42</v>
      </c>
      <c r="K4510">
        <v>6</v>
      </c>
      <c r="L4510" t="s">
        <v>34</v>
      </c>
      <c r="M4510" t="s">
        <v>35</v>
      </c>
      <c r="N4510">
        <v>68243.399999999994</v>
      </c>
      <c r="O4510" t="s">
        <v>461</v>
      </c>
      <c r="P4510" t="s">
        <v>78</v>
      </c>
      <c r="Q4510">
        <v>81.48</v>
      </c>
      <c r="R4510">
        <v>5280.8</v>
      </c>
      <c r="S4510">
        <v>1914.89</v>
      </c>
      <c r="T4510">
        <v>10319.969999999999</v>
      </c>
      <c r="U4510" t="str">
        <f>TEXT(Table1[[#This Row],[Booking_Date]],"mmm")</f>
        <v>Mar</v>
      </c>
      <c r="V4510">
        <f>YEAR(Table1[[#This Row],[Booking_Date]])</f>
        <v>2025</v>
      </c>
      <c r="W4510" t="s">
        <v>38</v>
      </c>
      <c r="X4510" t="str">
        <f>IF(Table1[[#This Row],[Freight_Cost]]&gt;50000,"High","Low")</f>
        <v>High</v>
      </c>
      <c r="Y4510" s="5" t="str">
        <f>IF(Table1[[#This Row],[Profit]]&gt;10000,"Good","Average")</f>
        <v>Good</v>
      </c>
      <c r="Z4510" s="5" t="str" cm="1">
        <f t="array" ref="Z4510">_xlfn.IFS(K4510&lt;=5,"Excellent",K4510&lt;=10,"Good",TRUE,"Delayed")</f>
        <v>Good</v>
      </c>
      <c r="AA4510" s="5" t="str">
        <f>_xlfn.XLOOKUP(Table1[[#This Row],[Shipment_ID]],A:A,E:E)</f>
        <v>ONE</v>
      </c>
      <c r="AB4510" s="5">
        <f t="shared" si="70"/>
        <v>10319.969999999999</v>
      </c>
    </row>
    <row r="4511" spans="1:28">
      <c r="A4511" t="s">
        <v>4705</v>
      </c>
      <c r="B4511" s="1">
        <v>45514</v>
      </c>
      <c r="C4511" t="s">
        <v>50</v>
      </c>
      <c r="D4511" t="s">
        <v>30</v>
      </c>
      <c r="E4511" t="s">
        <v>102</v>
      </c>
      <c r="F4511" t="s">
        <v>32</v>
      </c>
      <c r="G4511" t="s">
        <v>84</v>
      </c>
      <c r="H4511">
        <v>19.59</v>
      </c>
      <c r="I4511">
        <v>1931</v>
      </c>
      <c r="J4511">
        <v>94.77</v>
      </c>
      <c r="K4511">
        <v>4</v>
      </c>
      <c r="L4511" t="s">
        <v>34</v>
      </c>
      <c r="M4511" t="s">
        <v>60</v>
      </c>
      <c r="N4511">
        <v>57175.4</v>
      </c>
      <c r="O4511" t="s">
        <v>360</v>
      </c>
      <c r="P4511" t="s">
        <v>74</v>
      </c>
      <c r="Q4511">
        <v>87.38</v>
      </c>
      <c r="R4511">
        <v>4645.6000000000004</v>
      </c>
      <c r="S4511">
        <v>2333.0300000000002</v>
      </c>
      <c r="T4511">
        <v>6543.8</v>
      </c>
      <c r="U4511" t="str">
        <f>TEXT(Table1[[#This Row],[Booking_Date]],"mmm")</f>
        <v>Aug</v>
      </c>
      <c r="V4511">
        <f>YEAR(Table1[[#This Row],[Booking_Date]])</f>
        <v>2024</v>
      </c>
      <c r="W4511" t="s">
        <v>48</v>
      </c>
      <c r="X4511" t="str">
        <f>IF(Table1[[#This Row],[Freight_Cost]]&gt;50000,"High","Low")</f>
        <v>High</v>
      </c>
      <c r="Y4511" s="5" t="str">
        <f>IF(Table1[[#This Row],[Profit]]&gt;10000,"Good","Average")</f>
        <v>Average</v>
      </c>
      <c r="Z4511" s="5" t="str" cm="1">
        <f t="array" ref="Z4511">_xlfn.IFS(K4511&lt;=5,"Excellent",K4511&lt;=10,"Good",TRUE,"Delayed")</f>
        <v>Excellent</v>
      </c>
      <c r="AA4511" s="5" t="str">
        <f>_xlfn.XLOOKUP(Table1[[#This Row],[Shipment_ID]],A:A,E:E)</f>
        <v>Maersk</v>
      </c>
      <c r="AB4511" s="5">
        <f t="shared" si="70"/>
        <v>6543.8</v>
      </c>
    </row>
    <row r="4512" spans="1:28">
      <c r="A4512" t="s">
        <v>4706</v>
      </c>
      <c r="B4512" s="1">
        <v>45561</v>
      </c>
      <c r="C4512" t="s">
        <v>64</v>
      </c>
      <c r="D4512" t="s">
        <v>51</v>
      </c>
      <c r="E4512" t="s">
        <v>66</v>
      </c>
      <c r="F4512" t="s">
        <v>58</v>
      </c>
      <c r="G4512" t="s">
        <v>84</v>
      </c>
      <c r="H4512">
        <v>17.87</v>
      </c>
      <c r="I4512">
        <v>1613</v>
      </c>
      <c r="J4512">
        <v>87.41</v>
      </c>
      <c r="K4512">
        <v>6</v>
      </c>
      <c r="L4512" t="s">
        <v>34</v>
      </c>
      <c r="M4512" t="s">
        <v>35</v>
      </c>
      <c r="N4512">
        <v>66928.2</v>
      </c>
      <c r="O4512" t="s">
        <v>93</v>
      </c>
      <c r="P4512" t="s">
        <v>70</v>
      </c>
      <c r="Q4512">
        <v>84.14</v>
      </c>
      <c r="R4512">
        <v>3940.8</v>
      </c>
      <c r="S4512">
        <v>4462.59</v>
      </c>
      <c r="T4512">
        <v>7271.37</v>
      </c>
      <c r="U4512" t="str">
        <f>TEXT(Table1[[#This Row],[Booking_Date]],"mmm")</f>
        <v>Sep</v>
      </c>
      <c r="V4512">
        <f>YEAR(Table1[[#This Row],[Booking_Date]])</f>
        <v>2024</v>
      </c>
      <c r="W4512" t="s">
        <v>48</v>
      </c>
      <c r="X4512" t="str">
        <f>IF(Table1[[#This Row],[Freight_Cost]]&gt;50000,"High","Low")</f>
        <v>High</v>
      </c>
      <c r="Y4512" s="5" t="str">
        <f>IF(Table1[[#This Row],[Profit]]&gt;10000,"Good","Average")</f>
        <v>Average</v>
      </c>
      <c r="Z4512" s="5" t="str" cm="1">
        <f t="array" ref="Z4512">_xlfn.IFS(K4512&lt;=5,"Excellent",K4512&lt;=10,"Good",TRUE,"Delayed")</f>
        <v>Good</v>
      </c>
      <c r="AA4512" s="5" t="str">
        <f>_xlfn.XLOOKUP(Table1[[#This Row],[Shipment_ID]],A:A,E:E)</f>
        <v>COSCO</v>
      </c>
      <c r="AB4512" s="5">
        <f t="shared" si="70"/>
        <v>7271.37</v>
      </c>
    </row>
    <row r="4513" spans="1:28">
      <c r="A4513" t="s">
        <v>4707</v>
      </c>
      <c r="B4513" s="1">
        <v>45443</v>
      </c>
      <c r="C4513" t="s">
        <v>115</v>
      </c>
      <c r="D4513" t="s">
        <v>82</v>
      </c>
      <c r="E4513" t="s">
        <v>57</v>
      </c>
      <c r="F4513" t="s">
        <v>32</v>
      </c>
      <c r="G4513" t="s">
        <v>67</v>
      </c>
      <c r="H4513">
        <v>10.3</v>
      </c>
      <c r="I4513">
        <v>1689</v>
      </c>
      <c r="J4513">
        <v>102.76</v>
      </c>
      <c r="K4513">
        <v>6</v>
      </c>
      <c r="L4513" t="s">
        <v>68</v>
      </c>
      <c r="M4513" t="s">
        <v>45</v>
      </c>
      <c r="N4513">
        <v>45869.2</v>
      </c>
      <c r="O4513" t="s">
        <v>124</v>
      </c>
      <c r="P4513" t="s">
        <v>70</v>
      </c>
      <c r="Q4513">
        <v>88.2</v>
      </c>
      <c r="R4513">
        <v>3790</v>
      </c>
      <c r="S4513">
        <v>1823.65</v>
      </c>
      <c r="T4513">
        <v>4993.82</v>
      </c>
      <c r="U4513" t="str">
        <f>TEXT(Table1[[#This Row],[Booking_Date]],"mmm")</f>
        <v>May</v>
      </c>
      <c r="V4513">
        <f>YEAR(Table1[[#This Row],[Booking_Date]])</f>
        <v>2024</v>
      </c>
      <c r="W4513" t="s">
        <v>75</v>
      </c>
      <c r="X4513" t="str">
        <f>IF(Table1[[#This Row],[Freight_Cost]]&gt;50000,"High","Low")</f>
        <v>Low</v>
      </c>
      <c r="Y4513" s="5" t="str">
        <f>IF(Table1[[#This Row],[Profit]]&gt;10000,"Good","Average")</f>
        <v>Average</v>
      </c>
      <c r="Z4513" s="5" t="str" cm="1">
        <f t="array" ref="Z4513">_xlfn.IFS(K4513&lt;=5,"Excellent",K4513&lt;=10,"Good",TRUE,"Delayed")</f>
        <v>Good</v>
      </c>
      <c r="AA4513" s="5" t="str">
        <f>_xlfn.XLOOKUP(Table1[[#This Row],[Shipment_ID]],A:A,E:E)</f>
        <v>Evergreen</v>
      </c>
      <c r="AB4513" s="5">
        <f t="shared" si="70"/>
        <v>4993.82</v>
      </c>
    </row>
    <row r="4514" spans="1:28">
      <c r="A4514" t="s">
        <v>4708</v>
      </c>
      <c r="B4514" s="1">
        <v>45683</v>
      </c>
      <c r="C4514" t="s">
        <v>89</v>
      </c>
      <c r="D4514" t="s">
        <v>72</v>
      </c>
      <c r="E4514" t="s">
        <v>66</v>
      </c>
      <c r="F4514" t="s">
        <v>32</v>
      </c>
      <c r="G4514" t="s">
        <v>33</v>
      </c>
      <c r="H4514">
        <v>21.09</v>
      </c>
      <c r="I4514">
        <v>2584</v>
      </c>
      <c r="J4514">
        <v>93.25</v>
      </c>
      <c r="K4514">
        <v>8</v>
      </c>
      <c r="L4514" t="s">
        <v>34</v>
      </c>
      <c r="M4514" t="s">
        <v>35</v>
      </c>
      <c r="N4514">
        <v>70179</v>
      </c>
      <c r="O4514" t="s">
        <v>307</v>
      </c>
      <c r="P4514" t="s">
        <v>74</v>
      </c>
      <c r="Q4514">
        <v>83.21</v>
      </c>
      <c r="R4514">
        <v>6011.6</v>
      </c>
      <c r="S4514">
        <v>2080.04</v>
      </c>
      <c r="T4514">
        <v>10383.540000000001</v>
      </c>
      <c r="U4514" t="str">
        <f>TEXT(Table1[[#This Row],[Booking_Date]],"mmm")</f>
        <v>Jan</v>
      </c>
      <c r="V4514">
        <f>YEAR(Table1[[#This Row],[Booking_Date]])</f>
        <v>2025</v>
      </c>
      <c r="W4514" t="s">
        <v>38</v>
      </c>
      <c r="X4514" t="str">
        <f>IF(Table1[[#This Row],[Freight_Cost]]&gt;50000,"High","Low")</f>
        <v>High</v>
      </c>
      <c r="Y4514" s="5" t="str">
        <f>IF(Table1[[#This Row],[Profit]]&gt;10000,"Good","Average")</f>
        <v>Good</v>
      </c>
      <c r="Z4514" s="5" t="str" cm="1">
        <f t="array" ref="Z4514">_xlfn.IFS(K4514&lt;=5,"Excellent",K4514&lt;=10,"Good",TRUE,"Delayed")</f>
        <v>Good</v>
      </c>
      <c r="AA4514" s="5" t="str">
        <f>_xlfn.XLOOKUP(Table1[[#This Row],[Shipment_ID]],A:A,E:E)</f>
        <v>COSCO</v>
      </c>
      <c r="AB4514" s="5">
        <f t="shared" si="70"/>
        <v>10383.540000000001</v>
      </c>
    </row>
    <row r="4515" spans="1:28">
      <c r="A4515" t="s">
        <v>4709</v>
      </c>
      <c r="B4515" s="1">
        <v>45746</v>
      </c>
      <c r="C4515" t="s">
        <v>115</v>
      </c>
      <c r="D4515" t="s">
        <v>108</v>
      </c>
      <c r="E4515" t="s">
        <v>57</v>
      </c>
      <c r="F4515" t="s">
        <v>58</v>
      </c>
      <c r="G4515" t="s">
        <v>59</v>
      </c>
      <c r="H4515">
        <v>14.28</v>
      </c>
      <c r="I4515">
        <v>1675</v>
      </c>
      <c r="J4515">
        <v>95.26</v>
      </c>
      <c r="K4515">
        <v>4</v>
      </c>
      <c r="L4515" t="s">
        <v>34</v>
      </c>
      <c r="M4515" t="s">
        <v>35</v>
      </c>
      <c r="N4515">
        <v>65383.199999999997</v>
      </c>
      <c r="O4515" t="s">
        <v>454</v>
      </c>
      <c r="P4515" t="s">
        <v>74</v>
      </c>
      <c r="Q4515">
        <v>86.86</v>
      </c>
      <c r="R4515">
        <v>3921.2</v>
      </c>
      <c r="S4515">
        <v>2473.86</v>
      </c>
      <c r="T4515">
        <v>7324.07</v>
      </c>
      <c r="U4515" t="str">
        <f>TEXT(Table1[[#This Row],[Booking_Date]],"mmm")</f>
        <v>Mar</v>
      </c>
      <c r="V4515">
        <f>YEAR(Table1[[#This Row],[Booking_Date]])</f>
        <v>2025</v>
      </c>
      <c r="W4515" t="s">
        <v>38</v>
      </c>
      <c r="X4515" t="str">
        <f>IF(Table1[[#This Row],[Freight_Cost]]&gt;50000,"High","Low")</f>
        <v>High</v>
      </c>
      <c r="Y4515" s="5" t="str">
        <f>IF(Table1[[#This Row],[Profit]]&gt;10000,"Good","Average")</f>
        <v>Average</v>
      </c>
      <c r="Z4515" s="5" t="str" cm="1">
        <f t="array" ref="Z4515">_xlfn.IFS(K4515&lt;=5,"Excellent",K4515&lt;=10,"Good",TRUE,"Delayed")</f>
        <v>Excellent</v>
      </c>
      <c r="AA4515" s="5" t="str">
        <f>_xlfn.XLOOKUP(Table1[[#This Row],[Shipment_ID]],A:A,E:E)</f>
        <v>Evergreen</v>
      </c>
      <c r="AB4515" s="5">
        <f t="shared" si="70"/>
        <v>7324.07</v>
      </c>
    </row>
    <row r="4516" spans="1:28">
      <c r="A4516" t="s">
        <v>4710</v>
      </c>
      <c r="B4516" s="1">
        <v>45303</v>
      </c>
      <c r="C4516" t="s">
        <v>29</v>
      </c>
      <c r="D4516" t="s">
        <v>30</v>
      </c>
      <c r="E4516" t="s">
        <v>42</v>
      </c>
      <c r="F4516" t="s">
        <v>58</v>
      </c>
      <c r="G4516" t="s">
        <v>43</v>
      </c>
      <c r="H4516">
        <v>27.51</v>
      </c>
      <c r="I4516">
        <v>423</v>
      </c>
      <c r="J4516">
        <v>93.65</v>
      </c>
      <c r="K4516">
        <v>2</v>
      </c>
      <c r="L4516" t="s">
        <v>44</v>
      </c>
      <c r="M4516" t="s">
        <v>35</v>
      </c>
      <c r="N4516">
        <v>57073</v>
      </c>
      <c r="O4516" t="s">
        <v>989</v>
      </c>
      <c r="P4516" t="s">
        <v>54</v>
      </c>
      <c r="Q4516">
        <v>85.7</v>
      </c>
      <c r="R4516">
        <v>1946.4</v>
      </c>
      <c r="S4516">
        <v>2920.8</v>
      </c>
      <c r="T4516">
        <v>5483.35</v>
      </c>
      <c r="U4516" t="str">
        <f>TEXT(Table1[[#This Row],[Booking_Date]],"mmm")</f>
        <v>Jan</v>
      </c>
      <c r="V4516">
        <f>YEAR(Table1[[#This Row],[Booking_Date]])</f>
        <v>2024</v>
      </c>
      <c r="W4516" t="s">
        <v>38</v>
      </c>
      <c r="X4516" t="str">
        <f>IF(Table1[[#This Row],[Freight_Cost]]&gt;50000,"High","Low")</f>
        <v>High</v>
      </c>
      <c r="Y4516" s="5" t="str">
        <f>IF(Table1[[#This Row],[Profit]]&gt;10000,"Good","Average")</f>
        <v>Average</v>
      </c>
      <c r="Z4516" s="5" t="str" cm="1">
        <f t="array" ref="Z4516">_xlfn.IFS(K4516&lt;=5,"Excellent",K4516&lt;=10,"Good",TRUE,"Delayed")</f>
        <v>Excellent</v>
      </c>
      <c r="AA4516" s="5" t="str">
        <f>_xlfn.XLOOKUP(Table1[[#This Row],[Shipment_ID]],A:A,E:E)</f>
        <v>CMA CGM</v>
      </c>
      <c r="AB4516" s="5">
        <f t="shared" si="70"/>
        <v>5483.35</v>
      </c>
    </row>
    <row r="4517" spans="1:28">
      <c r="A4517" t="s">
        <v>4711</v>
      </c>
      <c r="B4517" s="1">
        <v>45687</v>
      </c>
      <c r="C4517" t="s">
        <v>50</v>
      </c>
      <c r="D4517" t="s">
        <v>108</v>
      </c>
      <c r="E4517" t="s">
        <v>57</v>
      </c>
      <c r="F4517" t="s">
        <v>32</v>
      </c>
      <c r="G4517" t="s">
        <v>52</v>
      </c>
      <c r="H4517">
        <v>22.86</v>
      </c>
      <c r="I4517">
        <v>1575</v>
      </c>
      <c r="J4517">
        <v>95.3</v>
      </c>
      <c r="K4517">
        <v>3</v>
      </c>
      <c r="L4517" t="s">
        <v>44</v>
      </c>
      <c r="M4517" t="s">
        <v>35</v>
      </c>
      <c r="N4517">
        <v>54910</v>
      </c>
      <c r="O4517" t="s">
        <v>283</v>
      </c>
      <c r="P4517" t="s">
        <v>37</v>
      </c>
      <c r="Q4517">
        <v>86.1</v>
      </c>
      <c r="R4517">
        <v>4064.4</v>
      </c>
      <c r="S4517">
        <v>4304.68</v>
      </c>
      <c r="T4517">
        <v>8434.91</v>
      </c>
      <c r="U4517" t="str">
        <f>TEXT(Table1[[#This Row],[Booking_Date]],"mmm")</f>
        <v>Jan</v>
      </c>
      <c r="V4517">
        <f>YEAR(Table1[[#This Row],[Booking_Date]])</f>
        <v>2025</v>
      </c>
      <c r="W4517" t="s">
        <v>38</v>
      </c>
      <c r="X4517" t="str">
        <f>IF(Table1[[#This Row],[Freight_Cost]]&gt;50000,"High","Low")</f>
        <v>High</v>
      </c>
      <c r="Y4517" s="5" t="str">
        <f>IF(Table1[[#This Row],[Profit]]&gt;10000,"Good","Average")</f>
        <v>Average</v>
      </c>
      <c r="Z4517" s="5" t="str" cm="1">
        <f t="array" ref="Z4517">_xlfn.IFS(K4517&lt;=5,"Excellent",K4517&lt;=10,"Good",TRUE,"Delayed")</f>
        <v>Excellent</v>
      </c>
      <c r="AA4517" s="5" t="str">
        <f>_xlfn.XLOOKUP(Table1[[#This Row],[Shipment_ID]],A:A,E:E)</f>
        <v>Evergreen</v>
      </c>
      <c r="AB4517" s="5">
        <f t="shared" si="70"/>
        <v>8434.91</v>
      </c>
    </row>
    <row r="4518" spans="1:28">
      <c r="A4518" t="s">
        <v>4712</v>
      </c>
      <c r="B4518" s="1">
        <v>45665</v>
      </c>
      <c r="C4518" t="s">
        <v>89</v>
      </c>
      <c r="D4518" t="s">
        <v>108</v>
      </c>
      <c r="E4518" t="s">
        <v>31</v>
      </c>
      <c r="F4518" t="s">
        <v>58</v>
      </c>
      <c r="G4518" t="s">
        <v>43</v>
      </c>
      <c r="H4518">
        <v>16.600000000000001</v>
      </c>
      <c r="I4518">
        <v>1291</v>
      </c>
      <c r="J4518">
        <v>95.64</v>
      </c>
      <c r="K4518">
        <v>5</v>
      </c>
      <c r="L4518" t="s">
        <v>44</v>
      </c>
      <c r="M4518" t="s">
        <v>45</v>
      </c>
      <c r="N4518">
        <v>55408.800000000003</v>
      </c>
      <c r="O4518" t="s">
        <v>256</v>
      </c>
      <c r="P4518" t="s">
        <v>78</v>
      </c>
      <c r="Q4518">
        <v>82.25</v>
      </c>
      <c r="R4518">
        <v>3246</v>
      </c>
      <c r="S4518">
        <v>3473.85</v>
      </c>
      <c r="T4518">
        <v>4883.46</v>
      </c>
      <c r="U4518" t="str">
        <f>TEXT(Table1[[#This Row],[Booking_Date]],"mmm")</f>
        <v>Jan</v>
      </c>
      <c r="V4518">
        <f>YEAR(Table1[[#This Row],[Booking_Date]])</f>
        <v>2025</v>
      </c>
      <c r="W4518" t="s">
        <v>38</v>
      </c>
      <c r="X4518" t="str">
        <f>IF(Table1[[#This Row],[Freight_Cost]]&gt;50000,"High","Low")</f>
        <v>High</v>
      </c>
      <c r="Y4518" s="5" t="str">
        <f>IF(Table1[[#This Row],[Profit]]&gt;10000,"Good","Average")</f>
        <v>Average</v>
      </c>
      <c r="Z4518" s="5" t="str" cm="1">
        <f t="array" ref="Z4518">_xlfn.IFS(K4518&lt;=5,"Excellent",K4518&lt;=10,"Good",TRUE,"Delayed")</f>
        <v>Excellent</v>
      </c>
      <c r="AA4518" s="5" t="str">
        <f>_xlfn.XLOOKUP(Table1[[#This Row],[Shipment_ID]],A:A,E:E)</f>
        <v>Hapag-Lloyd</v>
      </c>
      <c r="AB4518" s="5">
        <f t="shared" si="70"/>
        <v>4883.46</v>
      </c>
    </row>
    <row r="4519" spans="1:28">
      <c r="A4519" t="s">
        <v>4713</v>
      </c>
      <c r="B4519" s="1">
        <v>46055</v>
      </c>
      <c r="C4519" t="s">
        <v>89</v>
      </c>
      <c r="D4519" t="s">
        <v>56</v>
      </c>
      <c r="E4519" t="s">
        <v>66</v>
      </c>
      <c r="F4519" t="s">
        <v>58</v>
      </c>
      <c r="G4519" t="s">
        <v>59</v>
      </c>
      <c r="H4519">
        <v>15.92</v>
      </c>
      <c r="I4519">
        <v>2736</v>
      </c>
      <c r="J4519">
        <v>86.79</v>
      </c>
      <c r="K4519">
        <v>7</v>
      </c>
      <c r="L4519" t="s">
        <v>68</v>
      </c>
      <c r="M4519" t="s">
        <v>45</v>
      </c>
      <c r="N4519">
        <v>73574.8</v>
      </c>
      <c r="O4519" t="s">
        <v>135</v>
      </c>
      <c r="P4519" t="s">
        <v>37</v>
      </c>
      <c r="Q4519">
        <v>86.52</v>
      </c>
      <c r="R4519">
        <v>6108.8</v>
      </c>
      <c r="S4519">
        <v>2648.64</v>
      </c>
      <c r="T4519">
        <v>11609.19</v>
      </c>
      <c r="U4519" t="str">
        <f>TEXT(Table1[[#This Row],[Booking_Date]],"mmm")</f>
        <v>Feb</v>
      </c>
      <c r="V4519">
        <f>YEAR(Table1[[#This Row],[Booking_Date]])</f>
        <v>2026</v>
      </c>
      <c r="W4519" t="s">
        <v>38</v>
      </c>
      <c r="X4519" t="str">
        <f>IF(Table1[[#This Row],[Freight_Cost]]&gt;50000,"High","Low")</f>
        <v>High</v>
      </c>
      <c r="Y4519" s="5" t="str">
        <f>IF(Table1[[#This Row],[Profit]]&gt;10000,"Good","Average")</f>
        <v>Good</v>
      </c>
      <c r="Z4519" s="5" t="str" cm="1">
        <f t="array" ref="Z4519">_xlfn.IFS(K4519&lt;=5,"Excellent",K4519&lt;=10,"Good",TRUE,"Delayed")</f>
        <v>Good</v>
      </c>
      <c r="AA4519" s="5" t="str">
        <f>_xlfn.XLOOKUP(Table1[[#This Row],[Shipment_ID]],A:A,E:E)</f>
        <v>COSCO</v>
      </c>
      <c r="AB4519" s="5">
        <f t="shared" si="70"/>
        <v>11609.19</v>
      </c>
    </row>
    <row r="4520" spans="1:28">
      <c r="A4520" t="s">
        <v>4714</v>
      </c>
      <c r="B4520" s="1">
        <v>45515</v>
      </c>
      <c r="C4520" t="s">
        <v>29</v>
      </c>
      <c r="D4520" t="s">
        <v>51</v>
      </c>
      <c r="E4520" t="s">
        <v>31</v>
      </c>
      <c r="F4520" t="s">
        <v>58</v>
      </c>
      <c r="G4520" t="s">
        <v>43</v>
      </c>
      <c r="H4520">
        <v>11.38</v>
      </c>
      <c r="I4520">
        <v>2116</v>
      </c>
      <c r="J4520">
        <v>86.14</v>
      </c>
      <c r="K4520">
        <v>6</v>
      </c>
      <c r="L4520" t="s">
        <v>68</v>
      </c>
      <c r="M4520" t="s">
        <v>60</v>
      </c>
      <c r="N4520">
        <v>60470.8</v>
      </c>
      <c r="O4520" t="s">
        <v>141</v>
      </c>
      <c r="P4520" t="s">
        <v>54</v>
      </c>
      <c r="Q4520">
        <v>83.88</v>
      </c>
      <c r="R4520">
        <v>4687.2</v>
      </c>
      <c r="S4520">
        <v>1649.31</v>
      </c>
      <c r="T4520">
        <v>6878.73</v>
      </c>
      <c r="U4520" t="str">
        <f>TEXT(Table1[[#This Row],[Booking_Date]],"mmm")</f>
        <v>Aug</v>
      </c>
      <c r="V4520">
        <f>YEAR(Table1[[#This Row],[Booking_Date]])</f>
        <v>2024</v>
      </c>
      <c r="W4520" t="s">
        <v>48</v>
      </c>
      <c r="X4520" t="str">
        <f>IF(Table1[[#This Row],[Freight_Cost]]&gt;50000,"High","Low")</f>
        <v>High</v>
      </c>
      <c r="Y4520" s="5" t="str">
        <f>IF(Table1[[#This Row],[Profit]]&gt;10000,"Good","Average")</f>
        <v>Average</v>
      </c>
      <c r="Z4520" s="5" t="str" cm="1">
        <f t="array" ref="Z4520">_xlfn.IFS(K4520&lt;=5,"Excellent",K4520&lt;=10,"Good",TRUE,"Delayed")</f>
        <v>Good</v>
      </c>
      <c r="AA4520" s="5" t="str">
        <f>_xlfn.XLOOKUP(Table1[[#This Row],[Shipment_ID]],A:A,E:E)</f>
        <v>Hapag-Lloyd</v>
      </c>
      <c r="AB4520" s="5">
        <f t="shared" si="70"/>
        <v>6878.73</v>
      </c>
    </row>
    <row r="4521" spans="1:28">
      <c r="A4521" t="s">
        <v>4715</v>
      </c>
      <c r="B4521" s="1">
        <v>45432</v>
      </c>
      <c r="C4521" t="s">
        <v>89</v>
      </c>
      <c r="D4521" t="s">
        <v>72</v>
      </c>
      <c r="E4521" t="s">
        <v>102</v>
      </c>
      <c r="F4521" t="s">
        <v>32</v>
      </c>
      <c r="G4521" t="s">
        <v>67</v>
      </c>
      <c r="H4521">
        <v>13.38</v>
      </c>
      <c r="I4521">
        <v>1660</v>
      </c>
      <c r="J4521">
        <v>99.91</v>
      </c>
      <c r="K4521">
        <v>6</v>
      </c>
      <c r="L4521" t="s">
        <v>34</v>
      </c>
      <c r="M4521" t="s">
        <v>60</v>
      </c>
      <c r="N4521">
        <v>48951.199999999997</v>
      </c>
      <c r="O4521" t="s">
        <v>100</v>
      </c>
      <c r="P4521" t="s">
        <v>62</v>
      </c>
      <c r="Q4521">
        <v>87.74</v>
      </c>
      <c r="R4521">
        <v>3855.2</v>
      </c>
      <c r="S4521">
        <v>4004.84</v>
      </c>
      <c r="T4521">
        <v>5968.86</v>
      </c>
      <c r="U4521" t="str">
        <f>TEXT(Table1[[#This Row],[Booking_Date]],"mmm")</f>
        <v>May</v>
      </c>
      <c r="V4521">
        <f>YEAR(Table1[[#This Row],[Booking_Date]])</f>
        <v>2024</v>
      </c>
      <c r="W4521" t="s">
        <v>75</v>
      </c>
      <c r="X4521" t="str">
        <f>IF(Table1[[#This Row],[Freight_Cost]]&gt;50000,"High","Low")</f>
        <v>Low</v>
      </c>
      <c r="Y4521" s="5" t="str">
        <f>IF(Table1[[#This Row],[Profit]]&gt;10000,"Good","Average")</f>
        <v>Average</v>
      </c>
      <c r="Z4521" s="5" t="str" cm="1">
        <f t="array" ref="Z4521">_xlfn.IFS(K4521&lt;=5,"Excellent",K4521&lt;=10,"Good",TRUE,"Delayed")</f>
        <v>Good</v>
      </c>
      <c r="AA4521" s="5" t="str">
        <f>_xlfn.XLOOKUP(Table1[[#This Row],[Shipment_ID]],A:A,E:E)</f>
        <v>Maersk</v>
      </c>
      <c r="AB4521" s="5">
        <f t="shared" si="70"/>
        <v>5968.86</v>
      </c>
    </row>
    <row r="4522" spans="1:28">
      <c r="A4522" t="s">
        <v>4716</v>
      </c>
      <c r="B4522" s="1">
        <v>45929</v>
      </c>
      <c r="C4522" t="s">
        <v>115</v>
      </c>
      <c r="D4522" t="s">
        <v>65</v>
      </c>
      <c r="E4522" t="s">
        <v>66</v>
      </c>
      <c r="F4522" t="s">
        <v>58</v>
      </c>
      <c r="G4522" t="s">
        <v>67</v>
      </c>
      <c r="H4522">
        <v>26.95</v>
      </c>
      <c r="I4522">
        <v>956</v>
      </c>
      <c r="J4522">
        <v>94.12</v>
      </c>
      <c r="K4522">
        <v>2</v>
      </c>
      <c r="L4522" t="s">
        <v>34</v>
      </c>
      <c r="M4522" t="s">
        <v>45</v>
      </c>
      <c r="N4522">
        <v>65521.4</v>
      </c>
      <c r="O4522" t="s">
        <v>395</v>
      </c>
      <c r="P4522" t="s">
        <v>54</v>
      </c>
      <c r="Q4522">
        <v>86.49</v>
      </c>
      <c r="R4522">
        <v>2990</v>
      </c>
      <c r="S4522">
        <v>1500.37</v>
      </c>
      <c r="T4522">
        <v>11357.09</v>
      </c>
      <c r="U4522" t="str">
        <f>TEXT(Table1[[#This Row],[Booking_Date]],"mmm")</f>
        <v>Sep</v>
      </c>
      <c r="V4522">
        <f>YEAR(Table1[[#This Row],[Booking_Date]])</f>
        <v>2025</v>
      </c>
      <c r="W4522" t="s">
        <v>48</v>
      </c>
      <c r="X4522" t="str">
        <f>IF(Table1[[#This Row],[Freight_Cost]]&gt;50000,"High","Low")</f>
        <v>High</v>
      </c>
      <c r="Y4522" s="5" t="str">
        <f>IF(Table1[[#This Row],[Profit]]&gt;10000,"Good","Average")</f>
        <v>Good</v>
      </c>
      <c r="Z4522" s="5" t="str" cm="1">
        <f t="array" ref="Z4522">_xlfn.IFS(K4522&lt;=5,"Excellent",K4522&lt;=10,"Good",TRUE,"Delayed")</f>
        <v>Excellent</v>
      </c>
      <c r="AA4522" s="5" t="str">
        <f>_xlfn.XLOOKUP(Table1[[#This Row],[Shipment_ID]],A:A,E:E)</f>
        <v>COSCO</v>
      </c>
      <c r="AB4522" s="5">
        <f t="shared" si="70"/>
        <v>11357.09</v>
      </c>
    </row>
    <row r="4523" spans="1:28">
      <c r="A4523" t="s">
        <v>4717</v>
      </c>
      <c r="B4523" s="1">
        <v>45411</v>
      </c>
      <c r="C4523" t="s">
        <v>40</v>
      </c>
      <c r="D4523" t="s">
        <v>72</v>
      </c>
      <c r="E4523" t="s">
        <v>102</v>
      </c>
      <c r="F4523" t="s">
        <v>32</v>
      </c>
      <c r="G4523" t="s">
        <v>33</v>
      </c>
      <c r="H4523">
        <v>12.49</v>
      </c>
      <c r="I4523">
        <v>1208</v>
      </c>
      <c r="J4523">
        <v>102.89</v>
      </c>
      <c r="K4523">
        <v>4</v>
      </c>
      <c r="L4523" t="s">
        <v>44</v>
      </c>
      <c r="M4523" t="s">
        <v>60</v>
      </c>
      <c r="N4523">
        <v>38083.800000000003</v>
      </c>
      <c r="O4523" t="s">
        <v>191</v>
      </c>
      <c r="P4523" t="s">
        <v>37</v>
      </c>
      <c r="Q4523">
        <v>87.3</v>
      </c>
      <c r="R4523">
        <v>2915.6</v>
      </c>
      <c r="S4523">
        <v>2212.94</v>
      </c>
      <c r="T4523">
        <v>3069.62</v>
      </c>
      <c r="U4523" t="str">
        <f>TEXT(Table1[[#This Row],[Booking_Date]],"mmm")</f>
        <v>Apr</v>
      </c>
      <c r="V4523">
        <f>YEAR(Table1[[#This Row],[Booking_Date]])</f>
        <v>2024</v>
      </c>
      <c r="W4523" t="s">
        <v>75</v>
      </c>
      <c r="X4523" t="str">
        <f>IF(Table1[[#This Row],[Freight_Cost]]&gt;50000,"High","Low")</f>
        <v>Low</v>
      </c>
      <c r="Y4523" s="5" t="str">
        <f>IF(Table1[[#This Row],[Profit]]&gt;10000,"Good","Average")</f>
        <v>Average</v>
      </c>
      <c r="Z4523" s="5" t="str" cm="1">
        <f t="array" ref="Z4523">_xlfn.IFS(K4523&lt;=5,"Excellent",K4523&lt;=10,"Good",TRUE,"Delayed")</f>
        <v>Excellent</v>
      </c>
      <c r="AA4523" s="5" t="str">
        <f>_xlfn.XLOOKUP(Table1[[#This Row],[Shipment_ID]],A:A,E:E)</f>
        <v>Maersk</v>
      </c>
      <c r="AB4523" s="5">
        <f t="shared" si="70"/>
        <v>3069.62</v>
      </c>
    </row>
    <row r="4524" spans="1:28">
      <c r="A4524" t="s">
        <v>4718</v>
      </c>
      <c r="B4524" s="1">
        <v>45444</v>
      </c>
      <c r="C4524" t="s">
        <v>40</v>
      </c>
      <c r="D4524" t="s">
        <v>65</v>
      </c>
      <c r="E4524" t="s">
        <v>83</v>
      </c>
      <c r="F4524" t="s">
        <v>32</v>
      </c>
      <c r="G4524" t="s">
        <v>43</v>
      </c>
      <c r="H4524">
        <v>17.7</v>
      </c>
      <c r="I4524">
        <v>2203</v>
      </c>
      <c r="J4524">
        <v>94.55</v>
      </c>
      <c r="K4524">
        <v>6</v>
      </c>
      <c r="L4524" t="s">
        <v>68</v>
      </c>
      <c r="M4524" t="s">
        <v>60</v>
      </c>
      <c r="N4524">
        <v>56212</v>
      </c>
      <c r="O4524" t="s">
        <v>73</v>
      </c>
      <c r="P4524" t="s">
        <v>62</v>
      </c>
      <c r="Q4524">
        <v>82.47</v>
      </c>
      <c r="R4524">
        <v>5114</v>
      </c>
      <c r="S4524">
        <v>3010.09</v>
      </c>
      <c r="T4524">
        <v>9759.77</v>
      </c>
      <c r="U4524" t="str">
        <f>TEXT(Table1[[#This Row],[Booking_Date]],"mmm")</f>
        <v>Jun</v>
      </c>
      <c r="V4524">
        <f>YEAR(Table1[[#This Row],[Booking_Date]])</f>
        <v>2024</v>
      </c>
      <c r="W4524" t="s">
        <v>75</v>
      </c>
      <c r="X4524" t="str">
        <f>IF(Table1[[#This Row],[Freight_Cost]]&gt;50000,"High","Low")</f>
        <v>High</v>
      </c>
      <c r="Y4524" s="5" t="str">
        <f>IF(Table1[[#This Row],[Profit]]&gt;10000,"Good","Average")</f>
        <v>Average</v>
      </c>
      <c r="Z4524" s="5" t="str" cm="1">
        <f t="array" ref="Z4524">_xlfn.IFS(K4524&lt;=5,"Excellent",K4524&lt;=10,"Good",TRUE,"Delayed")</f>
        <v>Good</v>
      </c>
      <c r="AA4524" s="5" t="str">
        <f>_xlfn.XLOOKUP(Table1[[#This Row],[Shipment_ID]],A:A,E:E)</f>
        <v>MSC</v>
      </c>
      <c r="AB4524" s="5">
        <f t="shared" si="70"/>
        <v>9759.77</v>
      </c>
    </row>
    <row r="4525" spans="1:28">
      <c r="A4525" t="s">
        <v>4719</v>
      </c>
      <c r="B4525" s="1">
        <v>45874</v>
      </c>
      <c r="C4525" t="s">
        <v>115</v>
      </c>
      <c r="D4525" t="s">
        <v>41</v>
      </c>
      <c r="E4525" t="s">
        <v>99</v>
      </c>
      <c r="F4525" t="s">
        <v>58</v>
      </c>
      <c r="G4525" t="s">
        <v>59</v>
      </c>
      <c r="H4525">
        <v>22.45</v>
      </c>
      <c r="I4525">
        <v>581</v>
      </c>
      <c r="J4525">
        <v>89.83</v>
      </c>
      <c r="K4525">
        <v>2</v>
      </c>
      <c r="L4525" t="s">
        <v>44</v>
      </c>
      <c r="M4525" t="s">
        <v>60</v>
      </c>
      <c r="N4525">
        <v>49956.6</v>
      </c>
      <c r="O4525" t="s">
        <v>402</v>
      </c>
      <c r="P4525" t="s">
        <v>78</v>
      </c>
      <c r="Q4525">
        <v>86.68</v>
      </c>
      <c r="R4525">
        <v>2060</v>
      </c>
      <c r="S4525">
        <v>2110.62</v>
      </c>
      <c r="T4525">
        <v>8428.18</v>
      </c>
      <c r="U4525" t="str">
        <f>TEXT(Table1[[#This Row],[Booking_Date]],"mmm")</f>
        <v>Aug</v>
      </c>
      <c r="V4525">
        <f>YEAR(Table1[[#This Row],[Booking_Date]])</f>
        <v>2025</v>
      </c>
      <c r="W4525" t="s">
        <v>48</v>
      </c>
      <c r="X4525" t="str">
        <f>IF(Table1[[#This Row],[Freight_Cost]]&gt;50000,"High","Low")</f>
        <v>Low</v>
      </c>
      <c r="Y4525" s="5" t="str">
        <f>IF(Table1[[#This Row],[Profit]]&gt;10000,"Good","Average")</f>
        <v>Average</v>
      </c>
      <c r="Z4525" s="5" t="str" cm="1">
        <f t="array" ref="Z4525">_xlfn.IFS(K4525&lt;=5,"Excellent",K4525&lt;=10,"Good",TRUE,"Delayed")</f>
        <v>Excellent</v>
      </c>
      <c r="AA4525" s="5" t="str">
        <f>_xlfn.XLOOKUP(Table1[[#This Row],[Shipment_ID]],A:A,E:E)</f>
        <v>ONE</v>
      </c>
      <c r="AB4525" s="5">
        <f t="shared" si="70"/>
        <v>8428.18</v>
      </c>
    </row>
    <row r="4526" spans="1:28">
      <c r="A4526" t="s">
        <v>4720</v>
      </c>
      <c r="B4526" s="1">
        <v>46006</v>
      </c>
      <c r="C4526" t="s">
        <v>89</v>
      </c>
      <c r="D4526" t="s">
        <v>65</v>
      </c>
      <c r="E4526" t="s">
        <v>99</v>
      </c>
      <c r="F4526" t="s">
        <v>58</v>
      </c>
      <c r="G4526" t="s">
        <v>33</v>
      </c>
      <c r="H4526">
        <v>26.34</v>
      </c>
      <c r="I4526">
        <v>2516</v>
      </c>
      <c r="J4526">
        <v>86.97</v>
      </c>
      <c r="K4526">
        <v>7</v>
      </c>
      <c r="L4526" t="s">
        <v>44</v>
      </c>
      <c r="M4526" t="s">
        <v>45</v>
      </c>
      <c r="N4526">
        <v>77834.399999999994</v>
      </c>
      <c r="O4526" t="s">
        <v>77</v>
      </c>
      <c r="P4526" t="s">
        <v>37</v>
      </c>
      <c r="Q4526">
        <v>85.53</v>
      </c>
      <c r="R4526">
        <v>6085.6</v>
      </c>
      <c r="S4526">
        <v>4498.8999999999996</v>
      </c>
      <c r="T4526">
        <v>12415.64</v>
      </c>
      <c r="U4526" t="str">
        <f>TEXT(Table1[[#This Row],[Booking_Date]],"mmm")</f>
        <v>Dec</v>
      </c>
      <c r="V4526">
        <f>YEAR(Table1[[#This Row],[Booking_Date]])</f>
        <v>2025</v>
      </c>
      <c r="W4526" t="s">
        <v>104</v>
      </c>
      <c r="X4526" t="str">
        <f>IF(Table1[[#This Row],[Freight_Cost]]&gt;50000,"High","Low")</f>
        <v>High</v>
      </c>
      <c r="Y4526" s="5" t="str">
        <f>IF(Table1[[#This Row],[Profit]]&gt;10000,"Good","Average")</f>
        <v>Good</v>
      </c>
      <c r="Z4526" s="5" t="str" cm="1">
        <f t="array" ref="Z4526">_xlfn.IFS(K4526&lt;=5,"Excellent",K4526&lt;=10,"Good",TRUE,"Delayed")</f>
        <v>Good</v>
      </c>
      <c r="AA4526" s="5" t="str">
        <f>_xlfn.XLOOKUP(Table1[[#This Row],[Shipment_ID]],A:A,E:E)</f>
        <v>ONE</v>
      </c>
      <c r="AB4526" s="5">
        <f t="shared" si="70"/>
        <v>12415.64</v>
      </c>
    </row>
    <row r="4527" spans="1:28">
      <c r="A4527" t="s">
        <v>4721</v>
      </c>
      <c r="B4527" s="1">
        <v>45485</v>
      </c>
      <c r="C4527" t="s">
        <v>29</v>
      </c>
      <c r="D4527" t="s">
        <v>41</v>
      </c>
      <c r="E4527" t="s">
        <v>66</v>
      </c>
      <c r="F4527" t="s">
        <v>32</v>
      </c>
      <c r="G4527" t="s">
        <v>67</v>
      </c>
      <c r="H4527">
        <v>21.62</v>
      </c>
      <c r="I4527">
        <v>727</v>
      </c>
      <c r="J4527">
        <v>85.39</v>
      </c>
      <c r="K4527">
        <v>2</v>
      </c>
      <c r="L4527" t="s">
        <v>44</v>
      </c>
      <c r="M4527" t="s">
        <v>35</v>
      </c>
      <c r="N4527">
        <v>42428.800000000003</v>
      </c>
      <c r="O4527" t="s">
        <v>46</v>
      </c>
      <c r="P4527" t="s">
        <v>74</v>
      </c>
      <c r="Q4527">
        <v>88.89</v>
      </c>
      <c r="R4527">
        <v>2318.8000000000002</v>
      </c>
      <c r="S4527">
        <v>3902.12</v>
      </c>
      <c r="T4527">
        <v>6377.15</v>
      </c>
      <c r="U4527" t="str">
        <f>TEXT(Table1[[#This Row],[Booking_Date]],"mmm")</f>
        <v>Jul</v>
      </c>
      <c r="V4527">
        <f>YEAR(Table1[[#This Row],[Booking_Date]])</f>
        <v>2024</v>
      </c>
      <c r="W4527" t="s">
        <v>48</v>
      </c>
      <c r="X4527" t="str">
        <f>IF(Table1[[#This Row],[Freight_Cost]]&gt;50000,"High","Low")</f>
        <v>Low</v>
      </c>
      <c r="Y4527" s="5" t="str">
        <f>IF(Table1[[#This Row],[Profit]]&gt;10000,"Good","Average")</f>
        <v>Average</v>
      </c>
      <c r="Z4527" s="5" t="str" cm="1">
        <f t="array" ref="Z4527">_xlfn.IFS(K4527&lt;=5,"Excellent",K4527&lt;=10,"Good",TRUE,"Delayed")</f>
        <v>Excellent</v>
      </c>
      <c r="AA4527" s="5" t="str">
        <f>_xlfn.XLOOKUP(Table1[[#This Row],[Shipment_ID]],A:A,E:E)</f>
        <v>COSCO</v>
      </c>
      <c r="AB4527" s="5">
        <f t="shared" si="70"/>
        <v>6377.15</v>
      </c>
    </row>
    <row r="4528" spans="1:28">
      <c r="A4528" t="s">
        <v>4722</v>
      </c>
      <c r="B4528" s="1">
        <v>45997</v>
      </c>
      <c r="C4528" t="s">
        <v>29</v>
      </c>
      <c r="D4528" t="s">
        <v>65</v>
      </c>
      <c r="E4528" t="s">
        <v>66</v>
      </c>
      <c r="F4528" t="s">
        <v>32</v>
      </c>
      <c r="G4528" t="s">
        <v>90</v>
      </c>
      <c r="H4528">
        <v>10.18</v>
      </c>
      <c r="I4528">
        <v>1077</v>
      </c>
      <c r="J4528">
        <v>104.29</v>
      </c>
      <c r="K4528">
        <v>2</v>
      </c>
      <c r="L4528" t="s">
        <v>34</v>
      </c>
      <c r="M4528" t="s">
        <v>60</v>
      </c>
      <c r="N4528">
        <v>39600.800000000003</v>
      </c>
      <c r="O4528" t="s">
        <v>116</v>
      </c>
      <c r="P4528" t="s">
        <v>37</v>
      </c>
      <c r="Q4528">
        <v>82.93</v>
      </c>
      <c r="R4528">
        <v>2561.1999999999998</v>
      </c>
      <c r="S4528">
        <v>2609.9</v>
      </c>
      <c r="T4528">
        <v>6909.51</v>
      </c>
      <c r="U4528" t="str">
        <f>TEXT(Table1[[#This Row],[Booking_Date]],"mmm")</f>
        <v>Dec</v>
      </c>
      <c r="V4528">
        <f>YEAR(Table1[[#This Row],[Booking_Date]])</f>
        <v>2025</v>
      </c>
      <c r="W4528" t="s">
        <v>104</v>
      </c>
      <c r="X4528" t="str">
        <f>IF(Table1[[#This Row],[Freight_Cost]]&gt;50000,"High","Low")</f>
        <v>Low</v>
      </c>
      <c r="Y4528" s="5" t="str">
        <f>IF(Table1[[#This Row],[Profit]]&gt;10000,"Good","Average")</f>
        <v>Average</v>
      </c>
      <c r="Z4528" s="5" t="str" cm="1">
        <f t="array" ref="Z4528">_xlfn.IFS(K4528&lt;=5,"Excellent",K4528&lt;=10,"Good",TRUE,"Delayed")</f>
        <v>Excellent</v>
      </c>
      <c r="AA4528" s="5" t="str">
        <f>_xlfn.XLOOKUP(Table1[[#This Row],[Shipment_ID]],A:A,E:E)</f>
        <v>COSCO</v>
      </c>
      <c r="AB4528" s="5">
        <f t="shared" si="70"/>
        <v>6909.51</v>
      </c>
    </row>
    <row r="4529" spans="1:28">
      <c r="A4529" t="s">
        <v>4723</v>
      </c>
      <c r="B4529" s="1">
        <v>46063</v>
      </c>
      <c r="C4529" t="s">
        <v>121</v>
      </c>
      <c r="D4529" t="s">
        <v>72</v>
      </c>
      <c r="E4529" t="s">
        <v>42</v>
      </c>
      <c r="F4529" t="s">
        <v>32</v>
      </c>
      <c r="G4529" t="s">
        <v>33</v>
      </c>
      <c r="H4529">
        <v>17.96</v>
      </c>
      <c r="I4529">
        <v>1125</v>
      </c>
      <c r="J4529">
        <v>92.52</v>
      </c>
      <c r="K4529">
        <v>2</v>
      </c>
      <c r="L4529" t="s">
        <v>44</v>
      </c>
      <c r="M4529" t="s">
        <v>45</v>
      </c>
      <c r="N4529">
        <v>42266.400000000001</v>
      </c>
      <c r="O4529" t="s">
        <v>454</v>
      </c>
      <c r="P4529" t="s">
        <v>78</v>
      </c>
      <c r="Q4529">
        <v>87.37</v>
      </c>
      <c r="R4529">
        <v>2968.4</v>
      </c>
      <c r="S4529">
        <v>1733.81</v>
      </c>
      <c r="T4529">
        <v>3592.69</v>
      </c>
      <c r="U4529" t="str">
        <f>TEXT(Table1[[#This Row],[Booking_Date]],"mmm")</f>
        <v>Feb</v>
      </c>
      <c r="V4529">
        <f>YEAR(Table1[[#This Row],[Booking_Date]])</f>
        <v>2026</v>
      </c>
      <c r="W4529" t="s">
        <v>38</v>
      </c>
      <c r="X4529" t="str">
        <f>IF(Table1[[#This Row],[Freight_Cost]]&gt;50000,"High","Low")</f>
        <v>Low</v>
      </c>
      <c r="Y4529" s="5" t="str">
        <f>IF(Table1[[#This Row],[Profit]]&gt;10000,"Good","Average")</f>
        <v>Average</v>
      </c>
      <c r="Z4529" s="5" t="str" cm="1">
        <f t="array" ref="Z4529">_xlfn.IFS(K4529&lt;=5,"Excellent",K4529&lt;=10,"Good",TRUE,"Delayed")</f>
        <v>Excellent</v>
      </c>
      <c r="AA4529" s="5" t="str">
        <f>_xlfn.XLOOKUP(Table1[[#This Row],[Shipment_ID]],A:A,E:E)</f>
        <v>CMA CGM</v>
      </c>
      <c r="AB4529" s="5">
        <f t="shared" si="70"/>
        <v>3592.69</v>
      </c>
    </row>
    <row r="4530" spans="1:28">
      <c r="A4530" t="s">
        <v>4724</v>
      </c>
      <c r="B4530" s="1">
        <v>45547</v>
      </c>
      <c r="C4530" t="s">
        <v>115</v>
      </c>
      <c r="D4530" t="s">
        <v>30</v>
      </c>
      <c r="E4530" t="s">
        <v>66</v>
      </c>
      <c r="F4530" t="s">
        <v>58</v>
      </c>
      <c r="G4530" t="s">
        <v>52</v>
      </c>
      <c r="H4530">
        <v>22.22</v>
      </c>
      <c r="I4530">
        <v>1729</v>
      </c>
      <c r="J4530">
        <v>91.26</v>
      </c>
      <c r="K4530">
        <v>6</v>
      </c>
      <c r="L4530" t="s">
        <v>68</v>
      </c>
      <c r="M4530" t="s">
        <v>35</v>
      </c>
      <c r="N4530">
        <v>70197.2</v>
      </c>
      <c r="O4530" t="s">
        <v>268</v>
      </c>
      <c r="P4530" t="s">
        <v>47</v>
      </c>
      <c r="Q4530">
        <v>87.53</v>
      </c>
      <c r="R4530">
        <v>4346.8</v>
      </c>
      <c r="S4530">
        <v>2923.17</v>
      </c>
      <c r="T4530">
        <v>11316.39</v>
      </c>
      <c r="U4530" t="str">
        <f>TEXT(Table1[[#This Row],[Booking_Date]],"mmm")</f>
        <v>Sep</v>
      </c>
      <c r="V4530">
        <f>YEAR(Table1[[#This Row],[Booking_Date]])</f>
        <v>2024</v>
      </c>
      <c r="W4530" t="s">
        <v>48</v>
      </c>
      <c r="X4530" t="str">
        <f>IF(Table1[[#This Row],[Freight_Cost]]&gt;50000,"High","Low")</f>
        <v>High</v>
      </c>
      <c r="Y4530" s="5" t="str">
        <f>IF(Table1[[#This Row],[Profit]]&gt;10000,"Good","Average")</f>
        <v>Good</v>
      </c>
      <c r="Z4530" s="5" t="str" cm="1">
        <f t="array" ref="Z4530">_xlfn.IFS(K4530&lt;=5,"Excellent",K4530&lt;=10,"Good",TRUE,"Delayed")</f>
        <v>Good</v>
      </c>
      <c r="AA4530" s="5" t="str">
        <f>_xlfn.XLOOKUP(Table1[[#This Row],[Shipment_ID]],A:A,E:E)</f>
        <v>COSCO</v>
      </c>
      <c r="AB4530" s="5">
        <f t="shared" si="70"/>
        <v>11316.39</v>
      </c>
    </row>
    <row r="4531" spans="1:28">
      <c r="A4531" t="s">
        <v>4725</v>
      </c>
      <c r="B4531" s="1">
        <v>45616</v>
      </c>
      <c r="C4531" t="s">
        <v>121</v>
      </c>
      <c r="D4531" t="s">
        <v>65</v>
      </c>
      <c r="E4531" t="s">
        <v>66</v>
      </c>
      <c r="F4531" t="s">
        <v>32</v>
      </c>
      <c r="G4531" t="s">
        <v>90</v>
      </c>
      <c r="H4531">
        <v>26.5</v>
      </c>
      <c r="I4531">
        <v>2065</v>
      </c>
      <c r="J4531">
        <v>86.72</v>
      </c>
      <c r="K4531">
        <v>7</v>
      </c>
      <c r="L4531" t="s">
        <v>68</v>
      </c>
      <c r="M4531" t="s">
        <v>60</v>
      </c>
      <c r="N4531">
        <v>61536.4</v>
      </c>
      <c r="O4531" t="s">
        <v>479</v>
      </c>
      <c r="P4531" t="s">
        <v>74</v>
      </c>
      <c r="Q4531">
        <v>84.34</v>
      </c>
      <c r="R4531">
        <v>5190</v>
      </c>
      <c r="S4531">
        <v>3429.21</v>
      </c>
      <c r="T4531">
        <v>7696.75</v>
      </c>
      <c r="U4531" t="str">
        <f>TEXT(Table1[[#This Row],[Booking_Date]],"mmm")</f>
        <v>Nov</v>
      </c>
      <c r="V4531">
        <f>YEAR(Table1[[#This Row],[Booking_Date]])</f>
        <v>2024</v>
      </c>
      <c r="W4531" t="s">
        <v>104</v>
      </c>
      <c r="X4531" t="str">
        <f>IF(Table1[[#This Row],[Freight_Cost]]&gt;50000,"High","Low")</f>
        <v>High</v>
      </c>
      <c r="Y4531" s="5" t="str">
        <f>IF(Table1[[#This Row],[Profit]]&gt;10000,"Good","Average")</f>
        <v>Average</v>
      </c>
      <c r="Z4531" s="5" t="str" cm="1">
        <f t="array" ref="Z4531">_xlfn.IFS(K4531&lt;=5,"Excellent",K4531&lt;=10,"Good",TRUE,"Delayed")</f>
        <v>Good</v>
      </c>
      <c r="AA4531" s="5" t="str">
        <f>_xlfn.XLOOKUP(Table1[[#This Row],[Shipment_ID]],A:A,E:E)</f>
        <v>COSCO</v>
      </c>
      <c r="AB4531" s="5">
        <f t="shared" si="70"/>
        <v>7696.75</v>
      </c>
    </row>
    <row r="4532" spans="1:28">
      <c r="A4532" t="s">
        <v>4726</v>
      </c>
      <c r="B4532" s="1">
        <v>45788</v>
      </c>
      <c r="C4532" t="s">
        <v>50</v>
      </c>
      <c r="D4532" t="s">
        <v>72</v>
      </c>
      <c r="E4532" t="s">
        <v>99</v>
      </c>
      <c r="F4532" t="s">
        <v>32</v>
      </c>
      <c r="G4532" t="s">
        <v>90</v>
      </c>
      <c r="H4532">
        <v>25.79</v>
      </c>
      <c r="I4532">
        <v>1977</v>
      </c>
      <c r="J4532">
        <v>93.03</v>
      </c>
      <c r="K4532">
        <v>6</v>
      </c>
      <c r="L4532" t="s">
        <v>34</v>
      </c>
      <c r="M4532" t="s">
        <v>45</v>
      </c>
      <c r="N4532">
        <v>64598.6</v>
      </c>
      <c r="O4532" t="s">
        <v>236</v>
      </c>
      <c r="P4532" t="s">
        <v>78</v>
      </c>
      <c r="Q4532">
        <v>87.8</v>
      </c>
      <c r="R4532">
        <v>4985.6000000000004</v>
      </c>
      <c r="S4532">
        <v>4108.2299999999996</v>
      </c>
      <c r="T4532">
        <v>8100.15</v>
      </c>
      <c r="U4532" t="str">
        <f>TEXT(Table1[[#This Row],[Booking_Date]],"mmm")</f>
        <v>May</v>
      </c>
      <c r="V4532">
        <f>YEAR(Table1[[#This Row],[Booking_Date]])</f>
        <v>2025</v>
      </c>
      <c r="W4532" t="s">
        <v>75</v>
      </c>
      <c r="X4532" t="str">
        <f>IF(Table1[[#This Row],[Freight_Cost]]&gt;50000,"High","Low")</f>
        <v>High</v>
      </c>
      <c r="Y4532" s="5" t="str">
        <f>IF(Table1[[#This Row],[Profit]]&gt;10000,"Good","Average")</f>
        <v>Average</v>
      </c>
      <c r="Z4532" s="5" t="str" cm="1">
        <f t="array" ref="Z4532">_xlfn.IFS(K4532&lt;=5,"Excellent",K4532&lt;=10,"Good",TRUE,"Delayed")</f>
        <v>Good</v>
      </c>
      <c r="AA4532" s="5" t="str">
        <f>_xlfn.XLOOKUP(Table1[[#This Row],[Shipment_ID]],A:A,E:E)</f>
        <v>ONE</v>
      </c>
      <c r="AB4532" s="5">
        <f t="shared" si="70"/>
        <v>8100.15</v>
      </c>
    </row>
    <row r="4533" spans="1:28">
      <c r="A4533" t="s">
        <v>4727</v>
      </c>
      <c r="B4533" s="1">
        <v>45521</v>
      </c>
      <c r="C4533" t="s">
        <v>50</v>
      </c>
      <c r="D4533" t="s">
        <v>41</v>
      </c>
      <c r="E4533" t="s">
        <v>57</v>
      </c>
      <c r="F4533" t="s">
        <v>32</v>
      </c>
      <c r="G4533" t="s">
        <v>33</v>
      </c>
      <c r="H4533">
        <v>24.75</v>
      </c>
      <c r="I4533">
        <v>1478</v>
      </c>
      <c r="J4533">
        <v>104.07</v>
      </c>
      <c r="K4533">
        <v>5</v>
      </c>
      <c r="L4533" t="s">
        <v>34</v>
      </c>
      <c r="M4533" t="s">
        <v>60</v>
      </c>
      <c r="N4533">
        <v>57499.4</v>
      </c>
      <c r="O4533" t="s">
        <v>564</v>
      </c>
      <c r="P4533" t="s">
        <v>74</v>
      </c>
      <c r="Q4533">
        <v>87.43</v>
      </c>
      <c r="R4533">
        <v>3946</v>
      </c>
      <c r="S4533">
        <v>4634.49</v>
      </c>
      <c r="T4533">
        <v>8589.51</v>
      </c>
      <c r="U4533" t="str">
        <f>TEXT(Table1[[#This Row],[Booking_Date]],"mmm")</f>
        <v>Aug</v>
      </c>
      <c r="V4533">
        <f>YEAR(Table1[[#This Row],[Booking_Date]])</f>
        <v>2024</v>
      </c>
      <c r="W4533" t="s">
        <v>48</v>
      </c>
      <c r="X4533" t="str">
        <f>IF(Table1[[#This Row],[Freight_Cost]]&gt;50000,"High","Low")</f>
        <v>High</v>
      </c>
      <c r="Y4533" s="5" t="str">
        <f>IF(Table1[[#This Row],[Profit]]&gt;10000,"Good","Average")</f>
        <v>Average</v>
      </c>
      <c r="Z4533" s="5" t="str" cm="1">
        <f t="array" ref="Z4533">_xlfn.IFS(K4533&lt;=5,"Excellent",K4533&lt;=10,"Good",TRUE,"Delayed")</f>
        <v>Excellent</v>
      </c>
      <c r="AA4533" s="5" t="str">
        <f>_xlfn.XLOOKUP(Table1[[#This Row],[Shipment_ID]],A:A,E:E)</f>
        <v>Evergreen</v>
      </c>
      <c r="AB4533" s="5">
        <f t="shared" si="70"/>
        <v>8589.51</v>
      </c>
    </row>
    <row r="4534" spans="1:28">
      <c r="A4534" t="s">
        <v>4728</v>
      </c>
      <c r="B4534" s="1">
        <v>45825</v>
      </c>
      <c r="C4534" t="s">
        <v>115</v>
      </c>
      <c r="D4534" t="s">
        <v>51</v>
      </c>
      <c r="E4534" t="s">
        <v>57</v>
      </c>
      <c r="F4534" t="s">
        <v>32</v>
      </c>
      <c r="G4534" t="s">
        <v>67</v>
      </c>
      <c r="H4534">
        <v>10.9</v>
      </c>
      <c r="I4534">
        <v>1536</v>
      </c>
      <c r="J4534">
        <v>87.14</v>
      </c>
      <c r="K4534">
        <v>4</v>
      </c>
      <c r="L4534" t="s">
        <v>68</v>
      </c>
      <c r="M4534" t="s">
        <v>60</v>
      </c>
      <c r="N4534">
        <v>41198.800000000003</v>
      </c>
      <c r="O4534" t="s">
        <v>436</v>
      </c>
      <c r="P4534" t="s">
        <v>47</v>
      </c>
      <c r="Q4534">
        <v>82.49</v>
      </c>
      <c r="R4534">
        <v>3508</v>
      </c>
      <c r="S4534">
        <v>4774.96</v>
      </c>
      <c r="T4534">
        <v>3357.26</v>
      </c>
      <c r="U4534" t="str">
        <f>TEXT(Table1[[#This Row],[Booking_Date]],"mmm")</f>
        <v>Jun</v>
      </c>
      <c r="V4534">
        <f>YEAR(Table1[[#This Row],[Booking_Date]])</f>
        <v>2025</v>
      </c>
      <c r="W4534" t="s">
        <v>75</v>
      </c>
      <c r="X4534" t="str">
        <f>IF(Table1[[#This Row],[Freight_Cost]]&gt;50000,"High","Low")</f>
        <v>Low</v>
      </c>
      <c r="Y4534" s="5" t="str">
        <f>IF(Table1[[#This Row],[Profit]]&gt;10000,"Good","Average")</f>
        <v>Average</v>
      </c>
      <c r="Z4534" s="5" t="str" cm="1">
        <f t="array" ref="Z4534">_xlfn.IFS(K4534&lt;=5,"Excellent",K4534&lt;=10,"Good",TRUE,"Delayed")</f>
        <v>Excellent</v>
      </c>
      <c r="AA4534" s="5" t="str">
        <f>_xlfn.XLOOKUP(Table1[[#This Row],[Shipment_ID]],A:A,E:E)</f>
        <v>Evergreen</v>
      </c>
      <c r="AB4534" s="5">
        <f t="shared" si="70"/>
        <v>3357.26</v>
      </c>
    </row>
    <row r="4535" spans="1:28">
      <c r="A4535" t="s">
        <v>4729</v>
      </c>
      <c r="B4535" s="1">
        <v>45871</v>
      </c>
      <c r="C4535" t="s">
        <v>50</v>
      </c>
      <c r="D4535" t="s">
        <v>108</v>
      </c>
      <c r="E4535" t="s">
        <v>31</v>
      </c>
      <c r="F4535" t="s">
        <v>58</v>
      </c>
      <c r="G4535" t="s">
        <v>52</v>
      </c>
      <c r="H4535">
        <v>26.45</v>
      </c>
      <c r="I4535">
        <v>1456</v>
      </c>
      <c r="J4535">
        <v>92.39</v>
      </c>
      <c r="K4535">
        <v>5</v>
      </c>
      <c r="L4535" t="s">
        <v>34</v>
      </c>
      <c r="M4535" t="s">
        <v>35</v>
      </c>
      <c r="N4535">
        <v>73363.8</v>
      </c>
      <c r="O4535" t="s">
        <v>454</v>
      </c>
      <c r="P4535" t="s">
        <v>54</v>
      </c>
      <c r="Q4535">
        <v>84.83</v>
      </c>
      <c r="R4535">
        <v>3970</v>
      </c>
      <c r="S4535">
        <v>4383.8</v>
      </c>
      <c r="T4535">
        <v>11911.31</v>
      </c>
      <c r="U4535" t="str">
        <f>TEXT(Table1[[#This Row],[Booking_Date]],"mmm")</f>
        <v>Aug</v>
      </c>
      <c r="V4535">
        <f>YEAR(Table1[[#This Row],[Booking_Date]])</f>
        <v>2025</v>
      </c>
      <c r="W4535" t="s">
        <v>48</v>
      </c>
      <c r="X4535" t="str">
        <f>IF(Table1[[#This Row],[Freight_Cost]]&gt;50000,"High","Low")</f>
        <v>High</v>
      </c>
      <c r="Y4535" s="5" t="str">
        <f>IF(Table1[[#This Row],[Profit]]&gt;10000,"Good","Average")</f>
        <v>Good</v>
      </c>
      <c r="Z4535" s="5" t="str" cm="1">
        <f t="array" ref="Z4535">_xlfn.IFS(K4535&lt;=5,"Excellent",K4535&lt;=10,"Good",TRUE,"Delayed")</f>
        <v>Excellent</v>
      </c>
      <c r="AA4535" s="5" t="str">
        <f>_xlfn.XLOOKUP(Table1[[#This Row],[Shipment_ID]],A:A,E:E)</f>
        <v>Hapag-Lloyd</v>
      </c>
      <c r="AB4535" s="5">
        <f t="shared" si="70"/>
        <v>11911.31</v>
      </c>
    </row>
    <row r="4536" spans="1:28">
      <c r="A4536" t="s">
        <v>4730</v>
      </c>
      <c r="B4536" s="1">
        <v>45295</v>
      </c>
      <c r="C4536" t="s">
        <v>121</v>
      </c>
      <c r="D4536" t="s">
        <v>30</v>
      </c>
      <c r="E4536" t="s">
        <v>31</v>
      </c>
      <c r="F4536" t="s">
        <v>58</v>
      </c>
      <c r="G4536" t="s">
        <v>59</v>
      </c>
      <c r="H4536">
        <v>27.75</v>
      </c>
      <c r="I4536">
        <v>1940</v>
      </c>
      <c r="J4536">
        <v>85</v>
      </c>
      <c r="K4536">
        <v>4</v>
      </c>
      <c r="L4536" t="s">
        <v>68</v>
      </c>
      <c r="M4536" t="s">
        <v>35</v>
      </c>
      <c r="N4536">
        <v>76955</v>
      </c>
      <c r="O4536" t="s">
        <v>207</v>
      </c>
      <c r="P4536" t="s">
        <v>47</v>
      </c>
      <c r="Q4536">
        <v>85.32</v>
      </c>
      <c r="R4536">
        <v>4990</v>
      </c>
      <c r="S4536">
        <v>3872.54</v>
      </c>
      <c r="T4536">
        <v>7153.52</v>
      </c>
      <c r="U4536" t="str">
        <f>TEXT(Table1[[#This Row],[Booking_Date]],"mmm")</f>
        <v>Jan</v>
      </c>
      <c r="V4536">
        <f>YEAR(Table1[[#This Row],[Booking_Date]])</f>
        <v>2024</v>
      </c>
      <c r="W4536" t="s">
        <v>38</v>
      </c>
      <c r="X4536" t="str">
        <f>IF(Table1[[#This Row],[Freight_Cost]]&gt;50000,"High","Low")</f>
        <v>High</v>
      </c>
      <c r="Y4536" s="5" t="str">
        <f>IF(Table1[[#This Row],[Profit]]&gt;10000,"Good","Average")</f>
        <v>Average</v>
      </c>
      <c r="Z4536" s="5" t="str" cm="1">
        <f t="array" ref="Z4536">_xlfn.IFS(K4536&lt;=5,"Excellent",K4536&lt;=10,"Good",TRUE,"Delayed")</f>
        <v>Excellent</v>
      </c>
      <c r="AA4536" s="5" t="str">
        <f>_xlfn.XLOOKUP(Table1[[#This Row],[Shipment_ID]],A:A,E:E)</f>
        <v>Hapag-Lloyd</v>
      </c>
      <c r="AB4536" s="5">
        <f t="shared" si="70"/>
        <v>7153.52</v>
      </c>
    </row>
    <row r="4537" spans="1:28">
      <c r="A4537" t="s">
        <v>4731</v>
      </c>
      <c r="B4537" s="1">
        <v>45471</v>
      </c>
      <c r="C4537" t="s">
        <v>121</v>
      </c>
      <c r="D4537" t="s">
        <v>65</v>
      </c>
      <c r="E4537" t="s">
        <v>42</v>
      </c>
      <c r="F4537" t="s">
        <v>58</v>
      </c>
      <c r="G4537" t="s">
        <v>90</v>
      </c>
      <c r="H4537">
        <v>19.34</v>
      </c>
      <c r="I4537">
        <v>2464</v>
      </c>
      <c r="J4537">
        <v>101.32</v>
      </c>
      <c r="K4537">
        <v>7</v>
      </c>
      <c r="L4537" t="s">
        <v>44</v>
      </c>
      <c r="M4537" t="s">
        <v>45</v>
      </c>
      <c r="N4537">
        <v>72632.399999999994</v>
      </c>
      <c r="O4537" t="s">
        <v>232</v>
      </c>
      <c r="P4537" t="s">
        <v>62</v>
      </c>
      <c r="Q4537">
        <v>81.27</v>
      </c>
      <c r="R4537">
        <v>5701.6</v>
      </c>
      <c r="S4537">
        <v>2377.64</v>
      </c>
      <c r="T4537">
        <v>8644.2900000000009</v>
      </c>
      <c r="U4537" t="str">
        <f>TEXT(Table1[[#This Row],[Booking_Date]],"mmm")</f>
        <v>Jun</v>
      </c>
      <c r="V4537">
        <f>YEAR(Table1[[#This Row],[Booking_Date]])</f>
        <v>2024</v>
      </c>
      <c r="W4537" t="s">
        <v>75</v>
      </c>
      <c r="X4537" t="str">
        <f>IF(Table1[[#This Row],[Freight_Cost]]&gt;50000,"High","Low")</f>
        <v>High</v>
      </c>
      <c r="Y4537" s="5" t="str">
        <f>IF(Table1[[#This Row],[Profit]]&gt;10000,"Good","Average")</f>
        <v>Average</v>
      </c>
      <c r="Z4537" s="5" t="str" cm="1">
        <f t="array" ref="Z4537">_xlfn.IFS(K4537&lt;=5,"Excellent",K4537&lt;=10,"Good",TRUE,"Delayed")</f>
        <v>Good</v>
      </c>
      <c r="AA4537" s="5" t="str">
        <f>_xlfn.XLOOKUP(Table1[[#This Row],[Shipment_ID]],A:A,E:E)</f>
        <v>CMA CGM</v>
      </c>
      <c r="AB4537" s="5">
        <f t="shared" si="70"/>
        <v>8644.2900000000009</v>
      </c>
    </row>
    <row r="4538" spans="1:28">
      <c r="A4538" t="s">
        <v>4732</v>
      </c>
      <c r="B4538" s="1">
        <v>45701</v>
      </c>
      <c r="C4538" t="s">
        <v>40</v>
      </c>
      <c r="D4538" t="s">
        <v>56</v>
      </c>
      <c r="E4538" t="s">
        <v>57</v>
      </c>
      <c r="F4538" t="s">
        <v>32</v>
      </c>
      <c r="G4538" t="s">
        <v>59</v>
      </c>
      <c r="H4538">
        <v>20.92</v>
      </c>
      <c r="I4538">
        <v>1598</v>
      </c>
      <c r="J4538">
        <v>91.6</v>
      </c>
      <c r="K4538">
        <v>5</v>
      </c>
      <c r="L4538" t="s">
        <v>34</v>
      </c>
      <c r="M4538" t="s">
        <v>45</v>
      </c>
      <c r="N4538">
        <v>55496</v>
      </c>
      <c r="O4538" t="s">
        <v>262</v>
      </c>
      <c r="P4538" t="s">
        <v>54</v>
      </c>
      <c r="Q4538">
        <v>82.06</v>
      </c>
      <c r="R4538">
        <v>4032.8</v>
      </c>
      <c r="S4538">
        <v>3188.99</v>
      </c>
      <c r="T4538">
        <v>5456.34</v>
      </c>
      <c r="U4538" t="str">
        <f>TEXT(Table1[[#This Row],[Booking_Date]],"mmm")</f>
        <v>Feb</v>
      </c>
      <c r="V4538">
        <f>YEAR(Table1[[#This Row],[Booking_Date]])</f>
        <v>2025</v>
      </c>
      <c r="W4538" t="s">
        <v>38</v>
      </c>
      <c r="X4538" t="str">
        <f>IF(Table1[[#This Row],[Freight_Cost]]&gt;50000,"High","Low")</f>
        <v>High</v>
      </c>
      <c r="Y4538" s="5" t="str">
        <f>IF(Table1[[#This Row],[Profit]]&gt;10000,"Good","Average")</f>
        <v>Average</v>
      </c>
      <c r="Z4538" s="5" t="str" cm="1">
        <f t="array" ref="Z4538">_xlfn.IFS(K4538&lt;=5,"Excellent",K4538&lt;=10,"Good",TRUE,"Delayed")</f>
        <v>Excellent</v>
      </c>
      <c r="AA4538" s="5" t="str">
        <f>_xlfn.XLOOKUP(Table1[[#This Row],[Shipment_ID]],A:A,E:E)</f>
        <v>Evergreen</v>
      </c>
      <c r="AB4538" s="5">
        <f t="shared" si="70"/>
        <v>5456.34</v>
      </c>
    </row>
    <row r="4539" spans="1:28">
      <c r="A4539" t="s">
        <v>4733</v>
      </c>
      <c r="B4539" s="1">
        <v>45618</v>
      </c>
      <c r="C4539" t="s">
        <v>121</v>
      </c>
      <c r="D4539" t="s">
        <v>72</v>
      </c>
      <c r="E4539" t="s">
        <v>102</v>
      </c>
      <c r="F4539" t="s">
        <v>32</v>
      </c>
      <c r="G4539" t="s">
        <v>43</v>
      </c>
      <c r="H4539">
        <v>24.66</v>
      </c>
      <c r="I4539">
        <v>337</v>
      </c>
      <c r="J4539">
        <v>99.89</v>
      </c>
      <c r="K4539">
        <v>2</v>
      </c>
      <c r="L4539" t="s">
        <v>44</v>
      </c>
      <c r="M4539" t="s">
        <v>60</v>
      </c>
      <c r="N4539">
        <v>38224.800000000003</v>
      </c>
      <c r="O4539" t="s">
        <v>360</v>
      </c>
      <c r="P4539" t="s">
        <v>74</v>
      </c>
      <c r="Q4539">
        <v>82.14</v>
      </c>
      <c r="R4539">
        <v>1660.4</v>
      </c>
      <c r="S4539">
        <v>1739.86</v>
      </c>
      <c r="T4539">
        <v>4500.43</v>
      </c>
      <c r="U4539" t="str">
        <f>TEXT(Table1[[#This Row],[Booking_Date]],"mmm")</f>
        <v>Nov</v>
      </c>
      <c r="V4539">
        <f>YEAR(Table1[[#This Row],[Booking_Date]])</f>
        <v>2024</v>
      </c>
      <c r="W4539" t="s">
        <v>104</v>
      </c>
      <c r="X4539" t="str">
        <f>IF(Table1[[#This Row],[Freight_Cost]]&gt;50000,"High","Low")</f>
        <v>Low</v>
      </c>
      <c r="Y4539" s="5" t="str">
        <f>IF(Table1[[#This Row],[Profit]]&gt;10000,"Good","Average")</f>
        <v>Average</v>
      </c>
      <c r="Z4539" s="5" t="str" cm="1">
        <f t="array" ref="Z4539">_xlfn.IFS(K4539&lt;=5,"Excellent",K4539&lt;=10,"Good",TRUE,"Delayed")</f>
        <v>Excellent</v>
      </c>
      <c r="AA4539" s="5" t="str">
        <f>_xlfn.XLOOKUP(Table1[[#This Row],[Shipment_ID]],A:A,E:E)</f>
        <v>Maersk</v>
      </c>
      <c r="AB4539" s="5">
        <f t="shared" si="70"/>
        <v>4500.43</v>
      </c>
    </row>
    <row r="4540" spans="1:28">
      <c r="A4540" t="s">
        <v>4734</v>
      </c>
      <c r="B4540" s="1">
        <v>45320</v>
      </c>
      <c r="C4540" t="s">
        <v>50</v>
      </c>
      <c r="D4540" t="s">
        <v>30</v>
      </c>
      <c r="E4540" t="s">
        <v>31</v>
      </c>
      <c r="F4540" t="s">
        <v>32</v>
      </c>
      <c r="G4540" t="s">
        <v>90</v>
      </c>
      <c r="H4540">
        <v>18.440000000000001</v>
      </c>
      <c r="I4540">
        <v>2135</v>
      </c>
      <c r="J4540">
        <v>89.81</v>
      </c>
      <c r="K4540">
        <v>6</v>
      </c>
      <c r="L4540" t="s">
        <v>68</v>
      </c>
      <c r="M4540" t="s">
        <v>35</v>
      </c>
      <c r="N4540">
        <v>59493.2</v>
      </c>
      <c r="O4540" t="s">
        <v>479</v>
      </c>
      <c r="P4540" t="s">
        <v>70</v>
      </c>
      <c r="Q4540">
        <v>86.27</v>
      </c>
      <c r="R4540">
        <v>5007.6000000000004</v>
      </c>
      <c r="S4540">
        <v>4775.24</v>
      </c>
      <c r="T4540">
        <v>9137.61</v>
      </c>
      <c r="U4540" t="str">
        <f>TEXT(Table1[[#This Row],[Booking_Date]],"mmm")</f>
        <v>Jan</v>
      </c>
      <c r="V4540">
        <f>YEAR(Table1[[#This Row],[Booking_Date]])</f>
        <v>2024</v>
      </c>
      <c r="W4540" t="s">
        <v>38</v>
      </c>
      <c r="X4540" t="str">
        <f>IF(Table1[[#This Row],[Freight_Cost]]&gt;50000,"High","Low")</f>
        <v>High</v>
      </c>
      <c r="Y4540" s="5" t="str">
        <f>IF(Table1[[#This Row],[Profit]]&gt;10000,"Good","Average")</f>
        <v>Average</v>
      </c>
      <c r="Z4540" s="5" t="str" cm="1">
        <f t="array" ref="Z4540">_xlfn.IFS(K4540&lt;=5,"Excellent",K4540&lt;=10,"Good",TRUE,"Delayed")</f>
        <v>Good</v>
      </c>
      <c r="AA4540" s="5" t="str">
        <f>_xlfn.XLOOKUP(Table1[[#This Row],[Shipment_ID]],A:A,E:E)</f>
        <v>Hapag-Lloyd</v>
      </c>
      <c r="AB4540" s="5">
        <f t="shared" si="70"/>
        <v>9137.61</v>
      </c>
    </row>
    <row r="4541" spans="1:28">
      <c r="A4541" t="s">
        <v>4735</v>
      </c>
      <c r="B4541" s="1">
        <v>45778</v>
      </c>
      <c r="C4541" t="s">
        <v>29</v>
      </c>
      <c r="D4541" t="s">
        <v>65</v>
      </c>
      <c r="E4541" t="s">
        <v>99</v>
      </c>
      <c r="F4541" t="s">
        <v>32</v>
      </c>
      <c r="G4541" t="s">
        <v>52</v>
      </c>
      <c r="H4541">
        <v>25.74</v>
      </c>
      <c r="I4541">
        <v>309</v>
      </c>
      <c r="J4541">
        <v>86.72</v>
      </c>
      <c r="K4541">
        <v>2</v>
      </c>
      <c r="L4541" t="s">
        <v>44</v>
      </c>
      <c r="M4541" t="s">
        <v>60</v>
      </c>
      <c r="N4541">
        <v>37280.400000000001</v>
      </c>
      <c r="O4541" t="s">
        <v>328</v>
      </c>
      <c r="P4541" t="s">
        <v>54</v>
      </c>
      <c r="Q4541">
        <v>87.77</v>
      </c>
      <c r="R4541">
        <v>1647.6</v>
      </c>
      <c r="S4541">
        <v>2504.3200000000002</v>
      </c>
      <c r="T4541">
        <v>4411.46</v>
      </c>
      <c r="U4541" t="str">
        <f>TEXT(Table1[[#This Row],[Booking_Date]],"mmm")</f>
        <v>May</v>
      </c>
      <c r="V4541">
        <f>YEAR(Table1[[#This Row],[Booking_Date]])</f>
        <v>2025</v>
      </c>
      <c r="W4541" t="s">
        <v>75</v>
      </c>
      <c r="X4541" t="str">
        <f>IF(Table1[[#This Row],[Freight_Cost]]&gt;50000,"High","Low")</f>
        <v>Low</v>
      </c>
      <c r="Y4541" s="5" t="str">
        <f>IF(Table1[[#This Row],[Profit]]&gt;10000,"Good","Average")</f>
        <v>Average</v>
      </c>
      <c r="Z4541" s="5" t="str" cm="1">
        <f t="array" ref="Z4541">_xlfn.IFS(K4541&lt;=5,"Excellent",K4541&lt;=10,"Good",TRUE,"Delayed")</f>
        <v>Excellent</v>
      </c>
      <c r="AA4541" s="5" t="str">
        <f>_xlfn.XLOOKUP(Table1[[#This Row],[Shipment_ID]],A:A,E:E)</f>
        <v>ONE</v>
      </c>
      <c r="AB4541" s="5">
        <f t="shared" si="70"/>
        <v>4411.46</v>
      </c>
    </row>
    <row r="4542" spans="1:28">
      <c r="A4542" t="s">
        <v>4736</v>
      </c>
      <c r="B4542" s="1">
        <v>45356</v>
      </c>
      <c r="C4542" t="s">
        <v>40</v>
      </c>
      <c r="D4542" t="s">
        <v>65</v>
      </c>
      <c r="E4542" t="s">
        <v>31</v>
      </c>
      <c r="F4542" t="s">
        <v>32</v>
      </c>
      <c r="G4542" t="s">
        <v>43</v>
      </c>
      <c r="H4542">
        <v>27.44</v>
      </c>
      <c r="I4542">
        <v>688</v>
      </c>
      <c r="J4542">
        <v>87.81</v>
      </c>
      <c r="K4542">
        <v>2</v>
      </c>
      <c r="L4542" t="s">
        <v>34</v>
      </c>
      <c r="M4542" t="s">
        <v>60</v>
      </c>
      <c r="N4542">
        <v>48489.2</v>
      </c>
      <c r="O4542" t="s">
        <v>338</v>
      </c>
      <c r="P4542" t="s">
        <v>54</v>
      </c>
      <c r="Q4542">
        <v>82.16</v>
      </c>
      <c r="R4542">
        <v>2473.6</v>
      </c>
      <c r="S4542">
        <v>4452.01</v>
      </c>
      <c r="T4542">
        <v>4529.0600000000004</v>
      </c>
      <c r="U4542" t="str">
        <f>TEXT(Table1[[#This Row],[Booking_Date]],"mmm")</f>
        <v>Mar</v>
      </c>
      <c r="V4542">
        <f>YEAR(Table1[[#This Row],[Booking_Date]])</f>
        <v>2024</v>
      </c>
      <c r="W4542" t="s">
        <v>38</v>
      </c>
      <c r="X4542" t="str">
        <f>IF(Table1[[#This Row],[Freight_Cost]]&gt;50000,"High","Low")</f>
        <v>Low</v>
      </c>
      <c r="Y4542" s="5" t="str">
        <f>IF(Table1[[#This Row],[Profit]]&gt;10000,"Good","Average")</f>
        <v>Average</v>
      </c>
      <c r="Z4542" s="5" t="str" cm="1">
        <f t="array" ref="Z4542">_xlfn.IFS(K4542&lt;=5,"Excellent",K4542&lt;=10,"Good",TRUE,"Delayed")</f>
        <v>Excellent</v>
      </c>
      <c r="AA4542" s="5" t="str">
        <f>_xlfn.XLOOKUP(Table1[[#This Row],[Shipment_ID]],A:A,E:E)</f>
        <v>Hapag-Lloyd</v>
      </c>
      <c r="AB4542" s="5">
        <f t="shared" si="70"/>
        <v>4529.0600000000004</v>
      </c>
    </row>
    <row r="4543" spans="1:28">
      <c r="A4543" t="s">
        <v>4737</v>
      </c>
      <c r="B4543" s="1">
        <v>45552</v>
      </c>
      <c r="C4543" t="s">
        <v>29</v>
      </c>
      <c r="D4543" t="s">
        <v>82</v>
      </c>
      <c r="E4543" t="s">
        <v>66</v>
      </c>
      <c r="F4543" t="s">
        <v>58</v>
      </c>
      <c r="G4543" t="s">
        <v>84</v>
      </c>
      <c r="H4543">
        <v>12.59</v>
      </c>
      <c r="I4543">
        <v>2798</v>
      </c>
      <c r="J4543">
        <v>101.14</v>
      </c>
      <c r="K4543">
        <v>7</v>
      </c>
      <c r="L4543" t="s">
        <v>68</v>
      </c>
      <c r="M4543" t="s">
        <v>45</v>
      </c>
      <c r="N4543">
        <v>73043.8</v>
      </c>
      <c r="O4543" t="s">
        <v>124</v>
      </c>
      <c r="P4543" t="s">
        <v>54</v>
      </c>
      <c r="Q4543">
        <v>86.51</v>
      </c>
      <c r="R4543">
        <v>6099.6</v>
      </c>
      <c r="S4543">
        <v>4306.16</v>
      </c>
      <c r="T4543">
        <v>12444</v>
      </c>
      <c r="U4543" t="str">
        <f>TEXT(Table1[[#This Row],[Booking_Date]],"mmm")</f>
        <v>Sep</v>
      </c>
      <c r="V4543">
        <f>YEAR(Table1[[#This Row],[Booking_Date]])</f>
        <v>2024</v>
      </c>
      <c r="W4543" t="s">
        <v>48</v>
      </c>
      <c r="X4543" t="str">
        <f>IF(Table1[[#This Row],[Freight_Cost]]&gt;50000,"High","Low")</f>
        <v>High</v>
      </c>
      <c r="Y4543" s="5" t="str">
        <f>IF(Table1[[#This Row],[Profit]]&gt;10000,"Good","Average")</f>
        <v>Good</v>
      </c>
      <c r="Z4543" s="5" t="str" cm="1">
        <f t="array" ref="Z4543">_xlfn.IFS(K4543&lt;=5,"Excellent",K4543&lt;=10,"Good",TRUE,"Delayed")</f>
        <v>Good</v>
      </c>
      <c r="AA4543" s="5" t="str">
        <f>_xlfn.XLOOKUP(Table1[[#This Row],[Shipment_ID]],A:A,E:E)</f>
        <v>COSCO</v>
      </c>
      <c r="AB4543" s="5">
        <f t="shared" si="70"/>
        <v>12444</v>
      </c>
    </row>
    <row r="4544" spans="1:28">
      <c r="A4544" t="s">
        <v>4738</v>
      </c>
      <c r="B4544" s="1">
        <v>45955</v>
      </c>
      <c r="C4544" t="s">
        <v>50</v>
      </c>
      <c r="D4544" t="s">
        <v>108</v>
      </c>
      <c r="E4544" t="s">
        <v>42</v>
      </c>
      <c r="F4544" t="s">
        <v>32</v>
      </c>
      <c r="G4544" t="s">
        <v>67</v>
      </c>
      <c r="H4544">
        <v>13.95</v>
      </c>
      <c r="I4544">
        <v>1381</v>
      </c>
      <c r="J4544">
        <v>98.06</v>
      </c>
      <c r="K4544">
        <v>3</v>
      </c>
      <c r="L4544" t="s">
        <v>68</v>
      </c>
      <c r="M4544" t="s">
        <v>35</v>
      </c>
      <c r="N4544">
        <v>47394.2</v>
      </c>
      <c r="O4544" t="s">
        <v>307</v>
      </c>
      <c r="P4544" t="s">
        <v>70</v>
      </c>
      <c r="Q4544">
        <v>88.06</v>
      </c>
      <c r="R4544">
        <v>3320</v>
      </c>
      <c r="S4544">
        <v>4485.71</v>
      </c>
      <c r="T4544">
        <v>5207.87</v>
      </c>
      <c r="U4544" t="str">
        <f>TEXT(Table1[[#This Row],[Booking_Date]],"mmm")</f>
        <v>Oct</v>
      </c>
      <c r="V4544">
        <f>YEAR(Table1[[#This Row],[Booking_Date]])</f>
        <v>2025</v>
      </c>
      <c r="W4544" t="s">
        <v>104</v>
      </c>
      <c r="X4544" t="str">
        <f>IF(Table1[[#This Row],[Freight_Cost]]&gt;50000,"High","Low")</f>
        <v>Low</v>
      </c>
      <c r="Y4544" s="5" t="str">
        <f>IF(Table1[[#This Row],[Profit]]&gt;10000,"Good","Average")</f>
        <v>Average</v>
      </c>
      <c r="Z4544" s="5" t="str" cm="1">
        <f t="array" ref="Z4544">_xlfn.IFS(K4544&lt;=5,"Excellent",K4544&lt;=10,"Good",TRUE,"Delayed")</f>
        <v>Excellent</v>
      </c>
      <c r="AA4544" s="5" t="str">
        <f>_xlfn.XLOOKUP(Table1[[#This Row],[Shipment_ID]],A:A,E:E)</f>
        <v>CMA CGM</v>
      </c>
      <c r="AB4544" s="5">
        <f t="shared" si="70"/>
        <v>5207.87</v>
      </c>
    </row>
    <row r="4545" spans="1:28">
      <c r="A4545" t="s">
        <v>4739</v>
      </c>
      <c r="B4545" s="1">
        <v>46060</v>
      </c>
      <c r="C4545" t="s">
        <v>115</v>
      </c>
      <c r="D4545" t="s">
        <v>51</v>
      </c>
      <c r="E4545" t="s">
        <v>42</v>
      </c>
      <c r="F4545" t="s">
        <v>32</v>
      </c>
      <c r="G4545" t="s">
        <v>84</v>
      </c>
      <c r="H4545">
        <v>12.21</v>
      </c>
      <c r="I4545">
        <v>329</v>
      </c>
      <c r="J4545">
        <v>97.63</v>
      </c>
      <c r="K4545">
        <v>2</v>
      </c>
      <c r="L4545" t="s">
        <v>44</v>
      </c>
      <c r="M4545" t="s">
        <v>45</v>
      </c>
      <c r="N4545">
        <v>28152.6</v>
      </c>
      <c r="O4545" t="s">
        <v>73</v>
      </c>
      <c r="P4545" t="s">
        <v>70</v>
      </c>
      <c r="Q4545">
        <v>81.33</v>
      </c>
      <c r="R4545">
        <v>1146.4000000000001</v>
      </c>
      <c r="S4545">
        <v>2968.41</v>
      </c>
      <c r="T4545">
        <v>4450.0600000000004</v>
      </c>
      <c r="U4545" t="str">
        <f>TEXT(Table1[[#This Row],[Booking_Date]],"mmm")</f>
        <v>Feb</v>
      </c>
      <c r="V4545">
        <f>YEAR(Table1[[#This Row],[Booking_Date]])</f>
        <v>2026</v>
      </c>
      <c r="W4545" t="s">
        <v>38</v>
      </c>
      <c r="X4545" t="str">
        <f>IF(Table1[[#This Row],[Freight_Cost]]&gt;50000,"High","Low")</f>
        <v>Low</v>
      </c>
      <c r="Y4545" s="5" t="str">
        <f>IF(Table1[[#This Row],[Profit]]&gt;10000,"Good","Average")</f>
        <v>Average</v>
      </c>
      <c r="Z4545" s="5" t="str" cm="1">
        <f t="array" ref="Z4545">_xlfn.IFS(K4545&lt;=5,"Excellent",K4545&lt;=10,"Good",TRUE,"Delayed")</f>
        <v>Excellent</v>
      </c>
      <c r="AA4545" s="5" t="str">
        <f>_xlfn.XLOOKUP(Table1[[#This Row],[Shipment_ID]],A:A,E:E)</f>
        <v>CMA CGM</v>
      </c>
      <c r="AB4545" s="5">
        <f t="shared" si="70"/>
        <v>4450.0600000000004</v>
      </c>
    </row>
    <row r="4546" spans="1:28">
      <c r="A4546" t="s">
        <v>4740</v>
      </c>
      <c r="B4546" s="1">
        <v>45967</v>
      </c>
      <c r="C4546" t="s">
        <v>50</v>
      </c>
      <c r="D4546" t="s">
        <v>41</v>
      </c>
      <c r="E4546" t="s">
        <v>83</v>
      </c>
      <c r="F4546" t="s">
        <v>58</v>
      </c>
      <c r="G4546" t="s">
        <v>84</v>
      </c>
      <c r="H4546">
        <v>18.850000000000001</v>
      </c>
      <c r="I4546">
        <v>1529</v>
      </c>
      <c r="J4546">
        <v>86.08</v>
      </c>
      <c r="K4546">
        <v>5</v>
      </c>
      <c r="L4546" t="s">
        <v>44</v>
      </c>
      <c r="M4546" t="s">
        <v>60</v>
      </c>
      <c r="N4546">
        <v>57642.6</v>
      </c>
      <c r="O4546" t="s">
        <v>272</v>
      </c>
      <c r="P4546" t="s">
        <v>70</v>
      </c>
      <c r="Q4546">
        <v>81.260000000000005</v>
      </c>
      <c r="R4546">
        <v>3812</v>
      </c>
      <c r="S4546">
        <v>3691.15</v>
      </c>
      <c r="T4546">
        <v>5239.25</v>
      </c>
      <c r="U4546" t="str">
        <f>TEXT(Table1[[#This Row],[Booking_Date]],"mmm")</f>
        <v>Nov</v>
      </c>
      <c r="V4546">
        <f>YEAR(Table1[[#This Row],[Booking_Date]])</f>
        <v>2025</v>
      </c>
      <c r="W4546" t="s">
        <v>104</v>
      </c>
      <c r="X4546" t="str">
        <f>IF(Table1[[#This Row],[Freight_Cost]]&gt;50000,"High","Low")</f>
        <v>High</v>
      </c>
      <c r="Y4546" s="5" t="str">
        <f>IF(Table1[[#This Row],[Profit]]&gt;10000,"Good","Average")</f>
        <v>Average</v>
      </c>
      <c r="Z4546" s="5" t="str" cm="1">
        <f t="array" ref="Z4546">_xlfn.IFS(K4546&lt;=5,"Excellent",K4546&lt;=10,"Good",TRUE,"Delayed")</f>
        <v>Excellent</v>
      </c>
      <c r="AA4546" s="5" t="str">
        <f>_xlfn.XLOOKUP(Table1[[#This Row],[Shipment_ID]],A:A,E:E)</f>
        <v>MSC</v>
      </c>
      <c r="AB4546" s="5">
        <f t="shared" ref="AB4546:AB4609" si="71">INDEX(T:T,MATCH(A4546,A:A,0))</f>
        <v>5239.25</v>
      </c>
    </row>
    <row r="4547" spans="1:28">
      <c r="A4547" t="s">
        <v>4741</v>
      </c>
      <c r="B4547" s="1">
        <v>45412</v>
      </c>
      <c r="C4547" t="s">
        <v>115</v>
      </c>
      <c r="D4547" t="s">
        <v>108</v>
      </c>
      <c r="E4547" t="s">
        <v>42</v>
      </c>
      <c r="F4547" t="s">
        <v>58</v>
      </c>
      <c r="G4547" t="s">
        <v>43</v>
      </c>
      <c r="H4547">
        <v>16.61</v>
      </c>
      <c r="I4547">
        <v>392</v>
      </c>
      <c r="J4547">
        <v>103.2</v>
      </c>
      <c r="K4547">
        <v>2</v>
      </c>
      <c r="L4547" t="s">
        <v>44</v>
      </c>
      <c r="M4547" t="s">
        <v>45</v>
      </c>
      <c r="N4547">
        <v>45537</v>
      </c>
      <c r="O4547" t="s">
        <v>116</v>
      </c>
      <c r="P4547" t="s">
        <v>47</v>
      </c>
      <c r="Q4547">
        <v>82.98</v>
      </c>
      <c r="R4547">
        <v>1448.4</v>
      </c>
      <c r="S4547">
        <v>1534.27</v>
      </c>
      <c r="T4547">
        <v>6702.73</v>
      </c>
      <c r="U4547" t="str">
        <f>TEXT(Table1[[#This Row],[Booking_Date]],"mmm")</f>
        <v>Apr</v>
      </c>
      <c r="V4547">
        <f>YEAR(Table1[[#This Row],[Booking_Date]])</f>
        <v>2024</v>
      </c>
      <c r="W4547" t="s">
        <v>75</v>
      </c>
      <c r="X4547" t="str">
        <f>IF(Table1[[#This Row],[Freight_Cost]]&gt;50000,"High","Low")</f>
        <v>Low</v>
      </c>
      <c r="Y4547" s="5" t="str">
        <f>IF(Table1[[#This Row],[Profit]]&gt;10000,"Good","Average")</f>
        <v>Average</v>
      </c>
      <c r="Z4547" s="5" t="str" cm="1">
        <f t="array" ref="Z4547">_xlfn.IFS(K4547&lt;=5,"Excellent",K4547&lt;=10,"Good",TRUE,"Delayed")</f>
        <v>Excellent</v>
      </c>
      <c r="AA4547" s="5" t="str">
        <f>_xlfn.XLOOKUP(Table1[[#This Row],[Shipment_ID]],A:A,E:E)</f>
        <v>CMA CGM</v>
      </c>
      <c r="AB4547" s="5">
        <f t="shared" si="71"/>
        <v>6702.73</v>
      </c>
    </row>
    <row r="4548" spans="1:28">
      <c r="A4548" t="s">
        <v>4742</v>
      </c>
      <c r="B4548" s="1">
        <v>45991</v>
      </c>
      <c r="C4548" t="s">
        <v>50</v>
      </c>
      <c r="D4548" t="s">
        <v>56</v>
      </c>
      <c r="E4548" t="s">
        <v>102</v>
      </c>
      <c r="F4548" t="s">
        <v>58</v>
      </c>
      <c r="G4548" t="s">
        <v>90</v>
      </c>
      <c r="H4548">
        <v>17.04</v>
      </c>
      <c r="I4548">
        <v>1476</v>
      </c>
      <c r="J4548">
        <v>102.45</v>
      </c>
      <c r="K4548">
        <v>3</v>
      </c>
      <c r="L4548" t="s">
        <v>44</v>
      </c>
      <c r="M4548" t="s">
        <v>45</v>
      </c>
      <c r="N4548">
        <v>58842</v>
      </c>
      <c r="O4548" t="s">
        <v>130</v>
      </c>
      <c r="P4548" t="s">
        <v>74</v>
      </c>
      <c r="Q4548">
        <v>86.25</v>
      </c>
      <c r="R4548">
        <v>3633.6</v>
      </c>
      <c r="S4548">
        <v>2566.6999999999998</v>
      </c>
      <c r="T4548">
        <v>6160.36</v>
      </c>
      <c r="U4548" t="str">
        <f>TEXT(Table1[[#This Row],[Booking_Date]],"mmm")</f>
        <v>Nov</v>
      </c>
      <c r="V4548">
        <f>YEAR(Table1[[#This Row],[Booking_Date]])</f>
        <v>2025</v>
      </c>
      <c r="W4548" t="s">
        <v>104</v>
      </c>
      <c r="X4548" t="str">
        <f>IF(Table1[[#This Row],[Freight_Cost]]&gt;50000,"High","Low")</f>
        <v>High</v>
      </c>
      <c r="Y4548" s="5" t="str">
        <f>IF(Table1[[#This Row],[Profit]]&gt;10000,"Good","Average")</f>
        <v>Average</v>
      </c>
      <c r="Z4548" s="5" t="str" cm="1">
        <f t="array" ref="Z4548">_xlfn.IFS(K4548&lt;=5,"Excellent",K4548&lt;=10,"Good",TRUE,"Delayed")</f>
        <v>Excellent</v>
      </c>
      <c r="AA4548" s="5" t="str">
        <f>_xlfn.XLOOKUP(Table1[[#This Row],[Shipment_ID]],A:A,E:E)</f>
        <v>Maersk</v>
      </c>
      <c r="AB4548" s="5">
        <f t="shared" si="71"/>
        <v>6160.36</v>
      </c>
    </row>
    <row r="4549" spans="1:28">
      <c r="A4549" t="s">
        <v>4743</v>
      </c>
      <c r="B4549" s="1">
        <v>45719</v>
      </c>
      <c r="C4549" t="s">
        <v>50</v>
      </c>
      <c r="D4549" t="s">
        <v>41</v>
      </c>
      <c r="E4549" t="s">
        <v>102</v>
      </c>
      <c r="F4549" t="s">
        <v>32</v>
      </c>
      <c r="G4549" t="s">
        <v>90</v>
      </c>
      <c r="H4549">
        <v>25.89</v>
      </c>
      <c r="I4549">
        <v>1795</v>
      </c>
      <c r="J4549">
        <v>104.29</v>
      </c>
      <c r="K4549">
        <v>6</v>
      </c>
      <c r="L4549" t="s">
        <v>34</v>
      </c>
      <c r="M4549" t="s">
        <v>60</v>
      </c>
      <c r="N4549">
        <v>62355.8</v>
      </c>
      <c r="O4549" t="s">
        <v>354</v>
      </c>
      <c r="P4549" t="s">
        <v>47</v>
      </c>
      <c r="Q4549">
        <v>82.81</v>
      </c>
      <c r="R4549">
        <v>4625.6000000000004</v>
      </c>
      <c r="S4549">
        <v>3036.59</v>
      </c>
      <c r="T4549">
        <v>5008.03</v>
      </c>
      <c r="U4549" t="str">
        <f>TEXT(Table1[[#This Row],[Booking_Date]],"mmm")</f>
        <v>Mar</v>
      </c>
      <c r="V4549">
        <f>YEAR(Table1[[#This Row],[Booking_Date]])</f>
        <v>2025</v>
      </c>
      <c r="W4549" t="s">
        <v>38</v>
      </c>
      <c r="X4549" t="str">
        <f>IF(Table1[[#This Row],[Freight_Cost]]&gt;50000,"High","Low")</f>
        <v>High</v>
      </c>
      <c r="Y4549" s="5" t="str">
        <f>IF(Table1[[#This Row],[Profit]]&gt;10000,"Good","Average")</f>
        <v>Average</v>
      </c>
      <c r="Z4549" s="5" t="str" cm="1">
        <f t="array" ref="Z4549">_xlfn.IFS(K4549&lt;=5,"Excellent",K4549&lt;=10,"Good",TRUE,"Delayed")</f>
        <v>Good</v>
      </c>
      <c r="AA4549" s="5" t="str">
        <f>_xlfn.XLOOKUP(Table1[[#This Row],[Shipment_ID]],A:A,E:E)</f>
        <v>Maersk</v>
      </c>
      <c r="AB4549" s="5">
        <f t="shared" si="71"/>
        <v>5008.03</v>
      </c>
    </row>
    <row r="4550" spans="1:28">
      <c r="A4550" t="s">
        <v>4744</v>
      </c>
      <c r="B4550" s="1">
        <v>45960</v>
      </c>
      <c r="C4550" t="s">
        <v>50</v>
      </c>
      <c r="D4550" t="s">
        <v>41</v>
      </c>
      <c r="E4550" t="s">
        <v>66</v>
      </c>
      <c r="F4550" t="s">
        <v>58</v>
      </c>
      <c r="G4550" t="s">
        <v>90</v>
      </c>
      <c r="H4550">
        <v>17.39</v>
      </c>
      <c r="I4550">
        <v>1929</v>
      </c>
      <c r="J4550">
        <v>98.96</v>
      </c>
      <c r="K4550">
        <v>6</v>
      </c>
      <c r="L4550" t="s">
        <v>34</v>
      </c>
      <c r="M4550" t="s">
        <v>45</v>
      </c>
      <c r="N4550">
        <v>69174.2</v>
      </c>
      <c r="O4550" t="s">
        <v>189</v>
      </c>
      <c r="P4550" t="s">
        <v>54</v>
      </c>
      <c r="Q4550">
        <v>81.19</v>
      </c>
      <c r="R4550">
        <v>4553.6000000000004</v>
      </c>
      <c r="S4550">
        <v>1526.33</v>
      </c>
      <c r="T4550">
        <v>6317.72</v>
      </c>
      <c r="U4550" t="str">
        <f>TEXT(Table1[[#This Row],[Booking_Date]],"mmm")</f>
        <v>Oct</v>
      </c>
      <c r="V4550">
        <f>YEAR(Table1[[#This Row],[Booking_Date]])</f>
        <v>2025</v>
      </c>
      <c r="W4550" t="s">
        <v>104</v>
      </c>
      <c r="X4550" t="str">
        <f>IF(Table1[[#This Row],[Freight_Cost]]&gt;50000,"High","Low")</f>
        <v>High</v>
      </c>
      <c r="Y4550" s="5" t="str">
        <f>IF(Table1[[#This Row],[Profit]]&gt;10000,"Good","Average")</f>
        <v>Average</v>
      </c>
      <c r="Z4550" s="5" t="str" cm="1">
        <f t="array" ref="Z4550">_xlfn.IFS(K4550&lt;=5,"Excellent",K4550&lt;=10,"Good",TRUE,"Delayed")</f>
        <v>Good</v>
      </c>
      <c r="AA4550" s="5" t="str">
        <f>_xlfn.XLOOKUP(Table1[[#This Row],[Shipment_ID]],A:A,E:E)</f>
        <v>COSCO</v>
      </c>
      <c r="AB4550" s="5">
        <f t="shared" si="71"/>
        <v>6317.72</v>
      </c>
    </row>
    <row r="4551" spans="1:28">
      <c r="A4551" t="s">
        <v>4745</v>
      </c>
      <c r="B4551" s="1">
        <v>45712</v>
      </c>
      <c r="C4551" t="s">
        <v>40</v>
      </c>
      <c r="D4551" t="s">
        <v>30</v>
      </c>
      <c r="E4551" t="s">
        <v>83</v>
      </c>
      <c r="F4551" t="s">
        <v>58</v>
      </c>
      <c r="G4551" t="s">
        <v>52</v>
      </c>
      <c r="H4551">
        <v>22.52</v>
      </c>
      <c r="I4551">
        <v>1710</v>
      </c>
      <c r="J4551">
        <v>85.28</v>
      </c>
      <c r="K4551">
        <v>6</v>
      </c>
      <c r="L4551" t="s">
        <v>44</v>
      </c>
      <c r="M4551" t="s">
        <v>35</v>
      </c>
      <c r="N4551">
        <v>67021.600000000006</v>
      </c>
      <c r="O4551" t="s">
        <v>95</v>
      </c>
      <c r="P4551" t="s">
        <v>54</v>
      </c>
      <c r="Q4551">
        <v>84.55</v>
      </c>
      <c r="R4551">
        <v>4320.8</v>
      </c>
      <c r="S4551">
        <v>3629.51</v>
      </c>
      <c r="T4551">
        <v>7746.79</v>
      </c>
      <c r="U4551" t="str">
        <f>TEXT(Table1[[#This Row],[Booking_Date]],"mmm")</f>
        <v>Feb</v>
      </c>
      <c r="V4551">
        <f>YEAR(Table1[[#This Row],[Booking_Date]])</f>
        <v>2025</v>
      </c>
      <c r="W4551" t="s">
        <v>38</v>
      </c>
      <c r="X4551" t="str">
        <f>IF(Table1[[#This Row],[Freight_Cost]]&gt;50000,"High","Low")</f>
        <v>High</v>
      </c>
      <c r="Y4551" s="5" t="str">
        <f>IF(Table1[[#This Row],[Profit]]&gt;10000,"Good","Average")</f>
        <v>Average</v>
      </c>
      <c r="Z4551" s="5" t="str" cm="1">
        <f t="array" ref="Z4551">_xlfn.IFS(K4551&lt;=5,"Excellent",K4551&lt;=10,"Good",TRUE,"Delayed")</f>
        <v>Good</v>
      </c>
      <c r="AA4551" s="5" t="str">
        <f>_xlfn.XLOOKUP(Table1[[#This Row],[Shipment_ID]],A:A,E:E)</f>
        <v>MSC</v>
      </c>
      <c r="AB4551" s="5">
        <f t="shared" si="71"/>
        <v>7746.79</v>
      </c>
    </row>
    <row r="4552" spans="1:28">
      <c r="A4552" t="s">
        <v>4746</v>
      </c>
      <c r="B4552" s="1">
        <v>46090</v>
      </c>
      <c r="C4552" t="s">
        <v>50</v>
      </c>
      <c r="D4552" t="s">
        <v>51</v>
      </c>
      <c r="E4552" t="s">
        <v>57</v>
      </c>
      <c r="F4552" t="s">
        <v>58</v>
      </c>
      <c r="G4552" t="s">
        <v>67</v>
      </c>
      <c r="H4552">
        <v>17.149999999999999</v>
      </c>
      <c r="I4552">
        <v>511</v>
      </c>
      <c r="J4552">
        <v>86.11</v>
      </c>
      <c r="K4552">
        <v>2</v>
      </c>
      <c r="L4552" t="s">
        <v>34</v>
      </c>
      <c r="M4552" t="s">
        <v>35</v>
      </c>
      <c r="N4552">
        <v>52900.2</v>
      </c>
      <c r="O4552" t="s">
        <v>139</v>
      </c>
      <c r="P4552" t="s">
        <v>62</v>
      </c>
      <c r="Q4552">
        <v>82.69</v>
      </c>
      <c r="R4552">
        <v>1708</v>
      </c>
      <c r="S4552">
        <v>1688.98</v>
      </c>
      <c r="T4552">
        <v>5044.21</v>
      </c>
      <c r="U4552" t="str">
        <f>TEXT(Table1[[#This Row],[Booking_Date]],"mmm")</f>
        <v>Mar</v>
      </c>
      <c r="V4552">
        <f>YEAR(Table1[[#This Row],[Booking_Date]])</f>
        <v>2026</v>
      </c>
      <c r="W4552" t="s">
        <v>38</v>
      </c>
      <c r="X4552" t="str">
        <f>IF(Table1[[#This Row],[Freight_Cost]]&gt;50000,"High","Low")</f>
        <v>High</v>
      </c>
      <c r="Y4552" s="5" t="str">
        <f>IF(Table1[[#This Row],[Profit]]&gt;10000,"Good","Average")</f>
        <v>Average</v>
      </c>
      <c r="Z4552" s="5" t="str" cm="1">
        <f t="array" ref="Z4552">_xlfn.IFS(K4552&lt;=5,"Excellent",K4552&lt;=10,"Good",TRUE,"Delayed")</f>
        <v>Excellent</v>
      </c>
      <c r="AA4552" s="5" t="str">
        <f>_xlfn.XLOOKUP(Table1[[#This Row],[Shipment_ID]],A:A,E:E)</f>
        <v>Evergreen</v>
      </c>
      <c r="AB4552" s="5">
        <f t="shared" si="71"/>
        <v>5044.21</v>
      </c>
    </row>
    <row r="4553" spans="1:28">
      <c r="A4553" t="s">
        <v>4747</v>
      </c>
      <c r="B4553" s="1">
        <v>46086</v>
      </c>
      <c r="C4553" t="s">
        <v>29</v>
      </c>
      <c r="D4553" t="s">
        <v>108</v>
      </c>
      <c r="E4553" t="s">
        <v>102</v>
      </c>
      <c r="F4553" t="s">
        <v>32</v>
      </c>
      <c r="G4553" t="s">
        <v>43</v>
      </c>
      <c r="H4553">
        <v>23.34</v>
      </c>
      <c r="I4553">
        <v>1619</v>
      </c>
      <c r="J4553">
        <v>103.98</v>
      </c>
      <c r="K4553">
        <v>4</v>
      </c>
      <c r="L4553" t="s">
        <v>34</v>
      </c>
      <c r="M4553" t="s">
        <v>60</v>
      </c>
      <c r="N4553">
        <v>57911.6</v>
      </c>
      <c r="O4553" t="s">
        <v>139</v>
      </c>
      <c r="P4553" t="s">
        <v>70</v>
      </c>
      <c r="Q4553">
        <v>84.84</v>
      </c>
      <c r="R4553">
        <v>4171.6000000000004</v>
      </c>
      <c r="S4553">
        <v>2890.01</v>
      </c>
      <c r="T4553">
        <v>5319.56</v>
      </c>
      <c r="U4553" t="str">
        <f>TEXT(Table1[[#This Row],[Booking_Date]],"mmm")</f>
        <v>Mar</v>
      </c>
      <c r="V4553">
        <f>YEAR(Table1[[#This Row],[Booking_Date]])</f>
        <v>2026</v>
      </c>
      <c r="W4553" t="s">
        <v>38</v>
      </c>
      <c r="X4553" t="str">
        <f>IF(Table1[[#This Row],[Freight_Cost]]&gt;50000,"High","Low")</f>
        <v>High</v>
      </c>
      <c r="Y4553" s="5" t="str">
        <f>IF(Table1[[#This Row],[Profit]]&gt;10000,"Good","Average")</f>
        <v>Average</v>
      </c>
      <c r="Z4553" s="5" t="str" cm="1">
        <f t="array" ref="Z4553">_xlfn.IFS(K4553&lt;=5,"Excellent",K4553&lt;=10,"Good",TRUE,"Delayed")</f>
        <v>Excellent</v>
      </c>
      <c r="AA4553" s="5" t="str">
        <f>_xlfn.XLOOKUP(Table1[[#This Row],[Shipment_ID]],A:A,E:E)</f>
        <v>Maersk</v>
      </c>
      <c r="AB4553" s="5">
        <f t="shared" si="71"/>
        <v>5319.56</v>
      </c>
    </row>
    <row r="4554" spans="1:28">
      <c r="A4554" t="s">
        <v>4748</v>
      </c>
      <c r="B4554" s="1">
        <v>45731</v>
      </c>
      <c r="C4554" t="s">
        <v>50</v>
      </c>
      <c r="D4554" t="s">
        <v>108</v>
      </c>
      <c r="E4554" t="s">
        <v>83</v>
      </c>
      <c r="F4554" t="s">
        <v>32</v>
      </c>
      <c r="G4554" t="s">
        <v>59</v>
      </c>
      <c r="H4554">
        <v>20.89</v>
      </c>
      <c r="I4554">
        <v>746</v>
      </c>
      <c r="J4554">
        <v>86.92</v>
      </c>
      <c r="K4554">
        <v>2</v>
      </c>
      <c r="L4554" t="s">
        <v>68</v>
      </c>
      <c r="M4554" t="s">
        <v>45</v>
      </c>
      <c r="N4554">
        <v>42183.4</v>
      </c>
      <c r="O4554" t="s">
        <v>133</v>
      </c>
      <c r="P4554" t="s">
        <v>78</v>
      </c>
      <c r="Q4554">
        <v>82.31</v>
      </c>
      <c r="R4554">
        <v>2327.6</v>
      </c>
      <c r="S4554">
        <v>2080.16</v>
      </c>
      <c r="T4554">
        <v>3417.87</v>
      </c>
      <c r="U4554" t="str">
        <f>TEXT(Table1[[#This Row],[Booking_Date]],"mmm")</f>
        <v>Mar</v>
      </c>
      <c r="V4554">
        <f>YEAR(Table1[[#This Row],[Booking_Date]])</f>
        <v>2025</v>
      </c>
      <c r="W4554" t="s">
        <v>38</v>
      </c>
      <c r="X4554" t="str">
        <f>IF(Table1[[#This Row],[Freight_Cost]]&gt;50000,"High","Low")</f>
        <v>Low</v>
      </c>
      <c r="Y4554" s="5" t="str">
        <f>IF(Table1[[#This Row],[Profit]]&gt;10000,"Good","Average")</f>
        <v>Average</v>
      </c>
      <c r="Z4554" s="5" t="str" cm="1">
        <f t="array" ref="Z4554">_xlfn.IFS(K4554&lt;=5,"Excellent",K4554&lt;=10,"Good",TRUE,"Delayed")</f>
        <v>Excellent</v>
      </c>
      <c r="AA4554" s="5" t="str">
        <f>_xlfn.XLOOKUP(Table1[[#This Row],[Shipment_ID]],A:A,E:E)</f>
        <v>MSC</v>
      </c>
      <c r="AB4554" s="5">
        <f t="shared" si="71"/>
        <v>3417.87</v>
      </c>
    </row>
    <row r="4555" spans="1:28">
      <c r="A4555" t="s">
        <v>4749</v>
      </c>
      <c r="B4555" s="1">
        <v>46103</v>
      </c>
      <c r="C4555" t="s">
        <v>64</v>
      </c>
      <c r="D4555" t="s">
        <v>108</v>
      </c>
      <c r="E4555" t="s">
        <v>66</v>
      </c>
      <c r="F4555" t="s">
        <v>32</v>
      </c>
      <c r="G4555" t="s">
        <v>43</v>
      </c>
      <c r="H4555">
        <v>24.26</v>
      </c>
      <c r="I4555">
        <v>1593</v>
      </c>
      <c r="J4555">
        <v>100.45</v>
      </c>
      <c r="K4555">
        <v>5</v>
      </c>
      <c r="L4555" t="s">
        <v>44</v>
      </c>
      <c r="M4555" t="s">
        <v>60</v>
      </c>
      <c r="N4555">
        <v>53004</v>
      </c>
      <c r="O4555" t="s">
        <v>593</v>
      </c>
      <c r="P4555" t="s">
        <v>78</v>
      </c>
      <c r="Q4555">
        <v>88.7</v>
      </c>
      <c r="R4555">
        <v>4156.3999999999996</v>
      </c>
      <c r="S4555">
        <v>4850.05</v>
      </c>
      <c r="T4555">
        <v>5048.62</v>
      </c>
      <c r="U4555" t="str">
        <f>TEXT(Table1[[#This Row],[Booking_Date]],"mmm")</f>
        <v>Mar</v>
      </c>
      <c r="V4555">
        <f>YEAR(Table1[[#This Row],[Booking_Date]])</f>
        <v>2026</v>
      </c>
      <c r="W4555" t="s">
        <v>38</v>
      </c>
      <c r="X4555" t="str">
        <f>IF(Table1[[#This Row],[Freight_Cost]]&gt;50000,"High","Low")</f>
        <v>High</v>
      </c>
      <c r="Y4555" s="5" t="str">
        <f>IF(Table1[[#This Row],[Profit]]&gt;10000,"Good","Average")</f>
        <v>Average</v>
      </c>
      <c r="Z4555" s="5" t="str" cm="1">
        <f t="array" ref="Z4555">_xlfn.IFS(K4555&lt;=5,"Excellent",K4555&lt;=10,"Good",TRUE,"Delayed")</f>
        <v>Excellent</v>
      </c>
      <c r="AA4555" s="5" t="str">
        <f>_xlfn.XLOOKUP(Table1[[#This Row],[Shipment_ID]],A:A,E:E)</f>
        <v>COSCO</v>
      </c>
      <c r="AB4555" s="5">
        <f t="shared" si="71"/>
        <v>5048.62</v>
      </c>
    </row>
    <row r="4556" spans="1:28">
      <c r="A4556" t="s">
        <v>4750</v>
      </c>
      <c r="B4556" s="1">
        <v>45556</v>
      </c>
      <c r="C4556" t="s">
        <v>64</v>
      </c>
      <c r="D4556" t="s">
        <v>108</v>
      </c>
      <c r="E4556" t="s">
        <v>66</v>
      </c>
      <c r="F4556" t="s">
        <v>58</v>
      </c>
      <c r="G4556" t="s">
        <v>33</v>
      </c>
      <c r="H4556">
        <v>18.91</v>
      </c>
      <c r="I4556">
        <v>2539</v>
      </c>
      <c r="J4556">
        <v>99.31</v>
      </c>
      <c r="K4556">
        <v>6</v>
      </c>
      <c r="L4556" t="s">
        <v>34</v>
      </c>
      <c r="M4556" t="s">
        <v>45</v>
      </c>
      <c r="N4556">
        <v>77904.2</v>
      </c>
      <c r="O4556" t="s">
        <v>350</v>
      </c>
      <c r="P4556" t="s">
        <v>47</v>
      </c>
      <c r="Q4556">
        <v>82.4</v>
      </c>
      <c r="R4556">
        <v>5834.4</v>
      </c>
      <c r="S4556">
        <v>4035.74</v>
      </c>
      <c r="T4556">
        <v>6437.12</v>
      </c>
      <c r="U4556" t="str">
        <f>TEXT(Table1[[#This Row],[Booking_Date]],"mmm")</f>
        <v>Sep</v>
      </c>
      <c r="V4556">
        <f>YEAR(Table1[[#This Row],[Booking_Date]])</f>
        <v>2024</v>
      </c>
      <c r="W4556" t="s">
        <v>48</v>
      </c>
      <c r="X4556" t="str">
        <f>IF(Table1[[#This Row],[Freight_Cost]]&gt;50000,"High","Low")</f>
        <v>High</v>
      </c>
      <c r="Y4556" s="5" t="str">
        <f>IF(Table1[[#This Row],[Profit]]&gt;10000,"Good","Average")</f>
        <v>Average</v>
      </c>
      <c r="Z4556" s="5" t="str" cm="1">
        <f t="array" ref="Z4556">_xlfn.IFS(K4556&lt;=5,"Excellent",K4556&lt;=10,"Good",TRUE,"Delayed")</f>
        <v>Good</v>
      </c>
      <c r="AA4556" s="5" t="str">
        <f>_xlfn.XLOOKUP(Table1[[#This Row],[Shipment_ID]],A:A,E:E)</f>
        <v>COSCO</v>
      </c>
      <c r="AB4556" s="5">
        <f t="shared" si="71"/>
        <v>6437.12</v>
      </c>
    </row>
    <row r="4557" spans="1:28">
      <c r="A4557" t="s">
        <v>4751</v>
      </c>
      <c r="B4557" s="1">
        <v>45373</v>
      </c>
      <c r="C4557" t="s">
        <v>50</v>
      </c>
      <c r="D4557" t="s">
        <v>56</v>
      </c>
      <c r="E4557" t="s">
        <v>42</v>
      </c>
      <c r="F4557" t="s">
        <v>58</v>
      </c>
      <c r="G4557" t="s">
        <v>90</v>
      </c>
      <c r="H4557">
        <v>18.2</v>
      </c>
      <c r="I4557">
        <v>2183</v>
      </c>
      <c r="J4557">
        <v>93.62</v>
      </c>
      <c r="K4557">
        <v>6</v>
      </c>
      <c r="L4557" t="s">
        <v>34</v>
      </c>
      <c r="M4557" t="s">
        <v>45</v>
      </c>
      <c r="N4557">
        <v>72310.399999999994</v>
      </c>
      <c r="O4557" t="s">
        <v>130</v>
      </c>
      <c r="P4557" t="s">
        <v>47</v>
      </c>
      <c r="Q4557">
        <v>87.27</v>
      </c>
      <c r="R4557">
        <v>5094</v>
      </c>
      <c r="S4557">
        <v>2536.7800000000002</v>
      </c>
      <c r="T4557">
        <v>11082.44</v>
      </c>
      <c r="U4557" t="str">
        <f>TEXT(Table1[[#This Row],[Booking_Date]],"mmm")</f>
        <v>Mar</v>
      </c>
      <c r="V4557">
        <f>YEAR(Table1[[#This Row],[Booking_Date]])</f>
        <v>2024</v>
      </c>
      <c r="W4557" t="s">
        <v>38</v>
      </c>
      <c r="X4557" t="str">
        <f>IF(Table1[[#This Row],[Freight_Cost]]&gt;50000,"High","Low")</f>
        <v>High</v>
      </c>
      <c r="Y4557" s="5" t="str">
        <f>IF(Table1[[#This Row],[Profit]]&gt;10000,"Good","Average")</f>
        <v>Good</v>
      </c>
      <c r="Z4557" s="5" t="str" cm="1">
        <f t="array" ref="Z4557">_xlfn.IFS(K4557&lt;=5,"Excellent",K4557&lt;=10,"Good",TRUE,"Delayed")</f>
        <v>Good</v>
      </c>
      <c r="AA4557" s="5" t="str">
        <f>_xlfn.XLOOKUP(Table1[[#This Row],[Shipment_ID]],A:A,E:E)</f>
        <v>CMA CGM</v>
      </c>
      <c r="AB4557" s="5">
        <f t="shared" si="71"/>
        <v>11082.44</v>
      </c>
    </row>
    <row r="4558" spans="1:28">
      <c r="A4558" t="s">
        <v>4752</v>
      </c>
      <c r="B4558" s="1">
        <v>45852</v>
      </c>
      <c r="C4558" t="s">
        <v>89</v>
      </c>
      <c r="D4558" t="s">
        <v>108</v>
      </c>
      <c r="E4558" t="s">
        <v>102</v>
      </c>
      <c r="F4558" t="s">
        <v>32</v>
      </c>
      <c r="G4558" t="s">
        <v>33</v>
      </c>
      <c r="H4558">
        <v>24.88</v>
      </c>
      <c r="I4558">
        <v>511</v>
      </c>
      <c r="J4558">
        <v>94.58</v>
      </c>
      <c r="K4558">
        <v>2</v>
      </c>
      <c r="L4558" t="s">
        <v>44</v>
      </c>
      <c r="M4558" t="s">
        <v>45</v>
      </c>
      <c r="N4558">
        <v>41373.599999999999</v>
      </c>
      <c r="O4558" t="s">
        <v>97</v>
      </c>
      <c r="P4558" t="s">
        <v>47</v>
      </c>
      <c r="Q4558">
        <v>82.05</v>
      </c>
      <c r="R4558">
        <v>2017.2</v>
      </c>
      <c r="S4558">
        <v>1925.72</v>
      </c>
      <c r="T4558">
        <v>6802.99</v>
      </c>
      <c r="U4558" t="str">
        <f>TEXT(Table1[[#This Row],[Booking_Date]],"mmm")</f>
        <v>Jul</v>
      </c>
      <c r="V4558">
        <f>YEAR(Table1[[#This Row],[Booking_Date]])</f>
        <v>2025</v>
      </c>
      <c r="W4558" t="s">
        <v>48</v>
      </c>
      <c r="X4558" t="str">
        <f>IF(Table1[[#This Row],[Freight_Cost]]&gt;50000,"High","Low")</f>
        <v>Low</v>
      </c>
      <c r="Y4558" s="5" t="str">
        <f>IF(Table1[[#This Row],[Profit]]&gt;10000,"Good","Average")</f>
        <v>Average</v>
      </c>
      <c r="Z4558" s="5" t="str" cm="1">
        <f t="array" ref="Z4558">_xlfn.IFS(K4558&lt;=5,"Excellent",K4558&lt;=10,"Good",TRUE,"Delayed")</f>
        <v>Excellent</v>
      </c>
      <c r="AA4558" s="5" t="str">
        <f>_xlfn.XLOOKUP(Table1[[#This Row],[Shipment_ID]],A:A,E:E)</f>
        <v>Maersk</v>
      </c>
      <c r="AB4558" s="5">
        <f t="shared" si="71"/>
        <v>6802.99</v>
      </c>
    </row>
    <row r="4559" spans="1:28">
      <c r="A4559" t="s">
        <v>4753</v>
      </c>
      <c r="B4559" s="1">
        <v>45357</v>
      </c>
      <c r="C4559" t="s">
        <v>64</v>
      </c>
      <c r="D4559" t="s">
        <v>65</v>
      </c>
      <c r="E4559" t="s">
        <v>99</v>
      </c>
      <c r="F4559" t="s">
        <v>32</v>
      </c>
      <c r="G4559" t="s">
        <v>33</v>
      </c>
      <c r="H4559">
        <v>23.71</v>
      </c>
      <c r="I4559">
        <v>2539</v>
      </c>
      <c r="J4559">
        <v>98.58</v>
      </c>
      <c r="K4559">
        <v>7</v>
      </c>
      <c r="L4559" t="s">
        <v>34</v>
      </c>
      <c r="M4559" t="s">
        <v>45</v>
      </c>
      <c r="N4559">
        <v>70136.600000000006</v>
      </c>
      <c r="O4559" t="s">
        <v>461</v>
      </c>
      <c r="P4559" t="s">
        <v>37</v>
      </c>
      <c r="Q4559">
        <v>85.23</v>
      </c>
      <c r="R4559">
        <v>6026.4</v>
      </c>
      <c r="S4559">
        <v>3195.68</v>
      </c>
      <c r="T4559">
        <v>6517.18</v>
      </c>
      <c r="U4559" t="str">
        <f>TEXT(Table1[[#This Row],[Booking_Date]],"mmm")</f>
        <v>Mar</v>
      </c>
      <c r="V4559">
        <f>YEAR(Table1[[#This Row],[Booking_Date]])</f>
        <v>2024</v>
      </c>
      <c r="W4559" t="s">
        <v>38</v>
      </c>
      <c r="X4559" t="str">
        <f>IF(Table1[[#This Row],[Freight_Cost]]&gt;50000,"High","Low")</f>
        <v>High</v>
      </c>
      <c r="Y4559" s="5" t="str">
        <f>IF(Table1[[#This Row],[Profit]]&gt;10000,"Good","Average")</f>
        <v>Average</v>
      </c>
      <c r="Z4559" s="5" t="str" cm="1">
        <f t="array" ref="Z4559">_xlfn.IFS(K4559&lt;=5,"Excellent",K4559&lt;=10,"Good",TRUE,"Delayed")</f>
        <v>Good</v>
      </c>
      <c r="AA4559" s="5" t="str">
        <f>_xlfn.XLOOKUP(Table1[[#This Row],[Shipment_ID]],A:A,E:E)</f>
        <v>ONE</v>
      </c>
      <c r="AB4559" s="5">
        <f t="shared" si="71"/>
        <v>6517.18</v>
      </c>
    </row>
    <row r="4560" spans="1:28">
      <c r="A4560" t="s">
        <v>4754</v>
      </c>
      <c r="B4560" s="1">
        <v>45693</v>
      </c>
      <c r="C4560" t="s">
        <v>89</v>
      </c>
      <c r="D4560" t="s">
        <v>65</v>
      </c>
      <c r="E4560" t="s">
        <v>102</v>
      </c>
      <c r="F4560" t="s">
        <v>58</v>
      </c>
      <c r="G4560" t="s">
        <v>33</v>
      </c>
      <c r="H4560">
        <v>14.34</v>
      </c>
      <c r="I4560">
        <v>1075</v>
      </c>
      <c r="J4560">
        <v>102.74</v>
      </c>
      <c r="K4560">
        <v>3</v>
      </c>
      <c r="L4560" t="s">
        <v>44</v>
      </c>
      <c r="M4560" t="s">
        <v>45</v>
      </c>
      <c r="N4560">
        <v>51634.8</v>
      </c>
      <c r="O4560" t="s">
        <v>106</v>
      </c>
      <c r="P4560" t="s">
        <v>70</v>
      </c>
      <c r="Q4560">
        <v>83.95</v>
      </c>
      <c r="R4560">
        <v>2723.6</v>
      </c>
      <c r="S4560">
        <v>2004.05</v>
      </c>
      <c r="T4560">
        <v>8828.92</v>
      </c>
      <c r="U4560" t="str">
        <f>TEXT(Table1[[#This Row],[Booking_Date]],"mmm")</f>
        <v>Feb</v>
      </c>
      <c r="V4560">
        <f>YEAR(Table1[[#This Row],[Booking_Date]])</f>
        <v>2025</v>
      </c>
      <c r="W4560" t="s">
        <v>38</v>
      </c>
      <c r="X4560" t="str">
        <f>IF(Table1[[#This Row],[Freight_Cost]]&gt;50000,"High","Low")</f>
        <v>High</v>
      </c>
      <c r="Y4560" s="5" t="str">
        <f>IF(Table1[[#This Row],[Profit]]&gt;10000,"Good","Average")</f>
        <v>Average</v>
      </c>
      <c r="Z4560" s="5" t="str" cm="1">
        <f t="array" ref="Z4560">_xlfn.IFS(K4560&lt;=5,"Excellent",K4560&lt;=10,"Good",TRUE,"Delayed")</f>
        <v>Excellent</v>
      </c>
      <c r="AA4560" s="5" t="str">
        <f>_xlfn.XLOOKUP(Table1[[#This Row],[Shipment_ID]],A:A,E:E)</f>
        <v>Maersk</v>
      </c>
      <c r="AB4560" s="5">
        <f t="shared" si="71"/>
        <v>8828.92</v>
      </c>
    </row>
    <row r="4561" spans="1:28">
      <c r="A4561" t="s">
        <v>4755</v>
      </c>
      <c r="B4561" s="1">
        <v>45443</v>
      </c>
      <c r="C4561" t="s">
        <v>29</v>
      </c>
      <c r="D4561" t="s">
        <v>51</v>
      </c>
      <c r="E4561" t="s">
        <v>42</v>
      </c>
      <c r="F4561" t="s">
        <v>32</v>
      </c>
      <c r="G4561" t="s">
        <v>33</v>
      </c>
      <c r="H4561">
        <v>24.77</v>
      </c>
      <c r="I4561">
        <v>705</v>
      </c>
      <c r="J4561">
        <v>96.15</v>
      </c>
      <c r="K4561">
        <v>3</v>
      </c>
      <c r="L4561" t="s">
        <v>44</v>
      </c>
      <c r="M4561" t="s">
        <v>45</v>
      </c>
      <c r="N4561">
        <v>43791</v>
      </c>
      <c r="O4561" t="s">
        <v>111</v>
      </c>
      <c r="P4561" t="s">
        <v>37</v>
      </c>
      <c r="Q4561">
        <v>81.33</v>
      </c>
      <c r="R4561">
        <v>2400.8000000000002</v>
      </c>
      <c r="S4561">
        <v>4962.54</v>
      </c>
      <c r="T4561">
        <v>6383.96</v>
      </c>
      <c r="U4561" t="str">
        <f>TEXT(Table1[[#This Row],[Booking_Date]],"mmm")</f>
        <v>May</v>
      </c>
      <c r="V4561">
        <f>YEAR(Table1[[#This Row],[Booking_Date]])</f>
        <v>2024</v>
      </c>
      <c r="W4561" t="s">
        <v>75</v>
      </c>
      <c r="X4561" t="str">
        <f>IF(Table1[[#This Row],[Freight_Cost]]&gt;50000,"High","Low")</f>
        <v>Low</v>
      </c>
      <c r="Y4561" s="5" t="str">
        <f>IF(Table1[[#This Row],[Profit]]&gt;10000,"Good","Average")</f>
        <v>Average</v>
      </c>
      <c r="Z4561" s="5" t="str" cm="1">
        <f t="array" ref="Z4561">_xlfn.IFS(K4561&lt;=5,"Excellent",K4561&lt;=10,"Good",TRUE,"Delayed")</f>
        <v>Excellent</v>
      </c>
      <c r="AA4561" s="5" t="str">
        <f>_xlfn.XLOOKUP(Table1[[#This Row],[Shipment_ID]],A:A,E:E)</f>
        <v>CMA CGM</v>
      </c>
      <c r="AB4561" s="5">
        <f t="shared" si="71"/>
        <v>6383.96</v>
      </c>
    </row>
    <row r="4562" spans="1:28">
      <c r="A4562" t="s">
        <v>4756</v>
      </c>
      <c r="B4562" s="1">
        <v>46059</v>
      </c>
      <c r="C4562" t="s">
        <v>64</v>
      </c>
      <c r="D4562" t="s">
        <v>65</v>
      </c>
      <c r="E4562" t="s">
        <v>66</v>
      </c>
      <c r="F4562" t="s">
        <v>58</v>
      </c>
      <c r="G4562" t="s">
        <v>90</v>
      </c>
      <c r="H4562">
        <v>22.22</v>
      </c>
      <c r="I4562">
        <v>449</v>
      </c>
      <c r="J4562">
        <v>86.03</v>
      </c>
      <c r="K4562">
        <v>2</v>
      </c>
      <c r="L4562" t="s">
        <v>68</v>
      </c>
      <c r="M4562" t="s">
        <v>60</v>
      </c>
      <c r="N4562">
        <v>50209.599999999999</v>
      </c>
      <c r="O4562" t="s">
        <v>259</v>
      </c>
      <c r="P4562" t="s">
        <v>54</v>
      </c>
      <c r="Q4562">
        <v>85.66</v>
      </c>
      <c r="R4562">
        <v>1786.8</v>
      </c>
      <c r="S4562">
        <v>1983.5</v>
      </c>
      <c r="T4562">
        <v>6041.99</v>
      </c>
      <c r="U4562" t="str">
        <f>TEXT(Table1[[#This Row],[Booking_Date]],"mmm")</f>
        <v>Feb</v>
      </c>
      <c r="V4562">
        <f>YEAR(Table1[[#This Row],[Booking_Date]])</f>
        <v>2026</v>
      </c>
      <c r="W4562" t="s">
        <v>38</v>
      </c>
      <c r="X4562" t="str">
        <f>IF(Table1[[#This Row],[Freight_Cost]]&gt;50000,"High","Low")</f>
        <v>High</v>
      </c>
      <c r="Y4562" s="5" t="str">
        <f>IF(Table1[[#This Row],[Profit]]&gt;10000,"Good","Average")</f>
        <v>Average</v>
      </c>
      <c r="Z4562" s="5" t="str" cm="1">
        <f t="array" ref="Z4562">_xlfn.IFS(K4562&lt;=5,"Excellent",K4562&lt;=10,"Good",TRUE,"Delayed")</f>
        <v>Excellent</v>
      </c>
      <c r="AA4562" s="5" t="str">
        <f>_xlfn.XLOOKUP(Table1[[#This Row],[Shipment_ID]],A:A,E:E)</f>
        <v>COSCO</v>
      </c>
      <c r="AB4562" s="5">
        <f t="shared" si="71"/>
        <v>6041.99</v>
      </c>
    </row>
    <row r="4563" spans="1:28">
      <c r="A4563" t="s">
        <v>4757</v>
      </c>
      <c r="B4563" s="1">
        <v>45967</v>
      </c>
      <c r="C4563" t="s">
        <v>50</v>
      </c>
      <c r="D4563" t="s">
        <v>51</v>
      </c>
      <c r="E4563" t="s">
        <v>31</v>
      </c>
      <c r="F4563" t="s">
        <v>32</v>
      </c>
      <c r="G4563" t="s">
        <v>90</v>
      </c>
      <c r="H4563">
        <v>15.37</v>
      </c>
      <c r="I4563">
        <v>606</v>
      </c>
      <c r="J4563">
        <v>100.31</v>
      </c>
      <c r="K4563">
        <v>3</v>
      </c>
      <c r="L4563" t="s">
        <v>34</v>
      </c>
      <c r="M4563" t="s">
        <v>45</v>
      </c>
      <c r="N4563">
        <v>39642.199999999997</v>
      </c>
      <c r="O4563" t="s">
        <v>245</v>
      </c>
      <c r="P4563" t="s">
        <v>70</v>
      </c>
      <c r="Q4563">
        <v>84.7</v>
      </c>
      <c r="R4563">
        <v>1826.8</v>
      </c>
      <c r="S4563">
        <v>3396.6</v>
      </c>
      <c r="T4563">
        <v>5609.5</v>
      </c>
      <c r="U4563" t="str">
        <f>TEXT(Table1[[#This Row],[Booking_Date]],"mmm")</f>
        <v>Nov</v>
      </c>
      <c r="V4563">
        <f>YEAR(Table1[[#This Row],[Booking_Date]])</f>
        <v>2025</v>
      </c>
      <c r="W4563" t="s">
        <v>104</v>
      </c>
      <c r="X4563" t="str">
        <f>IF(Table1[[#This Row],[Freight_Cost]]&gt;50000,"High","Low")</f>
        <v>Low</v>
      </c>
      <c r="Y4563" s="5" t="str">
        <f>IF(Table1[[#This Row],[Profit]]&gt;10000,"Good","Average")</f>
        <v>Average</v>
      </c>
      <c r="Z4563" s="5" t="str" cm="1">
        <f t="array" ref="Z4563">_xlfn.IFS(K4563&lt;=5,"Excellent",K4563&lt;=10,"Good",TRUE,"Delayed")</f>
        <v>Excellent</v>
      </c>
      <c r="AA4563" s="5" t="str">
        <f>_xlfn.XLOOKUP(Table1[[#This Row],[Shipment_ID]],A:A,E:E)</f>
        <v>Hapag-Lloyd</v>
      </c>
      <c r="AB4563" s="5">
        <f t="shared" si="71"/>
        <v>5609.5</v>
      </c>
    </row>
    <row r="4564" spans="1:28">
      <c r="A4564" t="s">
        <v>4758</v>
      </c>
      <c r="B4564" s="1">
        <v>45891</v>
      </c>
      <c r="C4564" t="s">
        <v>50</v>
      </c>
      <c r="D4564" t="s">
        <v>30</v>
      </c>
      <c r="E4564" t="s">
        <v>66</v>
      </c>
      <c r="F4564" t="s">
        <v>58</v>
      </c>
      <c r="G4564" t="s">
        <v>59</v>
      </c>
      <c r="H4564">
        <v>24.37</v>
      </c>
      <c r="I4564">
        <v>550</v>
      </c>
      <c r="J4564">
        <v>87.97</v>
      </c>
      <c r="K4564">
        <v>2</v>
      </c>
      <c r="L4564" t="s">
        <v>44</v>
      </c>
      <c r="M4564" t="s">
        <v>45</v>
      </c>
      <c r="N4564">
        <v>52589.4</v>
      </c>
      <c r="O4564" t="s">
        <v>416</v>
      </c>
      <c r="P4564" t="s">
        <v>37</v>
      </c>
      <c r="Q4564">
        <v>83.22</v>
      </c>
      <c r="R4564">
        <v>2074.8000000000002</v>
      </c>
      <c r="S4564">
        <v>2219.7399999999998</v>
      </c>
      <c r="T4564">
        <v>7263.55</v>
      </c>
      <c r="U4564" t="str">
        <f>TEXT(Table1[[#This Row],[Booking_Date]],"mmm")</f>
        <v>Aug</v>
      </c>
      <c r="V4564">
        <f>YEAR(Table1[[#This Row],[Booking_Date]])</f>
        <v>2025</v>
      </c>
      <c r="W4564" t="s">
        <v>48</v>
      </c>
      <c r="X4564" t="str">
        <f>IF(Table1[[#This Row],[Freight_Cost]]&gt;50000,"High","Low")</f>
        <v>High</v>
      </c>
      <c r="Y4564" s="5" t="str">
        <f>IF(Table1[[#This Row],[Profit]]&gt;10000,"Good","Average")</f>
        <v>Average</v>
      </c>
      <c r="Z4564" s="5" t="str" cm="1">
        <f t="array" ref="Z4564">_xlfn.IFS(K4564&lt;=5,"Excellent",K4564&lt;=10,"Good",TRUE,"Delayed")</f>
        <v>Excellent</v>
      </c>
      <c r="AA4564" s="5" t="str">
        <f>_xlfn.XLOOKUP(Table1[[#This Row],[Shipment_ID]],A:A,E:E)</f>
        <v>COSCO</v>
      </c>
      <c r="AB4564" s="5">
        <f t="shared" si="71"/>
        <v>7263.55</v>
      </c>
    </row>
    <row r="4565" spans="1:28">
      <c r="A4565" t="s">
        <v>4759</v>
      </c>
      <c r="B4565" s="1">
        <v>45422</v>
      </c>
      <c r="C4565" t="s">
        <v>29</v>
      </c>
      <c r="D4565" t="s">
        <v>56</v>
      </c>
      <c r="E4565" t="s">
        <v>83</v>
      </c>
      <c r="F4565" t="s">
        <v>58</v>
      </c>
      <c r="G4565" t="s">
        <v>43</v>
      </c>
      <c r="H4565">
        <v>27.25</v>
      </c>
      <c r="I4565">
        <v>2562</v>
      </c>
      <c r="J4565">
        <v>102.3</v>
      </c>
      <c r="K4565">
        <v>6</v>
      </c>
      <c r="L4565" t="s">
        <v>44</v>
      </c>
      <c r="M4565" t="s">
        <v>60</v>
      </c>
      <c r="N4565">
        <v>79545</v>
      </c>
      <c r="O4565" t="s">
        <v>487</v>
      </c>
      <c r="P4565" t="s">
        <v>47</v>
      </c>
      <c r="Q4565">
        <v>86.66</v>
      </c>
      <c r="R4565">
        <v>6214</v>
      </c>
      <c r="S4565">
        <v>3617.54</v>
      </c>
      <c r="T4565">
        <v>7285.07</v>
      </c>
      <c r="U4565" t="str">
        <f>TEXT(Table1[[#This Row],[Booking_Date]],"mmm")</f>
        <v>May</v>
      </c>
      <c r="V4565">
        <f>YEAR(Table1[[#This Row],[Booking_Date]])</f>
        <v>2024</v>
      </c>
      <c r="W4565" t="s">
        <v>75</v>
      </c>
      <c r="X4565" t="str">
        <f>IF(Table1[[#This Row],[Freight_Cost]]&gt;50000,"High","Low")</f>
        <v>High</v>
      </c>
      <c r="Y4565" s="5" t="str">
        <f>IF(Table1[[#This Row],[Profit]]&gt;10000,"Good","Average")</f>
        <v>Average</v>
      </c>
      <c r="Z4565" s="5" t="str" cm="1">
        <f t="array" ref="Z4565">_xlfn.IFS(K4565&lt;=5,"Excellent",K4565&lt;=10,"Good",TRUE,"Delayed")</f>
        <v>Good</v>
      </c>
      <c r="AA4565" s="5" t="str">
        <f>_xlfn.XLOOKUP(Table1[[#This Row],[Shipment_ID]],A:A,E:E)</f>
        <v>MSC</v>
      </c>
      <c r="AB4565" s="5">
        <f t="shared" si="71"/>
        <v>7285.07</v>
      </c>
    </row>
    <row r="4566" spans="1:28">
      <c r="A4566" t="s">
        <v>4760</v>
      </c>
      <c r="B4566" s="1">
        <v>46137</v>
      </c>
      <c r="C4566" t="s">
        <v>89</v>
      </c>
      <c r="D4566" t="s">
        <v>72</v>
      </c>
      <c r="E4566" t="s">
        <v>31</v>
      </c>
      <c r="F4566" t="s">
        <v>58</v>
      </c>
      <c r="G4566" t="s">
        <v>90</v>
      </c>
      <c r="H4566">
        <v>22.34</v>
      </c>
      <c r="I4566">
        <v>1900</v>
      </c>
      <c r="J4566">
        <v>93.91</v>
      </c>
      <c r="K4566">
        <v>6</v>
      </c>
      <c r="L4566" t="s">
        <v>68</v>
      </c>
      <c r="M4566" t="s">
        <v>60</v>
      </c>
      <c r="N4566">
        <v>68675.199999999997</v>
      </c>
      <c r="O4566" t="s">
        <v>109</v>
      </c>
      <c r="P4566" t="s">
        <v>74</v>
      </c>
      <c r="Q4566">
        <v>88.48</v>
      </c>
      <c r="R4566">
        <v>4693.6000000000004</v>
      </c>
      <c r="S4566">
        <v>1855.32</v>
      </c>
      <c r="T4566">
        <v>8989.89</v>
      </c>
      <c r="U4566" t="str">
        <f>TEXT(Table1[[#This Row],[Booking_Date]],"mmm")</f>
        <v>Apr</v>
      </c>
      <c r="V4566">
        <f>YEAR(Table1[[#This Row],[Booking_Date]])</f>
        <v>2026</v>
      </c>
      <c r="W4566" t="s">
        <v>75</v>
      </c>
      <c r="X4566" t="str">
        <f>IF(Table1[[#This Row],[Freight_Cost]]&gt;50000,"High","Low")</f>
        <v>High</v>
      </c>
      <c r="Y4566" s="5" t="str">
        <f>IF(Table1[[#This Row],[Profit]]&gt;10000,"Good","Average")</f>
        <v>Average</v>
      </c>
      <c r="Z4566" s="5" t="str" cm="1">
        <f t="array" ref="Z4566">_xlfn.IFS(K4566&lt;=5,"Excellent",K4566&lt;=10,"Good",TRUE,"Delayed")</f>
        <v>Good</v>
      </c>
      <c r="AA4566" s="5" t="str">
        <f>_xlfn.XLOOKUP(Table1[[#This Row],[Shipment_ID]],A:A,E:E)</f>
        <v>Hapag-Lloyd</v>
      </c>
      <c r="AB4566" s="5">
        <f t="shared" si="71"/>
        <v>8989.89</v>
      </c>
    </row>
    <row r="4567" spans="1:28">
      <c r="A4567" t="s">
        <v>4761</v>
      </c>
      <c r="B4567" s="1">
        <v>45838</v>
      </c>
      <c r="C4567" t="s">
        <v>64</v>
      </c>
      <c r="D4567" t="s">
        <v>30</v>
      </c>
      <c r="E4567" t="s">
        <v>66</v>
      </c>
      <c r="F4567" t="s">
        <v>32</v>
      </c>
      <c r="G4567" t="s">
        <v>33</v>
      </c>
      <c r="H4567">
        <v>24.4</v>
      </c>
      <c r="I4567">
        <v>2235</v>
      </c>
      <c r="J4567">
        <v>98.36</v>
      </c>
      <c r="K4567">
        <v>5</v>
      </c>
      <c r="L4567" t="s">
        <v>68</v>
      </c>
      <c r="M4567" t="s">
        <v>35</v>
      </c>
      <c r="N4567">
        <v>67083.199999999997</v>
      </c>
      <c r="O4567" t="s">
        <v>304</v>
      </c>
      <c r="P4567" t="s">
        <v>74</v>
      </c>
      <c r="Q4567">
        <v>81</v>
      </c>
      <c r="R4567">
        <v>5446</v>
      </c>
      <c r="S4567">
        <v>3368.81</v>
      </c>
      <c r="T4567">
        <v>11633.33</v>
      </c>
      <c r="U4567" t="str">
        <f>TEXT(Table1[[#This Row],[Booking_Date]],"mmm")</f>
        <v>Jun</v>
      </c>
      <c r="V4567">
        <f>YEAR(Table1[[#This Row],[Booking_Date]])</f>
        <v>2025</v>
      </c>
      <c r="W4567" t="s">
        <v>75</v>
      </c>
      <c r="X4567" t="str">
        <f>IF(Table1[[#This Row],[Freight_Cost]]&gt;50000,"High","Low")</f>
        <v>High</v>
      </c>
      <c r="Y4567" s="5" t="str">
        <f>IF(Table1[[#This Row],[Profit]]&gt;10000,"Good","Average")</f>
        <v>Good</v>
      </c>
      <c r="Z4567" s="5" t="str" cm="1">
        <f t="array" ref="Z4567">_xlfn.IFS(K4567&lt;=5,"Excellent",K4567&lt;=10,"Good",TRUE,"Delayed")</f>
        <v>Excellent</v>
      </c>
      <c r="AA4567" s="5" t="str">
        <f>_xlfn.XLOOKUP(Table1[[#This Row],[Shipment_ID]],A:A,E:E)</f>
        <v>COSCO</v>
      </c>
      <c r="AB4567" s="5">
        <f t="shared" si="71"/>
        <v>11633.33</v>
      </c>
    </row>
    <row r="4568" spans="1:28">
      <c r="A4568" t="s">
        <v>4762</v>
      </c>
      <c r="B4568" s="1">
        <v>46180</v>
      </c>
      <c r="C4568" t="s">
        <v>121</v>
      </c>
      <c r="D4568" t="s">
        <v>72</v>
      </c>
      <c r="E4568" t="s">
        <v>102</v>
      </c>
      <c r="F4568" t="s">
        <v>58</v>
      </c>
      <c r="G4568" t="s">
        <v>84</v>
      </c>
      <c r="H4568">
        <v>24.97</v>
      </c>
      <c r="I4568">
        <v>1753</v>
      </c>
      <c r="J4568">
        <v>88.12</v>
      </c>
      <c r="K4568">
        <v>5</v>
      </c>
      <c r="L4568" t="s">
        <v>34</v>
      </c>
      <c r="M4568" t="s">
        <v>60</v>
      </c>
      <c r="N4568">
        <v>71083.399999999994</v>
      </c>
      <c r="O4568" t="s">
        <v>100</v>
      </c>
      <c r="P4568" t="s">
        <v>78</v>
      </c>
      <c r="Q4568">
        <v>86.23</v>
      </c>
      <c r="R4568">
        <v>4504.8</v>
      </c>
      <c r="S4568">
        <v>1564.08</v>
      </c>
      <c r="T4568">
        <v>9205.86</v>
      </c>
      <c r="U4568" t="str">
        <f>TEXT(Table1[[#This Row],[Booking_Date]],"mmm")</f>
        <v>Jun</v>
      </c>
      <c r="V4568">
        <f>YEAR(Table1[[#This Row],[Booking_Date]])</f>
        <v>2026</v>
      </c>
      <c r="W4568" t="s">
        <v>75</v>
      </c>
      <c r="X4568" t="str">
        <f>IF(Table1[[#This Row],[Freight_Cost]]&gt;50000,"High","Low")</f>
        <v>High</v>
      </c>
      <c r="Y4568" s="5" t="str">
        <f>IF(Table1[[#This Row],[Profit]]&gt;10000,"Good","Average")</f>
        <v>Average</v>
      </c>
      <c r="Z4568" s="5" t="str" cm="1">
        <f t="array" ref="Z4568">_xlfn.IFS(K4568&lt;=5,"Excellent",K4568&lt;=10,"Good",TRUE,"Delayed")</f>
        <v>Excellent</v>
      </c>
      <c r="AA4568" s="5" t="str">
        <f>_xlfn.XLOOKUP(Table1[[#This Row],[Shipment_ID]],A:A,E:E)</f>
        <v>Maersk</v>
      </c>
      <c r="AB4568" s="5">
        <f t="shared" si="71"/>
        <v>9205.86</v>
      </c>
    </row>
    <row r="4569" spans="1:28">
      <c r="A4569" t="s">
        <v>4763</v>
      </c>
      <c r="B4569" s="1">
        <v>45949</v>
      </c>
      <c r="C4569" t="s">
        <v>40</v>
      </c>
      <c r="D4569" t="s">
        <v>51</v>
      </c>
      <c r="E4569" t="s">
        <v>102</v>
      </c>
      <c r="F4569" t="s">
        <v>58</v>
      </c>
      <c r="G4569" t="s">
        <v>67</v>
      </c>
      <c r="H4569">
        <v>15.34</v>
      </c>
      <c r="I4569">
        <v>1474</v>
      </c>
      <c r="J4569">
        <v>95.73</v>
      </c>
      <c r="K4569">
        <v>5</v>
      </c>
      <c r="L4569" t="s">
        <v>34</v>
      </c>
      <c r="M4569" t="s">
        <v>60</v>
      </c>
      <c r="N4569">
        <v>59981.599999999999</v>
      </c>
      <c r="O4569" t="s">
        <v>189</v>
      </c>
      <c r="P4569" t="s">
        <v>78</v>
      </c>
      <c r="Q4569">
        <v>82.68</v>
      </c>
      <c r="R4569">
        <v>3561.6</v>
      </c>
      <c r="S4569">
        <v>4163.21</v>
      </c>
      <c r="T4569">
        <v>7341.01</v>
      </c>
      <c r="U4569" t="str">
        <f>TEXT(Table1[[#This Row],[Booking_Date]],"mmm")</f>
        <v>Oct</v>
      </c>
      <c r="V4569">
        <f>YEAR(Table1[[#This Row],[Booking_Date]])</f>
        <v>2025</v>
      </c>
      <c r="W4569" t="s">
        <v>104</v>
      </c>
      <c r="X4569" t="str">
        <f>IF(Table1[[#This Row],[Freight_Cost]]&gt;50000,"High","Low")</f>
        <v>High</v>
      </c>
      <c r="Y4569" s="5" t="str">
        <f>IF(Table1[[#This Row],[Profit]]&gt;10000,"Good","Average")</f>
        <v>Average</v>
      </c>
      <c r="Z4569" s="5" t="str" cm="1">
        <f t="array" ref="Z4569">_xlfn.IFS(K4569&lt;=5,"Excellent",K4569&lt;=10,"Good",TRUE,"Delayed")</f>
        <v>Excellent</v>
      </c>
      <c r="AA4569" s="5" t="str">
        <f>_xlfn.XLOOKUP(Table1[[#This Row],[Shipment_ID]],A:A,E:E)</f>
        <v>Maersk</v>
      </c>
      <c r="AB4569" s="5">
        <f t="shared" si="71"/>
        <v>7341.01</v>
      </c>
    </row>
    <row r="4570" spans="1:28">
      <c r="A4570" t="s">
        <v>4764</v>
      </c>
      <c r="B4570" s="1">
        <v>45841</v>
      </c>
      <c r="C4570" t="s">
        <v>50</v>
      </c>
      <c r="D4570" t="s">
        <v>51</v>
      </c>
      <c r="E4570" t="s">
        <v>42</v>
      </c>
      <c r="F4570" t="s">
        <v>32</v>
      </c>
      <c r="G4570" t="s">
        <v>59</v>
      </c>
      <c r="H4570">
        <v>24.54</v>
      </c>
      <c r="I4570">
        <v>2627</v>
      </c>
      <c r="J4570">
        <v>92.12</v>
      </c>
      <c r="K4570">
        <v>8</v>
      </c>
      <c r="L4570" t="s">
        <v>34</v>
      </c>
      <c r="M4570" t="s">
        <v>60</v>
      </c>
      <c r="N4570">
        <v>69664.399999999994</v>
      </c>
      <c r="O4570" t="s">
        <v>175</v>
      </c>
      <c r="P4570" t="s">
        <v>37</v>
      </c>
      <c r="Q4570">
        <v>85.4</v>
      </c>
      <c r="R4570">
        <v>6235.6</v>
      </c>
      <c r="S4570">
        <v>3717.88</v>
      </c>
      <c r="T4570">
        <v>8734.4500000000007</v>
      </c>
      <c r="U4570" t="str">
        <f>TEXT(Table1[[#This Row],[Booking_Date]],"mmm")</f>
        <v>Jul</v>
      </c>
      <c r="V4570">
        <f>YEAR(Table1[[#This Row],[Booking_Date]])</f>
        <v>2025</v>
      </c>
      <c r="W4570" t="s">
        <v>48</v>
      </c>
      <c r="X4570" t="str">
        <f>IF(Table1[[#This Row],[Freight_Cost]]&gt;50000,"High","Low")</f>
        <v>High</v>
      </c>
      <c r="Y4570" s="5" t="str">
        <f>IF(Table1[[#This Row],[Profit]]&gt;10000,"Good","Average")</f>
        <v>Average</v>
      </c>
      <c r="Z4570" s="5" t="str" cm="1">
        <f t="array" ref="Z4570">_xlfn.IFS(K4570&lt;=5,"Excellent",K4570&lt;=10,"Good",TRUE,"Delayed")</f>
        <v>Good</v>
      </c>
      <c r="AA4570" s="5" t="str">
        <f>_xlfn.XLOOKUP(Table1[[#This Row],[Shipment_ID]],A:A,E:E)</f>
        <v>CMA CGM</v>
      </c>
      <c r="AB4570" s="5">
        <f t="shared" si="71"/>
        <v>8734.4500000000007</v>
      </c>
    </row>
    <row r="4571" spans="1:28">
      <c r="A4571" t="s">
        <v>4765</v>
      </c>
      <c r="B4571" s="1">
        <v>45790</v>
      </c>
      <c r="C4571" t="s">
        <v>50</v>
      </c>
      <c r="D4571" t="s">
        <v>65</v>
      </c>
      <c r="E4571" t="s">
        <v>99</v>
      </c>
      <c r="F4571" t="s">
        <v>32</v>
      </c>
      <c r="G4571" t="s">
        <v>33</v>
      </c>
      <c r="H4571">
        <v>15.86</v>
      </c>
      <c r="I4571">
        <v>1932</v>
      </c>
      <c r="J4571">
        <v>85.19</v>
      </c>
      <c r="K4571">
        <v>6</v>
      </c>
      <c r="L4571" t="s">
        <v>44</v>
      </c>
      <c r="M4571" t="s">
        <v>35</v>
      </c>
      <c r="N4571">
        <v>51680.800000000003</v>
      </c>
      <c r="O4571" t="s">
        <v>336</v>
      </c>
      <c r="P4571" t="s">
        <v>70</v>
      </c>
      <c r="Q4571">
        <v>84.82</v>
      </c>
      <c r="R4571">
        <v>4498.3999999999996</v>
      </c>
      <c r="S4571">
        <v>3926.93</v>
      </c>
      <c r="T4571">
        <v>9044.11</v>
      </c>
      <c r="U4571" t="str">
        <f>TEXT(Table1[[#This Row],[Booking_Date]],"mmm")</f>
        <v>May</v>
      </c>
      <c r="V4571">
        <f>YEAR(Table1[[#This Row],[Booking_Date]])</f>
        <v>2025</v>
      </c>
      <c r="W4571" t="s">
        <v>75</v>
      </c>
      <c r="X4571" t="str">
        <f>IF(Table1[[#This Row],[Freight_Cost]]&gt;50000,"High","Low")</f>
        <v>High</v>
      </c>
      <c r="Y4571" s="5" t="str">
        <f>IF(Table1[[#This Row],[Profit]]&gt;10000,"Good","Average")</f>
        <v>Average</v>
      </c>
      <c r="Z4571" s="5" t="str" cm="1">
        <f t="array" ref="Z4571">_xlfn.IFS(K4571&lt;=5,"Excellent",K4571&lt;=10,"Good",TRUE,"Delayed")</f>
        <v>Good</v>
      </c>
      <c r="AA4571" s="5" t="str">
        <f>_xlfn.XLOOKUP(Table1[[#This Row],[Shipment_ID]],A:A,E:E)</f>
        <v>ONE</v>
      </c>
      <c r="AB4571" s="5">
        <f t="shared" si="71"/>
        <v>9044.11</v>
      </c>
    </row>
    <row r="4572" spans="1:28">
      <c r="A4572" t="s">
        <v>4766</v>
      </c>
      <c r="B4572" s="1">
        <v>45401</v>
      </c>
      <c r="C4572" t="s">
        <v>40</v>
      </c>
      <c r="D4572" t="s">
        <v>72</v>
      </c>
      <c r="E4572" t="s">
        <v>66</v>
      </c>
      <c r="F4572" t="s">
        <v>32</v>
      </c>
      <c r="G4572" t="s">
        <v>43</v>
      </c>
      <c r="H4572">
        <v>12.62</v>
      </c>
      <c r="I4572">
        <v>2435</v>
      </c>
      <c r="J4572">
        <v>104.99</v>
      </c>
      <c r="K4572">
        <v>6</v>
      </c>
      <c r="L4572" t="s">
        <v>34</v>
      </c>
      <c r="M4572" t="s">
        <v>60</v>
      </c>
      <c r="N4572">
        <v>58176.800000000003</v>
      </c>
      <c r="O4572" t="s">
        <v>46</v>
      </c>
      <c r="P4572" t="s">
        <v>62</v>
      </c>
      <c r="Q4572">
        <v>88.44</v>
      </c>
      <c r="R4572">
        <v>5374.8</v>
      </c>
      <c r="S4572">
        <v>3597.35</v>
      </c>
      <c r="T4572">
        <v>8471.74</v>
      </c>
      <c r="U4572" t="str">
        <f>TEXT(Table1[[#This Row],[Booking_Date]],"mmm")</f>
        <v>Apr</v>
      </c>
      <c r="V4572">
        <f>YEAR(Table1[[#This Row],[Booking_Date]])</f>
        <v>2024</v>
      </c>
      <c r="W4572" t="s">
        <v>75</v>
      </c>
      <c r="X4572" t="str">
        <f>IF(Table1[[#This Row],[Freight_Cost]]&gt;50000,"High","Low")</f>
        <v>High</v>
      </c>
      <c r="Y4572" s="5" t="str">
        <f>IF(Table1[[#This Row],[Profit]]&gt;10000,"Good","Average")</f>
        <v>Average</v>
      </c>
      <c r="Z4572" s="5" t="str" cm="1">
        <f t="array" ref="Z4572">_xlfn.IFS(K4572&lt;=5,"Excellent",K4572&lt;=10,"Good",TRUE,"Delayed")</f>
        <v>Good</v>
      </c>
      <c r="AA4572" s="5" t="str">
        <f>_xlfn.XLOOKUP(Table1[[#This Row],[Shipment_ID]],A:A,E:E)</f>
        <v>COSCO</v>
      </c>
      <c r="AB4572" s="5">
        <f t="shared" si="71"/>
        <v>8471.74</v>
      </c>
    </row>
    <row r="4573" spans="1:28">
      <c r="A4573" t="s">
        <v>4767</v>
      </c>
      <c r="B4573" s="1">
        <v>45807</v>
      </c>
      <c r="C4573" t="s">
        <v>50</v>
      </c>
      <c r="D4573" t="s">
        <v>56</v>
      </c>
      <c r="E4573" t="s">
        <v>99</v>
      </c>
      <c r="F4573" t="s">
        <v>58</v>
      </c>
      <c r="G4573" t="s">
        <v>33</v>
      </c>
      <c r="H4573">
        <v>21.7</v>
      </c>
      <c r="I4573">
        <v>1536</v>
      </c>
      <c r="J4573">
        <v>104.06</v>
      </c>
      <c r="K4573">
        <v>5</v>
      </c>
      <c r="L4573" t="s">
        <v>68</v>
      </c>
      <c r="M4573" t="s">
        <v>35</v>
      </c>
      <c r="N4573">
        <v>68949.2</v>
      </c>
      <c r="O4573" t="s">
        <v>259</v>
      </c>
      <c r="P4573" t="s">
        <v>47</v>
      </c>
      <c r="Q4573">
        <v>87.07</v>
      </c>
      <c r="R4573">
        <v>3940</v>
      </c>
      <c r="S4573">
        <v>2752.08</v>
      </c>
      <c r="T4573">
        <v>8333.5300000000007</v>
      </c>
      <c r="U4573" t="str">
        <f>TEXT(Table1[[#This Row],[Booking_Date]],"mmm")</f>
        <v>May</v>
      </c>
      <c r="V4573">
        <f>YEAR(Table1[[#This Row],[Booking_Date]])</f>
        <v>2025</v>
      </c>
      <c r="W4573" t="s">
        <v>75</v>
      </c>
      <c r="X4573" t="str">
        <f>IF(Table1[[#This Row],[Freight_Cost]]&gt;50000,"High","Low")</f>
        <v>High</v>
      </c>
      <c r="Y4573" s="5" t="str">
        <f>IF(Table1[[#This Row],[Profit]]&gt;10000,"Good","Average")</f>
        <v>Average</v>
      </c>
      <c r="Z4573" s="5" t="str" cm="1">
        <f t="array" ref="Z4573">_xlfn.IFS(K4573&lt;=5,"Excellent",K4573&lt;=10,"Good",TRUE,"Delayed")</f>
        <v>Excellent</v>
      </c>
      <c r="AA4573" s="5" t="str">
        <f>_xlfn.XLOOKUP(Table1[[#This Row],[Shipment_ID]],A:A,E:E)</f>
        <v>ONE</v>
      </c>
      <c r="AB4573" s="5">
        <f t="shared" si="71"/>
        <v>8333.5300000000007</v>
      </c>
    </row>
    <row r="4574" spans="1:28">
      <c r="A4574" t="s">
        <v>4768</v>
      </c>
      <c r="B4574" s="1">
        <v>46165</v>
      </c>
      <c r="C4574" t="s">
        <v>89</v>
      </c>
      <c r="D4574" t="s">
        <v>41</v>
      </c>
      <c r="E4574" t="s">
        <v>66</v>
      </c>
      <c r="F4574" t="s">
        <v>58</v>
      </c>
      <c r="G4574" t="s">
        <v>67</v>
      </c>
      <c r="H4574">
        <v>14.45</v>
      </c>
      <c r="I4574">
        <v>1275</v>
      </c>
      <c r="J4574">
        <v>90.33</v>
      </c>
      <c r="K4574">
        <v>3</v>
      </c>
      <c r="L4574" t="s">
        <v>44</v>
      </c>
      <c r="M4574" t="s">
        <v>60</v>
      </c>
      <c r="N4574">
        <v>51144.6</v>
      </c>
      <c r="O4574" t="s">
        <v>172</v>
      </c>
      <c r="P4574" t="s">
        <v>47</v>
      </c>
      <c r="Q4574">
        <v>86.81</v>
      </c>
      <c r="R4574">
        <v>3128</v>
      </c>
      <c r="S4574">
        <v>3224.21</v>
      </c>
      <c r="T4574">
        <v>7364</v>
      </c>
      <c r="U4574" t="str">
        <f>TEXT(Table1[[#This Row],[Booking_Date]],"mmm")</f>
        <v>May</v>
      </c>
      <c r="V4574">
        <f>YEAR(Table1[[#This Row],[Booking_Date]])</f>
        <v>2026</v>
      </c>
      <c r="W4574" t="s">
        <v>75</v>
      </c>
      <c r="X4574" t="str">
        <f>IF(Table1[[#This Row],[Freight_Cost]]&gt;50000,"High","Low")</f>
        <v>High</v>
      </c>
      <c r="Y4574" s="5" t="str">
        <f>IF(Table1[[#This Row],[Profit]]&gt;10000,"Good","Average")</f>
        <v>Average</v>
      </c>
      <c r="Z4574" s="5" t="str" cm="1">
        <f t="array" ref="Z4574">_xlfn.IFS(K4574&lt;=5,"Excellent",K4574&lt;=10,"Good",TRUE,"Delayed")</f>
        <v>Excellent</v>
      </c>
      <c r="AA4574" s="5" t="str">
        <f>_xlfn.XLOOKUP(Table1[[#This Row],[Shipment_ID]],A:A,E:E)</f>
        <v>COSCO</v>
      </c>
      <c r="AB4574" s="5">
        <f t="shared" si="71"/>
        <v>7364</v>
      </c>
    </row>
    <row r="4575" spans="1:28">
      <c r="A4575" t="s">
        <v>4769</v>
      </c>
      <c r="B4575" s="1">
        <v>45605</v>
      </c>
      <c r="C4575" t="s">
        <v>121</v>
      </c>
      <c r="D4575" t="s">
        <v>72</v>
      </c>
      <c r="E4575" t="s">
        <v>31</v>
      </c>
      <c r="F4575" t="s">
        <v>58</v>
      </c>
      <c r="G4575" t="s">
        <v>59</v>
      </c>
      <c r="H4575">
        <v>18.71</v>
      </c>
      <c r="I4575">
        <v>1874</v>
      </c>
      <c r="J4575">
        <v>97.93</v>
      </c>
      <c r="K4575">
        <v>4</v>
      </c>
      <c r="L4575" t="s">
        <v>34</v>
      </c>
      <c r="M4575" t="s">
        <v>45</v>
      </c>
      <c r="N4575">
        <v>69578.600000000006</v>
      </c>
      <c r="O4575" t="s">
        <v>338</v>
      </c>
      <c r="P4575" t="s">
        <v>78</v>
      </c>
      <c r="Q4575">
        <v>86.03</v>
      </c>
      <c r="R4575">
        <v>4496.3999999999996</v>
      </c>
      <c r="S4575">
        <v>4017.07</v>
      </c>
      <c r="T4575">
        <v>6964.15</v>
      </c>
      <c r="U4575" t="str">
        <f>TEXT(Table1[[#This Row],[Booking_Date]],"mmm")</f>
        <v>Nov</v>
      </c>
      <c r="V4575">
        <f>YEAR(Table1[[#This Row],[Booking_Date]])</f>
        <v>2024</v>
      </c>
      <c r="W4575" t="s">
        <v>104</v>
      </c>
      <c r="X4575" t="str">
        <f>IF(Table1[[#This Row],[Freight_Cost]]&gt;50000,"High","Low")</f>
        <v>High</v>
      </c>
      <c r="Y4575" s="5" t="str">
        <f>IF(Table1[[#This Row],[Profit]]&gt;10000,"Good","Average")</f>
        <v>Average</v>
      </c>
      <c r="Z4575" s="5" t="str" cm="1">
        <f t="array" ref="Z4575">_xlfn.IFS(K4575&lt;=5,"Excellent",K4575&lt;=10,"Good",TRUE,"Delayed")</f>
        <v>Excellent</v>
      </c>
      <c r="AA4575" s="5" t="str">
        <f>_xlfn.XLOOKUP(Table1[[#This Row],[Shipment_ID]],A:A,E:E)</f>
        <v>Hapag-Lloyd</v>
      </c>
      <c r="AB4575" s="5">
        <f t="shared" si="71"/>
        <v>6964.15</v>
      </c>
    </row>
    <row r="4576" spans="1:28">
      <c r="A4576" t="s">
        <v>4770</v>
      </c>
      <c r="B4576" s="1">
        <v>45299</v>
      </c>
      <c r="C4576" t="s">
        <v>64</v>
      </c>
      <c r="D4576" t="s">
        <v>65</v>
      </c>
      <c r="E4576" t="s">
        <v>42</v>
      </c>
      <c r="F4576" t="s">
        <v>32</v>
      </c>
      <c r="G4576" t="s">
        <v>52</v>
      </c>
      <c r="H4576">
        <v>26.52</v>
      </c>
      <c r="I4576">
        <v>536</v>
      </c>
      <c r="J4576">
        <v>86</v>
      </c>
      <c r="K4576">
        <v>3</v>
      </c>
      <c r="L4576" t="s">
        <v>34</v>
      </c>
      <c r="M4576" t="s">
        <v>60</v>
      </c>
      <c r="N4576">
        <v>45620</v>
      </c>
      <c r="O4576" t="s">
        <v>240</v>
      </c>
      <c r="P4576" t="s">
        <v>62</v>
      </c>
      <c r="Q4576">
        <v>85.43</v>
      </c>
      <c r="R4576">
        <v>2132.8000000000002</v>
      </c>
      <c r="S4576">
        <v>2575.85</v>
      </c>
      <c r="T4576">
        <v>7356.79</v>
      </c>
      <c r="U4576" t="str">
        <f>TEXT(Table1[[#This Row],[Booking_Date]],"mmm")</f>
        <v>Jan</v>
      </c>
      <c r="V4576">
        <f>YEAR(Table1[[#This Row],[Booking_Date]])</f>
        <v>2024</v>
      </c>
      <c r="W4576" t="s">
        <v>38</v>
      </c>
      <c r="X4576" t="str">
        <f>IF(Table1[[#This Row],[Freight_Cost]]&gt;50000,"High","Low")</f>
        <v>Low</v>
      </c>
      <c r="Y4576" s="5" t="str">
        <f>IF(Table1[[#This Row],[Profit]]&gt;10000,"Good","Average")</f>
        <v>Average</v>
      </c>
      <c r="Z4576" s="5" t="str" cm="1">
        <f t="array" ref="Z4576">_xlfn.IFS(K4576&lt;=5,"Excellent",K4576&lt;=10,"Good",TRUE,"Delayed")</f>
        <v>Excellent</v>
      </c>
      <c r="AA4576" s="5" t="str">
        <f>_xlfn.XLOOKUP(Table1[[#This Row],[Shipment_ID]],A:A,E:E)</f>
        <v>CMA CGM</v>
      </c>
      <c r="AB4576" s="5">
        <f t="shared" si="71"/>
        <v>7356.79</v>
      </c>
    </row>
    <row r="4577" spans="1:28">
      <c r="A4577" t="s">
        <v>4771</v>
      </c>
      <c r="B4577" s="1">
        <v>46134</v>
      </c>
      <c r="C4577" t="s">
        <v>50</v>
      </c>
      <c r="D4577" t="s">
        <v>51</v>
      </c>
      <c r="E4577" t="s">
        <v>83</v>
      </c>
      <c r="F4577" t="s">
        <v>32</v>
      </c>
      <c r="G4577" t="s">
        <v>59</v>
      </c>
      <c r="H4577">
        <v>27.36</v>
      </c>
      <c r="I4577">
        <v>384</v>
      </c>
      <c r="J4577">
        <v>102.54</v>
      </c>
      <c r="K4577">
        <v>2</v>
      </c>
      <c r="L4577" t="s">
        <v>44</v>
      </c>
      <c r="M4577" t="s">
        <v>60</v>
      </c>
      <c r="N4577">
        <v>41536.800000000003</v>
      </c>
      <c r="O4577" t="s">
        <v>87</v>
      </c>
      <c r="P4577" t="s">
        <v>70</v>
      </c>
      <c r="Q4577">
        <v>83.69</v>
      </c>
      <c r="R4577">
        <v>1862.4</v>
      </c>
      <c r="S4577">
        <v>1616.16</v>
      </c>
      <c r="T4577">
        <v>6666.42</v>
      </c>
      <c r="U4577" t="str">
        <f>TEXT(Table1[[#This Row],[Booking_Date]],"mmm")</f>
        <v>Apr</v>
      </c>
      <c r="V4577">
        <f>YEAR(Table1[[#This Row],[Booking_Date]])</f>
        <v>2026</v>
      </c>
      <c r="W4577" t="s">
        <v>75</v>
      </c>
      <c r="X4577" t="str">
        <f>IF(Table1[[#This Row],[Freight_Cost]]&gt;50000,"High","Low")</f>
        <v>Low</v>
      </c>
      <c r="Y4577" s="5" t="str">
        <f>IF(Table1[[#This Row],[Profit]]&gt;10000,"Good","Average")</f>
        <v>Average</v>
      </c>
      <c r="Z4577" s="5" t="str" cm="1">
        <f t="array" ref="Z4577">_xlfn.IFS(K4577&lt;=5,"Excellent",K4577&lt;=10,"Good",TRUE,"Delayed")</f>
        <v>Excellent</v>
      </c>
      <c r="AA4577" s="5" t="str">
        <f>_xlfn.XLOOKUP(Table1[[#This Row],[Shipment_ID]],A:A,E:E)</f>
        <v>MSC</v>
      </c>
      <c r="AB4577" s="5">
        <f t="shared" si="71"/>
        <v>6666.42</v>
      </c>
    </row>
    <row r="4578" spans="1:28">
      <c r="A4578" t="s">
        <v>4772</v>
      </c>
      <c r="B4578" s="1">
        <v>45756</v>
      </c>
      <c r="C4578" t="s">
        <v>64</v>
      </c>
      <c r="D4578" t="s">
        <v>82</v>
      </c>
      <c r="E4578" t="s">
        <v>31</v>
      </c>
      <c r="F4578" t="s">
        <v>32</v>
      </c>
      <c r="G4578" t="s">
        <v>59</v>
      </c>
      <c r="H4578">
        <v>20.75</v>
      </c>
      <c r="I4578">
        <v>1498</v>
      </c>
      <c r="J4578">
        <v>91.78</v>
      </c>
      <c r="K4578">
        <v>5</v>
      </c>
      <c r="L4578" t="s">
        <v>34</v>
      </c>
      <c r="M4578" t="s">
        <v>60</v>
      </c>
      <c r="N4578">
        <v>52664.6</v>
      </c>
      <c r="O4578" t="s">
        <v>211</v>
      </c>
      <c r="P4578" t="s">
        <v>62</v>
      </c>
      <c r="Q4578">
        <v>88.81</v>
      </c>
      <c r="R4578">
        <v>3826</v>
      </c>
      <c r="S4578">
        <v>3869.09</v>
      </c>
      <c r="T4578">
        <v>5513.32</v>
      </c>
      <c r="U4578" t="str">
        <f>TEXT(Table1[[#This Row],[Booking_Date]],"mmm")</f>
        <v>Apr</v>
      </c>
      <c r="V4578">
        <f>YEAR(Table1[[#This Row],[Booking_Date]])</f>
        <v>2025</v>
      </c>
      <c r="W4578" t="s">
        <v>75</v>
      </c>
      <c r="X4578" t="str">
        <f>IF(Table1[[#This Row],[Freight_Cost]]&gt;50000,"High","Low")</f>
        <v>High</v>
      </c>
      <c r="Y4578" s="5" t="str">
        <f>IF(Table1[[#This Row],[Profit]]&gt;10000,"Good","Average")</f>
        <v>Average</v>
      </c>
      <c r="Z4578" s="5" t="str" cm="1">
        <f t="array" ref="Z4578">_xlfn.IFS(K4578&lt;=5,"Excellent",K4578&lt;=10,"Good",TRUE,"Delayed")</f>
        <v>Excellent</v>
      </c>
      <c r="AA4578" s="5" t="str">
        <f>_xlfn.XLOOKUP(Table1[[#This Row],[Shipment_ID]],A:A,E:E)</f>
        <v>Hapag-Lloyd</v>
      </c>
      <c r="AB4578" s="5">
        <f t="shared" si="71"/>
        <v>5513.32</v>
      </c>
    </row>
    <row r="4579" spans="1:28">
      <c r="A4579" t="s">
        <v>4773</v>
      </c>
      <c r="B4579" s="1">
        <v>45418</v>
      </c>
      <c r="C4579" t="s">
        <v>64</v>
      </c>
      <c r="D4579" t="s">
        <v>108</v>
      </c>
      <c r="E4579" t="s">
        <v>66</v>
      </c>
      <c r="F4579" t="s">
        <v>32</v>
      </c>
      <c r="G4579" t="s">
        <v>59</v>
      </c>
      <c r="H4579">
        <v>11.82</v>
      </c>
      <c r="I4579">
        <v>1684</v>
      </c>
      <c r="J4579">
        <v>88.16</v>
      </c>
      <c r="K4579">
        <v>4</v>
      </c>
      <c r="L4579" t="s">
        <v>44</v>
      </c>
      <c r="M4579" t="s">
        <v>45</v>
      </c>
      <c r="N4579">
        <v>42925.2</v>
      </c>
      <c r="O4579" t="s">
        <v>168</v>
      </c>
      <c r="P4579" t="s">
        <v>37</v>
      </c>
      <c r="Q4579">
        <v>84.17</v>
      </c>
      <c r="R4579">
        <v>3840.8</v>
      </c>
      <c r="S4579">
        <v>3537.43</v>
      </c>
      <c r="T4579">
        <v>7324.68</v>
      </c>
      <c r="U4579" t="str">
        <f>TEXT(Table1[[#This Row],[Booking_Date]],"mmm")</f>
        <v>May</v>
      </c>
      <c r="V4579">
        <f>YEAR(Table1[[#This Row],[Booking_Date]])</f>
        <v>2024</v>
      </c>
      <c r="W4579" t="s">
        <v>75</v>
      </c>
      <c r="X4579" t="str">
        <f>IF(Table1[[#This Row],[Freight_Cost]]&gt;50000,"High","Low")</f>
        <v>Low</v>
      </c>
      <c r="Y4579" s="5" t="str">
        <f>IF(Table1[[#This Row],[Profit]]&gt;10000,"Good","Average")</f>
        <v>Average</v>
      </c>
      <c r="Z4579" s="5" t="str" cm="1">
        <f t="array" ref="Z4579">_xlfn.IFS(K4579&lt;=5,"Excellent",K4579&lt;=10,"Good",TRUE,"Delayed")</f>
        <v>Excellent</v>
      </c>
      <c r="AA4579" s="5" t="str">
        <f>_xlfn.XLOOKUP(Table1[[#This Row],[Shipment_ID]],A:A,E:E)</f>
        <v>COSCO</v>
      </c>
      <c r="AB4579" s="5">
        <f t="shared" si="71"/>
        <v>7324.68</v>
      </c>
    </row>
    <row r="4580" spans="1:28">
      <c r="A4580" t="s">
        <v>4774</v>
      </c>
      <c r="B4580" s="1">
        <v>45569</v>
      </c>
      <c r="C4580" t="s">
        <v>115</v>
      </c>
      <c r="D4580" t="s">
        <v>41</v>
      </c>
      <c r="E4580" t="s">
        <v>42</v>
      </c>
      <c r="F4580" t="s">
        <v>32</v>
      </c>
      <c r="G4580" t="s">
        <v>90</v>
      </c>
      <c r="H4580">
        <v>10.25</v>
      </c>
      <c r="I4580">
        <v>653</v>
      </c>
      <c r="J4580">
        <v>99.18</v>
      </c>
      <c r="K4580">
        <v>3</v>
      </c>
      <c r="L4580" t="s">
        <v>68</v>
      </c>
      <c r="M4580" t="s">
        <v>45</v>
      </c>
      <c r="N4580">
        <v>32962.6</v>
      </c>
      <c r="O4580" t="s">
        <v>350</v>
      </c>
      <c r="P4580" t="s">
        <v>37</v>
      </c>
      <c r="Q4580">
        <v>82.13</v>
      </c>
      <c r="R4580">
        <v>1716</v>
      </c>
      <c r="S4580">
        <v>2890.22</v>
      </c>
      <c r="T4580">
        <v>3094.13</v>
      </c>
      <c r="U4580" t="str">
        <f>TEXT(Table1[[#This Row],[Booking_Date]],"mmm")</f>
        <v>Oct</v>
      </c>
      <c r="V4580">
        <f>YEAR(Table1[[#This Row],[Booking_Date]])</f>
        <v>2024</v>
      </c>
      <c r="W4580" t="s">
        <v>104</v>
      </c>
      <c r="X4580" t="str">
        <f>IF(Table1[[#This Row],[Freight_Cost]]&gt;50000,"High","Low")</f>
        <v>Low</v>
      </c>
      <c r="Y4580" s="5" t="str">
        <f>IF(Table1[[#This Row],[Profit]]&gt;10000,"Good","Average")</f>
        <v>Average</v>
      </c>
      <c r="Z4580" s="5" t="str" cm="1">
        <f t="array" ref="Z4580">_xlfn.IFS(K4580&lt;=5,"Excellent",K4580&lt;=10,"Good",TRUE,"Delayed")</f>
        <v>Excellent</v>
      </c>
      <c r="AA4580" s="5" t="str">
        <f>_xlfn.XLOOKUP(Table1[[#This Row],[Shipment_ID]],A:A,E:E)</f>
        <v>CMA CGM</v>
      </c>
      <c r="AB4580" s="5">
        <f t="shared" si="71"/>
        <v>3094.13</v>
      </c>
    </row>
    <row r="4581" spans="1:28">
      <c r="A4581" t="s">
        <v>4775</v>
      </c>
      <c r="B4581" s="1">
        <v>45703</v>
      </c>
      <c r="C4581" t="s">
        <v>29</v>
      </c>
      <c r="D4581" t="s">
        <v>108</v>
      </c>
      <c r="E4581" t="s">
        <v>102</v>
      </c>
      <c r="F4581" t="s">
        <v>32</v>
      </c>
      <c r="G4581" t="s">
        <v>59</v>
      </c>
      <c r="H4581">
        <v>10.94</v>
      </c>
      <c r="I4581">
        <v>453</v>
      </c>
      <c r="J4581">
        <v>88.34</v>
      </c>
      <c r="K4581">
        <v>2</v>
      </c>
      <c r="L4581" t="s">
        <v>34</v>
      </c>
      <c r="M4581" t="s">
        <v>35</v>
      </c>
      <c r="N4581">
        <v>34882.800000000003</v>
      </c>
      <c r="O4581" t="s">
        <v>211</v>
      </c>
      <c r="P4581" t="s">
        <v>74</v>
      </c>
      <c r="Q4581">
        <v>84.94</v>
      </c>
      <c r="R4581">
        <v>1343.6</v>
      </c>
      <c r="S4581">
        <v>4627.9799999999996</v>
      </c>
      <c r="T4581">
        <v>3435.92</v>
      </c>
      <c r="U4581" t="str">
        <f>TEXT(Table1[[#This Row],[Booking_Date]],"mmm")</f>
        <v>Feb</v>
      </c>
      <c r="V4581">
        <f>YEAR(Table1[[#This Row],[Booking_Date]])</f>
        <v>2025</v>
      </c>
      <c r="W4581" t="s">
        <v>38</v>
      </c>
      <c r="X4581" t="str">
        <f>IF(Table1[[#This Row],[Freight_Cost]]&gt;50000,"High","Low")</f>
        <v>Low</v>
      </c>
      <c r="Y4581" s="5" t="str">
        <f>IF(Table1[[#This Row],[Profit]]&gt;10000,"Good","Average")</f>
        <v>Average</v>
      </c>
      <c r="Z4581" s="5" t="str" cm="1">
        <f t="array" ref="Z4581">_xlfn.IFS(K4581&lt;=5,"Excellent",K4581&lt;=10,"Good",TRUE,"Delayed")</f>
        <v>Excellent</v>
      </c>
      <c r="AA4581" s="5" t="str">
        <f>_xlfn.XLOOKUP(Table1[[#This Row],[Shipment_ID]],A:A,E:E)</f>
        <v>Maersk</v>
      </c>
      <c r="AB4581" s="5">
        <f t="shared" si="71"/>
        <v>3435.92</v>
      </c>
    </row>
    <row r="4582" spans="1:28">
      <c r="A4582" t="s">
        <v>4776</v>
      </c>
      <c r="B4582" s="1">
        <v>45390</v>
      </c>
      <c r="C4582" t="s">
        <v>89</v>
      </c>
      <c r="D4582" t="s">
        <v>30</v>
      </c>
      <c r="E4582" t="s">
        <v>31</v>
      </c>
      <c r="F4582" t="s">
        <v>58</v>
      </c>
      <c r="G4582" t="s">
        <v>90</v>
      </c>
      <c r="H4582">
        <v>25.78</v>
      </c>
      <c r="I4582">
        <v>2141</v>
      </c>
      <c r="J4582">
        <v>88.83</v>
      </c>
      <c r="K4582">
        <v>6</v>
      </c>
      <c r="L4582" t="s">
        <v>34</v>
      </c>
      <c r="M4582" t="s">
        <v>35</v>
      </c>
      <c r="N4582">
        <v>80553.600000000006</v>
      </c>
      <c r="O4582" t="s">
        <v>189</v>
      </c>
      <c r="P4582" t="s">
        <v>70</v>
      </c>
      <c r="Q4582">
        <v>83.71</v>
      </c>
      <c r="R4582">
        <v>5313.2</v>
      </c>
      <c r="S4582">
        <v>4258.04</v>
      </c>
      <c r="T4582">
        <v>14312.89</v>
      </c>
      <c r="U4582" t="str">
        <f>TEXT(Table1[[#This Row],[Booking_Date]],"mmm")</f>
        <v>Apr</v>
      </c>
      <c r="V4582">
        <f>YEAR(Table1[[#This Row],[Booking_Date]])</f>
        <v>2024</v>
      </c>
      <c r="W4582" t="s">
        <v>75</v>
      </c>
      <c r="X4582" t="str">
        <f>IF(Table1[[#This Row],[Freight_Cost]]&gt;50000,"High","Low")</f>
        <v>High</v>
      </c>
      <c r="Y4582" s="5" t="str">
        <f>IF(Table1[[#This Row],[Profit]]&gt;10000,"Good","Average")</f>
        <v>Good</v>
      </c>
      <c r="Z4582" s="5" t="str" cm="1">
        <f t="array" ref="Z4582">_xlfn.IFS(K4582&lt;=5,"Excellent",K4582&lt;=10,"Good",TRUE,"Delayed")</f>
        <v>Good</v>
      </c>
      <c r="AA4582" s="5" t="str">
        <f>_xlfn.XLOOKUP(Table1[[#This Row],[Shipment_ID]],A:A,E:E)</f>
        <v>Hapag-Lloyd</v>
      </c>
      <c r="AB4582" s="5">
        <f t="shared" si="71"/>
        <v>14312.89</v>
      </c>
    </row>
    <row r="4583" spans="1:28">
      <c r="A4583" t="s">
        <v>4777</v>
      </c>
      <c r="B4583" s="1">
        <v>45778</v>
      </c>
      <c r="C4583" t="s">
        <v>64</v>
      </c>
      <c r="D4583" t="s">
        <v>108</v>
      </c>
      <c r="E4583" t="s">
        <v>83</v>
      </c>
      <c r="F4583" t="s">
        <v>58</v>
      </c>
      <c r="G4583" t="s">
        <v>67</v>
      </c>
      <c r="H4583">
        <v>16.86</v>
      </c>
      <c r="I4583">
        <v>1224</v>
      </c>
      <c r="J4583">
        <v>99.67</v>
      </c>
      <c r="K4583">
        <v>4</v>
      </c>
      <c r="L4583" t="s">
        <v>68</v>
      </c>
      <c r="M4583" t="s">
        <v>60</v>
      </c>
      <c r="N4583">
        <v>56322.400000000001</v>
      </c>
      <c r="O4583" t="s">
        <v>336</v>
      </c>
      <c r="P4583" t="s">
        <v>70</v>
      </c>
      <c r="Q4583">
        <v>82.21</v>
      </c>
      <c r="R4583">
        <v>3122.4</v>
      </c>
      <c r="S4583">
        <v>1601.76</v>
      </c>
      <c r="T4583">
        <v>4761.67</v>
      </c>
      <c r="U4583" t="str">
        <f>TEXT(Table1[[#This Row],[Booking_Date]],"mmm")</f>
        <v>May</v>
      </c>
      <c r="V4583">
        <f>YEAR(Table1[[#This Row],[Booking_Date]])</f>
        <v>2025</v>
      </c>
      <c r="W4583" t="s">
        <v>75</v>
      </c>
      <c r="X4583" t="str">
        <f>IF(Table1[[#This Row],[Freight_Cost]]&gt;50000,"High","Low")</f>
        <v>High</v>
      </c>
      <c r="Y4583" s="5" t="str">
        <f>IF(Table1[[#This Row],[Profit]]&gt;10000,"Good","Average")</f>
        <v>Average</v>
      </c>
      <c r="Z4583" s="5" t="str" cm="1">
        <f t="array" ref="Z4583">_xlfn.IFS(K4583&lt;=5,"Excellent",K4583&lt;=10,"Good",TRUE,"Delayed")</f>
        <v>Excellent</v>
      </c>
      <c r="AA4583" s="5" t="str">
        <f>_xlfn.XLOOKUP(Table1[[#This Row],[Shipment_ID]],A:A,E:E)</f>
        <v>MSC</v>
      </c>
      <c r="AB4583" s="5">
        <f t="shared" si="71"/>
        <v>4761.67</v>
      </c>
    </row>
    <row r="4584" spans="1:28">
      <c r="A4584" t="s">
        <v>4778</v>
      </c>
      <c r="B4584" s="1">
        <v>45609</v>
      </c>
      <c r="C4584" t="s">
        <v>29</v>
      </c>
      <c r="D4584" t="s">
        <v>72</v>
      </c>
      <c r="E4584" t="s">
        <v>66</v>
      </c>
      <c r="F4584" t="s">
        <v>32</v>
      </c>
      <c r="G4584" t="s">
        <v>52</v>
      </c>
      <c r="H4584">
        <v>12.65</v>
      </c>
      <c r="I4584">
        <v>1153</v>
      </c>
      <c r="J4584">
        <v>88.01</v>
      </c>
      <c r="K4584">
        <v>2</v>
      </c>
      <c r="L4584" t="s">
        <v>44</v>
      </c>
      <c r="M4584" t="s">
        <v>45</v>
      </c>
      <c r="N4584">
        <v>37282.199999999997</v>
      </c>
      <c r="O4584" t="s">
        <v>593</v>
      </c>
      <c r="P4584" t="s">
        <v>62</v>
      </c>
      <c r="Q4584">
        <v>87.7</v>
      </c>
      <c r="R4584">
        <v>2812</v>
      </c>
      <c r="S4584">
        <v>1568.8</v>
      </c>
      <c r="T4584">
        <v>5934.99</v>
      </c>
      <c r="U4584" t="str">
        <f>TEXT(Table1[[#This Row],[Booking_Date]],"mmm")</f>
        <v>Nov</v>
      </c>
      <c r="V4584">
        <f>YEAR(Table1[[#This Row],[Booking_Date]])</f>
        <v>2024</v>
      </c>
      <c r="W4584" t="s">
        <v>104</v>
      </c>
      <c r="X4584" t="str">
        <f>IF(Table1[[#This Row],[Freight_Cost]]&gt;50000,"High","Low")</f>
        <v>Low</v>
      </c>
      <c r="Y4584" s="5" t="str">
        <f>IF(Table1[[#This Row],[Profit]]&gt;10000,"Good","Average")</f>
        <v>Average</v>
      </c>
      <c r="Z4584" s="5" t="str" cm="1">
        <f t="array" ref="Z4584">_xlfn.IFS(K4584&lt;=5,"Excellent",K4584&lt;=10,"Good",TRUE,"Delayed")</f>
        <v>Excellent</v>
      </c>
      <c r="AA4584" s="5" t="str">
        <f>_xlfn.XLOOKUP(Table1[[#This Row],[Shipment_ID]],A:A,E:E)</f>
        <v>COSCO</v>
      </c>
      <c r="AB4584" s="5">
        <f t="shared" si="71"/>
        <v>5934.99</v>
      </c>
    </row>
    <row r="4585" spans="1:28">
      <c r="A4585" t="s">
        <v>4779</v>
      </c>
      <c r="B4585" s="1">
        <v>46059</v>
      </c>
      <c r="C4585" t="s">
        <v>29</v>
      </c>
      <c r="D4585" t="s">
        <v>30</v>
      </c>
      <c r="E4585" t="s">
        <v>42</v>
      </c>
      <c r="F4585" t="s">
        <v>32</v>
      </c>
      <c r="G4585" t="s">
        <v>90</v>
      </c>
      <c r="H4585">
        <v>24.55</v>
      </c>
      <c r="I4585">
        <v>1525</v>
      </c>
      <c r="J4585">
        <v>99.76</v>
      </c>
      <c r="K4585">
        <v>5</v>
      </c>
      <c r="L4585" t="s">
        <v>34</v>
      </c>
      <c r="M4585" t="s">
        <v>45</v>
      </c>
      <c r="N4585">
        <v>58866.2</v>
      </c>
      <c r="O4585" t="s">
        <v>168</v>
      </c>
      <c r="P4585" t="s">
        <v>62</v>
      </c>
      <c r="Q4585">
        <v>84.09</v>
      </c>
      <c r="R4585">
        <v>4032</v>
      </c>
      <c r="S4585">
        <v>3780.16</v>
      </c>
      <c r="T4585">
        <v>8354.1</v>
      </c>
      <c r="U4585" t="str">
        <f>TEXT(Table1[[#This Row],[Booking_Date]],"mmm")</f>
        <v>Feb</v>
      </c>
      <c r="V4585">
        <f>YEAR(Table1[[#This Row],[Booking_Date]])</f>
        <v>2026</v>
      </c>
      <c r="W4585" t="s">
        <v>38</v>
      </c>
      <c r="X4585" t="str">
        <f>IF(Table1[[#This Row],[Freight_Cost]]&gt;50000,"High","Low")</f>
        <v>High</v>
      </c>
      <c r="Y4585" s="5" t="str">
        <f>IF(Table1[[#This Row],[Profit]]&gt;10000,"Good","Average")</f>
        <v>Average</v>
      </c>
      <c r="Z4585" s="5" t="str" cm="1">
        <f t="array" ref="Z4585">_xlfn.IFS(K4585&lt;=5,"Excellent",K4585&lt;=10,"Good",TRUE,"Delayed")</f>
        <v>Excellent</v>
      </c>
      <c r="AA4585" s="5" t="str">
        <f>_xlfn.XLOOKUP(Table1[[#This Row],[Shipment_ID]],A:A,E:E)</f>
        <v>CMA CGM</v>
      </c>
      <c r="AB4585" s="5">
        <f t="shared" si="71"/>
        <v>8354.1</v>
      </c>
    </row>
    <row r="4586" spans="1:28">
      <c r="A4586" t="s">
        <v>4780</v>
      </c>
      <c r="B4586" s="1">
        <v>45374</v>
      </c>
      <c r="C4586" t="s">
        <v>29</v>
      </c>
      <c r="D4586" t="s">
        <v>65</v>
      </c>
      <c r="E4586" t="s">
        <v>83</v>
      </c>
      <c r="F4586" t="s">
        <v>32</v>
      </c>
      <c r="G4586" t="s">
        <v>33</v>
      </c>
      <c r="H4586">
        <v>25.16</v>
      </c>
      <c r="I4586">
        <v>1276</v>
      </c>
      <c r="J4586">
        <v>99.77</v>
      </c>
      <c r="K4586">
        <v>4</v>
      </c>
      <c r="L4586" t="s">
        <v>68</v>
      </c>
      <c r="M4586" t="s">
        <v>35</v>
      </c>
      <c r="N4586">
        <v>56428.4</v>
      </c>
      <c r="O4586" t="s">
        <v>113</v>
      </c>
      <c r="P4586" t="s">
        <v>47</v>
      </c>
      <c r="Q4586">
        <v>88.83</v>
      </c>
      <c r="R4586">
        <v>3558.4</v>
      </c>
      <c r="S4586">
        <v>3305.78</v>
      </c>
      <c r="T4586">
        <v>6606.33</v>
      </c>
      <c r="U4586" t="str">
        <f>TEXT(Table1[[#This Row],[Booking_Date]],"mmm")</f>
        <v>Mar</v>
      </c>
      <c r="V4586">
        <f>YEAR(Table1[[#This Row],[Booking_Date]])</f>
        <v>2024</v>
      </c>
      <c r="W4586" t="s">
        <v>38</v>
      </c>
      <c r="X4586" t="str">
        <f>IF(Table1[[#This Row],[Freight_Cost]]&gt;50000,"High","Low")</f>
        <v>High</v>
      </c>
      <c r="Y4586" s="5" t="str">
        <f>IF(Table1[[#This Row],[Profit]]&gt;10000,"Good","Average")</f>
        <v>Average</v>
      </c>
      <c r="Z4586" s="5" t="str" cm="1">
        <f t="array" ref="Z4586">_xlfn.IFS(K4586&lt;=5,"Excellent",K4586&lt;=10,"Good",TRUE,"Delayed")</f>
        <v>Excellent</v>
      </c>
      <c r="AA4586" s="5" t="str">
        <f>_xlfn.XLOOKUP(Table1[[#This Row],[Shipment_ID]],A:A,E:E)</f>
        <v>MSC</v>
      </c>
      <c r="AB4586" s="5">
        <f t="shared" si="71"/>
        <v>6606.33</v>
      </c>
    </row>
    <row r="4587" spans="1:28">
      <c r="A4587" t="s">
        <v>4781</v>
      </c>
      <c r="B4587" s="1">
        <v>45697</v>
      </c>
      <c r="C4587" t="s">
        <v>64</v>
      </c>
      <c r="D4587" t="s">
        <v>51</v>
      </c>
      <c r="E4587" t="s">
        <v>83</v>
      </c>
      <c r="F4587" t="s">
        <v>58</v>
      </c>
      <c r="G4587" t="s">
        <v>33</v>
      </c>
      <c r="H4587">
        <v>26.47</v>
      </c>
      <c r="I4587">
        <v>2215</v>
      </c>
      <c r="J4587">
        <v>87.73</v>
      </c>
      <c r="K4587">
        <v>7</v>
      </c>
      <c r="L4587" t="s">
        <v>44</v>
      </c>
      <c r="M4587" t="s">
        <v>60</v>
      </c>
      <c r="N4587">
        <v>72930.600000000006</v>
      </c>
      <c r="O4587" t="s">
        <v>111</v>
      </c>
      <c r="P4587" t="s">
        <v>78</v>
      </c>
      <c r="Q4587">
        <v>84.28</v>
      </c>
      <c r="R4587">
        <v>5488.8</v>
      </c>
      <c r="S4587">
        <v>2013.46</v>
      </c>
      <c r="T4587">
        <v>7316.17</v>
      </c>
      <c r="U4587" t="str">
        <f>TEXT(Table1[[#This Row],[Booking_Date]],"mmm")</f>
        <v>Feb</v>
      </c>
      <c r="V4587">
        <f>YEAR(Table1[[#This Row],[Booking_Date]])</f>
        <v>2025</v>
      </c>
      <c r="W4587" t="s">
        <v>38</v>
      </c>
      <c r="X4587" t="str">
        <f>IF(Table1[[#This Row],[Freight_Cost]]&gt;50000,"High","Low")</f>
        <v>High</v>
      </c>
      <c r="Y4587" s="5" t="str">
        <f>IF(Table1[[#This Row],[Profit]]&gt;10000,"Good","Average")</f>
        <v>Average</v>
      </c>
      <c r="Z4587" s="5" t="str" cm="1">
        <f t="array" ref="Z4587">_xlfn.IFS(K4587&lt;=5,"Excellent",K4587&lt;=10,"Good",TRUE,"Delayed")</f>
        <v>Good</v>
      </c>
      <c r="AA4587" s="5" t="str">
        <f>_xlfn.XLOOKUP(Table1[[#This Row],[Shipment_ID]],A:A,E:E)</f>
        <v>MSC</v>
      </c>
      <c r="AB4587" s="5">
        <f t="shared" si="71"/>
        <v>7316.17</v>
      </c>
    </row>
    <row r="4588" spans="1:28">
      <c r="A4588" t="s">
        <v>4782</v>
      </c>
      <c r="B4588" s="1">
        <v>45470</v>
      </c>
      <c r="C4588" t="s">
        <v>40</v>
      </c>
      <c r="D4588" t="s">
        <v>51</v>
      </c>
      <c r="E4588" t="s">
        <v>83</v>
      </c>
      <c r="F4588" t="s">
        <v>58</v>
      </c>
      <c r="G4588" t="s">
        <v>90</v>
      </c>
      <c r="H4588">
        <v>20.48</v>
      </c>
      <c r="I4588">
        <v>892</v>
      </c>
      <c r="J4588">
        <v>86.06</v>
      </c>
      <c r="K4588">
        <v>4</v>
      </c>
      <c r="L4588" t="s">
        <v>34</v>
      </c>
      <c r="M4588" t="s">
        <v>45</v>
      </c>
      <c r="N4588">
        <v>57963.199999999997</v>
      </c>
      <c r="O4588" t="s">
        <v>80</v>
      </c>
      <c r="P4588" t="s">
        <v>37</v>
      </c>
      <c r="Q4588">
        <v>88.52</v>
      </c>
      <c r="R4588">
        <v>2603.1999999999998</v>
      </c>
      <c r="S4588">
        <v>4413.6400000000003</v>
      </c>
      <c r="T4588">
        <v>9776.15</v>
      </c>
      <c r="U4588" t="str">
        <f>TEXT(Table1[[#This Row],[Booking_Date]],"mmm")</f>
        <v>Jun</v>
      </c>
      <c r="V4588">
        <f>YEAR(Table1[[#This Row],[Booking_Date]])</f>
        <v>2024</v>
      </c>
      <c r="W4588" t="s">
        <v>75</v>
      </c>
      <c r="X4588" t="str">
        <f>IF(Table1[[#This Row],[Freight_Cost]]&gt;50000,"High","Low")</f>
        <v>High</v>
      </c>
      <c r="Y4588" s="5" t="str">
        <f>IF(Table1[[#This Row],[Profit]]&gt;10000,"Good","Average")</f>
        <v>Average</v>
      </c>
      <c r="Z4588" s="5" t="str" cm="1">
        <f t="array" ref="Z4588">_xlfn.IFS(K4588&lt;=5,"Excellent",K4588&lt;=10,"Good",TRUE,"Delayed")</f>
        <v>Excellent</v>
      </c>
      <c r="AA4588" s="5" t="str">
        <f>_xlfn.XLOOKUP(Table1[[#This Row],[Shipment_ID]],A:A,E:E)</f>
        <v>MSC</v>
      </c>
      <c r="AB4588" s="5">
        <f t="shared" si="71"/>
        <v>9776.15</v>
      </c>
    </row>
    <row r="4589" spans="1:28">
      <c r="A4589" t="s">
        <v>4783</v>
      </c>
      <c r="B4589" s="1">
        <v>45787</v>
      </c>
      <c r="C4589" t="s">
        <v>29</v>
      </c>
      <c r="D4589" t="s">
        <v>41</v>
      </c>
      <c r="E4589" t="s">
        <v>42</v>
      </c>
      <c r="F4589" t="s">
        <v>58</v>
      </c>
      <c r="G4589" t="s">
        <v>90</v>
      </c>
      <c r="H4589">
        <v>22.9</v>
      </c>
      <c r="I4589">
        <v>2309</v>
      </c>
      <c r="J4589">
        <v>94.77</v>
      </c>
      <c r="K4589">
        <v>5</v>
      </c>
      <c r="L4589" t="s">
        <v>68</v>
      </c>
      <c r="M4589" t="s">
        <v>45</v>
      </c>
      <c r="N4589">
        <v>75690.399999999994</v>
      </c>
      <c r="O4589" t="s">
        <v>283</v>
      </c>
      <c r="P4589" t="s">
        <v>47</v>
      </c>
      <c r="Q4589">
        <v>83.76</v>
      </c>
      <c r="R4589">
        <v>5534</v>
      </c>
      <c r="S4589">
        <v>2824.02</v>
      </c>
      <c r="T4589">
        <v>10283.34</v>
      </c>
      <c r="U4589" t="str">
        <f>TEXT(Table1[[#This Row],[Booking_Date]],"mmm")</f>
        <v>May</v>
      </c>
      <c r="V4589">
        <f>YEAR(Table1[[#This Row],[Booking_Date]])</f>
        <v>2025</v>
      </c>
      <c r="W4589" t="s">
        <v>75</v>
      </c>
      <c r="X4589" t="str">
        <f>IF(Table1[[#This Row],[Freight_Cost]]&gt;50000,"High","Low")</f>
        <v>High</v>
      </c>
      <c r="Y4589" s="5" t="str">
        <f>IF(Table1[[#This Row],[Profit]]&gt;10000,"Good","Average")</f>
        <v>Good</v>
      </c>
      <c r="Z4589" s="5" t="str" cm="1">
        <f t="array" ref="Z4589">_xlfn.IFS(K4589&lt;=5,"Excellent",K4589&lt;=10,"Good",TRUE,"Delayed")</f>
        <v>Excellent</v>
      </c>
      <c r="AA4589" s="5" t="str">
        <f>_xlfn.XLOOKUP(Table1[[#This Row],[Shipment_ID]],A:A,E:E)</f>
        <v>CMA CGM</v>
      </c>
      <c r="AB4589" s="5">
        <f t="shared" si="71"/>
        <v>10283.34</v>
      </c>
    </row>
    <row r="4590" spans="1:28">
      <c r="A4590" t="s">
        <v>4784</v>
      </c>
      <c r="B4590" s="1">
        <v>45724</v>
      </c>
      <c r="C4590" t="s">
        <v>64</v>
      </c>
      <c r="D4590" t="s">
        <v>72</v>
      </c>
      <c r="E4590" t="s">
        <v>83</v>
      </c>
      <c r="F4590" t="s">
        <v>58</v>
      </c>
      <c r="G4590" t="s">
        <v>59</v>
      </c>
      <c r="H4590">
        <v>27.23</v>
      </c>
      <c r="I4590">
        <v>908</v>
      </c>
      <c r="J4590">
        <v>97.3</v>
      </c>
      <c r="K4590">
        <v>4</v>
      </c>
      <c r="L4590" t="s">
        <v>44</v>
      </c>
      <c r="M4590" t="s">
        <v>60</v>
      </c>
      <c r="N4590">
        <v>59079</v>
      </c>
      <c r="O4590" t="s">
        <v>191</v>
      </c>
      <c r="P4590" t="s">
        <v>37</v>
      </c>
      <c r="Q4590">
        <v>83.38</v>
      </c>
      <c r="R4590">
        <v>2905.2</v>
      </c>
      <c r="S4590">
        <v>2209.3200000000002</v>
      </c>
      <c r="T4590">
        <v>9671.99</v>
      </c>
      <c r="U4590" t="str">
        <f>TEXT(Table1[[#This Row],[Booking_Date]],"mmm")</f>
        <v>Mar</v>
      </c>
      <c r="V4590">
        <f>YEAR(Table1[[#This Row],[Booking_Date]])</f>
        <v>2025</v>
      </c>
      <c r="W4590" t="s">
        <v>38</v>
      </c>
      <c r="X4590" t="str">
        <f>IF(Table1[[#This Row],[Freight_Cost]]&gt;50000,"High","Low")</f>
        <v>High</v>
      </c>
      <c r="Y4590" s="5" t="str">
        <f>IF(Table1[[#This Row],[Profit]]&gt;10000,"Good","Average")</f>
        <v>Average</v>
      </c>
      <c r="Z4590" s="5" t="str" cm="1">
        <f t="array" ref="Z4590">_xlfn.IFS(K4590&lt;=5,"Excellent",K4590&lt;=10,"Good",TRUE,"Delayed")</f>
        <v>Excellent</v>
      </c>
      <c r="AA4590" s="5" t="str">
        <f>_xlfn.XLOOKUP(Table1[[#This Row],[Shipment_ID]],A:A,E:E)</f>
        <v>MSC</v>
      </c>
      <c r="AB4590" s="5">
        <f t="shared" si="71"/>
        <v>9671.99</v>
      </c>
    </row>
    <row r="4591" spans="1:28">
      <c r="A4591" t="s">
        <v>4785</v>
      </c>
      <c r="B4591" s="1">
        <v>45512</v>
      </c>
      <c r="C4591" t="s">
        <v>50</v>
      </c>
      <c r="D4591" t="s">
        <v>108</v>
      </c>
      <c r="E4591" t="s">
        <v>57</v>
      </c>
      <c r="F4591" t="s">
        <v>32</v>
      </c>
      <c r="G4591" t="s">
        <v>52</v>
      </c>
      <c r="H4591">
        <v>23.64</v>
      </c>
      <c r="I4591">
        <v>661</v>
      </c>
      <c r="J4591">
        <v>99.4</v>
      </c>
      <c r="K4591">
        <v>3</v>
      </c>
      <c r="L4591" t="s">
        <v>34</v>
      </c>
      <c r="M4591" t="s">
        <v>45</v>
      </c>
      <c r="N4591">
        <v>47636</v>
      </c>
      <c r="O4591" t="s">
        <v>479</v>
      </c>
      <c r="P4591" t="s">
        <v>70</v>
      </c>
      <c r="Q4591">
        <v>85.6</v>
      </c>
      <c r="R4591">
        <v>2267.6</v>
      </c>
      <c r="S4591">
        <v>2164.0500000000002</v>
      </c>
      <c r="T4591">
        <v>8379.15</v>
      </c>
      <c r="U4591" t="str">
        <f>TEXT(Table1[[#This Row],[Booking_Date]],"mmm")</f>
        <v>Aug</v>
      </c>
      <c r="V4591">
        <f>YEAR(Table1[[#This Row],[Booking_Date]])</f>
        <v>2024</v>
      </c>
      <c r="W4591" t="s">
        <v>48</v>
      </c>
      <c r="X4591" t="str">
        <f>IF(Table1[[#This Row],[Freight_Cost]]&gt;50000,"High","Low")</f>
        <v>Low</v>
      </c>
      <c r="Y4591" s="5" t="str">
        <f>IF(Table1[[#This Row],[Profit]]&gt;10000,"Good","Average")</f>
        <v>Average</v>
      </c>
      <c r="Z4591" s="5" t="str" cm="1">
        <f t="array" ref="Z4591">_xlfn.IFS(K4591&lt;=5,"Excellent",K4591&lt;=10,"Good",TRUE,"Delayed")</f>
        <v>Excellent</v>
      </c>
      <c r="AA4591" s="5" t="str">
        <f>_xlfn.XLOOKUP(Table1[[#This Row],[Shipment_ID]],A:A,E:E)</f>
        <v>Evergreen</v>
      </c>
      <c r="AB4591" s="5">
        <f t="shared" si="71"/>
        <v>8379.15</v>
      </c>
    </row>
    <row r="4592" spans="1:28">
      <c r="A4592" t="s">
        <v>4786</v>
      </c>
      <c r="B4592" s="1">
        <v>45334</v>
      </c>
      <c r="C4592" t="s">
        <v>89</v>
      </c>
      <c r="D4592" t="s">
        <v>30</v>
      </c>
      <c r="E4592" t="s">
        <v>42</v>
      </c>
      <c r="F4592" t="s">
        <v>32</v>
      </c>
      <c r="G4592" t="s">
        <v>59</v>
      </c>
      <c r="H4592">
        <v>23.4</v>
      </c>
      <c r="I4592">
        <v>2189</v>
      </c>
      <c r="J4592">
        <v>98.35</v>
      </c>
      <c r="K4592">
        <v>6</v>
      </c>
      <c r="L4592" t="s">
        <v>44</v>
      </c>
      <c r="M4592" t="s">
        <v>35</v>
      </c>
      <c r="N4592">
        <v>63130</v>
      </c>
      <c r="O4592" t="s">
        <v>324</v>
      </c>
      <c r="P4592" t="s">
        <v>78</v>
      </c>
      <c r="Q4592">
        <v>86.46</v>
      </c>
      <c r="R4592">
        <v>5314</v>
      </c>
      <c r="S4592">
        <v>4751.7</v>
      </c>
      <c r="T4592">
        <v>7932.65</v>
      </c>
      <c r="U4592" t="str">
        <f>TEXT(Table1[[#This Row],[Booking_Date]],"mmm")</f>
        <v>Feb</v>
      </c>
      <c r="V4592">
        <f>YEAR(Table1[[#This Row],[Booking_Date]])</f>
        <v>2024</v>
      </c>
      <c r="W4592" t="s">
        <v>38</v>
      </c>
      <c r="X4592" t="str">
        <f>IF(Table1[[#This Row],[Freight_Cost]]&gt;50000,"High","Low")</f>
        <v>High</v>
      </c>
      <c r="Y4592" s="5" t="str">
        <f>IF(Table1[[#This Row],[Profit]]&gt;10000,"Good","Average")</f>
        <v>Average</v>
      </c>
      <c r="Z4592" s="5" t="str" cm="1">
        <f t="array" ref="Z4592">_xlfn.IFS(K4592&lt;=5,"Excellent",K4592&lt;=10,"Good",TRUE,"Delayed")</f>
        <v>Good</v>
      </c>
      <c r="AA4592" s="5" t="str">
        <f>_xlfn.XLOOKUP(Table1[[#This Row],[Shipment_ID]],A:A,E:E)</f>
        <v>CMA CGM</v>
      </c>
      <c r="AB4592" s="5">
        <f t="shared" si="71"/>
        <v>7932.65</v>
      </c>
    </row>
    <row r="4593" spans="1:28">
      <c r="A4593" t="s">
        <v>4787</v>
      </c>
      <c r="B4593" s="1">
        <v>45917</v>
      </c>
      <c r="C4593" t="s">
        <v>89</v>
      </c>
      <c r="D4593" t="s">
        <v>108</v>
      </c>
      <c r="E4593" t="s">
        <v>66</v>
      </c>
      <c r="F4593" t="s">
        <v>32</v>
      </c>
      <c r="G4593" t="s">
        <v>33</v>
      </c>
      <c r="H4593">
        <v>15.24</v>
      </c>
      <c r="I4593">
        <v>1817</v>
      </c>
      <c r="J4593">
        <v>88.99</v>
      </c>
      <c r="K4593">
        <v>6</v>
      </c>
      <c r="L4593" t="s">
        <v>68</v>
      </c>
      <c r="M4593" t="s">
        <v>35</v>
      </c>
      <c r="N4593">
        <v>52698.8</v>
      </c>
      <c r="O4593" t="s">
        <v>272</v>
      </c>
      <c r="P4593" t="s">
        <v>37</v>
      </c>
      <c r="Q4593">
        <v>81.150000000000006</v>
      </c>
      <c r="R4593">
        <v>4243.6000000000004</v>
      </c>
      <c r="S4593">
        <v>1664.05</v>
      </c>
      <c r="T4593">
        <v>9373.26</v>
      </c>
      <c r="U4593" t="str">
        <f>TEXT(Table1[[#This Row],[Booking_Date]],"mmm")</f>
        <v>Sep</v>
      </c>
      <c r="V4593">
        <f>YEAR(Table1[[#This Row],[Booking_Date]])</f>
        <v>2025</v>
      </c>
      <c r="W4593" t="s">
        <v>48</v>
      </c>
      <c r="X4593" t="str">
        <f>IF(Table1[[#This Row],[Freight_Cost]]&gt;50000,"High","Low")</f>
        <v>High</v>
      </c>
      <c r="Y4593" s="5" t="str">
        <f>IF(Table1[[#This Row],[Profit]]&gt;10000,"Good","Average")</f>
        <v>Average</v>
      </c>
      <c r="Z4593" s="5" t="str" cm="1">
        <f t="array" ref="Z4593">_xlfn.IFS(K4593&lt;=5,"Excellent",K4593&lt;=10,"Good",TRUE,"Delayed")</f>
        <v>Good</v>
      </c>
      <c r="AA4593" s="5" t="str">
        <f>_xlfn.XLOOKUP(Table1[[#This Row],[Shipment_ID]],A:A,E:E)</f>
        <v>COSCO</v>
      </c>
      <c r="AB4593" s="5">
        <f t="shared" si="71"/>
        <v>9373.26</v>
      </c>
    </row>
    <row r="4594" spans="1:28">
      <c r="A4594" t="s">
        <v>4788</v>
      </c>
      <c r="B4594" s="1">
        <v>45931</v>
      </c>
      <c r="C4594" t="s">
        <v>89</v>
      </c>
      <c r="D4594" t="s">
        <v>51</v>
      </c>
      <c r="E4594" t="s">
        <v>31</v>
      </c>
      <c r="F4594" t="s">
        <v>32</v>
      </c>
      <c r="G4594" t="s">
        <v>67</v>
      </c>
      <c r="H4594">
        <v>24.68</v>
      </c>
      <c r="I4594">
        <v>1190</v>
      </c>
      <c r="J4594">
        <v>104.95</v>
      </c>
      <c r="K4594">
        <v>4</v>
      </c>
      <c r="L4594" t="s">
        <v>44</v>
      </c>
      <c r="M4594" t="s">
        <v>45</v>
      </c>
      <c r="N4594">
        <v>50586</v>
      </c>
      <c r="O4594" t="s">
        <v>141</v>
      </c>
      <c r="P4594" t="s">
        <v>74</v>
      </c>
      <c r="Q4594">
        <v>85.99</v>
      </c>
      <c r="R4594">
        <v>3367.2</v>
      </c>
      <c r="S4594">
        <v>3192.28</v>
      </c>
      <c r="T4594">
        <v>7013.6</v>
      </c>
      <c r="U4594" t="str">
        <f>TEXT(Table1[[#This Row],[Booking_Date]],"mmm")</f>
        <v>Oct</v>
      </c>
      <c r="V4594">
        <f>YEAR(Table1[[#This Row],[Booking_Date]])</f>
        <v>2025</v>
      </c>
      <c r="W4594" t="s">
        <v>104</v>
      </c>
      <c r="X4594" t="str">
        <f>IF(Table1[[#This Row],[Freight_Cost]]&gt;50000,"High","Low")</f>
        <v>High</v>
      </c>
      <c r="Y4594" s="5" t="str">
        <f>IF(Table1[[#This Row],[Profit]]&gt;10000,"Good","Average")</f>
        <v>Average</v>
      </c>
      <c r="Z4594" s="5" t="str" cm="1">
        <f t="array" ref="Z4594">_xlfn.IFS(K4594&lt;=5,"Excellent",K4594&lt;=10,"Good",TRUE,"Delayed")</f>
        <v>Excellent</v>
      </c>
      <c r="AA4594" s="5" t="str">
        <f>_xlfn.XLOOKUP(Table1[[#This Row],[Shipment_ID]],A:A,E:E)</f>
        <v>Hapag-Lloyd</v>
      </c>
      <c r="AB4594" s="5">
        <f t="shared" si="71"/>
        <v>7013.6</v>
      </c>
    </row>
    <row r="4595" spans="1:28">
      <c r="A4595" t="s">
        <v>4789</v>
      </c>
      <c r="B4595" s="1">
        <v>45775</v>
      </c>
      <c r="C4595" t="s">
        <v>89</v>
      </c>
      <c r="D4595" t="s">
        <v>41</v>
      </c>
      <c r="E4595" t="s">
        <v>66</v>
      </c>
      <c r="F4595" t="s">
        <v>32</v>
      </c>
      <c r="G4595" t="s">
        <v>90</v>
      </c>
      <c r="H4595">
        <v>10.7</v>
      </c>
      <c r="I4595">
        <v>2010</v>
      </c>
      <c r="J4595">
        <v>90.99</v>
      </c>
      <c r="K4595">
        <v>6</v>
      </c>
      <c r="L4595" t="s">
        <v>44</v>
      </c>
      <c r="M4595" t="s">
        <v>45</v>
      </c>
      <c r="N4595">
        <v>46168.800000000003</v>
      </c>
      <c r="O4595" t="s">
        <v>268</v>
      </c>
      <c r="P4595" t="s">
        <v>78</v>
      </c>
      <c r="Q4595">
        <v>81.25</v>
      </c>
      <c r="R4595">
        <v>4448</v>
      </c>
      <c r="S4595">
        <v>2010.72</v>
      </c>
      <c r="T4595">
        <v>5311.75</v>
      </c>
      <c r="U4595" t="str">
        <f>TEXT(Table1[[#This Row],[Booking_Date]],"mmm")</f>
        <v>Apr</v>
      </c>
      <c r="V4595">
        <f>YEAR(Table1[[#This Row],[Booking_Date]])</f>
        <v>2025</v>
      </c>
      <c r="W4595" t="s">
        <v>75</v>
      </c>
      <c r="X4595" t="str">
        <f>IF(Table1[[#This Row],[Freight_Cost]]&gt;50000,"High","Low")</f>
        <v>Low</v>
      </c>
      <c r="Y4595" s="5" t="str">
        <f>IF(Table1[[#This Row],[Profit]]&gt;10000,"Good","Average")</f>
        <v>Average</v>
      </c>
      <c r="Z4595" s="5" t="str" cm="1">
        <f t="array" ref="Z4595">_xlfn.IFS(K4595&lt;=5,"Excellent",K4595&lt;=10,"Good",TRUE,"Delayed")</f>
        <v>Good</v>
      </c>
      <c r="AA4595" s="5" t="str">
        <f>_xlfn.XLOOKUP(Table1[[#This Row],[Shipment_ID]],A:A,E:E)</f>
        <v>COSCO</v>
      </c>
      <c r="AB4595" s="5">
        <f t="shared" si="71"/>
        <v>5311.75</v>
      </c>
    </row>
    <row r="4596" spans="1:28">
      <c r="A4596" t="s">
        <v>4790</v>
      </c>
      <c r="B4596" s="1">
        <v>46095</v>
      </c>
      <c r="C4596" t="s">
        <v>29</v>
      </c>
      <c r="D4596" t="s">
        <v>51</v>
      </c>
      <c r="E4596" t="s">
        <v>83</v>
      </c>
      <c r="F4596" t="s">
        <v>32</v>
      </c>
      <c r="G4596" t="s">
        <v>43</v>
      </c>
      <c r="H4596">
        <v>10.32</v>
      </c>
      <c r="I4596">
        <v>2521</v>
      </c>
      <c r="J4596">
        <v>90.3</v>
      </c>
      <c r="K4596">
        <v>7</v>
      </c>
      <c r="L4596" t="s">
        <v>44</v>
      </c>
      <c r="M4596" t="s">
        <v>60</v>
      </c>
      <c r="N4596">
        <v>50376</v>
      </c>
      <c r="O4596" t="s">
        <v>593</v>
      </c>
      <c r="P4596" t="s">
        <v>54</v>
      </c>
      <c r="Q4596">
        <v>81.78</v>
      </c>
      <c r="R4596">
        <v>5454.8</v>
      </c>
      <c r="S4596">
        <v>1930.52</v>
      </c>
      <c r="T4596">
        <v>4174.83</v>
      </c>
      <c r="U4596" t="str">
        <f>TEXT(Table1[[#This Row],[Booking_Date]],"mmm")</f>
        <v>Mar</v>
      </c>
      <c r="V4596">
        <f>YEAR(Table1[[#This Row],[Booking_Date]])</f>
        <v>2026</v>
      </c>
      <c r="W4596" t="s">
        <v>38</v>
      </c>
      <c r="X4596" t="str">
        <f>IF(Table1[[#This Row],[Freight_Cost]]&gt;50000,"High","Low")</f>
        <v>High</v>
      </c>
      <c r="Y4596" s="5" t="str">
        <f>IF(Table1[[#This Row],[Profit]]&gt;10000,"Good","Average")</f>
        <v>Average</v>
      </c>
      <c r="Z4596" s="5" t="str" cm="1">
        <f t="array" ref="Z4596">_xlfn.IFS(K4596&lt;=5,"Excellent",K4596&lt;=10,"Good",TRUE,"Delayed")</f>
        <v>Good</v>
      </c>
      <c r="AA4596" s="5" t="str">
        <f>_xlfn.XLOOKUP(Table1[[#This Row],[Shipment_ID]],A:A,E:E)</f>
        <v>MSC</v>
      </c>
      <c r="AB4596" s="5">
        <f t="shared" si="71"/>
        <v>4174.83</v>
      </c>
    </row>
    <row r="4597" spans="1:28">
      <c r="A4597" t="s">
        <v>4791</v>
      </c>
      <c r="B4597" s="1">
        <v>45884</v>
      </c>
      <c r="C4597" t="s">
        <v>50</v>
      </c>
      <c r="D4597" t="s">
        <v>72</v>
      </c>
      <c r="E4597" t="s">
        <v>102</v>
      </c>
      <c r="F4597" t="s">
        <v>32</v>
      </c>
      <c r="G4597" t="s">
        <v>52</v>
      </c>
      <c r="H4597">
        <v>12.56</v>
      </c>
      <c r="I4597">
        <v>2371</v>
      </c>
      <c r="J4597">
        <v>100.02</v>
      </c>
      <c r="K4597">
        <v>6</v>
      </c>
      <c r="L4597" t="s">
        <v>44</v>
      </c>
      <c r="M4597" t="s">
        <v>45</v>
      </c>
      <c r="N4597">
        <v>53258.400000000001</v>
      </c>
      <c r="O4597" t="s">
        <v>85</v>
      </c>
      <c r="P4597" t="s">
        <v>74</v>
      </c>
      <c r="Q4597">
        <v>88.15</v>
      </c>
      <c r="R4597">
        <v>5244.4</v>
      </c>
      <c r="S4597">
        <v>2344.16</v>
      </c>
      <c r="T4597">
        <v>9225.83</v>
      </c>
      <c r="U4597" t="str">
        <f>TEXT(Table1[[#This Row],[Booking_Date]],"mmm")</f>
        <v>Aug</v>
      </c>
      <c r="V4597">
        <f>YEAR(Table1[[#This Row],[Booking_Date]])</f>
        <v>2025</v>
      </c>
      <c r="W4597" t="s">
        <v>48</v>
      </c>
      <c r="X4597" t="str">
        <f>IF(Table1[[#This Row],[Freight_Cost]]&gt;50000,"High","Low")</f>
        <v>High</v>
      </c>
      <c r="Y4597" s="5" t="str">
        <f>IF(Table1[[#This Row],[Profit]]&gt;10000,"Good","Average")</f>
        <v>Average</v>
      </c>
      <c r="Z4597" s="5" t="str" cm="1">
        <f t="array" ref="Z4597">_xlfn.IFS(K4597&lt;=5,"Excellent",K4597&lt;=10,"Good",TRUE,"Delayed")</f>
        <v>Good</v>
      </c>
      <c r="AA4597" s="5" t="str">
        <f>_xlfn.XLOOKUP(Table1[[#This Row],[Shipment_ID]],A:A,E:E)</f>
        <v>Maersk</v>
      </c>
      <c r="AB4597" s="5">
        <f t="shared" si="71"/>
        <v>9225.83</v>
      </c>
    </row>
    <row r="4598" spans="1:28">
      <c r="A4598" t="s">
        <v>4792</v>
      </c>
      <c r="B4598" s="1">
        <v>45780</v>
      </c>
      <c r="C4598" t="s">
        <v>64</v>
      </c>
      <c r="D4598" t="s">
        <v>108</v>
      </c>
      <c r="E4598" t="s">
        <v>57</v>
      </c>
      <c r="F4598" t="s">
        <v>58</v>
      </c>
      <c r="G4598" t="s">
        <v>90</v>
      </c>
      <c r="H4598">
        <v>15.18</v>
      </c>
      <c r="I4598">
        <v>611</v>
      </c>
      <c r="J4598">
        <v>95.77</v>
      </c>
      <c r="K4598">
        <v>3</v>
      </c>
      <c r="L4598" t="s">
        <v>44</v>
      </c>
      <c r="M4598" t="s">
        <v>35</v>
      </c>
      <c r="N4598">
        <v>48486.400000000001</v>
      </c>
      <c r="O4598" t="s">
        <v>170</v>
      </c>
      <c r="P4598" t="s">
        <v>54</v>
      </c>
      <c r="Q4598">
        <v>84.49</v>
      </c>
      <c r="R4598">
        <v>1829.2</v>
      </c>
      <c r="S4598">
        <v>2278.2199999999998</v>
      </c>
      <c r="T4598">
        <v>7903.65</v>
      </c>
      <c r="U4598" t="str">
        <f>TEXT(Table1[[#This Row],[Booking_Date]],"mmm")</f>
        <v>May</v>
      </c>
      <c r="V4598">
        <f>YEAR(Table1[[#This Row],[Booking_Date]])</f>
        <v>2025</v>
      </c>
      <c r="W4598" t="s">
        <v>75</v>
      </c>
      <c r="X4598" t="str">
        <f>IF(Table1[[#This Row],[Freight_Cost]]&gt;50000,"High","Low")</f>
        <v>Low</v>
      </c>
      <c r="Y4598" s="5" t="str">
        <f>IF(Table1[[#This Row],[Profit]]&gt;10000,"Good","Average")</f>
        <v>Average</v>
      </c>
      <c r="Z4598" s="5" t="str" cm="1">
        <f t="array" ref="Z4598">_xlfn.IFS(K4598&lt;=5,"Excellent",K4598&lt;=10,"Good",TRUE,"Delayed")</f>
        <v>Excellent</v>
      </c>
      <c r="AA4598" s="5" t="str">
        <f>_xlfn.XLOOKUP(Table1[[#This Row],[Shipment_ID]],A:A,E:E)</f>
        <v>Evergreen</v>
      </c>
      <c r="AB4598" s="5">
        <f t="shared" si="71"/>
        <v>7903.65</v>
      </c>
    </row>
    <row r="4599" spans="1:28">
      <c r="A4599" t="s">
        <v>4793</v>
      </c>
      <c r="B4599" s="1">
        <v>46180</v>
      </c>
      <c r="C4599" t="s">
        <v>89</v>
      </c>
      <c r="D4599" t="s">
        <v>51</v>
      </c>
      <c r="E4599" t="s">
        <v>102</v>
      </c>
      <c r="F4599" t="s">
        <v>58</v>
      </c>
      <c r="G4599" t="s">
        <v>52</v>
      </c>
      <c r="H4599">
        <v>11.85</v>
      </c>
      <c r="I4599">
        <v>830</v>
      </c>
      <c r="J4599">
        <v>92.65</v>
      </c>
      <c r="K4599">
        <v>4</v>
      </c>
      <c r="L4599" t="s">
        <v>68</v>
      </c>
      <c r="M4599" t="s">
        <v>60</v>
      </c>
      <c r="N4599">
        <v>46243</v>
      </c>
      <c r="O4599" t="s">
        <v>338</v>
      </c>
      <c r="P4599" t="s">
        <v>74</v>
      </c>
      <c r="Q4599">
        <v>84.74</v>
      </c>
      <c r="R4599">
        <v>2134</v>
      </c>
      <c r="S4599">
        <v>1942.54</v>
      </c>
      <c r="T4599">
        <v>6416.43</v>
      </c>
      <c r="U4599" t="str">
        <f>TEXT(Table1[[#This Row],[Booking_Date]],"mmm")</f>
        <v>Jun</v>
      </c>
      <c r="V4599">
        <f>YEAR(Table1[[#This Row],[Booking_Date]])</f>
        <v>2026</v>
      </c>
      <c r="W4599" t="s">
        <v>75</v>
      </c>
      <c r="X4599" t="str">
        <f>IF(Table1[[#This Row],[Freight_Cost]]&gt;50000,"High","Low")</f>
        <v>Low</v>
      </c>
      <c r="Y4599" s="5" t="str">
        <f>IF(Table1[[#This Row],[Profit]]&gt;10000,"Good","Average")</f>
        <v>Average</v>
      </c>
      <c r="Z4599" s="5" t="str" cm="1">
        <f t="array" ref="Z4599">_xlfn.IFS(K4599&lt;=5,"Excellent",K4599&lt;=10,"Good",TRUE,"Delayed")</f>
        <v>Excellent</v>
      </c>
      <c r="AA4599" s="5" t="str">
        <f>_xlfn.XLOOKUP(Table1[[#This Row],[Shipment_ID]],A:A,E:E)</f>
        <v>Maersk</v>
      </c>
      <c r="AB4599" s="5">
        <f t="shared" si="71"/>
        <v>6416.43</v>
      </c>
    </row>
    <row r="4600" spans="1:28">
      <c r="A4600" t="s">
        <v>4794</v>
      </c>
      <c r="B4600" s="1">
        <v>45567</v>
      </c>
      <c r="C4600" t="s">
        <v>115</v>
      </c>
      <c r="D4600" t="s">
        <v>56</v>
      </c>
      <c r="E4600" t="s">
        <v>83</v>
      </c>
      <c r="F4600" t="s">
        <v>32</v>
      </c>
      <c r="G4600" t="s">
        <v>43</v>
      </c>
      <c r="H4600">
        <v>26.41</v>
      </c>
      <c r="I4600">
        <v>656</v>
      </c>
      <c r="J4600">
        <v>88.34</v>
      </c>
      <c r="K4600">
        <v>2</v>
      </c>
      <c r="L4600" t="s">
        <v>68</v>
      </c>
      <c r="M4600" t="s">
        <v>60</v>
      </c>
      <c r="N4600">
        <v>44741.8</v>
      </c>
      <c r="O4600" t="s">
        <v>259</v>
      </c>
      <c r="P4600" t="s">
        <v>74</v>
      </c>
      <c r="Q4600">
        <v>88.05</v>
      </c>
      <c r="R4600">
        <v>2368.4</v>
      </c>
      <c r="S4600">
        <v>4723.8</v>
      </c>
      <c r="T4600">
        <v>7404.19</v>
      </c>
      <c r="U4600" t="str">
        <f>TEXT(Table1[[#This Row],[Booking_Date]],"mmm")</f>
        <v>Oct</v>
      </c>
      <c r="V4600">
        <f>YEAR(Table1[[#This Row],[Booking_Date]])</f>
        <v>2024</v>
      </c>
      <c r="W4600" t="s">
        <v>104</v>
      </c>
      <c r="X4600" t="str">
        <f>IF(Table1[[#This Row],[Freight_Cost]]&gt;50000,"High","Low")</f>
        <v>Low</v>
      </c>
      <c r="Y4600" s="5" t="str">
        <f>IF(Table1[[#This Row],[Profit]]&gt;10000,"Good","Average")</f>
        <v>Average</v>
      </c>
      <c r="Z4600" s="5" t="str" cm="1">
        <f t="array" ref="Z4600">_xlfn.IFS(K4600&lt;=5,"Excellent",K4600&lt;=10,"Good",TRUE,"Delayed")</f>
        <v>Excellent</v>
      </c>
      <c r="AA4600" s="5" t="str">
        <f>_xlfn.XLOOKUP(Table1[[#This Row],[Shipment_ID]],A:A,E:E)</f>
        <v>MSC</v>
      </c>
      <c r="AB4600" s="5">
        <f t="shared" si="71"/>
        <v>7404.19</v>
      </c>
    </row>
    <row r="4601" spans="1:28">
      <c r="A4601" t="s">
        <v>4795</v>
      </c>
      <c r="B4601" s="1">
        <v>45304</v>
      </c>
      <c r="C4601" t="s">
        <v>50</v>
      </c>
      <c r="D4601" t="s">
        <v>30</v>
      </c>
      <c r="E4601" t="s">
        <v>83</v>
      </c>
      <c r="F4601" t="s">
        <v>58</v>
      </c>
      <c r="G4601" t="s">
        <v>33</v>
      </c>
      <c r="H4601">
        <v>21.62</v>
      </c>
      <c r="I4601">
        <v>730</v>
      </c>
      <c r="J4601">
        <v>87.93</v>
      </c>
      <c r="K4601">
        <v>2</v>
      </c>
      <c r="L4601" t="s">
        <v>34</v>
      </c>
      <c r="M4601" t="s">
        <v>45</v>
      </c>
      <c r="N4601">
        <v>57269.599999999999</v>
      </c>
      <c r="O4601" t="s">
        <v>100</v>
      </c>
      <c r="P4601" t="s">
        <v>78</v>
      </c>
      <c r="Q4601">
        <v>87.32</v>
      </c>
      <c r="R4601">
        <v>2324.8000000000002</v>
      </c>
      <c r="S4601">
        <v>3139.95</v>
      </c>
      <c r="T4601">
        <v>6055.9</v>
      </c>
      <c r="U4601" t="str">
        <f>TEXT(Table1[[#This Row],[Booking_Date]],"mmm")</f>
        <v>Jan</v>
      </c>
      <c r="V4601">
        <f>YEAR(Table1[[#This Row],[Booking_Date]])</f>
        <v>2024</v>
      </c>
      <c r="W4601" t="s">
        <v>38</v>
      </c>
      <c r="X4601" t="str">
        <f>IF(Table1[[#This Row],[Freight_Cost]]&gt;50000,"High","Low")</f>
        <v>High</v>
      </c>
      <c r="Y4601" s="5" t="str">
        <f>IF(Table1[[#This Row],[Profit]]&gt;10000,"Good","Average")</f>
        <v>Average</v>
      </c>
      <c r="Z4601" s="5" t="str" cm="1">
        <f t="array" ref="Z4601">_xlfn.IFS(K4601&lt;=5,"Excellent",K4601&lt;=10,"Good",TRUE,"Delayed")</f>
        <v>Excellent</v>
      </c>
      <c r="AA4601" s="5" t="str">
        <f>_xlfn.XLOOKUP(Table1[[#This Row],[Shipment_ID]],A:A,E:E)</f>
        <v>MSC</v>
      </c>
      <c r="AB4601" s="5">
        <f t="shared" si="71"/>
        <v>6055.9</v>
      </c>
    </row>
    <row r="4602" spans="1:28">
      <c r="A4602" t="s">
        <v>4796</v>
      </c>
      <c r="B4602" s="1">
        <v>45639</v>
      </c>
      <c r="C4602" t="s">
        <v>115</v>
      </c>
      <c r="D4602" t="s">
        <v>51</v>
      </c>
      <c r="E4602" t="s">
        <v>42</v>
      </c>
      <c r="F4602" t="s">
        <v>58</v>
      </c>
      <c r="G4602" t="s">
        <v>67</v>
      </c>
      <c r="H4602">
        <v>22.62</v>
      </c>
      <c r="I4602">
        <v>2733</v>
      </c>
      <c r="J4602">
        <v>91.09</v>
      </c>
      <c r="K4602">
        <v>6</v>
      </c>
      <c r="L4602" t="s">
        <v>44</v>
      </c>
      <c r="M4602" t="s">
        <v>35</v>
      </c>
      <c r="N4602">
        <v>80084.800000000003</v>
      </c>
      <c r="O4602" t="s">
        <v>61</v>
      </c>
      <c r="P4602" t="s">
        <v>37</v>
      </c>
      <c r="Q4602">
        <v>84.02</v>
      </c>
      <c r="R4602">
        <v>6370.8</v>
      </c>
      <c r="S4602">
        <v>4308.3999999999996</v>
      </c>
      <c r="T4602">
        <v>9774.58</v>
      </c>
      <c r="U4602" t="str">
        <f>TEXT(Table1[[#This Row],[Booking_Date]],"mmm")</f>
        <v>Dec</v>
      </c>
      <c r="V4602">
        <f>YEAR(Table1[[#This Row],[Booking_Date]])</f>
        <v>2024</v>
      </c>
      <c r="W4602" t="s">
        <v>104</v>
      </c>
      <c r="X4602" t="str">
        <f>IF(Table1[[#This Row],[Freight_Cost]]&gt;50000,"High","Low")</f>
        <v>High</v>
      </c>
      <c r="Y4602" s="5" t="str">
        <f>IF(Table1[[#This Row],[Profit]]&gt;10000,"Good","Average")</f>
        <v>Average</v>
      </c>
      <c r="Z4602" s="5" t="str" cm="1">
        <f t="array" ref="Z4602">_xlfn.IFS(K4602&lt;=5,"Excellent",K4602&lt;=10,"Good",TRUE,"Delayed")</f>
        <v>Good</v>
      </c>
      <c r="AA4602" s="5" t="str">
        <f>_xlfn.XLOOKUP(Table1[[#This Row],[Shipment_ID]],A:A,E:E)</f>
        <v>CMA CGM</v>
      </c>
      <c r="AB4602" s="5">
        <f t="shared" si="71"/>
        <v>9774.58</v>
      </c>
    </row>
    <row r="4603" spans="1:28">
      <c r="A4603" t="s">
        <v>4797</v>
      </c>
      <c r="B4603" s="1">
        <v>45368</v>
      </c>
      <c r="C4603" t="s">
        <v>115</v>
      </c>
      <c r="D4603" t="s">
        <v>72</v>
      </c>
      <c r="E4603" t="s">
        <v>83</v>
      </c>
      <c r="F4603" t="s">
        <v>58</v>
      </c>
      <c r="G4603" t="s">
        <v>52</v>
      </c>
      <c r="H4603">
        <v>17.18</v>
      </c>
      <c r="I4603">
        <v>549</v>
      </c>
      <c r="J4603">
        <v>99.8</v>
      </c>
      <c r="K4603">
        <v>2</v>
      </c>
      <c r="L4603" t="s">
        <v>34</v>
      </c>
      <c r="M4603" t="s">
        <v>60</v>
      </c>
      <c r="N4603">
        <v>51026</v>
      </c>
      <c r="O4603" t="s">
        <v>531</v>
      </c>
      <c r="P4603" t="s">
        <v>37</v>
      </c>
      <c r="Q4603">
        <v>82.09</v>
      </c>
      <c r="R4603">
        <v>1785.2</v>
      </c>
      <c r="S4603">
        <v>4818.7700000000004</v>
      </c>
      <c r="T4603">
        <v>7347.81</v>
      </c>
      <c r="U4603" t="str">
        <f>TEXT(Table1[[#This Row],[Booking_Date]],"mmm")</f>
        <v>Mar</v>
      </c>
      <c r="V4603">
        <f>YEAR(Table1[[#This Row],[Booking_Date]])</f>
        <v>2024</v>
      </c>
      <c r="W4603" t="s">
        <v>38</v>
      </c>
      <c r="X4603" t="str">
        <f>IF(Table1[[#This Row],[Freight_Cost]]&gt;50000,"High","Low")</f>
        <v>High</v>
      </c>
      <c r="Y4603" s="5" t="str">
        <f>IF(Table1[[#This Row],[Profit]]&gt;10000,"Good","Average")</f>
        <v>Average</v>
      </c>
      <c r="Z4603" s="5" t="str" cm="1">
        <f t="array" ref="Z4603">_xlfn.IFS(K4603&lt;=5,"Excellent",K4603&lt;=10,"Good",TRUE,"Delayed")</f>
        <v>Excellent</v>
      </c>
      <c r="AA4603" s="5" t="str">
        <f>_xlfn.XLOOKUP(Table1[[#This Row],[Shipment_ID]],A:A,E:E)</f>
        <v>MSC</v>
      </c>
      <c r="AB4603" s="5">
        <f t="shared" si="71"/>
        <v>7347.81</v>
      </c>
    </row>
    <row r="4604" spans="1:28">
      <c r="A4604" t="s">
        <v>4798</v>
      </c>
      <c r="B4604" s="1">
        <v>45874</v>
      </c>
      <c r="C4604" t="s">
        <v>50</v>
      </c>
      <c r="D4604" t="s">
        <v>65</v>
      </c>
      <c r="E4604" t="s">
        <v>102</v>
      </c>
      <c r="F4604" t="s">
        <v>32</v>
      </c>
      <c r="G4604" t="s">
        <v>52</v>
      </c>
      <c r="H4604">
        <v>23.28</v>
      </c>
      <c r="I4604">
        <v>752</v>
      </c>
      <c r="J4604">
        <v>95.25</v>
      </c>
      <c r="K4604">
        <v>3</v>
      </c>
      <c r="L4604" t="s">
        <v>68</v>
      </c>
      <c r="M4604" t="s">
        <v>45</v>
      </c>
      <c r="N4604">
        <v>45406</v>
      </c>
      <c r="O4604" t="s">
        <v>137</v>
      </c>
      <c r="P4604" t="s">
        <v>54</v>
      </c>
      <c r="Q4604">
        <v>88.21</v>
      </c>
      <c r="R4604">
        <v>2435.1999999999998</v>
      </c>
      <c r="S4604">
        <v>3529.19</v>
      </c>
      <c r="T4604">
        <v>3726.59</v>
      </c>
      <c r="U4604" t="str">
        <f>TEXT(Table1[[#This Row],[Booking_Date]],"mmm")</f>
        <v>Aug</v>
      </c>
      <c r="V4604">
        <f>YEAR(Table1[[#This Row],[Booking_Date]])</f>
        <v>2025</v>
      </c>
      <c r="W4604" t="s">
        <v>48</v>
      </c>
      <c r="X4604" t="str">
        <f>IF(Table1[[#This Row],[Freight_Cost]]&gt;50000,"High","Low")</f>
        <v>Low</v>
      </c>
      <c r="Y4604" s="5" t="str">
        <f>IF(Table1[[#This Row],[Profit]]&gt;10000,"Good","Average")</f>
        <v>Average</v>
      </c>
      <c r="Z4604" s="5" t="str" cm="1">
        <f t="array" ref="Z4604">_xlfn.IFS(K4604&lt;=5,"Excellent",K4604&lt;=10,"Good",TRUE,"Delayed")</f>
        <v>Excellent</v>
      </c>
      <c r="AA4604" s="5" t="str">
        <f>_xlfn.XLOOKUP(Table1[[#This Row],[Shipment_ID]],A:A,E:E)</f>
        <v>Maersk</v>
      </c>
      <c r="AB4604" s="5">
        <f t="shared" si="71"/>
        <v>3726.59</v>
      </c>
    </row>
    <row r="4605" spans="1:28">
      <c r="A4605" t="s">
        <v>4799</v>
      </c>
      <c r="B4605" s="1">
        <v>45504</v>
      </c>
      <c r="C4605" t="s">
        <v>89</v>
      </c>
      <c r="D4605" t="s">
        <v>51</v>
      </c>
      <c r="E4605" t="s">
        <v>102</v>
      </c>
      <c r="F4605" t="s">
        <v>32</v>
      </c>
      <c r="G4605" t="s">
        <v>90</v>
      </c>
      <c r="H4605">
        <v>18.8</v>
      </c>
      <c r="I4605">
        <v>2201</v>
      </c>
      <c r="J4605">
        <v>85.72</v>
      </c>
      <c r="K4605">
        <v>6</v>
      </c>
      <c r="L4605" t="s">
        <v>34</v>
      </c>
      <c r="M4605" t="s">
        <v>35</v>
      </c>
      <c r="N4605">
        <v>62618.400000000001</v>
      </c>
      <c r="O4605" t="s">
        <v>304</v>
      </c>
      <c r="P4605" t="s">
        <v>47</v>
      </c>
      <c r="Q4605">
        <v>88.92</v>
      </c>
      <c r="R4605">
        <v>5154</v>
      </c>
      <c r="S4605">
        <v>1890.15</v>
      </c>
      <c r="T4605">
        <v>5766.26</v>
      </c>
      <c r="U4605" t="str">
        <f>TEXT(Table1[[#This Row],[Booking_Date]],"mmm")</f>
        <v>Jul</v>
      </c>
      <c r="V4605">
        <f>YEAR(Table1[[#This Row],[Booking_Date]])</f>
        <v>2024</v>
      </c>
      <c r="W4605" t="s">
        <v>48</v>
      </c>
      <c r="X4605" t="str">
        <f>IF(Table1[[#This Row],[Freight_Cost]]&gt;50000,"High","Low")</f>
        <v>High</v>
      </c>
      <c r="Y4605" s="5" t="str">
        <f>IF(Table1[[#This Row],[Profit]]&gt;10000,"Good","Average")</f>
        <v>Average</v>
      </c>
      <c r="Z4605" s="5" t="str" cm="1">
        <f t="array" ref="Z4605">_xlfn.IFS(K4605&lt;=5,"Excellent",K4605&lt;=10,"Good",TRUE,"Delayed")</f>
        <v>Good</v>
      </c>
      <c r="AA4605" s="5" t="str">
        <f>_xlfn.XLOOKUP(Table1[[#This Row],[Shipment_ID]],A:A,E:E)</f>
        <v>Maersk</v>
      </c>
      <c r="AB4605" s="5">
        <f t="shared" si="71"/>
        <v>5766.26</v>
      </c>
    </row>
    <row r="4606" spans="1:28">
      <c r="A4606" t="s">
        <v>4800</v>
      </c>
      <c r="B4606" s="1">
        <v>45372</v>
      </c>
      <c r="C4606" t="s">
        <v>89</v>
      </c>
      <c r="D4606" t="s">
        <v>56</v>
      </c>
      <c r="E4606" t="s">
        <v>83</v>
      </c>
      <c r="F4606" t="s">
        <v>32</v>
      </c>
      <c r="G4606" t="s">
        <v>90</v>
      </c>
      <c r="H4606">
        <v>24</v>
      </c>
      <c r="I4606">
        <v>1338</v>
      </c>
      <c r="J4606">
        <v>100.09</v>
      </c>
      <c r="K4606">
        <v>3</v>
      </c>
      <c r="L4606" t="s">
        <v>44</v>
      </c>
      <c r="M4606" t="s">
        <v>60</v>
      </c>
      <c r="N4606">
        <v>49666.8</v>
      </c>
      <c r="O4606" t="s">
        <v>211</v>
      </c>
      <c r="P4606" t="s">
        <v>54</v>
      </c>
      <c r="Q4606">
        <v>81.88</v>
      </c>
      <c r="R4606">
        <v>3636</v>
      </c>
      <c r="S4606">
        <v>3807.58</v>
      </c>
      <c r="T4606">
        <v>4496.53</v>
      </c>
      <c r="U4606" t="str">
        <f>TEXT(Table1[[#This Row],[Booking_Date]],"mmm")</f>
        <v>Mar</v>
      </c>
      <c r="V4606">
        <f>YEAR(Table1[[#This Row],[Booking_Date]])</f>
        <v>2024</v>
      </c>
      <c r="W4606" t="s">
        <v>38</v>
      </c>
      <c r="X4606" t="str">
        <f>IF(Table1[[#This Row],[Freight_Cost]]&gt;50000,"High","Low")</f>
        <v>Low</v>
      </c>
      <c r="Y4606" s="5" t="str">
        <f>IF(Table1[[#This Row],[Profit]]&gt;10000,"Good","Average")</f>
        <v>Average</v>
      </c>
      <c r="Z4606" s="5" t="str" cm="1">
        <f t="array" ref="Z4606">_xlfn.IFS(K4606&lt;=5,"Excellent",K4606&lt;=10,"Good",TRUE,"Delayed")</f>
        <v>Excellent</v>
      </c>
      <c r="AA4606" s="5" t="str">
        <f>_xlfn.XLOOKUP(Table1[[#This Row],[Shipment_ID]],A:A,E:E)</f>
        <v>MSC</v>
      </c>
      <c r="AB4606" s="5">
        <f t="shared" si="71"/>
        <v>4496.53</v>
      </c>
    </row>
    <row r="4607" spans="1:28">
      <c r="A4607" t="s">
        <v>4801</v>
      </c>
      <c r="B4607" s="1">
        <v>45809</v>
      </c>
      <c r="C4607" t="s">
        <v>50</v>
      </c>
      <c r="D4607" t="s">
        <v>41</v>
      </c>
      <c r="E4607" t="s">
        <v>66</v>
      </c>
      <c r="F4607" t="s">
        <v>58</v>
      </c>
      <c r="G4607" t="s">
        <v>33</v>
      </c>
      <c r="H4607">
        <v>19.100000000000001</v>
      </c>
      <c r="I4607">
        <v>1660</v>
      </c>
      <c r="J4607">
        <v>88.42</v>
      </c>
      <c r="K4607">
        <v>6</v>
      </c>
      <c r="L4607" t="s">
        <v>44</v>
      </c>
      <c r="M4607" t="s">
        <v>60</v>
      </c>
      <c r="N4607">
        <v>59720.4</v>
      </c>
      <c r="O4607" t="s">
        <v>436</v>
      </c>
      <c r="P4607" t="s">
        <v>54</v>
      </c>
      <c r="Q4607">
        <v>83.18</v>
      </c>
      <c r="R4607">
        <v>4084</v>
      </c>
      <c r="S4607">
        <v>1621.85</v>
      </c>
      <c r="T4607">
        <v>10078.84</v>
      </c>
      <c r="U4607" t="str">
        <f>TEXT(Table1[[#This Row],[Booking_Date]],"mmm")</f>
        <v>Jun</v>
      </c>
      <c r="V4607">
        <f>YEAR(Table1[[#This Row],[Booking_Date]])</f>
        <v>2025</v>
      </c>
      <c r="W4607" t="s">
        <v>75</v>
      </c>
      <c r="X4607" t="str">
        <f>IF(Table1[[#This Row],[Freight_Cost]]&gt;50000,"High","Low")</f>
        <v>High</v>
      </c>
      <c r="Y4607" s="5" t="str">
        <f>IF(Table1[[#This Row],[Profit]]&gt;10000,"Good","Average")</f>
        <v>Good</v>
      </c>
      <c r="Z4607" s="5" t="str" cm="1">
        <f t="array" ref="Z4607">_xlfn.IFS(K4607&lt;=5,"Excellent",K4607&lt;=10,"Good",TRUE,"Delayed")</f>
        <v>Good</v>
      </c>
      <c r="AA4607" s="5" t="str">
        <f>_xlfn.XLOOKUP(Table1[[#This Row],[Shipment_ID]],A:A,E:E)</f>
        <v>COSCO</v>
      </c>
      <c r="AB4607" s="5">
        <f t="shared" si="71"/>
        <v>10078.84</v>
      </c>
    </row>
    <row r="4608" spans="1:28">
      <c r="A4608" t="s">
        <v>4802</v>
      </c>
      <c r="B4608" s="1">
        <v>45812</v>
      </c>
      <c r="C4608" t="s">
        <v>40</v>
      </c>
      <c r="D4608" t="s">
        <v>82</v>
      </c>
      <c r="E4608" t="s">
        <v>102</v>
      </c>
      <c r="F4608" t="s">
        <v>58</v>
      </c>
      <c r="G4608" t="s">
        <v>33</v>
      </c>
      <c r="H4608">
        <v>17.82</v>
      </c>
      <c r="I4608">
        <v>1920</v>
      </c>
      <c r="J4608">
        <v>88.38</v>
      </c>
      <c r="K4608">
        <v>6</v>
      </c>
      <c r="L4608" t="s">
        <v>34</v>
      </c>
      <c r="M4608" t="s">
        <v>35</v>
      </c>
      <c r="N4608">
        <v>70683.600000000006</v>
      </c>
      <c r="O4608" t="s">
        <v>152</v>
      </c>
      <c r="P4608" t="s">
        <v>62</v>
      </c>
      <c r="Q4608">
        <v>87.2</v>
      </c>
      <c r="R4608">
        <v>4552.8</v>
      </c>
      <c r="S4608">
        <v>3726.76</v>
      </c>
      <c r="T4608">
        <v>11649.41</v>
      </c>
      <c r="U4608" t="str">
        <f>TEXT(Table1[[#This Row],[Booking_Date]],"mmm")</f>
        <v>Jun</v>
      </c>
      <c r="V4608">
        <f>YEAR(Table1[[#This Row],[Booking_Date]])</f>
        <v>2025</v>
      </c>
      <c r="W4608" t="s">
        <v>75</v>
      </c>
      <c r="X4608" t="str">
        <f>IF(Table1[[#This Row],[Freight_Cost]]&gt;50000,"High","Low")</f>
        <v>High</v>
      </c>
      <c r="Y4608" s="5" t="str">
        <f>IF(Table1[[#This Row],[Profit]]&gt;10000,"Good","Average")</f>
        <v>Good</v>
      </c>
      <c r="Z4608" s="5" t="str" cm="1">
        <f t="array" ref="Z4608">_xlfn.IFS(K4608&lt;=5,"Excellent",K4608&lt;=10,"Good",TRUE,"Delayed")</f>
        <v>Good</v>
      </c>
      <c r="AA4608" s="5" t="str">
        <f>_xlfn.XLOOKUP(Table1[[#This Row],[Shipment_ID]],A:A,E:E)</f>
        <v>Maersk</v>
      </c>
      <c r="AB4608" s="5">
        <f t="shared" si="71"/>
        <v>11649.41</v>
      </c>
    </row>
    <row r="4609" spans="1:28">
      <c r="A4609" t="s">
        <v>4803</v>
      </c>
      <c r="B4609" s="1">
        <v>45591</v>
      </c>
      <c r="C4609" t="s">
        <v>29</v>
      </c>
      <c r="D4609" t="s">
        <v>72</v>
      </c>
      <c r="E4609" t="s">
        <v>66</v>
      </c>
      <c r="F4609" t="s">
        <v>58</v>
      </c>
      <c r="G4609" t="s">
        <v>33</v>
      </c>
      <c r="H4609">
        <v>13.37</v>
      </c>
      <c r="I4609">
        <v>2067</v>
      </c>
      <c r="J4609">
        <v>93.54</v>
      </c>
      <c r="K4609">
        <v>5</v>
      </c>
      <c r="L4609" t="s">
        <v>44</v>
      </c>
      <c r="M4609" t="s">
        <v>45</v>
      </c>
      <c r="N4609">
        <v>61561.8</v>
      </c>
      <c r="O4609" t="s">
        <v>182</v>
      </c>
      <c r="P4609" t="s">
        <v>47</v>
      </c>
      <c r="Q4609">
        <v>81.45</v>
      </c>
      <c r="R4609">
        <v>4668.8</v>
      </c>
      <c r="S4609">
        <v>4987.17</v>
      </c>
      <c r="T4609">
        <v>7641.77</v>
      </c>
      <c r="U4609" t="str">
        <f>TEXT(Table1[[#This Row],[Booking_Date]],"mmm")</f>
        <v>Oct</v>
      </c>
      <c r="V4609">
        <f>YEAR(Table1[[#This Row],[Booking_Date]])</f>
        <v>2024</v>
      </c>
      <c r="W4609" t="s">
        <v>104</v>
      </c>
      <c r="X4609" t="str">
        <f>IF(Table1[[#This Row],[Freight_Cost]]&gt;50000,"High","Low")</f>
        <v>High</v>
      </c>
      <c r="Y4609" s="5" t="str">
        <f>IF(Table1[[#This Row],[Profit]]&gt;10000,"Good","Average")</f>
        <v>Average</v>
      </c>
      <c r="Z4609" s="5" t="str" cm="1">
        <f t="array" ref="Z4609">_xlfn.IFS(K4609&lt;=5,"Excellent",K4609&lt;=10,"Good",TRUE,"Delayed")</f>
        <v>Excellent</v>
      </c>
      <c r="AA4609" s="5" t="str">
        <f>_xlfn.XLOOKUP(Table1[[#This Row],[Shipment_ID]],A:A,E:E)</f>
        <v>COSCO</v>
      </c>
      <c r="AB4609" s="5">
        <f t="shared" si="71"/>
        <v>7641.77</v>
      </c>
    </row>
    <row r="4610" spans="1:28">
      <c r="A4610" t="s">
        <v>4804</v>
      </c>
      <c r="B4610" s="1">
        <v>45688</v>
      </c>
      <c r="C4610" t="s">
        <v>115</v>
      </c>
      <c r="D4610" t="s">
        <v>65</v>
      </c>
      <c r="E4610" t="s">
        <v>31</v>
      </c>
      <c r="F4610" t="s">
        <v>32</v>
      </c>
      <c r="G4610" t="s">
        <v>33</v>
      </c>
      <c r="H4610">
        <v>13.7</v>
      </c>
      <c r="I4610">
        <v>1998</v>
      </c>
      <c r="J4610">
        <v>97.15</v>
      </c>
      <c r="K4610">
        <v>4</v>
      </c>
      <c r="L4610" t="s">
        <v>68</v>
      </c>
      <c r="M4610" t="s">
        <v>45</v>
      </c>
      <c r="N4610">
        <v>51964</v>
      </c>
      <c r="O4610" t="s">
        <v>36</v>
      </c>
      <c r="P4610" t="s">
        <v>70</v>
      </c>
      <c r="Q4610">
        <v>84.63</v>
      </c>
      <c r="R4610">
        <v>4544</v>
      </c>
      <c r="S4610">
        <v>2546.5100000000002</v>
      </c>
      <c r="T4610">
        <v>7537.2</v>
      </c>
      <c r="U4610" t="str">
        <f>TEXT(Table1[[#This Row],[Booking_Date]],"mmm")</f>
        <v>Jan</v>
      </c>
      <c r="V4610">
        <f>YEAR(Table1[[#This Row],[Booking_Date]])</f>
        <v>2025</v>
      </c>
      <c r="W4610" t="s">
        <v>38</v>
      </c>
      <c r="X4610" t="str">
        <f>IF(Table1[[#This Row],[Freight_Cost]]&gt;50000,"High","Low")</f>
        <v>High</v>
      </c>
      <c r="Y4610" s="5" t="str">
        <f>IF(Table1[[#This Row],[Profit]]&gt;10000,"Good","Average")</f>
        <v>Average</v>
      </c>
      <c r="Z4610" s="5" t="str" cm="1">
        <f t="array" ref="Z4610">_xlfn.IFS(K4610&lt;=5,"Excellent",K4610&lt;=10,"Good",TRUE,"Delayed")</f>
        <v>Excellent</v>
      </c>
      <c r="AA4610" s="5" t="str">
        <f>_xlfn.XLOOKUP(Table1[[#This Row],[Shipment_ID]],A:A,E:E)</f>
        <v>Hapag-Lloyd</v>
      </c>
      <c r="AB4610" s="5">
        <f t="shared" ref="AB4610:AB4673" si="72">INDEX(T:T,MATCH(A4610,A:A,0))</f>
        <v>7537.2</v>
      </c>
    </row>
    <row r="4611" spans="1:28">
      <c r="A4611" t="s">
        <v>4805</v>
      </c>
      <c r="B4611" s="1">
        <v>45528</v>
      </c>
      <c r="C4611" t="s">
        <v>89</v>
      </c>
      <c r="D4611" t="s">
        <v>65</v>
      </c>
      <c r="E4611" t="s">
        <v>66</v>
      </c>
      <c r="F4611" t="s">
        <v>58</v>
      </c>
      <c r="G4611" t="s">
        <v>84</v>
      </c>
      <c r="H4611">
        <v>20.56</v>
      </c>
      <c r="I4611">
        <v>1678</v>
      </c>
      <c r="J4611">
        <v>97.89</v>
      </c>
      <c r="K4611">
        <v>5</v>
      </c>
      <c r="L4611" t="s">
        <v>34</v>
      </c>
      <c r="M4611" t="s">
        <v>45</v>
      </c>
      <c r="N4611">
        <v>68886.8</v>
      </c>
      <c r="O4611" t="s">
        <v>80</v>
      </c>
      <c r="P4611" t="s">
        <v>78</v>
      </c>
      <c r="Q4611">
        <v>84.32</v>
      </c>
      <c r="R4611">
        <v>4178.3999999999996</v>
      </c>
      <c r="S4611">
        <v>4342.01</v>
      </c>
      <c r="T4611">
        <v>10871.81</v>
      </c>
      <c r="U4611" t="str">
        <f>TEXT(Table1[[#This Row],[Booking_Date]],"mmm")</f>
        <v>Aug</v>
      </c>
      <c r="V4611">
        <f>YEAR(Table1[[#This Row],[Booking_Date]])</f>
        <v>2024</v>
      </c>
      <c r="W4611" t="s">
        <v>48</v>
      </c>
      <c r="X4611" t="str">
        <f>IF(Table1[[#This Row],[Freight_Cost]]&gt;50000,"High","Low")</f>
        <v>High</v>
      </c>
      <c r="Y4611" s="5" t="str">
        <f>IF(Table1[[#This Row],[Profit]]&gt;10000,"Good","Average")</f>
        <v>Good</v>
      </c>
      <c r="Z4611" s="5" t="str" cm="1">
        <f t="array" ref="Z4611">_xlfn.IFS(K4611&lt;=5,"Excellent",K4611&lt;=10,"Good",TRUE,"Delayed")</f>
        <v>Excellent</v>
      </c>
      <c r="AA4611" s="5" t="str">
        <f>_xlfn.XLOOKUP(Table1[[#This Row],[Shipment_ID]],A:A,E:E)</f>
        <v>COSCO</v>
      </c>
      <c r="AB4611" s="5">
        <f t="shared" si="72"/>
        <v>10871.81</v>
      </c>
    </row>
    <row r="4612" spans="1:28">
      <c r="A4612" t="s">
        <v>4806</v>
      </c>
      <c r="B4612" s="1">
        <v>45742</v>
      </c>
      <c r="C4612" t="s">
        <v>89</v>
      </c>
      <c r="D4612" t="s">
        <v>65</v>
      </c>
      <c r="E4612" t="s">
        <v>57</v>
      </c>
      <c r="F4612" t="s">
        <v>58</v>
      </c>
      <c r="G4612" t="s">
        <v>67</v>
      </c>
      <c r="H4612">
        <v>23.11</v>
      </c>
      <c r="I4612">
        <v>2702</v>
      </c>
      <c r="J4612">
        <v>100.41</v>
      </c>
      <c r="K4612">
        <v>8</v>
      </c>
      <c r="L4612" t="s">
        <v>68</v>
      </c>
      <c r="M4612" t="s">
        <v>45</v>
      </c>
      <c r="N4612">
        <v>81272.2</v>
      </c>
      <c r="O4612" t="s">
        <v>156</v>
      </c>
      <c r="P4612" t="s">
        <v>47</v>
      </c>
      <c r="Q4612">
        <v>81.34</v>
      </c>
      <c r="R4612">
        <v>6328.4</v>
      </c>
      <c r="S4612">
        <v>3574.54</v>
      </c>
      <c r="T4612">
        <v>9799.84</v>
      </c>
      <c r="U4612" t="str">
        <f>TEXT(Table1[[#This Row],[Booking_Date]],"mmm")</f>
        <v>Mar</v>
      </c>
      <c r="V4612">
        <f>YEAR(Table1[[#This Row],[Booking_Date]])</f>
        <v>2025</v>
      </c>
      <c r="W4612" t="s">
        <v>38</v>
      </c>
      <c r="X4612" t="str">
        <f>IF(Table1[[#This Row],[Freight_Cost]]&gt;50000,"High","Low")</f>
        <v>High</v>
      </c>
      <c r="Y4612" s="5" t="str">
        <f>IF(Table1[[#This Row],[Profit]]&gt;10000,"Good","Average")</f>
        <v>Average</v>
      </c>
      <c r="Z4612" s="5" t="str" cm="1">
        <f t="array" ref="Z4612">_xlfn.IFS(K4612&lt;=5,"Excellent",K4612&lt;=10,"Good",TRUE,"Delayed")</f>
        <v>Good</v>
      </c>
      <c r="AA4612" s="5" t="str">
        <f>_xlfn.XLOOKUP(Table1[[#This Row],[Shipment_ID]],A:A,E:E)</f>
        <v>Evergreen</v>
      </c>
      <c r="AB4612" s="5">
        <f t="shared" si="72"/>
        <v>9799.84</v>
      </c>
    </row>
    <row r="4613" spans="1:28">
      <c r="A4613" t="s">
        <v>4807</v>
      </c>
      <c r="B4613" s="1">
        <v>45992</v>
      </c>
      <c r="C4613" t="s">
        <v>50</v>
      </c>
      <c r="D4613" t="s">
        <v>56</v>
      </c>
      <c r="E4613" t="s">
        <v>99</v>
      </c>
      <c r="F4613" t="s">
        <v>32</v>
      </c>
      <c r="G4613" t="s">
        <v>43</v>
      </c>
      <c r="H4613">
        <v>14.51</v>
      </c>
      <c r="I4613">
        <v>484</v>
      </c>
      <c r="J4613">
        <v>91.35</v>
      </c>
      <c r="K4613">
        <v>3</v>
      </c>
      <c r="L4613" t="s">
        <v>68</v>
      </c>
      <c r="M4613" t="s">
        <v>45</v>
      </c>
      <c r="N4613">
        <v>33829</v>
      </c>
      <c r="O4613" t="s">
        <v>111</v>
      </c>
      <c r="P4613" t="s">
        <v>54</v>
      </c>
      <c r="Q4613">
        <v>82.67</v>
      </c>
      <c r="R4613">
        <v>1548.4</v>
      </c>
      <c r="S4613">
        <v>2036.43</v>
      </c>
      <c r="T4613">
        <v>5712.99</v>
      </c>
      <c r="U4613" t="str">
        <f>TEXT(Table1[[#This Row],[Booking_Date]],"mmm")</f>
        <v>Dec</v>
      </c>
      <c r="V4613">
        <f>YEAR(Table1[[#This Row],[Booking_Date]])</f>
        <v>2025</v>
      </c>
      <c r="W4613" t="s">
        <v>104</v>
      </c>
      <c r="X4613" t="str">
        <f>IF(Table1[[#This Row],[Freight_Cost]]&gt;50000,"High","Low")</f>
        <v>Low</v>
      </c>
      <c r="Y4613" s="5" t="str">
        <f>IF(Table1[[#This Row],[Profit]]&gt;10000,"Good","Average")</f>
        <v>Average</v>
      </c>
      <c r="Z4613" s="5" t="str" cm="1">
        <f t="array" ref="Z4613">_xlfn.IFS(K4613&lt;=5,"Excellent",K4613&lt;=10,"Good",TRUE,"Delayed")</f>
        <v>Excellent</v>
      </c>
      <c r="AA4613" s="5" t="str">
        <f>_xlfn.XLOOKUP(Table1[[#This Row],[Shipment_ID]],A:A,E:E)</f>
        <v>ONE</v>
      </c>
      <c r="AB4613" s="5">
        <f t="shared" si="72"/>
        <v>5712.99</v>
      </c>
    </row>
    <row r="4614" spans="1:28">
      <c r="A4614" t="s">
        <v>4808</v>
      </c>
      <c r="B4614" s="1">
        <v>45574</v>
      </c>
      <c r="C4614" t="s">
        <v>40</v>
      </c>
      <c r="D4614" t="s">
        <v>108</v>
      </c>
      <c r="E4614" t="s">
        <v>99</v>
      </c>
      <c r="F4614" t="s">
        <v>32</v>
      </c>
      <c r="G4614" t="s">
        <v>67</v>
      </c>
      <c r="H4614">
        <v>10.15</v>
      </c>
      <c r="I4614">
        <v>1388</v>
      </c>
      <c r="J4614">
        <v>86.07</v>
      </c>
      <c r="K4614">
        <v>5</v>
      </c>
      <c r="L4614" t="s">
        <v>68</v>
      </c>
      <c r="M4614" t="s">
        <v>45</v>
      </c>
      <c r="N4614">
        <v>40119.4</v>
      </c>
      <c r="O4614" t="s">
        <v>304</v>
      </c>
      <c r="P4614" t="s">
        <v>62</v>
      </c>
      <c r="Q4614">
        <v>85.18</v>
      </c>
      <c r="R4614">
        <v>3182</v>
      </c>
      <c r="S4614">
        <v>3699.18</v>
      </c>
      <c r="T4614">
        <v>6898.19</v>
      </c>
      <c r="U4614" t="str">
        <f>TEXT(Table1[[#This Row],[Booking_Date]],"mmm")</f>
        <v>Oct</v>
      </c>
      <c r="V4614">
        <f>YEAR(Table1[[#This Row],[Booking_Date]])</f>
        <v>2024</v>
      </c>
      <c r="W4614" t="s">
        <v>104</v>
      </c>
      <c r="X4614" t="str">
        <f>IF(Table1[[#This Row],[Freight_Cost]]&gt;50000,"High","Low")</f>
        <v>Low</v>
      </c>
      <c r="Y4614" s="5" t="str">
        <f>IF(Table1[[#This Row],[Profit]]&gt;10000,"Good","Average")</f>
        <v>Average</v>
      </c>
      <c r="Z4614" s="5" t="str" cm="1">
        <f t="array" ref="Z4614">_xlfn.IFS(K4614&lt;=5,"Excellent",K4614&lt;=10,"Good",TRUE,"Delayed")</f>
        <v>Excellent</v>
      </c>
      <c r="AA4614" s="5" t="str">
        <f>_xlfn.XLOOKUP(Table1[[#This Row],[Shipment_ID]],A:A,E:E)</f>
        <v>ONE</v>
      </c>
      <c r="AB4614" s="5">
        <f t="shared" si="72"/>
        <v>6898.19</v>
      </c>
    </row>
    <row r="4615" spans="1:28">
      <c r="A4615" t="s">
        <v>4809</v>
      </c>
      <c r="B4615" s="1">
        <v>45426</v>
      </c>
      <c r="C4615" t="s">
        <v>50</v>
      </c>
      <c r="D4615" t="s">
        <v>30</v>
      </c>
      <c r="E4615" t="s">
        <v>31</v>
      </c>
      <c r="F4615" t="s">
        <v>32</v>
      </c>
      <c r="G4615" t="s">
        <v>43</v>
      </c>
      <c r="H4615">
        <v>16.149999999999999</v>
      </c>
      <c r="I4615">
        <v>1861</v>
      </c>
      <c r="J4615">
        <v>99.55</v>
      </c>
      <c r="K4615">
        <v>6</v>
      </c>
      <c r="L4615" t="s">
        <v>68</v>
      </c>
      <c r="M4615" t="s">
        <v>60</v>
      </c>
      <c r="N4615">
        <v>51313</v>
      </c>
      <c r="O4615" t="s">
        <v>268</v>
      </c>
      <c r="P4615" t="s">
        <v>74</v>
      </c>
      <c r="Q4615">
        <v>88.78</v>
      </c>
      <c r="R4615">
        <v>4368</v>
      </c>
      <c r="S4615">
        <v>3717.92</v>
      </c>
      <c r="T4615">
        <v>6867.57</v>
      </c>
      <c r="U4615" t="str">
        <f>TEXT(Table1[[#This Row],[Booking_Date]],"mmm")</f>
        <v>May</v>
      </c>
      <c r="V4615">
        <f>YEAR(Table1[[#This Row],[Booking_Date]])</f>
        <v>2024</v>
      </c>
      <c r="W4615" t="s">
        <v>75</v>
      </c>
      <c r="X4615" t="str">
        <f>IF(Table1[[#This Row],[Freight_Cost]]&gt;50000,"High","Low")</f>
        <v>High</v>
      </c>
      <c r="Y4615" s="5" t="str">
        <f>IF(Table1[[#This Row],[Profit]]&gt;10000,"Good","Average")</f>
        <v>Average</v>
      </c>
      <c r="Z4615" s="5" t="str" cm="1">
        <f t="array" ref="Z4615">_xlfn.IFS(K4615&lt;=5,"Excellent",K4615&lt;=10,"Good",TRUE,"Delayed")</f>
        <v>Good</v>
      </c>
      <c r="AA4615" s="5" t="str">
        <f>_xlfn.XLOOKUP(Table1[[#This Row],[Shipment_ID]],A:A,E:E)</f>
        <v>Hapag-Lloyd</v>
      </c>
      <c r="AB4615" s="5">
        <f t="shared" si="72"/>
        <v>6867.57</v>
      </c>
    </row>
    <row r="4616" spans="1:28">
      <c r="A4616" t="s">
        <v>4810</v>
      </c>
      <c r="B4616" s="1">
        <v>45869</v>
      </c>
      <c r="C4616" t="s">
        <v>121</v>
      </c>
      <c r="D4616" t="s">
        <v>56</v>
      </c>
      <c r="E4616" t="s">
        <v>57</v>
      </c>
      <c r="F4616" t="s">
        <v>58</v>
      </c>
      <c r="G4616" t="s">
        <v>90</v>
      </c>
      <c r="H4616">
        <v>22.31</v>
      </c>
      <c r="I4616">
        <v>850</v>
      </c>
      <c r="J4616">
        <v>87.12</v>
      </c>
      <c r="K4616">
        <v>2</v>
      </c>
      <c r="L4616" t="s">
        <v>68</v>
      </c>
      <c r="M4616" t="s">
        <v>60</v>
      </c>
      <c r="N4616">
        <v>55233.4</v>
      </c>
      <c r="O4616" t="s">
        <v>73</v>
      </c>
      <c r="P4616" t="s">
        <v>74</v>
      </c>
      <c r="Q4616">
        <v>82.45</v>
      </c>
      <c r="R4616">
        <v>2592.4</v>
      </c>
      <c r="S4616">
        <v>2437.29</v>
      </c>
      <c r="T4616">
        <v>9653.67</v>
      </c>
      <c r="U4616" t="str">
        <f>TEXT(Table1[[#This Row],[Booking_Date]],"mmm")</f>
        <v>Jul</v>
      </c>
      <c r="V4616">
        <f>YEAR(Table1[[#This Row],[Booking_Date]])</f>
        <v>2025</v>
      </c>
      <c r="W4616" t="s">
        <v>48</v>
      </c>
      <c r="X4616" t="str">
        <f>IF(Table1[[#This Row],[Freight_Cost]]&gt;50000,"High","Low")</f>
        <v>High</v>
      </c>
      <c r="Y4616" s="5" t="str">
        <f>IF(Table1[[#This Row],[Profit]]&gt;10000,"Good","Average")</f>
        <v>Average</v>
      </c>
      <c r="Z4616" s="5" t="str" cm="1">
        <f t="array" ref="Z4616">_xlfn.IFS(K4616&lt;=5,"Excellent",K4616&lt;=10,"Good",TRUE,"Delayed")</f>
        <v>Excellent</v>
      </c>
      <c r="AA4616" s="5" t="str">
        <f>_xlfn.XLOOKUP(Table1[[#This Row],[Shipment_ID]],A:A,E:E)</f>
        <v>Evergreen</v>
      </c>
      <c r="AB4616" s="5">
        <f t="shared" si="72"/>
        <v>9653.67</v>
      </c>
    </row>
    <row r="4617" spans="1:28">
      <c r="A4617" t="s">
        <v>4811</v>
      </c>
      <c r="B4617" s="1">
        <v>45672</v>
      </c>
      <c r="C4617" t="s">
        <v>64</v>
      </c>
      <c r="D4617" t="s">
        <v>51</v>
      </c>
      <c r="E4617" t="s">
        <v>99</v>
      </c>
      <c r="F4617" t="s">
        <v>58</v>
      </c>
      <c r="G4617" t="s">
        <v>33</v>
      </c>
      <c r="H4617">
        <v>11.69</v>
      </c>
      <c r="I4617">
        <v>2447</v>
      </c>
      <c r="J4617">
        <v>85.42</v>
      </c>
      <c r="K4617">
        <v>7</v>
      </c>
      <c r="L4617" t="s">
        <v>44</v>
      </c>
      <c r="M4617" t="s">
        <v>45</v>
      </c>
      <c r="N4617">
        <v>63635.4</v>
      </c>
      <c r="O4617" t="s">
        <v>53</v>
      </c>
      <c r="P4617" t="s">
        <v>74</v>
      </c>
      <c r="Q4617">
        <v>82.77</v>
      </c>
      <c r="R4617">
        <v>5361.6</v>
      </c>
      <c r="S4617">
        <v>2860.49</v>
      </c>
      <c r="T4617">
        <v>5624.48</v>
      </c>
      <c r="U4617" t="str">
        <f>TEXT(Table1[[#This Row],[Booking_Date]],"mmm")</f>
        <v>Jan</v>
      </c>
      <c r="V4617">
        <f>YEAR(Table1[[#This Row],[Booking_Date]])</f>
        <v>2025</v>
      </c>
      <c r="W4617" t="s">
        <v>38</v>
      </c>
      <c r="X4617" t="str">
        <f>IF(Table1[[#This Row],[Freight_Cost]]&gt;50000,"High","Low")</f>
        <v>High</v>
      </c>
      <c r="Y4617" s="5" t="str">
        <f>IF(Table1[[#This Row],[Profit]]&gt;10000,"Good","Average")</f>
        <v>Average</v>
      </c>
      <c r="Z4617" s="5" t="str" cm="1">
        <f t="array" ref="Z4617">_xlfn.IFS(K4617&lt;=5,"Excellent",K4617&lt;=10,"Good",TRUE,"Delayed")</f>
        <v>Good</v>
      </c>
      <c r="AA4617" s="5" t="str">
        <f>_xlfn.XLOOKUP(Table1[[#This Row],[Shipment_ID]],A:A,E:E)</f>
        <v>ONE</v>
      </c>
      <c r="AB4617" s="5">
        <f t="shared" si="72"/>
        <v>5624.48</v>
      </c>
    </row>
    <row r="4618" spans="1:28">
      <c r="A4618" t="s">
        <v>4812</v>
      </c>
      <c r="B4618" s="1">
        <v>45340</v>
      </c>
      <c r="C4618" t="s">
        <v>29</v>
      </c>
      <c r="D4618" t="s">
        <v>82</v>
      </c>
      <c r="E4618" t="s">
        <v>99</v>
      </c>
      <c r="F4618" t="s">
        <v>32</v>
      </c>
      <c r="G4618" t="s">
        <v>90</v>
      </c>
      <c r="H4618">
        <v>10.029999999999999</v>
      </c>
      <c r="I4618">
        <v>2739</v>
      </c>
      <c r="J4618">
        <v>96.37</v>
      </c>
      <c r="K4618">
        <v>7</v>
      </c>
      <c r="L4618" t="s">
        <v>34</v>
      </c>
      <c r="M4618" t="s">
        <v>35</v>
      </c>
      <c r="N4618">
        <v>62459.4</v>
      </c>
      <c r="O4618" t="s">
        <v>236</v>
      </c>
      <c r="P4618" t="s">
        <v>54</v>
      </c>
      <c r="Q4618">
        <v>81.209999999999994</v>
      </c>
      <c r="R4618">
        <v>5879.2</v>
      </c>
      <c r="S4618">
        <v>4794.29</v>
      </c>
      <c r="T4618">
        <v>6071.66</v>
      </c>
      <c r="U4618" t="str">
        <f>TEXT(Table1[[#This Row],[Booking_Date]],"mmm")</f>
        <v>Feb</v>
      </c>
      <c r="V4618">
        <f>YEAR(Table1[[#This Row],[Booking_Date]])</f>
        <v>2024</v>
      </c>
      <c r="W4618" t="s">
        <v>38</v>
      </c>
      <c r="X4618" t="str">
        <f>IF(Table1[[#This Row],[Freight_Cost]]&gt;50000,"High","Low")</f>
        <v>High</v>
      </c>
      <c r="Y4618" s="5" t="str">
        <f>IF(Table1[[#This Row],[Profit]]&gt;10000,"Good","Average")</f>
        <v>Average</v>
      </c>
      <c r="Z4618" s="5" t="str" cm="1">
        <f t="array" ref="Z4618">_xlfn.IFS(K4618&lt;=5,"Excellent",K4618&lt;=10,"Good",TRUE,"Delayed")</f>
        <v>Good</v>
      </c>
      <c r="AA4618" s="5" t="str">
        <f>_xlfn.XLOOKUP(Table1[[#This Row],[Shipment_ID]],A:A,E:E)</f>
        <v>ONE</v>
      </c>
      <c r="AB4618" s="5">
        <f t="shared" si="72"/>
        <v>6071.66</v>
      </c>
    </row>
    <row r="4619" spans="1:28">
      <c r="A4619" t="s">
        <v>4813</v>
      </c>
      <c r="B4619" s="1">
        <v>45752</v>
      </c>
      <c r="C4619" t="s">
        <v>115</v>
      </c>
      <c r="D4619" t="s">
        <v>82</v>
      </c>
      <c r="E4619" t="s">
        <v>31</v>
      </c>
      <c r="F4619" t="s">
        <v>32</v>
      </c>
      <c r="G4619" t="s">
        <v>59</v>
      </c>
      <c r="H4619">
        <v>15.27</v>
      </c>
      <c r="I4619">
        <v>2573</v>
      </c>
      <c r="J4619">
        <v>100.27</v>
      </c>
      <c r="K4619">
        <v>6</v>
      </c>
      <c r="L4619" t="s">
        <v>34</v>
      </c>
      <c r="M4619" t="s">
        <v>35</v>
      </c>
      <c r="N4619">
        <v>65651.399999999994</v>
      </c>
      <c r="O4619" t="s">
        <v>292</v>
      </c>
      <c r="P4619" t="s">
        <v>70</v>
      </c>
      <c r="Q4619">
        <v>88.04</v>
      </c>
      <c r="R4619">
        <v>5756.8</v>
      </c>
      <c r="S4619">
        <v>3205.19</v>
      </c>
      <c r="T4619">
        <v>9647.2000000000007</v>
      </c>
      <c r="U4619" t="str">
        <f>TEXT(Table1[[#This Row],[Booking_Date]],"mmm")</f>
        <v>Apr</v>
      </c>
      <c r="V4619">
        <f>YEAR(Table1[[#This Row],[Booking_Date]])</f>
        <v>2025</v>
      </c>
      <c r="W4619" t="s">
        <v>75</v>
      </c>
      <c r="X4619" t="str">
        <f>IF(Table1[[#This Row],[Freight_Cost]]&gt;50000,"High","Low")</f>
        <v>High</v>
      </c>
      <c r="Y4619" s="5" t="str">
        <f>IF(Table1[[#This Row],[Profit]]&gt;10000,"Good","Average")</f>
        <v>Average</v>
      </c>
      <c r="Z4619" s="5" t="str" cm="1">
        <f t="array" ref="Z4619">_xlfn.IFS(K4619&lt;=5,"Excellent",K4619&lt;=10,"Good",TRUE,"Delayed")</f>
        <v>Good</v>
      </c>
      <c r="AA4619" s="5" t="str">
        <f>_xlfn.XLOOKUP(Table1[[#This Row],[Shipment_ID]],A:A,E:E)</f>
        <v>Hapag-Lloyd</v>
      </c>
      <c r="AB4619" s="5">
        <f t="shared" si="72"/>
        <v>9647.2000000000007</v>
      </c>
    </row>
    <row r="4620" spans="1:28">
      <c r="A4620" t="s">
        <v>4814</v>
      </c>
      <c r="B4620" s="1">
        <v>45943</v>
      </c>
      <c r="C4620" t="s">
        <v>89</v>
      </c>
      <c r="D4620" t="s">
        <v>30</v>
      </c>
      <c r="E4620" t="s">
        <v>42</v>
      </c>
      <c r="F4620" t="s">
        <v>58</v>
      </c>
      <c r="G4620" t="s">
        <v>90</v>
      </c>
      <c r="H4620">
        <v>10.95</v>
      </c>
      <c r="I4620">
        <v>1141</v>
      </c>
      <c r="J4620">
        <v>97.96</v>
      </c>
      <c r="K4620">
        <v>2</v>
      </c>
      <c r="L4620" t="s">
        <v>34</v>
      </c>
      <c r="M4620" t="s">
        <v>45</v>
      </c>
      <c r="N4620">
        <v>53802.2</v>
      </c>
      <c r="O4620" t="s">
        <v>228</v>
      </c>
      <c r="P4620" t="s">
        <v>54</v>
      </c>
      <c r="Q4620">
        <v>81.739999999999995</v>
      </c>
      <c r="R4620">
        <v>2720</v>
      </c>
      <c r="S4620">
        <v>2104.5</v>
      </c>
      <c r="T4620">
        <v>8082.26</v>
      </c>
      <c r="U4620" t="str">
        <f>TEXT(Table1[[#This Row],[Booking_Date]],"mmm")</f>
        <v>Oct</v>
      </c>
      <c r="V4620">
        <f>YEAR(Table1[[#This Row],[Booking_Date]])</f>
        <v>2025</v>
      </c>
      <c r="W4620" t="s">
        <v>104</v>
      </c>
      <c r="X4620" t="str">
        <f>IF(Table1[[#This Row],[Freight_Cost]]&gt;50000,"High","Low")</f>
        <v>High</v>
      </c>
      <c r="Y4620" s="5" t="str">
        <f>IF(Table1[[#This Row],[Profit]]&gt;10000,"Good","Average")</f>
        <v>Average</v>
      </c>
      <c r="Z4620" s="5" t="str" cm="1">
        <f t="array" ref="Z4620">_xlfn.IFS(K4620&lt;=5,"Excellent",K4620&lt;=10,"Good",TRUE,"Delayed")</f>
        <v>Excellent</v>
      </c>
      <c r="AA4620" s="5" t="str">
        <f>_xlfn.XLOOKUP(Table1[[#This Row],[Shipment_ID]],A:A,E:E)</f>
        <v>CMA CGM</v>
      </c>
      <c r="AB4620" s="5">
        <f t="shared" si="72"/>
        <v>8082.26</v>
      </c>
    </row>
    <row r="4621" spans="1:28">
      <c r="A4621" t="s">
        <v>4815</v>
      </c>
      <c r="B4621" s="1">
        <v>45968</v>
      </c>
      <c r="C4621" t="s">
        <v>29</v>
      </c>
      <c r="D4621" t="s">
        <v>56</v>
      </c>
      <c r="E4621" t="s">
        <v>83</v>
      </c>
      <c r="F4621" t="s">
        <v>32</v>
      </c>
      <c r="G4621" t="s">
        <v>90</v>
      </c>
      <c r="H4621">
        <v>25.21</v>
      </c>
      <c r="I4621">
        <v>2500</v>
      </c>
      <c r="J4621">
        <v>98.63</v>
      </c>
      <c r="K4621">
        <v>6</v>
      </c>
      <c r="L4621" t="s">
        <v>34</v>
      </c>
      <c r="M4621" t="s">
        <v>45</v>
      </c>
      <c r="N4621">
        <v>71024.600000000006</v>
      </c>
      <c r="O4621" t="s">
        <v>152</v>
      </c>
      <c r="P4621" t="s">
        <v>54</v>
      </c>
      <c r="Q4621">
        <v>85.61</v>
      </c>
      <c r="R4621">
        <v>6008.4</v>
      </c>
      <c r="S4621">
        <v>3543.4</v>
      </c>
      <c r="T4621">
        <v>6502.68</v>
      </c>
      <c r="U4621" t="str">
        <f>TEXT(Table1[[#This Row],[Booking_Date]],"mmm")</f>
        <v>Nov</v>
      </c>
      <c r="V4621">
        <f>YEAR(Table1[[#This Row],[Booking_Date]])</f>
        <v>2025</v>
      </c>
      <c r="W4621" t="s">
        <v>104</v>
      </c>
      <c r="X4621" t="str">
        <f>IF(Table1[[#This Row],[Freight_Cost]]&gt;50000,"High","Low")</f>
        <v>High</v>
      </c>
      <c r="Y4621" s="5" t="str">
        <f>IF(Table1[[#This Row],[Profit]]&gt;10000,"Good","Average")</f>
        <v>Average</v>
      </c>
      <c r="Z4621" s="5" t="str" cm="1">
        <f t="array" ref="Z4621">_xlfn.IFS(K4621&lt;=5,"Excellent",K4621&lt;=10,"Good",TRUE,"Delayed")</f>
        <v>Good</v>
      </c>
      <c r="AA4621" s="5" t="str">
        <f>_xlfn.XLOOKUP(Table1[[#This Row],[Shipment_ID]],A:A,E:E)</f>
        <v>MSC</v>
      </c>
      <c r="AB4621" s="5">
        <f t="shared" si="72"/>
        <v>6502.68</v>
      </c>
    </row>
    <row r="4622" spans="1:28">
      <c r="A4622" t="s">
        <v>4816</v>
      </c>
      <c r="B4622" s="1">
        <v>45985</v>
      </c>
      <c r="C4622" t="s">
        <v>89</v>
      </c>
      <c r="D4622" t="s">
        <v>51</v>
      </c>
      <c r="E4622" t="s">
        <v>99</v>
      </c>
      <c r="F4622" t="s">
        <v>32</v>
      </c>
      <c r="G4622" t="s">
        <v>59</v>
      </c>
      <c r="H4622">
        <v>16.8</v>
      </c>
      <c r="I4622">
        <v>1610</v>
      </c>
      <c r="J4622">
        <v>99.11</v>
      </c>
      <c r="K4622">
        <v>4</v>
      </c>
      <c r="L4622" t="s">
        <v>68</v>
      </c>
      <c r="M4622" t="s">
        <v>60</v>
      </c>
      <c r="N4622">
        <v>48833.2</v>
      </c>
      <c r="O4622" t="s">
        <v>91</v>
      </c>
      <c r="P4622" t="s">
        <v>62</v>
      </c>
      <c r="Q4622">
        <v>83.47</v>
      </c>
      <c r="R4622">
        <v>3892</v>
      </c>
      <c r="S4622">
        <v>2816.91</v>
      </c>
      <c r="T4622">
        <v>8024.65</v>
      </c>
      <c r="U4622" t="str">
        <f>TEXT(Table1[[#This Row],[Booking_Date]],"mmm")</f>
        <v>Nov</v>
      </c>
      <c r="V4622">
        <f>YEAR(Table1[[#This Row],[Booking_Date]])</f>
        <v>2025</v>
      </c>
      <c r="W4622" t="s">
        <v>104</v>
      </c>
      <c r="X4622" t="str">
        <f>IF(Table1[[#This Row],[Freight_Cost]]&gt;50000,"High","Low")</f>
        <v>Low</v>
      </c>
      <c r="Y4622" s="5" t="str">
        <f>IF(Table1[[#This Row],[Profit]]&gt;10000,"Good","Average")</f>
        <v>Average</v>
      </c>
      <c r="Z4622" s="5" t="str" cm="1">
        <f t="array" ref="Z4622">_xlfn.IFS(K4622&lt;=5,"Excellent",K4622&lt;=10,"Good",TRUE,"Delayed")</f>
        <v>Excellent</v>
      </c>
      <c r="AA4622" s="5" t="str">
        <f>_xlfn.XLOOKUP(Table1[[#This Row],[Shipment_ID]],A:A,E:E)</f>
        <v>ONE</v>
      </c>
      <c r="AB4622" s="5">
        <f t="shared" si="72"/>
        <v>8024.65</v>
      </c>
    </row>
    <row r="4623" spans="1:28">
      <c r="A4623" t="s">
        <v>4817</v>
      </c>
      <c r="B4623" s="1">
        <v>45739</v>
      </c>
      <c r="C4623" t="s">
        <v>121</v>
      </c>
      <c r="D4623" t="s">
        <v>56</v>
      </c>
      <c r="E4623" t="s">
        <v>66</v>
      </c>
      <c r="F4623" t="s">
        <v>32</v>
      </c>
      <c r="G4623" t="s">
        <v>43</v>
      </c>
      <c r="H4623">
        <v>13.23</v>
      </c>
      <c r="I4623">
        <v>2281</v>
      </c>
      <c r="J4623">
        <v>94.53</v>
      </c>
      <c r="K4623">
        <v>7</v>
      </c>
      <c r="L4623" t="s">
        <v>68</v>
      </c>
      <c r="M4623" t="s">
        <v>45</v>
      </c>
      <c r="N4623">
        <v>54622.6</v>
      </c>
      <c r="O4623" t="s">
        <v>402</v>
      </c>
      <c r="P4623" t="s">
        <v>54</v>
      </c>
      <c r="Q4623">
        <v>82.8</v>
      </c>
      <c r="R4623">
        <v>5091.2</v>
      </c>
      <c r="S4623">
        <v>2613.69</v>
      </c>
      <c r="T4623">
        <v>5247.58</v>
      </c>
      <c r="U4623" t="str">
        <f>TEXT(Table1[[#This Row],[Booking_Date]],"mmm")</f>
        <v>Mar</v>
      </c>
      <c r="V4623">
        <f>YEAR(Table1[[#This Row],[Booking_Date]])</f>
        <v>2025</v>
      </c>
      <c r="W4623" t="s">
        <v>38</v>
      </c>
      <c r="X4623" t="str">
        <f>IF(Table1[[#This Row],[Freight_Cost]]&gt;50000,"High","Low")</f>
        <v>High</v>
      </c>
      <c r="Y4623" s="5" t="str">
        <f>IF(Table1[[#This Row],[Profit]]&gt;10000,"Good","Average")</f>
        <v>Average</v>
      </c>
      <c r="Z4623" s="5" t="str" cm="1">
        <f t="array" ref="Z4623">_xlfn.IFS(K4623&lt;=5,"Excellent",K4623&lt;=10,"Good",TRUE,"Delayed")</f>
        <v>Good</v>
      </c>
      <c r="AA4623" s="5" t="str">
        <f>_xlfn.XLOOKUP(Table1[[#This Row],[Shipment_ID]],A:A,E:E)</f>
        <v>COSCO</v>
      </c>
      <c r="AB4623" s="5">
        <f t="shared" si="72"/>
        <v>5247.58</v>
      </c>
    </row>
    <row r="4624" spans="1:28">
      <c r="A4624" t="s">
        <v>4818</v>
      </c>
      <c r="B4624" s="1">
        <v>45990</v>
      </c>
      <c r="C4624" t="s">
        <v>64</v>
      </c>
      <c r="D4624" t="s">
        <v>65</v>
      </c>
      <c r="E4624" t="s">
        <v>57</v>
      </c>
      <c r="F4624" t="s">
        <v>32</v>
      </c>
      <c r="G4624" t="s">
        <v>90</v>
      </c>
      <c r="H4624">
        <v>13.03</v>
      </c>
      <c r="I4624">
        <v>753</v>
      </c>
      <c r="J4624">
        <v>92.87</v>
      </c>
      <c r="K4624">
        <v>2</v>
      </c>
      <c r="L4624" t="s">
        <v>34</v>
      </c>
      <c r="M4624" t="s">
        <v>60</v>
      </c>
      <c r="N4624">
        <v>36907.4</v>
      </c>
      <c r="O4624" t="s">
        <v>156</v>
      </c>
      <c r="P4624" t="s">
        <v>47</v>
      </c>
      <c r="Q4624">
        <v>87.9</v>
      </c>
      <c r="R4624">
        <v>2027.2</v>
      </c>
      <c r="S4624">
        <v>4156.32</v>
      </c>
      <c r="T4624">
        <v>5002.8100000000004</v>
      </c>
      <c r="U4624" t="str">
        <f>TEXT(Table1[[#This Row],[Booking_Date]],"mmm")</f>
        <v>Nov</v>
      </c>
      <c r="V4624">
        <f>YEAR(Table1[[#This Row],[Booking_Date]])</f>
        <v>2025</v>
      </c>
      <c r="W4624" t="s">
        <v>104</v>
      </c>
      <c r="X4624" t="str">
        <f>IF(Table1[[#This Row],[Freight_Cost]]&gt;50000,"High","Low")</f>
        <v>Low</v>
      </c>
      <c r="Y4624" s="5" t="str">
        <f>IF(Table1[[#This Row],[Profit]]&gt;10000,"Good","Average")</f>
        <v>Average</v>
      </c>
      <c r="Z4624" s="5" t="str" cm="1">
        <f t="array" ref="Z4624">_xlfn.IFS(K4624&lt;=5,"Excellent",K4624&lt;=10,"Good",TRUE,"Delayed")</f>
        <v>Excellent</v>
      </c>
      <c r="AA4624" s="5" t="str">
        <f>_xlfn.XLOOKUP(Table1[[#This Row],[Shipment_ID]],A:A,E:E)</f>
        <v>Evergreen</v>
      </c>
      <c r="AB4624" s="5">
        <f t="shared" si="72"/>
        <v>5002.8100000000004</v>
      </c>
    </row>
    <row r="4625" spans="1:28">
      <c r="A4625" t="s">
        <v>4819</v>
      </c>
      <c r="B4625" s="1">
        <v>46078</v>
      </c>
      <c r="C4625" t="s">
        <v>29</v>
      </c>
      <c r="D4625" t="s">
        <v>72</v>
      </c>
      <c r="E4625" t="s">
        <v>42</v>
      </c>
      <c r="F4625" t="s">
        <v>58</v>
      </c>
      <c r="G4625" t="s">
        <v>59</v>
      </c>
      <c r="H4625">
        <v>25.98</v>
      </c>
      <c r="I4625">
        <v>2778</v>
      </c>
      <c r="J4625">
        <v>85.19</v>
      </c>
      <c r="K4625">
        <v>6</v>
      </c>
      <c r="L4625" t="s">
        <v>44</v>
      </c>
      <c r="M4625" t="s">
        <v>60</v>
      </c>
      <c r="N4625">
        <v>78940.800000000003</v>
      </c>
      <c r="O4625" t="s">
        <v>328</v>
      </c>
      <c r="P4625" t="s">
        <v>37</v>
      </c>
      <c r="Q4625">
        <v>82.71</v>
      </c>
      <c r="R4625">
        <v>6595.2</v>
      </c>
      <c r="S4625">
        <v>2665.03</v>
      </c>
      <c r="T4625">
        <v>13128.5</v>
      </c>
      <c r="U4625" t="str">
        <f>TEXT(Table1[[#This Row],[Booking_Date]],"mmm")</f>
        <v>Feb</v>
      </c>
      <c r="V4625">
        <f>YEAR(Table1[[#This Row],[Booking_Date]])</f>
        <v>2026</v>
      </c>
      <c r="W4625" t="s">
        <v>38</v>
      </c>
      <c r="X4625" t="str">
        <f>IF(Table1[[#This Row],[Freight_Cost]]&gt;50000,"High","Low")</f>
        <v>High</v>
      </c>
      <c r="Y4625" s="5" t="str">
        <f>IF(Table1[[#This Row],[Profit]]&gt;10000,"Good","Average")</f>
        <v>Good</v>
      </c>
      <c r="Z4625" s="5" t="str" cm="1">
        <f t="array" ref="Z4625">_xlfn.IFS(K4625&lt;=5,"Excellent",K4625&lt;=10,"Good",TRUE,"Delayed")</f>
        <v>Good</v>
      </c>
      <c r="AA4625" s="5" t="str">
        <f>_xlfn.XLOOKUP(Table1[[#This Row],[Shipment_ID]],A:A,E:E)</f>
        <v>CMA CGM</v>
      </c>
      <c r="AB4625" s="5">
        <f t="shared" si="72"/>
        <v>13128.5</v>
      </c>
    </row>
    <row r="4626" spans="1:28">
      <c r="A4626" t="s">
        <v>4820</v>
      </c>
      <c r="B4626" s="1">
        <v>45603</v>
      </c>
      <c r="C4626" t="s">
        <v>29</v>
      </c>
      <c r="D4626" t="s">
        <v>65</v>
      </c>
      <c r="E4626" t="s">
        <v>42</v>
      </c>
      <c r="F4626" t="s">
        <v>58</v>
      </c>
      <c r="G4626" t="s">
        <v>59</v>
      </c>
      <c r="H4626">
        <v>26.43</v>
      </c>
      <c r="I4626">
        <v>1471</v>
      </c>
      <c r="J4626">
        <v>85.87</v>
      </c>
      <c r="K4626">
        <v>4</v>
      </c>
      <c r="L4626" t="s">
        <v>34</v>
      </c>
      <c r="M4626" t="s">
        <v>60</v>
      </c>
      <c r="N4626">
        <v>68743.399999999994</v>
      </c>
      <c r="O4626" t="s">
        <v>46</v>
      </c>
      <c r="P4626" t="s">
        <v>62</v>
      </c>
      <c r="Q4626">
        <v>84.17</v>
      </c>
      <c r="R4626">
        <v>3999.2</v>
      </c>
      <c r="S4626">
        <v>2074.4699999999998</v>
      </c>
      <c r="T4626">
        <v>12098.48</v>
      </c>
      <c r="U4626" t="str">
        <f>TEXT(Table1[[#This Row],[Booking_Date]],"mmm")</f>
        <v>Nov</v>
      </c>
      <c r="V4626">
        <f>YEAR(Table1[[#This Row],[Booking_Date]])</f>
        <v>2024</v>
      </c>
      <c r="W4626" t="s">
        <v>104</v>
      </c>
      <c r="X4626" t="str">
        <f>IF(Table1[[#This Row],[Freight_Cost]]&gt;50000,"High","Low")</f>
        <v>High</v>
      </c>
      <c r="Y4626" s="5" t="str">
        <f>IF(Table1[[#This Row],[Profit]]&gt;10000,"Good","Average")</f>
        <v>Good</v>
      </c>
      <c r="Z4626" s="5" t="str" cm="1">
        <f t="array" ref="Z4626">_xlfn.IFS(K4626&lt;=5,"Excellent",K4626&lt;=10,"Good",TRUE,"Delayed")</f>
        <v>Excellent</v>
      </c>
      <c r="AA4626" s="5" t="str">
        <f>_xlfn.XLOOKUP(Table1[[#This Row],[Shipment_ID]],A:A,E:E)</f>
        <v>CMA CGM</v>
      </c>
      <c r="AB4626" s="5">
        <f t="shared" si="72"/>
        <v>12098.48</v>
      </c>
    </row>
    <row r="4627" spans="1:28">
      <c r="A4627" t="s">
        <v>4821</v>
      </c>
      <c r="B4627" s="1">
        <v>45414</v>
      </c>
      <c r="C4627" t="s">
        <v>40</v>
      </c>
      <c r="D4627" t="s">
        <v>72</v>
      </c>
      <c r="E4627" t="s">
        <v>99</v>
      </c>
      <c r="F4627" t="s">
        <v>32</v>
      </c>
      <c r="G4627" t="s">
        <v>33</v>
      </c>
      <c r="H4627">
        <v>18.14</v>
      </c>
      <c r="I4627">
        <v>933</v>
      </c>
      <c r="J4627">
        <v>98.94</v>
      </c>
      <c r="K4627">
        <v>3</v>
      </c>
      <c r="L4627" t="s">
        <v>34</v>
      </c>
      <c r="M4627" t="s">
        <v>60</v>
      </c>
      <c r="N4627">
        <v>44394.8</v>
      </c>
      <c r="O4627" t="s">
        <v>254</v>
      </c>
      <c r="P4627" t="s">
        <v>47</v>
      </c>
      <c r="Q4627">
        <v>84.96</v>
      </c>
      <c r="R4627">
        <v>2591.6</v>
      </c>
      <c r="S4627">
        <v>3348.7</v>
      </c>
      <c r="T4627">
        <v>7600.55</v>
      </c>
      <c r="U4627" t="str">
        <f>TEXT(Table1[[#This Row],[Booking_Date]],"mmm")</f>
        <v>May</v>
      </c>
      <c r="V4627">
        <f>YEAR(Table1[[#This Row],[Booking_Date]])</f>
        <v>2024</v>
      </c>
      <c r="W4627" t="s">
        <v>75</v>
      </c>
      <c r="X4627" t="str">
        <f>IF(Table1[[#This Row],[Freight_Cost]]&gt;50000,"High","Low")</f>
        <v>Low</v>
      </c>
      <c r="Y4627" s="5" t="str">
        <f>IF(Table1[[#This Row],[Profit]]&gt;10000,"Good","Average")</f>
        <v>Average</v>
      </c>
      <c r="Z4627" s="5" t="str" cm="1">
        <f t="array" ref="Z4627">_xlfn.IFS(K4627&lt;=5,"Excellent",K4627&lt;=10,"Good",TRUE,"Delayed")</f>
        <v>Excellent</v>
      </c>
      <c r="AA4627" s="5" t="str">
        <f>_xlfn.XLOOKUP(Table1[[#This Row],[Shipment_ID]],A:A,E:E)</f>
        <v>ONE</v>
      </c>
      <c r="AB4627" s="5">
        <f t="shared" si="72"/>
        <v>7600.55</v>
      </c>
    </row>
    <row r="4628" spans="1:28">
      <c r="A4628" t="s">
        <v>4822</v>
      </c>
      <c r="B4628" s="1">
        <v>46128</v>
      </c>
      <c r="C4628" t="s">
        <v>50</v>
      </c>
      <c r="D4628" t="s">
        <v>51</v>
      </c>
      <c r="E4628" t="s">
        <v>31</v>
      </c>
      <c r="F4628" t="s">
        <v>58</v>
      </c>
      <c r="G4628" t="s">
        <v>33</v>
      </c>
      <c r="H4628">
        <v>23.3</v>
      </c>
      <c r="I4628">
        <v>2392</v>
      </c>
      <c r="J4628">
        <v>103.31</v>
      </c>
      <c r="K4628">
        <v>5</v>
      </c>
      <c r="L4628" t="s">
        <v>44</v>
      </c>
      <c r="M4628" t="s">
        <v>45</v>
      </c>
      <c r="N4628">
        <v>75571.199999999997</v>
      </c>
      <c r="O4628" t="s">
        <v>436</v>
      </c>
      <c r="P4628" t="s">
        <v>37</v>
      </c>
      <c r="Q4628">
        <v>82.89</v>
      </c>
      <c r="R4628">
        <v>5716</v>
      </c>
      <c r="S4628">
        <v>4816.71</v>
      </c>
      <c r="T4628">
        <v>8762.98</v>
      </c>
      <c r="U4628" t="str">
        <f>TEXT(Table1[[#This Row],[Booking_Date]],"mmm")</f>
        <v>Apr</v>
      </c>
      <c r="V4628">
        <f>YEAR(Table1[[#This Row],[Booking_Date]])</f>
        <v>2026</v>
      </c>
      <c r="W4628" t="s">
        <v>75</v>
      </c>
      <c r="X4628" t="str">
        <f>IF(Table1[[#This Row],[Freight_Cost]]&gt;50000,"High","Low")</f>
        <v>High</v>
      </c>
      <c r="Y4628" s="5" t="str">
        <f>IF(Table1[[#This Row],[Profit]]&gt;10000,"Good","Average")</f>
        <v>Average</v>
      </c>
      <c r="Z4628" s="5" t="str" cm="1">
        <f t="array" ref="Z4628">_xlfn.IFS(K4628&lt;=5,"Excellent",K4628&lt;=10,"Good",TRUE,"Delayed")</f>
        <v>Excellent</v>
      </c>
      <c r="AA4628" s="5" t="str">
        <f>_xlfn.XLOOKUP(Table1[[#This Row],[Shipment_ID]],A:A,E:E)</f>
        <v>Hapag-Lloyd</v>
      </c>
      <c r="AB4628" s="5">
        <f t="shared" si="72"/>
        <v>8762.98</v>
      </c>
    </row>
    <row r="4629" spans="1:28">
      <c r="A4629" t="s">
        <v>4823</v>
      </c>
      <c r="B4629" s="1">
        <v>46031</v>
      </c>
      <c r="C4629" t="s">
        <v>64</v>
      </c>
      <c r="D4629" t="s">
        <v>72</v>
      </c>
      <c r="E4629" t="s">
        <v>31</v>
      </c>
      <c r="F4629" t="s">
        <v>32</v>
      </c>
      <c r="G4629" t="s">
        <v>67</v>
      </c>
      <c r="H4629">
        <v>21.97</v>
      </c>
      <c r="I4629">
        <v>2268</v>
      </c>
      <c r="J4629">
        <v>94.87</v>
      </c>
      <c r="K4629">
        <v>5</v>
      </c>
      <c r="L4629" t="s">
        <v>44</v>
      </c>
      <c r="M4629" t="s">
        <v>45</v>
      </c>
      <c r="N4629">
        <v>59873.4</v>
      </c>
      <c r="O4629" t="s">
        <v>402</v>
      </c>
      <c r="P4629" t="s">
        <v>54</v>
      </c>
      <c r="Q4629">
        <v>84.32</v>
      </c>
      <c r="R4629">
        <v>5414.8</v>
      </c>
      <c r="S4629">
        <v>3414.68</v>
      </c>
      <c r="T4629">
        <v>9744.67</v>
      </c>
      <c r="U4629" t="str">
        <f>TEXT(Table1[[#This Row],[Booking_Date]],"mmm")</f>
        <v>Jan</v>
      </c>
      <c r="V4629">
        <f>YEAR(Table1[[#This Row],[Booking_Date]])</f>
        <v>2026</v>
      </c>
      <c r="W4629" t="s">
        <v>38</v>
      </c>
      <c r="X4629" t="str">
        <f>IF(Table1[[#This Row],[Freight_Cost]]&gt;50000,"High","Low")</f>
        <v>High</v>
      </c>
      <c r="Y4629" s="5" t="str">
        <f>IF(Table1[[#This Row],[Profit]]&gt;10000,"Good","Average")</f>
        <v>Average</v>
      </c>
      <c r="Z4629" s="5" t="str" cm="1">
        <f t="array" ref="Z4629">_xlfn.IFS(K4629&lt;=5,"Excellent",K4629&lt;=10,"Good",TRUE,"Delayed")</f>
        <v>Excellent</v>
      </c>
      <c r="AA4629" s="5" t="str">
        <f>_xlfn.XLOOKUP(Table1[[#This Row],[Shipment_ID]],A:A,E:E)</f>
        <v>Hapag-Lloyd</v>
      </c>
      <c r="AB4629" s="5">
        <f t="shared" si="72"/>
        <v>9744.67</v>
      </c>
    </row>
    <row r="4630" spans="1:28">
      <c r="A4630" t="s">
        <v>4824</v>
      </c>
      <c r="B4630" s="1">
        <v>45879</v>
      </c>
      <c r="C4630" t="s">
        <v>29</v>
      </c>
      <c r="D4630" t="s">
        <v>30</v>
      </c>
      <c r="E4630" t="s">
        <v>83</v>
      </c>
      <c r="F4630" t="s">
        <v>58</v>
      </c>
      <c r="G4630" t="s">
        <v>43</v>
      </c>
      <c r="H4630">
        <v>26.7</v>
      </c>
      <c r="I4630">
        <v>695</v>
      </c>
      <c r="J4630">
        <v>104.93</v>
      </c>
      <c r="K4630">
        <v>2</v>
      </c>
      <c r="L4630" t="s">
        <v>44</v>
      </c>
      <c r="M4630" t="s">
        <v>45</v>
      </c>
      <c r="N4630">
        <v>58461.599999999999</v>
      </c>
      <c r="O4630" t="s">
        <v>518</v>
      </c>
      <c r="P4630" t="s">
        <v>78</v>
      </c>
      <c r="Q4630">
        <v>86.11</v>
      </c>
      <c r="R4630">
        <v>2458</v>
      </c>
      <c r="S4630">
        <v>3676.79</v>
      </c>
      <c r="T4630">
        <v>5515.86</v>
      </c>
      <c r="U4630" t="str">
        <f>TEXT(Table1[[#This Row],[Booking_Date]],"mmm")</f>
        <v>Aug</v>
      </c>
      <c r="V4630">
        <f>YEAR(Table1[[#This Row],[Booking_Date]])</f>
        <v>2025</v>
      </c>
      <c r="W4630" t="s">
        <v>48</v>
      </c>
      <c r="X4630" t="str">
        <f>IF(Table1[[#This Row],[Freight_Cost]]&gt;50000,"High","Low")</f>
        <v>High</v>
      </c>
      <c r="Y4630" s="5" t="str">
        <f>IF(Table1[[#This Row],[Profit]]&gt;10000,"Good","Average")</f>
        <v>Average</v>
      </c>
      <c r="Z4630" s="5" t="str" cm="1">
        <f t="array" ref="Z4630">_xlfn.IFS(K4630&lt;=5,"Excellent",K4630&lt;=10,"Good",TRUE,"Delayed")</f>
        <v>Excellent</v>
      </c>
      <c r="AA4630" s="5" t="str">
        <f>_xlfn.XLOOKUP(Table1[[#This Row],[Shipment_ID]],A:A,E:E)</f>
        <v>MSC</v>
      </c>
      <c r="AB4630" s="5">
        <f t="shared" si="72"/>
        <v>5515.86</v>
      </c>
    </row>
    <row r="4631" spans="1:28">
      <c r="A4631" t="s">
        <v>4825</v>
      </c>
      <c r="B4631" s="1">
        <v>45501</v>
      </c>
      <c r="C4631" t="s">
        <v>89</v>
      </c>
      <c r="D4631" t="s">
        <v>30</v>
      </c>
      <c r="E4631" t="s">
        <v>99</v>
      </c>
      <c r="F4631" t="s">
        <v>58</v>
      </c>
      <c r="G4631" t="s">
        <v>43</v>
      </c>
      <c r="H4631">
        <v>21.53</v>
      </c>
      <c r="I4631">
        <v>2397</v>
      </c>
      <c r="J4631">
        <v>103.32</v>
      </c>
      <c r="K4631">
        <v>7</v>
      </c>
      <c r="L4631" t="s">
        <v>68</v>
      </c>
      <c r="M4631" t="s">
        <v>35</v>
      </c>
      <c r="N4631">
        <v>79039.399999999994</v>
      </c>
      <c r="O4631" t="s">
        <v>93</v>
      </c>
      <c r="P4631" t="s">
        <v>54</v>
      </c>
      <c r="Q4631">
        <v>87.57</v>
      </c>
      <c r="R4631">
        <v>5655.2</v>
      </c>
      <c r="S4631">
        <v>2680.47</v>
      </c>
      <c r="T4631">
        <v>9351.99</v>
      </c>
      <c r="U4631" t="str">
        <f>TEXT(Table1[[#This Row],[Booking_Date]],"mmm")</f>
        <v>Jul</v>
      </c>
      <c r="V4631">
        <f>YEAR(Table1[[#This Row],[Booking_Date]])</f>
        <v>2024</v>
      </c>
      <c r="W4631" t="s">
        <v>48</v>
      </c>
      <c r="X4631" t="str">
        <f>IF(Table1[[#This Row],[Freight_Cost]]&gt;50000,"High","Low")</f>
        <v>High</v>
      </c>
      <c r="Y4631" s="5" t="str">
        <f>IF(Table1[[#This Row],[Profit]]&gt;10000,"Good","Average")</f>
        <v>Average</v>
      </c>
      <c r="Z4631" s="5" t="str" cm="1">
        <f t="array" ref="Z4631">_xlfn.IFS(K4631&lt;=5,"Excellent",K4631&lt;=10,"Good",TRUE,"Delayed")</f>
        <v>Good</v>
      </c>
      <c r="AA4631" s="5" t="str">
        <f>_xlfn.XLOOKUP(Table1[[#This Row],[Shipment_ID]],A:A,E:E)</f>
        <v>ONE</v>
      </c>
      <c r="AB4631" s="5">
        <f t="shared" si="72"/>
        <v>9351.99</v>
      </c>
    </row>
    <row r="4632" spans="1:28">
      <c r="A4632" t="s">
        <v>4826</v>
      </c>
      <c r="B4632" s="1">
        <v>45604</v>
      </c>
      <c r="C4632" t="s">
        <v>29</v>
      </c>
      <c r="D4632" t="s">
        <v>82</v>
      </c>
      <c r="E4632" t="s">
        <v>83</v>
      </c>
      <c r="F4632" t="s">
        <v>58</v>
      </c>
      <c r="G4632" t="s">
        <v>90</v>
      </c>
      <c r="H4632">
        <v>25.22</v>
      </c>
      <c r="I4632">
        <v>842</v>
      </c>
      <c r="J4632">
        <v>103.03</v>
      </c>
      <c r="K4632">
        <v>2</v>
      </c>
      <c r="L4632" t="s">
        <v>44</v>
      </c>
      <c r="M4632" t="s">
        <v>60</v>
      </c>
      <c r="N4632">
        <v>57165.599999999999</v>
      </c>
      <c r="O4632" t="s">
        <v>262</v>
      </c>
      <c r="P4632" t="s">
        <v>70</v>
      </c>
      <c r="Q4632">
        <v>84.11</v>
      </c>
      <c r="R4632">
        <v>2692.8</v>
      </c>
      <c r="S4632">
        <v>3153.43</v>
      </c>
      <c r="T4632">
        <v>9653.6299999999992</v>
      </c>
      <c r="U4632" t="str">
        <f>TEXT(Table1[[#This Row],[Booking_Date]],"mmm")</f>
        <v>Nov</v>
      </c>
      <c r="V4632">
        <f>YEAR(Table1[[#This Row],[Booking_Date]])</f>
        <v>2024</v>
      </c>
      <c r="W4632" t="s">
        <v>104</v>
      </c>
      <c r="X4632" t="str">
        <f>IF(Table1[[#This Row],[Freight_Cost]]&gt;50000,"High","Low")</f>
        <v>High</v>
      </c>
      <c r="Y4632" s="5" t="str">
        <f>IF(Table1[[#This Row],[Profit]]&gt;10000,"Good","Average")</f>
        <v>Average</v>
      </c>
      <c r="Z4632" s="5" t="str" cm="1">
        <f t="array" ref="Z4632">_xlfn.IFS(K4632&lt;=5,"Excellent",K4632&lt;=10,"Good",TRUE,"Delayed")</f>
        <v>Excellent</v>
      </c>
      <c r="AA4632" s="5" t="str">
        <f>_xlfn.XLOOKUP(Table1[[#This Row],[Shipment_ID]],A:A,E:E)</f>
        <v>MSC</v>
      </c>
      <c r="AB4632" s="5">
        <f t="shared" si="72"/>
        <v>9653.6299999999992</v>
      </c>
    </row>
    <row r="4633" spans="1:28">
      <c r="A4633" t="s">
        <v>4827</v>
      </c>
      <c r="B4633" s="1">
        <v>45355</v>
      </c>
      <c r="C4633" t="s">
        <v>89</v>
      </c>
      <c r="D4633" t="s">
        <v>82</v>
      </c>
      <c r="E4633" t="s">
        <v>99</v>
      </c>
      <c r="F4633" t="s">
        <v>32</v>
      </c>
      <c r="G4633" t="s">
        <v>52</v>
      </c>
      <c r="H4633">
        <v>13.36</v>
      </c>
      <c r="I4633">
        <v>1512</v>
      </c>
      <c r="J4633">
        <v>85.47</v>
      </c>
      <c r="K4633">
        <v>4</v>
      </c>
      <c r="L4633" t="s">
        <v>34</v>
      </c>
      <c r="M4633" t="s">
        <v>35</v>
      </c>
      <c r="N4633">
        <v>49424.4</v>
      </c>
      <c r="O4633" t="s">
        <v>395</v>
      </c>
      <c r="P4633" t="s">
        <v>70</v>
      </c>
      <c r="Q4633">
        <v>82.67</v>
      </c>
      <c r="R4633">
        <v>3558.4</v>
      </c>
      <c r="S4633">
        <v>2506.85</v>
      </c>
      <c r="T4633">
        <v>5594.53</v>
      </c>
      <c r="U4633" t="str">
        <f>TEXT(Table1[[#This Row],[Booking_Date]],"mmm")</f>
        <v>Mar</v>
      </c>
      <c r="V4633">
        <f>YEAR(Table1[[#This Row],[Booking_Date]])</f>
        <v>2024</v>
      </c>
      <c r="W4633" t="s">
        <v>38</v>
      </c>
      <c r="X4633" t="str">
        <f>IF(Table1[[#This Row],[Freight_Cost]]&gt;50000,"High","Low")</f>
        <v>Low</v>
      </c>
      <c r="Y4633" s="5" t="str">
        <f>IF(Table1[[#This Row],[Profit]]&gt;10000,"Good","Average")</f>
        <v>Average</v>
      </c>
      <c r="Z4633" s="5" t="str" cm="1">
        <f t="array" ref="Z4633">_xlfn.IFS(K4633&lt;=5,"Excellent",K4633&lt;=10,"Good",TRUE,"Delayed")</f>
        <v>Excellent</v>
      </c>
      <c r="AA4633" s="5" t="str">
        <f>_xlfn.XLOOKUP(Table1[[#This Row],[Shipment_ID]],A:A,E:E)</f>
        <v>ONE</v>
      </c>
      <c r="AB4633" s="5">
        <f t="shared" si="72"/>
        <v>5594.53</v>
      </c>
    </row>
    <row r="4634" spans="1:28">
      <c r="A4634" t="s">
        <v>4828</v>
      </c>
      <c r="B4634" s="1">
        <v>46157</v>
      </c>
      <c r="C4634" t="s">
        <v>50</v>
      </c>
      <c r="D4634" t="s">
        <v>82</v>
      </c>
      <c r="E4634" t="s">
        <v>99</v>
      </c>
      <c r="F4634" t="s">
        <v>58</v>
      </c>
      <c r="G4634" t="s">
        <v>33</v>
      </c>
      <c r="H4634">
        <v>21.78</v>
      </c>
      <c r="I4634">
        <v>2080</v>
      </c>
      <c r="J4634">
        <v>86.72</v>
      </c>
      <c r="K4634">
        <v>5</v>
      </c>
      <c r="L4634" t="s">
        <v>68</v>
      </c>
      <c r="M4634" t="s">
        <v>60</v>
      </c>
      <c r="N4634">
        <v>69468.399999999994</v>
      </c>
      <c r="O4634" t="s">
        <v>360</v>
      </c>
      <c r="P4634" t="s">
        <v>54</v>
      </c>
      <c r="Q4634">
        <v>85.06</v>
      </c>
      <c r="R4634">
        <v>5031.2</v>
      </c>
      <c r="S4634">
        <v>4995.7700000000004</v>
      </c>
      <c r="T4634">
        <v>8339.1200000000008</v>
      </c>
      <c r="U4634" t="str">
        <f>TEXT(Table1[[#This Row],[Booking_Date]],"mmm")</f>
        <v>May</v>
      </c>
      <c r="V4634">
        <f>YEAR(Table1[[#This Row],[Booking_Date]])</f>
        <v>2026</v>
      </c>
      <c r="W4634" t="s">
        <v>75</v>
      </c>
      <c r="X4634" t="str">
        <f>IF(Table1[[#This Row],[Freight_Cost]]&gt;50000,"High","Low")</f>
        <v>High</v>
      </c>
      <c r="Y4634" s="5" t="str">
        <f>IF(Table1[[#This Row],[Profit]]&gt;10000,"Good","Average")</f>
        <v>Average</v>
      </c>
      <c r="Z4634" s="5" t="str" cm="1">
        <f t="array" ref="Z4634">_xlfn.IFS(K4634&lt;=5,"Excellent",K4634&lt;=10,"Good",TRUE,"Delayed")</f>
        <v>Excellent</v>
      </c>
      <c r="AA4634" s="5" t="str">
        <f>_xlfn.XLOOKUP(Table1[[#This Row],[Shipment_ID]],A:A,E:E)</f>
        <v>ONE</v>
      </c>
      <c r="AB4634" s="5">
        <f t="shared" si="72"/>
        <v>8339.1200000000008</v>
      </c>
    </row>
    <row r="4635" spans="1:28">
      <c r="A4635" t="s">
        <v>4829</v>
      </c>
      <c r="B4635" s="1">
        <v>46134</v>
      </c>
      <c r="C4635" t="s">
        <v>64</v>
      </c>
      <c r="D4635" t="s">
        <v>72</v>
      </c>
      <c r="E4635" t="s">
        <v>42</v>
      </c>
      <c r="F4635" t="s">
        <v>32</v>
      </c>
      <c r="G4635" t="s">
        <v>67</v>
      </c>
      <c r="H4635">
        <v>20.32</v>
      </c>
      <c r="I4635">
        <v>1421</v>
      </c>
      <c r="J4635">
        <v>98.31</v>
      </c>
      <c r="K4635">
        <v>3</v>
      </c>
      <c r="L4635" t="s">
        <v>34</v>
      </c>
      <c r="M4635" t="s">
        <v>45</v>
      </c>
      <c r="N4635">
        <v>53637.2</v>
      </c>
      <c r="O4635" t="s">
        <v>204</v>
      </c>
      <c r="P4635" t="s">
        <v>54</v>
      </c>
      <c r="Q4635">
        <v>87.82</v>
      </c>
      <c r="R4635">
        <v>3654.8</v>
      </c>
      <c r="S4635">
        <v>3799.63</v>
      </c>
      <c r="T4635">
        <v>7817.75</v>
      </c>
      <c r="U4635" t="str">
        <f>TEXT(Table1[[#This Row],[Booking_Date]],"mmm")</f>
        <v>Apr</v>
      </c>
      <c r="V4635">
        <f>YEAR(Table1[[#This Row],[Booking_Date]])</f>
        <v>2026</v>
      </c>
      <c r="W4635" t="s">
        <v>75</v>
      </c>
      <c r="X4635" t="str">
        <f>IF(Table1[[#This Row],[Freight_Cost]]&gt;50000,"High","Low")</f>
        <v>High</v>
      </c>
      <c r="Y4635" s="5" t="str">
        <f>IF(Table1[[#This Row],[Profit]]&gt;10000,"Good","Average")</f>
        <v>Average</v>
      </c>
      <c r="Z4635" s="5" t="str" cm="1">
        <f t="array" ref="Z4635">_xlfn.IFS(K4635&lt;=5,"Excellent",K4635&lt;=10,"Good",TRUE,"Delayed")</f>
        <v>Excellent</v>
      </c>
      <c r="AA4635" s="5" t="str">
        <f>_xlfn.XLOOKUP(Table1[[#This Row],[Shipment_ID]],A:A,E:E)</f>
        <v>CMA CGM</v>
      </c>
      <c r="AB4635" s="5">
        <f t="shared" si="72"/>
        <v>7817.75</v>
      </c>
    </row>
    <row r="4636" spans="1:28">
      <c r="A4636" t="s">
        <v>4830</v>
      </c>
      <c r="B4636" s="1">
        <v>46115</v>
      </c>
      <c r="C4636" t="s">
        <v>40</v>
      </c>
      <c r="D4636" t="s">
        <v>51</v>
      </c>
      <c r="E4636" t="s">
        <v>66</v>
      </c>
      <c r="F4636" t="s">
        <v>58</v>
      </c>
      <c r="G4636" t="s">
        <v>90</v>
      </c>
      <c r="H4636">
        <v>15.67</v>
      </c>
      <c r="I4636">
        <v>2797</v>
      </c>
      <c r="J4636">
        <v>100.13</v>
      </c>
      <c r="K4636">
        <v>7</v>
      </c>
      <c r="L4636" t="s">
        <v>68</v>
      </c>
      <c r="M4636" t="s">
        <v>35</v>
      </c>
      <c r="N4636">
        <v>78182.600000000006</v>
      </c>
      <c r="O4636" t="s">
        <v>216</v>
      </c>
      <c r="P4636" t="s">
        <v>74</v>
      </c>
      <c r="Q4636">
        <v>85.25</v>
      </c>
      <c r="R4636">
        <v>6220.8</v>
      </c>
      <c r="S4636">
        <v>4070.86</v>
      </c>
      <c r="T4636">
        <v>12869</v>
      </c>
      <c r="U4636" t="str">
        <f>TEXT(Table1[[#This Row],[Booking_Date]],"mmm")</f>
        <v>Apr</v>
      </c>
      <c r="V4636">
        <f>YEAR(Table1[[#This Row],[Booking_Date]])</f>
        <v>2026</v>
      </c>
      <c r="W4636" t="s">
        <v>75</v>
      </c>
      <c r="X4636" t="str">
        <f>IF(Table1[[#This Row],[Freight_Cost]]&gt;50000,"High","Low")</f>
        <v>High</v>
      </c>
      <c r="Y4636" s="5" t="str">
        <f>IF(Table1[[#This Row],[Profit]]&gt;10000,"Good","Average")</f>
        <v>Good</v>
      </c>
      <c r="Z4636" s="5" t="str" cm="1">
        <f t="array" ref="Z4636">_xlfn.IFS(K4636&lt;=5,"Excellent",K4636&lt;=10,"Good",TRUE,"Delayed")</f>
        <v>Good</v>
      </c>
      <c r="AA4636" s="5" t="str">
        <f>_xlfn.XLOOKUP(Table1[[#This Row],[Shipment_ID]],A:A,E:E)</f>
        <v>COSCO</v>
      </c>
      <c r="AB4636" s="5">
        <f t="shared" si="72"/>
        <v>12869</v>
      </c>
    </row>
    <row r="4637" spans="1:28">
      <c r="A4637" t="s">
        <v>4831</v>
      </c>
      <c r="B4637" s="1">
        <v>46127</v>
      </c>
      <c r="C4637" t="s">
        <v>40</v>
      </c>
      <c r="D4637" t="s">
        <v>51</v>
      </c>
      <c r="E4637" t="s">
        <v>102</v>
      </c>
      <c r="F4637" t="s">
        <v>58</v>
      </c>
      <c r="G4637" t="s">
        <v>52</v>
      </c>
      <c r="H4637">
        <v>12.13</v>
      </c>
      <c r="I4637">
        <v>2556</v>
      </c>
      <c r="J4637">
        <v>91.19</v>
      </c>
      <c r="K4637">
        <v>7</v>
      </c>
      <c r="L4637" t="s">
        <v>34</v>
      </c>
      <c r="M4637" t="s">
        <v>35</v>
      </c>
      <c r="N4637">
        <v>73531.8</v>
      </c>
      <c r="O4637" t="s">
        <v>461</v>
      </c>
      <c r="P4637" t="s">
        <v>78</v>
      </c>
      <c r="Q4637">
        <v>85.39</v>
      </c>
      <c r="R4637">
        <v>5597.2</v>
      </c>
      <c r="S4637">
        <v>4908.97</v>
      </c>
      <c r="T4637">
        <v>7636.61</v>
      </c>
      <c r="U4637" t="str">
        <f>TEXT(Table1[[#This Row],[Booking_Date]],"mmm")</f>
        <v>Apr</v>
      </c>
      <c r="V4637">
        <f>YEAR(Table1[[#This Row],[Booking_Date]])</f>
        <v>2026</v>
      </c>
      <c r="W4637" t="s">
        <v>75</v>
      </c>
      <c r="X4637" t="str">
        <f>IF(Table1[[#This Row],[Freight_Cost]]&gt;50000,"High","Low")</f>
        <v>High</v>
      </c>
      <c r="Y4637" s="5" t="str">
        <f>IF(Table1[[#This Row],[Profit]]&gt;10000,"Good","Average")</f>
        <v>Average</v>
      </c>
      <c r="Z4637" s="5" t="str" cm="1">
        <f t="array" ref="Z4637">_xlfn.IFS(K4637&lt;=5,"Excellent",K4637&lt;=10,"Good",TRUE,"Delayed")</f>
        <v>Good</v>
      </c>
      <c r="AA4637" s="5" t="str">
        <f>_xlfn.XLOOKUP(Table1[[#This Row],[Shipment_ID]],A:A,E:E)</f>
        <v>Maersk</v>
      </c>
      <c r="AB4637" s="5">
        <f t="shared" si="72"/>
        <v>7636.61</v>
      </c>
    </row>
    <row r="4638" spans="1:28">
      <c r="A4638" t="s">
        <v>4832</v>
      </c>
      <c r="B4638" s="1">
        <v>45600</v>
      </c>
      <c r="C4638" t="s">
        <v>29</v>
      </c>
      <c r="D4638" t="s">
        <v>82</v>
      </c>
      <c r="E4638" t="s">
        <v>42</v>
      </c>
      <c r="F4638" t="s">
        <v>32</v>
      </c>
      <c r="G4638" t="s">
        <v>52</v>
      </c>
      <c r="H4638">
        <v>23.76</v>
      </c>
      <c r="I4638">
        <v>1378</v>
      </c>
      <c r="J4638">
        <v>88.13</v>
      </c>
      <c r="K4638">
        <v>3</v>
      </c>
      <c r="L4638" t="s">
        <v>34</v>
      </c>
      <c r="M4638" t="s">
        <v>60</v>
      </c>
      <c r="N4638">
        <v>53495.6</v>
      </c>
      <c r="O4638" t="s">
        <v>126</v>
      </c>
      <c r="P4638" t="s">
        <v>47</v>
      </c>
      <c r="Q4638">
        <v>82.69</v>
      </c>
      <c r="R4638">
        <v>3706.4</v>
      </c>
      <c r="S4638">
        <v>4299.6899999999996</v>
      </c>
      <c r="T4638">
        <v>5183.1400000000003</v>
      </c>
      <c r="U4638" t="str">
        <f>TEXT(Table1[[#This Row],[Booking_Date]],"mmm")</f>
        <v>Nov</v>
      </c>
      <c r="V4638">
        <f>YEAR(Table1[[#This Row],[Booking_Date]])</f>
        <v>2024</v>
      </c>
      <c r="W4638" t="s">
        <v>104</v>
      </c>
      <c r="X4638" t="str">
        <f>IF(Table1[[#This Row],[Freight_Cost]]&gt;50000,"High","Low")</f>
        <v>High</v>
      </c>
      <c r="Y4638" s="5" t="str">
        <f>IF(Table1[[#This Row],[Profit]]&gt;10000,"Good","Average")</f>
        <v>Average</v>
      </c>
      <c r="Z4638" s="5" t="str" cm="1">
        <f t="array" ref="Z4638">_xlfn.IFS(K4638&lt;=5,"Excellent",K4638&lt;=10,"Good",TRUE,"Delayed")</f>
        <v>Excellent</v>
      </c>
      <c r="AA4638" s="5" t="str">
        <f>_xlfn.XLOOKUP(Table1[[#This Row],[Shipment_ID]],A:A,E:E)</f>
        <v>CMA CGM</v>
      </c>
      <c r="AB4638" s="5">
        <f t="shared" si="72"/>
        <v>5183.1400000000003</v>
      </c>
    </row>
    <row r="4639" spans="1:28">
      <c r="A4639" t="s">
        <v>4833</v>
      </c>
      <c r="B4639" s="1">
        <v>45775</v>
      </c>
      <c r="C4639" t="s">
        <v>50</v>
      </c>
      <c r="D4639" t="s">
        <v>30</v>
      </c>
      <c r="E4639" t="s">
        <v>99</v>
      </c>
      <c r="F4639" t="s">
        <v>32</v>
      </c>
      <c r="G4639" t="s">
        <v>67</v>
      </c>
      <c r="H4639">
        <v>20.12</v>
      </c>
      <c r="I4639">
        <v>1439</v>
      </c>
      <c r="J4639">
        <v>92.9</v>
      </c>
      <c r="K4639">
        <v>4</v>
      </c>
      <c r="L4639" t="s">
        <v>34</v>
      </c>
      <c r="M4639" t="s">
        <v>35</v>
      </c>
      <c r="N4639">
        <v>55524</v>
      </c>
      <c r="O4639" t="s">
        <v>207</v>
      </c>
      <c r="P4639" t="s">
        <v>70</v>
      </c>
      <c r="Q4639">
        <v>88.54</v>
      </c>
      <c r="R4639">
        <v>3682.8</v>
      </c>
      <c r="S4639">
        <v>3014.91</v>
      </c>
      <c r="T4639">
        <v>8919.66</v>
      </c>
      <c r="U4639" t="str">
        <f>TEXT(Table1[[#This Row],[Booking_Date]],"mmm")</f>
        <v>Apr</v>
      </c>
      <c r="V4639">
        <f>YEAR(Table1[[#This Row],[Booking_Date]])</f>
        <v>2025</v>
      </c>
      <c r="W4639" t="s">
        <v>75</v>
      </c>
      <c r="X4639" t="str">
        <f>IF(Table1[[#This Row],[Freight_Cost]]&gt;50000,"High","Low")</f>
        <v>High</v>
      </c>
      <c r="Y4639" s="5" t="str">
        <f>IF(Table1[[#This Row],[Profit]]&gt;10000,"Good","Average")</f>
        <v>Average</v>
      </c>
      <c r="Z4639" s="5" t="str" cm="1">
        <f t="array" ref="Z4639">_xlfn.IFS(K4639&lt;=5,"Excellent",K4639&lt;=10,"Good",TRUE,"Delayed")</f>
        <v>Excellent</v>
      </c>
      <c r="AA4639" s="5" t="str">
        <f>_xlfn.XLOOKUP(Table1[[#This Row],[Shipment_ID]],A:A,E:E)</f>
        <v>ONE</v>
      </c>
      <c r="AB4639" s="5">
        <f t="shared" si="72"/>
        <v>8919.66</v>
      </c>
    </row>
    <row r="4640" spans="1:28">
      <c r="A4640" t="s">
        <v>4834</v>
      </c>
      <c r="B4640" s="1">
        <v>45397</v>
      </c>
      <c r="C4640" t="s">
        <v>115</v>
      </c>
      <c r="D4640" t="s">
        <v>65</v>
      </c>
      <c r="E4640" t="s">
        <v>99</v>
      </c>
      <c r="F4640" t="s">
        <v>32</v>
      </c>
      <c r="G4640" t="s">
        <v>52</v>
      </c>
      <c r="H4640">
        <v>26.6</v>
      </c>
      <c r="I4640">
        <v>1122</v>
      </c>
      <c r="J4640">
        <v>90.73</v>
      </c>
      <c r="K4640">
        <v>4</v>
      </c>
      <c r="L4640" t="s">
        <v>68</v>
      </c>
      <c r="M4640" t="s">
        <v>60</v>
      </c>
      <c r="N4640">
        <v>50791.6</v>
      </c>
      <c r="O4640" t="s">
        <v>148</v>
      </c>
      <c r="P4640" t="s">
        <v>78</v>
      </c>
      <c r="Q4640">
        <v>81.55</v>
      </c>
      <c r="R4640">
        <v>3308</v>
      </c>
      <c r="S4640">
        <v>4600.7</v>
      </c>
      <c r="T4640">
        <v>8762.98</v>
      </c>
      <c r="U4640" t="str">
        <f>TEXT(Table1[[#This Row],[Booking_Date]],"mmm")</f>
        <v>Apr</v>
      </c>
      <c r="V4640">
        <f>YEAR(Table1[[#This Row],[Booking_Date]])</f>
        <v>2024</v>
      </c>
      <c r="W4640" t="s">
        <v>75</v>
      </c>
      <c r="X4640" t="str">
        <f>IF(Table1[[#This Row],[Freight_Cost]]&gt;50000,"High","Low")</f>
        <v>High</v>
      </c>
      <c r="Y4640" s="5" t="str">
        <f>IF(Table1[[#This Row],[Profit]]&gt;10000,"Good","Average")</f>
        <v>Average</v>
      </c>
      <c r="Z4640" s="5" t="str" cm="1">
        <f t="array" ref="Z4640">_xlfn.IFS(K4640&lt;=5,"Excellent",K4640&lt;=10,"Good",TRUE,"Delayed")</f>
        <v>Excellent</v>
      </c>
      <c r="AA4640" s="5" t="str">
        <f>_xlfn.XLOOKUP(Table1[[#This Row],[Shipment_ID]],A:A,E:E)</f>
        <v>ONE</v>
      </c>
      <c r="AB4640" s="5">
        <f t="shared" si="72"/>
        <v>8762.98</v>
      </c>
    </row>
    <row r="4641" spans="1:28">
      <c r="A4641" t="s">
        <v>4835</v>
      </c>
      <c r="B4641" s="1">
        <v>45736</v>
      </c>
      <c r="C4641" t="s">
        <v>115</v>
      </c>
      <c r="D4641" t="s">
        <v>108</v>
      </c>
      <c r="E4641" t="s">
        <v>31</v>
      </c>
      <c r="F4641" t="s">
        <v>32</v>
      </c>
      <c r="G4641" t="s">
        <v>59</v>
      </c>
      <c r="H4641">
        <v>26.08</v>
      </c>
      <c r="I4641">
        <v>853</v>
      </c>
      <c r="J4641">
        <v>92.87</v>
      </c>
      <c r="K4641">
        <v>3</v>
      </c>
      <c r="L4641" t="s">
        <v>68</v>
      </c>
      <c r="M4641" t="s">
        <v>35</v>
      </c>
      <c r="N4641">
        <v>51352.4</v>
      </c>
      <c r="O4641" t="s">
        <v>343</v>
      </c>
      <c r="P4641" t="s">
        <v>62</v>
      </c>
      <c r="Q4641">
        <v>85.71</v>
      </c>
      <c r="R4641">
        <v>2749.2</v>
      </c>
      <c r="S4641">
        <v>1749.74</v>
      </c>
      <c r="T4641">
        <v>4169.45</v>
      </c>
      <c r="U4641" t="str">
        <f>TEXT(Table1[[#This Row],[Booking_Date]],"mmm")</f>
        <v>Mar</v>
      </c>
      <c r="V4641">
        <f>YEAR(Table1[[#This Row],[Booking_Date]])</f>
        <v>2025</v>
      </c>
      <c r="W4641" t="s">
        <v>38</v>
      </c>
      <c r="X4641" t="str">
        <f>IF(Table1[[#This Row],[Freight_Cost]]&gt;50000,"High","Low")</f>
        <v>High</v>
      </c>
      <c r="Y4641" s="5" t="str">
        <f>IF(Table1[[#This Row],[Profit]]&gt;10000,"Good","Average")</f>
        <v>Average</v>
      </c>
      <c r="Z4641" s="5" t="str" cm="1">
        <f t="array" ref="Z4641">_xlfn.IFS(K4641&lt;=5,"Excellent",K4641&lt;=10,"Good",TRUE,"Delayed")</f>
        <v>Excellent</v>
      </c>
      <c r="AA4641" s="5" t="str">
        <f>_xlfn.XLOOKUP(Table1[[#This Row],[Shipment_ID]],A:A,E:E)</f>
        <v>Hapag-Lloyd</v>
      </c>
      <c r="AB4641" s="5">
        <f t="shared" si="72"/>
        <v>4169.45</v>
      </c>
    </row>
    <row r="4642" spans="1:28">
      <c r="A4642" t="s">
        <v>4836</v>
      </c>
      <c r="B4642" s="1">
        <v>45550</v>
      </c>
      <c r="C4642" t="s">
        <v>40</v>
      </c>
      <c r="D4642" t="s">
        <v>108</v>
      </c>
      <c r="E4642" t="s">
        <v>102</v>
      </c>
      <c r="F4642" t="s">
        <v>58</v>
      </c>
      <c r="G4642" t="s">
        <v>52</v>
      </c>
      <c r="H4642">
        <v>16.329999999999998</v>
      </c>
      <c r="I4642">
        <v>2136</v>
      </c>
      <c r="J4642">
        <v>102.89</v>
      </c>
      <c r="K4642">
        <v>7</v>
      </c>
      <c r="L4642" t="s">
        <v>34</v>
      </c>
      <c r="M4642" t="s">
        <v>45</v>
      </c>
      <c r="N4642">
        <v>71175.8</v>
      </c>
      <c r="O4642" t="s">
        <v>248</v>
      </c>
      <c r="P4642" t="s">
        <v>54</v>
      </c>
      <c r="Q4642">
        <v>85.72</v>
      </c>
      <c r="R4642">
        <v>4925.2</v>
      </c>
      <c r="S4642">
        <v>1745.9</v>
      </c>
      <c r="T4642">
        <v>5964.67</v>
      </c>
      <c r="U4642" t="str">
        <f>TEXT(Table1[[#This Row],[Booking_Date]],"mmm")</f>
        <v>Sep</v>
      </c>
      <c r="V4642">
        <f>YEAR(Table1[[#This Row],[Booking_Date]])</f>
        <v>2024</v>
      </c>
      <c r="W4642" t="s">
        <v>48</v>
      </c>
      <c r="X4642" t="str">
        <f>IF(Table1[[#This Row],[Freight_Cost]]&gt;50000,"High","Low")</f>
        <v>High</v>
      </c>
      <c r="Y4642" s="5" t="str">
        <f>IF(Table1[[#This Row],[Profit]]&gt;10000,"Good","Average")</f>
        <v>Average</v>
      </c>
      <c r="Z4642" s="5" t="str" cm="1">
        <f t="array" ref="Z4642">_xlfn.IFS(K4642&lt;=5,"Excellent",K4642&lt;=10,"Good",TRUE,"Delayed")</f>
        <v>Good</v>
      </c>
      <c r="AA4642" s="5" t="str">
        <f>_xlfn.XLOOKUP(Table1[[#This Row],[Shipment_ID]],A:A,E:E)</f>
        <v>Maersk</v>
      </c>
      <c r="AB4642" s="5">
        <f t="shared" si="72"/>
        <v>5964.67</v>
      </c>
    </row>
    <row r="4643" spans="1:28">
      <c r="A4643" t="s">
        <v>4837</v>
      </c>
      <c r="B4643" s="1">
        <v>45526</v>
      </c>
      <c r="C4643" t="s">
        <v>64</v>
      </c>
      <c r="D4643" t="s">
        <v>51</v>
      </c>
      <c r="E4643" t="s">
        <v>102</v>
      </c>
      <c r="F4643" t="s">
        <v>58</v>
      </c>
      <c r="G4643" t="s">
        <v>67</v>
      </c>
      <c r="H4643">
        <v>21.94</v>
      </c>
      <c r="I4643">
        <v>2504</v>
      </c>
      <c r="J4643">
        <v>95.64</v>
      </c>
      <c r="K4643">
        <v>7</v>
      </c>
      <c r="L4643" t="s">
        <v>34</v>
      </c>
      <c r="M4643" t="s">
        <v>60</v>
      </c>
      <c r="N4643">
        <v>78270.8</v>
      </c>
      <c r="O4643" t="s">
        <v>341</v>
      </c>
      <c r="P4643" t="s">
        <v>74</v>
      </c>
      <c r="Q4643">
        <v>87.27</v>
      </c>
      <c r="R4643">
        <v>5885.6</v>
      </c>
      <c r="S4643">
        <v>2008.82</v>
      </c>
      <c r="T4643">
        <v>6775.07</v>
      </c>
      <c r="U4643" t="str">
        <f>TEXT(Table1[[#This Row],[Booking_Date]],"mmm")</f>
        <v>Aug</v>
      </c>
      <c r="V4643">
        <f>YEAR(Table1[[#This Row],[Booking_Date]])</f>
        <v>2024</v>
      </c>
      <c r="W4643" t="s">
        <v>48</v>
      </c>
      <c r="X4643" t="str">
        <f>IF(Table1[[#This Row],[Freight_Cost]]&gt;50000,"High","Low")</f>
        <v>High</v>
      </c>
      <c r="Y4643" s="5" t="str">
        <f>IF(Table1[[#This Row],[Profit]]&gt;10000,"Good","Average")</f>
        <v>Average</v>
      </c>
      <c r="Z4643" s="5" t="str" cm="1">
        <f t="array" ref="Z4643">_xlfn.IFS(K4643&lt;=5,"Excellent",K4643&lt;=10,"Good",TRUE,"Delayed")</f>
        <v>Good</v>
      </c>
      <c r="AA4643" s="5" t="str">
        <f>_xlfn.XLOOKUP(Table1[[#This Row],[Shipment_ID]],A:A,E:E)</f>
        <v>Maersk</v>
      </c>
      <c r="AB4643" s="5">
        <f t="shared" si="72"/>
        <v>6775.07</v>
      </c>
    </row>
    <row r="4644" spans="1:28">
      <c r="A4644" t="s">
        <v>4838</v>
      </c>
      <c r="B4644" s="1">
        <v>45556</v>
      </c>
      <c r="C4644" t="s">
        <v>64</v>
      </c>
      <c r="D4644" t="s">
        <v>56</v>
      </c>
      <c r="E4644" t="s">
        <v>102</v>
      </c>
      <c r="F4644" t="s">
        <v>32</v>
      </c>
      <c r="G4644" t="s">
        <v>52</v>
      </c>
      <c r="H4644">
        <v>27.35</v>
      </c>
      <c r="I4644">
        <v>1694</v>
      </c>
      <c r="J4644">
        <v>101.38</v>
      </c>
      <c r="K4644">
        <v>6</v>
      </c>
      <c r="L4644" t="s">
        <v>44</v>
      </c>
      <c r="M4644" t="s">
        <v>45</v>
      </c>
      <c r="N4644">
        <v>58608.6</v>
      </c>
      <c r="O4644" t="s">
        <v>454</v>
      </c>
      <c r="P4644" t="s">
        <v>74</v>
      </c>
      <c r="Q4644">
        <v>85.85</v>
      </c>
      <c r="R4644">
        <v>4482</v>
      </c>
      <c r="S4644">
        <v>1534.54</v>
      </c>
      <c r="T4644">
        <v>6354.32</v>
      </c>
      <c r="U4644" t="str">
        <f>TEXT(Table1[[#This Row],[Booking_Date]],"mmm")</f>
        <v>Sep</v>
      </c>
      <c r="V4644">
        <f>YEAR(Table1[[#This Row],[Booking_Date]])</f>
        <v>2024</v>
      </c>
      <c r="W4644" t="s">
        <v>48</v>
      </c>
      <c r="X4644" t="str">
        <f>IF(Table1[[#This Row],[Freight_Cost]]&gt;50000,"High","Low")</f>
        <v>High</v>
      </c>
      <c r="Y4644" s="5" t="str">
        <f>IF(Table1[[#This Row],[Profit]]&gt;10000,"Good","Average")</f>
        <v>Average</v>
      </c>
      <c r="Z4644" s="5" t="str" cm="1">
        <f t="array" ref="Z4644">_xlfn.IFS(K4644&lt;=5,"Excellent",K4644&lt;=10,"Good",TRUE,"Delayed")</f>
        <v>Good</v>
      </c>
      <c r="AA4644" s="5" t="str">
        <f>_xlfn.XLOOKUP(Table1[[#This Row],[Shipment_ID]],A:A,E:E)</f>
        <v>Maersk</v>
      </c>
      <c r="AB4644" s="5">
        <f t="shared" si="72"/>
        <v>6354.32</v>
      </c>
    </row>
    <row r="4645" spans="1:28">
      <c r="A4645" t="s">
        <v>4839</v>
      </c>
      <c r="B4645" s="1">
        <v>46013</v>
      </c>
      <c r="C4645" t="s">
        <v>121</v>
      </c>
      <c r="D4645" t="s">
        <v>56</v>
      </c>
      <c r="E4645" t="s">
        <v>102</v>
      </c>
      <c r="F4645" t="s">
        <v>32</v>
      </c>
      <c r="G4645" t="s">
        <v>67</v>
      </c>
      <c r="H4645">
        <v>17.46</v>
      </c>
      <c r="I4645">
        <v>2176</v>
      </c>
      <c r="J4645">
        <v>89.88</v>
      </c>
      <c r="K4645">
        <v>6</v>
      </c>
      <c r="L4645" t="s">
        <v>44</v>
      </c>
      <c r="M4645" t="s">
        <v>45</v>
      </c>
      <c r="N4645">
        <v>54111.6</v>
      </c>
      <c r="O4645" t="s">
        <v>254</v>
      </c>
      <c r="P4645" t="s">
        <v>37</v>
      </c>
      <c r="Q4645">
        <v>82.31</v>
      </c>
      <c r="R4645">
        <v>5050.3999999999996</v>
      </c>
      <c r="S4645">
        <v>3789.14</v>
      </c>
      <c r="T4645">
        <v>5591.62</v>
      </c>
      <c r="U4645" t="str">
        <f>TEXT(Table1[[#This Row],[Booking_Date]],"mmm")</f>
        <v>Dec</v>
      </c>
      <c r="V4645">
        <f>YEAR(Table1[[#This Row],[Booking_Date]])</f>
        <v>2025</v>
      </c>
      <c r="W4645" t="s">
        <v>104</v>
      </c>
      <c r="X4645" t="str">
        <f>IF(Table1[[#This Row],[Freight_Cost]]&gt;50000,"High","Low")</f>
        <v>High</v>
      </c>
      <c r="Y4645" s="5" t="str">
        <f>IF(Table1[[#This Row],[Profit]]&gt;10000,"Good","Average")</f>
        <v>Average</v>
      </c>
      <c r="Z4645" s="5" t="str" cm="1">
        <f t="array" ref="Z4645">_xlfn.IFS(K4645&lt;=5,"Excellent",K4645&lt;=10,"Good",TRUE,"Delayed")</f>
        <v>Good</v>
      </c>
      <c r="AA4645" s="5" t="str">
        <f>_xlfn.XLOOKUP(Table1[[#This Row],[Shipment_ID]],A:A,E:E)</f>
        <v>Maersk</v>
      </c>
      <c r="AB4645" s="5">
        <f t="shared" si="72"/>
        <v>5591.62</v>
      </c>
    </row>
    <row r="4646" spans="1:28">
      <c r="A4646" t="s">
        <v>4840</v>
      </c>
      <c r="B4646" s="1">
        <v>45865</v>
      </c>
      <c r="C4646" t="s">
        <v>64</v>
      </c>
      <c r="D4646" t="s">
        <v>72</v>
      </c>
      <c r="E4646" t="s">
        <v>102</v>
      </c>
      <c r="F4646" t="s">
        <v>58</v>
      </c>
      <c r="G4646" t="s">
        <v>90</v>
      </c>
      <c r="H4646">
        <v>14.75</v>
      </c>
      <c r="I4646">
        <v>1016</v>
      </c>
      <c r="J4646">
        <v>102.85</v>
      </c>
      <c r="K4646">
        <v>3</v>
      </c>
      <c r="L4646" t="s">
        <v>34</v>
      </c>
      <c r="M4646" t="s">
        <v>45</v>
      </c>
      <c r="N4646">
        <v>56309</v>
      </c>
      <c r="O4646" t="s">
        <v>266</v>
      </c>
      <c r="P4646" t="s">
        <v>74</v>
      </c>
      <c r="Q4646">
        <v>85.39</v>
      </c>
      <c r="R4646">
        <v>2622</v>
      </c>
      <c r="S4646">
        <v>3696.59</v>
      </c>
      <c r="T4646">
        <v>8734.68</v>
      </c>
      <c r="U4646" t="str">
        <f>TEXT(Table1[[#This Row],[Booking_Date]],"mmm")</f>
        <v>Jul</v>
      </c>
      <c r="V4646">
        <f>YEAR(Table1[[#This Row],[Booking_Date]])</f>
        <v>2025</v>
      </c>
      <c r="W4646" t="s">
        <v>48</v>
      </c>
      <c r="X4646" t="str">
        <f>IF(Table1[[#This Row],[Freight_Cost]]&gt;50000,"High","Low")</f>
        <v>High</v>
      </c>
      <c r="Y4646" s="5" t="str">
        <f>IF(Table1[[#This Row],[Profit]]&gt;10000,"Good","Average")</f>
        <v>Average</v>
      </c>
      <c r="Z4646" s="5" t="str" cm="1">
        <f t="array" ref="Z4646">_xlfn.IFS(K4646&lt;=5,"Excellent",K4646&lt;=10,"Good",TRUE,"Delayed")</f>
        <v>Excellent</v>
      </c>
      <c r="AA4646" s="5" t="str">
        <f>_xlfn.XLOOKUP(Table1[[#This Row],[Shipment_ID]],A:A,E:E)</f>
        <v>Maersk</v>
      </c>
      <c r="AB4646" s="5">
        <f t="shared" si="72"/>
        <v>8734.68</v>
      </c>
    </row>
    <row r="4647" spans="1:28">
      <c r="A4647" t="s">
        <v>4841</v>
      </c>
      <c r="B4647" s="1">
        <v>45855</v>
      </c>
      <c r="C4647" t="s">
        <v>89</v>
      </c>
      <c r="D4647" t="s">
        <v>30</v>
      </c>
      <c r="E4647" t="s">
        <v>42</v>
      </c>
      <c r="F4647" t="s">
        <v>58</v>
      </c>
      <c r="G4647" t="s">
        <v>67</v>
      </c>
      <c r="H4647">
        <v>24.89</v>
      </c>
      <c r="I4647">
        <v>618</v>
      </c>
      <c r="J4647">
        <v>91.22</v>
      </c>
      <c r="K4647">
        <v>2</v>
      </c>
      <c r="L4647" t="s">
        <v>68</v>
      </c>
      <c r="M4647" t="s">
        <v>60</v>
      </c>
      <c r="N4647">
        <v>55263.4</v>
      </c>
      <c r="O4647" t="s">
        <v>792</v>
      </c>
      <c r="P4647" t="s">
        <v>62</v>
      </c>
      <c r="Q4647">
        <v>84.5</v>
      </c>
      <c r="R4647">
        <v>2231.6</v>
      </c>
      <c r="S4647">
        <v>4823.1400000000003</v>
      </c>
      <c r="T4647">
        <v>7459.17</v>
      </c>
      <c r="U4647" t="str">
        <f>TEXT(Table1[[#This Row],[Booking_Date]],"mmm")</f>
        <v>Jul</v>
      </c>
      <c r="V4647">
        <f>YEAR(Table1[[#This Row],[Booking_Date]])</f>
        <v>2025</v>
      </c>
      <c r="W4647" t="s">
        <v>48</v>
      </c>
      <c r="X4647" t="str">
        <f>IF(Table1[[#This Row],[Freight_Cost]]&gt;50000,"High","Low")</f>
        <v>High</v>
      </c>
      <c r="Y4647" s="5" t="str">
        <f>IF(Table1[[#This Row],[Profit]]&gt;10000,"Good","Average")</f>
        <v>Average</v>
      </c>
      <c r="Z4647" s="5" t="str" cm="1">
        <f t="array" ref="Z4647">_xlfn.IFS(K4647&lt;=5,"Excellent",K4647&lt;=10,"Good",TRUE,"Delayed")</f>
        <v>Excellent</v>
      </c>
      <c r="AA4647" s="5" t="str">
        <f>_xlfn.XLOOKUP(Table1[[#This Row],[Shipment_ID]],A:A,E:E)</f>
        <v>CMA CGM</v>
      </c>
      <c r="AB4647" s="5">
        <f t="shared" si="72"/>
        <v>7459.17</v>
      </c>
    </row>
    <row r="4648" spans="1:28">
      <c r="A4648" t="s">
        <v>4842</v>
      </c>
      <c r="B4648" s="1">
        <v>45971</v>
      </c>
      <c r="C4648" t="s">
        <v>40</v>
      </c>
      <c r="D4648" t="s">
        <v>41</v>
      </c>
      <c r="E4648" t="s">
        <v>66</v>
      </c>
      <c r="F4648" t="s">
        <v>32</v>
      </c>
      <c r="G4648" t="s">
        <v>67</v>
      </c>
      <c r="H4648">
        <v>13.17</v>
      </c>
      <c r="I4648">
        <v>2346</v>
      </c>
      <c r="J4648">
        <v>98.9</v>
      </c>
      <c r="K4648">
        <v>7</v>
      </c>
      <c r="L4648" t="s">
        <v>68</v>
      </c>
      <c r="M4648" t="s">
        <v>45</v>
      </c>
      <c r="N4648">
        <v>55873</v>
      </c>
      <c r="O4648" t="s">
        <v>564</v>
      </c>
      <c r="P4648" t="s">
        <v>47</v>
      </c>
      <c r="Q4648">
        <v>82.15</v>
      </c>
      <c r="R4648">
        <v>5218.8</v>
      </c>
      <c r="S4648">
        <v>2226.1</v>
      </c>
      <c r="T4648">
        <v>7820.29</v>
      </c>
      <c r="U4648" t="str">
        <f>TEXT(Table1[[#This Row],[Booking_Date]],"mmm")</f>
        <v>Nov</v>
      </c>
      <c r="V4648">
        <f>YEAR(Table1[[#This Row],[Booking_Date]])</f>
        <v>2025</v>
      </c>
      <c r="W4648" t="s">
        <v>104</v>
      </c>
      <c r="X4648" t="str">
        <f>IF(Table1[[#This Row],[Freight_Cost]]&gt;50000,"High","Low")</f>
        <v>High</v>
      </c>
      <c r="Y4648" s="5" t="str">
        <f>IF(Table1[[#This Row],[Profit]]&gt;10000,"Good","Average")</f>
        <v>Average</v>
      </c>
      <c r="Z4648" s="5" t="str" cm="1">
        <f t="array" ref="Z4648">_xlfn.IFS(K4648&lt;=5,"Excellent",K4648&lt;=10,"Good",TRUE,"Delayed")</f>
        <v>Good</v>
      </c>
      <c r="AA4648" s="5" t="str">
        <f>_xlfn.XLOOKUP(Table1[[#This Row],[Shipment_ID]],A:A,E:E)</f>
        <v>COSCO</v>
      </c>
      <c r="AB4648" s="5">
        <f t="shared" si="72"/>
        <v>7820.29</v>
      </c>
    </row>
    <row r="4649" spans="1:28">
      <c r="A4649" t="s">
        <v>4843</v>
      </c>
      <c r="B4649" s="1">
        <v>45952</v>
      </c>
      <c r="C4649" t="s">
        <v>50</v>
      </c>
      <c r="D4649" t="s">
        <v>72</v>
      </c>
      <c r="E4649" t="s">
        <v>31</v>
      </c>
      <c r="F4649" t="s">
        <v>58</v>
      </c>
      <c r="G4649" t="s">
        <v>43</v>
      </c>
      <c r="H4649">
        <v>24.24</v>
      </c>
      <c r="I4649">
        <v>1359</v>
      </c>
      <c r="J4649">
        <v>91.61</v>
      </c>
      <c r="K4649">
        <v>4</v>
      </c>
      <c r="L4649" t="s">
        <v>44</v>
      </c>
      <c r="M4649" t="s">
        <v>45</v>
      </c>
      <c r="N4649">
        <v>62617.2</v>
      </c>
      <c r="O4649" t="s">
        <v>236</v>
      </c>
      <c r="P4649" t="s">
        <v>37</v>
      </c>
      <c r="Q4649">
        <v>82.08</v>
      </c>
      <c r="R4649">
        <v>3687.6</v>
      </c>
      <c r="S4649">
        <v>2808.61</v>
      </c>
      <c r="T4649">
        <v>7012.63</v>
      </c>
      <c r="U4649" t="str">
        <f>TEXT(Table1[[#This Row],[Booking_Date]],"mmm")</f>
        <v>Oct</v>
      </c>
      <c r="V4649">
        <f>YEAR(Table1[[#This Row],[Booking_Date]])</f>
        <v>2025</v>
      </c>
      <c r="W4649" t="s">
        <v>104</v>
      </c>
      <c r="X4649" t="str">
        <f>IF(Table1[[#This Row],[Freight_Cost]]&gt;50000,"High","Low")</f>
        <v>High</v>
      </c>
      <c r="Y4649" s="5" t="str">
        <f>IF(Table1[[#This Row],[Profit]]&gt;10000,"Good","Average")</f>
        <v>Average</v>
      </c>
      <c r="Z4649" s="5" t="str" cm="1">
        <f t="array" ref="Z4649">_xlfn.IFS(K4649&lt;=5,"Excellent",K4649&lt;=10,"Good",TRUE,"Delayed")</f>
        <v>Excellent</v>
      </c>
      <c r="AA4649" s="5" t="str">
        <f>_xlfn.XLOOKUP(Table1[[#This Row],[Shipment_ID]],A:A,E:E)</f>
        <v>Hapag-Lloyd</v>
      </c>
      <c r="AB4649" s="5">
        <f t="shared" si="72"/>
        <v>7012.63</v>
      </c>
    </row>
    <row r="4650" spans="1:28">
      <c r="A4650" t="s">
        <v>4844</v>
      </c>
      <c r="B4650" s="1">
        <v>45994</v>
      </c>
      <c r="C4650" t="s">
        <v>121</v>
      </c>
      <c r="D4650" t="s">
        <v>72</v>
      </c>
      <c r="E4650" t="s">
        <v>99</v>
      </c>
      <c r="F4650" t="s">
        <v>32</v>
      </c>
      <c r="G4650" t="s">
        <v>84</v>
      </c>
      <c r="H4650">
        <v>14.17</v>
      </c>
      <c r="I4650">
        <v>1949</v>
      </c>
      <c r="J4650">
        <v>103.98</v>
      </c>
      <c r="K4650">
        <v>6</v>
      </c>
      <c r="L4650" t="s">
        <v>34</v>
      </c>
      <c r="M4650" t="s">
        <v>60</v>
      </c>
      <c r="N4650">
        <v>53618.6</v>
      </c>
      <c r="O4650" t="s">
        <v>163</v>
      </c>
      <c r="P4650" t="s">
        <v>37</v>
      </c>
      <c r="Q4650">
        <v>88.16</v>
      </c>
      <c r="R4650">
        <v>4464.8</v>
      </c>
      <c r="S4650">
        <v>4646.51</v>
      </c>
      <c r="T4650">
        <v>7474.69</v>
      </c>
      <c r="U4650" t="str">
        <f>TEXT(Table1[[#This Row],[Booking_Date]],"mmm")</f>
        <v>Dec</v>
      </c>
      <c r="V4650">
        <f>YEAR(Table1[[#This Row],[Booking_Date]])</f>
        <v>2025</v>
      </c>
      <c r="W4650" t="s">
        <v>104</v>
      </c>
      <c r="X4650" t="str">
        <f>IF(Table1[[#This Row],[Freight_Cost]]&gt;50000,"High","Low")</f>
        <v>High</v>
      </c>
      <c r="Y4650" s="5" t="str">
        <f>IF(Table1[[#This Row],[Profit]]&gt;10000,"Good","Average")</f>
        <v>Average</v>
      </c>
      <c r="Z4650" s="5" t="str" cm="1">
        <f t="array" ref="Z4650">_xlfn.IFS(K4650&lt;=5,"Excellent",K4650&lt;=10,"Good",TRUE,"Delayed")</f>
        <v>Good</v>
      </c>
      <c r="AA4650" s="5" t="str">
        <f>_xlfn.XLOOKUP(Table1[[#This Row],[Shipment_ID]],A:A,E:E)</f>
        <v>ONE</v>
      </c>
      <c r="AB4650" s="5">
        <f t="shared" si="72"/>
        <v>7474.69</v>
      </c>
    </row>
    <row r="4651" spans="1:28">
      <c r="A4651" t="s">
        <v>4845</v>
      </c>
      <c r="B4651" s="1">
        <v>45470</v>
      </c>
      <c r="C4651" t="s">
        <v>29</v>
      </c>
      <c r="D4651" t="s">
        <v>108</v>
      </c>
      <c r="E4651" t="s">
        <v>66</v>
      </c>
      <c r="F4651" t="s">
        <v>58</v>
      </c>
      <c r="G4651" t="s">
        <v>67</v>
      </c>
      <c r="H4651">
        <v>27.35</v>
      </c>
      <c r="I4651">
        <v>2484</v>
      </c>
      <c r="J4651">
        <v>85.89</v>
      </c>
      <c r="K4651">
        <v>8</v>
      </c>
      <c r="L4651" t="s">
        <v>44</v>
      </c>
      <c r="M4651" t="s">
        <v>60</v>
      </c>
      <c r="N4651">
        <v>76729.8</v>
      </c>
      <c r="O4651" t="s">
        <v>277</v>
      </c>
      <c r="P4651" t="s">
        <v>54</v>
      </c>
      <c r="Q4651">
        <v>82.81</v>
      </c>
      <c r="R4651">
        <v>6062</v>
      </c>
      <c r="S4651">
        <v>4567.99</v>
      </c>
      <c r="T4651">
        <v>10368.91</v>
      </c>
      <c r="U4651" t="str">
        <f>TEXT(Table1[[#This Row],[Booking_Date]],"mmm")</f>
        <v>Jun</v>
      </c>
      <c r="V4651">
        <f>YEAR(Table1[[#This Row],[Booking_Date]])</f>
        <v>2024</v>
      </c>
      <c r="W4651" t="s">
        <v>75</v>
      </c>
      <c r="X4651" t="str">
        <f>IF(Table1[[#This Row],[Freight_Cost]]&gt;50000,"High","Low")</f>
        <v>High</v>
      </c>
      <c r="Y4651" s="5" t="str">
        <f>IF(Table1[[#This Row],[Profit]]&gt;10000,"Good","Average")</f>
        <v>Good</v>
      </c>
      <c r="Z4651" s="5" t="str" cm="1">
        <f t="array" ref="Z4651">_xlfn.IFS(K4651&lt;=5,"Excellent",K4651&lt;=10,"Good",TRUE,"Delayed")</f>
        <v>Good</v>
      </c>
      <c r="AA4651" s="5" t="str">
        <f>_xlfn.XLOOKUP(Table1[[#This Row],[Shipment_ID]],A:A,E:E)</f>
        <v>COSCO</v>
      </c>
      <c r="AB4651" s="5">
        <f t="shared" si="72"/>
        <v>10368.91</v>
      </c>
    </row>
    <row r="4652" spans="1:28">
      <c r="A4652" t="s">
        <v>4846</v>
      </c>
      <c r="B4652" s="1">
        <v>46093</v>
      </c>
      <c r="C4652" t="s">
        <v>121</v>
      </c>
      <c r="D4652" t="s">
        <v>82</v>
      </c>
      <c r="E4652" t="s">
        <v>66</v>
      </c>
      <c r="F4652" t="s">
        <v>32</v>
      </c>
      <c r="G4652" t="s">
        <v>84</v>
      </c>
      <c r="H4652">
        <v>20.65</v>
      </c>
      <c r="I4652">
        <v>622</v>
      </c>
      <c r="J4652">
        <v>89.72</v>
      </c>
      <c r="K4652">
        <v>2</v>
      </c>
      <c r="L4652" t="s">
        <v>34</v>
      </c>
      <c r="M4652" t="s">
        <v>35</v>
      </c>
      <c r="N4652">
        <v>45815.4</v>
      </c>
      <c r="O4652" t="s">
        <v>139</v>
      </c>
      <c r="P4652" t="s">
        <v>54</v>
      </c>
      <c r="Q4652">
        <v>85.77</v>
      </c>
      <c r="R4652">
        <v>2070</v>
      </c>
      <c r="S4652">
        <v>3311.38</v>
      </c>
      <c r="T4652">
        <v>6299.29</v>
      </c>
      <c r="U4652" t="str">
        <f>TEXT(Table1[[#This Row],[Booking_Date]],"mmm")</f>
        <v>Mar</v>
      </c>
      <c r="V4652">
        <f>YEAR(Table1[[#This Row],[Booking_Date]])</f>
        <v>2026</v>
      </c>
      <c r="W4652" t="s">
        <v>38</v>
      </c>
      <c r="X4652" t="str">
        <f>IF(Table1[[#This Row],[Freight_Cost]]&gt;50000,"High","Low")</f>
        <v>Low</v>
      </c>
      <c r="Y4652" s="5" t="str">
        <f>IF(Table1[[#This Row],[Profit]]&gt;10000,"Good","Average")</f>
        <v>Average</v>
      </c>
      <c r="Z4652" s="5" t="str" cm="1">
        <f t="array" ref="Z4652">_xlfn.IFS(K4652&lt;=5,"Excellent",K4652&lt;=10,"Good",TRUE,"Delayed")</f>
        <v>Excellent</v>
      </c>
      <c r="AA4652" s="5" t="str">
        <f>_xlfn.XLOOKUP(Table1[[#This Row],[Shipment_ID]],A:A,E:E)</f>
        <v>COSCO</v>
      </c>
      <c r="AB4652" s="5">
        <f t="shared" si="72"/>
        <v>6299.29</v>
      </c>
    </row>
    <row r="4653" spans="1:28">
      <c r="A4653" t="s">
        <v>4847</v>
      </c>
      <c r="B4653" s="1">
        <v>45528</v>
      </c>
      <c r="C4653" t="s">
        <v>89</v>
      </c>
      <c r="D4653" t="s">
        <v>108</v>
      </c>
      <c r="E4653" t="s">
        <v>66</v>
      </c>
      <c r="F4653" t="s">
        <v>58</v>
      </c>
      <c r="G4653" t="s">
        <v>67</v>
      </c>
      <c r="H4653">
        <v>16.89</v>
      </c>
      <c r="I4653">
        <v>2779</v>
      </c>
      <c r="J4653">
        <v>102.6</v>
      </c>
      <c r="K4653">
        <v>7</v>
      </c>
      <c r="L4653" t="s">
        <v>34</v>
      </c>
      <c r="M4653" t="s">
        <v>45</v>
      </c>
      <c r="N4653">
        <v>79361</v>
      </c>
      <c r="O4653" t="s">
        <v>184</v>
      </c>
      <c r="P4653" t="s">
        <v>78</v>
      </c>
      <c r="Q4653">
        <v>82.7</v>
      </c>
      <c r="R4653">
        <v>6233.6</v>
      </c>
      <c r="S4653">
        <v>3347.34</v>
      </c>
      <c r="T4653">
        <v>8044.13</v>
      </c>
      <c r="U4653" t="str">
        <f>TEXT(Table1[[#This Row],[Booking_Date]],"mmm")</f>
        <v>Aug</v>
      </c>
      <c r="V4653">
        <f>YEAR(Table1[[#This Row],[Booking_Date]])</f>
        <v>2024</v>
      </c>
      <c r="W4653" t="s">
        <v>48</v>
      </c>
      <c r="X4653" t="str">
        <f>IF(Table1[[#This Row],[Freight_Cost]]&gt;50000,"High","Low")</f>
        <v>High</v>
      </c>
      <c r="Y4653" s="5" t="str">
        <f>IF(Table1[[#This Row],[Profit]]&gt;10000,"Good","Average")</f>
        <v>Average</v>
      </c>
      <c r="Z4653" s="5" t="str" cm="1">
        <f t="array" ref="Z4653">_xlfn.IFS(K4653&lt;=5,"Excellent",K4653&lt;=10,"Good",TRUE,"Delayed")</f>
        <v>Good</v>
      </c>
      <c r="AA4653" s="5" t="str">
        <f>_xlfn.XLOOKUP(Table1[[#This Row],[Shipment_ID]],A:A,E:E)</f>
        <v>COSCO</v>
      </c>
      <c r="AB4653" s="5">
        <f t="shared" si="72"/>
        <v>8044.13</v>
      </c>
    </row>
    <row r="4654" spans="1:28">
      <c r="A4654" t="s">
        <v>4848</v>
      </c>
      <c r="B4654" s="1">
        <v>45657</v>
      </c>
      <c r="C4654" t="s">
        <v>50</v>
      </c>
      <c r="D4654" t="s">
        <v>65</v>
      </c>
      <c r="E4654" t="s">
        <v>66</v>
      </c>
      <c r="F4654" t="s">
        <v>58</v>
      </c>
      <c r="G4654" t="s">
        <v>90</v>
      </c>
      <c r="H4654">
        <v>25.76</v>
      </c>
      <c r="I4654">
        <v>2073</v>
      </c>
      <c r="J4654">
        <v>95.16</v>
      </c>
      <c r="K4654">
        <v>6</v>
      </c>
      <c r="L4654" t="s">
        <v>34</v>
      </c>
      <c r="M4654" t="s">
        <v>60</v>
      </c>
      <c r="N4654">
        <v>76479.199999999997</v>
      </c>
      <c r="O4654" t="s">
        <v>141</v>
      </c>
      <c r="P4654" t="s">
        <v>37</v>
      </c>
      <c r="Q4654">
        <v>84.4</v>
      </c>
      <c r="R4654">
        <v>5176.3999999999996</v>
      </c>
      <c r="S4654">
        <v>3505.08</v>
      </c>
      <c r="T4654">
        <v>12657.78</v>
      </c>
      <c r="U4654" t="str">
        <f>TEXT(Table1[[#This Row],[Booking_Date]],"mmm")</f>
        <v>Dec</v>
      </c>
      <c r="V4654">
        <f>YEAR(Table1[[#This Row],[Booking_Date]])</f>
        <v>2024</v>
      </c>
      <c r="W4654" t="s">
        <v>104</v>
      </c>
      <c r="X4654" t="str">
        <f>IF(Table1[[#This Row],[Freight_Cost]]&gt;50000,"High","Low")</f>
        <v>High</v>
      </c>
      <c r="Y4654" s="5" t="str">
        <f>IF(Table1[[#This Row],[Profit]]&gt;10000,"Good","Average")</f>
        <v>Good</v>
      </c>
      <c r="Z4654" s="5" t="str" cm="1">
        <f t="array" ref="Z4654">_xlfn.IFS(K4654&lt;=5,"Excellent",K4654&lt;=10,"Good",TRUE,"Delayed")</f>
        <v>Good</v>
      </c>
      <c r="AA4654" s="5" t="str">
        <f>_xlfn.XLOOKUP(Table1[[#This Row],[Shipment_ID]],A:A,E:E)</f>
        <v>COSCO</v>
      </c>
      <c r="AB4654" s="5">
        <f t="shared" si="72"/>
        <v>12657.78</v>
      </c>
    </row>
    <row r="4655" spans="1:28">
      <c r="A4655" t="s">
        <v>4849</v>
      </c>
      <c r="B4655" s="1">
        <v>45785</v>
      </c>
      <c r="C4655" t="s">
        <v>121</v>
      </c>
      <c r="D4655" t="s">
        <v>82</v>
      </c>
      <c r="E4655" t="s">
        <v>102</v>
      </c>
      <c r="F4655" t="s">
        <v>32</v>
      </c>
      <c r="G4655" t="s">
        <v>90</v>
      </c>
      <c r="H4655">
        <v>15.08</v>
      </c>
      <c r="I4655">
        <v>380</v>
      </c>
      <c r="J4655">
        <v>98.69</v>
      </c>
      <c r="K4655">
        <v>2</v>
      </c>
      <c r="L4655" t="s">
        <v>44</v>
      </c>
      <c r="M4655" t="s">
        <v>45</v>
      </c>
      <c r="N4655">
        <v>31474.799999999999</v>
      </c>
      <c r="O4655" t="s">
        <v>213</v>
      </c>
      <c r="P4655" t="s">
        <v>74</v>
      </c>
      <c r="Q4655">
        <v>82.37</v>
      </c>
      <c r="R4655">
        <v>1363.2</v>
      </c>
      <c r="S4655">
        <v>4216.51</v>
      </c>
      <c r="T4655">
        <v>2720.28</v>
      </c>
      <c r="U4655" t="str">
        <f>TEXT(Table1[[#This Row],[Booking_Date]],"mmm")</f>
        <v>May</v>
      </c>
      <c r="V4655">
        <f>YEAR(Table1[[#This Row],[Booking_Date]])</f>
        <v>2025</v>
      </c>
      <c r="W4655" t="s">
        <v>75</v>
      </c>
      <c r="X4655" t="str">
        <f>IF(Table1[[#This Row],[Freight_Cost]]&gt;50000,"High","Low")</f>
        <v>Low</v>
      </c>
      <c r="Y4655" s="5" t="str">
        <f>IF(Table1[[#This Row],[Profit]]&gt;10000,"Good","Average")</f>
        <v>Average</v>
      </c>
      <c r="Z4655" s="5" t="str" cm="1">
        <f t="array" ref="Z4655">_xlfn.IFS(K4655&lt;=5,"Excellent",K4655&lt;=10,"Good",TRUE,"Delayed")</f>
        <v>Excellent</v>
      </c>
      <c r="AA4655" s="5" t="str">
        <f>_xlfn.XLOOKUP(Table1[[#This Row],[Shipment_ID]],A:A,E:E)</f>
        <v>Maersk</v>
      </c>
      <c r="AB4655" s="5">
        <f t="shared" si="72"/>
        <v>2720.28</v>
      </c>
    </row>
    <row r="4656" spans="1:28">
      <c r="A4656" t="s">
        <v>4850</v>
      </c>
      <c r="B4656" s="1">
        <v>45799</v>
      </c>
      <c r="C4656" t="s">
        <v>115</v>
      </c>
      <c r="D4656" t="s">
        <v>65</v>
      </c>
      <c r="E4656" t="s">
        <v>99</v>
      </c>
      <c r="F4656" t="s">
        <v>58</v>
      </c>
      <c r="G4656" t="s">
        <v>84</v>
      </c>
      <c r="H4656">
        <v>14.75</v>
      </c>
      <c r="I4656">
        <v>2595</v>
      </c>
      <c r="J4656">
        <v>85.5</v>
      </c>
      <c r="K4656">
        <v>6</v>
      </c>
      <c r="L4656" t="s">
        <v>44</v>
      </c>
      <c r="M4656" t="s">
        <v>60</v>
      </c>
      <c r="N4656">
        <v>66675</v>
      </c>
      <c r="O4656" t="s">
        <v>792</v>
      </c>
      <c r="P4656" t="s">
        <v>74</v>
      </c>
      <c r="Q4656">
        <v>84.25</v>
      </c>
      <c r="R4656">
        <v>5780</v>
      </c>
      <c r="S4656">
        <v>2537.4499999999998</v>
      </c>
      <c r="T4656">
        <v>5946.53</v>
      </c>
      <c r="U4656" t="str">
        <f>TEXT(Table1[[#This Row],[Booking_Date]],"mmm")</f>
        <v>May</v>
      </c>
      <c r="V4656">
        <f>YEAR(Table1[[#This Row],[Booking_Date]])</f>
        <v>2025</v>
      </c>
      <c r="W4656" t="s">
        <v>75</v>
      </c>
      <c r="X4656" t="str">
        <f>IF(Table1[[#This Row],[Freight_Cost]]&gt;50000,"High","Low")</f>
        <v>High</v>
      </c>
      <c r="Y4656" s="5" t="str">
        <f>IF(Table1[[#This Row],[Profit]]&gt;10000,"Good","Average")</f>
        <v>Average</v>
      </c>
      <c r="Z4656" s="5" t="str" cm="1">
        <f t="array" ref="Z4656">_xlfn.IFS(K4656&lt;=5,"Excellent",K4656&lt;=10,"Good",TRUE,"Delayed")</f>
        <v>Good</v>
      </c>
      <c r="AA4656" s="5" t="str">
        <f>_xlfn.XLOOKUP(Table1[[#This Row],[Shipment_ID]],A:A,E:E)</f>
        <v>ONE</v>
      </c>
      <c r="AB4656" s="5">
        <f t="shared" si="72"/>
        <v>5946.53</v>
      </c>
    </row>
    <row r="4657" spans="1:28">
      <c r="A4657" t="s">
        <v>4851</v>
      </c>
      <c r="B4657" s="1">
        <v>45782</v>
      </c>
      <c r="C4657" t="s">
        <v>29</v>
      </c>
      <c r="D4657" t="s">
        <v>51</v>
      </c>
      <c r="E4657" t="s">
        <v>57</v>
      </c>
      <c r="F4657" t="s">
        <v>32</v>
      </c>
      <c r="G4657" t="s">
        <v>52</v>
      </c>
      <c r="H4657">
        <v>26.92</v>
      </c>
      <c r="I4657">
        <v>883</v>
      </c>
      <c r="J4657">
        <v>101.15</v>
      </c>
      <c r="K4657">
        <v>2</v>
      </c>
      <c r="L4657" t="s">
        <v>34</v>
      </c>
      <c r="M4657" t="s">
        <v>45</v>
      </c>
      <c r="N4657">
        <v>53462</v>
      </c>
      <c r="O4657" t="s">
        <v>148</v>
      </c>
      <c r="P4657" t="s">
        <v>37</v>
      </c>
      <c r="Q4657">
        <v>84.51</v>
      </c>
      <c r="R4657">
        <v>2842.8</v>
      </c>
      <c r="S4657">
        <v>3661.5</v>
      </c>
      <c r="T4657">
        <v>8932.57</v>
      </c>
      <c r="U4657" t="str">
        <f>TEXT(Table1[[#This Row],[Booking_Date]],"mmm")</f>
        <v>May</v>
      </c>
      <c r="V4657">
        <f>YEAR(Table1[[#This Row],[Booking_Date]])</f>
        <v>2025</v>
      </c>
      <c r="W4657" t="s">
        <v>75</v>
      </c>
      <c r="X4657" t="str">
        <f>IF(Table1[[#This Row],[Freight_Cost]]&gt;50000,"High","Low")</f>
        <v>High</v>
      </c>
      <c r="Y4657" s="5" t="str">
        <f>IF(Table1[[#This Row],[Profit]]&gt;10000,"Good","Average")</f>
        <v>Average</v>
      </c>
      <c r="Z4657" s="5" t="str" cm="1">
        <f t="array" ref="Z4657">_xlfn.IFS(K4657&lt;=5,"Excellent",K4657&lt;=10,"Good",TRUE,"Delayed")</f>
        <v>Excellent</v>
      </c>
      <c r="AA4657" s="5" t="str">
        <f>_xlfn.XLOOKUP(Table1[[#This Row],[Shipment_ID]],A:A,E:E)</f>
        <v>Evergreen</v>
      </c>
      <c r="AB4657" s="5">
        <f t="shared" si="72"/>
        <v>8932.57</v>
      </c>
    </row>
    <row r="4658" spans="1:28">
      <c r="A4658" t="s">
        <v>4852</v>
      </c>
      <c r="B4658" s="1">
        <v>45908</v>
      </c>
      <c r="C4658" t="s">
        <v>40</v>
      </c>
      <c r="D4658" t="s">
        <v>65</v>
      </c>
      <c r="E4658" t="s">
        <v>57</v>
      </c>
      <c r="F4658" t="s">
        <v>58</v>
      </c>
      <c r="G4658" t="s">
        <v>52</v>
      </c>
      <c r="H4658">
        <v>23.43</v>
      </c>
      <c r="I4658">
        <v>1599</v>
      </c>
      <c r="J4658">
        <v>87.96</v>
      </c>
      <c r="K4658">
        <v>5</v>
      </c>
      <c r="L4658" t="s">
        <v>68</v>
      </c>
      <c r="M4658" t="s">
        <v>35</v>
      </c>
      <c r="N4658">
        <v>69330.2</v>
      </c>
      <c r="O4658" t="s">
        <v>100</v>
      </c>
      <c r="P4658" t="s">
        <v>37</v>
      </c>
      <c r="Q4658">
        <v>86.71</v>
      </c>
      <c r="R4658">
        <v>4135.2</v>
      </c>
      <c r="S4658">
        <v>4451.01</v>
      </c>
      <c r="T4658">
        <v>11789.36</v>
      </c>
      <c r="U4658" t="str">
        <f>TEXT(Table1[[#This Row],[Booking_Date]],"mmm")</f>
        <v>Sep</v>
      </c>
      <c r="V4658">
        <f>YEAR(Table1[[#This Row],[Booking_Date]])</f>
        <v>2025</v>
      </c>
      <c r="W4658" t="s">
        <v>48</v>
      </c>
      <c r="X4658" t="str">
        <f>IF(Table1[[#This Row],[Freight_Cost]]&gt;50000,"High","Low")</f>
        <v>High</v>
      </c>
      <c r="Y4658" s="5" t="str">
        <f>IF(Table1[[#This Row],[Profit]]&gt;10000,"Good","Average")</f>
        <v>Good</v>
      </c>
      <c r="Z4658" s="5" t="str" cm="1">
        <f t="array" ref="Z4658">_xlfn.IFS(K4658&lt;=5,"Excellent",K4658&lt;=10,"Good",TRUE,"Delayed")</f>
        <v>Excellent</v>
      </c>
      <c r="AA4658" s="5" t="str">
        <f>_xlfn.XLOOKUP(Table1[[#This Row],[Shipment_ID]],A:A,E:E)</f>
        <v>Evergreen</v>
      </c>
      <c r="AB4658" s="5">
        <f t="shared" si="72"/>
        <v>11789.36</v>
      </c>
    </row>
    <row r="4659" spans="1:28">
      <c r="A4659" t="s">
        <v>4853</v>
      </c>
      <c r="B4659" s="1">
        <v>46091</v>
      </c>
      <c r="C4659" t="s">
        <v>115</v>
      </c>
      <c r="D4659" t="s">
        <v>108</v>
      </c>
      <c r="E4659" t="s">
        <v>66</v>
      </c>
      <c r="F4659" t="s">
        <v>58</v>
      </c>
      <c r="G4659" t="s">
        <v>43</v>
      </c>
      <c r="H4659">
        <v>11.54</v>
      </c>
      <c r="I4659">
        <v>2218</v>
      </c>
      <c r="J4659">
        <v>88.63</v>
      </c>
      <c r="K4659">
        <v>5</v>
      </c>
      <c r="L4659" t="s">
        <v>44</v>
      </c>
      <c r="M4659" t="s">
        <v>45</v>
      </c>
      <c r="N4659">
        <v>61137.599999999999</v>
      </c>
      <c r="O4659" t="s">
        <v>197</v>
      </c>
      <c r="P4659" t="s">
        <v>54</v>
      </c>
      <c r="Q4659">
        <v>83.69</v>
      </c>
      <c r="R4659">
        <v>4897.6000000000004</v>
      </c>
      <c r="S4659">
        <v>4225.7700000000004</v>
      </c>
      <c r="T4659">
        <v>10702.26</v>
      </c>
      <c r="U4659" t="str">
        <f>TEXT(Table1[[#This Row],[Booking_Date]],"mmm")</f>
        <v>Mar</v>
      </c>
      <c r="V4659">
        <f>YEAR(Table1[[#This Row],[Booking_Date]])</f>
        <v>2026</v>
      </c>
      <c r="W4659" t="s">
        <v>38</v>
      </c>
      <c r="X4659" t="str">
        <f>IF(Table1[[#This Row],[Freight_Cost]]&gt;50000,"High","Low")</f>
        <v>High</v>
      </c>
      <c r="Y4659" s="5" t="str">
        <f>IF(Table1[[#This Row],[Profit]]&gt;10000,"Good","Average")</f>
        <v>Good</v>
      </c>
      <c r="Z4659" s="5" t="str" cm="1">
        <f t="array" ref="Z4659">_xlfn.IFS(K4659&lt;=5,"Excellent",K4659&lt;=10,"Good",TRUE,"Delayed")</f>
        <v>Excellent</v>
      </c>
      <c r="AA4659" s="5" t="str">
        <f>_xlfn.XLOOKUP(Table1[[#This Row],[Shipment_ID]],A:A,E:E)</f>
        <v>COSCO</v>
      </c>
      <c r="AB4659" s="5">
        <f t="shared" si="72"/>
        <v>10702.26</v>
      </c>
    </row>
    <row r="4660" spans="1:28">
      <c r="A4660" t="s">
        <v>4854</v>
      </c>
      <c r="B4660" s="1">
        <v>45315</v>
      </c>
      <c r="C4660" t="s">
        <v>115</v>
      </c>
      <c r="D4660" t="s">
        <v>51</v>
      </c>
      <c r="E4660" t="s">
        <v>57</v>
      </c>
      <c r="F4660" t="s">
        <v>32</v>
      </c>
      <c r="G4660" t="s">
        <v>59</v>
      </c>
      <c r="H4660">
        <v>16.12</v>
      </c>
      <c r="I4660">
        <v>2158</v>
      </c>
      <c r="J4660">
        <v>96.29</v>
      </c>
      <c r="K4660">
        <v>6</v>
      </c>
      <c r="L4660" t="s">
        <v>34</v>
      </c>
      <c r="M4660" t="s">
        <v>60</v>
      </c>
      <c r="N4660">
        <v>56958.8</v>
      </c>
      <c r="O4660" t="s">
        <v>272</v>
      </c>
      <c r="P4660" t="s">
        <v>62</v>
      </c>
      <c r="Q4660">
        <v>87.92</v>
      </c>
      <c r="R4660">
        <v>4960.8</v>
      </c>
      <c r="S4660">
        <v>4039.59</v>
      </c>
      <c r="T4660">
        <v>8513.56</v>
      </c>
      <c r="U4660" t="str">
        <f>TEXT(Table1[[#This Row],[Booking_Date]],"mmm")</f>
        <v>Jan</v>
      </c>
      <c r="V4660">
        <f>YEAR(Table1[[#This Row],[Booking_Date]])</f>
        <v>2024</v>
      </c>
      <c r="W4660" t="s">
        <v>38</v>
      </c>
      <c r="X4660" t="str">
        <f>IF(Table1[[#This Row],[Freight_Cost]]&gt;50000,"High","Low")</f>
        <v>High</v>
      </c>
      <c r="Y4660" s="5" t="str">
        <f>IF(Table1[[#This Row],[Profit]]&gt;10000,"Good","Average")</f>
        <v>Average</v>
      </c>
      <c r="Z4660" s="5" t="str" cm="1">
        <f t="array" ref="Z4660">_xlfn.IFS(K4660&lt;=5,"Excellent",K4660&lt;=10,"Good",TRUE,"Delayed")</f>
        <v>Good</v>
      </c>
      <c r="AA4660" s="5" t="str">
        <f>_xlfn.XLOOKUP(Table1[[#This Row],[Shipment_ID]],A:A,E:E)</f>
        <v>Evergreen</v>
      </c>
      <c r="AB4660" s="5">
        <f t="shared" si="72"/>
        <v>8513.56</v>
      </c>
    </row>
    <row r="4661" spans="1:28">
      <c r="A4661" t="s">
        <v>4855</v>
      </c>
      <c r="B4661" s="1">
        <v>45574</v>
      </c>
      <c r="C4661" t="s">
        <v>29</v>
      </c>
      <c r="D4661" t="s">
        <v>41</v>
      </c>
      <c r="E4661" t="s">
        <v>57</v>
      </c>
      <c r="F4661" t="s">
        <v>58</v>
      </c>
      <c r="G4661" t="s">
        <v>43</v>
      </c>
      <c r="H4661">
        <v>12.05</v>
      </c>
      <c r="I4661">
        <v>1073</v>
      </c>
      <c r="J4661">
        <v>92.99</v>
      </c>
      <c r="K4661">
        <v>4</v>
      </c>
      <c r="L4661" t="s">
        <v>68</v>
      </c>
      <c r="M4661" t="s">
        <v>60</v>
      </c>
      <c r="N4661">
        <v>49379.8</v>
      </c>
      <c r="O4661" t="s">
        <v>287</v>
      </c>
      <c r="P4661" t="s">
        <v>70</v>
      </c>
      <c r="Q4661">
        <v>88.86</v>
      </c>
      <c r="R4661">
        <v>2628</v>
      </c>
      <c r="S4661">
        <v>3108.64</v>
      </c>
      <c r="T4661">
        <v>4683.0600000000004</v>
      </c>
      <c r="U4661" t="str">
        <f>TEXT(Table1[[#This Row],[Booking_Date]],"mmm")</f>
        <v>Oct</v>
      </c>
      <c r="V4661">
        <f>YEAR(Table1[[#This Row],[Booking_Date]])</f>
        <v>2024</v>
      </c>
      <c r="W4661" t="s">
        <v>104</v>
      </c>
      <c r="X4661" t="str">
        <f>IF(Table1[[#This Row],[Freight_Cost]]&gt;50000,"High","Low")</f>
        <v>Low</v>
      </c>
      <c r="Y4661" s="5" t="str">
        <f>IF(Table1[[#This Row],[Profit]]&gt;10000,"Good","Average")</f>
        <v>Average</v>
      </c>
      <c r="Z4661" s="5" t="str" cm="1">
        <f t="array" ref="Z4661">_xlfn.IFS(K4661&lt;=5,"Excellent",K4661&lt;=10,"Good",TRUE,"Delayed")</f>
        <v>Excellent</v>
      </c>
      <c r="AA4661" s="5" t="str">
        <f>_xlfn.XLOOKUP(Table1[[#This Row],[Shipment_ID]],A:A,E:E)</f>
        <v>Evergreen</v>
      </c>
      <c r="AB4661" s="5">
        <f t="shared" si="72"/>
        <v>4683.0600000000004</v>
      </c>
    </row>
    <row r="4662" spans="1:28">
      <c r="A4662" t="s">
        <v>4856</v>
      </c>
      <c r="B4662" s="1">
        <v>45590</v>
      </c>
      <c r="C4662" t="s">
        <v>121</v>
      </c>
      <c r="D4662" t="s">
        <v>72</v>
      </c>
      <c r="E4662" t="s">
        <v>102</v>
      </c>
      <c r="F4662" t="s">
        <v>32</v>
      </c>
      <c r="G4662" t="s">
        <v>84</v>
      </c>
      <c r="H4662">
        <v>26.83</v>
      </c>
      <c r="I4662">
        <v>2068</v>
      </c>
      <c r="J4662">
        <v>102.76</v>
      </c>
      <c r="K4662">
        <v>5</v>
      </c>
      <c r="L4662" t="s">
        <v>34</v>
      </c>
      <c r="M4662" t="s">
        <v>60</v>
      </c>
      <c r="N4662">
        <v>66294.2</v>
      </c>
      <c r="O4662" t="s">
        <v>139</v>
      </c>
      <c r="P4662" t="s">
        <v>47</v>
      </c>
      <c r="Q4662">
        <v>84.02</v>
      </c>
      <c r="R4662">
        <v>5209.2</v>
      </c>
      <c r="S4662">
        <v>3904</v>
      </c>
      <c r="T4662">
        <v>5345.98</v>
      </c>
      <c r="U4662" t="str">
        <f>TEXT(Table1[[#This Row],[Booking_Date]],"mmm")</f>
        <v>Oct</v>
      </c>
      <c r="V4662">
        <f>YEAR(Table1[[#This Row],[Booking_Date]])</f>
        <v>2024</v>
      </c>
      <c r="W4662" t="s">
        <v>104</v>
      </c>
      <c r="X4662" t="str">
        <f>IF(Table1[[#This Row],[Freight_Cost]]&gt;50000,"High","Low")</f>
        <v>High</v>
      </c>
      <c r="Y4662" s="5" t="str">
        <f>IF(Table1[[#This Row],[Profit]]&gt;10000,"Good","Average")</f>
        <v>Average</v>
      </c>
      <c r="Z4662" s="5" t="str" cm="1">
        <f t="array" ref="Z4662">_xlfn.IFS(K4662&lt;=5,"Excellent",K4662&lt;=10,"Good",TRUE,"Delayed")</f>
        <v>Excellent</v>
      </c>
      <c r="AA4662" s="5" t="str">
        <f>_xlfn.XLOOKUP(Table1[[#This Row],[Shipment_ID]],A:A,E:E)</f>
        <v>Maersk</v>
      </c>
      <c r="AB4662" s="5">
        <f t="shared" si="72"/>
        <v>5345.98</v>
      </c>
    </row>
    <row r="4663" spans="1:28">
      <c r="A4663" t="s">
        <v>4857</v>
      </c>
      <c r="B4663" s="1">
        <v>45950</v>
      </c>
      <c r="C4663" t="s">
        <v>40</v>
      </c>
      <c r="D4663" t="s">
        <v>65</v>
      </c>
      <c r="E4663" t="s">
        <v>42</v>
      </c>
      <c r="F4663" t="s">
        <v>32</v>
      </c>
      <c r="G4663" t="s">
        <v>52</v>
      </c>
      <c r="H4663">
        <v>22.02</v>
      </c>
      <c r="I4663">
        <v>2076</v>
      </c>
      <c r="J4663">
        <v>96.67</v>
      </c>
      <c r="K4663">
        <v>6</v>
      </c>
      <c r="L4663" t="s">
        <v>68</v>
      </c>
      <c r="M4663" t="s">
        <v>60</v>
      </c>
      <c r="N4663">
        <v>58830.400000000001</v>
      </c>
      <c r="O4663" t="s">
        <v>182</v>
      </c>
      <c r="P4663" t="s">
        <v>62</v>
      </c>
      <c r="Q4663">
        <v>85.49</v>
      </c>
      <c r="R4663">
        <v>5032.8</v>
      </c>
      <c r="S4663">
        <v>2643.76</v>
      </c>
      <c r="T4663">
        <v>8252.67</v>
      </c>
      <c r="U4663" t="str">
        <f>TEXT(Table1[[#This Row],[Booking_Date]],"mmm")</f>
        <v>Oct</v>
      </c>
      <c r="V4663">
        <f>YEAR(Table1[[#This Row],[Booking_Date]])</f>
        <v>2025</v>
      </c>
      <c r="W4663" t="s">
        <v>104</v>
      </c>
      <c r="X4663" t="str">
        <f>IF(Table1[[#This Row],[Freight_Cost]]&gt;50000,"High","Low")</f>
        <v>High</v>
      </c>
      <c r="Y4663" s="5" t="str">
        <f>IF(Table1[[#This Row],[Profit]]&gt;10000,"Good","Average")</f>
        <v>Average</v>
      </c>
      <c r="Z4663" s="5" t="str" cm="1">
        <f t="array" ref="Z4663">_xlfn.IFS(K4663&lt;=5,"Excellent",K4663&lt;=10,"Good",TRUE,"Delayed")</f>
        <v>Good</v>
      </c>
      <c r="AA4663" s="5" t="str">
        <f>_xlfn.XLOOKUP(Table1[[#This Row],[Shipment_ID]],A:A,E:E)</f>
        <v>CMA CGM</v>
      </c>
      <c r="AB4663" s="5">
        <f t="shared" si="72"/>
        <v>8252.67</v>
      </c>
    </row>
    <row r="4664" spans="1:28">
      <c r="A4664" t="s">
        <v>4858</v>
      </c>
      <c r="B4664" s="1">
        <v>46045</v>
      </c>
      <c r="C4664" t="s">
        <v>64</v>
      </c>
      <c r="D4664" t="s">
        <v>108</v>
      </c>
      <c r="E4664" t="s">
        <v>99</v>
      </c>
      <c r="F4664" t="s">
        <v>32</v>
      </c>
      <c r="G4664" t="s">
        <v>59</v>
      </c>
      <c r="H4664">
        <v>13.49</v>
      </c>
      <c r="I4664">
        <v>962</v>
      </c>
      <c r="J4664">
        <v>89.59</v>
      </c>
      <c r="K4664">
        <v>4</v>
      </c>
      <c r="L4664" t="s">
        <v>68</v>
      </c>
      <c r="M4664" t="s">
        <v>45</v>
      </c>
      <c r="N4664">
        <v>38435.800000000003</v>
      </c>
      <c r="O4664" t="s">
        <v>593</v>
      </c>
      <c r="P4664" t="s">
        <v>54</v>
      </c>
      <c r="Q4664">
        <v>87.2</v>
      </c>
      <c r="R4664">
        <v>2463.6</v>
      </c>
      <c r="S4664">
        <v>4860.57</v>
      </c>
      <c r="T4664">
        <v>5452.7</v>
      </c>
      <c r="U4664" t="str">
        <f>TEXT(Table1[[#This Row],[Booking_Date]],"mmm")</f>
        <v>Jan</v>
      </c>
      <c r="V4664">
        <f>YEAR(Table1[[#This Row],[Booking_Date]])</f>
        <v>2026</v>
      </c>
      <c r="W4664" t="s">
        <v>38</v>
      </c>
      <c r="X4664" t="str">
        <f>IF(Table1[[#This Row],[Freight_Cost]]&gt;50000,"High","Low")</f>
        <v>Low</v>
      </c>
      <c r="Y4664" s="5" t="str">
        <f>IF(Table1[[#This Row],[Profit]]&gt;10000,"Good","Average")</f>
        <v>Average</v>
      </c>
      <c r="Z4664" s="5" t="str" cm="1">
        <f t="array" ref="Z4664">_xlfn.IFS(K4664&lt;=5,"Excellent",K4664&lt;=10,"Good",TRUE,"Delayed")</f>
        <v>Excellent</v>
      </c>
      <c r="AA4664" s="5" t="str">
        <f>_xlfn.XLOOKUP(Table1[[#This Row],[Shipment_ID]],A:A,E:E)</f>
        <v>ONE</v>
      </c>
      <c r="AB4664" s="5">
        <f t="shared" si="72"/>
        <v>5452.7</v>
      </c>
    </row>
    <row r="4665" spans="1:28">
      <c r="A4665" t="s">
        <v>4859</v>
      </c>
      <c r="B4665" s="1">
        <v>46173</v>
      </c>
      <c r="C4665" t="s">
        <v>64</v>
      </c>
      <c r="D4665" t="s">
        <v>65</v>
      </c>
      <c r="E4665" t="s">
        <v>102</v>
      </c>
      <c r="F4665" t="s">
        <v>58</v>
      </c>
      <c r="G4665" t="s">
        <v>52</v>
      </c>
      <c r="H4665">
        <v>18.72</v>
      </c>
      <c r="I4665">
        <v>1967</v>
      </c>
      <c r="J4665">
        <v>97.56</v>
      </c>
      <c r="K4665">
        <v>5</v>
      </c>
      <c r="L4665" t="s">
        <v>68</v>
      </c>
      <c r="M4665" t="s">
        <v>60</v>
      </c>
      <c r="N4665">
        <v>66659.199999999997</v>
      </c>
      <c r="O4665" t="s">
        <v>172</v>
      </c>
      <c r="P4665" t="s">
        <v>78</v>
      </c>
      <c r="Q4665">
        <v>86.72</v>
      </c>
      <c r="R4665">
        <v>4682.8</v>
      </c>
      <c r="S4665">
        <v>4030.59</v>
      </c>
      <c r="T4665">
        <v>8270.58</v>
      </c>
      <c r="U4665" t="str">
        <f>TEXT(Table1[[#This Row],[Booking_Date]],"mmm")</f>
        <v>May</v>
      </c>
      <c r="V4665">
        <f>YEAR(Table1[[#This Row],[Booking_Date]])</f>
        <v>2026</v>
      </c>
      <c r="W4665" t="s">
        <v>75</v>
      </c>
      <c r="X4665" t="str">
        <f>IF(Table1[[#This Row],[Freight_Cost]]&gt;50000,"High","Low")</f>
        <v>High</v>
      </c>
      <c r="Y4665" s="5" t="str">
        <f>IF(Table1[[#This Row],[Profit]]&gt;10000,"Good","Average")</f>
        <v>Average</v>
      </c>
      <c r="Z4665" s="5" t="str" cm="1">
        <f t="array" ref="Z4665">_xlfn.IFS(K4665&lt;=5,"Excellent",K4665&lt;=10,"Good",TRUE,"Delayed")</f>
        <v>Excellent</v>
      </c>
      <c r="AA4665" s="5" t="str">
        <f>_xlfn.XLOOKUP(Table1[[#This Row],[Shipment_ID]],A:A,E:E)</f>
        <v>Maersk</v>
      </c>
      <c r="AB4665" s="5">
        <f t="shared" si="72"/>
        <v>8270.58</v>
      </c>
    </row>
    <row r="4666" spans="1:28">
      <c r="A4666" t="s">
        <v>4860</v>
      </c>
      <c r="B4666" s="1">
        <v>46166</v>
      </c>
      <c r="C4666" t="s">
        <v>40</v>
      </c>
      <c r="D4666" t="s">
        <v>65</v>
      </c>
      <c r="E4666" t="s">
        <v>57</v>
      </c>
      <c r="F4666" t="s">
        <v>32</v>
      </c>
      <c r="G4666" t="s">
        <v>67</v>
      </c>
      <c r="H4666">
        <v>13.46</v>
      </c>
      <c r="I4666">
        <v>856</v>
      </c>
      <c r="J4666">
        <v>85.93</v>
      </c>
      <c r="K4666">
        <v>4</v>
      </c>
      <c r="L4666" t="s">
        <v>68</v>
      </c>
      <c r="M4666" t="s">
        <v>60</v>
      </c>
      <c r="N4666">
        <v>35197.599999999999</v>
      </c>
      <c r="O4666" t="s">
        <v>156</v>
      </c>
      <c r="P4666" t="s">
        <v>78</v>
      </c>
      <c r="Q4666">
        <v>85.04</v>
      </c>
      <c r="R4666">
        <v>2250.4</v>
      </c>
      <c r="S4666">
        <v>2259.13</v>
      </c>
      <c r="T4666">
        <v>5242.8</v>
      </c>
      <c r="U4666" t="str">
        <f>TEXT(Table1[[#This Row],[Booking_Date]],"mmm")</f>
        <v>May</v>
      </c>
      <c r="V4666">
        <f>YEAR(Table1[[#This Row],[Booking_Date]])</f>
        <v>2026</v>
      </c>
      <c r="W4666" t="s">
        <v>75</v>
      </c>
      <c r="X4666" t="str">
        <f>IF(Table1[[#This Row],[Freight_Cost]]&gt;50000,"High","Low")</f>
        <v>Low</v>
      </c>
      <c r="Y4666" s="5" t="str">
        <f>IF(Table1[[#This Row],[Profit]]&gt;10000,"Good","Average")</f>
        <v>Average</v>
      </c>
      <c r="Z4666" s="5" t="str" cm="1">
        <f t="array" ref="Z4666">_xlfn.IFS(K4666&lt;=5,"Excellent",K4666&lt;=10,"Good",TRUE,"Delayed")</f>
        <v>Excellent</v>
      </c>
      <c r="AA4666" s="5" t="str">
        <f>_xlfn.XLOOKUP(Table1[[#This Row],[Shipment_ID]],A:A,E:E)</f>
        <v>Evergreen</v>
      </c>
      <c r="AB4666" s="5">
        <f t="shared" si="72"/>
        <v>5242.8</v>
      </c>
    </row>
    <row r="4667" spans="1:28">
      <c r="A4667" t="s">
        <v>4861</v>
      </c>
      <c r="B4667" s="1">
        <v>45857</v>
      </c>
      <c r="C4667" t="s">
        <v>40</v>
      </c>
      <c r="D4667" t="s">
        <v>41</v>
      </c>
      <c r="E4667" t="s">
        <v>31</v>
      </c>
      <c r="F4667" t="s">
        <v>32</v>
      </c>
      <c r="G4667" t="s">
        <v>43</v>
      </c>
      <c r="H4667">
        <v>13.93</v>
      </c>
      <c r="I4667">
        <v>2092</v>
      </c>
      <c r="J4667">
        <v>91.97</v>
      </c>
      <c r="K4667">
        <v>7</v>
      </c>
      <c r="L4667" t="s">
        <v>68</v>
      </c>
      <c r="M4667" t="s">
        <v>45</v>
      </c>
      <c r="N4667">
        <v>52677.4</v>
      </c>
      <c r="O4667" t="s">
        <v>328</v>
      </c>
      <c r="P4667" t="s">
        <v>74</v>
      </c>
      <c r="Q4667">
        <v>83.33</v>
      </c>
      <c r="R4667">
        <v>4741.2</v>
      </c>
      <c r="S4667">
        <v>2283.87</v>
      </c>
      <c r="T4667">
        <v>8696.4</v>
      </c>
      <c r="U4667" t="str">
        <f>TEXT(Table1[[#This Row],[Booking_Date]],"mmm")</f>
        <v>Jul</v>
      </c>
      <c r="V4667">
        <f>YEAR(Table1[[#This Row],[Booking_Date]])</f>
        <v>2025</v>
      </c>
      <c r="W4667" t="s">
        <v>48</v>
      </c>
      <c r="X4667" t="str">
        <f>IF(Table1[[#This Row],[Freight_Cost]]&gt;50000,"High","Low")</f>
        <v>High</v>
      </c>
      <c r="Y4667" s="5" t="str">
        <f>IF(Table1[[#This Row],[Profit]]&gt;10000,"Good","Average")</f>
        <v>Average</v>
      </c>
      <c r="Z4667" s="5" t="str" cm="1">
        <f t="array" ref="Z4667">_xlfn.IFS(K4667&lt;=5,"Excellent",K4667&lt;=10,"Good",TRUE,"Delayed")</f>
        <v>Good</v>
      </c>
      <c r="AA4667" s="5" t="str">
        <f>_xlfn.XLOOKUP(Table1[[#This Row],[Shipment_ID]],A:A,E:E)</f>
        <v>Hapag-Lloyd</v>
      </c>
      <c r="AB4667" s="5">
        <f t="shared" si="72"/>
        <v>8696.4</v>
      </c>
    </row>
    <row r="4668" spans="1:28">
      <c r="A4668" t="s">
        <v>4862</v>
      </c>
      <c r="B4668" s="1">
        <v>45825</v>
      </c>
      <c r="C4668" t="s">
        <v>29</v>
      </c>
      <c r="D4668" t="s">
        <v>108</v>
      </c>
      <c r="E4668" t="s">
        <v>57</v>
      </c>
      <c r="F4668" t="s">
        <v>32</v>
      </c>
      <c r="G4668" t="s">
        <v>90</v>
      </c>
      <c r="H4668">
        <v>26.42</v>
      </c>
      <c r="I4668">
        <v>2507</v>
      </c>
      <c r="J4668">
        <v>104.05</v>
      </c>
      <c r="K4668">
        <v>8</v>
      </c>
      <c r="L4668" t="s">
        <v>68</v>
      </c>
      <c r="M4668" t="s">
        <v>45</v>
      </c>
      <c r="N4668">
        <v>70348</v>
      </c>
      <c r="O4668" t="s">
        <v>170</v>
      </c>
      <c r="P4668" t="s">
        <v>37</v>
      </c>
      <c r="Q4668">
        <v>86.62</v>
      </c>
      <c r="R4668">
        <v>6070.8</v>
      </c>
      <c r="S4668">
        <v>4206.8900000000003</v>
      </c>
      <c r="T4668">
        <v>12064</v>
      </c>
      <c r="U4668" t="str">
        <f>TEXT(Table1[[#This Row],[Booking_Date]],"mmm")</f>
        <v>Jun</v>
      </c>
      <c r="V4668">
        <f>YEAR(Table1[[#This Row],[Booking_Date]])</f>
        <v>2025</v>
      </c>
      <c r="W4668" t="s">
        <v>75</v>
      </c>
      <c r="X4668" t="str">
        <f>IF(Table1[[#This Row],[Freight_Cost]]&gt;50000,"High","Low")</f>
        <v>High</v>
      </c>
      <c r="Y4668" s="5" t="str">
        <f>IF(Table1[[#This Row],[Profit]]&gt;10000,"Good","Average")</f>
        <v>Good</v>
      </c>
      <c r="Z4668" s="5" t="str" cm="1">
        <f t="array" ref="Z4668">_xlfn.IFS(K4668&lt;=5,"Excellent",K4668&lt;=10,"Good",TRUE,"Delayed")</f>
        <v>Good</v>
      </c>
      <c r="AA4668" s="5" t="str">
        <f>_xlfn.XLOOKUP(Table1[[#This Row],[Shipment_ID]],A:A,E:E)</f>
        <v>Evergreen</v>
      </c>
      <c r="AB4668" s="5">
        <f t="shared" si="72"/>
        <v>12064</v>
      </c>
    </row>
    <row r="4669" spans="1:28">
      <c r="A4669" t="s">
        <v>4863</v>
      </c>
      <c r="B4669" s="1">
        <v>45548</v>
      </c>
      <c r="C4669" t="s">
        <v>29</v>
      </c>
      <c r="D4669" t="s">
        <v>108</v>
      </c>
      <c r="E4669" t="s">
        <v>99</v>
      </c>
      <c r="F4669" t="s">
        <v>32</v>
      </c>
      <c r="G4669" t="s">
        <v>43</v>
      </c>
      <c r="H4669">
        <v>21.38</v>
      </c>
      <c r="I4669">
        <v>2106</v>
      </c>
      <c r="J4669">
        <v>99.53</v>
      </c>
      <c r="K4669">
        <v>6</v>
      </c>
      <c r="L4669" t="s">
        <v>44</v>
      </c>
      <c r="M4669" t="s">
        <v>60</v>
      </c>
      <c r="N4669">
        <v>56457.599999999999</v>
      </c>
      <c r="O4669" t="s">
        <v>324</v>
      </c>
      <c r="P4669" t="s">
        <v>37</v>
      </c>
      <c r="Q4669">
        <v>84.27</v>
      </c>
      <c r="R4669">
        <v>5067.2</v>
      </c>
      <c r="S4669">
        <v>3608.33</v>
      </c>
      <c r="T4669">
        <v>7144.03</v>
      </c>
      <c r="U4669" t="str">
        <f>TEXT(Table1[[#This Row],[Booking_Date]],"mmm")</f>
        <v>Sep</v>
      </c>
      <c r="V4669">
        <f>YEAR(Table1[[#This Row],[Booking_Date]])</f>
        <v>2024</v>
      </c>
      <c r="W4669" t="s">
        <v>48</v>
      </c>
      <c r="X4669" t="str">
        <f>IF(Table1[[#This Row],[Freight_Cost]]&gt;50000,"High","Low")</f>
        <v>High</v>
      </c>
      <c r="Y4669" s="5" t="str">
        <f>IF(Table1[[#This Row],[Profit]]&gt;10000,"Good","Average")</f>
        <v>Average</v>
      </c>
      <c r="Z4669" s="5" t="str" cm="1">
        <f t="array" ref="Z4669">_xlfn.IFS(K4669&lt;=5,"Excellent",K4669&lt;=10,"Good",TRUE,"Delayed")</f>
        <v>Good</v>
      </c>
      <c r="AA4669" s="5" t="str">
        <f>_xlfn.XLOOKUP(Table1[[#This Row],[Shipment_ID]],A:A,E:E)</f>
        <v>ONE</v>
      </c>
      <c r="AB4669" s="5">
        <f t="shared" si="72"/>
        <v>7144.03</v>
      </c>
    </row>
    <row r="4670" spans="1:28">
      <c r="A4670" t="s">
        <v>4864</v>
      </c>
      <c r="B4670" s="1">
        <v>45645</v>
      </c>
      <c r="C4670" t="s">
        <v>89</v>
      </c>
      <c r="D4670" t="s">
        <v>65</v>
      </c>
      <c r="E4670" t="s">
        <v>99</v>
      </c>
      <c r="F4670" t="s">
        <v>58</v>
      </c>
      <c r="G4670" t="s">
        <v>67</v>
      </c>
      <c r="H4670">
        <v>25.41</v>
      </c>
      <c r="I4670">
        <v>1608</v>
      </c>
      <c r="J4670">
        <v>99.66</v>
      </c>
      <c r="K4670">
        <v>5</v>
      </c>
      <c r="L4670" t="s">
        <v>68</v>
      </c>
      <c r="M4670" t="s">
        <v>45</v>
      </c>
      <c r="N4670">
        <v>70124.2</v>
      </c>
      <c r="O4670" t="s">
        <v>527</v>
      </c>
      <c r="P4670" t="s">
        <v>47</v>
      </c>
      <c r="Q4670">
        <v>85</v>
      </c>
      <c r="R4670">
        <v>4232.3999999999996</v>
      </c>
      <c r="S4670">
        <v>2192.9</v>
      </c>
      <c r="T4670">
        <v>10944.01</v>
      </c>
      <c r="U4670" t="str">
        <f>TEXT(Table1[[#This Row],[Booking_Date]],"mmm")</f>
        <v>Dec</v>
      </c>
      <c r="V4670">
        <f>YEAR(Table1[[#This Row],[Booking_Date]])</f>
        <v>2024</v>
      </c>
      <c r="W4670" t="s">
        <v>104</v>
      </c>
      <c r="X4670" t="str">
        <f>IF(Table1[[#This Row],[Freight_Cost]]&gt;50000,"High","Low")</f>
        <v>High</v>
      </c>
      <c r="Y4670" s="5" t="str">
        <f>IF(Table1[[#This Row],[Profit]]&gt;10000,"Good","Average")</f>
        <v>Good</v>
      </c>
      <c r="Z4670" s="5" t="str" cm="1">
        <f t="array" ref="Z4670">_xlfn.IFS(K4670&lt;=5,"Excellent",K4670&lt;=10,"Good",TRUE,"Delayed")</f>
        <v>Excellent</v>
      </c>
      <c r="AA4670" s="5" t="str">
        <f>_xlfn.XLOOKUP(Table1[[#This Row],[Shipment_ID]],A:A,E:E)</f>
        <v>ONE</v>
      </c>
      <c r="AB4670" s="5">
        <f t="shared" si="72"/>
        <v>10944.01</v>
      </c>
    </row>
    <row r="4671" spans="1:28">
      <c r="A4671" t="s">
        <v>4865</v>
      </c>
      <c r="B4671" s="1">
        <v>45917</v>
      </c>
      <c r="C4671" t="s">
        <v>50</v>
      </c>
      <c r="D4671" t="s">
        <v>41</v>
      </c>
      <c r="E4671" t="s">
        <v>42</v>
      </c>
      <c r="F4671" t="s">
        <v>58</v>
      </c>
      <c r="G4671" t="s">
        <v>67</v>
      </c>
      <c r="H4671">
        <v>17.21</v>
      </c>
      <c r="I4671">
        <v>972</v>
      </c>
      <c r="J4671">
        <v>90.58</v>
      </c>
      <c r="K4671">
        <v>4</v>
      </c>
      <c r="L4671" t="s">
        <v>68</v>
      </c>
      <c r="M4671" t="s">
        <v>45</v>
      </c>
      <c r="N4671">
        <v>54022.6</v>
      </c>
      <c r="O4671" t="s">
        <v>150</v>
      </c>
      <c r="P4671" t="s">
        <v>62</v>
      </c>
      <c r="Q4671">
        <v>85.83</v>
      </c>
      <c r="R4671">
        <v>2632.4</v>
      </c>
      <c r="S4671">
        <v>4925.59</v>
      </c>
      <c r="T4671">
        <v>9694.94</v>
      </c>
      <c r="U4671" t="str">
        <f>TEXT(Table1[[#This Row],[Booking_Date]],"mmm")</f>
        <v>Sep</v>
      </c>
      <c r="V4671">
        <f>YEAR(Table1[[#This Row],[Booking_Date]])</f>
        <v>2025</v>
      </c>
      <c r="W4671" t="s">
        <v>48</v>
      </c>
      <c r="X4671" t="str">
        <f>IF(Table1[[#This Row],[Freight_Cost]]&gt;50000,"High","Low")</f>
        <v>High</v>
      </c>
      <c r="Y4671" s="5" t="str">
        <f>IF(Table1[[#This Row],[Profit]]&gt;10000,"Good","Average")</f>
        <v>Average</v>
      </c>
      <c r="Z4671" s="5" t="str" cm="1">
        <f t="array" ref="Z4671">_xlfn.IFS(K4671&lt;=5,"Excellent",K4671&lt;=10,"Good",TRUE,"Delayed")</f>
        <v>Excellent</v>
      </c>
      <c r="AA4671" s="5" t="str">
        <f>_xlfn.XLOOKUP(Table1[[#This Row],[Shipment_ID]],A:A,E:E)</f>
        <v>CMA CGM</v>
      </c>
      <c r="AB4671" s="5">
        <f t="shared" si="72"/>
        <v>9694.94</v>
      </c>
    </row>
    <row r="4672" spans="1:28">
      <c r="A4672" t="s">
        <v>4866</v>
      </c>
      <c r="B4672" s="1">
        <v>45871</v>
      </c>
      <c r="C4672" t="s">
        <v>115</v>
      </c>
      <c r="D4672" t="s">
        <v>82</v>
      </c>
      <c r="E4672" t="s">
        <v>66</v>
      </c>
      <c r="F4672" t="s">
        <v>58</v>
      </c>
      <c r="G4672" t="s">
        <v>43</v>
      </c>
      <c r="H4672">
        <v>25.88</v>
      </c>
      <c r="I4672">
        <v>1718</v>
      </c>
      <c r="J4672">
        <v>101.35</v>
      </c>
      <c r="K4672">
        <v>5</v>
      </c>
      <c r="L4672" t="s">
        <v>68</v>
      </c>
      <c r="M4672" t="s">
        <v>35</v>
      </c>
      <c r="N4672">
        <v>74570</v>
      </c>
      <c r="O4672" t="s">
        <v>77</v>
      </c>
      <c r="P4672" t="s">
        <v>70</v>
      </c>
      <c r="Q4672">
        <v>88.91</v>
      </c>
      <c r="R4672">
        <v>4471.2</v>
      </c>
      <c r="S4672">
        <v>3701.24</v>
      </c>
      <c r="T4672">
        <v>11926.78</v>
      </c>
      <c r="U4672" t="str">
        <f>TEXT(Table1[[#This Row],[Booking_Date]],"mmm")</f>
        <v>Aug</v>
      </c>
      <c r="V4672">
        <f>YEAR(Table1[[#This Row],[Booking_Date]])</f>
        <v>2025</v>
      </c>
      <c r="W4672" t="s">
        <v>48</v>
      </c>
      <c r="X4672" t="str">
        <f>IF(Table1[[#This Row],[Freight_Cost]]&gt;50000,"High","Low")</f>
        <v>High</v>
      </c>
      <c r="Y4672" s="5" t="str">
        <f>IF(Table1[[#This Row],[Profit]]&gt;10000,"Good","Average")</f>
        <v>Good</v>
      </c>
      <c r="Z4672" s="5" t="str" cm="1">
        <f t="array" ref="Z4672">_xlfn.IFS(K4672&lt;=5,"Excellent",K4672&lt;=10,"Good",TRUE,"Delayed")</f>
        <v>Excellent</v>
      </c>
      <c r="AA4672" s="5" t="str">
        <f>_xlfn.XLOOKUP(Table1[[#This Row],[Shipment_ID]],A:A,E:E)</f>
        <v>COSCO</v>
      </c>
      <c r="AB4672" s="5">
        <f t="shared" si="72"/>
        <v>11926.78</v>
      </c>
    </row>
    <row r="4673" spans="1:28">
      <c r="A4673" t="s">
        <v>4867</v>
      </c>
      <c r="B4673" s="1">
        <v>46077</v>
      </c>
      <c r="C4673" t="s">
        <v>121</v>
      </c>
      <c r="D4673" t="s">
        <v>108</v>
      </c>
      <c r="E4673" t="s">
        <v>102</v>
      </c>
      <c r="F4673" t="s">
        <v>32</v>
      </c>
      <c r="G4673" t="s">
        <v>59</v>
      </c>
      <c r="H4673">
        <v>15.11</v>
      </c>
      <c r="I4673">
        <v>2335</v>
      </c>
      <c r="J4673">
        <v>102.93</v>
      </c>
      <c r="K4673">
        <v>6</v>
      </c>
      <c r="L4673" t="s">
        <v>44</v>
      </c>
      <c r="M4673" t="s">
        <v>60</v>
      </c>
      <c r="N4673">
        <v>53970.6</v>
      </c>
      <c r="O4673" t="s">
        <v>450</v>
      </c>
      <c r="P4673" t="s">
        <v>78</v>
      </c>
      <c r="Q4673">
        <v>85.41</v>
      </c>
      <c r="R4673">
        <v>5274.4</v>
      </c>
      <c r="S4673">
        <v>1534.78</v>
      </c>
      <c r="T4673">
        <v>7816.19</v>
      </c>
      <c r="U4673" t="str">
        <f>TEXT(Table1[[#This Row],[Booking_Date]],"mmm")</f>
        <v>Feb</v>
      </c>
      <c r="V4673">
        <f>YEAR(Table1[[#This Row],[Booking_Date]])</f>
        <v>2026</v>
      </c>
      <c r="W4673" t="s">
        <v>38</v>
      </c>
      <c r="X4673" t="str">
        <f>IF(Table1[[#This Row],[Freight_Cost]]&gt;50000,"High","Low")</f>
        <v>High</v>
      </c>
      <c r="Y4673" s="5" t="str">
        <f>IF(Table1[[#This Row],[Profit]]&gt;10000,"Good","Average")</f>
        <v>Average</v>
      </c>
      <c r="Z4673" s="5" t="str" cm="1">
        <f t="array" ref="Z4673">_xlfn.IFS(K4673&lt;=5,"Excellent",K4673&lt;=10,"Good",TRUE,"Delayed")</f>
        <v>Good</v>
      </c>
      <c r="AA4673" s="5" t="str">
        <f>_xlfn.XLOOKUP(Table1[[#This Row],[Shipment_ID]],A:A,E:E)</f>
        <v>Maersk</v>
      </c>
      <c r="AB4673" s="5">
        <f t="shared" si="72"/>
        <v>7816.19</v>
      </c>
    </row>
    <row r="4674" spans="1:28">
      <c r="A4674" t="s">
        <v>4868</v>
      </c>
      <c r="B4674" s="1">
        <v>46180</v>
      </c>
      <c r="C4674" t="s">
        <v>40</v>
      </c>
      <c r="D4674" t="s">
        <v>72</v>
      </c>
      <c r="E4674" t="s">
        <v>42</v>
      </c>
      <c r="F4674" t="s">
        <v>32</v>
      </c>
      <c r="G4674" t="s">
        <v>59</v>
      </c>
      <c r="H4674">
        <v>25.21</v>
      </c>
      <c r="I4674">
        <v>2621</v>
      </c>
      <c r="J4674">
        <v>90.21</v>
      </c>
      <c r="K4674">
        <v>7</v>
      </c>
      <c r="L4674" t="s">
        <v>34</v>
      </c>
      <c r="M4674" t="s">
        <v>60</v>
      </c>
      <c r="N4674">
        <v>69966.2</v>
      </c>
      <c r="O4674" t="s">
        <v>277</v>
      </c>
      <c r="P4674" t="s">
        <v>78</v>
      </c>
      <c r="Q4674">
        <v>88.74</v>
      </c>
      <c r="R4674">
        <v>6250.4</v>
      </c>
      <c r="S4674">
        <v>1841.14</v>
      </c>
      <c r="T4674">
        <v>11974.95</v>
      </c>
      <c r="U4674" t="str">
        <f>TEXT(Table1[[#This Row],[Booking_Date]],"mmm")</f>
        <v>Jun</v>
      </c>
      <c r="V4674">
        <f>YEAR(Table1[[#This Row],[Booking_Date]])</f>
        <v>2026</v>
      </c>
      <c r="W4674" t="s">
        <v>75</v>
      </c>
      <c r="X4674" t="str">
        <f>IF(Table1[[#This Row],[Freight_Cost]]&gt;50000,"High","Low")</f>
        <v>High</v>
      </c>
      <c r="Y4674" s="5" t="str">
        <f>IF(Table1[[#This Row],[Profit]]&gt;10000,"Good","Average")</f>
        <v>Good</v>
      </c>
      <c r="Z4674" s="5" t="str" cm="1">
        <f t="array" ref="Z4674">_xlfn.IFS(K4674&lt;=5,"Excellent",K4674&lt;=10,"Good",TRUE,"Delayed")</f>
        <v>Good</v>
      </c>
      <c r="AA4674" s="5" t="str">
        <f>_xlfn.XLOOKUP(Table1[[#This Row],[Shipment_ID]],A:A,E:E)</f>
        <v>CMA CGM</v>
      </c>
      <c r="AB4674" s="5">
        <f t="shared" ref="AB4674:AB4737" si="73">INDEX(T:T,MATCH(A4674,A:A,0))</f>
        <v>11974.95</v>
      </c>
    </row>
    <row r="4675" spans="1:28">
      <c r="A4675" t="s">
        <v>4869</v>
      </c>
      <c r="B4675" s="1">
        <v>45790</v>
      </c>
      <c r="C4675" t="s">
        <v>115</v>
      </c>
      <c r="D4675" t="s">
        <v>51</v>
      </c>
      <c r="E4675" t="s">
        <v>102</v>
      </c>
      <c r="F4675" t="s">
        <v>58</v>
      </c>
      <c r="G4675" t="s">
        <v>52</v>
      </c>
      <c r="H4675">
        <v>25.53</v>
      </c>
      <c r="I4675">
        <v>1259</v>
      </c>
      <c r="J4675">
        <v>100.62</v>
      </c>
      <c r="K4675">
        <v>3</v>
      </c>
      <c r="L4675" t="s">
        <v>44</v>
      </c>
      <c r="M4675" t="s">
        <v>35</v>
      </c>
      <c r="N4675">
        <v>66159.399999999994</v>
      </c>
      <c r="O4675" t="s">
        <v>483</v>
      </c>
      <c r="P4675" t="s">
        <v>54</v>
      </c>
      <c r="Q4675">
        <v>87.83</v>
      </c>
      <c r="R4675">
        <v>3539.2</v>
      </c>
      <c r="S4675">
        <v>2009.51</v>
      </c>
      <c r="T4675">
        <v>7679.72</v>
      </c>
      <c r="U4675" t="str">
        <f>TEXT(Table1[[#This Row],[Booking_Date]],"mmm")</f>
        <v>May</v>
      </c>
      <c r="V4675">
        <f>YEAR(Table1[[#This Row],[Booking_Date]])</f>
        <v>2025</v>
      </c>
      <c r="W4675" t="s">
        <v>75</v>
      </c>
      <c r="X4675" t="str">
        <f>IF(Table1[[#This Row],[Freight_Cost]]&gt;50000,"High","Low")</f>
        <v>High</v>
      </c>
      <c r="Y4675" s="5" t="str">
        <f>IF(Table1[[#This Row],[Profit]]&gt;10000,"Good","Average")</f>
        <v>Average</v>
      </c>
      <c r="Z4675" s="5" t="str" cm="1">
        <f t="array" ref="Z4675">_xlfn.IFS(K4675&lt;=5,"Excellent",K4675&lt;=10,"Good",TRUE,"Delayed")</f>
        <v>Excellent</v>
      </c>
      <c r="AA4675" s="5" t="str">
        <f>_xlfn.XLOOKUP(Table1[[#This Row],[Shipment_ID]],A:A,E:E)</f>
        <v>Maersk</v>
      </c>
      <c r="AB4675" s="5">
        <f t="shared" si="73"/>
        <v>7679.72</v>
      </c>
    </row>
    <row r="4676" spans="1:28">
      <c r="A4676" t="s">
        <v>4870</v>
      </c>
      <c r="B4676" s="1">
        <v>45340</v>
      </c>
      <c r="C4676" t="s">
        <v>121</v>
      </c>
      <c r="D4676" t="s">
        <v>51</v>
      </c>
      <c r="E4676" t="s">
        <v>31</v>
      </c>
      <c r="F4676" t="s">
        <v>58</v>
      </c>
      <c r="G4676" t="s">
        <v>59</v>
      </c>
      <c r="H4676">
        <v>26.49</v>
      </c>
      <c r="I4676">
        <v>1137</v>
      </c>
      <c r="J4676">
        <v>91.8</v>
      </c>
      <c r="K4676">
        <v>4</v>
      </c>
      <c r="L4676" t="s">
        <v>68</v>
      </c>
      <c r="M4676" t="s">
        <v>35</v>
      </c>
      <c r="N4676">
        <v>67001</v>
      </c>
      <c r="O4676" t="s">
        <v>531</v>
      </c>
      <c r="P4676" t="s">
        <v>37</v>
      </c>
      <c r="Q4676">
        <v>82.44</v>
      </c>
      <c r="R4676">
        <v>3333.6</v>
      </c>
      <c r="S4676">
        <v>3879.77</v>
      </c>
      <c r="T4676">
        <v>9819.14</v>
      </c>
      <c r="U4676" t="str">
        <f>TEXT(Table1[[#This Row],[Booking_Date]],"mmm")</f>
        <v>Feb</v>
      </c>
      <c r="V4676">
        <f>YEAR(Table1[[#This Row],[Booking_Date]])</f>
        <v>2024</v>
      </c>
      <c r="W4676" t="s">
        <v>38</v>
      </c>
      <c r="X4676" t="str">
        <f>IF(Table1[[#This Row],[Freight_Cost]]&gt;50000,"High","Low")</f>
        <v>High</v>
      </c>
      <c r="Y4676" s="5" t="str">
        <f>IF(Table1[[#This Row],[Profit]]&gt;10000,"Good","Average")</f>
        <v>Average</v>
      </c>
      <c r="Z4676" s="5" t="str" cm="1">
        <f t="array" ref="Z4676">_xlfn.IFS(K4676&lt;=5,"Excellent",K4676&lt;=10,"Good",TRUE,"Delayed")</f>
        <v>Excellent</v>
      </c>
      <c r="AA4676" s="5" t="str">
        <f>_xlfn.XLOOKUP(Table1[[#This Row],[Shipment_ID]],A:A,E:E)</f>
        <v>Hapag-Lloyd</v>
      </c>
      <c r="AB4676" s="5">
        <f t="shared" si="73"/>
        <v>9819.14</v>
      </c>
    </row>
    <row r="4677" spans="1:28">
      <c r="A4677" t="s">
        <v>4871</v>
      </c>
      <c r="B4677" s="1">
        <v>45713</v>
      </c>
      <c r="C4677" t="s">
        <v>29</v>
      </c>
      <c r="D4677" t="s">
        <v>72</v>
      </c>
      <c r="E4677" t="s">
        <v>66</v>
      </c>
      <c r="F4677" t="s">
        <v>32</v>
      </c>
      <c r="G4677" t="s">
        <v>67</v>
      </c>
      <c r="H4677">
        <v>10.43</v>
      </c>
      <c r="I4677">
        <v>545</v>
      </c>
      <c r="J4677">
        <v>104.9</v>
      </c>
      <c r="K4677">
        <v>2</v>
      </c>
      <c r="L4677" t="s">
        <v>44</v>
      </c>
      <c r="M4677" t="s">
        <v>35</v>
      </c>
      <c r="N4677">
        <v>32515</v>
      </c>
      <c r="O4677" t="s">
        <v>197</v>
      </c>
      <c r="P4677" t="s">
        <v>37</v>
      </c>
      <c r="Q4677">
        <v>82.04</v>
      </c>
      <c r="R4677">
        <v>1507.2</v>
      </c>
      <c r="S4677">
        <v>3913.14</v>
      </c>
      <c r="T4677">
        <v>3320.83</v>
      </c>
      <c r="U4677" t="str">
        <f>TEXT(Table1[[#This Row],[Booking_Date]],"mmm")</f>
        <v>Feb</v>
      </c>
      <c r="V4677">
        <f>YEAR(Table1[[#This Row],[Booking_Date]])</f>
        <v>2025</v>
      </c>
      <c r="W4677" t="s">
        <v>38</v>
      </c>
      <c r="X4677" t="str">
        <f>IF(Table1[[#This Row],[Freight_Cost]]&gt;50000,"High","Low")</f>
        <v>Low</v>
      </c>
      <c r="Y4677" s="5" t="str">
        <f>IF(Table1[[#This Row],[Profit]]&gt;10000,"Good","Average")</f>
        <v>Average</v>
      </c>
      <c r="Z4677" s="5" t="str" cm="1">
        <f t="array" ref="Z4677">_xlfn.IFS(K4677&lt;=5,"Excellent",K4677&lt;=10,"Good",TRUE,"Delayed")</f>
        <v>Excellent</v>
      </c>
      <c r="AA4677" s="5" t="str">
        <f>_xlfn.XLOOKUP(Table1[[#This Row],[Shipment_ID]],A:A,E:E)</f>
        <v>COSCO</v>
      </c>
      <c r="AB4677" s="5">
        <f t="shared" si="73"/>
        <v>3320.83</v>
      </c>
    </row>
    <row r="4678" spans="1:28">
      <c r="A4678" t="s">
        <v>4872</v>
      </c>
      <c r="B4678" s="1">
        <v>45501</v>
      </c>
      <c r="C4678" t="s">
        <v>115</v>
      </c>
      <c r="D4678" t="s">
        <v>41</v>
      </c>
      <c r="E4678" t="s">
        <v>66</v>
      </c>
      <c r="F4678" t="s">
        <v>58</v>
      </c>
      <c r="G4678" t="s">
        <v>52</v>
      </c>
      <c r="H4678">
        <v>23.31</v>
      </c>
      <c r="I4678">
        <v>787</v>
      </c>
      <c r="J4678">
        <v>104.01</v>
      </c>
      <c r="K4678">
        <v>3</v>
      </c>
      <c r="L4678" t="s">
        <v>34</v>
      </c>
      <c r="M4678" t="s">
        <v>45</v>
      </c>
      <c r="N4678">
        <v>61404.2</v>
      </c>
      <c r="O4678" t="s">
        <v>130</v>
      </c>
      <c r="P4678" t="s">
        <v>62</v>
      </c>
      <c r="Q4678">
        <v>82.21</v>
      </c>
      <c r="R4678">
        <v>2506.4</v>
      </c>
      <c r="S4678">
        <v>3544.57</v>
      </c>
      <c r="T4678">
        <v>7705.89</v>
      </c>
      <c r="U4678" t="str">
        <f>TEXT(Table1[[#This Row],[Booking_Date]],"mmm")</f>
        <v>Jul</v>
      </c>
      <c r="V4678">
        <f>YEAR(Table1[[#This Row],[Booking_Date]])</f>
        <v>2024</v>
      </c>
      <c r="W4678" t="s">
        <v>48</v>
      </c>
      <c r="X4678" t="str">
        <f>IF(Table1[[#This Row],[Freight_Cost]]&gt;50000,"High","Low")</f>
        <v>High</v>
      </c>
      <c r="Y4678" s="5" t="str">
        <f>IF(Table1[[#This Row],[Profit]]&gt;10000,"Good","Average")</f>
        <v>Average</v>
      </c>
      <c r="Z4678" s="5" t="str" cm="1">
        <f t="array" ref="Z4678">_xlfn.IFS(K4678&lt;=5,"Excellent",K4678&lt;=10,"Good",TRUE,"Delayed")</f>
        <v>Excellent</v>
      </c>
      <c r="AA4678" s="5" t="str">
        <f>_xlfn.XLOOKUP(Table1[[#This Row],[Shipment_ID]],A:A,E:E)</f>
        <v>COSCO</v>
      </c>
      <c r="AB4678" s="5">
        <f t="shared" si="73"/>
        <v>7705.89</v>
      </c>
    </row>
    <row r="4679" spans="1:28">
      <c r="A4679" t="s">
        <v>4873</v>
      </c>
      <c r="B4679" s="1">
        <v>45695</v>
      </c>
      <c r="C4679" t="s">
        <v>40</v>
      </c>
      <c r="D4679" t="s">
        <v>51</v>
      </c>
      <c r="E4679" t="s">
        <v>42</v>
      </c>
      <c r="F4679" t="s">
        <v>58</v>
      </c>
      <c r="G4679" t="s">
        <v>33</v>
      </c>
      <c r="H4679">
        <v>26.62</v>
      </c>
      <c r="I4679">
        <v>723</v>
      </c>
      <c r="J4679">
        <v>93.16</v>
      </c>
      <c r="K4679">
        <v>2</v>
      </c>
      <c r="L4679" t="s">
        <v>44</v>
      </c>
      <c r="M4679" t="s">
        <v>35</v>
      </c>
      <c r="N4679">
        <v>59813.2</v>
      </c>
      <c r="O4679" t="s">
        <v>366</v>
      </c>
      <c r="P4679" t="s">
        <v>37</v>
      </c>
      <c r="Q4679">
        <v>86.95</v>
      </c>
      <c r="R4679">
        <v>2510.8000000000002</v>
      </c>
      <c r="S4679">
        <v>3887.87</v>
      </c>
      <c r="T4679">
        <v>8978.02</v>
      </c>
      <c r="U4679" t="str">
        <f>TEXT(Table1[[#This Row],[Booking_Date]],"mmm")</f>
        <v>Feb</v>
      </c>
      <c r="V4679">
        <f>YEAR(Table1[[#This Row],[Booking_Date]])</f>
        <v>2025</v>
      </c>
      <c r="W4679" t="s">
        <v>38</v>
      </c>
      <c r="X4679" t="str">
        <f>IF(Table1[[#This Row],[Freight_Cost]]&gt;50000,"High","Low")</f>
        <v>High</v>
      </c>
      <c r="Y4679" s="5" t="str">
        <f>IF(Table1[[#This Row],[Profit]]&gt;10000,"Good","Average")</f>
        <v>Average</v>
      </c>
      <c r="Z4679" s="5" t="str" cm="1">
        <f t="array" ref="Z4679">_xlfn.IFS(K4679&lt;=5,"Excellent",K4679&lt;=10,"Good",TRUE,"Delayed")</f>
        <v>Excellent</v>
      </c>
      <c r="AA4679" s="5" t="str">
        <f>_xlfn.XLOOKUP(Table1[[#This Row],[Shipment_ID]],A:A,E:E)</f>
        <v>CMA CGM</v>
      </c>
      <c r="AB4679" s="5">
        <f t="shared" si="73"/>
        <v>8978.02</v>
      </c>
    </row>
    <row r="4680" spans="1:28">
      <c r="A4680" t="s">
        <v>4874</v>
      </c>
      <c r="B4680" s="1">
        <v>45819</v>
      </c>
      <c r="C4680" t="s">
        <v>121</v>
      </c>
      <c r="D4680" t="s">
        <v>108</v>
      </c>
      <c r="E4680" t="s">
        <v>83</v>
      </c>
      <c r="F4680" t="s">
        <v>32</v>
      </c>
      <c r="G4680" t="s">
        <v>52</v>
      </c>
      <c r="H4680">
        <v>18.43</v>
      </c>
      <c r="I4680">
        <v>736</v>
      </c>
      <c r="J4680">
        <v>94.41</v>
      </c>
      <c r="K4680">
        <v>3</v>
      </c>
      <c r="L4680" t="s">
        <v>34</v>
      </c>
      <c r="M4680" t="s">
        <v>45</v>
      </c>
      <c r="N4680">
        <v>43248.2</v>
      </c>
      <c r="O4680" t="s">
        <v>97</v>
      </c>
      <c r="P4680" t="s">
        <v>37</v>
      </c>
      <c r="Q4680">
        <v>82.39</v>
      </c>
      <c r="R4680">
        <v>2209.1999999999998</v>
      </c>
      <c r="S4680">
        <v>1972.5</v>
      </c>
      <c r="T4680">
        <v>6843.83</v>
      </c>
      <c r="U4680" t="str">
        <f>TEXT(Table1[[#This Row],[Booking_Date]],"mmm")</f>
        <v>Jun</v>
      </c>
      <c r="V4680">
        <f>YEAR(Table1[[#This Row],[Booking_Date]])</f>
        <v>2025</v>
      </c>
      <c r="W4680" t="s">
        <v>75</v>
      </c>
      <c r="X4680" t="str">
        <f>IF(Table1[[#This Row],[Freight_Cost]]&gt;50000,"High","Low")</f>
        <v>Low</v>
      </c>
      <c r="Y4680" s="5" t="str">
        <f>IF(Table1[[#This Row],[Profit]]&gt;10000,"Good","Average")</f>
        <v>Average</v>
      </c>
      <c r="Z4680" s="5" t="str" cm="1">
        <f t="array" ref="Z4680">_xlfn.IFS(K4680&lt;=5,"Excellent",K4680&lt;=10,"Good",TRUE,"Delayed")</f>
        <v>Excellent</v>
      </c>
      <c r="AA4680" s="5" t="str">
        <f>_xlfn.XLOOKUP(Table1[[#This Row],[Shipment_ID]],A:A,E:E)</f>
        <v>MSC</v>
      </c>
      <c r="AB4680" s="5">
        <f t="shared" si="73"/>
        <v>6843.83</v>
      </c>
    </row>
    <row r="4681" spans="1:28">
      <c r="A4681" t="s">
        <v>4875</v>
      </c>
      <c r="B4681" s="1">
        <v>45827</v>
      </c>
      <c r="C4681" t="s">
        <v>89</v>
      </c>
      <c r="D4681" t="s">
        <v>72</v>
      </c>
      <c r="E4681" t="s">
        <v>42</v>
      </c>
      <c r="F4681" t="s">
        <v>58</v>
      </c>
      <c r="G4681" t="s">
        <v>84</v>
      </c>
      <c r="H4681">
        <v>20.170000000000002</v>
      </c>
      <c r="I4681">
        <v>867</v>
      </c>
      <c r="J4681">
        <v>94.15</v>
      </c>
      <c r="K4681">
        <v>2</v>
      </c>
      <c r="L4681" t="s">
        <v>34</v>
      </c>
      <c r="M4681" t="s">
        <v>60</v>
      </c>
      <c r="N4681">
        <v>56855</v>
      </c>
      <c r="O4681" t="s">
        <v>128</v>
      </c>
      <c r="P4681" t="s">
        <v>62</v>
      </c>
      <c r="Q4681">
        <v>86.52</v>
      </c>
      <c r="R4681">
        <v>2540.8000000000002</v>
      </c>
      <c r="S4681">
        <v>3604.79</v>
      </c>
      <c r="T4681">
        <v>7219.68</v>
      </c>
      <c r="U4681" t="str">
        <f>TEXT(Table1[[#This Row],[Booking_Date]],"mmm")</f>
        <v>Jun</v>
      </c>
      <c r="V4681">
        <f>YEAR(Table1[[#This Row],[Booking_Date]])</f>
        <v>2025</v>
      </c>
      <c r="W4681" t="s">
        <v>75</v>
      </c>
      <c r="X4681" t="str">
        <f>IF(Table1[[#This Row],[Freight_Cost]]&gt;50000,"High","Low")</f>
        <v>High</v>
      </c>
      <c r="Y4681" s="5" t="str">
        <f>IF(Table1[[#This Row],[Profit]]&gt;10000,"Good","Average")</f>
        <v>Average</v>
      </c>
      <c r="Z4681" s="5" t="str" cm="1">
        <f t="array" ref="Z4681">_xlfn.IFS(K4681&lt;=5,"Excellent",K4681&lt;=10,"Good",TRUE,"Delayed")</f>
        <v>Excellent</v>
      </c>
      <c r="AA4681" s="5" t="str">
        <f>_xlfn.XLOOKUP(Table1[[#This Row],[Shipment_ID]],A:A,E:E)</f>
        <v>CMA CGM</v>
      </c>
      <c r="AB4681" s="5">
        <f t="shared" si="73"/>
        <v>7219.68</v>
      </c>
    </row>
    <row r="4682" spans="1:28">
      <c r="A4682" t="s">
        <v>4876</v>
      </c>
      <c r="B4682" s="1">
        <v>45633</v>
      </c>
      <c r="C4682" t="s">
        <v>115</v>
      </c>
      <c r="D4682" t="s">
        <v>65</v>
      </c>
      <c r="E4682" t="s">
        <v>66</v>
      </c>
      <c r="F4682" t="s">
        <v>58</v>
      </c>
      <c r="G4682" t="s">
        <v>33</v>
      </c>
      <c r="H4682">
        <v>20.55</v>
      </c>
      <c r="I4682">
        <v>2395</v>
      </c>
      <c r="J4682">
        <v>96.75</v>
      </c>
      <c r="K4682">
        <v>5</v>
      </c>
      <c r="L4682" t="s">
        <v>68</v>
      </c>
      <c r="M4682" t="s">
        <v>35</v>
      </c>
      <c r="N4682">
        <v>77345</v>
      </c>
      <c r="O4682" t="s">
        <v>266</v>
      </c>
      <c r="P4682" t="s">
        <v>78</v>
      </c>
      <c r="Q4682">
        <v>86.58</v>
      </c>
      <c r="R4682">
        <v>5612</v>
      </c>
      <c r="S4682">
        <v>3044.35</v>
      </c>
      <c r="T4682">
        <v>13096</v>
      </c>
      <c r="U4682" t="str">
        <f>TEXT(Table1[[#This Row],[Booking_Date]],"mmm")</f>
        <v>Dec</v>
      </c>
      <c r="V4682">
        <f>YEAR(Table1[[#This Row],[Booking_Date]])</f>
        <v>2024</v>
      </c>
      <c r="W4682" t="s">
        <v>104</v>
      </c>
      <c r="X4682" t="str">
        <f>IF(Table1[[#This Row],[Freight_Cost]]&gt;50000,"High","Low")</f>
        <v>High</v>
      </c>
      <c r="Y4682" s="5" t="str">
        <f>IF(Table1[[#This Row],[Profit]]&gt;10000,"Good","Average")</f>
        <v>Good</v>
      </c>
      <c r="Z4682" s="5" t="str" cm="1">
        <f t="array" ref="Z4682">_xlfn.IFS(K4682&lt;=5,"Excellent",K4682&lt;=10,"Good",TRUE,"Delayed")</f>
        <v>Excellent</v>
      </c>
      <c r="AA4682" s="5" t="str">
        <f>_xlfn.XLOOKUP(Table1[[#This Row],[Shipment_ID]],A:A,E:E)</f>
        <v>COSCO</v>
      </c>
      <c r="AB4682" s="5">
        <f t="shared" si="73"/>
        <v>13096</v>
      </c>
    </row>
    <row r="4683" spans="1:28">
      <c r="A4683" t="s">
        <v>4877</v>
      </c>
      <c r="B4683" s="1">
        <v>45908</v>
      </c>
      <c r="C4683" t="s">
        <v>29</v>
      </c>
      <c r="D4683" t="s">
        <v>41</v>
      </c>
      <c r="E4683" t="s">
        <v>42</v>
      </c>
      <c r="F4683" t="s">
        <v>58</v>
      </c>
      <c r="G4683" t="s">
        <v>52</v>
      </c>
      <c r="H4683">
        <v>22.41</v>
      </c>
      <c r="I4683">
        <v>2740</v>
      </c>
      <c r="J4683">
        <v>90.18</v>
      </c>
      <c r="K4683">
        <v>7</v>
      </c>
      <c r="L4683" t="s">
        <v>68</v>
      </c>
      <c r="M4683" t="s">
        <v>45</v>
      </c>
      <c r="N4683">
        <v>79870.600000000006</v>
      </c>
      <c r="O4683" t="s">
        <v>184</v>
      </c>
      <c r="P4683" t="s">
        <v>47</v>
      </c>
      <c r="Q4683">
        <v>85.84</v>
      </c>
      <c r="R4683">
        <v>6376.4</v>
      </c>
      <c r="S4683">
        <v>3082.15</v>
      </c>
      <c r="T4683">
        <v>13187.95</v>
      </c>
      <c r="U4683" t="str">
        <f>TEXT(Table1[[#This Row],[Booking_Date]],"mmm")</f>
        <v>Sep</v>
      </c>
      <c r="V4683">
        <f>YEAR(Table1[[#This Row],[Booking_Date]])</f>
        <v>2025</v>
      </c>
      <c r="W4683" t="s">
        <v>48</v>
      </c>
      <c r="X4683" t="str">
        <f>IF(Table1[[#This Row],[Freight_Cost]]&gt;50000,"High","Low")</f>
        <v>High</v>
      </c>
      <c r="Y4683" s="5" t="str">
        <f>IF(Table1[[#This Row],[Profit]]&gt;10000,"Good","Average")</f>
        <v>Good</v>
      </c>
      <c r="Z4683" s="5" t="str" cm="1">
        <f t="array" ref="Z4683">_xlfn.IFS(K4683&lt;=5,"Excellent",K4683&lt;=10,"Good",TRUE,"Delayed")</f>
        <v>Good</v>
      </c>
      <c r="AA4683" s="5" t="str">
        <f>_xlfn.XLOOKUP(Table1[[#This Row],[Shipment_ID]],A:A,E:E)</f>
        <v>CMA CGM</v>
      </c>
      <c r="AB4683" s="5">
        <f t="shared" si="73"/>
        <v>13187.95</v>
      </c>
    </row>
    <row r="4684" spans="1:28">
      <c r="A4684" t="s">
        <v>4878</v>
      </c>
      <c r="B4684" s="1">
        <v>45398</v>
      </c>
      <c r="C4684" t="s">
        <v>121</v>
      </c>
      <c r="D4684" t="s">
        <v>51</v>
      </c>
      <c r="E4684" t="s">
        <v>83</v>
      </c>
      <c r="F4684" t="s">
        <v>32</v>
      </c>
      <c r="G4684" t="s">
        <v>84</v>
      </c>
      <c r="H4684">
        <v>19.579999999999998</v>
      </c>
      <c r="I4684">
        <v>497</v>
      </c>
      <c r="J4684">
        <v>94.38</v>
      </c>
      <c r="K4684">
        <v>2</v>
      </c>
      <c r="L4684" t="s">
        <v>34</v>
      </c>
      <c r="M4684" t="s">
        <v>45</v>
      </c>
      <c r="N4684">
        <v>41411.599999999999</v>
      </c>
      <c r="O4684" t="s">
        <v>527</v>
      </c>
      <c r="P4684" t="s">
        <v>74</v>
      </c>
      <c r="Q4684">
        <v>85.59</v>
      </c>
      <c r="R4684">
        <v>1777.2</v>
      </c>
      <c r="S4684">
        <v>1916.05</v>
      </c>
      <c r="T4684">
        <v>4933.17</v>
      </c>
      <c r="U4684" t="str">
        <f>TEXT(Table1[[#This Row],[Booking_Date]],"mmm")</f>
        <v>Apr</v>
      </c>
      <c r="V4684">
        <f>YEAR(Table1[[#This Row],[Booking_Date]])</f>
        <v>2024</v>
      </c>
      <c r="W4684" t="s">
        <v>75</v>
      </c>
      <c r="X4684" t="str">
        <f>IF(Table1[[#This Row],[Freight_Cost]]&gt;50000,"High","Low")</f>
        <v>Low</v>
      </c>
      <c r="Y4684" s="5" t="str">
        <f>IF(Table1[[#This Row],[Profit]]&gt;10000,"Good","Average")</f>
        <v>Average</v>
      </c>
      <c r="Z4684" s="5" t="str" cm="1">
        <f t="array" ref="Z4684">_xlfn.IFS(K4684&lt;=5,"Excellent",K4684&lt;=10,"Good",TRUE,"Delayed")</f>
        <v>Excellent</v>
      </c>
      <c r="AA4684" s="5" t="str">
        <f>_xlfn.XLOOKUP(Table1[[#This Row],[Shipment_ID]],A:A,E:E)</f>
        <v>MSC</v>
      </c>
      <c r="AB4684" s="5">
        <f t="shared" si="73"/>
        <v>4933.17</v>
      </c>
    </row>
    <row r="4685" spans="1:28">
      <c r="A4685" t="s">
        <v>4879</v>
      </c>
      <c r="B4685" s="1">
        <v>45305</v>
      </c>
      <c r="C4685" t="s">
        <v>40</v>
      </c>
      <c r="D4685" t="s">
        <v>65</v>
      </c>
      <c r="E4685" t="s">
        <v>57</v>
      </c>
      <c r="F4685" t="s">
        <v>58</v>
      </c>
      <c r="G4685" t="s">
        <v>90</v>
      </c>
      <c r="H4685">
        <v>15.3</v>
      </c>
      <c r="I4685">
        <v>1669</v>
      </c>
      <c r="J4685">
        <v>101.83</v>
      </c>
      <c r="K4685">
        <v>4</v>
      </c>
      <c r="L4685" t="s">
        <v>68</v>
      </c>
      <c r="M4685" t="s">
        <v>35</v>
      </c>
      <c r="N4685">
        <v>64517.599999999999</v>
      </c>
      <c r="O4685" t="s">
        <v>343</v>
      </c>
      <c r="P4685" t="s">
        <v>70</v>
      </c>
      <c r="Q4685">
        <v>85.03</v>
      </c>
      <c r="R4685">
        <v>3950</v>
      </c>
      <c r="S4685">
        <v>2370.9899999999998</v>
      </c>
      <c r="T4685">
        <v>8454.84</v>
      </c>
      <c r="U4685" t="str">
        <f>TEXT(Table1[[#This Row],[Booking_Date]],"mmm")</f>
        <v>Jan</v>
      </c>
      <c r="V4685">
        <f>YEAR(Table1[[#This Row],[Booking_Date]])</f>
        <v>2024</v>
      </c>
      <c r="W4685" t="s">
        <v>38</v>
      </c>
      <c r="X4685" t="str">
        <f>IF(Table1[[#This Row],[Freight_Cost]]&gt;50000,"High","Low")</f>
        <v>High</v>
      </c>
      <c r="Y4685" s="5" t="str">
        <f>IF(Table1[[#This Row],[Profit]]&gt;10000,"Good","Average")</f>
        <v>Average</v>
      </c>
      <c r="Z4685" s="5" t="str" cm="1">
        <f t="array" ref="Z4685">_xlfn.IFS(K4685&lt;=5,"Excellent",K4685&lt;=10,"Good",TRUE,"Delayed")</f>
        <v>Excellent</v>
      </c>
      <c r="AA4685" s="5" t="str">
        <f>_xlfn.XLOOKUP(Table1[[#This Row],[Shipment_ID]],A:A,E:E)</f>
        <v>Evergreen</v>
      </c>
      <c r="AB4685" s="5">
        <f t="shared" si="73"/>
        <v>8454.84</v>
      </c>
    </row>
    <row r="4686" spans="1:28">
      <c r="A4686" t="s">
        <v>4880</v>
      </c>
      <c r="B4686" s="1">
        <v>45647</v>
      </c>
      <c r="C4686" t="s">
        <v>50</v>
      </c>
      <c r="D4686" t="s">
        <v>82</v>
      </c>
      <c r="E4686" t="s">
        <v>42</v>
      </c>
      <c r="F4686" t="s">
        <v>32</v>
      </c>
      <c r="G4686" t="s">
        <v>59</v>
      </c>
      <c r="H4686">
        <v>17.899999999999999</v>
      </c>
      <c r="I4686">
        <v>1355</v>
      </c>
      <c r="J4686">
        <v>90.2</v>
      </c>
      <c r="K4686">
        <v>3</v>
      </c>
      <c r="L4686" t="s">
        <v>68</v>
      </c>
      <c r="M4686" t="s">
        <v>45</v>
      </c>
      <c r="N4686">
        <v>47194</v>
      </c>
      <c r="O4686" t="s">
        <v>307</v>
      </c>
      <c r="P4686" t="s">
        <v>74</v>
      </c>
      <c r="Q4686">
        <v>84.54</v>
      </c>
      <c r="R4686">
        <v>3426</v>
      </c>
      <c r="S4686">
        <v>2381.59</v>
      </c>
      <c r="T4686">
        <v>3844.52</v>
      </c>
      <c r="U4686" t="str">
        <f>TEXT(Table1[[#This Row],[Booking_Date]],"mmm")</f>
        <v>Dec</v>
      </c>
      <c r="V4686">
        <f>YEAR(Table1[[#This Row],[Booking_Date]])</f>
        <v>2024</v>
      </c>
      <c r="W4686" t="s">
        <v>104</v>
      </c>
      <c r="X4686" t="str">
        <f>IF(Table1[[#This Row],[Freight_Cost]]&gt;50000,"High","Low")</f>
        <v>Low</v>
      </c>
      <c r="Y4686" s="5" t="str">
        <f>IF(Table1[[#This Row],[Profit]]&gt;10000,"Good","Average")</f>
        <v>Average</v>
      </c>
      <c r="Z4686" s="5" t="str" cm="1">
        <f t="array" ref="Z4686">_xlfn.IFS(K4686&lt;=5,"Excellent",K4686&lt;=10,"Good",TRUE,"Delayed")</f>
        <v>Excellent</v>
      </c>
      <c r="AA4686" s="5" t="str">
        <f>_xlfn.XLOOKUP(Table1[[#This Row],[Shipment_ID]],A:A,E:E)</f>
        <v>CMA CGM</v>
      </c>
      <c r="AB4686" s="5">
        <f t="shared" si="73"/>
        <v>3844.52</v>
      </c>
    </row>
    <row r="4687" spans="1:28">
      <c r="A4687" t="s">
        <v>4881</v>
      </c>
      <c r="B4687" s="1">
        <v>45695</v>
      </c>
      <c r="C4687" t="s">
        <v>89</v>
      </c>
      <c r="D4687" t="s">
        <v>72</v>
      </c>
      <c r="E4687" t="s">
        <v>42</v>
      </c>
      <c r="F4687" t="s">
        <v>32</v>
      </c>
      <c r="G4687" t="s">
        <v>84</v>
      </c>
      <c r="H4687">
        <v>15.28</v>
      </c>
      <c r="I4687">
        <v>1652</v>
      </c>
      <c r="J4687">
        <v>103.44</v>
      </c>
      <c r="K4687">
        <v>4</v>
      </c>
      <c r="L4687" t="s">
        <v>68</v>
      </c>
      <c r="M4687" t="s">
        <v>35</v>
      </c>
      <c r="N4687">
        <v>52488.800000000003</v>
      </c>
      <c r="O4687" t="s">
        <v>232</v>
      </c>
      <c r="P4687" t="s">
        <v>62</v>
      </c>
      <c r="Q4687">
        <v>85.69</v>
      </c>
      <c r="R4687">
        <v>3915.2</v>
      </c>
      <c r="S4687">
        <v>3819</v>
      </c>
      <c r="T4687">
        <v>5017.05</v>
      </c>
      <c r="U4687" t="str">
        <f>TEXT(Table1[[#This Row],[Booking_Date]],"mmm")</f>
        <v>Feb</v>
      </c>
      <c r="V4687">
        <f>YEAR(Table1[[#This Row],[Booking_Date]])</f>
        <v>2025</v>
      </c>
      <c r="W4687" t="s">
        <v>38</v>
      </c>
      <c r="X4687" t="str">
        <f>IF(Table1[[#This Row],[Freight_Cost]]&gt;50000,"High","Low")</f>
        <v>High</v>
      </c>
      <c r="Y4687" s="5" t="str">
        <f>IF(Table1[[#This Row],[Profit]]&gt;10000,"Good","Average")</f>
        <v>Average</v>
      </c>
      <c r="Z4687" s="5" t="str" cm="1">
        <f t="array" ref="Z4687">_xlfn.IFS(K4687&lt;=5,"Excellent",K4687&lt;=10,"Good",TRUE,"Delayed")</f>
        <v>Excellent</v>
      </c>
      <c r="AA4687" s="5" t="str">
        <f>_xlfn.XLOOKUP(Table1[[#This Row],[Shipment_ID]],A:A,E:E)</f>
        <v>CMA CGM</v>
      </c>
      <c r="AB4687" s="5">
        <f t="shared" si="73"/>
        <v>5017.05</v>
      </c>
    </row>
    <row r="4688" spans="1:28">
      <c r="A4688" t="s">
        <v>4882</v>
      </c>
      <c r="B4688" s="1">
        <v>45365</v>
      </c>
      <c r="C4688" t="s">
        <v>64</v>
      </c>
      <c r="D4688" t="s">
        <v>30</v>
      </c>
      <c r="E4688" t="s">
        <v>42</v>
      </c>
      <c r="F4688" t="s">
        <v>32</v>
      </c>
      <c r="G4688" t="s">
        <v>59</v>
      </c>
      <c r="H4688">
        <v>24.37</v>
      </c>
      <c r="I4688">
        <v>1120</v>
      </c>
      <c r="J4688">
        <v>100.37</v>
      </c>
      <c r="K4688">
        <v>2</v>
      </c>
      <c r="L4688" t="s">
        <v>68</v>
      </c>
      <c r="M4688" t="s">
        <v>35</v>
      </c>
      <c r="N4688">
        <v>53917.4</v>
      </c>
      <c r="O4688" t="s">
        <v>148</v>
      </c>
      <c r="P4688" t="s">
        <v>74</v>
      </c>
      <c r="Q4688">
        <v>84.68</v>
      </c>
      <c r="R4688">
        <v>3214.8</v>
      </c>
      <c r="S4688">
        <v>4578.8999999999996</v>
      </c>
      <c r="T4688">
        <v>5476.19</v>
      </c>
      <c r="U4688" t="str">
        <f>TEXT(Table1[[#This Row],[Booking_Date]],"mmm")</f>
        <v>Mar</v>
      </c>
      <c r="V4688">
        <f>YEAR(Table1[[#This Row],[Booking_Date]])</f>
        <v>2024</v>
      </c>
      <c r="W4688" t="s">
        <v>38</v>
      </c>
      <c r="X4688" t="str">
        <f>IF(Table1[[#This Row],[Freight_Cost]]&gt;50000,"High","Low")</f>
        <v>High</v>
      </c>
      <c r="Y4688" s="5" t="str">
        <f>IF(Table1[[#This Row],[Profit]]&gt;10000,"Good","Average")</f>
        <v>Average</v>
      </c>
      <c r="Z4688" s="5" t="str" cm="1">
        <f t="array" ref="Z4688">_xlfn.IFS(K4688&lt;=5,"Excellent",K4688&lt;=10,"Good",TRUE,"Delayed")</f>
        <v>Excellent</v>
      </c>
      <c r="AA4688" s="5" t="str">
        <f>_xlfn.XLOOKUP(Table1[[#This Row],[Shipment_ID]],A:A,E:E)</f>
        <v>CMA CGM</v>
      </c>
      <c r="AB4688" s="5">
        <f t="shared" si="73"/>
        <v>5476.19</v>
      </c>
    </row>
    <row r="4689" spans="1:28">
      <c r="A4689" t="s">
        <v>4883</v>
      </c>
      <c r="B4689" s="1">
        <v>45636</v>
      </c>
      <c r="C4689" t="s">
        <v>89</v>
      </c>
      <c r="D4689" t="s">
        <v>82</v>
      </c>
      <c r="E4689" t="s">
        <v>102</v>
      </c>
      <c r="F4689" t="s">
        <v>58</v>
      </c>
      <c r="G4689" t="s">
        <v>52</v>
      </c>
      <c r="H4689">
        <v>26.47</v>
      </c>
      <c r="I4689">
        <v>762</v>
      </c>
      <c r="J4689">
        <v>85.55</v>
      </c>
      <c r="K4689">
        <v>3</v>
      </c>
      <c r="L4689" t="s">
        <v>44</v>
      </c>
      <c r="M4689" t="s">
        <v>35</v>
      </c>
      <c r="N4689">
        <v>59233</v>
      </c>
      <c r="O4689" t="s">
        <v>262</v>
      </c>
      <c r="P4689" t="s">
        <v>37</v>
      </c>
      <c r="Q4689">
        <v>85.09</v>
      </c>
      <c r="R4689">
        <v>2582.8000000000002</v>
      </c>
      <c r="S4689">
        <v>2402.29</v>
      </c>
      <c r="T4689">
        <v>5449.14</v>
      </c>
      <c r="U4689" t="str">
        <f>TEXT(Table1[[#This Row],[Booking_Date]],"mmm")</f>
        <v>Dec</v>
      </c>
      <c r="V4689">
        <f>YEAR(Table1[[#This Row],[Booking_Date]])</f>
        <v>2024</v>
      </c>
      <c r="W4689" t="s">
        <v>104</v>
      </c>
      <c r="X4689" t="str">
        <f>IF(Table1[[#This Row],[Freight_Cost]]&gt;50000,"High","Low")</f>
        <v>High</v>
      </c>
      <c r="Y4689" s="5" t="str">
        <f>IF(Table1[[#This Row],[Profit]]&gt;10000,"Good","Average")</f>
        <v>Average</v>
      </c>
      <c r="Z4689" s="5" t="str" cm="1">
        <f t="array" ref="Z4689">_xlfn.IFS(K4689&lt;=5,"Excellent",K4689&lt;=10,"Good",TRUE,"Delayed")</f>
        <v>Excellent</v>
      </c>
      <c r="AA4689" s="5" t="str">
        <f>_xlfn.XLOOKUP(Table1[[#This Row],[Shipment_ID]],A:A,E:E)</f>
        <v>Maersk</v>
      </c>
      <c r="AB4689" s="5">
        <f t="shared" si="73"/>
        <v>5449.14</v>
      </c>
    </row>
    <row r="4690" spans="1:28">
      <c r="A4690" t="s">
        <v>4884</v>
      </c>
      <c r="B4690" s="1">
        <v>45588</v>
      </c>
      <c r="C4690" t="s">
        <v>29</v>
      </c>
      <c r="D4690" t="s">
        <v>108</v>
      </c>
      <c r="E4690" t="s">
        <v>57</v>
      </c>
      <c r="F4690" t="s">
        <v>58</v>
      </c>
      <c r="G4690" t="s">
        <v>84</v>
      </c>
      <c r="H4690">
        <v>13.55</v>
      </c>
      <c r="I4690">
        <v>1314</v>
      </c>
      <c r="J4690">
        <v>101.43</v>
      </c>
      <c r="K4690">
        <v>3</v>
      </c>
      <c r="L4690" t="s">
        <v>44</v>
      </c>
      <c r="M4690" t="s">
        <v>35</v>
      </c>
      <c r="N4690">
        <v>56134.6</v>
      </c>
      <c r="O4690" t="s">
        <v>354</v>
      </c>
      <c r="P4690" t="s">
        <v>78</v>
      </c>
      <c r="Q4690">
        <v>84.87</v>
      </c>
      <c r="R4690">
        <v>3170</v>
      </c>
      <c r="S4690">
        <v>3338.29</v>
      </c>
      <c r="T4690">
        <v>5413.93</v>
      </c>
      <c r="U4690" t="str">
        <f>TEXT(Table1[[#This Row],[Booking_Date]],"mmm")</f>
        <v>Oct</v>
      </c>
      <c r="V4690">
        <f>YEAR(Table1[[#This Row],[Booking_Date]])</f>
        <v>2024</v>
      </c>
      <c r="W4690" t="s">
        <v>104</v>
      </c>
      <c r="X4690" t="str">
        <f>IF(Table1[[#This Row],[Freight_Cost]]&gt;50000,"High","Low")</f>
        <v>High</v>
      </c>
      <c r="Y4690" s="5" t="str">
        <f>IF(Table1[[#This Row],[Profit]]&gt;10000,"Good","Average")</f>
        <v>Average</v>
      </c>
      <c r="Z4690" s="5" t="str" cm="1">
        <f t="array" ref="Z4690">_xlfn.IFS(K4690&lt;=5,"Excellent",K4690&lt;=10,"Good",TRUE,"Delayed")</f>
        <v>Excellent</v>
      </c>
      <c r="AA4690" s="5" t="str">
        <f>_xlfn.XLOOKUP(Table1[[#This Row],[Shipment_ID]],A:A,E:E)</f>
        <v>Evergreen</v>
      </c>
      <c r="AB4690" s="5">
        <f t="shared" si="73"/>
        <v>5413.93</v>
      </c>
    </row>
    <row r="4691" spans="1:28">
      <c r="A4691" t="s">
        <v>4885</v>
      </c>
      <c r="B4691" s="1">
        <v>46074</v>
      </c>
      <c r="C4691" t="s">
        <v>64</v>
      </c>
      <c r="D4691" t="s">
        <v>56</v>
      </c>
      <c r="E4691" t="s">
        <v>66</v>
      </c>
      <c r="F4691" t="s">
        <v>58</v>
      </c>
      <c r="G4691" t="s">
        <v>52</v>
      </c>
      <c r="H4691">
        <v>22.78</v>
      </c>
      <c r="I4691">
        <v>2697</v>
      </c>
      <c r="J4691">
        <v>103.35</v>
      </c>
      <c r="K4691">
        <v>6</v>
      </c>
      <c r="L4691" t="s">
        <v>34</v>
      </c>
      <c r="M4691" t="s">
        <v>45</v>
      </c>
      <c r="N4691">
        <v>83768</v>
      </c>
      <c r="O4691" t="s">
        <v>197</v>
      </c>
      <c r="P4691" t="s">
        <v>78</v>
      </c>
      <c r="Q4691">
        <v>84.45</v>
      </c>
      <c r="R4691">
        <v>6305.2</v>
      </c>
      <c r="S4691">
        <v>3499.17</v>
      </c>
      <c r="T4691">
        <v>11167.84</v>
      </c>
      <c r="U4691" t="str">
        <f>TEXT(Table1[[#This Row],[Booking_Date]],"mmm")</f>
        <v>Feb</v>
      </c>
      <c r="V4691">
        <f>YEAR(Table1[[#This Row],[Booking_Date]])</f>
        <v>2026</v>
      </c>
      <c r="W4691" t="s">
        <v>38</v>
      </c>
      <c r="X4691" t="str">
        <f>IF(Table1[[#This Row],[Freight_Cost]]&gt;50000,"High","Low")</f>
        <v>High</v>
      </c>
      <c r="Y4691" s="5" t="str">
        <f>IF(Table1[[#This Row],[Profit]]&gt;10000,"Good","Average")</f>
        <v>Good</v>
      </c>
      <c r="Z4691" s="5" t="str" cm="1">
        <f t="array" ref="Z4691">_xlfn.IFS(K4691&lt;=5,"Excellent",K4691&lt;=10,"Good",TRUE,"Delayed")</f>
        <v>Good</v>
      </c>
      <c r="AA4691" s="5" t="str">
        <f>_xlfn.XLOOKUP(Table1[[#This Row],[Shipment_ID]],A:A,E:E)</f>
        <v>COSCO</v>
      </c>
      <c r="AB4691" s="5">
        <f t="shared" si="73"/>
        <v>11167.84</v>
      </c>
    </row>
    <row r="4692" spans="1:28">
      <c r="A4692" t="s">
        <v>4886</v>
      </c>
      <c r="B4692" s="1">
        <v>45811</v>
      </c>
      <c r="C4692" t="s">
        <v>121</v>
      </c>
      <c r="D4692" t="s">
        <v>56</v>
      </c>
      <c r="E4692" t="s">
        <v>31</v>
      </c>
      <c r="F4692" t="s">
        <v>58</v>
      </c>
      <c r="G4692" t="s">
        <v>59</v>
      </c>
      <c r="H4692">
        <v>12.85</v>
      </c>
      <c r="I4692">
        <v>1460</v>
      </c>
      <c r="J4692">
        <v>101.08</v>
      </c>
      <c r="K4692">
        <v>4</v>
      </c>
      <c r="L4692" t="s">
        <v>34</v>
      </c>
      <c r="M4692" t="s">
        <v>60</v>
      </c>
      <c r="N4692">
        <v>58214.6</v>
      </c>
      <c r="O4692" t="s">
        <v>224</v>
      </c>
      <c r="P4692" t="s">
        <v>70</v>
      </c>
      <c r="Q4692">
        <v>85.91</v>
      </c>
      <c r="R4692">
        <v>3434</v>
      </c>
      <c r="S4692">
        <v>2380.0700000000002</v>
      </c>
      <c r="T4692">
        <v>8658.2900000000009</v>
      </c>
      <c r="U4692" t="str">
        <f>TEXT(Table1[[#This Row],[Booking_Date]],"mmm")</f>
        <v>Jun</v>
      </c>
      <c r="V4692">
        <f>YEAR(Table1[[#This Row],[Booking_Date]])</f>
        <v>2025</v>
      </c>
      <c r="W4692" t="s">
        <v>75</v>
      </c>
      <c r="X4692" t="str">
        <f>IF(Table1[[#This Row],[Freight_Cost]]&gt;50000,"High","Low")</f>
        <v>High</v>
      </c>
      <c r="Y4692" s="5" t="str">
        <f>IF(Table1[[#This Row],[Profit]]&gt;10000,"Good","Average")</f>
        <v>Average</v>
      </c>
      <c r="Z4692" s="5" t="str" cm="1">
        <f t="array" ref="Z4692">_xlfn.IFS(K4692&lt;=5,"Excellent",K4692&lt;=10,"Good",TRUE,"Delayed")</f>
        <v>Excellent</v>
      </c>
      <c r="AA4692" s="5" t="str">
        <f>_xlfn.XLOOKUP(Table1[[#This Row],[Shipment_ID]],A:A,E:E)</f>
        <v>Hapag-Lloyd</v>
      </c>
      <c r="AB4692" s="5">
        <f t="shared" si="73"/>
        <v>8658.2900000000009</v>
      </c>
    </row>
    <row r="4693" spans="1:28">
      <c r="A4693" t="s">
        <v>4887</v>
      </c>
      <c r="B4693" s="1">
        <v>45332</v>
      </c>
      <c r="C4693" t="s">
        <v>50</v>
      </c>
      <c r="D4693" t="s">
        <v>65</v>
      </c>
      <c r="E4693" t="s">
        <v>99</v>
      </c>
      <c r="F4693" t="s">
        <v>32</v>
      </c>
      <c r="G4693" t="s">
        <v>52</v>
      </c>
      <c r="H4693">
        <v>11</v>
      </c>
      <c r="I4693">
        <v>2307</v>
      </c>
      <c r="J4693">
        <v>88.07</v>
      </c>
      <c r="K4693">
        <v>5</v>
      </c>
      <c r="L4693" t="s">
        <v>34</v>
      </c>
      <c r="M4693" t="s">
        <v>60</v>
      </c>
      <c r="N4693">
        <v>53152.4</v>
      </c>
      <c r="O4693" t="s">
        <v>175</v>
      </c>
      <c r="P4693" t="s">
        <v>70</v>
      </c>
      <c r="Q4693">
        <v>82.15</v>
      </c>
      <c r="R4693">
        <v>5054</v>
      </c>
      <c r="S4693">
        <v>4195.2700000000004</v>
      </c>
      <c r="T4693">
        <v>4963</v>
      </c>
      <c r="U4693" t="str">
        <f>TEXT(Table1[[#This Row],[Booking_Date]],"mmm")</f>
        <v>Feb</v>
      </c>
      <c r="V4693">
        <f>YEAR(Table1[[#This Row],[Booking_Date]])</f>
        <v>2024</v>
      </c>
      <c r="W4693" t="s">
        <v>38</v>
      </c>
      <c r="X4693" t="str">
        <f>IF(Table1[[#This Row],[Freight_Cost]]&gt;50000,"High","Low")</f>
        <v>High</v>
      </c>
      <c r="Y4693" s="5" t="str">
        <f>IF(Table1[[#This Row],[Profit]]&gt;10000,"Good","Average")</f>
        <v>Average</v>
      </c>
      <c r="Z4693" s="5" t="str" cm="1">
        <f t="array" ref="Z4693">_xlfn.IFS(K4693&lt;=5,"Excellent",K4693&lt;=10,"Good",TRUE,"Delayed")</f>
        <v>Excellent</v>
      </c>
      <c r="AA4693" s="5" t="str">
        <f>_xlfn.XLOOKUP(Table1[[#This Row],[Shipment_ID]],A:A,E:E)</f>
        <v>ONE</v>
      </c>
      <c r="AB4693" s="5">
        <f t="shared" si="73"/>
        <v>4963</v>
      </c>
    </row>
    <row r="4694" spans="1:28">
      <c r="A4694" t="s">
        <v>4888</v>
      </c>
      <c r="B4694" s="1">
        <v>45509</v>
      </c>
      <c r="C4694" t="s">
        <v>29</v>
      </c>
      <c r="D4694" t="s">
        <v>30</v>
      </c>
      <c r="E4694" t="s">
        <v>42</v>
      </c>
      <c r="F4694" t="s">
        <v>58</v>
      </c>
      <c r="G4694" t="s">
        <v>84</v>
      </c>
      <c r="H4694">
        <v>26.33</v>
      </c>
      <c r="I4694">
        <v>2366</v>
      </c>
      <c r="J4694">
        <v>96.77</v>
      </c>
      <c r="K4694">
        <v>7</v>
      </c>
      <c r="L4694" t="s">
        <v>44</v>
      </c>
      <c r="M4694" t="s">
        <v>35</v>
      </c>
      <c r="N4694">
        <v>79701.399999999994</v>
      </c>
      <c r="O4694" t="s">
        <v>73</v>
      </c>
      <c r="P4694" t="s">
        <v>47</v>
      </c>
      <c r="Q4694">
        <v>85.09</v>
      </c>
      <c r="R4694">
        <v>5785.2</v>
      </c>
      <c r="S4694">
        <v>1544.65</v>
      </c>
      <c r="T4694">
        <v>11663.59</v>
      </c>
      <c r="U4694" t="str">
        <f>TEXT(Table1[[#This Row],[Booking_Date]],"mmm")</f>
        <v>Aug</v>
      </c>
      <c r="V4694">
        <f>YEAR(Table1[[#This Row],[Booking_Date]])</f>
        <v>2024</v>
      </c>
      <c r="W4694" t="s">
        <v>48</v>
      </c>
      <c r="X4694" t="str">
        <f>IF(Table1[[#This Row],[Freight_Cost]]&gt;50000,"High","Low")</f>
        <v>High</v>
      </c>
      <c r="Y4694" s="5" t="str">
        <f>IF(Table1[[#This Row],[Profit]]&gt;10000,"Good","Average")</f>
        <v>Good</v>
      </c>
      <c r="Z4694" s="5" t="str" cm="1">
        <f t="array" ref="Z4694">_xlfn.IFS(K4694&lt;=5,"Excellent",K4694&lt;=10,"Good",TRUE,"Delayed")</f>
        <v>Good</v>
      </c>
      <c r="AA4694" s="5" t="str">
        <f>_xlfn.XLOOKUP(Table1[[#This Row],[Shipment_ID]],A:A,E:E)</f>
        <v>CMA CGM</v>
      </c>
      <c r="AB4694" s="5">
        <f t="shared" si="73"/>
        <v>11663.59</v>
      </c>
    </row>
    <row r="4695" spans="1:28">
      <c r="A4695" t="s">
        <v>4889</v>
      </c>
      <c r="B4695" s="1">
        <v>46086</v>
      </c>
      <c r="C4695" t="s">
        <v>64</v>
      </c>
      <c r="D4695" t="s">
        <v>82</v>
      </c>
      <c r="E4695" t="s">
        <v>31</v>
      </c>
      <c r="F4695" t="s">
        <v>32</v>
      </c>
      <c r="G4695" t="s">
        <v>90</v>
      </c>
      <c r="H4695">
        <v>23.63</v>
      </c>
      <c r="I4695">
        <v>2199</v>
      </c>
      <c r="J4695">
        <v>90.29</v>
      </c>
      <c r="K4695">
        <v>7</v>
      </c>
      <c r="L4695" t="s">
        <v>68</v>
      </c>
      <c r="M4695" t="s">
        <v>45</v>
      </c>
      <c r="N4695">
        <v>62489.8</v>
      </c>
      <c r="O4695" t="s">
        <v>175</v>
      </c>
      <c r="P4695" t="s">
        <v>74</v>
      </c>
      <c r="Q4695">
        <v>84.57</v>
      </c>
      <c r="R4695">
        <v>5343.2</v>
      </c>
      <c r="S4695">
        <v>3980.39</v>
      </c>
      <c r="T4695">
        <v>8914.93</v>
      </c>
      <c r="U4695" t="str">
        <f>TEXT(Table1[[#This Row],[Booking_Date]],"mmm")</f>
        <v>Mar</v>
      </c>
      <c r="V4695">
        <f>YEAR(Table1[[#This Row],[Booking_Date]])</f>
        <v>2026</v>
      </c>
      <c r="W4695" t="s">
        <v>38</v>
      </c>
      <c r="X4695" t="str">
        <f>IF(Table1[[#This Row],[Freight_Cost]]&gt;50000,"High","Low")</f>
        <v>High</v>
      </c>
      <c r="Y4695" s="5" t="str">
        <f>IF(Table1[[#This Row],[Profit]]&gt;10000,"Good","Average")</f>
        <v>Average</v>
      </c>
      <c r="Z4695" s="5" t="str" cm="1">
        <f t="array" ref="Z4695">_xlfn.IFS(K4695&lt;=5,"Excellent",K4695&lt;=10,"Good",TRUE,"Delayed")</f>
        <v>Good</v>
      </c>
      <c r="AA4695" s="5" t="str">
        <f>_xlfn.XLOOKUP(Table1[[#This Row],[Shipment_ID]],A:A,E:E)</f>
        <v>Hapag-Lloyd</v>
      </c>
      <c r="AB4695" s="5">
        <f t="shared" si="73"/>
        <v>8914.93</v>
      </c>
    </row>
    <row r="4696" spans="1:28">
      <c r="A4696" t="s">
        <v>4890</v>
      </c>
      <c r="B4696" s="1">
        <v>46015</v>
      </c>
      <c r="C4696" t="s">
        <v>115</v>
      </c>
      <c r="D4696" t="s">
        <v>56</v>
      </c>
      <c r="E4696" t="s">
        <v>99</v>
      </c>
      <c r="F4696" t="s">
        <v>32</v>
      </c>
      <c r="G4696" t="s">
        <v>43</v>
      </c>
      <c r="H4696">
        <v>21.98</v>
      </c>
      <c r="I4696">
        <v>2784</v>
      </c>
      <c r="J4696">
        <v>86.89</v>
      </c>
      <c r="K4696">
        <v>8</v>
      </c>
      <c r="L4696" t="s">
        <v>34</v>
      </c>
      <c r="M4696" t="s">
        <v>60</v>
      </c>
      <c r="N4696">
        <v>68616.800000000003</v>
      </c>
      <c r="O4696" t="s">
        <v>53</v>
      </c>
      <c r="P4696" t="s">
        <v>74</v>
      </c>
      <c r="Q4696">
        <v>81.31</v>
      </c>
      <c r="R4696">
        <v>6447.2</v>
      </c>
      <c r="S4696">
        <v>3252.07</v>
      </c>
      <c r="T4696">
        <v>10633.77</v>
      </c>
      <c r="U4696" t="str">
        <f>TEXT(Table1[[#This Row],[Booking_Date]],"mmm")</f>
        <v>Dec</v>
      </c>
      <c r="V4696">
        <f>YEAR(Table1[[#This Row],[Booking_Date]])</f>
        <v>2025</v>
      </c>
      <c r="W4696" t="s">
        <v>104</v>
      </c>
      <c r="X4696" t="str">
        <f>IF(Table1[[#This Row],[Freight_Cost]]&gt;50000,"High","Low")</f>
        <v>High</v>
      </c>
      <c r="Y4696" s="5" t="str">
        <f>IF(Table1[[#This Row],[Profit]]&gt;10000,"Good","Average")</f>
        <v>Good</v>
      </c>
      <c r="Z4696" s="5" t="str" cm="1">
        <f t="array" ref="Z4696">_xlfn.IFS(K4696&lt;=5,"Excellent",K4696&lt;=10,"Good",TRUE,"Delayed")</f>
        <v>Good</v>
      </c>
      <c r="AA4696" s="5" t="str">
        <f>_xlfn.XLOOKUP(Table1[[#This Row],[Shipment_ID]],A:A,E:E)</f>
        <v>ONE</v>
      </c>
      <c r="AB4696" s="5">
        <f t="shared" si="73"/>
        <v>10633.77</v>
      </c>
    </row>
    <row r="4697" spans="1:28">
      <c r="A4697" t="s">
        <v>4891</v>
      </c>
      <c r="B4697" s="1">
        <v>45593</v>
      </c>
      <c r="C4697" t="s">
        <v>50</v>
      </c>
      <c r="D4697" t="s">
        <v>82</v>
      </c>
      <c r="E4697" t="s">
        <v>99</v>
      </c>
      <c r="F4697" t="s">
        <v>58</v>
      </c>
      <c r="G4697" t="s">
        <v>33</v>
      </c>
      <c r="H4697">
        <v>20.6</v>
      </c>
      <c r="I4697">
        <v>567</v>
      </c>
      <c r="J4697">
        <v>93.75</v>
      </c>
      <c r="K4697">
        <v>3</v>
      </c>
      <c r="L4697" t="s">
        <v>44</v>
      </c>
      <c r="M4697" t="s">
        <v>35</v>
      </c>
      <c r="N4697">
        <v>52594</v>
      </c>
      <c r="O4697" t="s">
        <v>366</v>
      </c>
      <c r="P4697" t="s">
        <v>37</v>
      </c>
      <c r="Q4697">
        <v>82.46</v>
      </c>
      <c r="R4697">
        <v>1958</v>
      </c>
      <c r="S4697">
        <v>2224.64</v>
      </c>
      <c r="T4697">
        <v>6437.27</v>
      </c>
      <c r="U4697" t="str">
        <f>TEXT(Table1[[#This Row],[Booking_Date]],"mmm")</f>
        <v>Oct</v>
      </c>
      <c r="V4697">
        <f>YEAR(Table1[[#This Row],[Booking_Date]])</f>
        <v>2024</v>
      </c>
      <c r="W4697" t="s">
        <v>104</v>
      </c>
      <c r="X4697" t="str">
        <f>IF(Table1[[#This Row],[Freight_Cost]]&gt;50000,"High","Low")</f>
        <v>High</v>
      </c>
      <c r="Y4697" s="5" t="str">
        <f>IF(Table1[[#This Row],[Profit]]&gt;10000,"Good","Average")</f>
        <v>Average</v>
      </c>
      <c r="Z4697" s="5" t="str" cm="1">
        <f t="array" ref="Z4697">_xlfn.IFS(K4697&lt;=5,"Excellent",K4697&lt;=10,"Good",TRUE,"Delayed")</f>
        <v>Excellent</v>
      </c>
      <c r="AA4697" s="5" t="str">
        <f>_xlfn.XLOOKUP(Table1[[#This Row],[Shipment_ID]],A:A,E:E)</f>
        <v>ONE</v>
      </c>
      <c r="AB4697" s="5">
        <f t="shared" si="73"/>
        <v>6437.27</v>
      </c>
    </row>
    <row r="4698" spans="1:28">
      <c r="A4698" t="s">
        <v>4892</v>
      </c>
      <c r="B4698" s="1">
        <v>46007</v>
      </c>
      <c r="C4698" t="s">
        <v>40</v>
      </c>
      <c r="D4698" t="s">
        <v>65</v>
      </c>
      <c r="E4698" t="s">
        <v>99</v>
      </c>
      <c r="F4698" t="s">
        <v>58</v>
      </c>
      <c r="G4698" t="s">
        <v>52</v>
      </c>
      <c r="H4698">
        <v>19.399999999999999</v>
      </c>
      <c r="I4698">
        <v>439</v>
      </c>
      <c r="J4698">
        <v>96.23</v>
      </c>
      <c r="K4698">
        <v>3</v>
      </c>
      <c r="L4698" t="s">
        <v>34</v>
      </c>
      <c r="M4698" t="s">
        <v>60</v>
      </c>
      <c r="N4698">
        <v>51275.6</v>
      </c>
      <c r="O4698" t="s">
        <v>236</v>
      </c>
      <c r="P4698" t="s">
        <v>54</v>
      </c>
      <c r="Q4698">
        <v>86.82</v>
      </c>
      <c r="R4698">
        <v>1654</v>
      </c>
      <c r="S4698">
        <v>3097.97</v>
      </c>
      <c r="T4698">
        <v>9115.32</v>
      </c>
      <c r="U4698" t="str">
        <f>TEXT(Table1[[#This Row],[Booking_Date]],"mmm")</f>
        <v>Dec</v>
      </c>
      <c r="V4698">
        <f>YEAR(Table1[[#This Row],[Booking_Date]])</f>
        <v>2025</v>
      </c>
      <c r="W4698" t="s">
        <v>104</v>
      </c>
      <c r="X4698" t="str">
        <f>IF(Table1[[#This Row],[Freight_Cost]]&gt;50000,"High","Low")</f>
        <v>High</v>
      </c>
      <c r="Y4698" s="5" t="str">
        <f>IF(Table1[[#This Row],[Profit]]&gt;10000,"Good","Average")</f>
        <v>Average</v>
      </c>
      <c r="Z4698" s="5" t="str" cm="1">
        <f t="array" ref="Z4698">_xlfn.IFS(K4698&lt;=5,"Excellent",K4698&lt;=10,"Good",TRUE,"Delayed")</f>
        <v>Excellent</v>
      </c>
      <c r="AA4698" s="5" t="str">
        <f>_xlfn.XLOOKUP(Table1[[#This Row],[Shipment_ID]],A:A,E:E)</f>
        <v>ONE</v>
      </c>
      <c r="AB4698" s="5">
        <f t="shared" si="73"/>
        <v>9115.32</v>
      </c>
    </row>
    <row r="4699" spans="1:28">
      <c r="A4699" t="s">
        <v>4893</v>
      </c>
      <c r="B4699" s="1">
        <v>45579</v>
      </c>
      <c r="C4699" t="s">
        <v>89</v>
      </c>
      <c r="D4699" t="s">
        <v>72</v>
      </c>
      <c r="E4699" t="s">
        <v>83</v>
      </c>
      <c r="F4699" t="s">
        <v>32</v>
      </c>
      <c r="G4699" t="s">
        <v>67</v>
      </c>
      <c r="H4699">
        <v>25.78</v>
      </c>
      <c r="I4699">
        <v>2796</v>
      </c>
      <c r="J4699">
        <v>103.1</v>
      </c>
      <c r="K4699">
        <v>7</v>
      </c>
      <c r="L4699" t="s">
        <v>44</v>
      </c>
      <c r="M4699" t="s">
        <v>60</v>
      </c>
      <c r="N4699">
        <v>69126</v>
      </c>
      <c r="O4699" t="s">
        <v>436</v>
      </c>
      <c r="P4699" t="s">
        <v>78</v>
      </c>
      <c r="Q4699">
        <v>83.29</v>
      </c>
      <c r="R4699">
        <v>6623.2</v>
      </c>
      <c r="S4699">
        <v>1950.01</v>
      </c>
      <c r="T4699">
        <v>9871.74</v>
      </c>
      <c r="U4699" t="str">
        <f>TEXT(Table1[[#This Row],[Booking_Date]],"mmm")</f>
        <v>Oct</v>
      </c>
      <c r="V4699">
        <f>YEAR(Table1[[#This Row],[Booking_Date]])</f>
        <v>2024</v>
      </c>
      <c r="W4699" t="s">
        <v>104</v>
      </c>
      <c r="X4699" t="str">
        <f>IF(Table1[[#This Row],[Freight_Cost]]&gt;50000,"High","Low")</f>
        <v>High</v>
      </c>
      <c r="Y4699" s="5" t="str">
        <f>IF(Table1[[#This Row],[Profit]]&gt;10000,"Good","Average")</f>
        <v>Average</v>
      </c>
      <c r="Z4699" s="5" t="str" cm="1">
        <f t="array" ref="Z4699">_xlfn.IFS(K4699&lt;=5,"Excellent",K4699&lt;=10,"Good",TRUE,"Delayed")</f>
        <v>Good</v>
      </c>
      <c r="AA4699" s="5" t="str">
        <f>_xlfn.XLOOKUP(Table1[[#This Row],[Shipment_ID]],A:A,E:E)</f>
        <v>MSC</v>
      </c>
      <c r="AB4699" s="5">
        <f t="shared" si="73"/>
        <v>9871.74</v>
      </c>
    </row>
    <row r="4700" spans="1:28">
      <c r="A4700" t="s">
        <v>4894</v>
      </c>
      <c r="B4700" s="1">
        <v>46175</v>
      </c>
      <c r="C4700" t="s">
        <v>40</v>
      </c>
      <c r="D4700" t="s">
        <v>65</v>
      </c>
      <c r="E4700" t="s">
        <v>102</v>
      </c>
      <c r="F4700" t="s">
        <v>32</v>
      </c>
      <c r="G4700" t="s">
        <v>59</v>
      </c>
      <c r="H4700">
        <v>13.88</v>
      </c>
      <c r="I4700">
        <v>677</v>
      </c>
      <c r="J4700">
        <v>87.52</v>
      </c>
      <c r="K4700">
        <v>3</v>
      </c>
      <c r="L4700" t="s">
        <v>34</v>
      </c>
      <c r="M4700" t="s">
        <v>45</v>
      </c>
      <c r="N4700">
        <v>37618.400000000001</v>
      </c>
      <c r="O4700" t="s">
        <v>204</v>
      </c>
      <c r="P4700" t="s">
        <v>37</v>
      </c>
      <c r="Q4700">
        <v>83.29</v>
      </c>
      <c r="R4700">
        <v>1909.2</v>
      </c>
      <c r="S4700">
        <v>1957.77</v>
      </c>
      <c r="T4700">
        <v>6033.57</v>
      </c>
      <c r="U4700" t="str">
        <f>TEXT(Table1[[#This Row],[Booking_Date]],"mmm")</f>
        <v>Jun</v>
      </c>
      <c r="V4700">
        <f>YEAR(Table1[[#This Row],[Booking_Date]])</f>
        <v>2026</v>
      </c>
      <c r="W4700" t="s">
        <v>75</v>
      </c>
      <c r="X4700" t="str">
        <f>IF(Table1[[#This Row],[Freight_Cost]]&gt;50000,"High","Low")</f>
        <v>Low</v>
      </c>
      <c r="Y4700" s="5" t="str">
        <f>IF(Table1[[#This Row],[Profit]]&gt;10000,"Good","Average")</f>
        <v>Average</v>
      </c>
      <c r="Z4700" s="5" t="str" cm="1">
        <f t="array" ref="Z4700">_xlfn.IFS(K4700&lt;=5,"Excellent",K4700&lt;=10,"Good",TRUE,"Delayed")</f>
        <v>Excellent</v>
      </c>
      <c r="AA4700" s="5" t="str">
        <f>_xlfn.XLOOKUP(Table1[[#This Row],[Shipment_ID]],A:A,E:E)</f>
        <v>Maersk</v>
      </c>
      <c r="AB4700" s="5">
        <f t="shared" si="73"/>
        <v>6033.57</v>
      </c>
    </row>
    <row r="4701" spans="1:28">
      <c r="A4701" t="s">
        <v>4895</v>
      </c>
      <c r="B4701" s="1">
        <v>45788</v>
      </c>
      <c r="C4701" t="s">
        <v>40</v>
      </c>
      <c r="D4701" t="s">
        <v>65</v>
      </c>
      <c r="E4701" t="s">
        <v>66</v>
      </c>
      <c r="F4701" t="s">
        <v>32</v>
      </c>
      <c r="G4701" t="s">
        <v>59</v>
      </c>
      <c r="H4701">
        <v>14.81</v>
      </c>
      <c r="I4701">
        <v>792</v>
      </c>
      <c r="J4701">
        <v>88.13</v>
      </c>
      <c r="K4701">
        <v>2</v>
      </c>
      <c r="L4701" t="s">
        <v>44</v>
      </c>
      <c r="M4701" t="s">
        <v>45</v>
      </c>
      <c r="N4701">
        <v>34908.6</v>
      </c>
      <c r="O4701" t="s">
        <v>165</v>
      </c>
      <c r="P4701" t="s">
        <v>47</v>
      </c>
      <c r="Q4701">
        <v>86.78</v>
      </c>
      <c r="R4701">
        <v>2176.4</v>
      </c>
      <c r="S4701">
        <v>2096.16</v>
      </c>
      <c r="T4701">
        <v>5717.63</v>
      </c>
      <c r="U4701" t="str">
        <f>TEXT(Table1[[#This Row],[Booking_Date]],"mmm")</f>
        <v>May</v>
      </c>
      <c r="V4701">
        <f>YEAR(Table1[[#This Row],[Booking_Date]])</f>
        <v>2025</v>
      </c>
      <c r="W4701" t="s">
        <v>75</v>
      </c>
      <c r="X4701" t="str">
        <f>IF(Table1[[#This Row],[Freight_Cost]]&gt;50000,"High","Low")</f>
        <v>Low</v>
      </c>
      <c r="Y4701" s="5" t="str">
        <f>IF(Table1[[#This Row],[Profit]]&gt;10000,"Good","Average")</f>
        <v>Average</v>
      </c>
      <c r="Z4701" s="5" t="str" cm="1">
        <f t="array" ref="Z4701">_xlfn.IFS(K4701&lt;=5,"Excellent",K4701&lt;=10,"Good",TRUE,"Delayed")</f>
        <v>Excellent</v>
      </c>
      <c r="AA4701" s="5" t="str">
        <f>_xlfn.XLOOKUP(Table1[[#This Row],[Shipment_ID]],A:A,E:E)</f>
        <v>COSCO</v>
      </c>
      <c r="AB4701" s="5">
        <f t="shared" si="73"/>
        <v>5717.63</v>
      </c>
    </row>
    <row r="4702" spans="1:28">
      <c r="A4702" t="s">
        <v>4896</v>
      </c>
      <c r="B4702" s="1">
        <v>45924</v>
      </c>
      <c r="C4702" t="s">
        <v>89</v>
      </c>
      <c r="D4702" t="s">
        <v>72</v>
      </c>
      <c r="E4702" t="s">
        <v>31</v>
      </c>
      <c r="F4702" t="s">
        <v>32</v>
      </c>
      <c r="G4702" t="s">
        <v>84</v>
      </c>
      <c r="H4702">
        <v>24.74</v>
      </c>
      <c r="I4702">
        <v>827</v>
      </c>
      <c r="J4702">
        <v>90.76</v>
      </c>
      <c r="K4702">
        <v>2</v>
      </c>
      <c r="L4702" t="s">
        <v>68</v>
      </c>
      <c r="M4702" t="s">
        <v>60</v>
      </c>
      <c r="N4702">
        <v>45581.2</v>
      </c>
      <c r="O4702" t="s">
        <v>146</v>
      </c>
      <c r="P4702" t="s">
        <v>47</v>
      </c>
      <c r="Q4702">
        <v>81.3</v>
      </c>
      <c r="R4702">
        <v>2643.6</v>
      </c>
      <c r="S4702">
        <v>4373.18</v>
      </c>
      <c r="T4702">
        <v>6510.49</v>
      </c>
      <c r="U4702" t="str">
        <f>TEXT(Table1[[#This Row],[Booking_Date]],"mmm")</f>
        <v>Sep</v>
      </c>
      <c r="V4702">
        <f>YEAR(Table1[[#This Row],[Booking_Date]])</f>
        <v>2025</v>
      </c>
      <c r="W4702" t="s">
        <v>48</v>
      </c>
      <c r="X4702" t="str">
        <f>IF(Table1[[#This Row],[Freight_Cost]]&gt;50000,"High","Low")</f>
        <v>Low</v>
      </c>
      <c r="Y4702" s="5" t="str">
        <f>IF(Table1[[#This Row],[Profit]]&gt;10000,"Good","Average")</f>
        <v>Average</v>
      </c>
      <c r="Z4702" s="5" t="str" cm="1">
        <f t="array" ref="Z4702">_xlfn.IFS(K4702&lt;=5,"Excellent",K4702&lt;=10,"Good",TRUE,"Delayed")</f>
        <v>Excellent</v>
      </c>
      <c r="AA4702" s="5" t="str">
        <f>_xlfn.XLOOKUP(Table1[[#This Row],[Shipment_ID]],A:A,E:E)</f>
        <v>Hapag-Lloyd</v>
      </c>
      <c r="AB4702" s="5">
        <f t="shared" si="73"/>
        <v>6510.49</v>
      </c>
    </row>
    <row r="4703" spans="1:28">
      <c r="A4703" t="s">
        <v>4897</v>
      </c>
      <c r="B4703" s="1">
        <v>45393</v>
      </c>
      <c r="C4703" t="s">
        <v>115</v>
      </c>
      <c r="D4703" t="s">
        <v>30</v>
      </c>
      <c r="E4703" t="s">
        <v>66</v>
      </c>
      <c r="F4703" t="s">
        <v>58</v>
      </c>
      <c r="G4703" t="s">
        <v>43</v>
      </c>
      <c r="H4703">
        <v>20.71</v>
      </c>
      <c r="I4703">
        <v>2767</v>
      </c>
      <c r="J4703">
        <v>104.67</v>
      </c>
      <c r="K4703">
        <v>6</v>
      </c>
      <c r="L4703" t="s">
        <v>44</v>
      </c>
      <c r="M4703" t="s">
        <v>35</v>
      </c>
      <c r="N4703">
        <v>80403.399999999994</v>
      </c>
      <c r="O4703" t="s">
        <v>328</v>
      </c>
      <c r="P4703" t="s">
        <v>74</v>
      </c>
      <c r="Q4703">
        <v>87.57</v>
      </c>
      <c r="R4703">
        <v>6362.4</v>
      </c>
      <c r="S4703">
        <v>3281.45</v>
      </c>
      <c r="T4703">
        <v>7325.86</v>
      </c>
      <c r="U4703" t="str">
        <f>TEXT(Table1[[#This Row],[Booking_Date]],"mmm")</f>
        <v>Apr</v>
      </c>
      <c r="V4703">
        <f>YEAR(Table1[[#This Row],[Booking_Date]])</f>
        <v>2024</v>
      </c>
      <c r="W4703" t="s">
        <v>75</v>
      </c>
      <c r="X4703" t="str">
        <f>IF(Table1[[#This Row],[Freight_Cost]]&gt;50000,"High","Low")</f>
        <v>High</v>
      </c>
      <c r="Y4703" s="5" t="str">
        <f>IF(Table1[[#This Row],[Profit]]&gt;10000,"Good","Average")</f>
        <v>Average</v>
      </c>
      <c r="Z4703" s="5" t="str" cm="1">
        <f t="array" ref="Z4703">_xlfn.IFS(K4703&lt;=5,"Excellent",K4703&lt;=10,"Good",TRUE,"Delayed")</f>
        <v>Good</v>
      </c>
      <c r="AA4703" s="5" t="str">
        <f>_xlfn.XLOOKUP(Table1[[#This Row],[Shipment_ID]],A:A,E:E)</f>
        <v>COSCO</v>
      </c>
      <c r="AB4703" s="5">
        <f t="shared" si="73"/>
        <v>7325.86</v>
      </c>
    </row>
    <row r="4704" spans="1:28">
      <c r="A4704" t="s">
        <v>4898</v>
      </c>
      <c r="B4704" s="1">
        <v>45956</v>
      </c>
      <c r="C4704" t="s">
        <v>64</v>
      </c>
      <c r="D4704" t="s">
        <v>51</v>
      </c>
      <c r="E4704" t="s">
        <v>31</v>
      </c>
      <c r="F4704" t="s">
        <v>58</v>
      </c>
      <c r="G4704" t="s">
        <v>59</v>
      </c>
      <c r="H4704">
        <v>12.92</v>
      </c>
      <c r="I4704">
        <v>1976</v>
      </c>
      <c r="J4704">
        <v>101.43</v>
      </c>
      <c r="K4704">
        <v>4</v>
      </c>
      <c r="L4704" t="s">
        <v>44</v>
      </c>
      <c r="M4704" t="s">
        <v>60</v>
      </c>
      <c r="N4704">
        <v>59511.6</v>
      </c>
      <c r="O4704" t="s">
        <v>360</v>
      </c>
      <c r="P4704" t="s">
        <v>37</v>
      </c>
      <c r="Q4704">
        <v>81.709999999999994</v>
      </c>
      <c r="R4704">
        <v>4468.8</v>
      </c>
      <c r="S4704">
        <v>2028.53</v>
      </c>
      <c r="T4704">
        <v>7770.57</v>
      </c>
      <c r="U4704" t="str">
        <f>TEXT(Table1[[#This Row],[Booking_Date]],"mmm")</f>
        <v>Oct</v>
      </c>
      <c r="V4704">
        <f>YEAR(Table1[[#This Row],[Booking_Date]])</f>
        <v>2025</v>
      </c>
      <c r="W4704" t="s">
        <v>104</v>
      </c>
      <c r="X4704" t="str">
        <f>IF(Table1[[#This Row],[Freight_Cost]]&gt;50000,"High","Low")</f>
        <v>High</v>
      </c>
      <c r="Y4704" s="5" t="str">
        <f>IF(Table1[[#This Row],[Profit]]&gt;10000,"Good","Average")</f>
        <v>Average</v>
      </c>
      <c r="Z4704" s="5" t="str" cm="1">
        <f t="array" ref="Z4704">_xlfn.IFS(K4704&lt;=5,"Excellent",K4704&lt;=10,"Good",TRUE,"Delayed")</f>
        <v>Excellent</v>
      </c>
      <c r="AA4704" s="5" t="str">
        <f>_xlfn.XLOOKUP(Table1[[#This Row],[Shipment_ID]],A:A,E:E)</f>
        <v>Hapag-Lloyd</v>
      </c>
      <c r="AB4704" s="5">
        <f t="shared" si="73"/>
        <v>7770.57</v>
      </c>
    </row>
    <row r="4705" spans="1:28">
      <c r="A4705" t="s">
        <v>4899</v>
      </c>
      <c r="B4705" s="1">
        <v>45515</v>
      </c>
      <c r="C4705" t="s">
        <v>40</v>
      </c>
      <c r="D4705" t="s">
        <v>51</v>
      </c>
      <c r="E4705" t="s">
        <v>57</v>
      </c>
      <c r="F4705" t="s">
        <v>58</v>
      </c>
      <c r="G4705" t="s">
        <v>84</v>
      </c>
      <c r="H4705">
        <v>17.739999999999998</v>
      </c>
      <c r="I4705">
        <v>2603</v>
      </c>
      <c r="J4705">
        <v>98.87</v>
      </c>
      <c r="K4705">
        <v>6</v>
      </c>
      <c r="L4705" t="s">
        <v>34</v>
      </c>
      <c r="M4705" t="s">
        <v>35</v>
      </c>
      <c r="N4705">
        <v>80066.399999999994</v>
      </c>
      <c r="O4705" t="s">
        <v>366</v>
      </c>
      <c r="P4705" t="s">
        <v>54</v>
      </c>
      <c r="Q4705">
        <v>84.08</v>
      </c>
      <c r="R4705">
        <v>5915.6</v>
      </c>
      <c r="S4705">
        <v>2167.56</v>
      </c>
      <c r="T4705">
        <v>9568.75</v>
      </c>
      <c r="U4705" t="str">
        <f>TEXT(Table1[[#This Row],[Booking_Date]],"mmm")</f>
        <v>Aug</v>
      </c>
      <c r="V4705">
        <f>YEAR(Table1[[#This Row],[Booking_Date]])</f>
        <v>2024</v>
      </c>
      <c r="W4705" t="s">
        <v>48</v>
      </c>
      <c r="X4705" t="str">
        <f>IF(Table1[[#This Row],[Freight_Cost]]&gt;50000,"High","Low")</f>
        <v>High</v>
      </c>
      <c r="Y4705" s="5" t="str">
        <f>IF(Table1[[#This Row],[Profit]]&gt;10000,"Good","Average")</f>
        <v>Average</v>
      </c>
      <c r="Z4705" s="5" t="str" cm="1">
        <f t="array" ref="Z4705">_xlfn.IFS(K4705&lt;=5,"Excellent",K4705&lt;=10,"Good",TRUE,"Delayed")</f>
        <v>Good</v>
      </c>
      <c r="AA4705" s="5" t="str">
        <f>_xlfn.XLOOKUP(Table1[[#This Row],[Shipment_ID]],A:A,E:E)</f>
        <v>Evergreen</v>
      </c>
      <c r="AB4705" s="5">
        <f t="shared" si="73"/>
        <v>9568.75</v>
      </c>
    </row>
    <row r="4706" spans="1:28">
      <c r="A4706" t="s">
        <v>4900</v>
      </c>
      <c r="B4706" s="1">
        <v>46071</v>
      </c>
      <c r="C4706" t="s">
        <v>40</v>
      </c>
      <c r="D4706" t="s">
        <v>41</v>
      </c>
      <c r="E4706" t="s">
        <v>66</v>
      </c>
      <c r="F4706" t="s">
        <v>58</v>
      </c>
      <c r="G4706" t="s">
        <v>33</v>
      </c>
      <c r="H4706">
        <v>23.34</v>
      </c>
      <c r="I4706">
        <v>568</v>
      </c>
      <c r="J4706">
        <v>87.54</v>
      </c>
      <c r="K4706">
        <v>2</v>
      </c>
      <c r="L4706" t="s">
        <v>68</v>
      </c>
      <c r="M4706" t="s">
        <v>45</v>
      </c>
      <c r="N4706">
        <v>54326.8</v>
      </c>
      <c r="O4706" t="s">
        <v>385</v>
      </c>
      <c r="P4706" t="s">
        <v>47</v>
      </c>
      <c r="Q4706">
        <v>87.17</v>
      </c>
      <c r="R4706">
        <v>2069.6</v>
      </c>
      <c r="S4706">
        <v>2140.39</v>
      </c>
      <c r="T4706">
        <v>9088.77</v>
      </c>
      <c r="U4706" t="str">
        <f>TEXT(Table1[[#This Row],[Booking_Date]],"mmm")</f>
        <v>Feb</v>
      </c>
      <c r="V4706">
        <f>YEAR(Table1[[#This Row],[Booking_Date]])</f>
        <v>2026</v>
      </c>
      <c r="W4706" t="s">
        <v>38</v>
      </c>
      <c r="X4706" t="str">
        <f>IF(Table1[[#This Row],[Freight_Cost]]&gt;50000,"High","Low")</f>
        <v>High</v>
      </c>
      <c r="Y4706" s="5" t="str">
        <f>IF(Table1[[#This Row],[Profit]]&gt;10000,"Good","Average")</f>
        <v>Average</v>
      </c>
      <c r="Z4706" s="5" t="str" cm="1">
        <f t="array" ref="Z4706">_xlfn.IFS(K4706&lt;=5,"Excellent",K4706&lt;=10,"Good",TRUE,"Delayed")</f>
        <v>Excellent</v>
      </c>
      <c r="AA4706" s="5" t="str">
        <f>_xlfn.XLOOKUP(Table1[[#This Row],[Shipment_ID]],A:A,E:E)</f>
        <v>COSCO</v>
      </c>
      <c r="AB4706" s="5">
        <f t="shared" si="73"/>
        <v>9088.77</v>
      </c>
    </row>
    <row r="4707" spans="1:28">
      <c r="A4707" t="s">
        <v>4901</v>
      </c>
      <c r="B4707" s="1">
        <v>46048</v>
      </c>
      <c r="C4707" t="s">
        <v>115</v>
      </c>
      <c r="D4707" t="s">
        <v>41</v>
      </c>
      <c r="E4707" t="s">
        <v>83</v>
      </c>
      <c r="F4707" t="s">
        <v>32</v>
      </c>
      <c r="G4707" t="s">
        <v>33</v>
      </c>
      <c r="H4707">
        <v>17.149999999999999</v>
      </c>
      <c r="I4707">
        <v>1760</v>
      </c>
      <c r="J4707">
        <v>101.28</v>
      </c>
      <c r="K4707">
        <v>4</v>
      </c>
      <c r="L4707" t="s">
        <v>68</v>
      </c>
      <c r="M4707" t="s">
        <v>35</v>
      </c>
      <c r="N4707">
        <v>55208.6</v>
      </c>
      <c r="O4707" t="s">
        <v>178</v>
      </c>
      <c r="P4707" t="s">
        <v>54</v>
      </c>
      <c r="Q4707">
        <v>84.12</v>
      </c>
      <c r="R4707">
        <v>4206</v>
      </c>
      <c r="S4707">
        <v>3592.39</v>
      </c>
      <c r="T4707">
        <v>4479.95</v>
      </c>
      <c r="U4707" t="str">
        <f>TEXT(Table1[[#This Row],[Booking_Date]],"mmm")</f>
        <v>Jan</v>
      </c>
      <c r="V4707">
        <f>YEAR(Table1[[#This Row],[Booking_Date]])</f>
        <v>2026</v>
      </c>
      <c r="W4707" t="s">
        <v>38</v>
      </c>
      <c r="X4707" t="str">
        <f>IF(Table1[[#This Row],[Freight_Cost]]&gt;50000,"High","Low")</f>
        <v>High</v>
      </c>
      <c r="Y4707" s="5" t="str">
        <f>IF(Table1[[#This Row],[Profit]]&gt;10000,"Good","Average")</f>
        <v>Average</v>
      </c>
      <c r="Z4707" s="5" t="str" cm="1">
        <f t="array" ref="Z4707">_xlfn.IFS(K4707&lt;=5,"Excellent",K4707&lt;=10,"Good",TRUE,"Delayed")</f>
        <v>Excellent</v>
      </c>
      <c r="AA4707" s="5" t="str">
        <f>_xlfn.XLOOKUP(Table1[[#This Row],[Shipment_ID]],A:A,E:E)</f>
        <v>MSC</v>
      </c>
      <c r="AB4707" s="5">
        <f t="shared" si="73"/>
        <v>4479.95</v>
      </c>
    </row>
    <row r="4708" spans="1:28">
      <c r="A4708" t="s">
        <v>4902</v>
      </c>
      <c r="B4708" s="1">
        <v>45392</v>
      </c>
      <c r="C4708" t="s">
        <v>64</v>
      </c>
      <c r="D4708" t="s">
        <v>72</v>
      </c>
      <c r="E4708" t="s">
        <v>31</v>
      </c>
      <c r="F4708" t="s">
        <v>58</v>
      </c>
      <c r="G4708" t="s">
        <v>43</v>
      </c>
      <c r="H4708">
        <v>25.55</v>
      </c>
      <c r="I4708">
        <v>722</v>
      </c>
      <c r="J4708">
        <v>104.43</v>
      </c>
      <c r="K4708">
        <v>2</v>
      </c>
      <c r="L4708" t="s">
        <v>68</v>
      </c>
      <c r="M4708" t="s">
        <v>45</v>
      </c>
      <c r="N4708">
        <v>60190.6</v>
      </c>
      <c r="O4708" t="s">
        <v>137</v>
      </c>
      <c r="P4708" t="s">
        <v>78</v>
      </c>
      <c r="Q4708">
        <v>82.12</v>
      </c>
      <c r="R4708">
        <v>2466</v>
      </c>
      <c r="S4708">
        <v>3801.25</v>
      </c>
      <c r="T4708">
        <v>5079.47</v>
      </c>
      <c r="U4708" t="str">
        <f>TEXT(Table1[[#This Row],[Booking_Date]],"mmm")</f>
        <v>Apr</v>
      </c>
      <c r="V4708">
        <f>YEAR(Table1[[#This Row],[Booking_Date]])</f>
        <v>2024</v>
      </c>
      <c r="W4708" t="s">
        <v>75</v>
      </c>
      <c r="X4708" t="str">
        <f>IF(Table1[[#This Row],[Freight_Cost]]&gt;50000,"High","Low")</f>
        <v>High</v>
      </c>
      <c r="Y4708" s="5" t="str">
        <f>IF(Table1[[#This Row],[Profit]]&gt;10000,"Good","Average")</f>
        <v>Average</v>
      </c>
      <c r="Z4708" s="5" t="str" cm="1">
        <f t="array" ref="Z4708">_xlfn.IFS(K4708&lt;=5,"Excellent",K4708&lt;=10,"Good",TRUE,"Delayed")</f>
        <v>Excellent</v>
      </c>
      <c r="AA4708" s="5" t="str">
        <f>_xlfn.XLOOKUP(Table1[[#This Row],[Shipment_ID]],A:A,E:E)</f>
        <v>Hapag-Lloyd</v>
      </c>
      <c r="AB4708" s="5">
        <f t="shared" si="73"/>
        <v>5079.47</v>
      </c>
    </row>
    <row r="4709" spans="1:28">
      <c r="A4709" t="s">
        <v>4903</v>
      </c>
      <c r="B4709" s="1">
        <v>46166</v>
      </c>
      <c r="C4709" t="s">
        <v>40</v>
      </c>
      <c r="D4709" t="s">
        <v>72</v>
      </c>
      <c r="E4709" t="s">
        <v>99</v>
      </c>
      <c r="F4709" t="s">
        <v>58</v>
      </c>
      <c r="G4709" t="s">
        <v>52</v>
      </c>
      <c r="H4709">
        <v>26.45</v>
      </c>
      <c r="I4709">
        <v>1990</v>
      </c>
      <c r="J4709">
        <v>87.2</v>
      </c>
      <c r="K4709">
        <v>4</v>
      </c>
      <c r="L4709" t="s">
        <v>34</v>
      </c>
      <c r="M4709" t="s">
        <v>60</v>
      </c>
      <c r="N4709">
        <v>75149</v>
      </c>
      <c r="O4709" t="s">
        <v>207</v>
      </c>
      <c r="P4709" t="s">
        <v>54</v>
      </c>
      <c r="Q4709">
        <v>85.07</v>
      </c>
      <c r="R4709">
        <v>5038</v>
      </c>
      <c r="S4709">
        <v>4902.45</v>
      </c>
      <c r="T4709">
        <v>12018.63</v>
      </c>
      <c r="U4709" t="str">
        <f>TEXT(Table1[[#This Row],[Booking_Date]],"mmm")</f>
        <v>May</v>
      </c>
      <c r="V4709">
        <f>YEAR(Table1[[#This Row],[Booking_Date]])</f>
        <v>2026</v>
      </c>
      <c r="W4709" t="s">
        <v>75</v>
      </c>
      <c r="X4709" t="str">
        <f>IF(Table1[[#This Row],[Freight_Cost]]&gt;50000,"High","Low")</f>
        <v>High</v>
      </c>
      <c r="Y4709" s="5" t="str">
        <f>IF(Table1[[#This Row],[Profit]]&gt;10000,"Good","Average")</f>
        <v>Good</v>
      </c>
      <c r="Z4709" s="5" t="str" cm="1">
        <f t="array" ref="Z4709">_xlfn.IFS(K4709&lt;=5,"Excellent",K4709&lt;=10,"Good",TRUE,"Delayed")</f>
        <v>Excellent</v>
      </c>
      <c r="AA4709" s="5" t="str">
        <f>_xlfn.XLOOKUP(Table1[[#This Row],[Shipment_ID]],A:A,E:E)</f>
        <v>ONE</v>
      </c>
      <c r="AB4709" s="5">
        <f t="shared" si="73"/>
        <v>12018.63</v>
      </c>
    </row>
    <row r="4710" spans="1:28">
      <c r="A4710" t="s">
        <v>4904</v>
      </c>
      <c r="B4710" s="1">
        <v>45421</v>
      </c>
      <c r="C4710" t="s">
        <v>121</v>
      </c>
      <c r="D4710" t="s">
        <v>108</v>
      </c>
      <c r="E4710" t="s">
        <v>83</v>
      </c>
      <c r="F4710" t="s">
        <v>32</v>
      </c>
      <c r="G4710" t="s">
        <v>90</v>
      </c>
      <c r="H4710">
        <v>16.989999999999998</v>
      </c>
      <c r="I4710">
        <v>1195</v>
      </c>
      <c r="J4710">
        <v>97.15</v>
      </c>
      <c r="K4710">
        <v>3</v>
      </c>
      <c r="L4710" t="s">
        <v>34</v>
      </c>
      <c r="M4710" t="s">
        <v>45</v>
      </c>
      <c r="N4710">
        <v>47789</v>
      </c>
      <c r="O4710" t="s">
        <v>143</v>
      </c>
      <c r="P4710" t="s">
        <v>62</v>
      </c>
      <c r="Q4710">
        <v>83.94</v>
      </c>
      <c r="R4710">
        <v>3069.6</v>
      </c>
      <c r="S4710">
        <v>2909.11</v>
      </c>
      <c r="T4710">
        <v>8518.4599999999991</v>
      </c>
      <c r="U4710" t="str">
        <f>TEXT(Table1[[#This Row],[Booking_Date]],"mmm")</f>
        <v>May</v>
      </c>
      <c r="V4710">
        <f>YEAR(Table1[[#This Row],[Booking_Date]])</f>
        <v>2024</v>
      </c>
      <c r="W4710" t="s">
        <v>75</v>
      </c>
      <c r="X4710" t="str">
        <f>IF(Table1[[#This Row],[Freight_Cost]]&gt;50000,"High","Low")</f>
        <v>Low</v>
      </c>
      <c r="Y4710" s="5" t="str">
        <f>IF(Table1[[#This Row],[Profit]]&gt;10000,"Good","Average")</f>
        <v>Average</v>
      </c>
      <c r="Z4710" s="5" t="str" cm="1">
        <f t="array" ref="Z4710">_xlfn.IFS(K4710&lt;=5,"Excellent",K4710&lt;=10,"Good",TRUE,"Delayed")</f>
        <v>Excellent</v>
      </c>
      <c r="AA4710" s="5" t="str">
        <f>_xlfn.XLOOKUP(Table1[[#This Row],[Shipment_ID]],A:A,E:E)</f>
        <v>MSC</v>
      </c>
      <c r="AB4710" s="5">
        <f t="shared" si="73"/>
        <v>8518.4599999999991</v>
      </c>
    </row>
    <row r="4711" spans="1:28">
      <c r="A4711" t="s">
        <v>4905</v>
      </c>
      <c r="B4711" s="1">
        <v>45642</v>
      </c>
      <c r="C4711" t="s">
        <v>89</v>
      </c>
      <c r="D4711" t="s">
        <v>82</v>
      </c>
      <c r="E4711" t="s">
        <v>57</v>
      </c>
      <c r="F4711" t="s">
        <v>32</v>
      </c>
      <c r="G4711" t="s">
        <v>52</v>
      </c>
      <c r="H4711">
        <v>22.32</v>
      </c>
      <c r="I4711">
        <v>1780</v>
      </c>
      <c r="J4711">
        <v>88.42</v>
      </c>
      <c r="K4711">
        <v>4</v>
      </c>
      <c r="L4711" t="s">
        <v>34</v>
      </c>
      <c r="M4711" t="s">
        <v>60</v>
      </c>
      <c r="N4711">
        <v>57058.400000000001</v>
      </c>
      <c r="O4711" t="s">
        <v>161</v>
      </c>
      <c r="P4711" t="s">
        <v>54</v>
      </c>
      <c r="Q4711">
        <v>85.64</v>
      </c>
      <c r="R4711">
        <v>4452.8</v>
      </c>
      <c r="S4711">
        <v>3454.14</v>
      </c>
      <c r="T4711">
        <v>9148.17</v>
      </c>
      <c r="U4711" t="str">
        <f>TEXT(Table1[[#This Row],[Booking_Date]],"mmm")</f>
        <v>Dec</v>
      </c>
      <c r="V4711">
        <f>YEAR(Table1[[#This Row],[Booking_Date]])</f>
        <v>2024</v>
      </c>
      <c r="W4711" t="s">
        <v>104</v>
      </c>
      <c r="X4711" t="str">
        <f>IF(Table1[[#This Row],[Freight_Cost]]&gt;50000,"High","Low")</f>
        <v>High</v>
      </c>
      <c r="Y4711" s="5" t="str">
        <f>IF(Table1[[#This Row],[Profit]]&gt;10000,"Good","Average")</f>
        <v>Average</v>
      </c>
      <c r="Z4711" s="5" t="str" cm="1">
        <f t="array" ref="Z4711">_xlfn.IFS(K4711&lt;=5,"Excellent",K4711&lt;=10,"Good",TRUE,"Delayed")</f>
        <v>Excellent</v>
      </c>
      <c r="AA4711" s="5" t="str">
        <f>_xlfn.XLOOKUP(Table1[[#This Row],[Shipment_ID]],A:A,E:E)</f>
        <v>Evergreen</v>
      </c>
      <c r="AB4711" s="5">
        <f t="shared" si="73"/>
        <v>9148.17</v>
      </c>
    </row>
    <row r="4712" spans="1:28">
      <c r="A4712" t="s">
        <v>4906</v>
      </c>
      <c r="B4712" s="1">
        <v>45385</v>
      </c>
      <c r="C4712" t="s">
        <v>64</v>
      </c>
      <c r="D4712" t="s">
        <v>41</v>
      </c>
      <c r="E4712" t="s">
        <v>83</v>
      </c>
      <c r="F4712" t="s">
        <v>58</v>
      </c>
      <c r="G4712" t="s">
        <v>59</v>
      </c>
      <c r="H4712">
        <v>25.75</v>
      </c>
      <c r="I4712">
        <v>1963</v>
      </c>
      <c r="J4712">
        <v>97.95</v>
      </c>
      <c r="K4712">
        <v>4</v>
      </c>
      <c r="L4712" t="s">
        <v>44</v>
      </c>
      <c r="M4712" t="s">
        <v>35</v>
      </c>
      <c r="N4712">
        <v>74485</v>
      </c>
      <c r="O4712" t="s">
        <v>113</v>
      </c>
      <c r="P4712" t="s">
        <v>70</v>
      </c>
      <c r="Q4712">
        <v>88.71</v>
      </c>
      <c r="R4712">
        <v>4956</v>
      </c>
      <c r="S4712">
        <v>2550.88</v>
      </c>
      <c r="T4712">
        <v>7338.63</v>
      </c>
      <c r="U4712" t="str">
        <f>TEXT(Table1[[#This Row],[Booking_Date]],"mmm")</f>
        <v>Apr</v>
      </c>
      <c r="V4712">
        <f>YEAR(Table1[[#This Row],[Booking_Date]])</f>
        <v>2024</v>
      </c>
      <c r="W4712" t="s">
        <v>75</v>
      </c>
      <c r="X4712" t="str">
        <f>IF(Table1[[#This Row],[Freight_Cost]]&gt;50000,"High","Low")</f>
        <v>High</v>
      </c>
      <c r="Y4712" s="5" t="str">
        <f>IF(Table1[[#This Row],[Profit]]&gt;10000,"Good","Average")</f>
        <v>Average</v>
      </c>
      <c r="Z4712" s="5" t="str" cm="1">
        <f t="array" ref="Z4712">_xlfn.IFS(K4712&lt;=5,"Excellent",K4712&lt;=10,"Good",TRUE,"Delayed")</f>
        <v>Excellent</v>
      </c>
      <c r="AA4712" s="5" t="str">
        <f>_xlfn.XLOOKUP(Table1[[#This Row],[Shipment_ID]],A:A,E:E)</f>
        <v>MSC</v>
      </c>
      <c r="AB4712" s="5">
        <f t="shared" si="73"/>
        <v>7338.63</v>
      </c>
    </row>
    <row r="4713" spans="1:28">
      <c r="A4713" t="s">
        <v>4907</v>
      </c>
      <c r="B4713" s="1">
        <v>45734</v>
      </c>
      <c r="C4713" t="s">
        <v>121</v>
      </c>
      <c r="D4713" t="s">
        <v>65</v>
      </c>
      <c r="E4713" t="s">
        <v>31</v>
      </c>
      <c r="F4713" t="s">
        <v>58</v>
      </c>
      <c r="G4713" t="s">
        <v>59</v>
      </c>
      <c r="H4713">
        <v>14.65</v>
      </c>
      <c r="I4713">
        <v>1682</v>
      </c>
      <c r="J4713">
        <v>100.74</v>
      </c>
      <c r="K4713">
        <v>6</v>
      </c>
      <c r="L4713" t="s">
        <v>34</v>
      </c>
      <c r="M4713" t="s">
        <v>60</v>
      </c>
      <c r="N4713">
        <v>62457.8</v>
      </c>
      <c r="O4713" t="s">
        <v>219</v>
      </c>
      <c r="P4713" t="s">
        <v>74</v>
      </c>
      <c r="Q4713">
        <v>86.99</v>
      </c>
      <c r="R4713">
        <v>3950</v>
      </c>
      <c r="S4713">
        <v>3939.47</v>
      </c>
      <c r="T4713">
        <v>8142.89</v>
      </c>
      <c r="U4713" t="str">
        <f>TEXT(Table1[[#This Row],[Booking_Date]],"mmm")</f>
        <v>Mar</v>
      </c>
      <c r="V4713">
        <f>YEAR(Table1[[#This Row],[Booking_Date]])</f>
        <v>2025</v>
      </c>
      <c r="W4713" t="s">
        <v>38</v>
      </c>
      <c r="X4713" t="str">
        <f>IF(Table1[[#This Row],[Freight_Cost]]&gt;50000,"High","Low")</f>
        <v>High</v>
      </c>
      <c r="Y4713" s="5" t="str">
        <f>IF(Table1[[#This Row],[Profit]]&gt;10000,"Good","Average")</f>
        <v>Average</v>
      </c>
      <c r="Z4713" s="5" t="str" cm="1">
        <f t="array" ref="Z4713">_xlfn.IFS(K4713&lt;=5,"Excellent",K4713&lt;=10,"Good",TRUE,"Delayed")</f>
        <v>Good</v>
      </c>
      <c r="AA4713" s="5" t="str">
        <f>_xlfn.XLOOKUP(Table1[[#This Row],[Shipment_ID]],A:A,E:E)</f>
        <v>Hapag-Lloyd</v>
      </c>
      <c r="AB4713" s="5">
        <f t="shared" si="73"/>
        <v>8142.89</v>
      </c>
    </row>
    <row r="4714" spans="1:28">
      <c r="A4714" t="s">
        <v>4908</v>
      </c>
      <c r="B4714" s="1">
        <v>45705</v>
      </c>
      <c r="C4714" t="s">
        <v>64</v>
      </c>
      <c r="D4714" t="s">
        <v>108</v>
      </c>
      <c r="E4714" t="s">
        <v>66</v>
      </c>
      <c r="F4714" t="s">
        <v>58</v>
      </c>
      <c r="G4714" t="s">
        <v>43</v>
      </c>
      <c r="H4714">
        <v>13.45</v>
      </c>
      <c r="I4714">
        <v>692</v>
      </c>
      <c r="J4714">
        <v>100.34</v>
      </c>
      <c r="K4714">
        <v>2</v>
      </c>
      <c r="L4714" t="s">
        <v>44</v>
      </c>
      <c r="M4714" t="s">
        <v>35</v>
      </c>
      <c r="N4714">
        <v>48449.8</v>
      </c>
      <c r="O4714" t="s">
        <v>85</v>
      </c>
      <c r="P4714" t="s">
        <v>78</v>
      </c>
      <c r="Q4714">
        <v>84.03</v>
      </c>
      <c r="R4714">
        <v>1922</v>
      </c>
      <c r="S4714">
        <v>3233.97</v>
      </c>
      <c r="T4714">
        <v>5949.28</v>
      </c>
      <c r="U4714" t="str">
        <f>TEXT(Table1[[#This Row],[Booking_Date]],"mmm")</f>
        <v>Feb</v>
      </c>
      <c r="V4714">
        <f>YEAR(Table1[[#This Row],[Booking_Date]])</f>
        <v>2025</v>
      </c>
      <c r="W4714" t="s">
        <v>38</v>
      </c>
      <c r="X4714" t="str">
        <f>IF(Table1[[#This Row],[Freight_Cost]]&gt;50000,"High","Low")</f>
        <v>Low</v>
      </c>
      <c r="Y4714" s="5" t="str">
        <f>IF(Table1[[#This Row],[Profit]]&gt;10000,"Good","Average")</f>
        <v>Average</v>
      </c>
      <c r="Z4714" s="5" t="str" cm="1">
        <f t="array" ref="Z4714">_xlfn.IFS(K4714&lt;=5,"Excellent",K4714&lt;=10,"Good",TRUE,"Delayed")</f>
        <v>Excellent</v>
      </c>
      <c r="AA4714" s="5" t="str">
        <f>_xlfn.XLOOKUP(Table1[[#This Row],[Shipment_ID]],A:A,E:E)</f>
        <v>COSCO</v>
      </c>
      <c r="AB4714" s="5">
        <f t="shared" si="73"/>
        <v>5949.28</v>
      </c>
    </row>
    <row r="4715" spans="1:28">
      <c r="A4715" t="s">
        <v>4909</v>
      </c>
      <c r="B4715" s="1">
        <v>46095</v>
      </c>
      <c r="C4715" t="s">
        <v>29</v>
      </c>
      <c r="D4715" t="s">
        <v>108</v>
      </c>
      <c r="E4715" t="s">
        <v>57</v>
      </c>
      <c r="F4715" t="s">
        <v>32</v>
      </c>
      <c r="G4715" t="s">
        <v>90</v>
      </c>
      <c r="H4715">
        <v>17.72</v>
      </c>
      <c r="I4715">
        <v>2569</v>
      </c>
      <c r="J4715">
        <v>93.86</v>
      </c>
      <c r="K4715">
        <v>6</v>
      </c>
      <c r="L4715" t="s">
        <v>68</v>
      </c>
      <c r="M4715" t="s">
        <v>35</v>
      </c>
      <c r="N4715">
        <v>64539.199999999997</v>
      </c>
      <c r="O4715" t="s">
        <v>111</v>
      </c>
      <c r="P4715" t="s">
        <v>37</v>
      </c>
      <c r="Q4715">
        <v>84.55</v>
      </c>
      <c r="R4715">
        <v>5846.8</v>
      </c>
      <c r="S4715">
        <v>3166.03</v>
      </c>
      <c r="T4715">
        <v>10967.84</v>
      </c>
      <c r="U4715" t="str">
        <f>TEXT(Table1[[#This Row],[Booking_Date]],"mmm")</f>
        <v>Mar</v>
      </c>
      <c r="V4715">
        <f>YEAR(Table1[[#This Row],[Booking_Date]])</f>
        <v>2026</v>
      </c>
      <c r="W4715" t="s">
        <v>38</v>
      </c>
      <c r="X4715" t="str">
        <f>IF(Table1[[#This Row],[Freight_Cost]]&gt;50000,"High","Low")</f>
        <v>High</v>
      </c>
      <c r="Y4715" s="5" t="str">
        <f>IF(Table1[[#This Row],[Profit]]&gt;10000,"Good","Average")</f>
        <v>Good</v>
      </c>
      <c r="Z4715" s="5" t="str" cm="1">
        <f t="array" ref="Z4715">_xlfn.IFS(K4715&lt;=5,"Excellent",K4715&lt;=10,"Good",TRUE,"Delayed")</f>
        <v>Good</v>
      </c>
      <c r="AA4715" s="5" t="str">
        <f>_xlfn.XLOOKUP(Table1[[#This Row],[Shipment_ID]],A:A,E:E)</f>
        <v>Evergreen</v>
      </c>
      <c r="AB4715" s="5">
        <f t="shared" si="73"/>
        <v>10967.84</v>
      </c>
    </row>
    <row r="4716" spans="1:28">
      <c r="A4716" t="s">
        <v>4910</v>
      </c>
      <c r="B4716" s="1">
        <v>45324</v>
      </c>
      <c r="C4716" t="s">
        <v>29</v>
      </c>
      <c r="D4716" t="s">
        <v>41</v>
      </c>
      <c r="E4716" t="s">
        <v>99</v>
      </c>
      <c r="F4716" t="s">
        <v>58</v>
      </c>
      <c r="G4716" t="s">
        <v>52</v>
      </c>
      <c r="H4716">
        <v>23.83</v>
      </c>
      <c r="I4716">
        <v>521</v>
      </c>
      <c r="J4716">
        <v>85.31</v>
      </c>
      <c r="K4716">
        <v>2</v>
      </c>
      <c r="L4716" t="s">
        <v>44</v>
      </c>
      <c r="M4716" t="s">
        <v>60</v>
      </c>
      <c r="N4716">
        <v>49936.2</v>
      </c>
      <c r="O4716" t="s">
        <v>184</v>
      </c>
      <c r="P4716" t="s">
        <v>74</v>
      </c>
      <c r="Q4716">
        <v>82.02</v>
      </c>
      <c r="R4716">
        <v>1995.2</v>
      </c>
      <c r="S4716">
        <v>1636.96</v>
      </c>
      <c r="T4716">
        <v>6804.09</v>
      </c>
      <c r="U4716" t="str">
        <f>TEXT(Table1[[#This Row],[Booking_Date]],"mmm")</f>
        <v>Feb</v>
      </c>
      <c r="V4716">
        <f>YEAR(Table1[[#This Row],[Booking_Date]])</f>
        <v>2024</v>
      </c>
      <c r="W4716" t="s">
        <v>38</v>
      </c>
      <c r="X4716" t="str">
        <f>IF(Table1[[#This Row],[Freight_Cost]]&gt;50000,"High","Low")</f>
        <v>Low</v>
      </c>
      <c r="Y4716" s="5" t="str">
        <f>IF(Table1[[#This Row],[Profit]]&gt;10000,"Good","Average")</f>
        <v>Average</v>
      </c>
      <c r="Z4716" s="5" t="str" cm="1">
        <f t="array" ref="Z4716">_xlfn.IFS(K4716&lt;=5,"Excellent",K4716&lt;=10,"Good",TRUE,"Delayed")</f>
        <v>Excellent</v>
      </c>
      <c r="AA4716" s="5" t="str">
        <f>_xlfn.XLOOKUP(Table1[[#This Row],[Shipment_ID]],A:A,E:E)</f>
        <v>ONE</v>
      </c>
      <c r="AB4716" s="5">
        <f t="shared" si="73"/>
        <v>6804.09</v>
      </c>
    </row>
    <row r="4717" spans="1:28">
      <c r="A4717" t="s">
        <v>4911</v>
      </c>
      <c r="B4717" s="1">
        <v>45767</v>
      </c>
      <c r="C4717" t="s">
        <v>89</v>
      </c>
      <c r="D4717" t="s">
        <v>82</v>
      </c>
      <c r="E4717" t="s">
        <v>42</v>
      </c>
      <c r="F4717" t="s">
        <v>32</v>
      </c>
      <c r="G4717" t="s">
        <v>84</v>
      </c>
      <c r="H4717">
        <v>14.15</v>
      </c>
      <c r="I4717">
        <v>1711</v>
      </c>
      <c r="J4717">
        <v>97.03</v>
      </c>
      <c r="K4717">
        <v>5</v>
      </c>
      <c r="L4717" t="s">
        <v>68</v>
      </c>
      <c r="M4717" t="s">
        <v>35</v>
      </c>
      <c r="N4717">
        <v>51410.6</v>
      </c>
      <c r="O4717" t="s">
        <v>207</v>
      </c>
      <c r="P4717" t="s">
        <v>78</v>
      </c>
      <c r="Q4717">
        <v>81.73</v>
      </c>
      <c r="R4717">
        <v>3988</v>
      </c>
      <c r="S4717">
        <v>1684.03</v>
      </c>
      <c r="T4717">
        <v>8311.5499999999993</v>
      </c>
      <c r="U4717" t="str">
        <f>TEXT(Table1[[#This Row],[Booking_Date]],"mmm")</f>
        <v>Apr</v>
      </c>
      <c r="V4717">
        <f>YEAR(Table1[[#This Row],[Booking_Date]])</f>
        <v>2025</v>
      </c>
      <c r="W4717" t="s">
        <v>75</v>
      </c>
      <c r="X4717" t="str">
        <f>IF(Table1[[#This Row],[Freight_Cost]]&gt;50000,"High","Low")</f>
        <v>High</v>
      </c>
      <c r="Y4717" s="5" t="str">
        <f>IF(Table1[[#This Row],[Profit]]&gt;10000,"Good","Average")</f>
        <v>Average</v>
      </c>
      <c r="Z4717" s="5" t="str" cm="1">
        <f t="array" ref="Z4717">_xlfn.IFS(K4717&lt;=5,"Excellent",K4717&lt;=10,"Good",TRUE,"Delayed")</f>
        <v>Excellent</v>
      </c>
      <c r="AA4717" s="5" t="str">
        <f>_xlfn.XLOOKUP(Table1[[#This Row],[Shipment_ID]],A:A,E:E)</f>
        <v>CMA CGM</v>
      </c>
      <c r="AB4717" s="5">
        <f t="shared" si="73"/>
        <v>8311.5499999999993</v>
      </c>
    </row>
    <row r="4718" spans="1:28">
      <c r="A4718" t="s">
        <v>4912</v>
      </c>
      <c r="B4718" s="1">
        <v>45983</v>
      </c>
      <c r="C4718" t="s">
        <v>89</v>
      </c>
      <c r="D4718" t="s">
        <v>30</v>
      </c>
      <c r="E4718" t="s">
        <v>42</v>
      </c>
      <c r="F4718" t="s">
        <v>58</v>
      </c>
      <c r="G4718" t="s">
        <v>59</v>
      </c>
      <c r="H4718">
        <v>15.66</v>
      </c>
      <c r="I4718">
        <v>2351</v>
      </c>
      <c r="J4718">
        <v>88.8</v>
      </c>
      <c r="K4718">
        <v>5</v>
      </c>
      <c r="L4718" t="s">
        <v>34</v>
      </c>
      <c r="M4718" t="s">
        <v>35</v>
      </c>
      <c r="N4718">
        <v>73962</v>
      </c>
      <c r="O4718" t="s">
        <v>228</v>
      </c>
      <c r="P4718" t="s">
        <v>47</v>
      </c>
      <c r="Q4718">
        <v>82.37</v>
      </c>
      <c r="R4718">
        <v>5328.4</v>
      </c>
      <c r="S4718">
        <v>4223.2700000000004</v>
      </c>
      <c r="T4718">
        <v>6678.08</v>
      </c>
      <c r="U4718" t="str">
        <f>TEXT(Table1[[#This Row],[Booking_Date]],"mmm")</f>
        <v>Nov</v>
      </c>
      <c r="V4718">
        <f>YEAR(Table1[[#This Row],[Booking_Date]])</f>
        <v>2025</v>
      </c>
      <c r="W4718" t="s">
        <v>104</v>
      </c>
      <c r="X4718" t="str">
        <f>IF(Table1[[#This Row],[Freight_Cost]]&gt;50000,"High","Low")</f>
        <v>High</v>
      </c>
      <c r="Y4718" s="5" t="str">
        <f>IF(Table1[[#This Row],[Profit]]&gt;10000,"Good","Average")</f>
        <v>Average</v>
      </c>
      <c r="Z4718" s="5" t="str" cm="1">
        <f t="array" ref="Z4718">_xlfn.IFS(K4718&lt;=5,"Excellent",K4718&lt;=10,"Good",TRUE,"Delayed")</f>
        <v>Excellent</v>
      </c>
      <c r="AA4718" s="5" t="str">
        <f>_xlfn.XLOOKUP(Table1[[#This Row],[Shipment_ID]],A:A,E:E)</f>
        <v>CMA CGM</v>
      </c>
      <c r="AB4718" s="5">
        <f t="shared" si="73"/>
        <v>6678.08</v>
      </c>
    </row>
    <row r="4719" spans="1:28">
      <c r="A4719" t="s">
        <v>4913</v>
      </c>
      <c r="B4719" s="1">
        <v>45579</v>
      </c>
      <c r="C4719" t="s">
        <v>121</v>
      </c>
      <c r="D4719" t="s">
        <v>56</v>
      </c>
      <c r="E4719" t="s">
        <v>102</v>
      </c>
      <c r="F4719" t="s">
        <v>58</v>
      </c>
      <c r="G4719" t="s">
        <v>90</v>
      </c>
      <c r="H4719">
        <v>18.690000000000001</v>
      </c>
      <c r="I4719">
        <v>909</v>
      </c>
      <c r="J4719">
        <v>86.36</v>
      </c>
      <c r="K4719">
        <v>2</v>
      </c>
      <c r="L4719" t="s">
        <v>68</v>
      </c>
      <c r="M4719" t="s">
        <v>45</v>
      </c>
      <c r="N4719">
        <v>54092.2</v>
      </c>
      <c r="O4719" t="s">
        <v>148</v>
      </c>
      <c r="P4719" t="s">
        <v>47</v>
      </c>
      <c r="Q4719">
        <v>83.52</v>
      </c>
      <c r="R4719">
        <v>2565.6</v>
      </c>
      <c r="S4719">
        <v>1914.9</v>
      </c>
      <c r="T4719">
        <v>7547.79</v>
      </c>
      <c r="U4719" t="str">
        <f>TEXT(Table1[[#This Row],[Booking_Date]],"mmm")</f>
        <v>Oct</v>
      </c>
      <c r="V4719">
        <f>YEAR(Table1[[#This Row],[Booking_Date]])</f>
        <v>2024</v>
      </c>
      <c r="W4719" t="s">
        <v>104</v>
      </c>
      <c r="X4719" t="str">
        <f>IF(Table1[[#This Row],[Freight_Cost]]&gt;50000,"High","Low")</f>
        <v>High</v>
      </c>
      <c r="Y4719" s="5" t="str">
        <f>IF(Table1[[#This Row],[Profit]]&gt;10000,"Good","Average")</f>
        <v>Average</v>
      </c>
      <c r="Z4719" s="5" t="str" cm="1">
        <f t="array" ref="Z4719">_xlfn.IFS(K4719&lt;=5,"Excellent",K4719&lt;=10,"Good",TRUE,"Delayed")</f>
        <v>Excellent</v>
      </c>
      <c r="AA4719" s="5" t="str">
        <f>_xlfn.XLOOKUP(Table1[[#This Row],[Shipment_ID]],A:A,E:E)</f>
        <v>Maersk</v>
      </c>
      <c r="AB4719" s="5">
        <f t="shared" si="73"/>
        <v>7547.79</v>
      </c>
    </row>
    <row r="4720" spans="1:28">
      <c r="A4720" t="s">
        <v>4914</v>
      </c>
      <c r="B4720" s="1">
        <v>45896</v>
      </c>
      <c r="C4720" t="s">
        <v>115</v>
      </c>
      <c r="D4720" t="s">
        <v>65</v>
      </c>
      <c r="E4720" t="s">
        <v>99</v>
      </c>
      <c r="F4720" t="s">
        <v>32</v>
      </c>
      <c r="G4720" t="s">
        <v>90</v>
      </c>
      <c r="H4720">
        <v>27.66</v>
      </c>
      <c r="I4720">
        <v>1269</v>
      </c>
      <c r="J4720">
        <v>97.42</v>
      </c>
      <c r="K4720">
        <v>5</v>
      </c>
      <c r="L4720" t="s">
        <v>44</v>
      </c>
      <c r="M4720" t="s">
        <v>35</v>
      </c>
      <c r="N4720">
        <v>55812.4</v>
      </c>
      <c r="O4720" t="s">
        <v>133</v>
      </c>
      <c r="P4720" t="s">
        <v>62</v>
      </c>
      <c r="Q4720">
        <v>86.26</v>
      </c>
      <c r="R4720">
        <v>3644.4</v>
      </c>
      <c r="S4720">
        <v>3177.59</v>
      </c>
      <c r="T4720">
        <v>8922.89</v>
      </c>
      <c r="U4720" t="str">
        <f>TEXT(Table1[[#This Row],[Booking_Date]],"mmm")</f>
        <v>Aug</v>
      </c>
      <c r="V4720">
        <f>YEAR(Table1[[#This Row],[Booking_Date]])</f>
        <v>2025</v>
      </c>
      <c r="W4720" t="s">
        <v>48</v>
      </c>
      <c r="X4720" t="str">
        <f>IF(Table1[[#This Row],[Freight_Cost]]&gt;50000,"High","Low")</f>
        <v>High</v>
      </c>
      <c r="Y4720" s="5" t="str">
        <f>IF(Table1[[#This Row],[Profit]]&gt;10000,"Good","Average")</f>
        <v>Average</v>
      </c>
      <c r="Z4720" s="5" t="str" cm="1">
        <f t="array" ref="Z4720">_xlfn.IFS(K4720&lt;=5,"Excellent",K4720&lt;=10,"Good",TRUE,"Delayed")</f>
        <v>Excellent</v>
      </c>
      <c r="AA4720" s="5" t="str">
        <f>_xlfn.XLOOKUP(Table1[[#This Row],[Shipment_ID]],A:A,E:E)</f>
        <v>ONE</v>
      </c>
      <c r="AB4720" s="5">
        <f t="shared" si="73"/>
        <v>8922.89</v>
      </c>
    </row>
    <row r="4721" spans="1:28">
      <c r="A4721" t="s">
        <v>4915</v>
      </c>
      <c r="B4721" s="1">
        <v>45460</v>
      </c>
      <c r="C4721" t="s">
        <v>64</v>
      </c>
      <c r="D4721" t="s">
        <v>108</v>
      </c>
      <c r="E4721" t="s">
        <v>102</v>
      </c>
      <c r="F4721" t="s">
        <v>58</v>
      </c>
      <c r="G4721" t="s">
        <v>52</v>
      </c>
      <c r="H4721">
        <v>26.21</v>
      </c>
      <c r="I4721">
        <v>2557</v>
      </c>
      <c r="J4721">
        <v>102.53</v>
      </c>
      <c r="K4721">
        <v>8</v>
      </c>
      <c r="L4721" t="s">
        <v>44</v>
      </c>
      <c r="M4721" t="s">
        <v>60</v>
      </c>
      <c r="N4721">
        <v>78576.600000000006</v>
      </c>
      <c r="O4721" t="s">
        <v>213</v>
      </c>
      <c r="P4721" t="s">
        <v>54</v>
      </c>
      <c r="Q4721">
        <v>87.91</v>
      </c>
      <c r="R4721">
        <v>6162.4</v>
      </c>
      <c r="S4721">
        <v>3859.16</v>
      </c>
      <c r="T4721">
        <v>11289.78</v>
      </c>
      <c r="U4721" t="str">
        <f>TEXT(Table1[[#This Row],[Booking_Date]],"mmm")</f>
        <v>Jun</v>
      </c>
      <c r="V4721">
        <f>YEAR(Table1[[#This Row],[Booking_Date]])</f>
        <v>2024</v>
      </c>
      <c r="W4721" t="s">
        <v>75</v>
      </c>
      <c r="X4721" t="str">
        <f>IF(Table1[[#This Row],[Freight_Cost]]&gt;50000,"High","Low")</f>
        <v>High</v>
      </c>
      <c r="Y4721" s="5" t="str">
        <f>IF(Table1[[#This Row],[Profit]]&gt;10000,"Good","Average")</f>
        <v>Good</v>
      </c>
      <c r="Z4721" s="5" t="str" cm="1">
        <f t="array" ref="Z4721">_xlfn.IFS(K4721&lt;=5,"Excellent",K4721&lt;=10,"Good",TRUE,"Delayed")</f>
        <v>Good</v>
      </c>
      <c r="AA4721" s="5" t="str">
        <f>_xlfn.XLOOKUP(Table1[[#This Row],[Shipment_ID]],A:A,E:E)</f>
        <v>Maersk</v>
      </c>
      <c r="AB4721" s="5">
        <f t="shared" si="73"/>
        <v>11289.78</v>
      </c>
    </row>
    <row r="4722" spans="1:28">
      <c r="A4722" t="s">
        <v>4916</v>
      </c>
      <c r="B4722" s="1">
        <v>46025</v>
      </c>
      <c r="C4722" t="s">
        <v>64</v>
      </c>
      <c r="D4722" t="s">
        <v>65</v>
      </c>
      <c r="E4722" t="s">
        <v>31</v>
      </c>
      <c r="F4722" t="s">
        <v>58</v>
      </c>
      <c r="G4722" t="s">
        <v>67</v>
      </c>
      <c r="H4722">
        <v>18.82</v>
      </c>
      <c r="I4722">
        <v>2381</v>
      </c>
      <c r="J4722">
        <v>96.6</v>
      </c>
      <c r="K4722">
        <v>7</v>
      </c>
      <c r="L4722" t="s">
        <v>68</v>
      </c>
      <c r="M4722" t="s">
        <v>45</v>
      </c>
      <c r="N4722">
        <v>73102</v>
      </c>
      <c r="O4722" t="s">
        <v>158</v>
      </c>
      <c r="P4722" t="s">
        <v>78</v>
      </c>
      <c r="Q4722">
        <v>85.24</v>
      </c>
      <c r="R4722">
        <v>5514.8</v>
      </c>
      <c r="S4722">
        <v>2269.89</v>
      </c>
      <c r="T4722">
        <v>11169.13</v>
      </c>
      <c r="U4722" t="str">
        <f>TEXT(Table1[[#This Row],[Booking_Date]],"mmm")</f>
        <v>Jan</v>
      </c>
      <c r="V4722">
        <f>YEAR(Table1[[#This Row],[Booking_Date]])</f>
        <v>2026</v>
      </c>
      <c r="W4722" t="s">
        <v>38</v>
      </c>
      <c r="X4722" t="str">
        <f>IF(Table1[[#This Row],[Freight_Cost]]&gt;50000,"High","Low")</f>
        <v>High</v>
      </c>
      <c r="Y4722" s="5" t="str">
        <f>IF(Table1[[#This Row],[Profit]]&gt;10000,"Good","Average")</f>
        <v>Good</v>
      </c>
      <c r="Z4722" s="5" t="str" cm="1">
        <f t="array" ref="Z4722">_xlfn.IFS(K4722&lt;=5,"Excellent",K4722&lt;=10,"Good",TRUE,"Delayed")</f>
        <v>Good</v>
      </c>
      <c r="AA4722" s="5" t="str">
        <f>_xlfn.XLOOKUP(Table1[[#This Row],[Shipment_ID]],A:A,E:E)</f>
        <v>Hapag-Lloyd</v>
      </c>
      <c r="AB4722" s="5">
        <f t="shared" si="73"/>
        <v>11169.13</v>
      </c>
    </row>
    <row r="4723" spans="1:28">
      <c r="A4723" t="s">
        <v>4917</v>
      </c>
      <c r="B4723" s="1">
        <v>45364</v>
      </c>
      <c r="C4723" t="s">
        <v>121</v>
      </c>
      <c r="D4723" t="s">
        <v>41</v>
      </c>
      <c r="E4723" t="s">
        <v>57</v>
      </c>
      <c r="F4723" t="s">
        <v>32</v>
      </c>
      <c r="G4723" t="s">
        <v>43</v>
      </c>
      <c r="H4723">
        <v>16.420000000000002</v>
      </c>
      <c r="I4723">
        <v>2248</v>
      </c>
      <c r="J4723">
        <v>96.75</v>
      </c>
      <c r="K4723">
        <v>6</v>
      </c>
      <c r="L4723" t="s">
        <v>44</v>
      </c>
      <c r="M4723" t="s">
        <v>35</v>
      </c>
      <c r="N4723">
        <v>57364</v>
      </c>
      <c r="O4723" t="s">
        <v>36</v>
      </c>
      <c r="P4723" t="s">
        <v>47</v>
      </c>
      <c r="Q4723">
        <v>86.12</v>
      </c>
      <c r="R4723">
        <v>5152.8</v>
      </c>
      <c r="S4723">
        <v>2084.35</v>
      </c>
      <c r="T4723">
        <v>8310.27</v>
      </c>
      <c r="U4723" t="str">
        <f>TEXT(Table1[[#This Row],[Booking_Date]],"mmm")</f>
        <v>Mar</v>
      </c>
      <c r="V4723">
        <f>YEAR(Table1[[#This Row],[Booking_Date]])</f>
        <v>2024</v>
      </c>
      <c r="W4723" t="s">
        <v>38</v>
      </c>
      <c r="X4723" t="str">
        <f>IF(Table1[[#This Row],[Freight_Cost]]&gt;50000,"High","Low")</f>
        <v>High</v>
      </c>
      <c r="Y4723" s="5" t="str">
        <f>IF(Table1[[#This Row],[Profit]]&gt;10000,"Good","Average")</f>
        <v>Average</v>
      </c>
      <c r="Z4723" s="5" t="str" cm="1">
        <f t="array" ref="Z4723">_xlfn.IFS(K4723&lt;=5,"Excellent",K4723&lt;=10,"Good",TRUE,"Delayed")</f>
        <v>Good</v>
      </c>
      <c r="AA4723" s="5" t="str">
        <f>_xlfn.XLOOKUP(Table1[[#This Row],[Shipment_ID]],A:A,E:E)</f>
        <v>Evergreen</v>
      </c>
      <c r="AB4723" s="5">
        <f t="shared" si="73"/>
        <v>8310.27</v>
      </c>
    </row>
    <row r="4724" spans="1:28">
      <c r="A4724" t="s">
        <v>4918</v>
      </c>
      <c r="B4724" s="1">
        <v>45962</v>
      </c>
      <c r="C4724" t="s">
        <v>40</v>
      </c>
      <c r="D4724" t="s">
        <v>108</v>
      </c>
      <c r="E4724" t="s">
        <v>57</v>
      </c>
      <c r="F4724" t="s">
        <v>32</v>
      </c>
      <c r="G4724" t="s">
        <v>84</v>
      </c>
      <c r="H4724">
        <v>17.510000000000002</v>
      </c>
      <c r="I4724">
        <v>1239</v>
      </c>
      <c r="J4724">
        <v>93.7</v>
      </c>
      <c r="K4724">
        <v>5</v>
      </c>
      <c r="L4724" t="s">
        <v>34</v>
      </c>
      <c r="M4724" t="s">
        <v>35</v>
      </c>
      <c r="N4724">
        <v>50871</v>
      </c>
      <c r="O4724" t="s">
        <v>272</v>
      </c>
      <c r="P4724" t="s">
        <v>62</v>
      </c>
      <c r="Q4724">
        <v>88.22</v>
      </c>
      <c r="R4724">
        <v>3178.4</v>
      </c>
      <c r="S4724">
        <v>2522.69</v>
      </c>
      <c r="T4724">
        <v>6217.29</v>
      </c>
      <c r="U4724" t="str">
        <f>TEXT(Table1[[#This Row],[Booking_Date]],"mmm")</f>
        <v>Nov</v>
      </c>
      <c r="V4724">
        <f>YEAR(Table1[[#This Row],[Booking_Date]])</f>
        <v>2025</v>
      </c>
      <c r="W4724" t="s">
        <v>104</v>
      </c>
      <c r="X4724" t="str">
        <f>IF(Table1[[#This Row],[Freight_Cost]]&gt;50000,"High","Low")</f>
        <v>High</v>
      </c>
      <c r="Y4724" s="5" t="str">
        <f>IF(Table1[[#This Row],[Profit]]&gt;10000,"Good","Average")</f>
        <v>Average</v>
      </c>
      <c r="Z4724" s="5" t="str" cm="1">
        <f t="array" ref="Z4724">_xlfn.IFS(K4724&lt;=5,"Excellent",K4724&lt;=10,"Good",TRUE,"Delayed")</f>
        <v>Excellent</v>
      </c>
      <c r="AA4724" s="5" t="str">
        <f>_xlfn.XLOOKUP(Table1[[#This Row],[Shipment_ID]],A:A,E:E)</f>
        <v>Evergreen</v>
      </c>
      <c r="AB4724" s="5">
        <f t="shared" si="73"/>
        <v>6217.29</v>
      </c>
    </row>
    <row r="4725" spans="1:28">
      <c r="A4725" t="s">
        <v>4919</v>
      </c>
      <c r="B4725" s="1">
        <v>45866</v>
      </c>
      <c r="C4725" t="s">
        <v>40</v>
      </c>
      <c r="D4725" t="s">
        <v>65</v>
      </c>
      <c r="E4725" t="s">
        <v>99</v>
      </c>
      <c r="F4725" t="s">
        <v>58</v>
      </c>
      <c r="G4725" t="s">
        <v>59</v>
      </c>
      <c r="H4725">
        <v>15.22</v>
      </c>
      <c r="I4725">
        <v>849</v>
      </c>
      <c r="J4725">
        <v>101.28</v>
      </c>
      <c r="K4725">
        <v>3</v>
      </c>
      <c r="L4725" t="s">
        <v>68</v>
      </c>
      <c r="M4725" t="s">
        <v>45</v>
      </c>
      <c r="N4725">
        <v>52039.6</v>
      </c>
      <c r="O4725" t="s">
        <v>61</v>
      </c>
      <c r="P4725" t="s">
        <v>37</v>
      </c>
      <c r="Q4725">
        <v>88.66</v>
      </c>
      <c r="R4725">
        <v>2306.8000000000002</v>
      </c>
      <c r="S4725">
        <v>2594.19</v>
      </c>
      <c r="T4725">
        <v>5861.75</v>
      </c>
      <c r="U4725" t="str">
        <f>TEXT(Table1[[#This Row],[Booking_Date]],"mmm")</f>
        <v>Jul</v>
      </c>
      <c r="V4725">
        <f>YEAR(Table1[[#This Row],[Booking_Date]])</f>
        <v>2025</v>
      </c>
      <c r="W4725" t="s">
        <v>48</v>
      </c>
      <c r="X4725" t="str">
        <f>IF(Table1[[#This Row],[Freight_Cost]]&gt;50000,"High","Low")</f>
        <v>High</v>
      </c>
      <c r="Y4725" s="5" t="str">
        <f>IF(Table1[[#This Row],[Profit]]&gt;10000,"Good","Average")</f>
        <v>Average</v>
      </c>
      <c r="Z4725" s="5" t="str" cm="1">
        <f t="array" ref="Z4725">_xlfn.IFS(K4725&lt;=5,"Excellent",K4725&lt;=10,"Good",TRUE,"Delayed")</f>
        <v>Excellent</v>
      </c>
      <c r="AA4725" s="5" t="str">
        <f>_xlfn.XLOOKUP(Table1[[#This Row],[Shipment_ID]],A:A,E:E)</f>
        <v>ONE</v>
      </c>
      <c r="AB4725" s="5">
        <f t="shared" si="73"/>
        <v>5861.75</v>
      </c>
    </row>
    <row r="4726" spans="1:28">
      <c r="A4726" t="s">
        <v>4920</v>
      </c>
      <c r="B4726" s="1">
        <v>45610</v>
      </c>
      <c r="C4726" t="s">
        <v>29</v>
      </c>
      <c r="D4726" t="s">
        <v>51</v>
      </c>
      <c r="E4726" t="s">
        <v>42</v>
      </c>
      <c r="F4726" t="s">
        <v>32</v>
      </c>
      <c r="G4726" t="s">
        <v>52</v>
      </c>
      <c r="H4726">
        <v>16.11</v>
      </c>
      <c r="I4726">
        <v>2486</v>
      </c>
      <c r="J4726">
        <v>85.46</v>
      </c>
      <c r="K4726">
        <v>7</v>
      </c>
      <c r="L4726" t="s">
        <v>34</v>
      </c>
      <c r="M4726" t="s">
        <v>35</v>
      </c>
      <c r="N4726">
        <v>63586.2</v>
      </c>
      <c r="O4726" t="s">
        <v>109</v>
      </c>
      <c r="P4726" t="s">
        <v>47</v>
      </c>
      <c r="Q4726">
        <v>86.75</v>
      </c>
      <c r="R4726">
        <v>5616.4</v>
      </c>
      <c r="S4726">
        <v>4025.13</v>
      </c>
      <c r="T4726">
        <v>9645.2800000000007</v>
      </c>
      <c r="U4726" t="str">
        <f>TEXT(Table1[[#This Row],[Booking_Date]],"mmm")</f>
        <v>Nov</v>
      </c>
      <c r="V4726">
        <f>YEAR(Table1[[#This Row],[Booking_Date]])</f>
        <v>2024</v>
      </c>
      <c r="W4726" t="s">
        <v>104</v>
      </c>
      <c r="X4726" t="str">
        <f>IF(Table1[[#This Row],[Freight_Cost]]&gt;50000,"High","Low")</f>
        <v>High</v>
      </c>
      <c r="Y4726" s="5" t="str">
        <f>IF(Table1[[#This Row],[Profit]]&gt;10000,"Good","Average")</f>
        <v>Average</v>
      </c>
      <c r="Z4726" s="5" t="str" cm="1">
        <f t="array" ref="Z4726">_xlfn.IFS(K4726&lt;=5,"Excellent",K4726&lt;=10,"Good",TRUE,"Delayed")</f>
        <v>Good</v>
      </c>
      <c r="AA4726" s="5" t="str">
        <f>_xlfn.XLOOKUP(Table1[[#This Row],[Shipment_ID]],A:A,E:E)</f>
        <v>CMA CGM</v>
      </c>
      <c r="AB4726" s="5">
        <f t="shared" si="73"/>
        <v>9645.2800000000007</v>
      </c>
    </row>
    <row r="4727" spans="1:28">
      <c r="A4727" t="s">
        <v>4921</v>
      </c>
      <c r="B4727" s="1">
        <v>45800</v>
      </c>
      <c r="C4727" t="s">
        <v>50</v>
      </c>
      <c r="D4727" t="s">
        <v>65</v>
      </c>
      <c r="E4727" t="s">
        <v>66</v>
      </c>
      <c r="F4727" t="s">
        <v>32</v>
      </c>
      <c r="G4727" t="s">
        <v>59</v>
      </c>
      <c r="H4727">
        <v>26.83</v>
      </c>
      <c r="I4727">
        <v>791</v>
      </c>
      <c r="J4727">
        <v>100</v>
      </c>
      <c r="K4727">
        <v>2</v>
      </c>
      <c r="L4727" t="s">
        <v>34</v>
      </c>
      <c r="M4727" t="s">
        <v>45</v>
      </c>
      <c r="N4727">
        <v>52139</v>
      </c>
      <c r="O4727" t="s">
        <v>487</v>
      </c>
      <c r="P4727" t="s">
        <v>74</v>
      </c>
      <c r="Q4727">
        <v>82.46</v>
      </c>
      <c r="R4727">
        <v>2655.2</v>
      </c>
      <c r="S4727">
        <v>4957.8100000000004</v>
      </c>
      <c r="T4727">
        <v>7093.88</v>
      </c>
      <c r="U4727" t="str">
        <f>TEXT(Table1[[#This Row],[Booking_Date]],"mmm")</f>
        <v>May</v>
      </c>
      <c r="V4727">
        <f>YEAR(Table1[[#This Row],[Booking_Date]])</f>
        <v>2025</v>
      </c>
      <c r="W4727" t="s">
        <v>75</v>
      </c>
      <c r="X4727" t="str">
        <f>IF(Table1[[#This Row],[Freight_Cost]]&gt;50000,"High","Low")</f>
        <v>High</v>
      </c>
      <c r="Y4727" s="5" t="str">
        <f>IF(Table1[[#This Row],[Profit]]&gt;10000,"Good","Average")</f>
        <v>Average</v>
      </c>
      <c r="Z4727" s="5" t="str" cm="1">
        <f t="array" ref="Z4727">_xlfn.IFS(K4727&lt;=5,"Excellent",K4727&lt;=10,"Good",TRUE,"Delayed")</f>
        <v>Excellent</v>
      </c>
      <c r="AA4727" s="5" t="str">
        <f>_xlfn.XLOOKUP(Table1[[#This Row],[Shipment_ID]],A:A,E:E)</f>
        <v>COSCO</v>
      </c>
      <c r="AB4727" s="5">
        <f t="shared" si="73"/>
        <v>7093.88</v>
      </c>
    </row>
    <row r="4728" spans="1:28">
      <c r="A4728" t="s">
        <v>4922</v>
      </c>
      <c r="B4728" s="1">
        <v>45525</v>
      </c>
      <c r="C4728" t="s">
        <v>29</v>
      </c>
      <c r="D4728" t="s">
        <v>30</v>
      </c>
      <c r="E4728" t="s">
        <v>42</v>
      </c>
      <c r="F4728" t="s">
        <v>32</v>
      </c>
      <c r="G4728" t="s">
        <v>43</v>
      </c>
      <c r="H4728">
        <v>13.65</v>
      </c>
      <c r="I4728">
        <v>2745</v>
      </c>
      <c r="J4728">
        <v>93.17</v>
      </c>
      <c r="K4728">
        <v>6</v>
      </c>
      <c r="L4728" t="s">
        <v>44</v>
      </c>
      <c r="M4728" t="s">
        <v>60</v>
      </c>
      <c r="N4728">
        <v>56405.4</v>
      </c>
      <c r="O4728" t="s">
        <v>116</v>
      </c>
      <c r="P4728" t="s">
        <v>70</v>
      </c>
      <c r="Q4728">
        <v>85.03</v>
      </c>
      <c r="R4728">
        <v>6036</v>
      </c>
      <c r="S4728">
        <v>2370.88</v>
      </c>
      <c r="T4728">
        <v>6699.51</v>
      </c>
      <c r="U4728" t="str">
        <f>TEXT(Table1[[#This Row],[Booking_Date]],"mmm")</f>
        <v>Aug</v>
      </c>
      <c r="V4728">
        <f>YEAR(Table1[[#This Row],[Booking_Date]])</f>
        <v>2024</v>
      </c>
      <c r="W4728" t="s">
        <v>48</v>
      </c>
      <c r="X4728" t="str">
        <f>IF(Table1[[#This Row],[Freight_Cost]]&gt;50000,"High","Low")</f>
        <v>High</v>
      </c>
      <c r="Y4728" s="5" t="str">
        <f>IF(Table1[[#This Row],[Profit]]&gt;10000,"Good","Average")</f>
        <v>Average</v>
      </c>
      <c r="Z4728" s="5" t="str" cm="1">
        <f t="array" ref="Z4728">_xlfn.IFS(K4728&lt;=5,"Excellent",K4728&lt;=10,"Good",TRUE,"Delayed")</f>
        <v>Good</v>
      </c>
      <c r="AA4728" s="5" t="str">
        <f>_xlfn.XLOOKUP(Table1[[#This Row],[Shipment_ID]],A:A,E:E)</f>
        <v>CMA CGM</v>
      </c>
      <c r="AB4728" s="5">
        <f t="shared" si="73"/>
        <v>6699.51</v>
      </c>
    </row>
    <row r="4729" spans="1:28">
      <c r="A4729" t="s">
        <v>4923</v>
      </c>
      <c r="B4729" s="1">
        <v>45784</v>
      </c>
      <c r="C4729" t="s">
        <v>89</v>
      </c>
      <c r="D4729" t="s">
        <v>82</v>
      </c>
      <c r="E4729" t="s">
        <v>31</v>
      </c>
      <c r="F4729" t="s">
        <v>32</v>
      </c>
      <c r="G4729" t="s">
        <v>43</v>
      </c>
      <c r="H4729">
        <v>18.12</v>
      </c>
      <c r="I4729">
        <v>2256</v>
      </c>
      <c r="J4729">
        <v>94.82</v>
      </c>
      <c r="K4729">
        <v>7</v>
      </c>
      <c r="L4729" t="s">
        <v>44</v>
      </c>
      <c r="M4729" t="s">
        <v>60</v>
      </c>
      <c r="N4729">
        <v>54758.400000000001</v>
      </c>
      <c r="O4729" t="s">
        <v>336</v>
      </c>
      <c r="P4729" t="s">
        <v>70</v>
      </c>
      <c r="Q4729">
        <v>81.13</v>
      </c>
      <c r="R4729">
        <v>5236.8</v>
      </c>
      <c r="S4729">
        <v>1623.86</v>
      </c>
      <c r="T4729">
        <v>5281.49</v>
      </c>
      <c r="U4729" t="str">
        <f>TEXT(Table1[[#This Row],[Booking_Date]],"mmm")</f>
        <v>May</v>
      </c>
      <c r="V4729">
        <f>YEAR(Table1[[#This Row],[Booking_Date]])</f>
        <v>2025</v>
      </c>
      <c r="W4729" t="s">
        <v>75</v>
      </c>
      <c r="X4729" t="str">
        <f>IF(Table1[[#This Row],[Freight_Cost]]&gt;50000,"High","Low")</f>
        <v>High</v>
      </c>
      <c r="Y4729" s="5" t="str">
        <f>IF(Table1[[#This Row],[Profit]]&gt;10000,"Good","Average")</f>
        <v>Average</v>
      </c>
      <c r="Z4729" s="5" t="str" cm="1">
        <f t="array" ref="Z4729">_xlfn.IFS(K4729&lt;=5,"Excellent",K4729&lt;=10,"Good",TRUE,"Delayed")</f>
        <v>Good</v>
      </c>
      <c r="AA4729" s="5" t="str">
        <f>_xlfn.XLOOKUP(Table1[[#This Row],[Shipment_ID]],A:A,E:E)</f>
        <v>Hapag-Lloyd</v>
      </c>
      <c r="AB4729" s="5">
        <f t="shared" si="73"/>
        <v>5281.49</v>
      </c>
    </row>
    <row r="4730" spans="1:28">
      <c r="A4730" t="s">
        <v>4924</v>
      </c>
      <c r="B4730" s="1">
        <v>46038</v>
      </c>
      <c r="C4730" t="s">
        <v>64</v>
      </c>
      <c r="D4730" t="s">
        <v>65</v>
      </c>
      <c r="E4730" t="s">
        <v>66</v>
      </c>
      <c r="F4730" t="s">
        <v>58</v>
      </c>
      <c r="G4730" t="s">
        <v>84</v>
      </c>
      <c r="H4730">
        <v>21.47</v>
      </c>
      <c r="I4730">
        <v>355</v>
      </c>
      <c r="J4730">
        <v>104.78</v>
      </c>
      <c r="K4730">
        <v>2</v>
      </c>
      <c r="L4730" t="s">
        <v>34</v>
      </c>
      <c r="M4730" t="s">
        <v>45</v>
      </c>
      <c r="N4730">
        <v>54656.6</v>
      </c>
      <c r="O4730" t="s">
        <v>272</v>
      </c>
      <c r="P4730" t="s">
        <v>47</v>
      </c>
      <c r="Q4730">
        <v>83.29</v>
      </c>
      <c r="R4730">
        <v>1568.8</v>
      </c>
      <c r="S4730">
        <v>1943.24</v>
      </c>
      <c r="T4730">
        <v>8481.34</v>
      </c>
      <c r="U4730" t="str">
        <f>TEXT(Table1[[#This Row],[Booking_Date]],"mmm")</f>
        <v>Jan</v>
      </c>
      <c r="V4730">
        <f>YEAR(Table1[[#This Row],[Booking_Date]])</f>
        <v>2026</v>
      </c>
      <c r="W4730" t="s">
        <v>38</v>
      </c>
      <c r="X4730" t="str">
        <f>IF(Table1[[#This Row],[Freight_Cost]]&gt;50000,"High","Low")</f>
        <v>High</v>
      </c>
      <c r="Y4730" s="5" t="str">
        <f>IF(Table1[[#This Row],[Profit]]&gt;10000,"Good","Average")</f>
        <v>Average</v>
      </c>
      <c r="Z4730" s="5" t="str" cm="1">
        <f t="array" ref="Z4730">_xlfn.IFS(K4730&lt;=5,"Excellent",K4730&lt;=10,"Good",TRUE,"Delayed")</f>
        <v>Excellent</v>
      </c>
      <c r="AA4730" s="5" t="str">
        <f>_xlfn.XLOOKUP(Table1[[#This Row],[Shipment_ID]],A:A,E:E)</f>
        <v>COSCO</v>
      </c>
      <c r="AB4730" s="5">
        <f t="shared" si="73"/>
        <v>8481.34</v>
      </c>
    </row>
    <row r="4731" spans="1:28">
      <c r="A4731" t="s">
        <v>4925</v>
      </c>
      <c r="B4731" s="1">
        <v>45867</v>
      </c>
      <c r="C4731" t="s">
        <v>40</v>
      </c>
      <c r="D4731" t="s">
        <v>30</v>
      </c>
      <c r="E4731" t="s">
        <v>102</v>
      </c>
      <c r="F4731" t="s">
        <v>58</v>
      </c>
      <c r="G4731" t="s">
        <v>59</v>
      </c>
      <c r="H4731">
        <v>12.95</v>
      </c>
      <c r="I4731">
        <v>2762</v>
      </c>
      <c r="J4731">
        <v>87.52</v>
      </c>
      <c r="K4731">
        <v>7</v>
      </c>
      <c r="L4731" t="s">
        <v>34</v>
      </c>
      <c r="M4731" t="s">
        <v>60</v>
      </c>
      <c r="N4731">
        <v>72301.399999999994</v>
      </c>
      <c r="O4731" t="s">
        <v>686</v>
      </c>
      <c r="P4731" t="s">
        <v>47</v>
      </c>
      <c r="Q4731">
        <v>83.33</v>
      </c>
      <c r="R4731">
        <v>6042</v>
      </c>
      <c r="S4731">
        <v>4272.96</v>
      </c>
      <c r="T4731">
        <v>9697.17</v>
      </c>
      <c r="U4731" t="str">
        <f>TEXT(Table1[[#This Row],[Booking_Date]],"mmm")</f>
        <v>Jul</v>
      </c>
      <c r="V4731">
        <f>YEAR(Table1[[#This Row],[Booking_Date]])</f>
        <v>2025</v>
      </c>
      <c r="W4731" t="s">
        <v>48</v>
      </c>
      <c r="X4731" t="str">
        <f>IF(Table1[[#This Row],[Freight_Cost]]&gt;50000,"High","Low")</f>
        <v>High</v>
      </c>
      <c r="Y4731" s="5" t="str">
        <f>IF(Table1[[#This Row],[Profit]]&gt;10000,"Good","Average")</f>
        <v>Average</v>
      </c>
      <c r="Z4731" s="5" t="str" cm="1">
        <f t="array" ref="Z4731">_xlfn.IFS(K4731&lt;=5,"Excellent",K4731&lt;=10,"Good",TRUE,"Delayed")</f>
        <v>Good</v>
      </c>
      <c r="AA4731" s="5" t="str">
        <f>_xlfn.XLOOKUP(Table1[[#This Row],[Shipment_ID]],A:A,E:E)</f>
        <v>Maersk</v>
      </c>
      <c r="AB4731" s="5">
        <f t="shared" si="73"/>
        <v>9697.17</v>
      </c>
    </row>
    <row r="4732" spans="1:28">
      <c r="A4732" t="s">
        <v>4926</v>
      </c>
      <c r="B4732" s="1">
        <v>45381</v>
      </c>
      <c r="C4732" t="s">
        <v>115</v>
      </c>
      <c r="D4732" t="s">
        <v>82</v>
      </c>
      <c r="E4732" t="s">
        <v>83</v>
      </c>
      <c r="F4732" t="s">
        <v>58</v>
      </c>
      <c r="G4732" t="s">
        <v>33</v>
      </c>
      <c r="H4732">
        <v>13.12</v>
      </c>
      <c r="I4732">
        <v>1939</v>
      </c>
      <c r="J4732">
        <v>95.57</v>
      </c>
      <c r="K4732">
        <v>5</v>
      </c>
      <c r="L4732" t="s">
        <v>68</v>
      </c>
      <c r="M4732" t="s">
        <v>60</v>
      </c>
      <c r="N4732">
        <v>61044.4</v>
      </c>
      <c r="O4732" t="s">
        <v>118</v>
      </c>
      <c r="P4732" t="s">
        <v>47</v>
      </c>
      <c r="Q4732">
        <v>87.44</v>
      </c>
      <c r="R4732">
        <v>4402.8</v>
      </c>
      <c r="S4732">
        <v>3725.05</v>
      </c>
      <c r="T4732">
        <v>7150.98</v>
      </c>
      <c r="U4732" t="str">
        <f>TEXT(Table1[[#This Row],[Booking_Date]],"mmm")</f>
        <v>Mar</v>
      </c>
      <c r="V4732">
        <f>YEAR(Table1[[#This Row],[Booking_Date]])</f>
        <v>2024</v>
      </c>
      <c r="W4732" t="s">
        <v>38</v>
      </c>
      <c r="X4732" t="str">
        <f>IF(Table1[[#This Row],[Freight_Cost]]&gt;50000,"High","Low")</f>
        <v>High</v>
      </c>
      <c r="Y4732" s="5" t="str">
        <f>IF(Table1[[#This Row],[Profit]]&gt;10000,"Good","Average")</f>
        <v>Average</v>
      </c>
      <c r="Z4732" s="5" t="str" cm="1">
        <f t="array" ref="Z4732">_xlfn.IFS(K4732&lt;=5,"Excellent",K4732&lt;=10,"Good",TRUE,"Delayed")</f>
        <v>Excellent</v>
      </c>
      <c r="AA4732" s="5" t="str">
        <f>_xlfn.XLOOKUP(Table1[[#This Row],[Shipment_ID]],A:A,E:E)</f>
        <v>MSC</v>
      </c>
      <c r="AB4732" s="5">
        <f t="shared" si="73"/>
        <v>7150.98</v>
      </c>
    </row>
    <row r="4733" spans="1:28">
      <c r="A4733" t="s">
        <v>4927</v>
      </c>
      <c r="B4733" s="1">
        <v>45599</v>
      </c>
      <c r="C4733" t="s">
        <v>29</v>
      </c>
      <c r="D4733" t="s">
        <v>108</v>
      </c>
      <c r="E4733" t="s">
        <v>66</v>
      </c>
      <c r="F4733" t="s">
        <v>32</v>
      </c>
      <c r="G4733" t="s">
        <v>84</v>
      </c>
      <c r="H4733">
        <v>19.72</v>
      </c>
      <c r="I4733">
        <v>752</v>
      </c>
      <c r="J4733">
        <v>92.46</v>
      </c>
      <c r="K4733">
        <v>2</v>
      </c>
      <c r="L4733" t="s">
        <v>44</v>
      </c>
      <c r="M4733" t="s">
        <v>60</v>
      </c>
      <c r="N4733">
        <v>37867.199999999997</v>
      </c>
      <c r="O4733" t="s">
        <v>168</v>
      </c>
      <c r="P4733" t="s">
        <v>37</v>
      </c>
      <c r="Q4733">
        <v>81.72</v>
      </c>
      <c r="R4733">
        <v>2292.8000000000002</v>
      </c>
      <c r="S4733">
        <v>3204.22</v>
      </c>
      <c r="T4733">
        <v>5017.1099999999997</v>
      </c>
      <c r="U4733" t="str">
        <f>TEXT(Table1[[#This Row],[Booking_Date]],"mmm")</f>
        <v>Nov</v>
      </c>
      <c r="V4733">
        <f>YEAR(Table1[[#This Row],[Booking_Date]])</f>
        <v>2024</v>
      </c>
      <c r="W4733" t="s">
        <v>104</v>
      </c>
      <c r="X4733" t="str">
        <f>IF(Table1[[#This Row],[Freight_Cost]]&gt;50000,"High","Low")</f>
        <v>Low</v>
      </c>
      <c r="Y4733" s="5" t="str">
        <f>IF(Table1[[#This Row],[Profit]]&gt;10000,"Good","Average")</f>
        <v>Average</v>
      </c>
      <c r="Z4733" s="5" t="str" cm="1">
        <f t="array" ref="Z4733">_xlfn.IFS(K4733&lt;=5,"Excellent",K4733&lt;=10,"Good",TRUE,"Delayed")</f>
        <v>Excellent</v>
      </c>
      <c r="AA4733" s="5" t="str">
        <f>_xlfn.XLOOKUP(Table1[[#This Row],[Shipment_ID]],A:A,E:E)</f>
        <v>COSCO</v>
      </c>
      <c r="AB4733" s="5">
        <f t="shared" si="73"/>
        <v>5017.1099999999997</v>
      </c>
    </row>
    <row r="4734" spans="1:28">
      <c r="A4734" t="s">
        <v>4928</v>
      </c>
      <c r="B4734" s="1">
        <v>45693</v>
      </c>
      <c r="C4734" t="s">
        <v>50</v>
      </c>
      <c r="D4734" t="s">
        <v>108</v>
      </c>
      <c r="E4734" t="s">
        <v>102</v>
      </c>
      <c r="F4734" t="s">
        <v>58</v>
      </c>
      <c r="G4734" t="s">
        <v>67</v>
      </c>
      <c r="H4734">
        <v>20.27</v>
      </c>
      <c r="I4734">
        <v>2232</v>
      </c>
      <c r="J4734">
        <v>92.57</v>
      </c>
      <c r="K4734">
        <v>6</v>
      </c>
      <c r="L4734" t="s">
        <v>68</v>
      </c>
      <c r="M4734" t="s">
        <v>45</v>
      </c>
      <c r="N4734">
        <v>72135.399999999994</v>
      </c>
      <c r="O4734" t="s">
        <v>483</v>
      </c>
      <c r="P4734" t="s">
        <v>62</v>
      </c>
      <c r="Q4734">
        <v>81.62</v>
      </c>
      <c r="R4734">
        <v>5274.8</v>
      </c>
      <c r="S4734">
        <v>4955.8999999999996</v>
      </c>
      <c r="T4734">
        <v>10925.07</v>
      </c>
      <c r="U4734" t="str">
        <f>TEXT(Table1[[#This Row],[Booking_Date]],"mmm")</f>
        <v>Feb</v>
      </c>
      <c r="V4734">
        <f>YEAR(Table1[[#This Row],[Booking_Date]])</f>
        <v>2025</v>
      </c>
      <c r="W4734" t="s">
        <v>38</v>
      </c>
      <c r="X4734" t="str">
        <f>IF(Table1[[#This Row],[Freight_Cost]]&gt;50000,"High","Low")</f>
        <v>High</v>
      </c>
      <c r="Y4734" s="5" t="str">
        <f>IF(Table1[[#This Row],[Profit]]&gt;10000,"Good","Average")</f>
        <v>Good</v>
      </c>
      <c r="Z4734" s="5" t="str" cm="1">
        <f t="array" ref="Z4734">_xlfn.IFS(K4734&lt;=5,"Excellent",K4734&lt;=10,"Good",TRUE,"Delayed")</f>
        <v>Good</v>
      </c>
      <c r="AA4734" s="5" t="str">
        <f>_xlfn.XLOOKUP(Table1[[#This Row],[Shipment_ID]],A:A,E:E)</f>
        <v>Maersk</v>
      </c>
      <c r="AB4734" s="5">
        <f t="shared" si="73"/>
        <v>10925.07</v>
      </c>
    </row>
    <row r="4735" spans="1:28">
      <c r="A4735" t="s">
        <v>4929</v>
      </c>
      <c r="B4735" s="1">
        <v>46035</v>
      </c>
      <c r="C4735" t="s">
        <v>115</v>
      </c>
      <c r="D4735" t="s">
        <v>56</v>
      </c>
      <c r="E4735" t="s">
        <v>99</v>
      </c>
      <c r="F4735" t="s">
        <v>58</v>
      </c>
      <c r="G4735" t="s">
        <v>43</v>
      </c>
      <c r="H4735">
        <v>22.54</v>
      </c>
      <c r="I4735">
        <v>417</v>
      </c>
      <c r="J4735">
        <v>91.08</v>
      </c>
      <c r="K4735">
        <v>2</v>
      </c>
      <c r="L4735" t="s">
        <v>44</v>
      </c>
      <c r="M4735" t="s">
        <v>60</v>
      </c>
      <c r="N4735">
        <v>48219.6</v>
      </c>
      <c r="O4735" t="s">
        <v>354</v>
      </c>
      <c r="P4735" t="s">
        <v>70</v>
      </c>
      <c r="Q4735">
        <v>81.849999999999994</v>
      </c>
      <c r="R4735">
        <v>1735.6</v>
      </c>
      <c r="S4735">
        <v>2680.55</v>
      </c>
      <c r="T4735">
        <v>5351.97</v>
      </c>
      <c r="U4735" t="str">
        <f>TEXT(Table1[[#This Row],[Booking_Date]],"mmm")</f>
        <v>Jan</v>
      </c>
      <c r="V4735">
        <f>YEAR(Table1[[#This Row],[Booking_Date]])</f>
        <v>2026</v>
      </c>
      <c r="W4735" t="s">
        <v>38</v>
      </c>
      <c r="X4735" t="str">
        <f>IF(Table1[[#This Row],[Freight_Cost]]&gt;50000,"High","Low")</f>
        <v>Low</v>
      </c>
      <c r="Y4735" s="5" t="str">
        <f>IF(Table1[[#This Row],[Profit]]&gt;10000,"Good","Average")</f>
        <v>Average</v>
      </c>
      <c r="Z4735" s="5" t="str" cm="1">
        <f t="array" ref="Z4735">_xlfn.IFS(K4735&lt;=5,"Excellent",K4735&lt;=10,"Good",TRUE,"Delayed")</f>
        <v>Excellent</v>
      </c>
      <c r="AA4735" s="5" t="str">
        <f>_xlfn.XLOOKUP(Table1[[#This Row],[Shipment_ID]],A:A,E:E)</f>
        <v>ONE</v>
      </c>
      <c r="AB4735" s="5">
        <f t="shared" si="73"/>
        <v>5351.97</v>
      </c>
    </row>
    <row r="4736" spans="1:28">
      <c r="A4736" t="s">
        <v>4930</v>
      </c>
      <c r="B4736" s="1">
        <v>45369</v>
      </c>
      <c r="C4736" t="s">
        <v>115</v>
      </c>
      <c r="D4736" t="s">
        <v>108</v>
      </c>
      <c r="E4736" t="s">
        <v>99</v>
      </c>
      <c r="F4736" t="s">
        <v>32</v>
      </c>
      <c r="G4736" t="s">
        <v>33</v>
      </c>
      <c r="H4736">
        <v>19.98</v>
      </c>
      <c r="I4736">
        <v>838</v>
      </c>
      <c r="J4736">
        <v>94.03</v>
      </c>
      <c r="K4736">
        <v>3</v>
      </c>
      <c r="L4736" t="s">
        <v>34</v>
      </c>
      <c r="M4736" t="s">
        <v>45</v>
      </c>
      <c r="N4736">
        <v>45821.599999999999</v>
      </c>
      <c r="O4736" t="s">
        <v>385</v>
      </c>
      <c r="P4736" t="s">
        <v>62</v>
      </c>
      <c r="Q4736">
        <v>88.39</v>
      </c>
      <c r="R4736">
        <v>2475.1999999999998</v>
      </c>
      <c r="S4736">
        <v>3322.81</v>
      </c>
      <c r="T4736">
        <v>4277.7299999999996</v>
      </c>
      <c r="U4736" t="str">
        <f>TEXT(Table1[[#This Row],[Booking_Date]],"mmm")</f>
        <v>Mar</v>
      </c>
      <c r="V4736">
        <f>YEAR(Table1[[#This Row],[Booking_Date]])</f>
        <v>2024</v>
      </c>
      <c r="W4736" t="s">
        <v>38</v>
      </c>
      <c r="X4736" t="str">
        <f>IF(Table1[[#This Row],[Freight_Cost]]&gt;50000,"High","Low")</f>
        <v>Low</v>
      </c>
      <c r="Y4736" s="5" t="str">
        <f>IF(Table1[[#This Row],[Profit]]&gt;10000,"Good","Average")</f>
        <v>Average</v>
      </c>
      <c r="Z4736" s="5" t="str" cm="1">
        <f t="array" ref="Z4736">_xlfn.IFS(K4736&lt;=5,"Excellent",K4736&lt;=10,"Good",TRUE,"Delayed")</f>
        <v>Excellent</v>
      </c>
      <c r="AA4736" s="5" t="str">
        <f>_xlfn.XLOOKUP(Table1[[#This Row],[Shipment_ID]],A:A,E:E)</f>
        <v>ONE</v>
      </c>
      <c r="AB4736" s="5">
        <f t="shared" si="73"/>
        <v>4277.7299999999996</v>
      </c>
    </row>
    <row r="4737" spans="1:28">
      <c r="A4737" t="s">
        <v>4931</v>
      </c>
      <c r="B4737" s="1">
        <v>45665</v>
      </c>
      <c r="C4737" t="s">
        <v>50</v>
      </c>
      <c r="D4737" t="s">
        <v>65</v>
      </c>
      <c r="E4737" t="s">
        <v>57</v>
      </c>
      <c r="F4737" t="s">
        <v>58</v>
      </c>
      <c r="G4737" t="s">
        <v>59</v>
      </c>
      <c r="H4737">
        <v>20.13</v>
      </c>
      <c r="I4737">
        <v>1574</v>
      </c>
      <c r="J4737">
        <v>98.13</v>
      </c>
      <c r="K4737">
        <v>3</v>
      </c>
      <c r="L4737" t="s">
        <v>44</v>
      </c>
      <c r="M4737" t="s">
        <v>35</v>
      </c>
      <c r="N4737">
        <v>64780.6</v>
      </c>
      <c r="O4737" t="s">
        <v>73</v>
      </c>
      <c r="P4737" t="s">
        <v>47</v>
      </c>
      <c r="Q4737">
        <v>85.43</v>
      </c>
      <c r="R4737">
        <v>3953.2</v>
      </c>
      <c r="S4737">
        <v>2570.6799999999998</v>
      </c>
      <c r="T4737">
        <v>5884.42</v>
      </c>
      <c r="U4737" t="str">
        <f>TEXT(Table1[[#This Row],[Booking_Date]],"mmm")</f>
        <v>Jan</v>
      </c>
      <c r="V4737">
        <f>YEAR(Table1[[#This Row],[Booking_Date]])</f>
        <v>2025</v>
      </c>
      <c r="W4737" t="s">
        <v>38</v>
      </c>
      <c r="X4737" t="str">
        <f>IF(Table1[[#This Row],[Freight_Cost]]&gt;50000,"High","Low")</f>
        <v>High</v>
      </c>
      <c r="Y4737" s="5" t="str">
        <f>IF(Table1[[#This Row],[Profit]]&gt;10000,"Good","Average")</f>
        <v>Average</v>
      </c>
      <c r="Z4737" s="5" t="str" cm="1">
        <f t="array" ref="Z4737">_xlfn.IFS(K4737&lt;=5,"Excellent",K4737&lt;=10,"Good",TRUE,"Delayed")</f>
        <v>Excellent</v>
      </c>
      <c r="AA4737" s="5" t="str">
        <f>_xlfn.XLOOKUP(Table1[[#This Row],[Shipment_ID]],A:A,E:E)</f>
        <v>Evergreen</v>
      </c>
      <c r="AB4737" s="5">
        <f t="shared" si="73"/>
        <v>5884.42</v>
      </c>
    </row>
    <row r="4738" spans="1:28">
      <c r="A4738" t="s">
        <v>4932</v>
      </c>
      <c r="B4738" s="1">
        <v>45956</v>
      </c>
      <c r="C4738" t="s">
        <v>40</v>
      </c>
      <c r="D4738" t="s">
        <v>56</v>
      </c>
      <c r="E4738" t="s">
        <v>83</v>
      </c>
      <c r="F4738" t="s">
        <v>58</v>
      </c>
      <c r="G4738" t="s">
        <v>43</v>
      </c>
      <c r="H4738">
        <v>21.04</v>
      </c>
      <c r="I4738">
        <v>1036</v>
      </c>
      <c r="J4738">
        <v>92.13</v>
      </c>
      <c r="K4738">
        <v>4</v>
      </c>
      <c r="L4738" t="s">
        <v>34</v>
      </c>
      <c r="M4738" t="s">
        <v>60</v>
      </c>
      <c r="N4738">
        <v>59423.6</v>
      </c>
      <c r="O4738" t="s">
        <v>454</v>
      </c>
      <c r="P4738" t="s">
        <v>47</v>
      </c>
      <c r="Q4738">
        <v>86.9</v>
      </c>
      <c r="R4738">
        <v>2913.6</v>
      </c>
      <c r="S4738">
        <v>2419.39</v>
      </c>
      <c r="T4738">
        <v>5267.65</v>
      </c>
      <c r="U4738" t="str">
        <f>TEXT(Table1[[#This Row],[Booking_Date]],"mmm")</f>
        <v>Oct</v>
      </c>
      <c r="V4738">
        <f>YEAR(Table1[[#This Row],[Booking_Date]])</f>
        <v>2025</v>
      </c>
      <c r="W4738" t="s">
        <v>104</v>
      </c>
      <c r="X4738" t="str">
        <f>IF(Table1[[#This Row],[Freight_Cost]]&gt;50000,"High","Low")</f>
        <v>High</v>
      </c>
      <c r="Y4738" s="5" t="str">
        <f>IF(Table1[[#This Row],[Profit]]&gt;10000,"Good","Average")</f>
        <v>Average</v>
      </c>
      <c r="Z4738" s="5" t="str" cm="1">
        <f t="array" ref="Z4738">_xlfn.IFS(K4738&lt;=5,"Excellent",K4738&lt;=10,"Good",TRUE,"Delayed")</f>
        <v>Excellent</v>
      </c>
      <c r="AA4738" s="5" t="str">
        <f>_xlfn.XLOOKUP(Table1[[#This Row],[Shipment_ID]],A:A,E:E)</f>
        <v>MSC</v>
      </c>
      <c r="AB4738" s="5">
        <f t="shared" ref="AB4738:AB4801" si="74">INDEX(T:T,MATCH(A4738,A:A,0))</f>
        <v>5267.65</v>
      </c>
    </row>
    <row r="4739" spans="1:28">
      <c r="A4739" t="s">
        <v>4933</v>
      </c>
      <c r="B4739" s="1">
        <v>45598</v>
      </c>
      <c r="C4739" t="s">
        <v>121</v>
      </c>
      <c r="D4739" t="s">
        <v>82</v>
      </c>
      <c r="E4739" t="s">
        <v>66</v>
      </c>
      <c r="F4739" t="s">
        <v>32</v>
      </c>
      <c r="G4739" t="s">
        <v>52</v>
      </c>
      <c r="H4739">
        <v>13.94</v>
      </c>
      <c r="I4739">
        <v>988</v>
      </c>
      <c r="J4739">
        <v>91.29</v>
      </c>
      <c r="K4739">
        <v>3</v>
      </c>
      <c r="L4739" t="s">
        <v>44</v>
      </c>
      <c r="M4739" t="s">
        <v>45</v>
      </c>
      <c r="N4739">
        <v>36856.800000000003</v>
      </c>
      <c r="O4739" t="s">
        <v>598</v>
      </c>
      <c r="P4739" t="s">
        <v>70</v>
      </c>
      <c r="Q4739">
        <v>87.25</v>
      </c>
      <c r="R4739">
        <v>2533.6</v>
      </c>
      <c r="S4739">
        <v>4401.71</v>
      </c>
      <c r="T4739">
        <v>5125.55</v>
      </c>
      <c r="U4739" t="str">
        <f>TEXT(Table1[[#This Row],[Booking_Date]],"mmm")</f>
        <v>Nov</v>
      </c>
      <c r="V4739">
        <f>YEAR(Table1[[#This Row],[Booking_Date]])</f>
        <v>2024</v>
      </c>
      <c r="W4739" t="s">
        <v>104</v>
      </c>
      <c r="X4739" t="str">
        <f>IF(Table1[[#This Row],[Freight_Cost]]&gt;50000,"High","Low")</f>
        <v>Low</v>
      </c>
      <c r="Y4739" s="5" t="str">
        <f>IF(Table1[[#This Row],[Profit]]&gt;10000,"Good","Average")</f>
        <v>Average</v>
      </c>
      <c r="Z4739" s="5" t="str" cm="1">
        <f t="array" ref="Z4739">_xlfn.IFS(K4739&lt;=5,"Excellent",K4739&lt;=10,"Good",TRUE,"Delayed")</f>
        <v>Excellent</v>
      </c>
      <c r="AA4739" s="5" t="str">
        <f>_xlfn.XLOOKUP(Table1[[#This Row],[Shipment_ID]],A:A,E:E)</f>
        <v>COSCO</v>
      </c>
      <c r="AB4739" s="5">
        <f t="shared" si="74"/>
        <v>5125.55</v>
      </c>
    </row>
    <row r="4740" spans="1:28">
      <c r="A4740" t="s">
        <v>4934</v>
      </c>
      <c r="B4740" s="1">
        <v>46189</v>
      </c>
      <c r="C4740" t="s">
        <v>115</v>
      </c>
      <c r="D4740" t="s">
        <v>72</v>
      </c>
      <c r="E4740" t="s">
        <v>66</v>
      </c>
      <c r="F4740" t="s">
        <v>32</v>
      </c>
      <c r="G4740" t="s">
        <v>59</v>
      </c>
      <c r="H4740">
        <v>19.95</v>
      </c>
      <c r="I4740">
        <v>1270</v>
      </c>
      <c r="J4740">
        <v>101.85</v>
      </c>
      <c r="K4740">
        <v>5</v>
      </c>
      <c r="L4740" t="s">
        <v>34</v>
      </c>
      <c r="M4740" t="s">
        <v>60</v>
      </c>
      <c r="N4740">
        <v>50417</v>
      </c>
      <c r="O4740" t="s">
        <v>148</v>
      </c>
      <c r="P4740" t="s">
        <v>54</v>
      </c>
      <c r="Q4740">
        <v>86.77</v>
      </c>
      <c r="R4740">
        <v>3338</v>
      </c>
      <c r="S4740">
        <v>2941.17</v>
      </c>
      <c r="T4740">
        <v>4960.12</v>
      </c>
      <c r="U4740" t="str">
        <f>TEXT(Table1[[#This Row],[Booking_Date]],"mmm")</f>
        <v>Jun</v>
      </c>
      <c r="V4740">
        <f>YEAR(Table1[[#This Row],[Booking_Date]])</f>
        <v>2026</v>
      </c>
      <c r="W4740" t="s">
        <v>75</v>
      </c>
      <c r="X4740" t="str">
        <f>IF(Table1[[#This Row],[Freight_Cost]]&gt;50000,"High","Low")</f>
        <v>High</v>
      </c>
      <c r="Y4740" s="5" t="str">
        <f>IF(Table1[[#This Row],[Profit]]&gt;10000,"Good","Average")</f>
        <v>Average</v>
      </c>
      <c r="Z4740" s="5" t="str" cm="1">
        <f t="array" ref="Z4740">_xlfn.IFS(K4740&lt;=5,"Excellent",K4740&lt;=10,"Good",TRUE,"Delayed")</f>
        <v>Excellent</v>
      </c>
      <c r="AA4740" s="5" t="str">
        <f>_xlfn.XLOOKUP(Table1[[#This Row],[Shipment_ID]],A:A,E:E)</f>
        <v>COSCO</v>
      </c>
      <c r="AB4740" s="5">
        <f t="shared" si="74"/>
        <v>4960.12</v>
      </c>
    </row>
    <row r="4741" spans="1:28">
      <c r="A4741" t="s">
        <v>4935</v>
      </c>
      <c r="B4741" s="1">
        <v>45633</v>
      </c>
      <c r="C4741" t="s">
        <v>50</v>
      </c>
      <c r="D4741" t="s">
        <v>72</v>
      </c>
      <c r="E4741" t="s">
        <v>83</v>
      </c>
      <c r="F4741" t="s">
        <v>32</v>
      </c>
      <c r="G4741" t="s">
        <v>52</v>
      </c>
      <c r="H4741">
        <v>14.41</v>
      </c>
      <c r="I4741">
        <v>1451</v>
      </c>
      <c r="J4741">
        <v>100.84</v>
      </c>
      <c r="K4741">
        <v>3</v>
      </c>
      <c r="L4741" t="s">
        <v>34</v>
      </c>
      <c r="M4741" t="s">
        <v>35</v>
      </c>
      <c r="N4741">
        <v>51481.8</v>
      </c>
      <c r="O4741" t="s">
        <v>175</v>
      </c>
      <c r="P4741" t="s">
        <v>54</v>
      </c>
      <c r="Q4741">
        <v>82.67</v>
      </c>
      <c r="R4741">
        <v>3478.4</v>
      </c>
      <c r="S4741">
        <v>4778.84</v>
      </c>
      <c r="T4741">
        <v>8187.78</v>
      </c>
      <c r="U4741" t="str">
        <f>TEXT(Table1[[#This Row],[Booking_Date]],"mmm")</f>
        <v>Dec</v>
      </c>
      <c r="V4741">
        <f>YEAR(Table1[[#This Row],[Booking_Date]])</f>
        <v>2024</v>
      </c>
      <c r="W4741" t="s">
        <v>104</v>
      </c>
      <c r="X4741" t="str">
        <f>IF(Table1[[#This Row],[Freight_Cost]]&gt;50000,"High","Low")</f>
        <v>High</v>
      </c>
      <c r="Y4741" s="5" t="str">
        <f>IF(Table1[[#This Row],[Profit]]&gt;10000,"Good","Average")</f>
        <v>Average</v>
      </c>
      <c r="Z4741" s="5" t="str" cm="1">
        <f t="array" ref="Z4741">_xlfn.IFS(K4741&lt;=5,"Excellent",K4741&lt;=10,"Good",TRUE,"Delayed")</f>
        <v>Excellent</v>
      </c>
      <c r="AA4741" s="5" t="str">
        <f>_xlfn.XLOOKUP(Table1[[#This Row],[Shipment_ID]],A:A,E:E)</f>
        <v>MSC</v>
      </c>
      <c r="AB4741" s="5">
        <f t="shared" si="74"/>
        <v>8187.78</v>
      </c>
    </row>
    <row r="4742" spans="1:28">
      <c r="A4742" t="s">
        <v>4936</v>
      </c>
      <c r="B4742" s="1">
        <v>45595</v>
      </c>
      <c r="C4742" t="s">
        <v>50</v>
      </c>
      <c r="D4742" t="s">
        <v>56</v>
      </c>
      <c r="E4742" t="s">
        <v>83</v>
      </c>
      <c r="F4742" t="s">
        <v>58</v>
      </c>
      <c r="G4742" t="s">
        <v>90</v>
      </c>
      <c r="H4742">
        <v>25.34</v>
      </c>
      <c r="I4742">
        <v>2295</v>
      </c>
      <c r="J4742">
        <v>92.54</v>
      </c>
      <c r="K4742">
        <v>5</v>
      </c>
      <c r="L4742" t="s">
        <v>34</v>
      </c>
      <c r="M4742" t="s">
        <v>35</v>
      </c>
      <c r="N4742">
        <v>82450.8</v>
      </c>
      <c r="O4742" t="s">
        <v>109</v>
      </c>
      <c r="P4742" t="s">
        <v>78</v>
      </c>
      <c r="Q4742">
        <v>86.48</v>
      </c>
      <c r="R4742">
        <v>5603.6</v>
      </c>
      <c r="S4742">
        <v>4924.62</v>
      </c>
      <c r="T4742">
        <v>12094.9</v>
      </c>
      <c r="U4742" t="str">
        <f>TEXT(Table1[[#This Row],[Booking_Date]],"mmm")</f>
        <v>Oct</v>
      </c>
      <c r="V4742">
        <f>YEAR(Table1[[#This Row],[Booking_Date]])</f>
        <v>2024</v>
      </c>
      <c r="W4742" t="s">
        <v>104</v>
      </c>
      <c r="X4742" t="str">
        <f>IF(Table1[[#This Row],[Freight_Cost]]&gt;50000,"High","Low")</f>
        <v>High</v>
      </c>
      <c r="Y4742" s="5" t="str">
        <f>IF(Table1[[#This Row],[Profit]]&gt;10000,"Good","Average")</f>
        <v>Good</v>
      </c>
      <c r="Z4742" s="5" t="str" cm="1">
        <f t="array" ref="Z4742">_xlfn.IFS(K4742&lt;=5,"Excellent",K4742&lt;=10,"Good",TRUE,"Delayed")</f>
        <v>Excellent</v>
      </c>
      <c r="AA4742" s="5" t="str">
        <f>_xlfn.XLOOKUP(Table1[[#This Row],[Shipment_ID]],A:A,E:E)</f>
        <v>MSC</v>
      </c>
      <c r="AB4742" s="5">
        <f t="shared" si="74"/>
        <v>12094.9</v>
      </c>
    </row>
    <row r="4743" spans="1:28">
      <c r="A4743" t="s">
        <v>4937</v>
      </c>
      <c r="B4743" s="1">
        <v>46110</v>
      </c>
      <c r="C4743" t="s">
        <v>50</v>
      </c>
      <c r="D4743" t="s">
        <v>56</v>
      </c>
      <c r="E4743" t="s">
        <v>66</v>
      </c>
      <c r="F4743" t="s">
        <v>58</v>
      </c>
      <c r="G4743" t="s">
        <v>67</v>
      </c>
      <c r="H4743">
        <v>17.309999999999999</v>
      </c>
      <c r="I4743">
        <v>1050</v>
      </c>
      <c r="J4743">
        <v>97.24</v>
      </c>
      <c r="K4743">
        <v>3</v>
      </c>
      <c r="L4743" t="s">
        <v>34</v>
      </c>
      <c r="M4743" t="s">
        <v>35</v>
      </c>
      <c r="N4743">
        <v>60847.8</v>
      </c>
      <c r="O4743" t="s">
        <v>36</v>
      </c>
      <c r="P4743" t="s">
        <v>37</v>
      </c>
      <c r="Q4743">
        <v>87.68</v>
      </c>
      <c r="R4743">
        <v>2792.4</v>
      </c>
      <c r="S4743">
        <v>2008.87</v>
      </c>
      <c r="T4743">
        <v>7539.31</v>
      </c>
      <c r="U4743" t="str">
        <f>TEXT(Table1[[#This Row],[Booking_Date]],"mmm")</f>
        <v>Mar</v>
      </c>
      <c r="V4743">
        <f>YEAR(Table1[[#This Row],[Booking_Date]])</f>
        <v>2026</v>
      </c>
      <c r="W4743" t="s">
        <v>38</v>
      </c>
      <c r="X4743" t="str">
        <f>IF(Table1[[#This Row],[Freight_Cost]]&gt;50000,"High","Low")</f>
        <v>High</v>
      </c>
      <c r="Y4743" s="5" t="str">
        <f>IF(Table1[[#This Row],[Profit]]&gt;10000,"Good","Average")</f>
        <v>Average</v>
      </c>
      <c r="Z4743" s="5" t="str" cm="1">
        <f t="array" ref="Z4743">_xlfn.IFS(K4743&lt;=5,"Excellent",K4743&lt;=10,"Good",TRUE,"Delayed")</f>
        <v>Excellent</v>
      </c>
      <c r="AA4743" s="5" t="str">
        <f>_xlfn.XLOOKUP(Table1[[#This Row],[Shipment_ID]],A:A,E:E)</f>
        <v>COSCO</v>
      </c>
      <c r="AB4743" s="5">
        <f t="shared" si="74"/>
        <v>7539.31</v>
      </c>
    </row>
    <row r="4744" spans="1:28">
      <c r="A4744" t="s">
        <v>4938</v>
      </c>
      <c r="B4744" s="1">
        <v>45775</v>
      </c>
      <c r="C4744" t="s">
        <v>64</v>
      </c>
      <c r="D4744" t="s">
        <v>30</v>
      </c>
      <c r="E4744" t="s">
        <v>102</v>
      </c>
      <c r="F4744" t="s">
        <v>58</v>
      </c>
      <c r="G4744" t="s">
        <v>33</v>
      </c>
      <c r="H4744">
        <v>14.08</v>
      </c>
      <c r="I4744">
        <v>667</v>
      </c>
      <c r="J4744">
        <v>95.24</v>
      </c>
      <c r="K4744">
        <v>2</v>
      </c>
      <c r="L4744" t="s">
        <v>68</v>
      </c>
      <c r="M4744" t="s">
        <v>60</v>
      </c>
      <c r="N4744">
        <v>46604.800000000003</v>
      </c>
      <c r="O4744" t="s">
        <v>507</v>
      </c>
      <c r="P4744" t="s">
        <v>74</v>
      </c>
      <c r="Q4744">
        <v>85.02</v>
      </c>
      <c r="R4744">
        <v>1897.2</v>
      </c>
      <c r="S4744">
        <v>4132</v>
      </c>
      <c r="T4744">
        <v>7818.21</v>
      </c>
      <c r="U4744" t="str">
        <f>TEXT(Table1[[#This Row],[Booking_Date]],"mmm")</f>
        <v>Apr</v>
      </c>
      <c r="V4744">
        <f>YEAR(Table1[[#This Row],[Booking_Date]])</f>
        <v>2025</v>
      </c>
      <c r="W4744" t="s">
        <v>75</v>
      </c>
      <c r="X4744" t="str">
        <f>IF(Table1[[#This Row],[Freight_Cost]]&gt;50000,"High","Low")</f>
        <v>Low</v>
      </c>
      <c r="Y4744" s="5" t="str">
        <f>IF(Table1[[#This Row],[Profit]]&gt;10000,"Good","Average")</f>
        <v>Average</v>
      </c>
      <c r="Z4744" s="5" t="str" cm="1">
        <f t="array" ref="Z4744">_xlfn.IFS(K4744&lt;=5,"Excellent",K4744&lt;=10,"Good",TRUE,"Delayed")</f>
        <v>Excellent</v>
      </c>
      <c r="AA4744" s="5" t="str">
        <f>_xlfn.XLOOKUP(Table1[[#This Row],[Shipment_ID]],A:A,E:E)</f>
        <v>Maersk</v>
      </c>
      <c r="AB4744" s="5">
        <f t="shared" si="74"/>
        <v>7818.21</v>
      </c>
    </row>
    <row r="4745" spans="1:28">
      <c r="A4745" t="s">
        <v>4939</v>
      </c>
      <c r="B4745" s="1">
        <v>45748</v>
      </c>
      <c r="C4745" t="s">
        <v>29</v>
      </c>
      <c r="D4745" t="s">
        <v>65</v>
      </c>
      <c r="E4745" t="s">
        <v>99</v>
      </c>
      <c r="F4745" t="s">
        <v>32</v>
      </c>
      <c r="G4745" t="s">
        <v>59</v>
      </c>
      <c r="H4745">
        <v>16.23</v>
      </c>
      <c r="I4745">
        <v>880</v>
      </c>
      <c r="J4745">
        <v>102.4</v>
      </c>
      <c r="K4745">
        <v>3</v>
      </c>
      <c r="L4745" t="s">
        <v>44</v>
      </c>
      <c r="M4745" t="s">
        <v>60</v>
      </c>
      <c r="N4745">
        <v>37455</v>
      </c>
      <c r="O4745" t="s">
        <v>184</v>
      </c>
      <c r="P4745" t="s">
        <v>54</v>
      </c>
      <c r="Q4745">
        <v>83.79</v>
      </c>
      <c r="R4745">
        <v>2409.1999999999998</v>
      </c>
      <c r="S4745">
        <v>3246.31</v>
      </c>
      <c r="T4745">
        <v>5365.56</v>
      </c>
      <c r="U4745" t="str">
        <f>TEXT(Table1[[#This Row],[Booking_Date]],"mmm")</f>
        <v>Apr</v>
      </c>
      <c r="V4745">
        <f>YEAR(Table1[[#This Row],[Booking_Date]])</f>
        <v>2025</v>
      </c>
      <c r="W4745" t="s">
        <v>75</v>
      </c>
      <c r="X4745" t="str">
        <f>IF(Table1[[#This Row],[Freight_Cost]]&gt;50000,"High","Low")</f>
        <v>Low</v>
      </c>
      <c r="Y4745" s="5" t="str">
        <f>IF(Table1[[#This Row],[Profit]]&gt;10000,"Good","Average")</f>
        <v>Average</v>
      </c>
      <c r="Z4745" s="5" t="str" cm="1">
        <f t="array" ref="Z4745">_xlfn.IFS(K4745&lt;=5,"Excellent",K4745&lt;=10,"Good",TRUE,"Delayed")</f>
        <v>Excellent</v>
      </c>
      <c r="AA4745" s="5" t="str">
        <f>_xlfn.XLOOKUP(Table1[[#This Row],[Shipment_ID]],A:A,E:E)</f>
        <v>ONE</v>
      </c>
      <c r="AB4745" s="5">
        <f t="shared" si="74"/>
        <v>5365.56</v>
      </c>
    </row>
    <row r="4746" spans="1:28">
      <c r="A4746" t="s">
        <v>4940</v>
      </c>
      <c r="B4746" s="1">
        <v>45490</v>
      </c>
      <c r="C4746" t="s">
        <v>121</v>
      </c>
      <c r="D4746" t="s">
        <v>72</v>
      </c>
      <c r="E4746" t="s">
        <v>31</v>
      </c>
      <c r="F4746" t="s">
        <v>32</v>
      </c>
      <c r="G4746" t="s">
        <v>84</v>
      </c>
      <c r="H4746">
        <v>21.97</v>
      </c>
      <c r="I4746">
        <v>918</v>
      </c>
      <c r="J4746">
        <v>93.76</v>
      </c>
      <c r="K4746">
        <v>3</v>
      </c>
      <c r="L4746" t="s">
        <v>34</v>
      </c>
      <c r="M4746" t="s">
        <v>60</v>
      </c>
      <c r="N4746">
        <v>47040.2</v>
      </c>
      <c r="O4746" t="s">
        <v>256</v>
      </c>
      <c r="P4746" t="s">
        <v>47</v>
      </c>
      <c r="Q4746">
        <v>87.53</v>
      </c>
      <c r="R4746">
        <v>2714.8</v>
      </c>
      <c r="S4746">
        <v>2153.25</v>
      </c>
      <c r="T4746">
        <v>7446.15</v>
      </c>
      <c r="U4746" t="str">
        <f>TEXT(Table1[[#This Row],[Booking_Date]],"mmm")</f>
        <v>Jul</v>
      </c>
      <c r="V4746">
        <f>YEAR(Table1[[#This Row],[Booking_Date]])</f>
        <v>2024</v>
      </c>
      <c r="W4746" t="s">
        <v>48</v>
      </c>
      <c r="X4746" t="str">
        <f>IF(Table1[[#This Row],[Freight_Cost]]&gt;50000,"High","Low")</f>
        <v>Low</v>
      </c>
      <c r="Y4746" s="5" t="str">
        <f>IF(Table1[[#This Row],[Profit]]&gt;10000,"Good","Average")</f>
        <v>Average</v>
      </c>
      <c r="Z4746" s="5" t="str" cm="1">
        <f t="array" ref="Z4746">_xlfn.IFS(K4746&lt;=5,"Excellent",K4746&lt;=10,"Good",TRUE,"Delayed")</f>
        <v>Excellent</v>
      </c>
      <c r="AA4746" s="5" t="str">
        <f>_xlfn.XLOOKUP(Table1[[#This Row],[Shipment_ID]],A:A,E:E)</f>
        <v>Hapag-Lloyd</v>
      </c>
      <c r="AB4746" s="5">
        <f t="shared" si="74"/>
        <v>7446.15</v>
      </c>
    </row>
    <row r="4747" spans="1:28">
      <c r="A4747" t="s">
        <v>4941</v>
      </c>
      <c r="B4747" s="1">
        <v>45321</v>
      </c>
      <c r="C4747" t="s">
        <v>115</v>
      </c>
      <c r="D4747" t="s">
        <v>108</v>
      </c>
      <c r="E4747" t="s">
        <v>57</v>
      </c>
      <c r="F4747" t="s">
        <v>32</v>
      </c>
      <c r="G4747" t="s">
        <v>43</v>
      </c>
      <c r="H4747">
        <v>12.9</v>
      </c>
      <c r="I4747">
        <v>2792</v>
      </c>
      <c r="J4747">
        <v>99.26</v>
      </c>
      <c r="K4747">
        <v>6</v>
      </c>
      <c r="L4747" t="s">
        <v>44</v>
      </c>
      <c r="M4747" t="s">
        <v>60</v>
      </c>
      <c r="N4747">
        <v>57025.2</v>
      </c>
      <c r="O4747" t="s">
        <v>211</v>
      </c>
      <c r="P4747" t="s">
        <v>62</v>
      </c>
      <c r="Q4747">
        <v>88.51</v>
      </c>
      <c r="R4747">
        <v>6100</v>
      </c>
      <c r="S4747">
        <v>2165.41</v>
      </c>
      <c r="T4747">
        <v>7657.08</v>
      </c>
      <c r="U4747" t="str">
        <f>TEXT(Table1[[#This Row],[Booking_Date]],"mmm")</f>
        <v>Jan</v>
      </c>
      <c r="V4747">
        <f>YEAR(Table1[[#This Row],[Booking_Date]])</f>
        <v>2024</v>
      </c>
      <c r="W4747" t="s">
        <v>38</v>
      </c>
      <c r="X4747" t="str">
        <f>IF(Table1[[#This Row],[Freight_Cost]]&gt;50000,"High","Low")</f>
        <v>High</v>
      </c>
      <c r="Y4747" s="5" t="str">
        <f>IF(Table1[[#This Row],[Profit]]&gt;10000,"Good","Average")</f>
        <v>Average</v>
      </c>
      <c r="Z4747" s="5" t="str" cm="1">
        <f t="array" ref="Z4747">_xlfn.IFS(K4747&lt;=5,"Excellent",K4747&lt;=10,"Good",TRUE,"Delayed")</f>
        <v>Good</v>
      </c>
      <c r="AA4747" s="5" t="str">
        <f>_xlfn.XLOOKUP(Table1[[#This Row],[Shipment_ID]],A:A,E:E)</f>
        <v>Evergreen</v>
      </c>
      <c r="AB4747" s="5">
        <f t="shared" si="74"/>
        <v>7657.08</v>
      </c>
    </row>
    <row r="4748" spans="1:28">
      <c r="A4748" t="s">
        <v>4942</v>
      </c>
      <c r="B4748" s="1">
        <v>45742</v>
      </c>
      <c r="C4748" t="s">
        <v>64</v>
      </c>
      <c r="D4748" t="s">
        <v>65</v>
      </c>
      <c r="E4748" t="s">
        <v>102</v>
      </c>
      <c r="F4748" t="s">
        <v>32</v>
      </c>
      <c r="G4748" t="s">
        <v>43</v>
      </c>
      <c r="H4748">
        <v>16.489999999999998</v>
      </c>
      <c r="I4748">
        <v>1711</v>
      </c>
      <c r="J4748">
        <v>103.26</v>
      </c>
      <c r="K4748">
        <v>5</v>
      </c>
      <c r="L4748" t="s">
        <v>34</v>
      </c>
      <c r="M4748" t="s">
        <v>35</v>
      </c>
      <c r="N4748">
        <v>56764.2</v>
      </c>
      <c r="O4748" t="s">
        <v>118</v>
      </c>
      <c r="P4748" t="s">
        <v>54</v>
      </c>
      <c r="Q4748">
        <v>85.39</v>
      </c>
      <c r="R4748">
        <v>4081.6</v>
      </c>
      <c r="S4748">
        <v>2902.63</v>
      </c>
      <c r="T4748">
        <v>5881.96</v>
      </c>
      <c r="U4748" t="str">
        <f>TEXT(Table1[[#This Row],[Booking_Date]],"mmm")</f>
        <v>Mar</v>
      </c>
      <c r="V4748">
        <f>YEAR(Table1[[#This Row],[Booking_Date]])</f>
        <v>2025</v>
      </c>
      <c r="W4748" t="s">
        <v>38</v>
      </c>
      <c r="X4748" t="str">
        <f>IF(Table1[[#This Row],[Freight_Cost]]&gt;50000,"High","Low")</f>
        <v>High</v>
      </c>
      <c r="Y4748" s="5" t="str">
        <f>IF(Table1[[#This Row],[Profit]]&gt;10000,"Good","Average")</f>
        <v>Average</v>
      </c>
      <c r="Z4748" s="5" t="str" cm="1">
        <f t="array" ref="Z4748">_xlfn.IFS(K4748&lt;=5,"Excellent",K4748&lt;=10,"Good",TRUE,"Delayed")</f>
        <v>Excellent</v>
      </c>
      <c r="AA4748" s="5" t="str">
        <f>_xlfn.XLOOKUP(Table1[[#This Row],[Shipment_ID]],A:A,E:E)</f>
        <v>Maersk</v>
      </c>
      <c r="AB4748" s="5">
        <f t="shared" si="74"/>
        <v>5881.96</v>
      </c>
    </row>
    <row r="4749" spans="1:28">
      <c r="A4749" t="s">
        <v>4943</v>
      </c>
      <c r="B4749" s="1">
        <v>45785</v>
      </c>
      <c r="C4749" t="s">
        <v>115</v>
      </c>
      <c r="D4749" t="s">
        <v>56</v>
      </c>
      <c r="E4749" t="s">
        <v>42</v>
      </c>
      <c r="F4749" t="s">
        <v>58</v>
      </c>
      <c r="G4749" t="s">
        <v>33</v>
      </c>
      <c r="H4749">
        <v>21.7</v>
      </c>
      <c r="I4749">
        <v>2437</v>
      </c>
      <c r="J4749">
        <v>99.45</v>
      </c>
      <c r="K4749">
        <v>6</v>
      </c>
      <c r="L4749" t="s">
        <v>34</v>
      </c>
      <c r="M4749" t="s">
        <v>35</v>
      </c>
      <c r="N4749">
        <v>81708</v>
      </c>
      <c r="O4749" t="s">
        <v>152</v>
      </c>
      <c r="P4749" t="s">
        <v>74</v>
      </c>
      <c r="Q4749">
        <v>81.150000000000006</v>
      </c>
      <c r="R4749">
        <v>5742</v>
      </c>
      <c r="S4749">
        <v>3660.27</v>
      </c>
      <c r="T4749">
        <v>12289.97</v>
      </c>
      <c r="U4749" t="str">
        <f>TEXT(Table1[[#This Row],[Booking_Date]],"mmm")</f>
        <v>May</v>
      </c>
      <c r="V4749">
        <f>YEAR(Table1[[#This Row],[Booking_Date]])</f>
        <v>2025</v>
      </c>
      <c r="W4749" t="s">
        <v>75</v>
      </c>
      <c r="X4749" t="str">
        <f>IF(Table1[[#This Row],[Freight_Cost]]&gt;50000,"High","Low")</f>
        <v>High</v>
      </c>
      <c r="Y4749" s="5" t="str">
        <f>IF(Table1[[#This Row],[Profit]]&gt;10000,"Good","Average")</f>
        <v>Good</v>
      </c>
      <c r="Z4749" s="5" t="str" cm="1">
        <f t="array" ref="Z4749">_xlfn.IFS(K4749&lt;=5,"Excellent",K4749&lt;=10,"Good",TRUE,"Delayed")</f>
        <v>Good</v>
      </c>
      <c r="AA4749" s="5" t="str">
        <f>_xlfn.XLOOKUP(Table1[[#This Row],[Shipment_ID]],A:A,E:E)</f>
        <v>CMA CGM</v>
      </c>
      <c r="AB4749" s="5">
        <f t="shared" si="74"/>
        <v>12289.97</v>
      </c>
    </row>
    <row r="4750" spans="1:28">
      <c r="A4750" t="s">
        <v>4944</v>
      </c>
      <c r="B4750" s="1">
        <v>45567</v>
      </c>
      <c r="C4750" t="s">
        <v>64</v>
      </c>
      <c r="D4750" t="s">
        <v>30</v>
      </c>
      <c r="E4750" t="s">
        <v>102</v>
      </c>
      <c r="F4750" t="s">
        <v>58</v>
      </c>
      <c r="G4750" t="s">
        <v>90</v>
      </c>
      <c r="H4750">
        <v>27.98</v>
      </c>
      <c r="I4750">
        <v>606</v>
      </c>
      <c r="J4750">
        <v>87.78</v>
      </c>
      <c r="K4750">
        <v>2</v>
      </c>
      <c r="L4750" t="s">
        <v>34</v>
      </c>
      <c r="M4750" t="s">
        <v>60</v>
      </c>
      <c r="N4750">
        <v>59987.6</v>
      </c>
      <c r="O4750" t="s">
        <v>69</v>
      </c>
      <c r="P4750" t="s">
        <v>47</v>
      </c>
      <c r="Q4750">
        <v>88.5</v>
      </c>
      <c r="R4750">
        <v>2331.1999999999998</v>
      </c>
      <c r="S4750">
        <v>4872.51</v>
      </c>
      <c r="T4750">
        <v>6270.76</v>
      </c>
      <c r="U4750" t="str">
        <f>TEXT(Table1[[#This Row],[Booking_Date]],"mmm")</f>
        <v>Oct</v>
      </c>
      <c r="V4750">
        <f>YEAR(Table1[[#This Row],[Booking_Date]])</f>
        <v>2024</v>
      </c>
      <c r="W4750" t="s">
        <v>104</v>
      </c>
      <c r="X4750" t="str">
        <f>IF(Table1[[#This Row],[Freight_Cost]]&gt;50000,"High","Low")</f>
        <v>High</v>
      </c>
      <c r="Y4750" s="5" t="str">
        <f>IF(Table1[[#This Row],[Profit]]&gt;10000,"Good","Average")</f>
        <v>Average</v>
      </c>
      <c r="Z4750" s="5" t="str" cm="1">
        <f t="array" ref="Z4750">_xlfn.IFS(K4750&lt;=5,"Excellent",K4750&lt;=10,"Good",TRUE,"Delayed")</f>
        <v>Excellent</v>
      </c>
      <c r="AA4750" s="5" t="str">
        <f>_xlfn.XLOOKUP(Table1[[#This Row],[Shipment_ID]],A:A,E:E)</f>
        <v>Maersk</v>
      </c>
      <c r="AB4750" s="5">
        <f t="shared" si="74"/>
        <v>6270.76</v>
      </c>
    </row>
    <row r="4751" spans="1:28">
      <c r="A4751" t="s">
        <v>4945</v>
      </c>
      <c r="B4751" s="1">
        <v>45358</v>
      </c>
      <c r="C4751" t="s">
        <v>40</v>
      </c>
      <c r="D4751" t="s">
        <v>56</v>
      </c>
      <c r="E4751" t="s">
        <v>102</v>
      </c>
      <c r="F4751" t="s">
        <v>32</v>
      </c>
      <c r="G4751" t="s">
        <v>52</v>
      </c>
      <c r="H4751">
        <v>22.19</v>
      </c>
      <c r="I4751">
        <v>959</v>
      </c>
      <c r="J4751">
        <v>88.87</v>
      </c>
      <c r="K4751">
        <v>3</v>
      </c>
      <c r="L4751" t="s">
        <v>34</v>
      </c>
      <c r="M4751" t="s">
        <v>60</v>
      </c>
      <c r="N4751">
        <v>47143.4</v>
      </c>
      <c r="O4751" t="s">
        <v>197</v>
      </c>
      <c r="P4751" t="s">
        <v>74</v>
      </c>
      <c r="Q4751">
        <v>88.26</v>
      </c>
      <c r="R4751">
        <v>2805.6</v>
      </c>
      <c r="S4751">
        <v>3515.83</v>
      </c>
      <c r="T4751">
        <v>7163.45</v>
      </c>
      <c r="U4751" t="str">
        <f>TEXT(Table1[[#This Row],[Booking_Date]],"mmm")</f>
        <v>Mar</v>
      </c>
      <c r="V4751">
        <f>YEAR(Table1[[#This Row],[Booking_Date]])</f>
        <v>2024</v>
      </c>
      <c r="W4751" t="s">
        <v>38</v>
      </c>
      <c r="X4751" t="str">
        <f>IF(Table1[[#This Row],[Freight_Cost]]&gt;50000,"High","Low")</f>
        <v>Low</v>
      </c>
      <c r="Y4751" s="5" t="str">
        <f>IF(Table1[[#This Row],[Profit]]&gt;10000,"Good","Average")</f>
        <v>Average</v>
      </c>
      <c r="Z4751" s="5" t="str" cm="1">
        <f t="array" ref="Z4751">_xlfn.IFS(K4751&lt;=5,"Excellent",K4751&lt;=10,"Good",TRUE,"Delayed")</f>
        <v>Excellent</v>
      </c>
      <c r="AA4751" s="5" t="str">
        <f>_xlfn.XLOOKUP(Table1[[#This Row],[Shipment_ID]],A:A,E:E)</f>
        <v>Maersk</v>
      </c>
      <c r="AB4751" s="5">
        <f t="shared" si="74"/>
        <v>7163.45</v>
      </c>
    </row>
    <row r="4752" spans="1:28">
      <c r="A4752" t="s">
        <v>4946</v>
      </c>
      <c r="B4752" s="1">
        <v>45513</v>
      </c>
      <c r="C4752" t="s">
        <v>121</v>
      </c>
      <c r="D4752" t="s">
        <v>65</v>
      </c>
      <c r="E4752" t="s">
        <v>83</v>
      </c>
      <c r="F4752" t="s">
        <v>32</v>
      </c>
      <c r="G4752" t="s">
        <v>67</v>
      </c>
      <c r="H4752">
        <v>25.23</v>
      </c>
      <c r="I4752">
        <v>2414</v>
      </c>
      <c r="J4752">
        <v>97.2</v>
      </c>
      <c r="K4752">
        <v>7</v>
      </c>
      <c r="L4752" t="s">
        <v>34</v>
      </c>
      <c r="M4752" t="s">
        <v>45</v>
      </c>
      <c r="N4752">
        <v>69839</v>
      </c>
      <c r="O4752" t="s">
        <v>518</v>
      </c>
      <c r="P4752" t="s">
        <v>47</v>
      </c>
      <c r="Q4752">
        <v>87.49</v>
      </c>
      <c r="R4752">
        <v>5837.2</v>
      </c>
      <c r="S4752">
        <v>3107.23</v>
      </c>
      <c r="T4752">
        <v>9436.2099999999991</v>
      </c>
      <c r="U4752" t="str">
        <f>TEXT(Table1[[#This Row],[Booking_Date]],"mmm")</f>
        <v>Aug</v>
      </c>
      <c r="V4752">
        <f>YEAR(Table1[[#This Row],[Booking_Date]])</f>
        <v>2024</v>
      </c>
      <c r="W4752" t="s">
        <v>48</v>
      </c>
      <c r="X4752" t="str">
        <f>IF(Table1[[#This Row],[Freight_Cost]]&gt;50000,"High","Low")</f>
        <v>High</v>
      </c>
      <c r="Y4752" s="5" t="str">
        <f>IF(Table1[[#This Row],[Profit]]&gt;10000,"Good","Average")</f>
        <v>Average</v>
      </c>
      <c r="Z4752" s="5" t="str" cm="1">
        <f t="array" ref="Z4752">_xlfn.IFS(K4752&lt;=5,"Excellent",K4752&lt;=10,"Good",TRUE,"Delayed")</f>
        <v>Good</v>
      </c>
      <c r="AA4752" s="5" t="str">
        <f>_xlfn.XLOOKUP(Table1[[#This Row],[Shipment_ID]],A:A,E:E)</f>
        <v>MSC</v>
      </c>
      <c r="AB4752" s="5">
        <f t="shared" si="74"/>
        <v>9436.2099999999991</v>
      </c>
    </row>
    <row r="4753" spans="1:28">
      <c r="A4753" t="s">
        <v>4947</v>
      </c>
      <c r="B4753" s="1">
        <v>45585</v>
      </c>
      <c r="C4753" t="s">
        <v>89</v>
      </c>
      <c r="D4753" t="s">
        <v>41</v>
      </c>
      <c r="E4753" t="s">
        <v>42</v>
      </c>
      <c r="F4753" t="s">
        <v>32</v>
      </c>
      <c r="G4753" t="s">
        <v>59</v>
      </c>
      <c r="H4753">
        <v>20.92</v>
      </c>
      <c r="I4753">
        <v>1735</v>
      </c>
      <c r="J4753">
        <v>87.61</v>
      </c>
      <c r="K4753">
        <v>6</v>
      </c>
      <c r="L4753" t="s">
        <v>34</v>
      </c>
      <c r="M4753" t="s">
        <v>60</v>
      </c>
      <c r="N4753">
        <v>55161.2</v>
      </c>
      <c r="O4753" t="s">
        <v>184</v>
      </c>
      <c r="P4753" t="s">
        <v>74</v>
      </c>
      <c r="Q4753">
        <v>84.5</v>
      </c>
      <c r="R4753">
        <v>4306.8</v>
      </c>
      <c r="S4753">
        <v>2296.35</v>
      </c>
      <c r="T4753">
        <v>7254.01</v>
      </c>
      <c r="U4753" t="str">
        <f>TEXT(Table1[[#This Row],[Booking_Date]],"mmm")</f>
        <v>Oct</v>
      </c>
      <c r="V4753">
        <f>YEAR(Table1[[#This Row],[Booking_Date]])</f>
        <v>2024</v>
      </c>
      <c r="W4753" t="s">
        <v>104</v>
      </c>
      <c r="X4753" t="str">
        <f>IF(Table1[[#This Row],[Freight_Cost]]&gt;50000,"High","Low")</f>
        <v>High</v>
      </c>
      <c r="Y4753" s="5" t="str">
        <f>IF(Table1[[#This Row],[Profit]]&gt;10000,"Good","Average")</f>
        <v>Average</v>
      </c>
      <c r="Z4753" s="5" t="str" cm="1">
        <f t="array" ref="Z4753">_xlfn.IFS(K4753&lt;=5,"Excellent",K4753&lt;=10,"Good",TRUE,"Delayed")</f>
        <v>Good</v>
      </c>
      <c r="AA4753" s="5" t="str">
        <f>_xlfn.XLOOKUP(Table1[[#This Row],[Shipment_ID]],A:A,E:E)</f>
        <v>CMA CGM</v>
      </c>
      <c r="AB4753" s="5">
        <f t="shared" si="74"/>
        <v>7254.01</v>
      </c>
    </row>
    <row r="4754" spans="1:28">
      <c r="A4754" t="s">
        <v>4948</v>
      </c>
      <c r="B4754" s="1">
        <v>45932</v>
      </c>
      <c r="C4754" t="s">
        <v>29</v>
      </c>
      <c r="D4754" t="s">
        <v>65</v>
      </c>
      <c r="E4754" t="s">
        <v>31</v>
      </c>
      <c r="F4754" t="s">
        <v>58</v>
      </c>
      <c r="G4754" t="s">
        <v>33</v>
      </c>
      <c r="H4754">
        <v>27.2</v>
      </c>
      <c r="I4754">
        <v>2509</v>
      </c>
      <c r="J4754">
        <v>87.99</v>
      </c>
      <c r="K4754">
        <v>7</v>
      </c>
      <c r="L4754" t="s">
        <v>44</v>
      </c>
      <c r="M4754" t="s">
        <v>60</v>
      </c>
      <c r="N4754">
        <v>77146.8</v>
      </c>
      <c r="O4754" t="s">
        <v>341</v>
      </c>
      <c r="P4754" t="s">
        <v>47</v>
      </c>
      <c r="Q4754">
        <v>85.55</v>
      </c>
      <c r="R4754">
        <v>6106</v>
      </c>
      <c r="S4754">
        <v>3220.79</v>
      </c>
      <c r="T4754">
        <v>7196.37</v>
      </c>
      <c r="U4754" t="str">
        <f>TEXT(Table1[[#This Row],[Booking_Date]],"mmm")</f>
        <v>Oct</v>
      </c>
      <c r="V4754">
        <f>YEAR(Table1[[#This Row],[Booking_Date]])</f>
        <v>2025</v>
      </c>
      <c r="W4754" t="s">
        <v>104</v>
      </c>
      <c r="X4754" t="str">
        <f>IF(Table1[[#This Row],[Freight_Cost]]&gt;50000,"High","Low")</f>
        <v>High</v>
      </c>
      <c r="Y4754" s="5" t="str">
        <f>IF(Table1[[#This Row],[Profit]]&gt;10000,"Good","Average")</f>
        <v>Average</v>
      </c>
      <c r="Z4754" s="5" t="str" cm="1">
        <f t="array" ref="Z4754">_xlfn.IFS(K4754&lt;=5,"Excellent",K4754&lt;=10,"Good",TRUE,"Delayed")</f>
        <v>Good</v>
      </c>
      <c r="AA4754" s="5" t="str">
        <f>_xlfn.XLOOKUP(Table1[[#This Row],[Shipment_ID]],A:A,E:E)</f>
        <v>Hapag-Lloyd</v>
      </c>
      <c r="AB4754" s="5">
        <f t="shared" si="74"/>
        <v>7196.37</v>
      </c>
    </row>
    <row r="4755" spans="1:28">
      <c r="A4755" t="s">
        <v>4949</v>
      </c>
      <c r="B4755" s="1">
        <v>45334</v>
      </c>
      <c r="C4755" t="s">
        <v>29</v>
      </c>
      <c r="D4755" t="s">
        <v>82</v>
      </c>
      <c r="E4755" t="s">
        <v>31</v>
      </c>
      <c r="F4755" t="s">
        <v>58</v>
      </c>
      <c r="G4755" t="s">
        <v>59</v>
      </c>
      <c r="H4755">
        <v>25.87</v>
      </c>
      <c r="I4755">
        <v>2167</v>
      </c>
      <c r="J4755">
        <v>104.67</v>
      </c>
      <c r="K4755">
        <v>7</v>
      </c>
      <c r="L4755" t="s">
        <v>44</v>
      </c>
      <c r="M4755" t="s">
        <v>35</v>
      </c>
      <c r="N4755">
        <v>77847.399999999994</v>
      </c>
      <c r="O4755" t="s">
        <v>328</v>
      </c>
      <c r="P4755" t="s">
        <v>47</v>
      </c>
      <c r="Q4755">
        <v>82.37</v>
      </c>
      <c r="R4755">
        <v>5368.8</v>
      </c>
      <c r="S4755">
        <v>3885.28</v>
      </c>
      <c r="T4755">
        <v>12585.3</v>
      </c>
      <c r="U4755" t="str">
        <f>TEXT(Table1[[#This Row],[Booking_Date]],"mmm")</f>
        <v>Feb</v>
      </c>
      <c r="V4755">
        <f>YEAR(Table1[[#This Row],[Booking_Date]])</f>
        <v>2024</v>
      </c>
      <c r="W4755" t="s">
        <v>38</v>
      </c>
      <c r="X4755" t="str">
        <f>IF(Table1[[#This Row],[Freight_Cost]]&gt;50000,"High","Low")</f>
        <v>High</v>
      </c>
      <c r="Y4755" s="5" t="str">
        <f>IF(Table1[[#This Row],[Profit]]&gt;10000,"Good","Average")</f>
        <v>Good</v>
      </c>
      <c r="Z4755" s="5" t="str" cm="1">
        <f t="array" ref="Z4755">_xlfn.IFS(K4755&lt;=5,"Excellent",K4755&lt;=10,"Good",TRUE,"Delayed")</f>
        <v>Good</v>
      </c>
      <c r="AA4755" s="5" t="str">
        <f>_xlfn.XLOOKUP(Table1[[#This Row],[Shipment_ID]],A:A,E:E)</f>
        <v>Hapag-Lloyd</v>
      </c>
      <c r="AB4755" s="5">
        <f t="shared" si="74"/>
        <v>12585.3</v>
      </c>
    </row>
    <row r="4756" spans="1:28">
      <c r="A4756" t="s">
        <v>4950</v>
      </c>
      <c r="B4756" s="1">
        <v>46144</v>
      </c>
      <c r="C4756" t="s">
        <v>50</v>
      </c>
      <c r="D4756" t="s">
        <v>56</v>
      </c>
      <c r="E4756" t="s">
        <v>83</v>
      </c>
      <c r="F4756" t="s">
        <v>32</v>
      </c>
      <c r="G4756" t="s">
        <v>52</v>
      </c>
      <c r="H4756">
        <v>18.510000000000002</v>
      </c>
      <c r="I4756">
        <v>1884</v>
      </c>
      <c r="J4756">
        <v>89.42</v>
      </c>
      <c r="K4756">
        <v>5</v>
      </c>
      <c r="L4756" t="s">
        <v>68</v>
      </c>
      <c r="M4756" t="s">
        <v>60</v>
      </c>
      <c r="N4756">
        <v>52497.4</v>
      </c>
      <c r="O4756" t="s">
        <v>130</v>
      </c>
      <c r="P4756" t="s">
        <v>74</v>
      </c>
      <c r="Q4756">
        <v>84.9</v>
      </c>
      <c r="R4756">
        <v>4508.3999999999996</v>
      </c>
      <c r="S4756">
        <v>1553.74</v>
      </c>
      <c r="T4756">
        <v>6830.01</v>
      </c>
      <c r="U4756" t="str">
        <f>TEXT(Table1[[#This Row],[Booking_Date]],"mmm")</f>
        <v>May</v>
      </c>
      <c r="V4756">
        <f>YEAR(Table1[[#This Row],[Booking_Date]])</f>
        <v>2026</v>
      </c>
      <c r="W4756" t="s">
        <v>75</v>
      </c>
      <c r="X4756" t="str">
        <f>IF(Table1[[#This Row],[Freight_Cost]]&gt;50000,"High","Low")</f>
        <v>High</v>
      </c>
      <c r="Y4756" s="5" t="str">
        <f>IF(Table1[[#This Row],[Profit]]&gt;10000,"Good","Average")</f>
        <v>Average</v>
      </c>
      <c r="Z4756" s="5" t="str" cm="1">
        <f t="array" ref="Z4756">_xlfn.IFS(K4756&lt;=5,"Excellent",K4756&lt;=10,"Good",TRUE,"Delayed")</f>
        <v>Excellent</v>
      </c>
      <c r="AA4756" s="5" t="str">
        <f>_xlfn.XLOOKUP(Table1[[#This Row],[Shipment_ID]],A:A,E:E)</f>
        <v>MSC</v>
      </c>
      <c r="AB4756" s="5">
        <f t="shared" si="74"/>
        <v>6830.01</v>
      </c>
    </row>
    <row r="4757" spans="1:28">
      <c r="A4757" t="s">
        <v>4951</v>
      </c>
      <c r="B4757" s="1">
        <v>46139</v>
      </c>
      <c r="C4757" t="s">
        <v>121</v>
      </c>
      <c r="D4757" t="s">
        <v>30</v>
      </c>
      <c r="E4757" t="s">
        <v>83</v>
      </c>
      <c r="F4757" t="s">
        <v>32</v>
      </c>
      <c r="G4757" t="s">
        <v>84</v>
      </c>
      <c r="H4757">
        <v>16.760000000000002</v>
      </c>
      <c r="I4757">
        <v>2205</v>
      </c>
      <c r="J4757">
        <v>99.26</v>
      </c>
      <c r="K4757">
        <v>6</v>
      </c>
      <c r="L4757" t="s">
        <v>34</v>
      </c>
      <c r="M4757" t="s">
        <v>35</v>
      </c>
      <c r="N4757">
        <v>62455.199999999997</v>
      </c>
      <c r="O4757" t="s">
        <v>172</v>
      </c>
      <c r="P4757" t="s">
        <v>37</v>
      </c>
      <c r="Q4757">
        <v>87.91</v>
      </c>
      <c r="R4757">
        <v>5080.3999999999996</v>
      </c>
      <c r="S4757">
        <v>2317.08</v>
      </c>
      <c r="T4757">
        <v>9076.91</v>
      </c>
      <c r="U4757" t="str">
        <f>TEXT(Table1[[#This Row],[Booking_Date]],"mmm")</f>
        <v>Apr</v>
      </c>
      <c r="V4757">
        <f>YEAR(Table1[[#This Row],[Booking_Date]])</f>
        <v>2026</v>
      </c>
      <c r="W4757" t="s">
        <v>75</v>
      </c>
      <c r="X4757" t="str">
        <f>IF(Table1[[#This Row],[Freight_Cost]]&gt;50000,"High","Low")</f>
        <v>High</v>
      </c>
      <c r="Y4757" s="5" t="str">
        <f>IF(Table1[[#This Row],[Profit]]&gt;10000,"Good","Average")</f>
        <v>Average</v>
      </c>
      <c r="Z4757" s="5" t="str" cm="1">
        <f t="array" ref="Z4757">_xlfn.IFS(K4757&lt;=5,"Excellent",K4757&lt;=10,"Good",TRUE,"Delayed")</f>
        <v>Good</v>
      </c>
      <c r="AA4757" s="5" t="str">
        <f>_xlfn.XLOOKUP(Table1[[#This Row],[Shipment_ID]],A:A,E:E)</f>
        <v>MSC</v>
      </c>
      <c r="AB4757" s="5">
        <f t="shared" si="74"/>
        <v>9076.91</v>
      </c>
    </row>
    <row r="4758" spans="1:28">
      <c r="A4758" t="s">
        <v>4952</v>
      </c>
      <c r="B4758" s="1">
        <v>45667</v>
      </c>
      <c r="C4758" t="s">
        <v>115</v>
      </c>
      <c r="D4758" t="s">
        <v>51</v>
      </c>
      <c r="E4758" t="s">
        <v>83</v>
      </c>
      <c r="F4758" t="s">
        <v>58</v>
      </c>
      <c r="G4758" t="s">
        <v>33</v>
      </c>
      <c r="H4758">
        <v>23.27</v>
      </c>
      <c r="I4758">
        <v>2352</v>
      </c>
      <c r="J4758">
        <v>85.42</v>
      </c>
      <c r="K4758">
        <v>7</v>
      </c>
      <c r="L4758" t="s">
        <v>34</v>
      </c>
      <c r="M4758" t="s">
        <v>35</v>
      </c>
      <c r="N4758">
        <v>80417.399999999994</v>
      </c>
      <c r="O4758" t="s">
        <v>436</v>
      </c>
      <c r="P4758" t="s">
        <v>47</v>
      </c>
      <c r="Q4758">
        <v>86.96</v>
      </c>
      <c r="R4758">
        <v>5634.8</v>
      </c>
      <c r="S4758">
        <v>2476.2399999999998</v>
      </c>
      <c r="T4758">
        <v>11246.97</v>
      </c>
      <c r="U4758" t="str">
        <f>TEXT(Table1[[#This Row],[Booking_Date]],"mmm")</f>
        <v>Jan</v>
      </c>
      <c r="V4758">
        <f>YEAR(Table1[[#This Row],[Booking_Date]])</f>
        <v>2025</v>
      </c>
      <c r="W4758" t="s">
        <v>38</v>
      </c>
      <c r="X4758" t="str">
        <f>IF(Table1[[#This Row],[Freight_Cost]]&gt;50000,"High","Low")</f>
        <v>High</v>
      </c>
      <c r="Y4758" s="5" t="str">
        <f>IF(Table1[[#This Row],[Profit]]&gt;10000,"Good","Average")</f>
        <v>Good</v>
      </c>
      <c r="Z4758" s="5" t="str" cm="1">
        <f t="array" ref="Z4758">_xlfn.IFS(K4758&lt;=5,"Excellent",K4758&lt;=10,"Good",TRUE,"Delayed")</f>
        <v>Good</v>
      </c>
      <c r="AA4758" s="5" t="str">
        <f>_xlfn.XLOOKUP(Table1[[#This Row],[Shipment_ID]],A:A,E:E)</f>
        <v>MSC</v>
      </c>
      <c r="AB4758" s="5">
        <f t="shared" si="74"/>
        <v>11246.97</v>
      </c>
    </row>
    <row r="4759" spans="1:28">
      <c r="A4759" t="s">
        <v>4953</v>
      </c>
      <c r="B4759" s="1">
        <v>45371</v>
      </c>
      <c r="C4759" t="s">
        <v>89</v>
      </c>
      <c r="D4759" t="s">
        <v>41</v>
      </c>
      <c r="E4759" t="s">
        <v>66</v>
      </c>
      <c r="F4759" t="s">
        <v>58</v>
      </c>
      <c r="G4759" t="s">
        <v>84</v>
      </c>
      <c r="H4759">
        <v>11.74</v>
      </c>
      <c r="I4759">
        <v>379</v>
      </c>
      <c r="J4759">
        <v>94.27</v>
      </c>
      <c r="K4759">
        <v>2</v>
      </c>
      <c r="L4759" t="s">
        <v>34</v>
      </c>
      <c r="M4759" t="s">
        <v>35</v>
      </c>
      <c r="N4759">
        <v>47426.400000000001</v>
      </c>
      <c r="O4759" t="s">
        <v>266</v>
      </c>
      <c r="P4759" t="s">
        <v>74</v>
      </c>
      <c r="Q4759">
        <v>88.79</v>
      </c>
      <c r="R4759">
        <v>1227.5999999999999</v>
      </c>
      <c r="S4759">
        <v>2843.06</v>
      </c>
      <c r="T4759">
        <v>7080.63</v>
      </c>
      <c r="U4759" t="str">
        <f>TEXT(Table1[[#This Row],[Booking_Date]],"mmm")</f>
        <v>Mar</v>
      </c>
      <c r="V4759">
        <f>YEAR(Table1[[#This Row],[Booking_Date]])</f>
        <v>2024</v>
      </c>
      <c r="W4759" t="s">
        <v>38</v>
      </c>
      <c r="X4759" t="str">
        <f>IF(Table1[[#This Row],[Freight_Cost]]&gt;50000,"High","Low")</f>
        <v>Low</v>
      </c>
      <c r="Y4759" s="5" t="str">
        <f>IF(Table1[[#This Row],[Profit]]&gt;10000,"Good","Average")</f>
        <v>Average</v>
      </c>
      <c r="Z4759" s="5" t="str" cm="1">
        <f t="array" ref="Z4759">_xlfn.IFS(K4759&lt;=5,"Excellent",K4759&lt;=10,"Good",TRUE,"Delayed")</f>
        <v>Excellent</v>
      </c>
      <c r="AA4759" s="5" t="str">
        <f>_xlfn.XLOOKUP(Table1[[#This Row],[Shipment_ID]],A:A,E:E)</f>
        <v>COSCO</v>
      </c>
      <c r="AB4759" s="5">
        <f t="shared" si="74"/>
        <v>7080.63</v>
      </c>
    </row>
    <row r="4760" spans="1:28">
      <c r="A4760" t="s">
        <v>4954</v>
      </c>
      <c r="B4760" s="1">
        <v>45534</v>
      </c>
      <c r="C4760" t="s">
        <v>115</v>
      </c>
      <c r="D4760" t="s">
        <v>82</v>
      </c>
      <c r="E4760" t="s">
        <v>57</v>
      </c>
      <c r="F4760" t="s">
        <v>58</v>
      </c>
      <c r="G4760" t="s">
        <v>84</v>
      </c>
      <c r="H4760">
        <v>22</v>
      </c>
      <c r="I4760">
        <v>316</v>
      </c>
      <c r="J4760">
        <v>87.34</v>
      </c>
      <c r="K4760">
        <v>2</v>
      </c>
      <c r="L4760" t="s">
        <v>68</v>
      </c>
      <c r="M4760" t="s">
        <v>45</v>
      </c>
      <c r="N4760">
        <v>50072.800000000003</v>
      </c>
      <c r="O4760" t="s">
        <v>425</v>
      </c>
      <c r="P4760" t="s">
        <v>47</v>
      </c>
      <c r="Q4760">
        <v>86.27</v>
      </c>
      <c r="R4760">
        <v>1512</v>
      </c>
      <c r="S4760">
        <v>2892.92</v>
      </c>
      <c r="T4760">
        <v>4723.82</v>
      </c>
      <c r="U4760" t="str">
        <f>TEXT(Table1[[#This Row],[Booking_Date]],"mmm")</f>
        <v>Aug</v>
      </c>
      <c r="V4760">
        <f>YEAR(Table1[[#This Row],[Booking_Date]])</f>
        <v>2024</v>
      </c>
      <c r="W4760" t="s">
        <v>48</v>
      </c>
      <c r="X4760" t="str">
        <f>IF(Table1[[#This Row],[Freight_Cost]]&gt;50000,"High","Low")</f>
        <v>High</v>
      </c>
      <c r="Y4760" s="5" t="str">
        <f>IF(Table1[[#This Row],[Profit]]&gt;10000,"Good","Average")</f>
        <v>Average</v>
      </c>
      <c r="Z4760" s="5" t="str" cm="1">
        <f t="array" ref="Z4760">_xlfn.IFS(K4760&lt;=5,"Excellent",K4760&lt;=10,"Good",TRUE,"Delayed")</f>
        <v>Excellent</v>
      </c>
      <c r="AA4760" s="5" t="str">
        <f>_xlfn.XLOOKUP(Table1[[#This Row],[Shipment_ID]],A:A,E:E)</f>
        <v>Evergreen</v>
      </c>
      <c r="AB4760" s="5">
        <f t="shared" si="74"/>
        <v>4723.82</v>
      </c>
    </row>
    <row r="4761" spans="1:28">
      <c r="A4761" t="s">
        <v>4955</v>
      </c>
      <c r="B4761" s="1">
        <v>45389</v>
      </c>
      <c r="C4761" t="s">
        <v>115</v>
      </c>
      <c r="D4761" t="s">
        <v>65</v>
      </c>
      <c r="E4761" t="s">
        <v>31</v>
      </c>
      <c r="F4761" t="s">
        <v>32</v>
      </c>
      <c r="G4761" t="s">
        <v>33</v>
      </c>
      <c r="H4761">
        <v>20.87</v>
      </c>
      <c r="I4761">
        <v>521</v>
      </c>
      <c r="J4761">
        <v>92.65</v>
      </c>
      <c r="K4761">
        <v>2</v>
      </c>
      <c r="L4761" t="s">
        <v>44</v>
      </c>
      <c r="M4761" t="s">
        <v>45</v>
      </c>
      <c r="N4761">
        <v>37653</v>
      </c>
      <c r="O4761" t="s">
        <v>116</v>
      </c>
      <c r="P4761" t="s">
        <v>74</v>
      </c>
      <c r="Q4761">
        <v>81.569999999999993</v>
      </c>
      <c r="R4761">
        <v>1876.8</v>
      </c>
      <c r="S4761">
        <v>4405.28</v>
      </c>
      <c r="T4761">
        <v>3863.73</v>
      </c>
      <c r="U4761" t="str">
        <f>TEXT(Table1[[#This Row],[Booking_Date]],"mmm")</f>
        <v>Apr</v>
      </c>
      <c r="V4761">
        <f>YEAR(Table1[[#This Row],[Booking_Date]])</f>
        <v>2024</v>
      </c>
      <c r="W4761" t="s">
        <v>75</v>
      </c>
      <c r="X4761" t="str">
        <f>IF(Table1[[#This Row],[Freight_Cost]]&gt;50000,"High","Low")</f>
        <v>Low</v>
      </c>
      <c r="Y4761" s="5" t="str">
        <f>IF(Table1[[#This Row],[Profit]]&gt;10000,"Good","Average")</f>
        <v>Average</v>
      </c>
      <c r="Z4761" s="5" t="str" cm="1">
        <f t="array" ref="Z4761">_xlfn.IFS(K4761&lt;=5,"Excellent",K4761&lt;=10,"Good",TRUE,"Delayed")</f>
        <v>Excellent</v>
      </c>
      <c r="AA4761" s="5" t="str">
        <f>_xlfn.XLOOKUP(Table1[[#This Row],[Shipment_ID]],A:A,E:E)</f>
        <v>Hapag-Lloyd</v>
      </c>
      <c r="AB4761" s="5">
        <f t="shared" si="74"/>
        <v>3863.73</v>
      </c>
    </row>
    <row r="4762" spans="1:28">
      <c r="A4762" t="s">
        <v>4956</v>
      </c>
      <c r="B4762" s="1">
        <v>45714</v>
      </c>
      <c r="C4762" t="s">
        <v>115</v>
      </c>
      <c r="D4762" t="s">
        <v>41</v>
      </c>
      <c r="E4762" t="s">
        <v>31</v>
      </c>
      <c r="F4762" t="s">
        <v>58</v>
      </c>
      <c r="G4762" t="s">
        <v>67</v>
      </c>
      <c r="H4762">
        <v>11.43</v>
      </c>
      <c r="I4762">
        <v>628</v>
      </c>
      <c r="J4762">
        <v>100.18</v>
      </c>
      <c r="K4762">
        <v>2</v>
      </c>
      <c r="L4762" t="s">
        <v>44</v>
      </c>
      <c r="M4762" t="s">
        <v>60</v>
      </c>
      <c r="N4762">
        <v>41844.6</v>
      </c>
      <c r="O4762" t="s">
        <v>133</v>
      </c>
      <c r="P4762" t="s">
        <v>70</v>
      </c>
      <c r="Q4762">
        <v>88.83</v>
      </c>
      <c r="R4762">
        <v>1713.2</v>
      </c>
      <c r="S4762">
        <v>2344.52</v>
      </c>
      <c r="T4762">
        <v>6565.42</v>
      </c>
      <c r="U4762" t="str">
        <f>TEXT(Table1[[#This Row],[Booking_Date]],"mmm")</f>
        <v>Feb</v>
      </c>
      <c r="V4762">
        <f>YEAR(Table1[[#This Row],[Booking_Date]])</f>
        <v>2025</v>
      </c>
      <c r="W4762" t="s">
        <v>38</v>
      </c>
      <c r="X4762" t="str">
        <f>IF(Table1[[#This Row],[Freight_Cost]]&gt;50000,"High","Low")</f>
        <v>Low</v>
      </c>
      <c r="Y4762" s="5" t="str">
        <f>IF(Table1[[#This Row],[Profit]]&gt;10000,"Good","Average")</f>
        <v>Average</v>
      </c>
      <c r="Z4762" s="5" t="str" cm="1">
        <f t="array" ref="Z4762">_xlfn.IFS(K4762&lt;=5,"Excellent",K4762&lt;=10,"Good",TRUE,"Delayed")</f>
        <v>Excellent</v>
      </c>
      <c r="AA4762" s="5" t="str">
        <f>_xlfn.XLOOKUP(Table1[[#This Row],[Shipment_ID]],A:A,E:E)</f>
        <v>Hapag-Lloyd</v>
      </c>
      <c r="AB4762" s="5">
        <f t="shared" si="74"/>
        <v>6565.42</v>
      </c>
    </row>
    <row r="4763" spans="1:28">
      <c r="A4763" t="s">
        <v>4957</v>
      </c>
      <c r="B4763" s="1">
        <v>45823</v>
      </c>
      <c r="C4763" t="s">
        <v>29</v>
      </c>
      <c r="D4763" t="s">
        <v>82</v>
      </c>
      <c r="E4763" t="s">
        <v>57</v>
      </c>
      <c r="F4763" t="s">
        <v>58</v>
      </c>
      <c r="G4763" t="s">
        <v>84</v>
      </c>
      <c r="H4763">
        <v>14.89</v>
      </c>
      <c r="I4763">
        <v>1836</v>
      </c>
      <c r="J4763">
        <v>104.98</v>
      </c>
      <c r="K4763">
        <v>6</v>
      </c>
      <c r="L4763" t="s">
        <v>34</v>
      </c>
      <c r="M4763" t="s">
        <v>35</v>
      </c>
      <c r="N4763">
        <v>69030.600000000006</v>
      </c>
      <c r="O4763" t="s">
        <v>248</v>
      </c>
      <c r="P4763" t="s">
        <v>78</v>
      </c>
      <c r="Q4763">
        <v>83.54</v>
      </c>
      <c r="R4763">
        <v>4267.6000000000004</v>
      </c>
      <c r="S4763">
        <v>3986.12</v>
      </c>
      <c r="T4763">
        <v>12229.98</v>
      </c>
      <c r="U4763" t="str">
        <f>TEXT(Table1[[#This Row],[Booking_Date]],"mmm")</f>
        <v>Jun</v>
      </c>
      <c r="V4763">
        <f>YEAR(Table1[[#This Row],[Booking_Date]])</f>
        <v>2025</v>
      </c>
      <c r="W4763" t="s">
        <v>75</v>
      </c>
      <c r="X4763" t="str">
        <f>IF(Table1[[#This Row],[Freight_Cost]]&gt;50000,"High","Low")</f>
        <v>High</v>
      </c>
      <c r="Y4763" s="5" t="str">
        <f>IF(Table1[[#This Row],[Profit]]&gt;10000,"Good","Average")</f>
        <v>Good</v>
      </c>
      <c r="Z4763" s="5" t="str" cm="1">
        <f t="array" ref="Z4763">_xlfn.IFS(K4763&lt;=5,"Excellent",K4763&lt;=10,"Good",TRUE,"Delayed")</f>
        <v>Good</v>
      </c>
      <c r="AA4763" s="5" t="str">
        <f>_xlfn.XLOOKUP(Table1[[#This Row],[Shipment_ID]],A:A,E:E)</f>
        <v>Evergreen</v>
      </c>
      <c r="AB4763" s="5">
        <f t="shared" si="74"/>
        <v>12229.98</v>
      </c>
    </row>
    <row r="4764" spans="1:28">
      <c r="A4764" t="s">
        <v>4958</v>
      </c>
      <c r="B4764" s="1">
        <v>45537</v>
      </c>
      <c r="C4764" t="s">
        <v>89</v>
      </c>
      <c r="D4764" t="s">
        <v>30</v>
      </c>
      <c r="E4764" t="s">
        <v>31</v>
      </c>
      <c r="F4764" t="s">
        <v>58</v>
      </c>
      <c r="G4764" t="s">
        <v>59</v>
      </c>
      <c r="H4764">
        <v>13.02</v>
      </c>
      <c r="I4764">
        <v>1571</v>
      </c>
      <c r="J4764">
        <v>104.56</v>
      </c>
      <c r="K4764">
        <v>3</v>
      </c>
      <c r="L4764" t="s">
        <v>44</v>
      </c>
      <c r="M4764" t="s">
        <v>45</v>
      </c>
      <c r="N4764">
        <v>56617.2</v>
      </c>
      <c r="O4764" t="s">
        <v>518</v>
      </c>
      <c r="P4764" t="s">
        <v>47</v>
      </c>
      <c r="Q4764">
        <v>84.36</v>
      </c>
      <c r="R4764">
        <v>3662.8</v>
      </c>
      <c r="S4764">
        <v>1682.11</v>
      </c>
      <c r="T4764">
        <v>9362.08</v>
      </c>
      <c r="U4764" t="str">
        <f>TEXT(Table1[[#This Row],[Booking_Date]],"mmm")</f>
        <v>Sep</v>
      </c>
      <c r="V4764">
        <f>YEAR(Table1[[#This Row],[Booking_Date]])</f>
        <v>2024</v>
      </c>
      <c r="W4764" t="s">
        <v>48</v>
      </c>
      <c r="X4764" t="str">
        <f>IF(Table1[[#This Row],[Freight_Cost]]&gt;50000,"High","Low")</f>
        <v>High</v>
      </c>
      <c r="Y4764" s="5" t="str">
        <f>IF(Table1[[#This Row],[Profit]]&gt;10000,"Good","Average")</f>
        <v>Average</v>
      </c>
      <c r="Z4764" s="5" t="str" cm="1">
        <f t="array" ref="Z4764">_xlfn.IFS(K4764&lt;=5,"Excellent",K4764&lt;=10,"Good",TRUE,"Delayed")</f>
        <v>Excellent</v>
      </c>
      <c r="AA4764" s="5" t="str">
        <f>_xlfn.XLOOKUP(Table1[[#This Row],[Shipment_ID]],A:A,E:E)</f>
        <v>Hapag-Lloyd</v>
      </c>
      <c r="AB4764" s="5">
        <f t="shared" si="74"/>
        <v>9362.08</v>
      </c>
    </row>
    <row r="4765" spans="1:28">
      <c r="A4765" t="s">
        <v>4959</v>
      </c>
      <c r="B4765" s="1">
        <v>45887</v>
      </c>
      <c r="C4765" t="s">
        <v>115</v>
      </c>
      <c r="D4765" t="s">
        <v>65</v>
      </c>
      <c r="E4765" t="s">
        <v>99</v>
      </c>
      <c r="F4765" t="s">
        <v>58</v>
      </c>
      <c r="G4765" t="s">
        <v>67</v>
      </c>
      <c r="H4765">
        <v>23.38</v>
      </c>
      <c r="I4765">
        <v>2333</v>
      </c>
      <c r="J4765">
        <v>87</v>
      </c>
      <c r="K4765">
        <v>7</v>
      </c>
      <c r="L4765" t="s">
        <v>44</v>
      </c>
      <c r="M4765" t="s">
        <v>45</v>
      </c>
      <c r="N4765">
        <v>72978</v>
      </c>
      <c r="O4765" t="s">
        <v>141</v>
      </c>
      <c r="P4765" t="s">
        <v>47</v>
      </c>
      <c r="Q4765">
        <v>83.3</v>
      </c>
      <c r="R4765">
        <v>5601.2</v>
      </c>
      <c r="S4765">
        <v>3094.89</v>
      </c>
      <c r="T4765">
        <v>11550.09</v>
      </c>
      <c r="U4765" t="str">
        <f>TEXT(Table1[[#This Row],[Booking_Date]],"mmm")</f>
        <v>Aug</v>
      </c>
      <c r="V4765">
        <f>YEAR(Table1[[#This Row],[Booking_Date]])</f>
        <v>2025</v>
      </c>
      <c r="W4765" t="s">
        <v>48</v>
      </c>
      <c r="X4765" t="str">
        <f>IF(Table1[[#This Row],[Freight_Cost]]&gt;50000,"High","Low")</f>
        <v>High</v>
      </c>
      <c r="Y4765" s="5" t="str">
        <f>IF(Table1[[#This Row],[Profit]]&gt;10000,"Good","Average")</f>
        <v>Good</v>
      </c>
      <c r="Z4765" s="5" t="str" cm="1">
        <f t="array" ref="Z4765">_xlfn.IFS(K4765&lt;=5,"Excellent",K4765&lt;=10,"Good",TRUE,"Delayed")</f>
        <v>Good</v>
      </c>
      <c r="AA4765" s="5" t="str">
        <f>_xlfn.XLOOKUP(Table1[[#This Row],[Shipment_ID]],A:A,E:E)</f>
        <v>ONE</v>
      </c>
      <c r="AB4765" s="5">
        <f t="shared" si="74"/>
        <v>11550.09</v>
      </c>
    </row>
    <row r="4766" spans="1:28">
      <c r="A4766" t="s">
        <v>4960</v>
      </c>
      <c r="B4766" s="1">
        <v>46018</v>
      </c>
      <c r="C4766" t="s">
        <v>64</v>
      </c>
      <c r="D4766" t="s">
        <v>51</v>
      </c>
      <c r="E4766" t="s">
        <v>57</v>
      </c>
      <c r="F4766" t="s">
        <v>32</v>
      </c>
      <c r="G4766" t="s">
        <v>67</v>
      </c>
      <c r="H4766">
        <v>18.53</v>
      </c>
      <c r="I4766">
        <v>2268</v>
      </c>
      <c r="J4766">
        <v>102.44</v>
      </c>
      <c r="K4766">
        <v>6</v>
      </c>
      <c r="L4766" t="s">
        <v>68</v>
      </c>
      <c r="M4766" t="s">
        <v>45</v>
      </c>
      <c r="N4766">
        <v>60185.8</v>
      </c>
      <c r="O4766" t="s">
        <v>135</v>
      </c>
      <c r="P4766" t="s">
        <v>54</v>
      </c>
      <c r="Q4766">
        <v>81.180000000000007</v>
      </c>
      <c r="R4766">
        <v>5277.2</v>
      </c>
      <c r="S4766">
        <v>3527.07</v>
      </c>
      <c r="T4766">
        <v>7843.92</v>
      </c>
      <c r="U4766" t="str">
        <f>TEXT(Table1[[#This Row],[Booking_Date]],"mmm")</f>
        <v>Dec</v>
      </c>
      <c r="V4766">
        <f>YEAR(Table1[[#This Row],[Booking_Date]])</f>
        <v>2025</v>
      </c>
      <c r="W4766" t="s">
        <v>104</v>
      </c>
      <c r="X4766" t="str">
        <f>IF(Table1[[#This Row],[Freight_Cost]]&gt;50000,"High","Low")</f>
        <v>High</v>
      </c>
      <c r="Y4766" s="5" t="str">
        <f>IF(Table1[[#This Row],[Profit]]&gt;10000,"Good","Average")</f>
        <v>Average</v>
      </c>
      <c r="Z4766" s="5" t="str" cm="1">
        <f t="array" ref="Z4766">_xlfn.IFS(K4766&lt;=5,"Excellent",K4766&lt;=10,"Good",TRUE,"Delayed")</f>
        <v>Good</v>
      </c>
      <c r="AA4766" s="5" t="str">
        <f>_xlfn.XLOOKUP(Table1[[#This Row],[Shipment_ID]],A:A,E:E)</f>
        <v>Evergreen</v>
      </c>
      <c r="AB4766" s="5">
        <f t="shared" si="74"/>
        <v>7843.92</v>
      </c>
    </row>
    <row r="4767" spans="1:28">
      <c r="A4767" t="s">
        <v>4961</v>
      </c>
      <c r="B4767" s="1">
        <v>45650</v>
      </c>
      <c r="C4767" t="s">
        <v>29</v>
      </c>
      <c r="D4767" t="s">
        <v>72</v>
      </c>
      <c r="E4767" t="s">
        <v>42</v>
      </c>
      <c r="F4767" t="s">
        <v>58</v>
      </c>
      <c r="G4767" t="s">
        <v>84</v>
      </c>
      <c r="H4767">
        <v>16.48</v>
      </c>
      <c r="I4767">
        <v>2032</v>
      </c>
      <c r="J4767">
        <v>95.31</v>
      </c>
      <c r="K4767">
        <v>6</v>
      </c>
      <c r="L4767" t="s">
        <v>68</v>
      </c>
      <c r="M4767" t="s">
        <v>60</v>
      </c>
      <c r="N4767">
        <v>65153.2</v>
      </c>
      <c r="O4767" t="s">
        <v>338</v>
      </c>
      <c r="P4767" t="s">
        <v>54</v>
      </c>
      <c r="Q4767">
        <v>81.83</v>
      </c>
      <c r="R4767">
        <v>4723.2</v>
      </c>
      <c r="S4767">
        <v>2395.6799999999998</v>
      </c>
      <c r="T4767">
        <v>11573.01</v>
      </c>
      <c r="U4767" t="str">
        <f>TEXT(Table1[[#This Row],[Booking_Date]],"mmm")</f>
        <v>Dec</v>
      </c>
      <c r="V4767">
        <f>YEAR(Table1[[#This Row],[Booking_Date]])</f>
        <v>2024</v>
      </c>
      <c r="W4767" t="s">
        <v>104</v>
      </c>
      <c r="X4767" t="str">
        <f>IF(Table1[[#This Row],[Freight_Cost]]&gt;50000,"High","Low")</f>
        <v>High</v>
      </c>
      <c r="Y4767" s="5" t="str">
        <f>IF(Table1[[#This Row],[Profit]]&gt;10000,"Good","Average")</f>
        <v>Good</v>
      </c>
      <c r="Z4767" s="5" t="str" cm="1">
        <f t="array" ref="Z4767">_xlfn.IFS(K4767&lt;=5,"Excellent",K4767&lt;=10,"Good",TRUE,"Delayed")</f>
        <v>Good</v>
      </c>
      <c r="AA4767" s="5" t="str">
        <f>_xlfn.XLOOKUP(Table1[[#This Row],[Shipment_ID]],A:A,E:E)</f>
        <v>CMA CGM</v>
      </c>
      <c r="AB4767" s="5">
        <f t="shared" si="74"/>
        <v>11573.01</v>
      </c>
    </row>
    <row r="4768" spans="1:28">
      <c r="A4768" t="s">
        <v>4962</v>
      </c>
      <c r="B4768" s="1">
        <v>45992</v>
      </c>
      <c r="C4768" t="s">
        <v>50</v>
      </c>
      <c r="D4768" t="s">
        <v>82</v>
      </c>
      <c r="E4768" t="s">
        <v>57</v>
      </c>
      <c r="F4768" t="s">
        <v>32</v>
      </c>
      <c r="G4768" t="s">
        <v>90</v>
      </c>
      <c r="H4768">
        <v>19.48</v>
      </c>
      <c r="I4768">
        <v>1886</v>
      </c>
      <c r="J4768">
        <v>86.78</v>
      </c>
      <c r="K4768">
        <v>6</v>
      </c>
      <c r="L4768" t="s">
        <v>68</v>
      </c>
      <c r="M4768" t="s">
        <v>35</v>
      </c>
      <c r="N4768">
        <v>57077.599999999999</v>
      </c>
      <c r="O4768" t="s">
        <v>103</v>
      </c>
      <c r="P4768" t="s">
        <v>70</v>
      </c>
      <c r="Q4768">
        <v>84.36</v>
      </c>
      <c r="R4768">
        <v>4551.2</v>
      </c>
      <c r="S4768">
        <v>4088.4</v>
      </c>
      <c r="T4768">
        <v>6424.48</v>
      </c>
      <c r="U4768" t="str">
        <f>TEXT(Table1[[#This Row],[Booking_Date]],"mmm")</f>
        <v>Dec</v>
      </c>
      <c r="V4768">
        <f>YEAR(Table1[[#This Row],[Booking_Date]])</f>
        <v>2025</v>
      </c>
      <c r="W4768" t="s">
        <v>104</v>
      </c>
      <c r="X4768" t="str">
        <f>IF(Table1[[#This Row],[Freight_Cost]]&gt;50000,"High","Low")</f>
        <v>High</v>
      </c>
      <c r="Y4768" s="5" t="str">
        <f>IF(Table1[[#This Row],[Profit]]&gt;10000,"Good","Average")</f>
        <v>Average</v>
      </c>
      <c r="Z4768" s="5" t="str" cm="1">
        <f t="array" ref="Z4768">_xlfn.IFS(K4768&lt;=5,"Excellent",K4768&lt;=10,"Good",TRUE,"Delayed")</f>
        <v>Good</v>
      </c>
      <c r="AA4768" s="5" t="str">
        <f>_xlfn.XLOOKUP(Table1[[#This Row],[Shipment_ID]],A:A,E:E)</f>
        <v>Evergreen</v>
      </c>
      <c r="AB4768" s="5">
        <f t="shared" si="74"/>
        <v>6424.48</v>
      </c>
    </row>
    <row r="4769" spans="1:28">
      <c r="A4769" t="s">
        <v>4963</v>
      </c>
      <c r="B4769" s="1">
        <v>45669</v>
      </c>
      <c r="C4769" t="s">
        <v>115</v>
      </c>
      <c r="D4769" t="s">
        <v>108</v>
      </c>
      <c r="E4769" t="s">
        <v>102</v>
      </c>
      <c r="F4769" t="s">
        <v>32</v>
      </c>
      <c r="G4769" t="s">
        <v>67</v>
      </c>
      <c r="H4769">
        <v>15.89</v>
      </c>
      <c r="I4769">
        <v>713</v>
      </c>
      <c r="J4769">
        <v>89.09</v>
      </c>
      <c r="K4769">
        <v>3</v>
      </c>
      <c r="L4769" t="s">
        <v>44</v>
      </c>
      <c r="M4769" t="s">
        <v>45</v>
      </c>
      <c r="N4769">
        <v>35047.800000000003</v>
      </c>
      <c r="O4769" t="s">
        <v>410</v>
      </c>
      <c r="P4769" t="s">
        <v>74</v>
      </c>
      <c r="Q4769">
        <v>82.74</v>
      </c>
      <c r="R4769">
        <v>2061.6</v>
      </c>
      <c r="S4769">
        <v>4957.3900000000003</v>
      </c>
      <c r="T4769">
        <v>5035.3500000000004</v>
      </c>
      <c r="U4769" t="str">
        <f>TEXT(Table1[[#This Row],[Booking_Date]],"mmm")</f>
        <v>Jan</v>
      </c>
      <c r="V4769">
        <f>YEAR(Table1[[#This Row],[Booking_Date]])</f>
        <v>2025</v>
      </c>
      <c r="W4769" t="s">
        <v>38</v>
      </c>
      <c r="X4769" t="str">
        <f>IF(Table1[[#This Row],[Freight_Cost]]&gt;50000,"High","Low")</f>
        <v>Low</v>
      </c>
      <c r="Y4769" s="5" t="str">
        <f>IF(Table1[[#This Row],[Profit]]&gt;10000,"Good","Average")</f>
        <v>Average</v>
      </c>
      <c r="Z4769" s="5" t="str" cm="1">
        <f t="array" ref="Z4769">_xlfn.IFS(K4769&lt;=5,"Excellent",K4769&lt;=10,"Good",TRUE,"Delayed")</f>
        <v>Excellent</v>
      </c>
      <c r="AA4769" s="5" t="str">
        <f>_xlfn.XLOOKUP(Table1[[#This Row],[Shipment_ID]],A:A,E:E)</f>
        <v>Maersk</v>
      </c>
      <c r="AB4769" s="5">
        <f t="shared" si="74"/>
        <v>5035.3500000000004</v>
      </c>
    </row>
    <row r="4770" spans="1:28">
      <c r="A4770" t="s">
        <v>4964</v>
      </c>
      <c r="B4770" s="1">
        <v>45919</v>
      </c>
      <c r="C4770" t="s">
        <v>29</v>
      </c>
      <c r="D4770" t="s">
        <v>82</v>
      </c>
      <c r="E4770" t="s">
        <v>57</v>
      </c>
      <c r="F4770" t="s">
        <v>32</v>
      </c>
      <c r="G4770" t="s">
        <v>90</v>
      </c>
      <c r="H4770">
        <v>12.2</v>
      </c>
      <c r="I4770">
        <v>1632</v>
      </c>
      <c r="J4770">
        <v>90.26</v>
      </c>
      <c r="K4770">
        <v>4</v>
      </c>
      <c r="L4770" t="s">
        <v>44</v>
      </c>
      <c r="M4770" t="s">
        <v>35</v>
      </c>
      <c r="N4770">
        <v>45395.199999999997</v>
      </c>
      <c r="O4770" t="s">
        <v>436</v>
      </c>
      <c r="P4770" t="s">
        <v>54</v>
      </c>
      <c r="Q4770">
        <v>81.17</v>
      </c>
      <c r="R4770">
        <v>3752</v>
      </c>
      <c r="S4770">
        <v>3447.56</v>
      </c>
      <c r="T4770">
        <v>7747.17</v>
      </c>
      <c r="U4770" t="str">
        <f>TEXT(Table1[[#This Row],[Booking_Date]],"mmm")</f>
        <v>Sep</v>
      </c>
      <c r="V4770">
        <f>YEAR(Table1[[#This Row],[Booking_Date]])</f>
        <v>2025</v>
      </c>
      <c r="W4770" t="s">
        <v>48</v>
      </c>
      <c r="X4770" t="str">
        <f>IF(Table1[[#This Row],[Freight_Cost]]&gt;50000,"High","Low")</f>
        <v>Low</v>
      </c>
      <c r="Y4770" s="5" t="str">
        <f>IF(Table1[[#This Row],[Profit]]&gt;10000,"Good","Average")</f>
        <v>Average</v>
      </c>
      <c r="Z4770" s="5" t="str" cm="1">
        <f t="array" ref="Z4770">_xlfn.IFS(K4770&lt;=5,"Excellent",K4770&lt;=10,"Good",TRUE,"Delayed")</f>
        <v>Excellent</v>
      </c>
      <c r="AA4770" s="5" t="str">
        <f>_xlfn.XLOOKUP(Table1[[#This Row],[Shipment_ID]],A:A,E:E)</f>
        <v>Evergreen</v>
      </c>
      <c r="AB4770" s="5">
        <f t="shared" si="74"/>
        <v>7747.17</v>
      </c>
    </row>
    <row r="4771" spans="1:28">
      <c r="A4771" t="s">
        <v>4965</v>
      </c>
      <c r="B4771" s="1">
        <v>45632</v>
      </c>
      <c r="C4771" t="s">
        <v>115</v>
      </c>
      <c r="D4771" t="s">
        <v>41</v>
      </c>
      <c r="E4771" t="s">
        <v>66</v>
      </c>
      <c r="F4771" t="s">
        <v>58</v>
      </c>
      <c r="G4771" t="s">
        <v>67</v>
      </c>
      <c r="H4771">
        <v>15.02</v>
      </c>
      <c r="I4771">
        <v>1602</v>
      </c>
      <c r="J4771">
        <v>102.88</v>
      </c>
      <c r="K4771">
        <v>5</v>
      </c>
      <c r="L4771" t="s">
        <v>68</v>
      </c>
      <c r="M4771" t="s">
        <v>45</v>
      </c>
      <c r="N4771">
        <v>61087.6</v>
      </c>
      <c r="O4771" t="s">
        <v>338</v>
      </c>
      <c r="P4771" t="s">
        <v>37</v>
      </c>
      <c r="Q4771">
        <v>86.1</v>
      </c>
      <c r="R4771">
        <v>3804.8</v>
      </c>
      <c r="S4771">
        <v>4619.05</v>
      </c>
      <c r="T4771">
        <v>10322.18</v>
      </c>
      <c r="U4771" t="str">
        <f>TEXT(Table1[[#This Row],[Booking_Date]],"mmm")</f>
        <v>Dec</v>
      </c>
      <c r="V4771">
        <f>YEAR(Table1[[#This Row],[Booking_Date]])</f>
        <v>2024</v>
      </c>
      <c r="W4771" t="s">
        <v>104</v>
      </c>
      <c r="X4771" t="str">
        <f>IF(Table1[[#This Row],[Freight_Cost]]&gt;50000,"High","Low")</f>
        <v>High</v>
      </c>
      <c r="Y4771" s="5" t="str">
        <f>IF(Table1[[#This Row],[Profit]]&gt;10000,"Good","Average")</f>
        <v>Good</v>
      </c>
      <c r="Z4771" s="5" t="str" cm="1">
        <f t="array" ref="Z4771">_xlfn.IFS(K4771&lt;=5,"Excellent",K4771&lt;=10,"Good",TRUE,"Delayed")</f>
        <v>Excellent</v>
      </c>
      <c r="AA4771" s="5" t="str">
        <f>_xlfn.XLOOKUP(Table1[[#This Row],[Shipment_ID]],A:A,E:E)</f>
        <v>COSCO</v>
      </c>
      <c r="AB4771" s="5">
        <f t="shared" si="74"/>
        <v>10322.18</v>
      </c>
    </row>
    <row r="4772" spans="1:28">
      <c r="A4772" t="s">
        <v>4966</v>
      </c>
      <c r="B4772" s="1">
        <v>45954</v>
      </c>
      <c r="C4772" t="s">
        <v>40</v>
      </c>
      <c r="D4772" t="s">
        <v>65</v>
      </c>
      <c r="E4772" t="s">
        <v>83</v>
      </c>
      <c r="F4772" t="s">
        <v>32</v>
      </c>
      <c r="G4772" t="s">
        <v>84</v>
      </c>
      <c r="H4772">
        <v>15.04</v>
      </c>
      <c r="I4772">
        <v>1938</v>
      </c>
      <c r="J4772">
        <v>99.87</v>
      </c>
      <c r="K4772">
        <v>6</v>
      </c>
      <c r="L4772" t="s">
        <v>44</v>
      </c>
      <c r="M4772" t="s">
        <v>60</v>
      </c>
      <c r="N4772">
        <v>48776.4</v>
      </c>
      <c r="O4772" t="s">
        <v>287</v>
      </c>
      <c r="P4772" t="s">
        <v>78</v>
      </c>
      <c r="Q4772">
        <v>85.77</v>
      </c>
      <c r="R4772">
        <v>4477.6000000000004</v>
      </c>
      <c r="S4772">
        <v>2080.04</v>
      </c>
      <c r="T4772">
        <v>7886.55</v>
      </c>
      <c r="U4772" t="str">
        <f>TEXT(Table1[[#This Row],[Booking_Date]],"mmm")</f>
        <v>Oct</v>
      </c>
      <c r="V4772">
        <f>YEAR(Table1[[#This Row],[Booking_Date]])</f>
        <v>2025</v>
      </c>
      <c r="W4772" t="s">
        <v>104</v>
      </c>
      <c r="X4772" t="str">
        <f>IF(Table1[[#This Row],[Freight_Cost]]&gt;50000,"High","Low")</f>
        <v>Low</v>
      </c>
      <c r="Y4772" s="5" t="str">
        <f>IF(Table1[[#This Row],[Profit]]&gt;10000,"Good","Average")</f>
        <v>Average</v>
      </c>
      <c r="Z4772" s="5" t="str" cm="1">
        <f t="array" ref="Z4772">_xlfn.IFS(K4772&lt;=5,"Excellent",K4772&lt;=10,"Good",TRUE,"Delayed")</f>
        <v>Good</v>
      </c>
      <c r="AA4772" s="5" t="str">
        <f>_xlfn.XLOOKUP(Table1[[#This Row],[Shipment_ID]],A:A,E:E)</f>
        <v>MSC</v>
      </c>
      <c r="AB4772" s="5">
        <f t="shared" si="74"/>
        <v>7886.55</v>
      </c>
    </row>
    <row r="4773" spans="1:28">
      <c r="A4773" t="s">
        <v>4967</v>
      </c>
      <c r="B4773" s="1">
        <v>45689</v>
      </c>
      <c r="C4773" t="s">
        <v>115</v>
      </c>
      <c r="D4773" t="s">
        <v>65</v>
      </c>
      <c r="E4773" t="s">
        <v>99</v>
      </c>
      <c r="F4773" t="s">
        <v>58</v>
      </c>
      <c r="G4773" t="s">
        <v>43</v>
      </c>
      <c r="H4773">
        <v>10.41</v>
      </c>
      <c r="I4773">
        <v>366</v>
      </c>
      <c r="J4773">
        <v>90.65</v>
      </c>
      <c r="K4773">
        <v>2</v>
      </c>
      <c r="L4773" t="s">
        <v>44</v>
      </c>
      <c r="M4773" t="s">
        <v>45</v>
      </c>
      <c r="N4773">
        <v>38139</v>
      </c>
      <c r="O4773" t="s">
        <v>593</v>
      </c>
      <c r="P4773" t="s">
        <v>70</v>
      </c>
      <c r="Q4773">
        <v>88.03</v>
      </c>
      <c r="R4773">
        <v>1148.4000000000001</v>
      </c>
      <c r="S4773">
        <v>3894.98</v>
      </c>
      <c r="T4773">
        <v>6186.25</v>
      </c>
      <c r="U4773" t="str">
        <f>TEXT(Table1[[#This Row],[Booking_Date]],"mmm")</f>
        <v>Feb</v>
      </c>
      <c r="V4773">
        <f>YEAR(Table1[[#This Row],[Booking_Date]])</f>
        <v>2025</v>
      </c>
      <c r="W4773" t="s">
        <v>38</v>
      </c>
      <c r="X4773" t="str">
        <f>IF(Table1[[#This Row],[Freight_Cost]]&gt;50000,"High","Low")</f>
        <v>Low</v>
      </c>
      <c r="Y4773" s="5" t="str">
        <f>IF(Table1[[#This Row],[Profit]]&gt;10000,"Good","Average")</f>
        <v>Average</v>
      </c>
      <c r="Z4773" s="5" t="str" cm="1">
        <f t="array" ref="Z4773">_xlfn.IFS(K4773&lt;=5,"Excellent",K4773&lt;=10,"Good",TRUE,"Delayed")</f>
        <v>Excellent</v>
      </c>
      <c r="AA4773" s="5" t="str">
        <f>_xlfn.XLOOKUP(Table1[[#This Row],[Shipment_ID]],A:A,E:E)</f>
        <v>ONE</v>
      </c>
      <c r="AB4773" s="5">
        <f t="shared" si="74"/>
        <v>6186.25</v>
      </c>
    </row>
    <row r="4774" spans="1:28">
      <c r="A4774" t="s">
        <v>4968</v>
      </c>
      <c r="B4774" s="1">
        <v>45646</v>
      </c>
      <c r="C4774" t="s">
        <v>121</v>
      </c>
      <c r="D4774" t="s">
        <v>108</v>
      </c>
      <c r="E4774" t="s">
        <v>31</v>
      </c>
      <c r="F4774" t="s">
        <v>58</v>
      </c>
      <c r="G4774" t="s">
        <v>67</v>
      </c>
      <c r="H4774">
        <v>14.74</v>
      </c>
      <c r="I4774">
        <v>1571</v>
      </c>
      <c r="J4774">
        <v>97.23</v>
      </c>
      <c r="K4774">
        <v>5</v>
      </c>
      <c r="L4774" t="s">
        <v>44</v>
      </c>
      <c r="M4774" t="s">
        <v>35</v>
      </c>
      <c r="N4774">
        <v>59785.599999999999</v>
      </c>
      <c r="O4774" t="s">
        <v>148</v>
      </c>
      <c r="P4774" t="s">
        <v>54</v>
      </c>
      <c r="Q4774">
        <v>85.27</v>
      </c>
      <c r="R4774">
        <v>3731.6</v>
      </c>
      <c r="S4774">
        <v>3559.92</v>
      </c>
      <c r="T4774">
        <v>5784.1</v>
      </c>
      <c r="U4774" t="str">
        <f>TEXT(Table1[[#This Row],[Booking_Date]],"mmm")</f>
        <v>Dec</v>
      </c>
      <c r="V4774">
        <f>YEAR(Table1[[#This Row],[Booking_Date]])</f>
        <v>2024</v>
      </c>
      <c r="W4774" t="s">
        <v>104</v>
      </c>
      <c r="X4774" t="str">
        <f>IF(Table1[[#This Row],[Freight_Cost]]&gt;50000,"High","Low")</f>
        <v>High</v>
      </c>
      <c r="Y4774" s="5" t="str">
        <f>IF(Table1[[#This Row],[Profit]]&gt;10000,"Good","Average")</f>
        <v>Average</v>
      </c>
      <c r="Z4774" s="5" t="str" cm="1">
        <f t="array" ref="Z4774">_xlfn.IFS(K4774&lt;=5,"Excellent",K4774&lt;=10,"Good",TRUE,"Delayed")</f>
        <v>Excellent</v>
      </c>
      <c r="AA4774" s="5" t="str">
        <f>_xlfn.XLOOKUP(Table1[[#This Row],[Shipment_ID]],A:A,E:E)</f>
        <v>Hapag-Lloyd</v>
      </c>
      <c r="AB4774" s="5">
        <f t="shared" si="74"/>
        <v>5784.1</v>
      </c>
    </row>
    <row r="4775" spans="1:28">
      <c r="A4775" t="s">
        <v>4969</v>
      </c>
      <c r="B4775" s="1">
        <v>45944</v>
      </c>
      <c r="C4775" t="s">
        <v>89</v>
      </c>
      <c r="D4775" t="s">
        <v>56</v>
      </c>
      <c r="E4775" t="s">
        <v>31</v>
      </c>
      <c r="F4775" t="s">
        <v>32</v>
      </c>
      <c r="G4775" t="s">
        <v>43</v>
      </c>
      <c r="H4775">
        <v>18.45</v>
      </c>
      <c r="I4775">
        <v>2641</v>
      </c>
      <c r="J4775">
        <v>86.97</v>
      </c>
      <c r="K4775">
        <v>8</v>
      </c>
      <c r="L4775" t="s">
        <v>34</v>
      </c>
      <c r="M4775" t="s">
        <v>60</v>
      </c>
      <c r="N4775">
        <v>63733.4</v>
      </c>
      <c r="O4775" t="s">
        <v>128</v>
      </c>
      <c r="P4775" t="s">
        <v>70</v>
      </c>
      <c r="Q4775">
        <v>86.57</v>
      </c>
      <c r="R4775">
        <v>6020</v>
      </c>
      <c r="S4775">
        <v>1568.45</v>
      </c>
      <c r="T4775">
        <v>7430.14</v>
      </c>
      <c r="U4775" t="str">
        <f>TEXT(Table1[[#This Row],[Booking_Date]],"mmm")</f>
        <v>Oct</v>
      </c>
      <c r="V4775">
        <f>YEAR(Table1[[#This Row],[Booking_Date]])</f>
        <v>2025</v>
      </c>
      <c r="W4775" t="s">
        <v>104</v>
      </c>
      <c r="X4775" t="str">
        <f>IF(Table1[[#This Row],[Freight_Cost]]&gt;50000,"High","Low")</f>
        <v>High</v>
      </c>
      <c r="Y4775" s="5" t="str">
        <f>IF(Table1[[#This Row],[Profit]]&gt;10000,"Good","Average")</f>
        <v>Average</v>
      </c>
      <c r="Z4775" s="5" t="str" cm="1">
        <f t="array" ref="Z4775">_xlfn.IFS(K4775&lt;=5,"Excellent",K4775&lt;=10,"Good",TRUE,"Delayed")</f>
        <v>Good</v>
      </c>
      <c r="AA4775" s="5" t="str">
        <f>_xlfn.XLOOKUP(Table1[[#This Row],[Shipment_ID]],A:A,E:E)</f>
        <v>Hapag-Lloyd</v>
      </c>
      <c r="AB4775" s="5">
        <f t="shared" si="74"/>
        <v>7430.14</v>
      </c>
    </row>
    <row r="4776" spans="1:28">
      <c r="A4776" t="s">
        <v>4970</v>
      </c>
      <c r="B4776" s="1">
        <v>45328</v>
      </c>
      <c r="C4776" t="s">
        <v>115</v>
      </c>
      <c r="D4776" t="s">
        <v>82</v>
      </c>
      <c r="E4776" t="s">
        <v>42</v>
      </c>
      <c r="F4776" t="s">
        <v>32</v>
      </c>
      <c r="G4776" t="s">
        <v>52</v>
      </c>
      <c r="H4776">
        <v>24.06</v>
      </c>
      <c r="I4776">
        <v>1126</v>
      </c>
      <c r="J4776">
        <v>103.38</v>
      </c>
      <c r="K4776">
        <v>4</v>
      </c>
      <c r="L4776" t="s">
        <v>34</v>
      </c>
      <c r="M4776" t="s">
        <v>45</v>
      </c>
      <c r="N4776">
        <v>54071.6</v>
      </c>
      <c r="O4776" t="s">
        <v>111</v>
      </c>
      <c r="P4776" t="s">
        <v>70</v>
      </c>
      <c r="Q4776">
        <v>82.93</v>
      </c>
      <c r="R4776">
        <v>3214.4</v>
      </c>
      <c r="S4776">
        <v>4764.8599999999997</v>
      </c>
      <c r="T4776">
        <v>5474.62</v>
      </c>
      <c r="U4776" t="str">
        <f>TEXT(Table1[[#This Row],[Booking_Date]],"mmm")</f>
        <v>Feb</v>
      </c>
      <c r="V4776">
        <f>YEAR(Table1[[#This Row],[Booking_Date]])</f>
        <v>2024</v>
      </c>
      <c r="W4776" t="s">
        <v>38</v>
      </c>
      <c r="X4776" t="str">
        <f>IF(Table1[[#This Row],[Freight_Cost]]&gt;50000,"High","Low")</f>
        <v>High</v>
      </c>
      <c r="Y4776" s="5" t="str">
        <f>IF(Table1[[#This Row],[Profit]]&gt;10000,"Good","Average")</f>
        <v>Average</v>
      </c>
      <c r="Z4776" s="5" t="str" cm="1">
        <f t="array" ref="Z4776">_xlfn.IFS(K4776&lt;=5,"Excellent",K4776&lt;=10,"Good",TRUE,"Delayed")</f>
        <v>Excellent</v>
      </c>
      <c r="AA4776" s="5" t="str">
        <f>_xlfn.XLOOKUP(Table1[[#This Row],[Shipment_ID]],A:A,E:E)</f>
        <v>CMA CGM</v>
      </c>
      <c r="AB4776" s="5">
        <f t="shared" si="74"/>
        <v>5474.62</v>
      </c>
    </row>
    <row r="4777" spans="1:28">
      <c r="A4777" t="s">
        <v>4971</v>
      </c>
      <c r="B4777" s="1">
        <v>45941</v>
      </c>
      <c r="C4777" t="s">
        <v>89</v>
      </c>
      <c r="D4777" t="s">
        <v>82</v>
      </c>
      <c r="E4777" t="s">
        <v>83</v>
      </c>
      <c r="F4777" t="s">
        <v>32</v>
      </c>
      <c r="G4777" t="s">
        <v>59</v>
      </c>
      <c r="H4777">
        <v>22.1</v>
      </c>
      <c r="I4777">
        <v>1251</v>
      </c>
      <c r="J4777">
        <v>96.88</v>
      </c>
      <c r="K4777">
        <v>4</v>
      </c>
      <c r="L4777" t="s">
        <v>44</v>
      </c>
      <c r="M4777" t="s">
        <v>45</v>
      </c>
      <c r="N4777">
        <v>48027.6</v>
      </c>
      <c r="O4777" t="s">
        <v>46</v>
      </c>
      <c r="P4777" t="s">
        <v>37</v>
      </c>
      <c r="Q4777">
        <v>86.39</v>
      </c>
      <c r="R4777">
        <v>3386</v>
      </c>
      <c r="S4777">
        <v>4294.47</v>
      </c>
      <c r="T4777">
        <v>5232.8100000000004</v>
      </c>
      <c r="U4777" t="str">
        <f>TEXT(Table1[[#This Row],[Booking_Date]],"mmm")</f>
        <v>Oct</v>
      </c>
      <c r="V4777">
        <f>YEAR(Table1[[#This Row],[Booking_Date]])</f>
        <v>2025</v>
      </c>
      <c r="W4777" t="s">
        <v>104</v>
      </c>
      <c r="X4777" t="str">
        <f>IF(Table1[[#This Row],[Freight_Cost]]&gt;50000,"High","Low")</f>
        <v>Low</v>
      </c>
      <c r="Y4777" s="5" t="str">
        <f>IF(Table1[[#This Row],[Profit]]&gt;10000,"Good","Average")</f>
        <v>Average</v>
      </c>
      <c r="Z4777" s="5" t="str" cm="1">
        <f t="array" ref="Z4777">_xlfn.IFS(K4777&lt;=5,"Excellent",K4777&lt;=10,"Good",TRUE,"Delayed")</f>
        <v>Excellent</v>
      </c>
      <c r="AA4777" s="5" t="str">
        <f>_xlfn.XLOOKUP(Table1[[#This Row],[Shipment_ID]],A:A,E:E)</f>
        <v>MSC</v>
      </c>
      <c r="AB4777" s="5">
        <f t="shared" si="74"/>
        <v>5232.8100000000004</v>
      </c>
    </row>
    <row r="4778" spans="1:28">
      <c r="A4778" t="s">
        <v>4972</v>
      </c>
      <c r="B4778" s="1">
        <v>45776</v>
      </c>
      <c r="C4778" t="s">
        <v>29</v>
      </c>
      <c r="D4778" t="s">
        <v>56</v>
      </c>
      <c r="E4778" t="s">
        <v>66</v>
      </c>
      <c r="F4778" t="s">
        <v>32</v>
      </c>
      <c r="G4778" t="s">
        <v>52</v>
      </c>
      <c r="H4778">
        <v>22.87</v>
      </c>
      <c r="I4778">
        <v>634</v>
      </c>
      <c r="J4778">
        <v>104.39</v>
      </c>
      <c r="K4778">
        <v>2</v>
      </c>
      <c r="L4778" t="s">
        <v>34</v>
      </c>
      <c r="M4778" t="s">
        <v>45</v>
      </c>
      <c r="N4778">
        <v>47217.8</v>
      </c>
      <c r="O4778" t="s">
        <v>103</v>
      </c>
      <c r="P4778" t="s">
        <v>62</v>
      </c>
      <c r="Q4778">
        <v>81.16</v>
      </c>
      <c r="R4778">
        <v>2182.8000000000002</v>
      </c>
      <c r="S4778">
        <v>4094.22</v>
      </c>
      <c r="T4778">
        <v>5031.01</v>
      </c>
      <c r="U4778" t="str">
        <f>TEXT(Table1[[#This Row],[Booking_Date]],"mmm")</f>
        <v>Apr</v>
      </c>
      <c r="V4778">
        <f>YEAR(Table1[[#This Row],[Booking_Date]])</f>
        <v>2025</v>
      </c>
      <c r="W4778" t="s">
        <v>75</v>
      </c>
      <c r="X4778" t="str">
        <f>IF(Table1[[#This Row],[Freight_Cost]]&gt;50000,"High","Low")</f>
        <v>Low</v>
      </c>
      <c r="Y4778" s="5" t="str">
        <f>IF(Table1[[#This Row],[Profit]]&gt;10000,"Good","Average")</f>
        <v>Average</v>
      </c>
      <c r="Z4778" s="5" t="str" cm="1">
        <f t="array" ref="Z4778">_xlfn.IFS(K4778&lt;=5,"Excellent",K4778&lt;=10,"Good",TRUE,"Delayed")</f>
        <v>Excellent</v>
      </c>
      <c r="AA4778" s="5" t="str">
        <f>_xlfn.XLOOKUP(Table1[[#This Row],[Shipment_ID]],A:A,E:E)</f>
        <v>COSCO</v>
      </c>
      <c r="AB4778" s="5">
        <f t="shared" si="74"/>
        <v>5031.01</v>
      </c>
    </row>
    <row r="4779" spans="1:28">
      <c r="A4779" t="s">
        <v>4973</v>
      </c>
      <c r="B4779" s="1">
        <v>45423</v>
      </c>
      <c r="C4779" t="s">
        <v>89</v>
      </c>
      <c r="D4779" t="s">
        <v>51</v>
      </c>
      <c r="E4779" t="s">
        <v>83</v>
      </c>
      <c r="F4779" t="s">
        <v>32</v>
      </c>
      <c r="G4779" t="s">
        <v>33</v>
      </c>
      <c r="H4779">
        <v>16.350000000000001</v>
      </c>
      <c r="I4779">
        <v>519</v>
      </c>
      <c r="J4779">
        <v>90.9</v>
      </c>
      <c r="K4779">
        <v>3</v>
      </c>
      <c r="L4779" t="s">
        <v>68</v>
      </c>
      <c r="M4779" t="s">
        <v>35</v>
      </c>
      <c r="N4779">
        <v>38351</v>
      </c>
      <c r="O4779" t="s">
        <v>130</v>
      </c>
      <c r="P4779" t="s">
        <v>70</v>
      </c>
      <c r="Q4779">
        <v>87.45</v>
      </c>
      <c r="R4779">
        <v>1692</v>
      </c>
      <c r="S4779">
        <v>2879.52</v>
      </c>
      <c r="T4779">
        <v>6355.73</v>
      </c>
      <c r="U4779" t="str">
        <f>TEXT(Table1[[#This Row],[Booking_Date]],"mmm")</f>
        <v>May</v>
      </c>
      <c r="V4779">
        <f>YEAR(Table1[[#This Row],[Booking_Date]])</f>
        <v>2024</v>
      </c>
      <c r="W4779" t="s">
        <v>75</v>
      </c>
      <c r="X4779" t="str">
        <f>IF(Table1[[#This Row],[Freight_Cost]]&gt;50000,"High","Low")</f>
        <v>Low</v>
      </c>
      <c r="Y4779" s="5" t="str">
        <f>IF(Table1[[#This Row],[Profit]]&gt;10000,"Good","Average")</f>
        <v>Average</v>
      </c>
      <c r="Z4779" s="5" t="str" cm="1">
        <f t="array" ref="Z4779">_xlfn.IFS(K4779&lt;=5,"Excellent",K4779&lt;=10,"Good",TRUE,"Delayed")</f>
        <v>Excellent</v>
      </c>
      <c r="AA4779" s="5" t="str">
        <f>_xlfn.XLOOKUP(Table1[[#This Row],[Shipment_ID]],A:A,E:E)</f>
        <v>MSC</v>
      </c>
      <c r="AB4779" s="5">
        <f t="shared" si="74"/>
        <v>6355.73</v>
      </c>
    </row>
    <row r="4780" spans="1:28">
      <c r="A4780" t="s">
        <v>4974</v>
      </c>
      <c r="B4780" s="1">
        <v>45398</v>
      </c>
      <c r="C4780" t="s">
        <v>50</v>
      </c>
      <c r="D4780" t="s">
        <v>72</v>
      </c>
      <c r="E4780" t="s">
        <v>66</v>
      </c>
      <c r="F4780" t="s">
        <v>32</v>
      </c>
      <c r="G4780" t="s">
        <v>52</v>
      </c>
      <c r="H4780">
        <v>19.350000000000001</v>
      </c>
      <c r="I4780">
        <v>2432</v>
      </c>
      <c r="J4780">
        <v>94.58</v>
      </c>
      <c r="K4780">
        <v>8</v>
      </c>
      <c r="L4780" t="s">
        <v>34</v>
      </c>
      <c r="M4780" t="s">
        <v>60</v>
      </c>
      <c r="N4780">
        <v>62948.6</v>
      </c>
      <c r="O4780" t="s">
        <v>395</v>
      </c>
      <c r="P4780" t="s">
        <v>37</v>
      </c>
      <c r="Q4780">
        <v>82.37</v>
      </c>
      <c r="R4780">
        <v>5638</v>
      </c>
      <c r="S4780">
        <v>3573.78</v>
      </c>
      <c r="T4780">
        <v>11011.86</v>
      </c>
      <c r="U4780" t="str">
        <f>TEXT(Table1[[#This Row],[Booking_Date]],"mmm")</f>
        <v>Apr</v>
      </c>
      <c r="V4780">
        <f>YEAR(Table1[[#This Row],[Booking_Date]])</f>
        <v>2024</v>
      </c>
      <c r="W4780" t="s">
        <v>75</v>
      </c>
      <c r="X4780" t="str">
        <f>IF(Table1[[#This Row],[Freight_Cost]]&gt;50000,"High","Low")</f>
        <v>High</v>
      </c>
      <c r="Y4780" s="5" t="str">
        <f>IF(Table1[[#This Row],[Profit]]&gt;10000,"Good","Average")</f>
        <v>Good</v>
      </c>
      <c r="Z4780" s="5" t="str" cm="1">
        <f t="array" ref="Z4780">_xlfn.IFS(K4780&lt;=5,"Excellent",K4780&lt;=10,"Good",TRUE,"Delayed")</f>
        <v>Good</v>
      </c>
      <c r="AA4780" s="5" t="str">
        <f>_xlfn.XLOOKUP(Table1[[#This Row],[Shipment_ID]],A:A,E:E)</f>
        <v>COSCO</v>
      </c>
      <c r="AB4780" s="5">
        <f t="shared" si="74"/>
        <v>11011.86</v>
      </c>
    </row>
    <row r="4781" spans="1:28">
      <c r="A4781" t="s">
        <v>4975</v>
      </c>
      <c r="B4781" s="1">
        <v>46027</v>
      </c>
      <c r="C4781" t="s">
        <v>121</v>
      </c>
      <c r="D4781" t="s">
        <v>108</v>
      </c>
      <c r="E4781" t="s">
        <v>57</v>
      </c>
      <c r="F4781" t="s">
        <v>58</v>
      </c>
      <c r="G4781" t="s">
        <v>43</v>
      </c>
      <c r="H4781">
        <v>18.54</v>
      </c>
      <c r="I4781">
        <v>1490</v>
      </c>
      <c r="J4781">
        <v>92.27</v>
      </c>
      <c r="K4781">
        <v>5</v>
      </c>
      <c r="L4781" t="s">
        <v>68</v>
      </c>
      <c r="M4781" t="s">
        <v>45</v>
      </c>
      <c r="N4781">
        <v>61638.400000000001</v>
      </c>
      <c r="O4781" t="s">
        <v>46</v>
      </c>
      <c r="P4781" t="s">
        <v>47</v>
      </c>
      <c r="Q4781">
        <v>88.12</v>
      </c>
      <c r="R4781">
        <v>3721.6</v>
      </c>
      <c r="S4781">
        <v>3729.88</v>
      </c>
      <c r="T4781">
        <v>8450.32</v>
      </c>
      <c r="U4781" t="str">
        <f>TEXT(Table1[[#This Row],[Booking_Date]],"mmm")</f>
        <v>Jan</v>
      </c>
      <c r="V4781">
        <f>YEAR(Table1[[#This Row],[Booking_Date]])</f>
        <v>2026</v>
      </c>
      <c r="W4781" t="s">
        <v>38</v>
      </c>
      <c r="X4781" t="str">
        <f>IF(Table1[[#This Row],[Freight_Cost]]&gt;50000,"High","Low")</f>
        <v>High</v>
      </c>
      <c r="Y4781" s="5" t="str">
        <f>IF(Table1[[#This Row],[Profit]]&gt;10000,"Good","Average")</f>
        <v>Average</v>
      </c>
      <c r="Z4781" s="5" t="str" cm="1">
        <f t="array" ref="Z4781">_xlfn.IFS(K4781&lt;=5,"Excellent",K4781&lt;=10,"Good",TRUE,"Delayed")</f>
        <v>Excellent</v>
      </c>
      <c r="AA4781" s="5" t="str">
        <f>_xlfn.XLOOKUP(Table1[[#This Row],[Shipment_ID]],A:A,E:E)</f>
        <v>Evergreen</v>
      </c>
      <c r="AB4781" s="5">
        <f t="shared" si="74"/>
        <v>8450.32</v>
      </c>
    </row>
    <row r="4782" spans="1:28">
      <c r="A4782" t="s">
        <v>4976</v>
      </c>
      <c r="B4782" s="1">
        <v>45697</v>
      </c>
      <c r="C4782" t="s">
        <v>50</v>
      </c>
      <c r="D4782" t="s">
        <v>82</v>
      </c>
      <c r="E4782" t="s">
        <v>42</v>
      </c>
      <c r="F4782" t="s">
        <v>32</v>
      </c>
      <c r="G4782" t="s">
        <v>84</v>
      </c>
      <c r="H4782">
        <v>10.41</v>
      </c>
      <c r="I4782">
        <v>393</v>
      </c>
      <c r="J4782">
        <v>102.64</v>
      </c>
      <c r="K4782">
        <v>2</v>
      </c>
      <c r="L4782" t="s">
        <v>34</v>
      </c>
      <c r="M4782" t="s">
        <v>45</v>
      </c>
      <c r="N4782">
        <v>32901.800000000003</v>
      </c>
      <c r="O4782" t="s">
        <v>182</v>
      </c>
      <c r="P4782" t="s">
        <v>54</v>
      </c>
      <c r="Q4782">
        <v>87.91</v>
      </c>
      <c r="R4782">
        <v>1202.4000000000001</v>
      </c>
      <c r="S4782">
        <v>1933.22</v>
      </c>
      <c r="T4782">
        <v>3310.73</v>
      </c>
      <c r="U4782" t="str">
        <f>TEXT(Table1[[#This Row],[Booking_Date]],"mmm")</f>
        <v>Feb</v>
      </c>
      <c r="V4782">
        <f>YEAR(Table1[[#This Row],[Booking_Date]])</f>
        <v>2025</v>
      </c>
      <c r="W4782" t="s">
        <v>38</v>
      </c>
      <c r="X4782" t="str">
        <f>IF(Table1[[#This Row],[Freight_Cost]]&gt;50000,"High","Low")</f>
        <v>Low</v>
      </c>
      <c r="Y4782" s="5" t="str">
        <f>IF(Table1[[#This Row],[Profit]]&gt;10000,"Good","Average")</f>
        <v>Average</v>
      </c>
      <c r="Z4782" s="5" t="str" cm="1">
        <f t="array" ref="Z4782">_xlfn.IFS(K4782&lt;=5,"Excellent",K4782&lt;=10,"Good",TRUE,"Delayed")</f>
        <v>Excellent</v>
      </c>
      <c r="AA4782" s="5" t="str">
        <f>_xlfn.XLOOKUP(Table1[[#This Row],[Shipment_ID]],A:A,E:E)</f>
        <v>CMA CGM</v>
      </c>
      <c r="AB4782" s="5">
        <f t="shared" si="74"/>
        <v>3310.73</v>
      </c>
    </row>
    <row r="4783" spans="1:28">
      <c r="A4783" t="s">
        <v>4977</v>
      </c>
      <c r="B4783" s="1">
        <v>46012</v>
      </c>
      <c r="C4783" t="s">
        <v>29</v>
      </c>
      <c r="D4783" t="s">
        <v>108</v>
      </c>
      <c r="E4783" t="s">
        <v>99</v>
      </c>
      <c r="F4783" t="s">
        <v>58</v>
      </c>
      <c r="G4783" t="s">
        <v>52</v>
      </c>
      <c r="H4783">
        <v>20.78</v>
      </c>
      <c r="I4783">
        <v>2198</v>
      </c>
      <c r="J4783">
        <v>103.28</v>
      </c>
      <c r="K4783">
        <v>7</v>
      </c>
      <c r="L4783" t="s">
        <v>68</v>
      </c>
      <c r="M4783" t="s">
        <v>35</v>
      </c>
      <c r="N4783">
        <v>75971.600000000006</v>
      </c>
      <c r="O4783" t="s">
        <v>69</v>
      </c>
      <c r="P4783" t="s">
        <v>62</v>
      </c>
      <c r="Q4783">
        <v>88.07</v>
      </c>
      <c r="R4783">
        <v>5227.2</v>
      </c>
      <c r="S4783">
        <v>2937.98</v>
      </c>
      <c r="T4783">
        <v>6879.1</v>
      </c>
      <c r="U4783" t="str">
        <f>TEXT(Table1[[#This Row],[Booking_Date]],"mmm")</f>
        <v>Dec</v>
      </c>
      <c r="V4783">
        <f>YEAR(Table1[[#This Row],[Booking_Date]])</f>
        <v>2025</v>
      </c>
      <c r="W4783" t="s">
        <v>104</v>
      </c>
      <c r="X4783" t="str">
        <f>IF(Table1[[#This Row],[Freight_Cost]]&gt;50000,"High","Low")</f>
        <v>High</v>
      </c>
      <c r="Y4783" s="5" t="str">
        <f>IF(Table1[[#This Row],[Profit]]&gt;10000,"Good","Average")</f>
        <v>Average</v>
      </c>
      <c r="Z4783" s="5" t="str" cm="1">
        <f t="array" ref="Z4783">_xlfn.IFS(K4783&lt;=5,"Excellent",K4783&lt;=10,"Good",TRUE,"Delayed")</f>
        <v>Good</v>
      </c>
      <c r="AA4783" s="5" t="str">
        <f>_xlfn.XLOOKUP(Table1[[#This Row],[Shipment_ID]],A:A,E:E)</f>
        <v>ONE</v>
      </c>
      <c r="AB4783" s="5">
        <f t="shared" si="74"/>
        <v>6879.1</v>
      </c>
    </row>
    <row r="4784" spans="1:28">
      <c r="A4784" t="s">
        <v>4978</v>
      </c>
      <c r="B4784" s="1">
        <v>46116</v>
      </c>
      <c r="C4784" t="s">
        <v>115</v>
      </c>
      <c r="D4784" t="s">
        <v>108</v>
      </c>
      <c r="E4784" t="s">
        <v>57</v>
      </c>
      <c r="F4784" t="s">
        <v>58</v>
      </c>
      <c r="G4784" t="s">
        <v>52</v>
      </c>
      <c r="H4784">
        <v>19.25</v>
      </c>
      <c r="I4784">
        <v>2761</v>
      </c>
      <c r="J4784">
        <v>92.85</v>
      </c>
      <c r="K4784">
        <v>7</v>
      </c>
      <c r="L4784" t="s">
        <v>68</v>
      </c>
      <c r="M4784" t="s">
        <v>35</v>
      </c>
      <c r="N4784">
        <v>80099</v>
      </c>
      <c r="O4784" t="s">
        <v>85</v>
      </c>
      <c r="P4784" t="s">
        <v>37</v>
      </c>
      <c r="Q4784">
        <v>86.37</v>
      </c>
      <c r="R4784">
        <v>6292</v>
      </c>
      <c r="S4784">
        <v>4794.08</v>
      </c>
      <c r="T4784">
        <v>10043.34</v>
      </c>
      <c r="U4784" t="str">
        <f>TEXT(Table1[[#This Row],[Booking_Date]],"mmm")</f>
        <v>Apr</v>
      </c>
      <c r="V4784">
        <f>YEAR(Table1[[#This Row],[Booking_Date]])</f>
        <v>2026</v>
      </c>
      <c r="W4784" t="s">
        <v>75</v>
      </c>
      <c r="X4784" t="str">
        <f>IF(Table1[[#This Row],[Freight_Cost]]&gt;50000,"High","Low")</f>
        <v>High</v>
      </c>
      <c r="Y4784" s="5" t="str">
        <f>IF(Table1[[#This Row],[Profit]]&gt;10000,"Good","Average")</f>
        <v>Good</v>
      </c>
      <c r="Z4784" s="5" t="str" cm="1">
        <f t="array" ref="Z4784">_xlfn.IFS(K4784&lt;=5,"Excellent",K4784&lt;=10,"Good",TRUE,"Delayed")</f>
        <v>Good</v>
      </c>
      <c r="AA4784" s="5" t="str">
        <f>_xlfn.XLOOKUP(Table1[[#This Row],[Shipment_ID]],A:A,E:E)</f>
        <v>Evergreen</v>
      </c>
      <c r="AB4784" s="5">
        <f t="shared" si="74"/>
        <v>10043.34</v>
      </c>
    </row>
    <row r="4785" spans="1:28">
      <c r="A4785" t="s">
        <v>4979</v>
      </c>
      <c r="B4785" s="1">
        <v>45801</v>
      </c>
      <c r="C4785" t="s">
        <v>115</v>
      </c>
      <c r="D4785" t="s">
        <v>51</v>
      </c>
      <c r="E4785" t="s">
        <v>83</v>
      </c>
      <c r="F4785" t="s">
        <v>58</v>
      </c>
      <c r="G4785" t="s">
        <v>33</v>
      </c>
      <c r="H4785">
        <v>22.88</v>
      </c>
      <c r="I4785">
        <v>965</v>
      </c>
      <c r="J4785">
        <v>104.15</v>
      </c>
      <c r="K4785">
        <v>2</v>
      </c>
      <c r="L4785" t="s">
        <v>44</v>
      </c>
      <c r="M4785" t="s">
        <v>45</v>
      </c>
      <c r="N4785">
        <v>58170</v>
      </c>
      <c r="O4785" t="s">
        <v>564</v>
      </c>
      <c r="P4785" t="s">
        <v>70</v>
      </c>
      <c r="Q4785">
        <v>87.41</v>
      </c>
      <c r="R4785">
        <v>2845.2</v>
      </c>
      <c r="S4785">
        <v>3477.79</v>
      </c>
      <c r="T4785">
        <v>9146.2900000000009</v>
      </c>
      <c r="U4785" t="str">
        <f>TEXT(Table1[[#This Row],[Booking_Date]],"mmm")</f>
        <v>May</v>
      </c>
      <c r="V4785">
        <f>YEAR(Table1[[#This Row],[Booking_Date]])</f>
        <v>2025</v>
      </c>
      <c r="W4785" t="s">
        <v>75</v>
      </c>
      <c r="X4785" t="str">
        <f>IF(Table1[[#This Row],[Freight_Cost]]&gt;50000,"High","Low")</f>
        <v>High</v>
      </c>
      <c r="Y4785" s="5" t="str">
        <f>IF(Table1[[#This Row],[Profit]]&gt;10000,"Good","Average")</f>
        <v>Average</v>
      </c>
      <c r="Z4785" s="5" t="str" cm="1">
        <f t="array" ref="Z4785">_xlfn.IFS(K4785&lt;=5,"Excellent",K4785&lt;=10,"Good",TRUE,"Delayed")</f>
        <v>Excellent</v>
      </c>
      <c r="AA4785" s="5" t="str">
        <f>_xlfn.XLOOKUP(Table1[[#This Row],[Shipment_ID]],A:A,E:E)</f>
        <v>MSC</v>
      </c>
      <c r="AB4785" s="5">
        <f t="shared" si="74"/>
        <v>9146.2900000000009</v>
      </c>
    </row>
    <row r="4786" spans="1:28">
      <c r="A4786" t="s">
        <v>4980</v>
      </c>
      <c r="B4786" s="1">
        <v>45705</v>
      </c>
      <c r="C4786" t="s">
        <v>29</v>
      </c>
      <c r="D4786" t="s">
        <v>51</v>
      </c>
      <c r="E4786" t="s">
        <v>102</v>
      </c>
      <c r="F4786" t="s">
        <v>32</v>
      </c>
      <c r="G4786" t="s">
        <v>59</v>
      </c>
      <c r="H4786">
        <v>25.22</v>
      </c>
      <c r="I4786">
        <v>1938</v>
      </c>
      <c r="J4786">
        <v>90.33</v>
      </c>
      <c r="K4786">
        <v>5</v>
      </c>
      <c r="L4786" t="s">
        <v>44</v>
      </c>
      <c r="M4786" t="s">
        <v>60</v>
      </c>
      <c r="N4786">
        <v>56793.599999999999</v>
      </c>
      <c r="O4786" t="s">
        <v>91</v>
      </c>
      <c r="P4786" t="s">
        <v>62</v>
      </c>
      <c r="Q4786">
        <v>86.18</v>
      </c>
      <c r="R4786">
        <v>4884.8</v>
      </c>
      <c r="S4786">
        <v>4347.62</v>
      </c>
      <c r="T4786">
        <v>10126.870000000001</v>
      </c>
      <c r="U4786" t="str">
        <f>TEXT(Table1[[#This Row],[Booking_Date]],"mmm")</f>
        <v>Feb</v>
      </c>
      <c r="V4786">
        <f>YEAR(Table1[[#This Row],[Booking_Date]])</f>
        <v>2025</v>
      </c>
      <c r="W4786" t="s">
        <v>38</v>
      </c>
      <c r="X4786" t="str">
        <f>IF(Table1[[#This Row],[Freight_Cost]]&gt;50000,"High","Low")</f>
        <v>High</v>
      </c>
      <c r="Y4786" s="5" t="str">
        <f>IF(Table1[[#This Row],[Profit]]&gt;10000,"Good","Average")</f>
        <v>Good</v>
      </c>
      <c r="Z4786" s="5" t="str" cm="1">
        <f t="array" ref="Z4786">_xlfn.IFS(K4786&lt;=5,"Excellent",K4786&lt;=10,"Good",TRUE,"Delayed")</f>
        <v>Excellent</v>
      </c>
      <c r="AA4786" s="5" t="str">
        <f>_xlfn.XLOOKUP(Table1[[#This Row],[Shipment_ID]],A:A,E:E)</f>
        <v>Maersk</v>
      </c>
      <c r="AB4786" s="5">
        <f t="shared" si="74"/>
        <v>10126.870000000001</v>
      </c>
    </row>
    <row r="4787" spans="1:28">
      <c r="A4787" t="s">
        <v>4981</v>
      </c>
      <c r="B4787" s="1">
        <v>46177</v>
      </c>
      <c r="C4787" t="s">
        <v>64</v>
      </c>
      <c r="D4787" t="s">
        <v>56</v>
      </c>
      <c r="E4787" t="s">
        <v>83</v>
      </c>
      <c r="F4787" t="s">
        <v>32</v>
      </c>
      <c r="G4787" t="s">
        <v>67</v>
      </c>
      <c r="H4787">
        <v>23.77</v>
      </c>
      <c r="I4787">
        <v>2240</v>
      </c>
      <c r="J4787">
        <v>95.63</v>
      </c>
      <c r="K4787">
        <v>7</v>
      </c>
      <c r="L4787" t="s">
        <v>68</v>
      </c>
      <c r="M4787" t="s">
        <v>60</v>
      </c>
      <c r="N4787">
        <v>62248.6</v>
      </c>
      <c r="O4787" t="s">
        <v>216</v>
      </c>
      <c r="P4787" t="s">
        <v>47</v>
      </c>
      <c r="Q4787">
        <v>86.92</v>
      </c>
      <c r="R4787">
        <v>5430.8</v>
      </c>
      <c r="S4787">
        <v>3942.55</v>
      </c>
      <c r="T4787">
        <v>8260.6</v>
      </c>
      <c r="U4787" t="str">
        <f>TEXT(Table1[[#This Row],[Booking_Date]],"mmm")</f>
        <v>Jun</v>
      </c>
      <c r="V4787">
        <f>YEAR(Table1[[#This Row],[Booking_Date]])</f>
        <v>2026</v>
      </c>
      <c r="W4787" t="s">
        <v>75</v>
      </c>
      <c r="X4787" t="str">
        <f>IF(Table1[[#This Row],[Freight_Cost]]&gt;50000,"High","Low")</f>
        <v>High</v>
      </c>
      <c r="Y4787" s="5" t="str">
        <f>IF(Table1[[#This Row],[Profit]]&gt;10000,"Good","Average")</f>
        <v>Average</v>
      </c>
      <c r="Z4787" s="5" t="str" cm="1">
        <f t="array" ref="Z4787">_xlfn.IFS(K4787&lt;=5,"Excellent",K4787&lt;=10,"Good",TRUE,"Delayed")</f>
        <v>Good</v>
      </c>
      <c r="AA4787" s="5" t="str">
        <f>_xlfn.XLOOKUP(Table1[[#This Row],[Shipment_ID]],A:A,E:E)</f>
        <v>MSC</v>
      </c>
      <c r="AB4787" s="5">
        <f t="shared" si="74"/>
        <v>8260.6</v>
      </c>
    </row>
    <row r="4788" spans="1:28">
      <c r="A4788" t="s">
        <v>4982</v>
      </c>
      <c r="B4788" s="1">
        <v>46141</v>
      </c>
      <c r="C4788" t="s">
        <v>40</v>
      </c>
      <c r="D4788" t="s">
        <v>30</v>
      </c>
      <c r="E4788" t="s">
        <v>31</v>
      </c>
      <c r="F4788" t="s">
        <v>58</v>
      </c>
      <c r="G4788" t="s">
        <v>84</v>
      </c>
      <c r="H4788">
        <v>25.19</v>
      </c>
      <c r="I4788">
        <v>1407</v>
      </c>
      <c r="J4788">
        <v>86.32</v>
      </c>
      <c r="K4788">
        <v>3</v>
      </c>
      <c r="L4788" t="s">
        <v>68</v>
      </c>
      <c r="M4788" t="s">
        <v>35</v>
      </c>
      <c r="N4788">
        <v>68413.399999999994</v>
      </c>
      <c r="O4788" t="s">
        <v>80</v>
      </c>
      <c r="P4788" t="s">
        <v>70</v>
      </c>
      <c r="Q4788">
        <v>88.22</v>
      </c>
      <c r="R4788">
        <v>3821.6</v>
      </c>
      <c r="S4788">
        <v>4332.25</v>
      </c>
      <c r="T4788">
        <v>10966.38</v>
      </c>
      <c r="U4788" t="str">
        <f>TEXT(Table1[[#This Row],[Booking_Date]],"mmm")</f>
        <v>Apr</v>
      </c>
      <c r="V4788">
        <f>YEAR(Table1[[#This Row],[Booking_Date]])</f>
        <v>2026</v>
      </c>
      <c r="W4788" t="s">
        <v>75</v>
      </c>
      <c r="X4788" t="str">
        <f>IF(Table1[[#This Row],[Freight_Cost]]&gt;50000,"High","Low")</f>
        <v>High</v>
      </c>
      <c r="Y4788" s="5" t="str">
        <f>IF(Table1[[#This Row],[Profit]]&gt;10000,"Good","Average")</f>
        <v>Good</v>
      </c>
      <c r="Z4788" s="5" t="str" cm="1">
        <f t="array" ref="Z4788">_xlfn.IFS(K4788&lt;=5,"Excellent",K4788&lt;=10,"Good",TRUE,"Delayed")</f>
        <v>Excellent</v>
      </c>
      <c r="AA4788" s="5" t="str">
        <f>_xlfn.XLOOKUP(Table1[[#This Row],[Shipment_ID]],A:A,E:E)</f>
        <v>Hapag-Lloyd</v>
      </c>
      <c r="AB4788" s="5">
        <f t="shared" si="74"/>
        <v>10966.38</v>
      </c>
    </row>
    <row r="4789" spans="1:28">
      <c r="A4789" t="s">
        <v>4983</v>
      </c>
      <c r="B4789" s="1">
        <v>45625</v>
      </c>
      <c r="C4789" t="s">
        <v>89</v>
      </c>
      <c r="D4789" t="s">
        <v>30</v>
      </c>
      <c r="E4789" t="s">
        <v>57</v>
      </c>
      <c r="F4789" t="s">
        <v>32</v>
      </c>
      <c r="G4789" t="s">
        <v>90</v>
      </c>
      <c r="H4789">
        <v>10.69</v>
      </c>
      <c r="I4789">
        <v>1623</v>
      </c>
      <c r="J4789">
        <v>95.46</v>
      </c>
      <c r="K4789">
        <v>5</v>
      </c>
      <c r="L4789" t="s">
        <v>44</v>
      </c>
      <c r="M4789" t="s">
        <v>60</v>
      </c>
      <c r="N4789">
        <v>40552.199999999997</v>
      </c>
      <c r="O4789" t="s">
        <v>236</v>
      </c>
      <c r="P4789" t="s">
        <v>74</v>
      </c>
      <c r="Q4789">
        <v>88.2</v>
      </c>
      <c r="R4789">
        <v>3673.6</v>
      </c>
      <c r="S4789">
        <v>2318.02</v>
      </c>
      <c r="T4789">
        <v>3810.63</v>
      </c>
      <c r="U4789" t="str">
        <f>TEXT(Table1[[#This Row],[Booking_Date]],"mmm")</f>
        <v>Nov</v>
      </c>
      <c r="V4789">
        <f>YEAR(Table1[[#This Row],[Booking_Date]])</f>
        <v>2024</v>
      </c>
      <c r="W4789" t="s">
        <v>104</v>
      </c>
      <c r="X4789" t="str">
        <f>IF(Table1[[#This Row],[Freight_Cost]]&gt;50000,"High","Low")</f>
        <v>Low</v>
      </c>
      <c r="Y4789" s="5" t="str">
        <f>IF(Table1[[#This Row],[Profit]]&gt;10000,"Good","Average")</f>
        <v>Average</v>
      </c>
      <c r="Z4789" s="5" t="str" cm="1">
        <f t="array" ref="Z4789">_xlfn.IFS(K4789&lt;=5,"Excellent",K4789&lt;=10,"Good",TRUE,"Delayed")</f>
        <v>Excellent</v>
      </c>
      <c r="AA4789" s="5" t="str">
        <f>_xlfn.XLOOKUP(Table1[[#This Row],[Shipment_ID]],A:A,E:E)</f>
        <v>Evergreen</v>
      </c>
      <c r="AB4789" s="5">
        <f t="shared" si="74"/>
        <v>3810.63</v>
      </c>
    </row>
    <row r="4790" spans="1:28">
      <c r="A4790" t="s">
        <v>4984</v>
      </c>
      <c r="B4790" s="1">
        <v>45842</v>
      </c>
      <c r="C4790" t="s">
        <v>121</v>
      </c>
      <c r="D4790" t="s">
        <v>56</v>
      </c>
      <c r="E4790" t="s">
        <v>83</v>
      </c>
      <c r="F4790" t="s">
        <v>32</v>
      </c>
      <c r="G4790" t="s">
        <v>90</v>
      </c>
      <c r="H4790">
        <v>13.58</v>
      </c>
      <c r="I4790">
        <v>642</v>
      </c>
      <c r="J4790">
        <v>98.41</v>
      </c>
      <c r="K4790">
        <v>2</v>
      </c>
      <c r="L4790" t="s">
        <v>34</v>
      </c>
      <c r="M4790" t="s">
        <v>35</v>
      </c>
      <c r="N4790">
        <v>40735.199999999997</v>
      </c>
      <c r="O4790" t="s">
        <v>368</v>
      </c>
      <c r="P4790" t="s">
        <v>62</v>
      </c>
      <c r="Q4790">
        <v>83.62</v>
      </c>
      <c r="R4790">
        <v>1827.2</v>
      </c>
      <c r="S4790">
        <v>4998.97</v>
      </c>
      <c r="T4790">
        <v>3365.82</v>
      </c>
      <c r="U4790" t="str">
        <f>TEXT(Table1[[#This Row],[Booking_Date]],"mmm")</f>
        <v>Jul</v>
      </c>
      <c r="V4790">
        <f>YEAR(Table1[[#This Row],[Booking_Date]])</f>
        <v>2025</v>
      </c>
      <c r="W4790" t="s">
        <v>48</v>
      </c>
      <c r="X4790" t="str">
        <f>IF(Table1[[#This Row],[Freight_Cost]]&gt;50000,"High","Low")</f>
        <v>Low</v>
      </c>
      <c r="Y4790" s="5" t="str">
        <f>IF(Table1[[#This Row],[Profit]]&gt;10000,"Good","Average")</f>
        <v>Average</v>
      </c>
      <c r="Z4790" s="5" t="str" cm="1">
        <f t="array" ref="Z4790">_xlfn.IFS(K4790&lt;=5,"Excellent",K4790&lt;=10,"Good",TRUE,"Delayed")</f>
        <v>Excellent</v>
      </c>
      <c r="AA4790" s="5" t="str">
        <f>_xlfn.XLOOKUP(Table1[[#This Row],[Shipment_ID]],A:A,E:E)</f>
        <v>MSC</v>
      </c>
      <c r="AB4790" s="5">
        <f t="shared" si="74"/>
        <v>3365.82</v>
      </c>
    </row>
    <row r="4791" spans="1:28">
      <c r="A4791" t="s">
        <v>4985</v>
      </c>
      <c r="B4791" s="1">
        <v>46104</v>
      </c>
      <c r="C4791" t="s">
        <v>40</v>
      </c>
      <c r="D4791" t="s">
        <v>56</v>
      </c>
      <c r="E4791" t="s">
        <v>99</v>
      </c>
      <c r="F4791" t="s">
        <v>32</v>
      </c>
      <c r="G4791" t="s">
        <v>33</v>
      </c>
      <c r="H4791">
        <v>25.81</v>
      </c>
      <c r="I4791">
        <v>1937</v>
      </c>
      <c r="J4791">
        <v>93.95</v>
      </c>
      <c r="K4791">
        <v>4</v>
      </c>
      <c r="L4791" t="s">
        <v>34</v>
      </c>
      <c r="M4791" t="s">
        <v>45</v>
      </c>
      <c r="N4791">
        <v>64247</v>
      </c>
      <c r="O4791" t="s">
        <v>113</v>
      </c>
      <c r="P4791" t="s">
        <v>70</v>
      </c>
      <c r="Q4791">
        <v>88.68</v>
      </c>
      <c r="R4791">
        <v>4906.3999999999996</v>
      </c>
      <c r="S4791">
        <v>2955.64</v>
      </c>
      <c r="T4791">
        <v>7651.97</v>
      </c>
      <c r="U4791" t="str">
        <f>TEXT(Table1[[#This Row],[Booking_Date]],"mmm")</f>
        <v>Mar</v>
      </c>
      <c r="V4791">
        <f>YEAR(Table1[[#This Row],[Booking_Date]])</f>
        <v>2026</v>
      </c>
      <c r="W4791" t="s">
        <v>38</v>
      </c>
      <c r="X4791" t="str">
        <f>IF(Table1[[#This Row],[Freight_Cost]]&gt;50000,"High","Low")</f>
        <v>High</v>
      </c>
      <c r="Y4791" s="5" t="str">
        <f>IF(Table1[[#This Row],[Profit]]&gt;10000,"Good","Average")</f>
        <v>Average</v>
      </c>
      <c r="Z4791" s="5" t="str" cm="1">
        <f t="array" ref="Z4791">_xlfn.IFS(K4791&lt;=5,"Excellent",K4791&lt;=10,"Good",TRUE,"Delayed")</f>
        <v>Excellent</v>
      </c>
      <c r="AA4791" s="5" t="str">
        <f>_xlfn.XLOOKUP(Table1[[#This Row],[Shipment_ID]],A:A,E:E)</f>
        <v>ONE</v>
      </c>
      <c r="AB4791" s="5">
        <f t="shared" si="74"/>
        <v>7651.97</v>
      </c>
    </row>
    <row r="4792" spans="1:28">
      <c r="A4792" t="s">
        <v>4986</v>
      </c>
      <c r="B4792" s="1">
        <v>45981</v>
      </c>
      <c r="C4792" t="s">
        <v>29</v>
      </c>
      <c r="D4792" t="s">
        <v>65</v>
      </c>
      <c r="E4792" t="s">
        <v>102</v>
      </c>
      <c r="F4792" t="s">
        <v>32</v>
      </c>
      <c r="G4792" t="s">
        <v>52</v>
      </c>
      <c r="H4792">
        <v>14.87</v>
      </c>
      <c r="I4792">
        <v>364</v>
      </c>
      <c r="J4792">
        <v>104.73</v>
      </c>
      <c r="K4792">
        <v>2</v>
      </c>
      <c r="L4792" t="s">
        <v>44</v>
      </c>
      <c r="M4792" t="s">
        <v>45</v>
      </c>
      <c r="N4792">
        <v>31818.6</v>
      </c>
      <c r="O4792" t="s">
        <v>180</v>
      </c>
      <c r="P4792" t="s">
        <v>47</v>
      </c>
      <c r="Q4792">
        <v>83.73</v>
      </c>
      <c r="R4792">
        <v>1322.8</v>
      </c>
      <c r="S4792">
        <v>2314.4499999999998</v>
      </c>
      <c r="T4792">
        <v>3189.81</v>
      </c>
      <c r="U4792" t="str">
        <f>TEXT(Table1[[#This Row],[Booking_Date]],"mmm")</f>
        <v>Nov</v>
      </c>
      <c r="V4792">
        <f>YEAR(Table1[[#This Row],[Booking_Date]])</f>
        <v>2025</v>
      </c>
      <c r="W4792" t="s">
        <v>104</v>
      </c>
      <c r="X4792" t="str">
        <f>IF(Table1[[#This Row],[Freight_Cost]]&gt;50000,"High","Low")</f>
        <v>Low</v>
      </c>
      <c r="Y4792" s="5" t="str">
        <f>IF(Table1[[#This Row],[Profit]]&gt;10000,"Good","Average")</f>
        <v>Average</v>
      </c>
      <c r="Z4792" s="5" t="str" cm="1">
        <f t="array" ref="Z4792">_xlfn.IFS(K4792&lt;=5,"Excellent",K4792&lt;=10,"Good",TRUE,"Delayed")</f>
        <v>Excellent</v>
      </c>
      <c r="AA4792" s="5" t="str">
        <f>_xlfn.XLOOKUP(Table1[[#This Row],[Shipment_ID]],A:A,E:E)</f>
        <v>Maersk</v>
      </c>
      <c r="AB4792" s="5">
        <f t="shared" si="74"/>
        <v>3189.81</v>
      </c>
    </row>
    <row r="4793" spans="1:28">
      <c r="A4793" t="s">
        <v>4987</v>
      </c>
      <c r="B4793" s="1">
        <v>45893</v>
      </c>
      <c r="C4793" t="s">
        <v>64</v>
      </c>
      <c r="D4793" t="s">
        <v>65</v>
      </c>
      <c r="E4793" t="s">
        <v>99</v>
      </c>
      <c r="F4793" t="s">
        <v>32</v>
      </c>
      <c r="G4793" t="s">
        <v>59</v>
      </c>
      <c r="H4793">
        <v>12.9</v>
      </c>
      <c r="I4793">
        <v>1005</v>
      </c>
      <c r="J4793">
        <v>91.29</v>
      </c>
      <c r="K4793">
        <v>3</v>
      </c>
      <c r="L4793" t="s">
        <v>34</v>
      </c>
      <c r="M4793" t="s">
        <v>45</v>
      </c>
      <c r="N4793">
        <v>41124.800000000003</v>
      </c>
      <c r="O4793" t="s">
        <v>111</v>
      </c>
      <c r="P4793" t="s">
        <v>62</v>
      </c>
      <c r="Q4793">
        <v>88.4</v>
      </c>
      <c r="R4793">
        <v>2526</v>
      </c>
      <c r="S4793">
        <v>4466.17</v>
      </c>
      <c r="T4793">
        <v>3372.05</v>
      </c>
      <c r="U4793" t="str">
        <f>TEXT(Table1[[#This Row],[Booking_Date]],"mmm")</f>
        <v>Aug</v>
      </c>
      <c r="V4793">
        <f>YEAR(Table1[[#This Row],[Booking_Date]])</f>
        <v>2025</v>
      </c>
      <c r="W4793" t="s">
        <v>48</v>
      </c>
      <c r="X4793" t="str">
        <f>IF(Table1[[#This Row],[Freight_Cost]]&gt;50000,"High","Low")</f>
        <v>Low</v>
      </c>
      <c r="Y4793" s="5" t="str">
        <f>IF(Table1[[#This Row],[Profit]]&gt;10000,"Good","Average")</f>
        <v>Average</v>
      </c>
      <c r="Z4793" s="5" t="str" cm="1">
        <f t="array" ref="Z4793">_xlfn.IFS(K4793&lt;=5,"Excellent",K4793&lt;=10,"Good",TRUE,"Delayed")</f>
        <v>Excellent</v>
      </c>
      <c r="AA4793" s="5" t="str">
        <f>_xlfn.XLOOKUP(Table1[[#This Row],[Shipment_ID]],A:A,E:E)</f>
        <v>ONE</v>
      </c>
      <c r="AB4793" s="5">
        <f t="shared" si="74"/>
        <v>3372.05</v>
      </c>
    </row>
    <row r="4794" spans="1:28">
      <c r="A4794" t="s">
        <v>4988</v>
      </c>
      <c r="B4794" s="1">
        <v>45839</v>
      </c>
      <c r="C4794" t="s">
        <v>64</v>
      </c>
      <c r="D4794" t="s">
        <v>65</v>
      </c>
      <c r="E4794" t="s">
        <v>83</v>
      </c>
      <c r="F4794" t="s">
        <v>32</v>
      </c>
      <c r="G4794" t="s">
        <v>67</v>
      </c>
      <c r="H4794">
        <v>21.03</v>
      </c>
      <c r="I4794">
        <v>1121</v>
      </c>
      <c r="J4794">
        <v>104.24</v>
      </c>
      <c r="K4794">
        <v>3</v>
      </c>
      <c r="L4794" t="s">
        <v>68</v>
      </c>
      <c r="M4794" t="s">
        <v>45</v>
      </c>
      <c r="N4794">
        <v>48887.8</v>
      </c>
      <c r="O4794" t="s">
        <v>416</v>
      </c>
      <c r="P4794" t="s">
        <v>62</v>
      </c>
      <c r="Q4794">
        <v>84.77</v>
      </c>
      <c r="R4794">
        <v>3083.2</v>
      </c>
      <c r="S4794">
        <v>3781.48</v>
      </c>
      <c r="T4794">
        <v>6459.31</v>
      </c>
      <c r="U4794" t="str">
        <f>TEXT(Table1[[#This Row],[Booking_Date]],"mmm")</f>
        <v>Jul</v>
      </c>
      <c r="V4794">
        <f>YEAR(Table1[[#This Row],[Booking_Date]])</f>
        <v>2025</v>
      </c>
      <c r="W4794" t="s">
        <v>48</v>
      </c>
      <c r="X4794" t="str">
        <f>IF(Table1[[#This Row],[Freight_Cost]]&gt;50000,"High","Low")</f>
        <v>Low</v>
      </c>
      <c r="Y4794" s="5" t="str">
        <f>IF(Table1[[#This Row],[Profit]]&gt;10000,"Good","Average")</f>
        <v>Average</v>
      </c>
      <c r="Z4794" s="5" t="str" cm="1">
        <f t="array" ref="Z4794">_xlfn.IFS(K4794&lt;=5,"Excellent",K4794&lt;=10,"Good",TRUE,"Delayed")</f>
        <v>Excellent</v>
      </c>
      <c r="AA4794" s="5" t="str">
        <f>_xlfn.XLOOKUP(Table1[[#This Row],[Shipment_ID]],A:A,E:E)</f>
        <v>MSC</v>
      </c>
      <c r="AB4794" s="5">
        <f t="shared" si="74"/>
        <v>6459.31</v>
      </c>
    </row>
    <row r="4795" spans="1:28">
      <c r="A4795" t="s">
        <v>4989</v>
      </c>
      <c r="B4795" s="1">
        <v>46096</v>
      </c>
      <c r="C4795" t="s">
        <v>29</v>
      </c>
      <c r="D4795" t="s">
        <v>82</v>
      </c>
      <c r="E4795" t="s">
        <v>83</v>
      </c>
      <c r="F4795" t="s">
        <v>32</v>
      </c>
      <c r="G4795" t="s">
        <v>43</v>
      </c>
      <c r="H4795">
        <v>27.88</v>
      </c>
      <c r="I4795">
        <v>691</v>
      </c>
      <c r="J4795">
        <v>104.04</v>
      </c>
      <c r="K4795">
        <v>2</v>
      </c>
      <c r="L4795" t="s">
        <v>34</v>
      </c>
      <c r="M4795" t="s">
        <v>60</v>
      </c>
      <c r="N4795">
        <v>50868.800000000003</v>
      </c>
      <c r="O4795" t="s">
        <v>450</v>
      </c>
      <c r="P4795" t="s">
        <v>78</v>
      </c>
      <c r="Q4795">
        <v>85.31</v>
      </c>
      <c r="R4795">
        <v>2497.1999999999998</v>
      </c>
      <c r="S4795">
        <v>1664.57</v>
      </c>
      <c r="T4795">
        <v>5920.18</v>
      </c>
      <c r="U4795" t="str">
        <f>TEXT(Table1[[#This Row],[Booking_Date]],"mmm")</f>
        <v>Mar</v>
      </c>
      <c r="V4795">
        <f>YEAR(Table1[[#This Row],[Booking_Date]])</f>
        <v>2026</v>
      </c>
      <c r="W4795" t="s">
        <v>38</v>
      </c>
      <c r="X4795" t="str">
        <f>IF(Table1[[#This Row],[Freight_Cost]]&gt;50000,"High","Low")</f>
        <v>High</v>
      </c>
      <c r="Y4795" s="5" t="str">
        <f>IF(Table1[[#This Row],[Profit]]&gt;10000,"Good","Average")</f>
        <v>Average</v>
      </c>
      <c r="Z4795" s="5" t="str" cm="1">
        <f t="array" ref="Z4795">_xlfn.IFS(K4795&lt;=5,"Excellent",K4795&lt;=10,"Good",TRUE,"Delayed")</f>
        <v>Excellent</v>
      </c>
      <c r="AA4795" s="5" t="str">
        <f>_xlfn.XLOOKUP(Table1[[#This Row],[Shipment_ID]],A:A,E:E)</f>
        <v>MSC</v>
      </c>
      <c r="AB4795" s="5">
        <f t="shared" si="74"/>
        <v>5920.18</v>
      </c>
    </row>
    <row r="4796" spans="1:28">
      <c r="A4796" t="s">
        <v>4990</v>
      </c>
      <c r="B4796" s="1">
        <v>45341</v>
      </c>
      <c r="C4796" t="s">
        <v>115</v>
      </c>
      <c r="D4796" t="s">
        <v>30</v>
      </c>
      <c r="E4796" t="s">
        <v>66</v>
      </c>
      <c r="F4796" t="s">
        <v>32</v>
      </c>
      <c r="G4796" t="s">
        <v>43</v>
      </c>
      <c r="H4796">
        <v>22.02</v>
      </c>
      <c r="I4796">
        <v>1964</v>
      </c>
      <c r="J4796">
        <v>97.82</v>
      </c>
      <c r="K4796">
        <v>5</v>
      </c>
      <c r="L4796" t="s">
        <v>68</v>
      </c>
      <c r="M4796" t="s">
        <v>45</v>
      </c>
      <c r="N4796">
        <v>59124.4</v>
      </c>
      <c r="O4796" t="s">
        <v>254</v>
      </c>
      <c r="P4796" t="s">
        <v>47</v>
      </c>
      <c r="Q4796">
        <v>85.39</v>
      </c>
      <c r="R4796">
        <v>4808.8</v>
      </c>
      <c r="S4796">
        <v>3879.42</v>
      </c>
      <c r="T4796">
        <v>8174.24</v>
      </c>
      <c r="U4796" t="str">
        <f>TEXT(Table1[[#This Row],[Booking_Date]],"mmm")</f>
        <v>Feb</v>
      </c>
      <c r="V4796">
        <f>YEAR(Table1[[#This Row],[Booking_Date]])</f>
        <v>2024</v>
      </c>
      <c r="W4796" t="s">
        <v>38</v>
      </c>
      <c r="X4796" t="str">
        <f>IF(Table1[[#This Row],[Freight_Cost]]&gt;50000,"High","Low")</f>
        <v>High</v>
      </c>
      <c r="Y4796" s="5" t="str">
        <f>IF(Table1[[#This Row],[Profit]]&gt;10000,"Good","Average")</f>
        <v>Average</v>
      </c>
      <c r="Z4796" s="5" t="str" cm="1">
        <f t="array" ref="Z4796">_xlfn.IFS(K4796&lt;=5,"Excellent",K4796&lt;=10,"Good",TRUE,"Delayed")</f>
        <v>Excellent</v>
      </c>
      <c r="AA4796" s="5" t="str">
        <f>_xlfn.XLOOKUP(Table1[[#This Row],[Shipment_ID]],A:A,E:E)</f>
        <v>COSCO</v>
      </c>
      <c r="AB4796" s="5">
        <f t="shared" si="74"/>
        <v>8174.24</v>
      </c>
    </row>
    <row r="4797" spans="1:28">
      <c r="A4797" t="s">
        <v>4991</v>
      </c>
      <c r="B4797" s="1">
        <v>45319</v>
      </c>
      <c r="C4797" t="s">
        <v>64</v>
      </c>
      <c r="D4797" t="s">
        <v>82</v>
      </c>
      <c r="E4797" t="s">
        <v>99</v>
      </c>
      <c r="F4797" t="s">
        <v>58</v>
      </c>
      <c r="G4797" t="s">
        <v>59</v>
      </c>
      <c r="H4797">
        <v>22.44</v>
      </c>
      <c r="I4797">
        <v>695</v>
      </c>
      <c r="J4797">
        <v>89.48</v>
      </c>
      <c r="K4797">
        <v>2</v>
      </c>
      <c r="L4797" t="s">
        <v>68</v>
      </c>
      <c r="M4797" t="s">
        <v>60</v>
      </c>
      <c r="N4797">
        <v>53773.599999999999</v>
      </c>
      <c r="O4797" t="s">
        <v>324</v>
      </c>
      <c r="P4797" t="s">
        <v>54</v>
      </c>
      <c r="Q4797">
        <v>83.23</v>
      </c>
      <c r="R4797">
        <v>2287.6</v>
      </c>
      <c r="S4797">
        <v>4664.37</v>
      </c>
      <c r="T4797">
        <v>9295.2000000000007</v>
      </c>
      <c r="U4797" t="str">
        <f>TEXT(Table1[[#This Row],[Booking_Date]],"mmm")</f>
        <v>Jan</v>
      </c>
      <c r="V4797">
        <f>YEAR(Table1[[#This Row],[Booking_Date]])</f>
        <v>2024</v>
      </c>
      <c r="W4797" t="s">
        <v>38</v>
      </c>
      <c r="X4797" t="str">
        <f>IF(Table1[[#This Row],[Freight_Cost]]&gt;50000,"High","Low")</f>
        <v>High</v>
      </c>
      <c r="Y4797" s="5" t="str">
        <f>IF(Table1[[#This Row],[Profit]]&gt;10000,"Good","Average")</f>
        <v>Average</v>
      </c>
      <c r="Z4797" s="5" t="str" cm="1">
        <f t="array" ref="Z4797">_xlfn.IFS(K4797&lt;=5,"Excellent",K4797&lt;=10,"Good",TRUE,"Delayed")</f>
        <v>Excellent</v>
      </c>
      <c r="AA4797" s="5" t="str">
        <f>_xlfn.XLOOKUP(Table1[[#This Row],[Shipment_ID]],A:A,E:E)</f>
        <v>ONE</v>
      </c>
      <c r="AB4797" s="5">
        <f t="shared" si="74"/>
        <v>9295.2000000000007</v>
      </c>
    </row>
    <row r="4798" spans="1:28">
      <c r="A4798" t="s">
        <v>4992</v>
      </c>
      <c r="B4798" s="1">
        <v>45964</v>
      </c>
      <c r="C4798" t="s">
        <v>121</v>
      </c>
      <c r="D4798" t="s">
        <v>56</v>
      </c>
      <c r="E4798" t="s">
        <v>66</v>
      </c>
      <c r="F4798" t="s">
        <v>58</v>
      </c>
      <c r="G4798" t="s">
        <v>43</v>
      </c>
      <c r="H4798">
        <v>23.2</v>
      </c>
      <c r="I4798">
        <v>1400</v>
      </c>
      <c r="J4798">
        <v>86.44</v>
      </c>
      <c r="K4798">
        <v>5</v>
      </c>
      <c r="L4798" t="s">
        <v>44</v>
      </c>
      <c r="M4798" t="s">
        <v>35</v>
      </c>
      <c r="N4798">
        <v>64052.800000000003</v>
      </c>
      <c r="O4798" t="s">
        <v>165</v>
      </c>
      <c r="P4798" t="s">
        <v>62</v>
      </c>
      <c r="Q4798">
        <v>85.61</v>
      </c>
      <c r="R4798">
        <v>3728</v>
      </c>
      <c r="S4798">
        <v>4812.8</v>
      </c>
      <c r="T4798">
        <v>10012.040000000001</v>
      </c>
      <c r="U4798" t="str">
        <f>TEXT(Table1[[#This Row],[Booking_Date]],"mmm")</f>
        <v>Nov</v>
      </c>
      <c r="V4798">
        <f>YEAR(Table1[[#This Row],[Booking_Date]])</f>
        <v>2025</v>
      </c>
      <c r="W4798" t="s">
        <v>104</v>
      </c>
      <c r="X4798" t="str">
        <f>IF(Table1[[#This Row],[Freight_Cost]]&gt;50000,"High","Low")</f>
        <v>High</v>
      </c>
      <c r="Y4798" s="5" t="str">
        <f>IF(Table1[[#This Row],[Profit]]&gt;10000,"Good","Average")</f>
        <v>Good</v>
      </c>
      <c r="Z4798" s="5" t="str" cm="1">
        <f t="array" ref="Z4798">_xlfn.IFS(K4798&lt;=5,"Excellent",K4798&lt;=10,"Good",TRUE,"Delayed")</f>
        <v>Excellent</v>
      </c>
      <c r="AA4798" s="5" t="str">
        <f>_xlfn.XLOOKUP(Table1[[#This Row],[Shipment_ID]],A:A,E:E)</f>
        <v>COSCO</v>
      </c>
      <c r="AB4798" s="5">
        <f t="shared" si="74"/>
        <v>10012.040000000001</v>
      </c>
    </row>
    <row r="4799" spans="1:28">
      <c r="A4799" t="s">
        <v>4993</v>
      </c>
      <c r="B4799" s="1">
        <v>45338</v>
      </c>
      <c r="C4799" t="s">
        <v>89</v>
      </c>
      <c r="D4799" t="s">
        <v>108</v>
      </c>
      <c r="E4799" t="s">
        <v>66</v>
      </c>
      <c r="F4799" t="s">
        <v>58</v>
      </c>
      <c r="G4799" t="s">
        <v>52</v>
      </c>
      <c r="H4799">
        <v>26.75</v>
      </c>
      <c r="I4799">
        <v>1124</v>
      </c>
      <c r="J4799">
        <v>100.4</v>
      </c>
      <c r="K4799">
        <v>3</v>
      </c>
      <c r="L4799" t="s">
        <v>34</v>
      </c>
      <c r="M4799" t="s">
        <v>60</v>
      </c>
      <c r="N4799">
        <v>66611</v>
      </c>
      <c r="O4799" t="s">
        <v>324</v>
      </c>
      <c r="P4799" t="s">
        <v>74</v>
      </c>
      <c r="Q4799">
        <v>83.62</v>
      </c>
      <c r="R4799">
        <v>3318</v>
      </c>
      <c r="S4799">
        <v>3337.23</v>
      </c>
      <c r="T4799">
        <v>7103.7</v>
      </c>
      <c r="U4799" t="str">
        <f>TEXT(Table1[[#This Row],[Booking_Date]],"mmm")</f>
        <v>Feb</v>
      </c>
      <c r="V4799">
        <f>YEAR(Table1[[#This Row],[Booking_Date]])</f>
        <v>2024</v>
      </c>
      <c r="W4799" t="s">
        <v>38</v>
      </c>
      <c r="X4799" t="str">
        <f>IF(Table1[[#This Row],[Freight_Cost]]&gt;50000,"High","Low")</f>
        <v>High</v>
      </c>
      <c r="Y4799" s="5" t="str">
        <f>IF(Table1[[#This Row],[Profit]]&gt;10000,"Good","Average")</f>
        <v>Average</v>
      </c>
      <c r="Z4799" s="5" t="str" cm="1">
        <f t="array" ref="Z4799">_xlfn.IFS(K4799&lt;=5,"Excellent",K4799&lt;=10,"Good",TRUE,"Delayed")</f>
        <v>Excellent</v>
      </c>
      <c r="AA4799" s="5" t="str">
        <f>_xlfn.XLOOKUP(Table1[[#This Row],[Shipment_ID]],A:A,E:E)</f>
        <v>COSCO</v>
      </c>
      <c r="AB4799" s="5">
        <f t="shared" si="74"/>
        <v>7103.7</v>
      </c>
    </row>
    <row r="4800" spans="1:28">
      <c r="A4800" t="s">
        <v>4994</v>
      </c>
      <c r="B4800" s="1">
        <v>45633</v>
      </c>
      <c r="C4800" t="s">
        <v>115</v>
      </c>
      <c r="D4800" t="s">
        <v>108</v>
      </c>
      <c r="E4800" t="s">
        <v>83</v>
      </c>
      <c r="F4800" t="s">
        <v>32</v>
      </c>
      <c r="G4800" t="s">
        <v>52</v>
      </c>
      <c r="H4800">
        <v>10.37</v>
      </c>
      <c r="I4800">
        <v>497</v>
      </c>
      <c r="J4800">
        <v>87.87</v>
      </c>
      <c r="K4800">
        <v>3</v>
      </c>
      <c r="L4800" t="s">
        <v>44</v>
      </c>
      <c r="M4800" t="s">
        <v>45</v>
      </c>
      <c r="N4800">
        <v>27341.4</v>
      </c>
      <c r="O4800" t="s">
        <v>350</v>
      </c>
      <c r="P4800" t="s">
        <v>54</v>
      </c>
      <c r="Q4800">
        <v>86.3</v>
      </c>
      <c r="R4800">
        <v>1408.8</v>
      </c>
      <c r="S4800">
        <v>4504.5200000000004</v>
      </c>
      <c r="T4800">
        <v>3565.99</v>
      </c>
      <c r="U4800" t="str">
        <f>TEXT(Table1[[#This Row],[Booking_Date]],"mmm")</f>
        <v>Dec</v>
      </c>
      <c r="V4800">
        <f>YEAR(Table1[[#This Row],[Booking_Date]])</f>
        <v>2024</v>
      </c>
      <c r="W4800" t="s">
        <v>104</v>
      </c>
      <c r="X4800" t="str">
        <f>IF(Table1[[#This Row],[Freight_Cost]]&gt;50000,"High","Low")</f>
        <v>Low</v>
      </c>
      <c r="Y4800" s="5" t="str">
        <f>IF(Table1[[#This Row],[Profit]]&gt;10000,"Good","Average")</f>
        <v>Average</v>
      </c>
      <c r="Z4800" s="5" t="str" cm="1">
        <f t="array" ref="Z4800">_xlfn.IFS(K4800&lt;=5,"Excellent",K4800&lt;=10,"Good",TRUE,"Delayed")</f>
        <v>Excellent</v>
      </c>
      <c r="AA4800" s="5" t="str">
        <f>_xlfn.XLOOKUP(Table1[[#This Row],[Shipment_ID]],A:A,E:E)</f>
        <v>MSC</v>
      </c>
      <c r="AB4800" s="5">
        <f t="shared" si="74"/>
        <v>3565.99</v>
      </c>
    </row>
    <row r="4801" spans="1:28">
      <c r="A4801" t="s">
        <v>4995</v>
      </c>
      <c r="B4801" s="1">
        <v>46168</v>
      </c>
      <c r="C4801" t="s">
        <v>64</v>
      </c>
      <c r="D4801" t="s">
        <v>72</v>
      </c>
      <c r="E4801" t="s">
        <v>42</v>
      </c>
      <c r="F4801" t="s">
        <v>32</v>
      </c>
      <c r="G4801" t="s">
        <v>84</v>
      </c>
      <c r="H4801">
        <v>23.8</v>
      </c>
      <c r="I4801">
        <v>844</v>
      </c>
      <c r="J4801">
        <v>96.51</v>
      </c>
      <c r="K4801">
        <v>4</v>
      </c>
      <c r="L4801" t="s">
        <v>44</v>
      </c>
      <c r="M4801" t="s">
        <v>45</v>
      </c>
      <c r="N4801">
        <v>44629.2</v>
      </c>
      <c r="O4801" t="s">
        <v>792</v>
      </c>
      <c r="P4801" t="s">
        <v>74</v>
      </c>
      <c r="Q4801">
        <v>86.53</v>
      </c>
      <c r="R4801">
        <v>2640</v>
      </c>
      <c r="S4801">
        <v>4625.6899999999996</v>
      </c>
      <c r="T4801">
        <v>6421.09</v>
      </c>
      <c r="U4801" t="str">
        <f>TEXT(Table1[[#This Row],[Booking_Date]],"mmm")</f>
        <v>May</v>
      </c>
      <c r="V4801">
        <f>YEAR(Table1[[#This Row],[Booking_Date]])</f>
        <v>2026</v>
      </c>
      <c r="W4801" t="s">
        <v>75</v>
      </c>
      <c r="X4801" t="str">
        <f>IF(Table1[[#This Row],[Freight_Cost]]&gt;50000,"High","Low")</f>
        <v>Low</v>
      </c>
      <c r="Y4801" s="5" t="str">
        <f>IF(Table1[[#This Row],[Profit]]&gt;10000,"Good","Average")</f>
        <v>Average</v>
      </c>
      <c r="Z4801" s="5" t="str" cm="1">
        <f t="array" ref="Z4801">_xlfn.IFS(K4801&lt;=5,"Excellent",K4801&lt;=10,"Good",TRUE,"Delayed")</f>
        <v>Excellent</v>
      </c>
      <c r="AA4801" s="5" t="str">
        <f>_xlfn.XLOOKUP(Table1[[#This Row],[Shipment_ID]],A:A,E:E)</f>
        <v>CMA CGM</v>
      </c>
      <c r="AB4801" s="5">
        <f t="shared" si="74"/>
        <v>6421.09</v>
      </c>
    </row>
    <row r="4802" spans="1:28">
      <c r="A4802" t="s">
        <v>4996</v>
      </c>
      <c r="B4802" s="1">
        <v>45632</v>
      </c>
      <c r="C4802" t="s">
        <v>64</v>
      </c>
      <c r="D4802" t="s">
        <v>82</v>
      </c>
      <c r="E4802" t="s">
        <v>31</v>
      </c>
      <c r="F4802" t="s">
        <v>32</v>
      </c>
      <c r="G4802" t="s">
        <v>90</v>
      </c>
      <c r="H4802">
        <v>12.4</v>
      </c>
      <c r="I4802">
        <v>2662</v>
      </c>
      <c r="J4802">
        <v>98.18</v>
      </c>
      <c r="K4802">
        <v>6</v>
      </c>
      <c r="L4802" t="s">
        <v>44</v>
      </c>
      <c r="M4802" t="s">
        <v>35</v>
      </c>
      <c r="N4802">
        <v>58885.599999999999</v>
      </c>
      <c r="O4802" t="s">
        <v>268</v>
      </c>
      <c r="P4802" t="s">
        <v>62</v>
      </c>
      <c r="Q4802">
        <v>82.05</v>
      </c>
      <c r="R4802">
        <v>5820</v>
      </c>
      <c r="S4802">
        <v>3784.14</v>
      </c>
      <c r="T4802">
        <v>7127.95</v>
      </c>
      <c r="U4802" t="str">
        <f>TEXT(Table1[[#This Row],[Booking_Date]],"mmm")</f>
        <v>Dec</v>
      </c>
      <c r="V4802">
        <f>YEAR(Table1[[#This Row],[Booking_Date]])</f>
        <v>2024</v>
      </c>
      <c r="W4802" t="s">
        <v>104</v>
      </c>
      <c r="X4802" t="str">
        <f>IF(Table1[[#This Row],[Freight_Cost]]&gt;50000,"High","Low")</f>
        <v>High</v>
      </c>
      <c r="Y4802" s="5" t="str">
        <f>IF(Table1[[#This Row],[Profit]]&gt;10000,"Good","Average")</f>
        <v>Average</v>
      </c>
      <c r="Z4802" s="5" t="str" cm="1">
        <f t="array" ref="Z4802">_xlfn.IFS(K4802&lt;=5,"Excellent",K4802&lt;=10,"Good",TRUE,"Delayed")</f>
        <v>Good</v>
      </c>
      <c r="AA4802" s="5" t="str">
        <f>_xlfn.XLOOKUP(Table1[[#This Row],[Shipment_ID]],A:A,E:E)</f>
        <v>Hapag-Lloyd</v>
      </c>
      <c r="AB4802" s="5">
        <f t="shared" ref="AB4802:AB4865" si="75">INDEX(T:T,MATCH(A4802,A:A,0))</f>
        <v>7127.95</v>
      </c>
    </row>
    <row r="4803" spans="1:28">
      <c r="A4803" t="s">
        <v>4997</v>
      </c>
      <c r="B4803" s="1">
        <v>45468</v>
      </c>
      <c r="C4803" t="s">
        <v>89</v>
      </c>
      <c r="D4803" t="s">
        <v>82</v>
      </c>
      <c r="E4803" t="s">
        <v>99</v>
      </c>
      <c r="F4803" t="s">
        <v>58</v>
      </c>
      <c r="G4803" t="s">
        <v>33</v>
      </c>
      <c r="H4803">
        <v>14.15</v>
      </c>
      <c r="I4803">
        <v>2040</v>
      </c>
      <c r="J4803">
        <v>98.86</v>
      </c>
      <c r="K4803">
        <v>6</v>
      </c>
      <c r="L4803" t="s">
        <v>34</v>
      </c>
      <c r="M4803" t="s">
        <v>45</v>
      </c>
      <c r="N4803">
        <v>67578.2</v>
      </c>
      <c r="O4803" t="s">
        <v>350</v>
      </c>
      <c r="P4803" t="s">
        <v>74</v>
      </c>
      <c r="Q4803">
        <v>83.04</v>
      </c>
      <c r="R4803">
        <v>4646</v>
      </c>
      <c r="S4803">
        <v>4930.54</v>
      </c>
      <c r="T4803">
        <v>5901.67</v>
      </c>
      <c r="U4803" t="str">
        <f>TEXT(Table1[[#This Row],[Booking_Date]],"mmm")</f>
        <v>Jun</v>
      </c>
      <c r="V4803">
        <f>YEAR(Table1[[#This Row],[Booking_Date]])</f>
        <v>2024</v>
      </c>
      <c r="W4803" t="s">
        <v>75</v>
      </c>
      <c r="X4803" t="str">
        <f>IF(Table1[[#This Row],[Freight_Cost]]&gt;50000,"High","Low")</f>
        <v>High</v>
      </c>
      <c r="Y4803" s="5" t="str">
        <f>IF(Table1[[#This Row],[Profit]]&gt;10000,"Good","Average")</f>
        <v>Average</v>
      </c>
      <c r="Z4803" s="5" t="str" cm="1">
        <f t="array" ref="Z4803">_xlfn.IFS(K4803&lt;=5,"Excellent",K4803&lt;=10,"Good",TRUE,"Delayed")</f>
        <v>Good</v>
      </c>
      <c r="AA4803" s="5" t="str">
        <f>_xlfn.XLOOKUP(Table1[[#This Row],[Shipment_ID]],A:A,E:E)</f>
        <v>ONE</v>
      </c>
      <c r="AB4803" s="5">
        <f t="shared" si="75"/>
        <v>5901.67</v>
      </c>
    </row>
    <row r="4804" spans="1:28">
      <c r="A4804" t="s">
        <v>4998</v>
      </c>
      <c r="B4804" s="1">
        <v>45404</v>
      </c>
      <c r="C4804" t="s">
        <v>89</v>
      </c>
      <c r="D4804" t="s">
        <v>30</v>
      </c>
      <c r="E4804" t="s">
        <v>83</v>
      </c>
      <c r="F4804" t="s">
        <v>58</v>
      </c>
      <c r="G4804" t="s">
        <v>33</v>
      </c>
      <c r="H4804">
        <v>27.18</v>
      </c>
      <c r="I4804">
        <v>999</v>
      </c>
      <c r="J4804">
        <v>86.44</v>
      </c>
      <c r="K4804">
        <v>3</v>
      </c>
      <c r="L4804" t="s">
        <v>44</v>
      </c>
      <c r="M4804" t="s">
        <v>45</v>
      </c>
      <c r="N4804">
        <v>60322.8</v>
      </c>
      <c r="O4804" t="s">
        <v>989</v>
      </c>
      <c r="P4804" t="s">
        <v>37</v>
      </c>
      <c r="Q4804">
        <v>82.03</v>
      </c>
      <c r="R4804">
        <v>3085.2</v>
      </c>
      <c r="S4804">
        <v>1738.36</v>
      </c>
      <c r="T4804">
        <v>9647.02</v>
      </c>
      <c r="U4804" t="str">
        <f>TEXT(Table1[[#This Row],[Booking_Date]],"mmm")</f>
        <v>Apr</v>
      </c>
      <c r="V4804">
        <f>YEAR(Table1[[#This Row],[Booking_Date]])</f>
        <v>2024</v>
      </c>
      <c r="W4804" t="s">
        <v>75</v>
      </c>
      <c r="X4804" t="str">
        <f>IF(Table1[[#This Row],[Freight_Cost]]&gt;50000,"High","Low")</f>
        <v>High</v>
      </c>
      <c r="Y4804" s="5" t="str">
        <f>IF(Table1[[#This Row],[Profit]]&gt;10000,"Good","Average")</f>
        <v>Average</v>
      </c>
      <c r="Z4804" s="5" t="str" cm="1">
        <f t="array" ref="Z4804">_xlfn.IFS(K4804&lt;=5,"Excellent",K4804&lt;=10,"Good",TRUE,"Delayed")</f>
        <v>Excellent</v>
      </c>
      <c r="AA4804" s="5" t="str">
        <f>_xlfn.XLOOKUP(Table1[[#This Row],[Shipment_ID]],A:A,E:E)</f>
        <v>MSC</v>
      </c>
      <c r="AB4804" s="5">
        <f t="shared" si="75"/>
        <v>9647.02</v>
      </c>
    </row>
    <row r="4805" spans="1:28">
      <c r="A4805" t="s">
        <v>4999</v>
      </c>
      <c r="B4805" s="1">
        <v>45720</v>
      </c>
      <c r="C4805" t="s">
        <v>29</v>
      </c>
      <c r="D4805" t="s">
        <v>51</v>
      </c>
      <c r="E4805" t="s">
        <v>42</v>
      </c>
      <c r="F4805" t="s">
        <v>58</v>
      </c>
      <c r="G4805" t="s">
        <v>84</v>
      </c>
      <c r="H4805">
        <v>26.11</v>
      </c>
      <c r="I4805">
        <v>1232</v>
      </c>
      <c r="J4805">
        <v>95.33</v>
      </c>
      <c r="K4805">
        <v>3</v>
      </c>
      <c r="L4805" t="s">
        <v>68</v>
      </c>
      <c r="M4805" t="s">
        <v>60</v>
      </c>
      <c r="N4805">
        <v>64222.6</v>
      </c>
      <c r="O4805" t="s">
        <v>191</v>
      </c>
      <c r="P4805" t="s">
        <v>37</v>
      </c>
      <c r="Q4805">
        <v>83.76</v>
      </c>
      <c r="R4805">
        <v>3508.4</v>
      </c>
      <c r="S4805">
        <v>3903.06</v>
      </c>
      <c r="T4805">
        <v>10418.01</v>
      </c>
      <c r="U4805" t="str">
        <f>TEXT(Table1[[#This Row],[Booking_Date]],"mmm")</f>
        <v>Mar</v>
      </c>
      <c r="V4805">
        <f>YEAR(Table1[[#This Row],[Booking_Date]])</f>
        <v>2025</v>
      </c>
      <c r="W4805" t="s">
        <v>38</v>
      </c>
      <c r="X4805" t="str">
        <f>IF(Table1[[#This Row],[Freight_Cost]]&gt;50000,"High","Low")</f>
        <v>High</v>
      </c>
      <c r="Y4805" s="5" t="str">
        <f>IF(Table1[[#This Row],[Profit]]&gt;10000,"Good","Average")</f>
        <v>Good</v>
      </c>
      <c r="Z4805" s="5" t="str" cm="1">
        <f t="array" ref="Z4805">_xlfn.IFS(K4805&lt;=5,"Excellent",K4805&lt;=10,"Good",TRUE,"Delayed")</f>
        <v>Excellent</v>
      </c>
      <c r="AA4805" s="5" t="str">
        <f>_xlfn.XLOOKUP(Table1[[#This Row],[Shipment_ID]],A:A,E:E)</f>
        <v>CMA CGM</v>
      </c>
      <c r="AB4805" s="5">
        <f t="shared" si="75"/>
        <v>10418.01</v>
      </c>
    </row>
    <row r="4806" spans="1:28">
      <c r="A4806" t="s">
        <v>5000</v>
      </c>
      <c r="B4806" s="1">
        <v>45672</v>
      </c>
      <c r="C4806" t="s">
        <v>29</v>
      </c>
      <c r="D4806" t="s">
        <v>41</v>
      </c>
      <c r="E4806" t="s">
        <v>42</v>
      </c>
      <c r="F4806" t="s">
        <v>32</v>
      </c>
      <c r="G4806" t="s">
        <v>52</v>
      </c>
      <c r="H4806">
        <v>25.34</v>
      </c>
      <c r="I4806">
        <v>1592</v>
      </c>
      <c r="J4806">
        <v>96.32</v>
      </c>
      <c r="K4806">
        <v>3</v>
      </c>
      <c r="L4806" t="s">
        <v>68</v>
      </c>
      <c r="M4806" t="s">
        <v>60</v>
      </c>
      <c r="N4806">
        <v>55968.4</v>
      </c>
      <c r="O4806" t="s">
        <v>141</v>
      </c>
      <c r="P4806" t="s">
        <v>78</v>
      </c>
      <c r="Q4806">
        <v>84.79</v>
      </c>
      <c r="R4806">
        <v>4197.6000000000004</v>
      </c>
      <c r="S4806">
        <v>4115.6000000000004</v>
      </c>
      <c r="T4806">
        <v>8590.82</v>
      </c>
      <c r="U4806" t="str">
        <f>TEXT(Table1[[#This Row],[Booking_Date]],"mmm")</f>
        <v>Jan</v>
      </c>
      <c r="V4806">
        <f>YEAR(Table1[[#This Row],[Booking_Date]])</f>
        <v>2025</v>
      </c>
      <c r="W4806" t="s">
        <v>38</v>
      </c>
      <c r="X4806" t="str">
        <f>IF(Table1[[#This Row],[Freight_Cost]]&gt;50000,"High","Low")</f>
        <v>High</v>
      </c>
      <c r="Y4806" s="5" t="str">
        <f>IF(Table1[[#This Row],[Profit]]&gt;10000,"Good","Average")</f>
        <v>Average</v>
      </c>
      <c r="Z4806" s="5" t="str" cm="1">
        <f t="array" ref="Z4806">_xlfn.IFS(K4806&lt;=5,"Excellent",K4806&lt;=10,"Good",TRUE,"Delayed")</f>
        <v>Excellent</v>
      </c>
      <c r="AA4806" s="5" t="str">
        <f>_xlfn.XLOOKUP(Table1[[#This Row],[Shipment_ID]],A:A,E:E)</f>
        <v>CMA CGM</v>
      </c>
      <c r="AB4806" s="5">
        <f t="shared" si="75"/>
        <v>8590.82</v>
      </c>
    </row>
    <row r="4807" spans="1:28">
      <c r="A4807" t="s">
        <v>5001</v>
      </c>
      <c r="B4807" s="1">
        <v>45648</v>
      </c>
      <c r="C4807" t="s">
        <v>29</v>
      </c>
      <c r="D4807" t="s">
        <v>30</v>
      </c>
      <c r="E4807" t="s">
        <v>57</v>
      </c>
      <c r="F4807" t="s">
        <v>58</v>
      </c>
      <c r="G4807" t="s">
        <v>59</v>
      </c>
      <c r="H4807">
        <v>27.99</v>
      </c>
      <c r="I4807">
        <v>1600</v>
      </c>
      <c r="J4807">
        <v>104.87</v>
      </c>
      <c r="K4807">
        <v>5</v>
      </c>
      <c r="L4807" t="s">
        <v>68</v>
      </c>
      <c r="M4807" t="s">
        <v>45</v>
      </c>
      <c r="N4807">
        <v>72975.399999999994</v>
      </c>
      <c r="O4807" t="s">
        <v>531</v>
      </c>
      <c r="P4807" t="s">
        <v>37</v>
      </c>
      <c r="Q4807">
        <v>84.73</v>
      </c>
      <c r="R4807">
        <v>4319.6000000000004</v>
      </c>
      <c r="S4807">
        <v>4472.58</v>
      </c>
      <c r="T4807">
        <v>12885.9</v>
      </c>
      <c r="U4807" t="str">
        <f>TEXT(Table1[[#This Row],[Booking_Date]],"mmm")</f>
        <v>Dec</v>
      </c>
      <c r="V4807">
        <f>YEAR(Table1[[#This Row],[Booking_Date]])</f>
        <v>2024</v>
      </c>
      <c r="W4807" t="s">
        <v>104</v>
      </c>
      <c r="X4807" t="str">
        <f>IF(Table1[[#This Row],[Freight_Cost]]&gt;50000,"High","Low")</f>
        <v>High</v>
      </c>
      <c r="Y4807" s="5" t="str">
        <f>IF(Table1[[#This Row],[Profit]]&gt;10000,"Good","Average")</f>
        <v>Good</v>
      </c>
      <c r="Z4807" s="5" t="str" cm="1">
        <f t="array" ref="Z4807">_xlfn.IFS(K4807&lt;=5,"Excellent",K4807&lt;=10,"Good",TRUE,"Delayed")</f>
        <v>Excellent</v>
      </c>
      <c r="AA4807" s="5" t="str">
        <f>_xlfn.XLOOKUP(Table1[[#This Row],[Shipment_ID]],A:A,E:E)</f>
        <v>Evergreen</v>
      </c>
      <c r="AB4807" s="5">
        <f t="shared" si="75"/>
        <v>12885.9</v>
      </c>
    </row>
    <row r="4808" spans="1:28">
      <c r="A4808" t="s">
        <v>5002</v>
      </c>
      <c r="B4808" s="1">
        <v>46120</v>
      </c>
      <c r="C4808" t="s">
        <v>121</v>
      </c>
      <c r="D4808" t="s">
        <v>72</v>
      </c>
      <c r="E4808" t="s">
        <v>57</v>
      </c>
      <c r="F4808" t="s">
        <v>32</v>
      </c>
      <c r="G4808" t="s">
        <v>52</v>
      </c>
      <c r="H4808">
        <v>10.36</v>
      </c>
      <c r="I4808">
        <v>481</v>
      </c>
      <c r="J4808">
        <v>91.44</v>
      </c>
      <c r="K4808">
        <v>3</v>
      </c>
      <c r="L4808" t="s">
        <v>34</v>
      </c>
      <c r="M4808" t="s">
        <v>35</v>
      </c>
      <c r="N4808">
        <v>35068.800000000003</v>
      </c>
      <c r="O4808" t="s">
        <v>410</v>
      </c>
      <c r="P4808" t="s">
        <v>54</v>
      </c>
      <c r="Q4808">
        <v>85.42</v>
      </c>
      <c r="R4808">
        <v>1376.4</v>
      </c>
      <c r="S4808">
        <v>4361.1099999999997</v>
      </c>
      <c r="T4808">
        <v>5861.87</v>
      </c>
      <c r="U4808" t="str">
        <f>TEXT(Table1[[#This Row],[Booking_Date]],"mmm")</f>
        <v>Apr</v>
      </c>
      <c r="V4808">
        <f>YEAR(Table1[[#This Row],[Booking_Date]])</f>
        <v>2026</v>
      </c>
      <c r="W4808" t="s">
        <v>75</v>
      </c>
      <c r="X4808" t="str">
        <f>IF(Table1[[#This Row],[Freight_Cost]]&gt;50000,"High","Low")</f>
        <v>Low</v>
      </c>
      <c r="Y4808" s="5" t="str">
        <f>IF(Table1[[#This Row],[Profit]]&gt;10000,"Good","Average")</f>
        <v>Average</v>
      </c>
      <c r="Z4808" s="5" t="str" cm="1">
        <f t="array" ref="Z4808">_xlfn.IFS(K4808&lt;=5,"Excellent",K4808&lt;=10,"Good",TRUE,"Delayed")</f>
        <v>Excellent</v>
      </c>
      <c r="AA4808" s="5" t="str">
        <f>_xlfn.XLOOKUP(Table1[[#This Row],[Shipment_ID]],A:A,E:E)</f>
        <v>Evergreen</v>
      </c>
      <c r="AB4808" s="5">
        <f t="shared" si="75"/>
        <v>5861.87</v>
      </c>
    </row>
    <row r="4809" spans="1:28">
      <c r="A4809" t="s">
        <v>5003</v>
      </c>
      <c r="B4809" s="1">
        <v>45578</v>
      </c>
      <c r="C4809" t="s">
        <v>29</v>
      </c>
      <c r="D4809" t="s">
        <v>65</v>
      </c>
      <c r="E4809" t="s">
        <v>31</v>
      </c>
      <c r="F4809" t="s">
        <v>32</v>
      </c>
      <c r="G4809" t="s">
        <v>52</v>
      </c>
      <c r="H4809">
        <v>13.71</v>
      </c>
      <c r="I4809">
        <v>1856</v>
      </c>
      <c r="J4809">
        <v>88.35</v>
      </c>
      <c r="K4809">
        <v>5</v>
      </c>
      <c r="L4809" t="s">
        <v>34</v>
      </c>
      <c r="M4809" t="s">
        <v>35</v>
      </c>
      <c r="N4809">
        <v>54213</v>
      </c>
      <c r="O4809" t="s">
        <v>228</v>
      </c>
      <c r="P4809" t="s">
        <v>78</v>
      </c>
      <c r="Q4809">
        <v>84.7</v>
      </c>
      <c r="R4809">
        <v>4260.3999999999996</v>
      </c>
      <c r="S4809">
        <v>4817.2299999999996</v>
      </c>
      <c r="T4809">
        <v>9486.2099999999991</v>
      </c>
      <c r="U4809" t="str">
        <f>TEXT(Table1[[#This Row],[Booking_Date]],"mmm")</f>
        <v>Oct</v>
      </c>
      <c r="V4809">
        <f>YEAR(Table1[[#This Row],[Booking_Date]])</f>
        <v>2024</v>
      </c>
      <c r="W4809" t="s">
        <v>104</v>
      </c>
      <c r="X4809" t="str">
        <f>IF(Table1[[#This Row],[Freight_Cost]]&gt;50000,"High","Low")</f>
        <v>High</v>
      </c>
      <c r="Y4809" s="5" t="str">
        <f>IF(Table1[[#This Row],[Profit]]&gt;10000,"Good","Average")</f>
        <v>Average</v>
      </c>
      <c r="Z4809" s="5" t="str" cm="1">
        <f t="array" ref="Z4809">_xlfn.IFS(K4809&lt;=5,"Excellent",K4809&lt;=10,"Good",TRUE,"Delayed")</f>
        <v>Excellent</v>
      </c>
      <c r="AA4809" s="5" t="str">
        <f>_xlfn.XLOOKUP(Table1[[#This Row],[Shipment_ID]],A:A,E:E)</f>
        <v>Hapag-Lloyd</v>
      </c>
      <c r="AB4809" s="5">
        <f t="shared" si="75"/>
        <v>9486.2099999999991</v>
      </c>
    </row>
    <row r="4810" spans="1:28">
      <c r="A4810" t="s">
        <v>5004</v>
      </c>
      <c r="B4810" s="1">
        <v>46089</v>
      </c>
      <c r="C4810" t="s">
        <v>121</v>
      </c>
      <c r="D4810" t="s">
        <v>108</v>
      </c>
      <c r="E4810" t="s">
        <v>99</v>
      </c>
      <c r="F4810" t="s">
        <v>58</v>
      </c>
      <c r="G4810" t="s">
        <v>33</v>
      </c>
      <c r="H4810">
        <v>14.68</v>
      </c>
      <c r="I4810">
        <v>1260</v>
      </c>
      <c r="J4810">
        <v>102.71</v>
      </c>
      <c r="K4810">
        <v>5</v>
      </c>
      <c r="L4810" t="s">
        <v>34</v>
      </c>
      <c r="M4810" t="s">
        <v>35</v>
      </c>
      <c r="N4810">
        <v>61657.2</v>
      </c>
      <c r="O4810" t="s">
        <v>103</v>
      </c>
      <c r="P4810" t="s">
        <v>70</v>
      </c>
      <c r="Q4810">
        <v>85.78</v>
      </c>
      <c r="R4810">
        <v>3107.2</v>
      </c>
      <c r="S4810">
        <v>3020.38</v>
      </c>
      <c r="T4810">
        <v>8122.7</v>
      </c>
      <c r="U4810" t="str">
        <f>TEXT(Table1[[#This Row],[Booking_Date]],"mmm")</f>
        <v>Mar</v>
      </c>
      <c r="V4810">
        <f>YEAR(Table1[[#This Row],[Booking_Date]])</f>
        <v>2026</v>
      </c>
      <c r="W4810" t="s">
        <v>38</v>
      </c>
      <c r="X4810" t="str">
        <f>IF(Table1[[#This Row],[Freight_Cost]]&gt;50000,"High","Low")</f>
        <v>High</v>
      </c>
      <c r="Y4810" s="5" t="str">
        <f>IF(Table1[[#This Row],[Profit]]&gt;10000,"Good","Average")</f>
        <v>Average</v>
      </c>
      <c r="Z4810" s="5" t="str" cm="1">
        <f t="array" ref="Z4810">_xlfn.IFS(K4810&lt;=5,"Excellent",K4810&lt;=10,"Good",TRUE,"Delayed")</f>
        <v>Excellent</v>
      </c>
      <c r="AA4810" s="5" t="str">
        <f>_xlfn.XLOOKUP(Table1[[#This Row],[Shipment_ID]],A:A,E:E)</f>
        <v>ONE</v>
      </c>
      <c r="AB4810" s="5">
        <f t="shared" si="75"/>
        <v>8122.7</v>
      </c>
    </row>
    <row r="4811" spans="1:28">
      <c r="A4811" t="s">
        <v>5005</v>
      </c>
      <c r="B4811" s="1">
        <v>45609</v>
      </c>
      <c r="C4811" t="s">
        <v>50</v>
      </c>
      <c r="D4811" t="s">
        <v>108</v>
      </c>
      <c r="E4811" t="s">
        <v>66</v>
      </c>
      <c r="F4811" t="s">
        <v>32</v>
      </c>
      <c r="G4811" t="s">
        <v>43</v>
      </c>
      <c r="H4811">
        <v>19.420000000000002</v>
      </c>
      <c r="I4811">
        <v>384</v>
      </c>
      <c r="J4811">
        <v>97.26</v>
      </c>
      <c r="K4811">
        <v>2</v>
      </c>
      <c r="L4811" t="s">
        <v>44</v>
      </c>
      <c r="M4811" t="s">
        <v>35</v>
      </c>
      <c r="N4811">
        <v>37757.199999999997</v>
      </c>
      <c r="O4811" t="s">
        <v>328</v>
      </c>
      <c r="P4811" t="s">
        <v>70</v>
      </c>
      <c r="Q4811">
        <v>82.06</v>
      </c>
      <c r="R4811">
        <v>1544.8</v>
      </c>
      <c r="S4811">
        <v>3889.26</v>
      </c>
      <c r="T4811">
        <v>4778.24</v>
      </c>
      <c r="U4811" t="str">
        <f>TEXT(Table1[[#This Row],[Booking_Date]],"mmm")</f>
        <v>Nov</v>
      </c>
      <c r="V4811">
        <f>YEAR(Table1[[#This Row],[Booking_Date]])</f>
        <v>2024</v>
      </c>
      <c r="W4811" t="s">
        <v>104</v>
      </c>
      <c r="X4811" t="str">
        <f>IF(Table1[[#This Row],[Freight_Cost]]&gt;50000,"High","Low")</f>
        <v>Low</v>
      </c>
      <c r="Y4811" s="5" t="str">
        <f>IF(Table1[[#This Row],[Profit]]&gt;10000,"Good","Average")</f>
        <v>Average</v>
      </c>
      <c r="Z4811" s="5" t="str" cm="1">
        <f t="array" ref="Z4811">_xlfn.IFS(K4811&lt;=5,"Excellent",K4811&lt;=10,"Good",TRUE,"Delayed")</f>
        <v>Excellent</v>
      </c>
      <c r="AA4811" s="5" t="str">
        <f>_xlfn.XLOOKUP(Table1[[#This Row],[Shipment_ID]],A:A,E:E)</f>
        <v>COSCO</v>
      </c>
      <c r="AB4811" s="5">
        <f t="shared" si="75"/>
        <v>4778.24</v>
      </c>
    </row>
    <row r="4812" spans="1:28">
      <c r="A4812" t="s">
        <v>5006</v>
      </c>
      <c r="B4812" s="1">
        <v>45759</v>
      </c>
      <c r="C4812" t="s">
        <v>115</v>
      </c>
      <c r="D4812" t="s">
        <v>82</v>
      </c>
      <c r="E4812" t="s">
        <v>102</v>
      </c>
      <c r="F4812" t="s">
        <v>58</v>
      </c>
      <c r="G4812" t="s">
        <v>52</v>
      </c>
      <c r="H4812">
        <v>15.66</v>
      </c>
      <c r="I4812">
        <v>1784</v>
      </c>
      <c r="J4812">
        <v>99.09</v>
      </c>
      <c r="K4812">
        <v>5</v>
      </c>
      <c r="L4812" t="s">
        <v>44</v>
      </c>
      <c r="M4812" t="s">
        <v>35</v>
      </c>
      <c r="N4812">
        <v>63392.800000000003</v>
      </c>
      <c r="O4812" t="s">
        <v>514</v>
      </c>
      <c r="P4812" t="s">
        <v>70</v>
      </c>
      <c r="Q4812">
        <v>87.74</v>
      </c>
      <c r="R4812">
        <v>4194.3999999999996</v>
      </c>
      <c r="S4812">
        <v>1724.45</v>
      </c>
      <c r="T4812">
        <v>9113.8799999999992</v>
      </c>
      <c r="U4812" t="str">
        <f>TEXT(Table1[[#This Row],[Booking_Date]],"mmm")</f>
        <v>Apr</v>
      </c>
      <c r="V4812">
        <f>YEAR(Table1[[#This Row],[Booking_Date]])</f>
        <v>2025</v>
      </c>
      <c r="W4812" t="s">
        <v>75</v>
      </c>
      <c r="X4812" t="str">
        <f>IF(Table1[[#This Row],[Freight_Cost]]&gt;50000,"High","Low")</f>
        <v>High</v>
      </c>
      <c r="Y4812" s="5" t="str">
        <f>IF(Table1[[#This Row],[Profit]]&gt;10000,"Good","Average")</f>
        <v>Average</v>
      </c>
      <c r="Z4812" s="5" t="str" cm="1">
        <f t="array" ref="Z4812">_xlfn.IFS(K4812&lt;=5,"Excellent",K4812&lt;=10,"Good",TRUE,"Delayed")</f>
        <v>Excellent</v>
      </c>
      <c r="AA4812" s="5" t="str">
        <f>_xlfn.XLOOKUP(Table1[[#This Row],[Shipment_ID]],A:A,E:E)</f>
        <v>Maersk</v>
      </c>
      <c r="AB4812" s="5">
        <f t="shared" si="75"/>
        <v>9113.8799999999992</v>
      </c>
    </row>
    <row r="4813" spans="1:28">
      <c r="A4813" t="s">
        <v>5007</v>
      </c>
      <c r="B4813" s="1">
        <v>45471</v>
      </c>
      <c r="C4813" t="s">
        <v>115</v>
      </c>
      <c r="D4813" t="s">
        <v>51</v>
      </c>
      <c r="E4813" t="s">
        <v>99</v>
      </c>
      <c r="F4813" t="s">
        <v>32</v>
      </c>
      <c r="G4813" t="s">
        <v>67</v>
      </c>
      <c r="H4813">
        <v>18.78</v>
      </c>
      <c r="I4813">
        <v>597</v>
      </c>
      <c r="J4813">
        <v>93.41</v>
      </c>
      <c r="K4813">
        <v>2</v>
      </c>
      <c r="L4813" t="s">
        <v>34</v>
      </c>
      <c r="M4813" t="s">
        <v>60</v>
      </c>
      <c r="N4813">
        <v>40275.199999999997</v>
      </c>
      <c r="O4813" t="s">
        <v>137</v>
      </c>
      <c r="P4813" t="s">
        <v>78</v>
      </c>
      <c r="Q4813">
        <v>85.86</v>
      </c>
      <c r="R4813">
        <v>1945.2</v>
      </c>
      <c r="S4813">
        <v>2833.3</v>
      </c>
      <c r="T4813">
        <v>5990.62</v>
      </c>
      <c r="U4813" t="str">
        <f>TEXT(Table1[[#This Row],[Booking_Date]],"mmm")</f>
        <v>Jun</v>
      </c>
      <c r="V4813">
        <f>YEAR(Table1[[#This Row],[Booking_Date]])</f>
        <v>2024</v>
      </c>
      <c r="W4813" t="s">
        <v>75</v>
      </c>
      <c r="X4813" t="str">
        <f>IF(Table1[[#This Row],[Freight_Cost]]&gt;50000,"High","Low")</f>
        <v>Low</v>
      </c>
      <c r="Y4813" s="5" t="str">
        <f>IF(Table1[[#This Row],[Profit]]&gt;10000,"Good","Average")</f>
        <v>Average</v>
      </c>
      <c r="Z4813" s="5" t="str" cm="1">
        <f t="array" ref="Z4813">_xlfn.IFS(K4813&lt;=5,"Excellent",K4813&lt;=10,"Good",TRUE,"Delayed")</f>
        <v>Excellent</v>
      </c>
      <c r="AA4813" s="5" t="str">
        <f>_xlfn.XLOOKUP(Table1[[#This Row],[Shipment_ID]],A:A,E:E)</f>
        <v>ONE</v>
      </c>
      <c r="AB4813" s="5">
        <f t="shared" si="75"/>
        <v>5990.62</v>
      </c>
    </row>
    <row r="4814" spans="1:28">
      <c r="A4814" t="s">
        <v>5008</v>
      </c>
      <c r="B4814" s="1">
        <v>46120</v>
      </c>
      <c r="C4814" t="s">
        <v>64</v>
      </c>
      <c r="D4814" t="s">
        <v>72</v>
      </c>
      <c r="E4814" t="s">
        <v>57</v>
      </c>
      <c r="F4814" t="s">
        <v>58</v>
      </c>
      <c r="G4814" t="s">
        <v>84</v>
      </c>
      <c r="H4814">
        <v>24.45</v>
      </c>
      <c r="I4814">
        <v>2485</v>
      </c>
      <c r="J4814">
        <v>98.79</v>
      </c>
      <c r="K4814">
        <v>6</v>
      </c>
      <c r="L4814" t="s">
        <v>68</v>
      </c>
      <c r="M4814" t="s">
        <v>60</v>
      </c>
      <c r="N4814">
        <v>78179.8</v>
      </c>
      <c r="O4814" t="s">
        <v>425</v>
      </c>
      <c r="P4814" t="s">
        <v>54</v>
      </c>
      <c r="Q4814">
        <v>84.44</v>
      </c>
      <c r="R4814">
        <v>5948</v>
      </c>
      <c r="S4814">
        <v>3529.96</v>
      </c>
      <c r="T4814">
        <v>13319.03</v>
      </c>
      <c r="U4814" t="str">
        <f>TEXT(Table1[[#This Row],[Booking_Date]],"mmm")</f>
        <v>Apr</v>
      </c>
      <c r="V4814">
        <f>YEAR(Table1[[#This Row],[Booking_Date]])</f>
        <v>2026</v>
      </c>
      <c r="W4814" t="s">
        <v>75</v>
      </c>
      <c r="X4814" t="str">
        <f>IF(Table1[[#This Row],[Freight_Cost]]&gt;50000,"High","Low")</f>
        <v>High</v>
      </c>
      <c r="Y4814" s="5" t="str">
        <f>IF(Table1[[#This Row],[Profit]]&gt;10000,"Good","Average")</f>
        <v>Good</v>
      </c>
      <c r="Z4814" s="5" t="str" cm="1">
        <f t="array" ref="Z4814">_xlfn.IFS(K4814&lt;=5,"Excellent",K4814&lt;=10,"Good",TRUE,"Delayed")</f>
        <v>Good</v>
      </c>
      <c r="AA4814" s="5" t="str">
        <f>_xlfn.XLOOKUP(Table1[[#This Row],[Shipment_ID]],A:A,E:E)</f>
        <v>Evergreen</v>
      </c>
      <c r="AB4814" s="5">
        <f t="shared" si="75"/>
        <v>13319.03</v>
      </c>
    </row>
    <row r="4815" spans="1:28">
      <c r="A4815" t="s">
        <v>5009</v>
      </c>
      <c r="B4815" s="1">
        <v>45743</v>
      </c>
      <c r="C4815" t="s">
        <v>115</v>
      </c>
      <c r="D4815" t="s">
        <v>82</v>
      </c>
      <c r="E4815" t="s">
        <v>31</v>
      </c>
      <c r="F4815" t="s">
        <v>58</v>
      </c>
      <c r="G4815" t="s">
        <v>84</v>
      </c>
      <c r="H4815">
        <v>26.24</v>
      </c>
      <c r="I4815">
        <v>1308</v>
      </c>
      <c r="J4815">
        <v>96.13</v>
      </c>
      <c r="K4815">
        <v>5</v>
      </c>
      <c r="L4815" t="s">
        <v>34</v>
      </c>
      <c r="M4815" t="s">
        <v>60</v>
      </c>
      <c r="N4815">
        <v>67847.600000000006</v>
      </c>
      <c r="O4815" t="s">
        <v>130</v>
      </c>
      <c r="P4815" t="s">
        <v>37</v>
      </c>
      <c r="Q4815">
        <v>85.2</v>
      </c>
      <c r="R4815">
        <v>3665.6</v>
      </c>
      <c r="S4815">
        <v>2523.38</v>
      </c>
      <c r="T4815">
        <v>8438.11</v>
      </c>
      <c r="U4815" t="str">
        <f>TEXT(Table1[[#This Row],[Booking_Date]],"mmm")</f>
        <v>Mar</v>
      </c>
      <c r="V4815">
        <f>YEAR(Table1[[#This Row],[Booking_Date]])</f>
        <v>2025</v>
      </c>
      <c r="W4815" t="s">
        <v>38</v>
      </c>
      <c r="X4815" t="str">
        <f>IF(Table1[[#This Row],[Freight_Cost]]&gt;50000,"High","Low")</f>
        <v>High</v>
      </c>
      <c r="Y4815" s="5" t="str">
        <f>IF(Table1[[#This Row],[Profit]]&gt;10000,"Good","Average")</f>
        <v>Average</v>
      </c>
      <c r="Z4815" s="5" t="str" cm="1">
        <f t="array" ref="Z4815">_xlfn.IFS(K4815&lt;=5,"Excellent",K4815&lt;=10,"Good",TRUE,"Delayed")</f>
        <v>Excellent</v>
      </c>
      <c r="AA4815" s="5" t="str">
        <f>_xlfn.XLOOKUP(Table1[[#This Row],[Shipment_ID]],A:A,E:E)</f>
        <v>Hapag-Lloyd</v>
      </c>
      <c r="AB4815" s="5">
        <f t="shared" si="75"/>
        <v>8438.11</v>
      </c>
    </row>
    <row r="4816" spans="1:28">
      <c r="A4816" t="s">
        <v>5010</v>
      </c>
      <c r="B4816" s="1">
        <v>45945</v>
      </c>
      <c r="C4816" t="s">
        <v>121</v>
      </c>
      <c r="D4816" t="s">
        <v>82</v>
      </c>
      <c r="E4816" t="s">
        <v>83</v>
      </c>
      <c r="F4816" t="s">
        <v>32</v>
      </c>
      <c r="G4816" t="s">
        <v>67</v>
      </c>
      <c r="H4816">
        <v>11.43</v>
      </c>
      <c r="I4816">
        <v>2512</v>
      </c>
      <c r="J4816">
        <v>91.51</v>
      </c>
      <c r="K4816">
        <v>7</v>
      </c>
      <c r="L4816" t="s">
        <v>44</v>
      </c>
      <c r="M4816" t="s">
        <v>35</v>
      </c>
      <c r="N4816">
        <v>55412.2</v>
      </c>
      <c r="O4816" t="s">
        <v>111</v>
      </c>
      <c r="P4816" t="s">
        <v>74</v>
      </c>
      <c r="Q4816">
        <v>86.7</v>
      </c>
      <c r="R4816">
        <v>5481.2</v>
      </c>
      <c r="S4816">
        <v>3001.37</v>
      </c>
      <c r="T4816">
        <v>6896.77</v>
      </c>
      <c r="U4816" t="str">
        <f>TEXT(Table1[[#This Row],[Booking_Date]],"mmm")</f>
        <v>Oct</v>
      </c>
      <c r="V4816">
        <f>YEAR(Table1[[#This Row],[Booking_Date]])</f>
        <v>2025</v>
      </c>
      <c r="W4816" t="s">
        <v>104</v>
      </c>
      <c r="X4816" t="str">
        <f>IF(Table1[[#This Row],[Freight_Cost]]&gt;50000,"High","Low")</f>
        <v>High</v>
      </c>
      <c r="Y4816" s="5" t="str">
        <f>IF(Table1[[#This Row],[Profit]]&gt;10000,"Good","Average")</f>
        <v>Average</v>
      </c>
      <c r="Z4816" s="5" t="str" cm="1">
        <f t="array" ref="Z4816">_xlfn.IFS(K4816&lt;=5,"Excellent",K4816&lt;=10,"Good",TRUE,"Delayed")</f>
        <v>Good</v>
      </c>
      <c r="AA4816" s="5" t="str">
        <f>_xlfn.XLOOKUP(Table1[[#This Row],[Shipment_ID]],A:A,E:E)</f>
        <v>MSC</v>
      </c>
      <c r="AB4816" s="5">
        <f t="shared" si="75"/>
        <v>6896.77</v>
      </c>
    </row>
    <row r="4817" spans="1:28">
      <c r="A4817" t="s">
        <v>5011</v>
      </c>
      <c r="B4817" s="1">
        <v>45906</v>
      </c>
      <c r="C4817" t="s">
        <v>50</v>
      </c>
      <c r="D4817" t="s">
        <v>108</v>
      </c>
      <c r="E4817" t="s">
        <v>57</v>
      </c>
      <c r="F4817" t="s">
        <v>58</v>
      </c>
      <c r="G4817" t="s">
        <v>67</v>
      </c>
      <c r="H4817">
        <v>20.309999999999999</v>
      </c>
      <c r="I4817">
        <v>1176</v>
      </c>
      <c r="J4817">
        <v>87.86</v>
      </c>
      <c r="K4817">
        <v>2</v>
      </c>
      <c r="L4817" t="s">
        <v>44</v>
      </c>
      <c r="M4817" t="s">
        <v>35</v>
      </c>
      <c r="N4817">
        <v>58934.2</v>
      </c>
      <c r="O4817" t="s">
        <v>69</v>
      </c>
      <c r="P4817" t="s">
        <v>74</v>
      </c>
      <c r="Q4817">
        <v>82.15</v>
      </c>
      <c r="R4817">
        <v>3164.4</v>
      </c>
      <c r="S4817">
        <v>2881.02</v>
      </c>
      <c r="T4817">
        <v>10417.299999999999</v>
      </c>
      <c r="U4817" t="str">
        <f>TEXT(Table1[[#This Row],[Booking_Date]],"mmm")</f>
        <v>Sep</v>
      </c>
      <c r="V4817">
        <f>YEAR(Table1[[#This Row],[Booking_Date]])</f>
        <v>2025</v>
      </c>
      <c r="W4817" t="s">
        <v>48</v>
      </c>
      <c r="X4817" t="str">
        <f>IF(Table1[[#This Row],[Freight_Cost]]&gt;50000,"High","Low")</f>
        <v>High</v>
      </c>
      <c r="Y4817" s="5" t="str">
        <f>IF(Table1[[#This Row],[Profit]]&gt;10000,"Good","Average")</f>
        <v>Good</v>
      </c>
      <c r="Z4817" s="5" t="str" cm="1">
        <f t="array" ref="Z4817">_xlfn.IFS(K4817&lt;=5,"Excellent",K4817&lt;=10,"Good",TRUE,"Delayed")</f>
        <v>Excellent</v>
      </c>
      <c r="AA4817" s="5" t="str">
        <f>_xlfn.XLOOKUP(Table1[[#This Row],[Shipment_ID]],A:A,E:E)</f>
        <v>Evergreen</v>
      </c>
      <c r="AB4817" s="5">
        <f t="shared" si="75"/>
        <v>10417.299999999999</v>
      </c>
    </row>
    <row r="4818" spans="1:28">
      <c r="A4818" t="s">
        <v>5012</v>
      </c>
      <c r="B4818" s="1">
        <v>46098</v>
      </c>
      <c r="C4818" t="s">
        <v>40</v>
      </c>
      <c r="D4818" t="s">
        <v>65</v>
      </c>
      <c r="E4818" t="s">
        <v>83</v>
      </c>
      <c r="F4818" t="s">
        <v>58</v>
      </c>
      <c r="G4818" t="s">
        <v>67</v>
      </c>
      <c r="H4818">
        <v>25.71</v>
      </c>
      <c r="I4818">
        <v>1550</v>
      </c>
      <c r="J4818">
        <v>103.63</v>
      </c>
      <c r="K4818">
        <v>5</v>
      </c>
      <c r="L4818" t="s">
        <v>68</v>
      </c>
      <c r="M4818" t="s">
        <v>35</v>
      </c>
      <c r="N4818">
        <v>72674.600000000006</v>
      </c>
      <c r="O4818" t="s">
        <v>118</v>
      </c>
      <c r="P4818" t="s">
        <v>54</v>
      </c>
      <c r="Q4818">
        <v>82.78</v>
      </c>
      <c r="R4818">
        <v>4128.3999999999996</v>
      </c>
      <c r="S4818">
        <v>2063.98</v>
      </c>
      <c r="T4818">
        <v>8471.19</v>
      </c>
      <c r="U4818" t="str">
        <f>TEXT(Table1[[#This Row],[Booking_Date]],"mmm")</f>
        <v>Mar</v>
      </c>
      <c r="V4818">
        <f>YEAR(Table1[[#This Row],[Booking_Date]])</f>
        <v>2026</v>
      </c>
      <c r="W4818" t="s">
        <v>38</v>
      </c>
      <c r="X4818" t="str">
        <f>IF(Table1[[#This Row],[Freight_Cost]]&gt;50000,"High","Low")</f>
        <v>High</v>
      </c>
      <c r="Y4818" s="5" t="str">
        <f>IF(Table1[[#This Row],[Profit]]&gt;10000,"Good","Average")</f>
        <v>Average</v>
      </c>
      <c r="Z4818" s="5" t="str" cm="1">
        <f t="array" ref="Z4818">_xlfn.IFS(K4818&lt;=5,"Excellent",K4818&lt;=10,"Good",TRUE,"Delayed")</f>
        <v>Excellent</v>
      </c>
      <c r="AA4818" s="5" t="str">
        <f>_xlfn.XLOOKUP(Table1[[#This Row],[Shipment_ID]],A:A,E:E)</f>
        <v>MSC</v>
      </c>
      <c r="AB4818" s="5">
        <f t="shared" si="75"/>
        <v>8471.19</v>
      </c>
    </row>
    <row r="4819" spans="1:28">
      <c r="A4819" t="s">
        <v>5013</v>
      </c>
      <c r="B4819" s="1">
        <v>45907</v>
      </c>
      <c r="C4819" t="s">
        <v>121</v>
      </c>
      <c r="D4819" t="s">
        <v>82</v>
      </c>
      <c r="E4819" t="s">
        <v>102</v>
      </c>
      <c r="F4819" t="s">
        <v>32</v>
      </c>
      <c r="G4819" t="s">
        <v>33</v>
      </c>
      <c r="H4819">
        <v>26.81</v>
      </c>
      <c r="I4819">
        <v>524</v>
      </c>
      <c r="J4819">
        <v>94.45</v>
      </c>
      <c r="K4819">
        <v>3</v>
      </c>
      <c r="L4819" t="s">
        <v>68</v>
      </c>
      <c r="M4819" t="s">
        <v>45</v>
      </c>
      <c r="N4819">
        <v>45751</v>
      </c>
      <c r="O4819" t="s">
        <v>292</v>
      </c>
      <c r="P4819" t="s">
        <v>70</v>
      </c>
      <c r="Q4819">
        <v>82.5</v>
      </c>
      <c r="R4819">
        <v>2120.4</v>
      </c>
      <c r="S4819">
        <v>3940.97</v>
      </c>
      <c r="T4819">
        <v>3746</v>
      </c>
      <c r="U4819" t="str">
        <f>TEXT(Table1[[#This Row],[Booking_Date]],"mmm")</f>
        <v>Sep</v>
      </c>
      <c r="V4819">
        <f>YEAR(Table1[[#This Row],[Booking_Date]])</f>
        <v>2025</v>
      </c>
      <c r="W4819" t="s">
        <v>48</v>
      </c>
      <c r="X4819" t="str">
        <f>IF(Table1[[#This Row],[Freight_Cost]]&gt;50000,"High","Low")</f>
        <v>Low</v>
      </c>
      <c r="Y4819" s="5" t="str">
        <f>IF(Table1[[#This Row],[Profit]]&gt;10000,"Good","Average")</f>
        <v>Average</v>
      </c>
      <c r="Z4819" s="5" t="str" cm="1">
        <f t="array" ref="Z4819">_xlfn.IFS(K4819&lt;=5,"Excellent",K4819&lt;=10,"Good",TRUE,"Delayed")</f>
        <v>Excellent</v>
      </c>
      <c r="AA4819" s="5" t="str">
        <f>_xlfn.XLOOKUP(Table1[[#This Row],[Shipment_ID]],A:A,E:E)</f>
        <v>Maersk</v>
      </c>
      <c r="AB4819" s="5">
        <f t="shared" si="75"/>
        <v>3746</v>
      </c>
    </row>
    <row r="4820" spans="1:28">
      <c r="A4820" t="s">
        <v>5014</v>
      </c>
      <c r="B4820" s="1">
        <v>45521</v>
      </c>
      <c r="C4820" t="s">
        <v>115</v>
      </c>
      <c r="D4820" t="s">
        <v>51</v>
      </c>
      <c r="E4820" t="s">
        <v>66</v>
      </c>
      <c r="F4820" t="s">
        <v>32</v>
      </c>
      <c r="G4820" t="s">
        <v>33</v>
      </c>
      <c r="H4820">
        <v>26.35</v>
      </c>
      <c r="I4820">
        <v>1545</v>
      </c>
      <c r="J4820">
        <v>91.55</v>
      </c>
      <c r="K4820">
        <v>5</v>
      </c>
      <c r="L4820" t="s">
        <v>34</v>
      </c>
      <c r="M4820" t="s">
        <v>60</v>
      </c>
      <c r="N4820">
        <v>58241</v>
      </c>
      <c r="O4820" t="s">
        <v>518</v>
      </c>
      <c r="P4820" t="s">
        <v>62</v>
      </c>
      <c r="Q4820">
        <v>86.57</v>
      </c>
      <c r="R4820">
        <v>4144</v>
      </c>
      <c r="S4820">
        <v>3136.89</v>
      </c>
      <c r="T4820">
        <v>8242.5499999999993</v>
      </c>
      <c r="U4820" t="str">
        <f>TEXT(Table1[[#This Row],[Booking_Date]],"mmm")</f>
        <v>Aug</v>
      </c>
      <c r="V4820">
        <f>YEAR(Table1[[#This Row],[Booking_Date]])</f>
        <v>2024</v>
      </c>
      <c r="W4820" t="s">
        <v>48</v>
      </c>
      <c r="X4820" t="str">
        <f>IF(Table1[[#This Row],[Freight_Cost]]&gt;50000,"High","Low")</f>
        <v>High</v>
      </c>
      <c r="Y4820" s="5" t="str">
        <f>IF(Table1[[#This Row],[Profit]]&gt;10000,"Good","Average")</f>
        <v>Average</v>
      </c>
      <c r="Z4820" s="5" t="str" cm="1">
        <f t="array" ref="Z4820">_xlfn.IFS(K4820&lt;=5,"Excellent",K4820&lt;=10,"Good",TRUE,"Delayed")</f>
        <v>Excellent</v>
      </c>
      <c r="AA4820" s="5" t="str">
        <f>_xlfn.XLOOKUP(Table1[[#This Row],[Shipment_ID]],A:A,E:E)</f>
        <v>COSCO</v>
      </c>
      <c r="AB4820" s="5">
        <f t="shared" si="75"/>
        <v>8242.5499999999993</v>
      </c>
    </row>
    <row r="4821" spans="1:28">
      <c r="A4821" t="s">
        <v>5015</v>
      </c>
      <c r="B4821" s="1">
        <v>45933</v>
      </c>
      <c r="C4821" t="s">
        <v>115</v>
      </c>
      <c r="D4821" t="s">
        <v>82</v>
      </c>
      <c r="E4821" t="s">
        <v>42</v>
      </c>
      <c r="F4821" t="s">
        <v>58</v>
      </c>
      <c r="G4821" t="s">
        <v>90</v>
      </c>
      <c r="H4821">
        <v>21.98</v>
      </c>
      <c r="I4821">
        <v>1307</v>
      </c>
      <c r="J4821">
        <v>100.79</v>
      </c>
      <c r="K4821">
        <v>3</v>
      </c>
      <c r="L4821" t="s">
        <v>34</v>
      </c>
      <c r="M4821" t="s">
        <v>35</v>
      </c>
      <c r="N4821">
        <v>68560.800000000003</v>
      </c>
      <c r="O4821" t="s">
        <v>152</v>
      </c>
      <c r="P4821" t="s">
        <v>74</v>
      </c>
      <c r="Q4821">
        <v>86.63</v>
      </c>
      <c r="R4821">
        <v>3493.2</v>
      </c>
      <c r="S4821">
        <v>1598.95</v>
      </c>
      <c r="T4821">
        <v>11632.59</v>
      </c>
      <c r="U4821" t="str">
        <f>TEXT(Table1[[#This Row],[Booking_Date]],"mmm")</f>
        <v>Oct</v>
      </c>
      <c r="V4821">
        <f>YEAR(Table1[[#This Row],[Booking_Date]])</f>
        <v>2025</v>
      </c>
      <c r="W4821" t="s">
        <v>104</v>
      </c>
      <c r="X4821" t="str">
        <f>IF(Table1[[#This Row],[Freight_Cost]]&gt;50000,"High","Low")</f>
        <v>High</v>
      </c>
      <c r="Y4821" s="5" t="str">
        <f>IF(Table1[[#This Row],[Profit]]&gt;10000,"Good","Average")</f>
        <v>Good</v>
      </c>
      <c r="Z4821" s="5" t="str" cm="1">
        <f t="array" ref="Z4821">_xlfn.IFS(K4821&lt;=5,"Excellent",K4821&lt;=10,"Good",TRUE,"Delayed")</f>
        <v>Excellent</v>
      </c>
      <c r="AA4821" s="5" t="str">
        <f>_xlfn.XLOOKUP(Table1[[#This Row],[Shipment_ID]],A:A,E:E)</f>
        <v>CMA CGM</v>
      </c>
      <c r="AB4821" s="5">
        <f t="shared" si="75"/>
        <v>11632.59</v>
      </c>
    </row>
    <row r="4822" spans="1:28">
      <c r="A4822" t="s">
        <v>5016</v>
      </c>
      <c r="B4822" s="1">
        <v>45370</v>
      </c>
      <c r="C4822" t="s">
        <v>89</v>
      </c>
      <c r="D4822" t="s">
        <v>51</v>
      </c>
      <c r="E4822" t="s">
        <v>99</v>
      </c>
      <c r="F4822" t="s">
        <v>58</v>
      </c>
      <c r="G4822" t="s">
        <v>43</v>
      </c>
      <c r="H4822">
        <v>12.64</v>
      </c>
      <c r="I4822">
        <v>2306</v>
      </c>
      <c r="J4822">
        <v>88.31</v>
      </c>
      <c r="K4822">
        <v>6</v>
      </c>
      <c r="L4822" t="s">
        <v>44</v>
      </c>
      <c r="M4822" t="s">
        <v>45</v>
      </c>
      <c r="N4822">
        <v>63145.2</v>
      </c>
      <c r="O4822" t="s">
        <v>240</v>
      </c>
      <c r="P4822" t="s">
        <v>70</v>
      </c>
      <c r="Q4822">
        <v>84.02</v>
      </c>
      <c r="R4822">
        <v>5117.6000000000004</v>
      </c>
      <c r="S4822">
        <v>3896.96</v>
      </c>
      <c r="T4822">
        <v>7905.16</v>
      </c>
      <c r="U4822" t="str">
        <f>TEXT(Table1[[#This Row],[Booking_Date]],"mmm")</f>
        <v>Mar</v>
      </c>
      <c r="V4822">
        <f>YEAR(Table1[[#This Row],[Booking_Date]])</f>
        <v>2024</v>
      </c>
      <c r="W4822" t="s">
        <v>38</v>
      </c>
      <c r="X4822" t="str">
        <f>IF(Table1[[#This Row],[Freight_Cost]]&gt;50000,"High","Low")</f>
        <v>High</v>
      </c>
      <c r="Y4822" s="5" t="str">
        <f>IF(Table1[[#This Row],[Profit]]&gt;10000,"Good","Average")</f>
        <v>Average</v>
      </c>
      <c r="Z4822" s="5" t="str" cm="1">
        <f t="array" ref="Z4822">_xlfn.IFS(K4822&lt;=5,"Excellent",K4822&lt;=10,"Good",TRUE,"Delayed")</f>
        <v>Good</v>
      </c>
      <c r="AA4822" s="5" t="str">
        <f>_xlfn.XLOOKUP(Table1[[#This Row],[Shipment_ID]],A:A,E:E)</f>
        <v>ONE</v>
      </c>
      <c r="AB4822" s="5">
        <f t="shared" si="75"/>
        <v>7905.16</v>
      </c>
    </row>
    <row r="4823" spans="1:28">
      <c r="A4823" t="s">
        <v>5017</v>
      </c>
      <c r="B4823" s="1">
        <v>45831</v>
      </c>
      <c r="C4823" t="s">
        <v>121</v>
      </c>
      <c r="D4823" t="s">
        <v>108</v>
      </c>
      <c r="E4823" t="s">
        <v>42</v>
      </c>
      <c r="F4823" t="s">
        <v>58</v>
      </c>
      <c r="G4823" t="s">
        <v>67</v>
      </c>
      <c r="H4823">
        <v>16.649999999999999</v>
      </c>
      <c r="I4823">
        <v>2531</v>
      </c>
      <c r="J4823">
        <v>92.61</v>
      </c>
      <c r="K4823">
        <v>8</v>
      </c>
      <c r="L4823" t="s">
        <v>68</v>
      </c>
      <c r="M4823" t="s">
        <v>60</v>
      </c>
      <c r="N4823">
        <v>70970.2</v>
      </c>
      <c r="O4823" t="s">
        <v>73</v>
      </c>
      <c r="P4823" t="s">
        <v>74</v>
      </c>
      <c r="Q4823">
        <v>83.3</v>
      </c>
      <c r="R4823">
        <v>5728</v>
      </c>
      <c r="S4823">
        <v>2448.34</v>
      </c>
      <c r="T4823">
        <v>9749.7800000000007</v>
      </c>
      <c r="U4823" t="str">
        <f>TEXT(Table1[[#This Row],[Booking_Date]],"mmm")</f>
        <v>Jun</v>
      </c>
      <c r="V4823">
        <f>YEAR(Table1[[#This Row],[Booking_Date]])</f>
        <v>2025</v>
      </c>
      <c r="W4823" t="s">
        <v>75</v>
      </c>
      <c r="X4823" t="str">
        <f>IF(Table1[[#This Row],[Freight_Cost]]&gt;50000,"High","Low")</f>
        <v>High</v>
      </c>
      <c r="Y4823" s="5" t="str">
        <f>IF(Table1[[#This Row],[Profit]]&gt;10000,"Good","Average")</f>
        <v>Average</v>
      </c>
      <c r="Z4823" s="5" t="str" cm="1">
        <f t="array" ref="Z4823">_xlfn.IFS(K4823&lt;=5,"Excellent",K4823&lt;=10,"Good",TRUE,"Delayed")</f>
        <v>Good</v>
      </c>
      <c r="AA4823" s="5" t="str">
        <f>_xlfn.XLOOKUP(Table1[[#This Row],[Shipment_ID]],A:A,E:E)</f>
        <v>CMA CGM</v>
      </c>
      <c r="AB4823" s="5">
        <f t="shared" si="75"/>
        <v>9749.7800000000007</v>
      </c>
    </row>
    <row r="4824" spans="1:28">
      <c r="A4824" t="s">
        <v>5018</v>
      </c>
      <c r="B4824" s="1">
        <v>45657</v>
      </c>
      <c r="C4824" t="s">
        <v>40</v>
      </c>
      <c r="D4824" t="s">
        <v>51</v>
      </c>
      <c r="E4824" t="s">
        <v>31</v>
      </c>
      <c r="F4824" t="s">
        <v>32</v>
      </c>
      <c r="G4824" t="s">
        <v>90</v>
      </c>
      <c r="H4824">
        <v>22.85</v>
      </c>
      <c r="I4824">
        <v>1405</v>
      </c>
      <c r="J4824">
        <v>90.46</v>
      </c>
      <c r="K4824">
        <v>3</v>
      </c>
      <c r="L4824" t="s">
        <v>34</v>
      </c>
      <c r="M4824" t="s">
        <v>35</v>
      </c>
      <c r="N4824">
        <v>57280.2</v>
      </c>
      <c r="O4824" t="s">
        <v>152</v>
      </c>
      <c r="P4824" t="s">
        <v>78</v>
      </c>
      <c r="Q4824">
        <v>87.2</v>
      </c>
      <c r="R4824">
        <v>3724</v>
      </c>
      <c r="S4824">
        <v>3797.67</v>
      </c>
      <c r="T4824">
        <v>4778.28</v>
      </c>
      <c r="U4824" t="str">
        <f>TEXT(Table1[[#This Row],[Booking_Date]],"mmm")</f>
        <v>Dec</v>
      </c>
      <c r="V4824">
        <f>YEAR(Table1[[#This Row],[Booking_Date]])</f>
        <v>2024</v>
      </c>
      <c r="W4824" t="s">
        <v>104</v>
      </c>
      <c r="X4824" t="str">
        <f>IF(Table1[[#This Row],[Freight_Cost]]&gt;50000,"High","Low")</f>
        <v>High</v>
      </c>
      <c r="Y4824" s="5" t="str">
        <f>IF(Table1[[#This Row],[Profit]]&gt;10000,"Good","Average")</f>
        <v>Average</v>
      </c>
      <c r="Z4824" s="5" t="str" cm="1">
        <f t="array" ref="Z4824">_xlfn.IFS(K4824&lt;=5,"Excellent",K4824&lt;=10,"Good",TRUE,"Delayed")</f>
        <v>Excellent</v>
      </c>
      <c r="AA4824" s="5" t="str">
        <f>_xlfn.XLOOKUP(Table1[[#This Row],[Shipment_ID]],A:A,E:E)</f>
        <v>Hapag-Lloyd</v>
      </c>
      <c r="AB4824" s="5">
        <f t="shared" si="75"/>
        <v>4778.28</v>
      </c>
    </row>
    <row r="4825" spans="1:28">
      <c r="A4825" t="s">
        <v>5019</v>
      </c>
      <c r="B4825" s="1">
        <v>45339</v>
      </c>
      <c r="C4825" t="s">
        <v>64</v>
      </c>
      <c r="D4825" t="s">
        <v>108</v>
      </c>
      <c r="E4825" t="s">
        <v>42</v>
      </c>
      <c r="F4825" t="s">
        <v>58</v>
      </c>
      <c r="G4825" t="s">
        <v>90</v>
      </c>
      <c r="H4825">
        <v>20.059999999999999</v>
      </c>
      <c r="I4825">
        <v>2357</v>
      </c>
      <c r="J4825">
        <v>102.72</v>
      </c>
      <c r="K4825">
        <v>5</v>
      </c>
      <c r="L4825" t="s">
        <v>34</v>
      </c>
      <c r="M4825" t="s">
        <v>60</v>
      </c>
      <c r="N4825">
        <v>75664.399999999994</v>
      </c>
      <c r="O4825" t="s">
        <v>450</v>
      </c>
      <c r="P4825" t="s">
        <v>74</v>
      </c>
      <c r="Q4825">
        <v>82.78</v>
      </c>
      <c r="R4825">
        <v>5516.4</v>
      </c>
      <c r="S4825">
        <v>2281.73</v>
      </c>
      <c r="T4825">
        <v>10860.98</v>
      </c>
      <c r="U4825" t="str">
        <f>TEXT(Table1[[#This Row],[Booking_Date]],"mmm")</f>
        <v>Feb</v>
      </c>
      <c r="V4825">
        <f>YEAR(Table1[[#This Row],[Booking_Date]])</f>
        <v>2024</v>
      </c>
      <c r="W4825" t="s">
        <v>38</v>
      </c>
      <c r="X4825" t="str">
        <f>IF(Table1[[#This Row],[Freight_Cost]]&gt;50000,"High","Low")</f>
        <v>High</v>
      </c>
      <c r="Y4825" s="5" t="str">
        <f>IF(Table1[[#This Row],[Profit]]&gt;10000,"Good","Average")</f>
        <v>Good</v>
      </c>
      <c r="Z4825" s="5" t="str" cm="1">
        <f t="array" ref="Z4825">_xlfn.IFS(K4825&lt;=5,"Excellent",K4825&lt;=10,"Good",TRUE,"Delayed")</f>
        <v>Excellent</v>
      </c>
      <c r="AA4825" s="5" t="str">
        <f>_xlfn.XLOOKUP(Table1[[#This Row],[Shipment_ID]],A:A,E:E)</f>
        <v>CMA CGM</v>
      </c>
      <c r="AB4825" s="5">
        <f t="shared" si="75"/>
        <v>10860.98</v>
      </c>
    </row>
    <row r="4826" spans="1:28">
      <c r="A4826" t="s">
        <v>5020</v>
      </c>
      <c r="B4826" s="1">
        <v>45734</v>
      </c>
      <c r="C4826" t="s">
        <v>115</v>
      </c>
      <c r="D4826" t="s">
        <v>72</v>
      </c>
      <c r="E4826" t="s">
        <v>99</v>
      </c>
      <c r="F4826" t="s">
        <v>58</v>
      </c>
      <c r="G4826" t="s">
        <v>52</v>
      </c>
      <c r="H4826">
        <v>19.68</v>
      </c>
      <c r="I4826">
        <v>2617</v>
      </c>
      <c r="J4826">
        <v>95.02</v>
      </c>
      <c r="K4826">
        <v>6</v>
      </c>
      <c r="L4826" t="s">
        <v>34</v>
      </c>
      <c r="M4826" t="s">
        <v>60</v>
      </c>
      <c r="N4826">
        <v>77518.399999999994</v>
      </c>
      <c r="O4826" t="s">
        <v>46</v>
      </c>
      <c r="P4826" t="s">
        <v>70</v>
      </c>
      <c r="Q4826">
        <v>81.099999999999994</v>
      </c>
      <c r="R4826">
        <v>6021.2</v>
      </c>
      <c r="S4826">
        <v>1943.26</v>
      </c>
      <c r="T4826">
        <v>6718.54</v>
      </c>
      <c r="U4826" t="str">
        <f>TEXT(Table1[[#This Row],[Booking_Date]],"mmm")</f>
        <v>Mar</v>
      </c>
      <c r="V4826">
        <f>YEAR(Table1[[#This Row],[Booking_Date]])</f>
        <v>2025</v>
      </c>
      <c r="W4826" t="s">
        <v>38</v>
      </c>
      <c r="X4826" t="str">
        <f>IF(Table1[[#This Row],[Freight_Cost]]&gt;50000,"High","Low")</f>
        <v>High</v>
      </c>
      <c r="Y4826" s="5" t="str">
        <f>IF(Table1[[#This Row],[Profit]]&gt;10000,"Good","Average")</f>
        <v>Average</v>
      </c>
      <c r="Z4826" s="5" t="str" cm="1">
        <f t="array" ref="Z4826">_xlfn.IFS(K4826&lt;=5,"Excellent",K4826&lt;=10,"Good",TRUE,"Delayed")</f>
        <v>Good</v>
      </c>
      <c r="AA4826" s="5" t="str">
        <f>_xlfn.XLOOKUP(Table1[[#This Row],[Shipment_ID]],A:A,E:E)</f>
        <v>ONE</v>
      </c>
      <c r="AB4826" s="5">
        <f t="shared" si="75"/>
        <v>6718.54</v>
      </c>
    </row>
    <row r="4827" spans="1:28">
      <c r="A4827" t="s">
        <v>5021</v>
      </c>
      <c r="B4827" s="1">
        <v>46129</v>
      </c>
      <c r="C4827" t="s">
        <v>40</v>
      </c>
      <c r="D4827" t="s">
        <v>51</v>
      </c>
      <c r="E4827" t="s">
        <v>57</v>
      </c>
      <c r="F4827" t="s">
        <v>32</v>
      </c>
      <c r="G4827" t="s">
        <v>67</v>
      </c>
      <c r="H4827">
        <v>21.1</v>
      </c>
      <c r="I4827">
        <v>358</v>
      </c>
      <c r="J4827">
        <v>95.88</v>
      </c>
      <c r="K4827">
        <v>2</v>
      </c>
      <c r="L4827" t="s">
        <v>34</v>
      </c>
      <c r="M4827" t="s">
        <v>35</v>
      </c>
      <c r="N4827">
        <v>43791.6</v>
      </c>
      <c r="O4827" t="s">
        <v>103</v>
      </c>
      <c r="P4827" t="s">
        <v>70</v>
      </c>
      <c r="Q4827">
        <v>82.47</v>
      </c>
      <c r="R4827">
        <v>1560</v>
      </c>
      <c r="S4827">
        <v>1539.07</v>
      </c>
      <c r="T4827">
        <v>3571.28</v>
      </c>
      <c r="U4827" t="str">
        <f>TEXT(Table1[[#This Row],[Booking_Date]],"mmm")</f>
        <v>Apr</v>
      </c>
      <c r="V4827">
        <f>YEAR(Table1[[#This Row],[Booking_Date]])</f>
        <v>2026</v>
      </c>
      <c r="W4827" t="s">
        <v>75</v>
      </c>
      <c r="X4827" t="str">
        <f>IF(Table1[[#This Row],[Freight_Cost]]&gt;50000,"High","Low")</f>
        <v>Low</v>
      </c>
      <c r="Y4827" s="5" t="str">
        <f>IF(Table1[[#This Row],[Profit]]&gt;10000,"Good","Average")</f>
        <v>Average</v>
      </c>
      <c r="Z4827" s="5" t="str" cm="1">
        <f t="array" ref="Z4827">_xlfn.IFS(K4827&lt;=5,"Excellent",K4827&lt;=10,"Good",TRUE,"Delayed")</f>
        <v>Excellent</v>
      </c>
      <c r="AA4827" s="5" t="str">
        <f>_xlfn.XLOOKUP(Table1[[#This Row],[Shipment_ID]],A:A,E:E)</f>
        <v>Evergreen</v>
      </c>
      <c r="AB4827" s="5">
        <f t="shared" si="75"/>
        <v>3571.28</v>
      </c>
    </row>
    <row r="4828" spans="1:28">
      <c r="A4828" t="s">
        <v>5022</v>
      </c>
      <c r="B4828" s="1">
        <v>45375</v>
      </c>
      <c r="C4828" t="s">
        <v>50</v>
      </c>
      <c r="D4828" t="s">
        <v>41</v>
      </c>
      <c r="E4828" t="s">
        <v>57</v>
      </c>
      <c r="F4828" t="s">
        <v>32</v>
      </c>
      <c r="G4828" t="s">
        <v>84</v>
      </c>
      <c r="H4828">
        <v>11.88</v>
      </c>
      <c r="I4828">
        <v>420</v>
      </c>
      <c r="J4828">
        <v>90.19</v>
      </c>
      <c r="K4828">
        <v>2</v>
      </c>
      <c r="L4828" t="s">
        <v>68</v>
      </c>
      <c r="M4828" t="s">
        <v>35</v>
      </c>
      <c r="N4828">
        <v>33054.800000000003</v>
      </c>
      <c r="O4828" t="s">
        <v>141</v>
      </c>
      <c r="P4828" t="s">
        <v>78</v>
      </c>
      <c r="Q4828">
        <v>83.91</v>
      </c>
      <c r="R4828">
        <v>1315.2</v>
      </c>
      <c r="S4828">
        <v>4572.08</v>
      </c>
      <c r="T4828">
        <v>5577.67</v>
      </c>
      <c r="U4828" t="str">
        <f>TEXT(Table1[[#This Row],[Booking_Date]],"mmm")</f>
        <v>Mar</v>
      </c>
      <c r="V4828">
        <f>YEAR(Table1[[#This Row],[Booking_Date]])</f>
        <v>2024</v>
      </c>
      <c r="W4828" t="s">
        <v>38</v>
      </c>
      <c r="X4828" t="str">
        <f>IF(Table1[[#This Row],[Freight_Cost]]&gt;50000,"High","Low")</f>
        <v>Low</v>
      </c>
      <c r="Y4828" s="5" t="str">
        <f>IF(Table1[[#This Row],[Profit]]&gt;10000,"Good","Average")</f>
        <v>Average</v>
      </c>
      <c r="Z4828" s="5" t="str" cm="1">
        <f t="array" ref="Z4828">_xlfn.IFS(K4828&lt;=5,"Excellent",K4828&lt;=10,"Good",TRUE,"Delayed")</f>
        <v>Excellent</v>
      </c>
      <c r="AA4828" s="5" t="str">
        <f>_xlfn.XLOOKUP(Table1[[#This Row],[Shipment_ID]],A:A,E:E)</f>
        <v>Evergreen</v>
      </c>
      <c r="AB4828" s="5">
        <f t="shared" si="75"/>
        <v>5577.67</v>
      </c>
    </row>
    <row r="4829" spans="1:28">
      <c r="A4829" t="s">
        <v>5023</v>
      </c>
      <c r="B4829" s="1">
        <v>45732</v>
      </c>
      <c r="C4829" t="s">
        <v>121</v>
      </c>
      <c r="D4829" t="s">
        <v>72</v>
      </c>
      <c r="E4829" t="s">
        <v>42</v>
      </c>
      <c r="F4829" t="s">
        <v>32</v>
      </c>
      <c r="G4829" t="s">
        <v>59</v>
      </c>
      <c r="H4829">
        <v>20.170000000000002</v>
      </c>
      <c r="I4829">
        <v>2401</v>
      </c>
      <c r="J4829">
        <v>89.34</v>
      </c>
      <c r="K4829">
        <v>8</v>
      </c>
      <c r="L4829" t="s">
        <v>44</v>
      </c>
      <c r="M4829" t="s">
        <v>35</v>
      </c>
      <c r="N4829">
        <v>61685.8</v>
      </c>
      <c r="O4829" t="s">
        <v>402</v>
      </c>
      <c r="P4829" t="s">
        <v>74</v>
      </c>
      <c r="Q4829">
        <v>87.54</v>
      </c>
      <c r="R4829">
        <v>5608.8</v>
      </c>
      <c r="S4829">
        <v>4549.59</v>
      </c>
      <c r="T4829">
        <v>8772.3799999999992</v>
      </c>
      <c r="U4829" t="str">
        <f>TEXT(Table1[[#This Row],[Booking_Date]],"mmm")</f>
        <v>Mar</v>
      </c>
      <c r="V4829">
        <f>YEAR(Table1[[#This Row],[Booking_Date]])</f>
        <v>2025</v>
      </c>
      <c r="W4829" t="s">
        <v>38</v>
      </c>
      <c r="X4829" t="str">
        <f>IF(Table1[[#This Row],[Freight_Cost]]&gt;50000,"High","Low")</f>
        <v>High</v>
      </c>
      <c r="Y4829" s="5" t="str">
        <f>IF(Table1[[#This Row],[Profit]]&gt;10000,"Good","Average")</f>
        <v>Average</v>
      </c>
      <c r="Z4829" s="5" t="str" cm="1">
        <f t="array" ref="Z4829">_xlfn.IFS(K4829&lt;=5,"Excellent",K4829&lt;=10,"Good",TRUE,"Delayed")</f>
        <v>Good</v>
      </c>
      <c r="AA4829" s="5" t="str">
        <f>_xlfn.XLOOKUP(Table1[[#This Row],[Shipment_ID]],A:A,E:E)</f>
        <v>CMA CGM</v>
      </c>
      <c r="AB4829" s="5">
        <f t="shared" si="75"/>
        <v>8772.3799999999992</v>
      </c>
    </row>
    <row r="4830" spans="1:28">
      <c r="A4830" t="s">
        <v>5024</v>
      </c>
      <c r="B4830" s="1">
        <v>46050</v>
      </c>
      <c r="C4830" t="s">
        <v>40</v>
      </c>
      <c r="D4830" t="s">
        <v>41</v>
      </c>
      <c r="E4830" t="s">
        <v>31</v>
      </c>
      <c r="F4830" t="s">
        <v>58</v>
      </c>
      <c r="G4830" t="s">
        <v>59</v>
      </c>
      <c r="H4830">
        <v>27.95</v>
      </c>
      <c r="I4830">
        <v>393</v>
      </c>
      <c r="J4830">
        <v>93.11</v>
      </c>
      <c r="K4830">
        <v>2</v>
      </c>
      <c r="L4830" t="s">
        <v>68</v>
      </c>
      <c r="M4830" t="s">
        <v>45</v>
      </c>
      <c r="N4830">
        <v>57044.2</v>
      </c>
      <c r="O4830" t="s">
        <v>124</v>
      </c>
      <c r="P4830" t="s">
        <v>37</v>
      </c>
      <c r="Q4830">
        <v>88.3</v>
      </c>
      <c r="R4830">
        <v>1904</v>
      </c>
      <c r="S4830">
        <v>2195.34</v>
      </c>
      <c r="T4830">
        <v>9879.6</v>
      </c>
      <c r="U4830" t="str">
        <f>TEXT(Table1[[#This Row],[Booking_Date]],"mmm")</f>
        <v>Jan</v>
      </c>
      <c r="V4830">
        <f>YEAR(Table1[[#This Row],[Booking_Date]])</f>
        <v>2026</v>
      </c>
      <c r="W4830" t="s">
        <v>38</v>
      </c>
      <c r="X4830" t="str">
        <f>IF(Table1[[#This Row],[Freight_Cost]]&gt;50000,"High","Low")</f>
        <v>High</v>
      </c>
      <c r="Y4830" s="5" t="str">
        <f>IF(Table1[[#This Row],[Profit]]&gt;10000,"Good","Average")</f>
        <v>Average</v>
      </c>
      <c r="Z4830" s="5" t="str" cm="1">
        <f t="array" ref="Z4830">_xlfn.IFS(K4830&lt;=5,"Excellent",K4830&lt;=10,"Good",TRUE,"Delayed")</f>
        <v>Excellent</v>
      </c>
      <c r="AA4830" s="5" t="str">
        <f>_xlfn.XLOOKUP(Table1[[#This Row],[Shipment_ID]],A:A,E:E)</f>
        <v>Hapag-Lloyd</v>
      </c>
      <c r="AB4830" s="5">
        <f t="shared" si="75"/>
        <v>9879.6</v>
      </c>
    </row>
    <row r="4831" spans="1:28">
      <c r="A4831" t="s">
        <v>5025</v>
      </c>
      <c r="B4831" s="1">
        <v>46073</v>
      </c>
      <c r="C4831" t="s">
        <v>115</v>
      </c>
      <c r="D4831" t="s">
        <v>72</v>
      </c>
      <c r="E4831" t="s">
        <v>66</v>
      </c>
      <c r="F4831" t="s">
        <v>58</v>
      </c>
      <c r="G4831" t="s">
        <v>59</v>
      </c>
      <c r="H4831">
        <v>17.07</v>
      </c>
      <c r="I4831">
        <v>2297</v>
      </c>
      <c r="J4831">
        <v>90.64</v>
      </c>
      <c r="K4831">
        <v>7</v>
      </c>
      <c r="L4831" t="s">
        <v>34</v>
      </c>
      <c r="M4831" t="s">
        <v>60</v>
      </c>
      <c r="N4831">
        <v>70803.8</v>
      </c>
      <c r="O4831" t="s">
        <v>139</v>
      </c>
      <c r="P4831" t="s">
        <v>54</v>
      </c>
      <c r="Q4831">
        <v>86.92</v>
      </c>
      <c r="R4831">
        <v>5276.8</v>
      </c>
      <c r="S4831">
        <v>4288.28</v>
      </c>
      <c r="T4831">
        <v>10745.67</v>
      </c>
      <c r="U4831" t="str">
        <f>TEXT(Table1[[#This Row],[Booking_Date]],"mmm")</f>
        <v>Feb</v>
      </c>
      <c r="V4831">
        <f>YEAR(Table1[[#This Row],[Booking_Date]])</f>
        <v>2026</v>
      </c>
      <c r="W4831" t="s">
        <v>38</v>
      </c>
      <c r="X4831" t="str">
        <f>IF(Table1[[#This Row],[Freight_Cost]]&gt;50000,"High","Low")</f>
        <v>High</v>
      </c>
      <c r="Y4831" s="5" t="str">
        <f>IF(Table1[[#This Row],[Profit]]&gt;10000,"Good","Average")</f>
        <v>Good</v>
      </c>
      <c r="Z4831" s="5" t="str" cm="1">
        <f t="array" ref="Z4831">_xlfn.IFS(K4831&lt;=5,"Excellent",K4831&lt;=10,"Good",TRUE,"Delayed")</f>
        <v>Good</v>
      </c>
      <c r="AA4831" s="5" t="str">
        <f>_xlfn.XLOOKUP(Table1[[#This Row],[Shipment_ID]],A:A,E:E)</f>
        <v>COSCO</v>
      </c>
      <c r="AB4831" s="5">
        <f t="shared" si="75"/>
        <v>10745.67</v>
      </c>
    </row>
    <row r="4832" spans="1:28">
      <c r="A4832" t="s">
        <v>5026</v>
      </c>
      <c r="B4832" s="1">
        <v>45704</v>
      </c>
      <c r="C4832" t="s">
        <v>40</v>
      </c>
      <c r="D4832" t="s">
        <v>65</v>
      </c>
      <c r="E4832" t="s">
        <v>57</v>
      </c>
      <c r="F4832" t="s">
        <v>58</v>
      </c>
      <c r="G4832" t="s">
        <v>84</v>
      </c>
      <c r="H4832">
        <v>22.87</v>
      </c>
      <c r="I4832">
        <v>1632</v>
      </c>
      <c r="J4832">
        <v>89.49</v>
      </c>
      <c r="K4832">
        <v>6</v>
      </c>
      <c r="L4832" t="s">
        <v>34</v>
      </c>
      <c r="M4832" t="s">
        <v>45</v>
      </c>
      <c r="N4832">
        <v>69405.8</v>
      </c>
      <c r="O4832" t="s">
        <v>425</v>
      </c>
      <c r="P4832" t="s">
        <v>70</v>
      </c>
      <c r="Q4832">
        <v>82.84</v>
      </c>
      <c r="R4832">
        <v>4178.8</v>
      </c>
      <c r="S4832">
        <v>4539.3100000000004</v>
      </c>
      <c r="T4832">
        <v>10235.35</v>
      </c>
      <c r="U4832" t="str">
        <f>TEXT(Table1[[#This Row],[Booking_Date]],"mmm")</f>
        <v>Feb</v>
      </c>
      <c r="V4832">
        <f>YEAR(Table1[[#This Row],[Booking_Date]])</f>
        <v>2025</v>
      </c>
      <c r="W4832" t="s">
        <v>38</v>
      </c>
      <c r="X4832" t="str">
        <f>IF(Table1[[#This Row],[Freight_Cost]]&gt;50000,"High","Low")</f>
        <v>High</v>
      </c>
      <c r="Y4832" s="5" t="str">
        <f>IF(Table1[[#This Row],[Profit]]&gt;10000,"Good","Average")</f>
        <v>Good</v>
      </c>
      <c r="Z4832" s="5" t="str" cm="1">
        <f t="array" ref="Z4832">_xlfn.IFS(K4832&lt;=5,"Excellent",K4832&lt;=10,"Good",TRUE,"Delayed")</f>
        <v>Good</v>
      </c>
      <c r="AA4832" s="5" t="str">
        <f>_xlfn.XLOOKUP(Table1[[#This Row],[Shipment_ID]],A:A,E:E)</f>
        <v>Evergreen</v>
      </c>
      <c r="AB4832" s="5">
        <f t="shared" si="75"/>
        <v>10235.35</v>
      </c>
    </row>
    <row r="4833" spans="1:28">
      <c r="A4833" t="s">
        <v>5027</v>
      </c>
      <c r="B4833" s="1">
        <v>45428</v>
      </c>
      <c r="C4833" t="s">
        <v>115</v>
      </c>
      <c r="D4833" t="s">
        <v>51</v>
      </c>
      <c r="E4833" t="s">
        <v>66</v>
      </c>
      <c r="F4833" t="s">
        <v>32</v>
      </c>
      <c r="G4833" t="s">
        <v>67</v>
      </c>
      <c r="H4833">
        <v>11.72</v>
      </c>
      <c r="I4833">
        <v>1156</v>
      </c>
      <c r="J4833">
        <v>90</v>
      </c>
      <c r="K4833">
        <v>3</v>
      </c>
      <c r="L4833" t="s">
        <v>68</v>
      </c>
      <c r="M4833" t="s">
        <v>35</v>
      </c>
      <c r="N4833">
        <v>41720</v>
      </c>
      <c r="O4833" t="s">
        <v>507</v>
      </c>
      <c r="P4833" t="s">
        <v>54</v>
      </c>
      <c r="Q4833">
        <v>85.54</v>
      </c>
      <c r="R4833">
        <v>2780.8</v>
      </c>
      <c r="S4833">
        <v>4432.57</v>
      </c>
      <c r="T4833">
        <v>7262.07</v>
      </c>
      <c r="U4833" t="str">
        <f>TEXT(Table1[[#This Row],[Booking_Date]],"mmm")</f>
        <v>May</v>
      </c>
      <c r="V4833">
        <f>YEAR(Table1[[#This Row],[Booking_Date]])</f>
        <v>2024</v>
      </c>
      <c r="W4833" t="s">
        <v>75</v>
      </c>
      <c r="X4833" t="str">
        <f>IF(Table1[[#This Row],[Freight_Cost]]&gt;50000,"High","Low")</f>
        <v>Low</v>
      </c>
      <c r="Y4833" s="5" t="str">
        <f>IF(Table1[[#This Row],[Profit]]&gt;10000,"Good","Average")</f>
        <v>Average</v>
      </c>
      <c r="Z4833" s="5" t="str" cm="1">
        <f t="array" ref="Z4833">_xlfn.IFS(K4833&lt;=5,"Excellent",K4833&lt;=10,"Good",TRUE,"Delayed")</f>
        <v>Excellent</v>
      </c>
      <c r="AA4833" s="5" t="str">
        <f>_xlfn.XLOOKUP(Table1[[#This Row],[Shipment_ID]],A:A,E:E)</f>
        <v>COSCO</v>
      </c>
      <c r="AB4833" s="5">
        <f t="shared" si="75"/>
        <v>7262.07</v>
      </c>
    </row>
    <row r="4834" spans="1:28">
      <c r="A4834" t="s">
        <v>5028</v>
      </c>
      <c r="B4834" s="1">
        <v>45415</v>
      </c>
      <c r="C4834" t="s">
        <v>29</v>
      </c>
      <c r="D4834" t="s">
        <v>72</v>
      </c>
      <c r="E4834" t="s">
        <v>99</v>
      </c>
      <c r="F4834" t="s">
        <v>32</v>
      </c>
      <c r="G4834" t="s">
        <v>33</v>
      </c>
      <c r="H4834">
        <v>22.49</v>
      </c>
      <c r="I4834">
        <v>2670</v>
      </c>
      <c r="J4834">
        <v>93.9</v>
      </c>
      <c r="K4834">
        <v>8</v>
      </c>
      <c r="L4834" t="s">
        <v>34</v>
      </c>
      <c r="M4834" t="s">
        <v>60</v>
      </c>
      <c r="N4834">
        <v>68549</v>
      </c>
      <c r="O4834" t="s">
        <v>189</v>
      </c>
      <c r="P4834" t="s">
        <v>62</v>
      </c>
      <c r="Q4834">
        <v>82.77</v>
      </c>
      <c r="R4834">
        <v>6239.6</v>
      </c>
      <c r="S4834">
        <v>2787.99</v>
      </c>
      <c r="T4834">
        <v>10136.450000000001</v>
      </c>
      <c r="U4834" t="str">
        <f>TEXT(Table1[[#This Row],[Booking_Date]],"mmm")</f>
        <v>May</v>
      </c>
      <c r="V4834">
        <f>YEAR(Table1[[#This Row],[Booking_Date]])</f>
        <v>2024</v>
      </c>
      <c r="W4834" t="s">
        <v>75</v>
      </c>
      <c r="X4834" t="str">
        <f>IF(Table1[[#This Row],[Freight_Cost]]&gt;50000,"High","Low")</f>
        <v>High</v>
      </c>
      <c r="Y4834" s="5" t="str">
        <f>IF(Table1[[#This Row],[Profit]]&gt;10000,"Good","Average")</f>
        <v>Good</v>
      </c>
      <c r="Z4834" s="5" t="str" cm="1">
        <f t="array" ref="Z4834">_xlfn.IFS(K4834&lt;=5,"Excellent",K4834&lt;=10,"Good",TRUE,"Delayed")</f>
        <v>Good</v>
      </c>
      <c r="AA4834" s="5" t="str">
        <f>_xlfn.XLOOKUP(Table1[[#This Row],[Shipment_ID]],A:A,E:E)</f>
        <v>ONE</v>
      </c>
      <c r="AB4834" s="5">
        <f t="shared" si="75"/>
        <v>10136.450000000001</v>
      </c>
    </row>
    <row r="4835" spans="1:28">
      <c r="A4835" t="s">
        <v>5029</v>
      </c>
      <c r="B4835" s="1">
        <v>45343</v>
      </c>
      <c r="C4835" t="s">
        <v>29</v>
      </c>
      <c r="D4835" t="s">
        <v>30</v>
      </c>
      <c r="E4835" t="s">
        <v>83</v>
      </c>
      <c r="F4835" t="s">
        <v>58</v>
      </c>
      <c r="G4835" t="s">
        <v>52</v>
      </c>
      <c r="H4835">
        <v>23.24</v>
      </c>
      <c r="I4835">
        <v>1547</v>
      </c>
      <c r="J4835">
        <v>87.95</v>
      </c>
      <c r="K4835">
        <v>3</v>
      </c>
      <c r="L4835" t="s">
        <v>34</v>
      </c>
      <c r="M4835" t="s">
        <v>45</v>
      </c>
      <c r="N4835">
        <v>68534</v>
      </c>
      <c r="O4835" t="s">
        <v>259</v>
      </c>
      <c r="P4835" t="s">
        <v>70</v>
      </c>
      <c r="Q4835">
        <v>88.47</v>
      </c>
      <c r="R4835">
        <v>4023.6</v>
      </c>
      <c r="S4835">
        <v>4364.7299999999996</v>
      </c>
      <c r="T4835">
        <v>11448.32</v>
      </c>
      <c r="U4835" t="str">
        <f>TEXT(Table1[[#This Row],[Booking_Date]],"mmm")</f>
        <v>Feb</v>
      </c>
      <c r="V4835">
        <f>YEAR(Table1[[#This Row],[Booking_Date]])</f>
        <v>2024</v>
      </c>
      <c r="W4835" t="s">
        <v>38</v>
      </c>
      <c r="X4835" t="str">
        <f>IF(Table1[[#This Row],[Freight_Cost]]&gt;50000,"High","Low")</f>
        <v>High</v>
      </c>
      <c r="Y4835" s="5" t="str">
        <f>IF(Table1[[#This Row],[Profit]]&gt;10000,"Good","Average")</f>
        <v>Good</v>
      </c>
      <c r="Z4835" s="5" t="str" cm="1">
        <f t="array" ref="Z4835">_xlfn.IFS(K4835&lt;=5,"Excellent",K4835&lt;=10,"Good",TRUE,"Delayed")</f>
        <v>Excellent</v>
      </c>
      <c r="AA4835" s="5" t="str">
        <f>_xlfn.XLOOKUP(Table1[[#This Row],[Shipment_ID]],A:A,E:E)</f>
        <v>MSC</v>
      </c>
      <c r="AB4835" s="5">
        <f t="shared" si="75"/>
        <v>11448.32</v>
      </c>
    </row>
    <row r="4836" spans="1:28">
      <c r="A4836" t="s">
        <v>5030</v>
      </c>
      <c r="B4836" s="1">
        <v>46117</v>
      </c>
      <c r="C4836" t="s">
        <v>89</v>
      </c>
      <c r="D4836" t="s">
        <v>65</v>
      </c>
      <c r="E4836" t="s">
        <v>42</v>
      </c>
      <c r="F4836" t="s">
        <v>58</v>
      </c>
      <c r="G4836" t="s">
        <v>90</v>
      </c>
      <c r="H4836">
        <v>23.48</v>
      </c>
      <c r="I4836">
        <v>2744</v>
      </c>
      <c r="J4836">
        <v>98.77</v>
      </c>
      <c r="K4836">
        <v>7</v>
      </c>
      <c r="L4836" t="s">
        <v>44</v>
      </c>
      <c r="M4836" t="s">
        <v>45</v>
      </c>
      <c r="N4836">
        <v>79412.399999999994</v>
      </c>
      <c r="O4836" t="s">
        <v>277</v>
      </c>
      <c r="P4836" t="s">
        <v>37</v>
      </c>
      <c r="Q4836">
        <v>85.89</v>
      </c>
      <c r="R4836">
        <v>6427.2</v>
      </c>
      <c r="S4836">
        <v>2550.3000000000002</v>
      </c>
      <c r="T4836">
        <v>7139.18</v>
      </c>
      <c r="U4836" t="str">
        <f>TEXT(Table1[[#This Row],[Booking_Date]],"mmm")</f>
        <v>Apr</v>
      </c>
      <c r="V4836">
        <f>YEAR(Table1[[#This Row],[Booking_Date]])</f>
        <v>2026</v>
      </c>
      <c r="W4836" t="s">
        <v>75</v>
      </c>
      <c r="X4836" t="str">
        <f>IF(Table1[[#This Row],[Freight_Cost]]&gt;50000,"High","Low")</f>
        <v>High</v>
      </c>
      <c r="Y4836" s="5" t="str">
        <f>IF(Table1[[#This Row],[Profit]]&gt;10000,"Good","Average")</f>
        <v>Average</v>
      </c>
      <c r="Z4836" s="5" t="str" cm="1">
        <f t="array" ref="Z4836">_xlfn.IFS(K4836&lt;=5,"Excellent",K4836&lt;=10,"Good",TRUE,"Delayed")</f>
        <v>Good</v>
      </c>
      <c r="AA4836" s="5" t="str">
        <f>_xlfn.XLOOKUP(Table1[[#This Row],[Shipment_ID]],A:A,E:E)</f>
        <v>CMA CGM</v>
      </c>
      <c r="AB4836" s="5">
        <f t="shared" si="75"/>
        <v>7139.18</v>
      </c>
    </row>
    <row r="4837" spans="1:28">
      <c r="A4837" t="s">
        <v>5031</v>
      </c>
      <c r="B4837" s="1">
        <v>45406</v>
      </c>
      <c r="C4837" t="s">
        <v>121</v>
      </c>
      <c r="D4837" t="s">
        <v>41</v>
      </c>
      <c r="E4837" t="s">
        <v>42</v>
      </c>
      <c r="F4837" t="s">
        <v>32</v>
      </c>
      <c r="G4837" t="s">
        <v>43</v>
      </c>
      <c r="H4837">
        <v>18.5</v>
      </c>
      <c r="I4837">
        <v>2431</v>
      </c>
      <c r="J4837">
        <v>97.32</v>
      </c>
      <c r="K4837">
        <v>7</v>
      </c>
      <c r="L4837" t="s">
        <v>44</v>
      </c>
      <c r="M4837" t="s">
        <v>45</v>
      </c>
      <c r="N4837">
        <v>59000.4</v>
      </c>
      <c r="O4837" t="s">
        <v>126</v>
      </c>
      <c r="P4837" t="s">
        <v>47</v>
      </c>
      <c r="Q4837">
        <v>83.11</v>
      </c>
      <c r="R4837">
        <v>5602</v>
      </c>
      <c r="S4837">
        <v>3113.73</v>
      </c>
      <c r="T4837">
        <v>5548.22</v>
      </c>
      <c r="U4837" t="str">
        <f>TEXT(Table1[[#This Row],[Booking_Date]],"mmm")</f>
        <v>Apr</v>
      </c>
      <c r="V4837">
        <f>YEAR(Table1[[#This Row],[Booking_Date]])</f>
        <v>2024</v>
      </c>
      <c r="W4837" t="s">
        <v>75</v>
      </c>
      <c r="X4837" t="str">
        <f>IF(Table1[[#This Row],[Freight_Cost]]&gt;50000,"High","Low")</f>
        <v>High</v>
      </c>
      <c r="Y4837" s="5" t="str">
        <f>IF(Table1[[#This Row],[Profit]]&gt;10000,"Good","Average")</f>
        <v>Average</v>
      </c>
      <c r="Z4837" s="5" t="str" cm="1">
        <f t="array" ref="Z4837">_xlfn.IFS(K4837&lt;=5,"Excellent",K4837&lt;=10,"Good",TRUE,"Delayed")</f>
        <v>Good</v>
      </c>
      <c r="AA4837" s="5" t="str">
        <f>_xlfn.XLOOKUP(Table1[[#This Row],[Shipment_ID]],A:A,E:E)</f>
        <v>CMA CGM</v>
      </c>
      <c r="AB4837" s="5">
        <f t="shared" si="75"/>
        <v>5548.22</v>
      </c>
    </row>
    <row r="4838" spans="1:28">
      <c r="A4838" t="s">
        <v>5032</v>
      </c>
      <c r="B4838" s="1">
        <v>45856</v>
      </c>
      <c r="C4838" t="s">
        <v>121</v>
      </c>
      <c r="D4838" t="s">
        <v>51</v>
      </c>
      <c r="E4838" t="s">
        <v>83</v>
      </c>
      <c r="F4838" t="s">
        <v>58</v>
      </c>
      <c r="G4838" t="s">
        <v>52</v>
      </c>
      <c r="H4838">
        <v>27.56</v>
      </c>
      <c r="I4838">
        <v>758</v>
      </c>
      <c r="J4838">
        <v>90.88</v>
      </c>
      <c r="K4838">
        <v>3</v>
      </c>
      <c r="L4838" t="s">
        <v>34</v>
      </c>
      <c r="M4838" t="s">
        <v>60</v>
      </c>
      <c r="N4838">
        <v>61805.599999999999</v>
      </c>
      <c r="O4838" t="s">
        <v>436</v>
      </c>
      <c r="P4838" t="s">
        <v>70</v>
      </c>
      <c r="Q4838">
        <v>81.53</v>
      </c>
      <c r="R4838">
        <v>2618.4</v>
      </c>
      <c r="S4838">
        <v>4832.37</v>
      </c>
      <c r="T4838">
        <v>6537.04</v>
      </c>
      <c r="U4838" t="str">
        <f>TEXT(Table1[[#This Row],[Booking_Date]],"mmm")</f>
        <v>Jul</v>
      </c>
      <c r="V4838">
        <f>YEAR(Table1[[#This Row],[Booking_Date]])</f>
        <v>2025</v>
      </c>
      <c r="W4838" t="s">
        <v>48</v>
      </c>
      <c r="X4838" t="str">
        <f>IF(Table1[[#This Row],[Freight_Cost]]&gt;50000,"High","Low")</f>
        <v>High</v>
      </c>
      <c r="Y4838" s="5" t="str">
        <f>IF(Table1[[#This Row],[Profit]]&gt;10000,"Good","Average")</f>
        <v>Average</v>
      </c>
      <c r="Z4838" s="5" t="str" cm="1">
        <f t="array" ref="Z4838">_xlfn.IFS(K4838&lt;=5,"Excellent",K4838&lt;=10,"Good",TRUE,"Delayed")</f>
        <v>Excellent</v>
      </c>
      <c r="AA4838" s="5" t="str">
        <f>_xlfn.XLOOKUP(Table1[[#This Row],[Shipment_ID]],A:A,E:E)</f>
        <v>MSC</v>
      </c>
      <c r="AB4838" s="5">
        <f t="shared" si="75"/>
        <v>6537.04</v>
      </c>
    </row>
    <row r="4839" spans="1:28">
      <c r="A4839" t="s">
        <v>5033</v>
      </c>
      <c r="B4839" s="1">
        <v>46087</v>
      </c>
      <c r="C4839" t="s">
        <v>29</v>
      </c>
      <c r="D4839" t="s">
        <v>108</v>
      </c>
      <c r="E4839" t="s">
        <v>66</v>
      </c>
      <c r="F4839" t="s">
        <v>58</v>
      </c>
      <c r="G4839" t="s">
        <v>59</v>
      </c>
      <c r="H4839">
        <v>17.61</v>
      </c>
      <c r="I4839">
        <v>2484</v>
      </c>
      <c r="J4839">
        <v>88.58</v>
      </c>
      <c r="K4839">
        <v>6</v>
      </c>
      <c r="L4839" t="s">
        <v>68</v>
      </c>
      <c r="M4839" t="s">
        <v>45</v>
      </c>
      <c r="N4839">
        <v>72286.600000000006</v>
      </c>
      <c r="O4839" t="s">
        <v>175</v>
      </c>
      <c r="P4839" t="s">
        <v>74</v>
      </c>
      <c r="Q4839">
        <v>85.65</v>
      </c>
      <c r="R4839">
        <v>5672.4</v>
      </c>
      <c r="S4839">
        <v>2893.81</v>
      </c>
      <c r="T4839">
        <v>7177.07</v>
      </c>
      <c r="U4839" t="str">
        <f>TEXT(Table1[[#This Row],[Booking_Date]],"mmm")</f>
        <v>Mar</v>
      </c>
      <c r="V4839">
        <f>YEAR(Table1[[#This Row],[Booking_Date]])</f>
        <v>2026</v>
      </c>
      <c r="W4839" t="s">
        <v>38</v>
      </c>
      <c r="X4839" t="str">
        <f>IF(Table1[[#This Row],[Freight_Cost]]&gt;50000,"High","Low")</f>
        <v>High</v>
      </c>
      <c r="Y4839" s="5" t="str">
        <f>IF(Table1[[#This Row],[Profit]]&gt;10000,"Good","Average")</f>
        <v>Average</v>
      </c>
      <c r="Z4839" s="5" t="str" cm="1">
        <f t="array" ref="Z4839">_xlfn.IFS(K4839&lt;=5,"Excellent",K4839&lt;=10,"Good",TRUE,"Delayed")</f>
        <v>Good</v>
      </c>
      <c r="AA4839" s="5" t="str">
        <f>_xlfn.XLOOKUP(Table1[[#This Row],[Shipment_ID]],A:A,E:E)</f>
        <v>COSCO</v>
      </c>
      <c r="AB4839" s="5">
        <f t="shared" si="75"/>
        <v>7177.07</v>
      </c>
    </row>
    <row r="4840" spans="1:28">
      <c r="A4840" t="s">
        <v>5034</v>
      </c>
      <c r="B4840" s="1">
        <v>45435</v>
      </c>
      <c r="C4840" t="s">
        <v>50</v>
      </c>
      <c r="D4840" t="s">
        <v>56</v>
      </c>
      <c r="E4840" t="s">
        <v>42</v>
      </c>
      <c r="F4840" t="s">
        <v>58</v>
      </c>
      <c r="G4840" t="s">
        <v>43</v>
      </c>
      <c r="H4840">
        <v>19.32</v>
      </c>
      <c r="I4840">
        <v>2247</v>
      </c>
      <c r="J4840">
        <v>101.96</v>
      </c>
      <c r="K4840">
        <v>5</v>
      </c>
      <c r="L4840" t="s">
        <v>34</v>
      </c>
      <c r="M4840" t="s">
        <v>45</v>
      </c>
      <c r="N4840">
        <v>75087.199999999997</v>
      </c>
      <c r="O4840" t="s">
        <v>432</v>
      </c>
      <c r="P4840" t="s">
        <v>78</v>
      </c>
      <c r="Q4840">
        <v>88.79</v>
      </c>
      <c r="R4840">
        <v>5266.8</v>
      </c>
      <c r="S4840">
        <v>3254.43</v>
      </c>
      <c r="T4840">
        <v>12637.76</v>
      </c>
      <c r="U4840" t="str">
        <f>TEXT(Table1[[#This Row],[Booking_Date]],"mmm")</f>
        <v>May</v>
      </c>
      <c r="V4840">
        <f>YEAR(Table1[[#This Row],[Booking_Date]])</f>
        <v>2024</v>
      </c>
      <c r="W4840" t="s">
        <v>75</v>
      </c>
      <c r="X4840" t="str">
        <f>IF(Table1[[#This Row],[Freight_Cost]]&gt;50000,"High","Low")</f>
        <v>High</v>
      </c>
      <c r="Y4840" s="5" t="str">
        <f>IF(Table1[[#This Row],[Profit]]&gt;10000,"Good","Average")</f>
        <v>Good</v>
      </c>
      <c r="Z4840" s="5" t="str" cm="1">
        <f t="array" ref="Z4840">_xlfn.IFS(K4840&lt;=5,"Excellent",K4840&lt;=10,"Good",TRUE,"Delayed")</f>
        <v>Excellent</v>
      </c>
      <c r="AA4840" s="5" t="str">
        <f>_xlfn.XLOOKUP(Table1[[#This Row],[Shipment_ID]],A:A,E:E)</f>
        <v>CMA CGM</v>
      </c>
      <c r="AB4840" s="5">
        <f t="shared" si="75"/>
        <v>12637.76</v>
      </c>
    </row>
    <row r="4841" spans="1:28">
      <c r="A4841" t="s">
        <v>5035</v>
      </c>
      <c r="B4841" s="1">
        <v>45959</v>
      </c>
      <c r="C4841" t="s">
        <v>89</v>
      </c>
      <c r="D4841" t="s">
        <v>82</v>
      </c>
      <c r="E4841" t="s">
        <v>99</v>
      </c>
      <c r="F4841" t="s">
        <v>32</v>
      </c>
      <c r="G4841" t="s">
        <v>84</v>
      </c>
      <c r="H4841">
        <v>12.57</v>
      </c>
      <c r="I4841">
        <v>1316</v>
      </c>
      <c r="J4841">
        <v>91.92</v>
      </c>
      <c r="K4841">
        <v>4</v>
      </c>
      <c r="L4841" t="s">
        <v>68</v>
      </c>
      <c r="M4841" t="s">
        <v>35</v>
      </c>
      <c r="N4841">
        <v>44635.4</v>
      </c>
      <c r="O4841" t="s">
        <v>358</v>
      </c>
      <c r="P4841" t="s">
        <v>74</v>
      </c>
      <c r="Q4841">
        <v>83.4</v>
      </c>
      <c r="R4841">
        <v>3134.8</v>
      </c>
      <c r="S4841">
        <v>4150.32</v>
      </c>
      <c r="T4841">
        <v>6775.72</v>
      </c>
      <c r="U4841" t="str">
        <f>TEXT(Table1[[#This Row],[Booking_Date]],"mmm")</f>
        <v>Oct</v>
      </c>
      <c r="V4841">
        <f>YEAR(Table1[[#This Row],[Booking_Date]])</f>
        <v>2025</v>
      </c>
      <c r="W4841" t="s">
        <v>104</v>
      </c>
      <c r="X4841" t="str">
        <f>IF(Table1[[#This Row],[Freight_Cost]]&gt;50000,"High","Low")</f>
        <v>Low</v>
      </c>
      <c r="Y4841" s="5" t="str">
        <f>IF(Table1[[#This Row],[Profit]]&gt;10000,"Good","Average")</f>
        <v>Average</v>
      </c>
      <c r="Z4841" s="5" t="str" cm="1">
        <f t="array" ref="Z4841">_xlfn.IFS(K4841&lt;=5,"Excellent",K4841&lt;=10,"Good",TRUE,"Delayed")</f>
        <v>Excellent</v>
      </c>
      <c r="AA4841" s="5" t="str">
        <f>_xlfn.XLOOKUP(Table1[[#This Row],[Shipment_ID]],A:A,E:E)</f>
        <v>ONE</v>
      </c>
      <c r="AB4841" s="5">
        <f t="shared" si="75"/>
        <v>6775.72</v>
      </c>
    </row>
    <row r="4842" spans="1:28">
      <c r="A4842" t="s">
        <v>5036</v>
      </c>
      <c r="B4842" s="1">
        <v>46022</v>
      </c>
      <c r="C4842" t="s">
        <v>89</v>
      </c>
      <c r="D4842" t="s">
        <v>41</v>
      </c>
      <c r="E4842" t="s">
        <v>42</v>
      </c>
      <c r="F4842" t="s">
        <v>58</v>
      </c>
      <c r="G4842" t="s">
        <v>59</v>
      </c>
      <c r="H4842">
        <v>16.77</v>
      </c>
      <c r="I4842">
        <v>1396</v>
      </c>
      <c r="J4842">
        <v>98.12</v>
      </c>
      <c r="K4842">
        <v>4</v>
      </c>
      <c r="L4842" t="s">
        <v>44</v>
      </c>
      <c r="M4842" t="s">
        <v>60</v>
      </c>
      <c r="N4842">
        <v>55619.4</v>
      </c>
      <c r="O4842" t="s">
        <v>178</v>
      </c>
      <c r="P4842" t="s">
        <v>37</v>
      </c>
      <c r="Q4842">
        <v>85.21</v>
      </c>
      <c r="R4842">
        <v>3462.8</v>
      </c>
      <c r="S4842">
        <v>3524.4</v>
      </c>
      <c r="T4842">
        <v>8791</v>
      </c>
      <c r="U4842" t="str">
        <f>TEXT(Table1[[#This Row],[Booking_Date]],"mmm")</f>
        <v>Dec</v>
      </c>
      <c r="V4842">
        <f>YEAR(Table1[[#This Row],[Booking_Date]])</f>
        <v>2025</v>
      </c>
      <c r="W4842" t="s">
        <v>104</v>
      </c>
      <c r="X4842" t="str">
        <f>IF(Table1[[#This Row],[Freight_Cost]]&gt;50000,"High","Low")</f>
        <v>High</v>
      </c>
      <c r="Y4842" s="5" t="str">
        <f>IF(Table1[[#This Row],[Profit]]&gt;10000,"Good","Average")</f>
        <v>Average</v>
      </c>
      <c r="Z4842" s="5" t="str" cm="1">
        <f t="array" ref="Z4842">_xlfn.IFS(K4842&lt;=5,"Excellent",K4842&lt;=10,"Good",TRUE,"Delayed")</f>
        <v>Excellent</v>
      </c>
      <c r="AA4842" s="5" t="str">
        <f>_xlfn.XLOOKUP(Table1[[#This Row],[Shipment_ID]],A:A,E:E)</f>
        <v>CMA CGM</v>
      </c>
      <c r="AB4842" s="5">
        <f t="shared" si="75"/>
        <v>8791</v>
      </c>
    </row>
    <row r="4843" spans="1:28">
      <c r="A4843" t="s">
        <v>5037</v>
      </c>
      <c r="B4843" s="1">
        <v>45306</v>
      </c>
      <c r="C4843" t="s">
        <v>121</v>
      </c>
      <c r="D4843" t="s">
        <v>56</v>
      </c>
      <c r="E4843" t="s">
        <v>66</v>
      </c>
      <c r="F4843" t="s">
        <v>58</v>
      </c>
      <c r="G4843" t="s">
        <v>90</v>
      </c>
      <c r="H4843">
        <v>23.31</v>
      </c>
      <c r="I4843">
        <v>661</v>
      </c>
      <c r="J4843">
        <v>102.49</v>
      </c>
      <c r="K4843">
        <v>3</v>
      </c>
      <c r="L4843" t="s">
        <v>34</v>
      </c>
      <c r="M4843" t="s">
        <v>45</v>
      </c>
      <c r="N4843">
        <v>59709.8</v>
      </c>
      <c r="O4843" t="s">
        <v>146</v>
      </c>
      <c r="P4843" t="s">
        <v>78</v>
      </c>
      <c r="Q4843">
        <v>88.04</v>
      </c>
      <c r="R4843">
        <v>2254.4</v>
      </c>
      <c r="S4843">
        <v>2767.89</v>
      </c>
      <c r="T4843">
        <v>9628.84</v>
      </c>
      <c r="U4843" t="str">
        <f>TEXT(Table1[[#This Row],[Booking_Date]],"mmm")</f>
        <v>Jan</v>
      </c>
      <c r="V4843">
        <f>YEAR(Table1[[#This Row],[Booking_Date]])</f>
        <v>2024</v>
      </c>
      <c r="W4843" t="s">
        <v>38</v>
      </c>
      <c r="X4843" t="str">
        <f>IF(Table1[[#This Row],[Freight_Cost]]&gt;50000,"High","Low")</f>
        <v>High</v>
      </c>
      <c r="Y4843" s="5" t="str">
        <f>IF(Table1[[#This Row],[Profit]]&gt;10000,"Good","Average")</f>
        <v>Average</v>
      </c>
      <c r="Z4843" s="5" t="str" cm="1">
        <f t="array" ref="Z4843">_xlfn.IFS(K4843&lt;=5,"Excellent",K4843&lt;=10,"Good",TRUE,"Delayed")</f>
        <v>Excellent</v>
      </c>
      <c r="AA4843" s="5" t="str">
        <f>_xlfn.XLOOKUP(Table1[[#This Row],[Shipment_ID]],A:A,E:E)</f>
        <v>COSCO</v>
      </c>
      <c r="AB4843" s="5">
        <f t="shared" si="75"/>
        <v>9628.84</v>
      </c>
    </row>
    <row r="4844" spans="1:28">
      <c r="A4844" t="s">
        <v>5038</v>
      </c>
      <c r="B4844" s="1">
        <v>45755</v>
      </c>
      <c r="C4844" t="s">
        <v>50</v>
      </c>
      <c r="D4844" t="s">
        <v>82</v>
      </c>
      <c r="E4844" t="s">
        <v>83</v>
      </c>
      <c r="F4844" t="s">
        <v>32</v>
      </c>
      <c r="G4844" t="s">
        <v>67</v>
      </c>
      <c r="H4844">
        <v>27.14</v>
      </c>
      <c r="I4844">
        <v>2517</v>
      </c>
      <c r="J4844">
        <v>100.93</v>
      </c>
      <c r="K4844">
        <v>8</v>
      </c>
      <c r="L4844" t="s">
        <v>34</v>
      </c>
      <c r="M4844" t="s">
        <v>60</v>
      </c>
      <c r="N4844">
        <v>71741.600000000006</v>
      </c>
      <c r="O4844" t="s">
        <v>91</v>
      </c>
      <c r="P4844" t="s">
        <v>78</v>
      </c>
      <c r="Q4844">
        <v>87.28</v>
      </c>
      <c r="R4844">
        <v>6119.6</v>
      </c>
      <c r="S4844">
        <v>3156.59</v>
      </c>
      <c r="T4844">
        <v>11609.74</v>
      </c>
      <c r="U4844" t="str">
        <f>TEXT(Table1[[#This Row],[Booking_Date]],"mmm")</f>
        <v>Apr</v>
      </c>
      <c r="V4844">
        <f>YEAR(Table1[[#This Row],[Booking_Date]])</f>
        <v>2025</v>
      </c>
      <c r="W4844" t="s">
        <v>75</v>
      </c>
      <c r="X4844" t="str">
        <f>IF(Table1[[#This Row],[Freight_Cost]]&gt;50000,"High","Low")</f>
        <v>High</v>
      </c>
      <c r="Y4844" s="5" t="str">
        <f>IF(Table1[[#This Row],[Profit]]&gt;10000,"Good","Average")</f>
        <v>Good</v>
      </c>
      <c r="Z4844" s="5" t="str" cm="1">
        <f t="array" ref="Z4844">_xlfn.IFS(K4844&lt;=5,"Excellent",K4844&lt;=10,"Good",TRUE,"Delayed")</f>
        <v>Good</v>
      </c>
      <c r="AA4844" s="5" t="str">
        <f>_xlfn.XLOOKUP(Table1[[#This Row],[Shipment_ID]],A:A,E:E)</f>
        <v>MSC</v>
      </c>
      <c r="AB4844" s="5">
        <f t="shared" si="75"/>
        <v>11609.74</v>
      </c>
    </row>
    <row r="4845" spans="1:28">
      <c r="A4845" t="s">
        <v>5039</v>
      </c>
      <c r="B4845" s="1">
        <v>45718</v>
      </c>
      <c r="C4845" t="s">
        <v>29</v>
      </c>
      <c r="D4845" t="s">
        <v>30</v>
      </c>
      <c r="E4845" t="s">
        <v>66</v>
      </c>
      <c r="F4845" t="s">
        <v>58</v>
      </c>
      <c r="G4845" t="s">
        <v>52</v>
      </c>
      <c r="H4845">
        <v>27.12</v>
      </c>
      <c r="I4845">
        <v>2282</v>
      </c>
      <c r="J4845">
        <v>89.39</v>
      </c>
      <c r="K4845">
        <v>7</v>
      </c>
      <c r="L4845" t="s">
        <v>68</v>
      </c>
      <c r="M4845" t="s">
        <v>35</v>
      </c>
      <c r="N4845">
        <v>81018.8</v>
      </c>
      <c r="O4845" t="s">
        <v>175</v>
      </c>
      <c r="P4845" t="s">
        <v>70</v>
      </c>
      <c r="Q4845">
        <v>87.69</v>
      </c>
      <c r="R4845">
        <v>5648.8</v>
      </c>
      <c r="S4845">
        <v>3685.73</v>
      </c>
      <c r="T4845">
        <v>8372.32</v>
      </c>
      <c r="U4845" t="str">
        <f>TEXT(Table1[[#This Row],[Booking_Date]],"mmm")</f>
        <v>Mar</v>
      </c>
      <c r="V4845">
        <f>YEAR(Table1[[#This Row],[Booking_Date]])</f>
        <v>2025</v>
      </c>
      <c r="W4845" t="s">
        <v>38</v>
      </c>
      <c r="X4845" t="str">
        <f>IF(Table1[[#This Row],[Freight_Cost]]&gt;50000,"High","Low")</f>
        <v>High</v>
      </c>
      <c r="Y4845" s="5" t="str">
        <f>IF(Table1[[#This Row],[Profit]]&gt;10000,"Good","Average")</f>
        <v>Average</v>
      </c>
      <c r="Z4845" s="5" t="str" cm="1">
        <f t="array" ref="Z4845">_xlfn.IFS(K4845&lt;=5,"Excellent",K4845&lt;=10,"Good",TRUE,"Delayed")</f>
        <v>Good</v>
      </c>
      <c r="AA4845" s="5" t="str">
        <f>_xlfn.XLOOKUP(Table1[[#This Row],[Shipment_ID]],A:A,E:E)</f>
        <v>COSCO</v>
      </c>
      <c r="AB4845" s="5">
        <f t="shared" si="75"/>
        <v>8372.32</v>
      </c>
    </row>
    <row r="4846" spans="1:28">
      <c r="A4846" t="s">
        <v>5040</v>
      </c>
      <c r="B4846" s="1">
        <v>46002</v>
      </c>
      <c r="C4846" t="s">
        <v>121</v>
      </c>
      <c r="D4846" t="s">
        <v>108</v>
      </c>
      <c r="E4846" t="s">
        <v>66</v>
      </c>
      <c r="F4846" t="s">
        <v>58</v>
      </c>
      <c r="G4846" t="s">
        <v>67</v>
      </c>
      <c r="H4846">
        <v>13.54</v>
      </c>
      <c r="I4846">
        <v>933</v>
      </c>
      <c r="J4846">
        <v>102.97</v>
      </c>
      <c r="K4846">
        <v>2</v>
      </c>
      <c r="L4846" t="s">
        <v>34</v>
      </c>
      <c r="M4846" t="s">
        <v>60</v>
      </c>
      <c r="N4846">
        <v>52738.400000000001</v>
      </c>
      <c r="O4846" t="s">
        <v>368</v>
      </c>
      <c r="P4846" t="s">
        <v>62</v>
      </c>
      <c r="Q4846">
        <v>83.72</v>
      </c>
      <c r="R4846">
        <v>2407.6</v>
      </c>
      <c r="S4846">
        <v>2520.69</v>
      </c>
      <c r="T4846">
        <v>7737.83</v>
      </c>
      <c r="U4846" t="str">
        <f>TEXT(Table1[[#This Row],[Booking_Date]],"mmm")</f>
        <v>Dec</v>
      </c>
      <c r="V4846">
        <f>YEAR(Table1[[#This Row],[Booking_Date]])</f>
        <v>2025</v>
      </c>
      <c r="W4846" t="s">
        <v>104</v>
      </c>
      <c r="X4846" t="str">
        <f>IF(Table1[[#This Row],[Freight_Cost]]&gt;50000,"High","Low")</f>
        <v>High</v>
      </c>
      <c r="Y4846" s="5" t="str">
        <f>IF(Table1[[#This Row],[Profit]]&gt;10000,"Good","Average")</f>
        <v>Average</v>
      </c>
      <c r="Z4846" s="5" t="str" cm="1">
        <f t="array" ref="Z4846">_xlfn.IFS(K4846&lt;=5,"Excellent",K4846&lt;=10,"Good",TRUE,"Delayed")</f>
        <v>Excellent</v>
      </c>
      <c r="AA4846" s="5" t="str">
        <f>_xlfn.XLOOKUP(Table1[[#This Row],[Shipment_ID]],A:A,E:E)</f>
        <v>COSCO</v>
      </c>
      <c r="AB4846" s="5">
        <f t="shared" si="75"/>
        <v>7737.83</v>
      </c>
    </row>
    <row r="4847" spans="1:28">
      <c r="A4847" t="s">
        <v>5041</v>
      </c>
      <c r="B4847" s="1">
        <v>45515</v>
      </c>
      <c r="C4847" t="s">
        <v>40</v>
      </c>
      <c r="D4847" t="s">
        <v>65</v>
      </c>
      <c r="E4847" t="s">
        <v>57</v>
      </c>
      <c r="F4847" t="s">
        <v>32</v>
      </c>
      <c r="G4847" t="s">
        <v>67</v>
      </c>
      <c r="H4847">
        <v>27.31</v>
      </c>
      <c r="I4847">
        <v>1389</v>
      </c>
      <c r="J4847">
        <v>101.44</v>
      </c>
      <c r="K4847">
        <v>3</v>
      </c>
      <c r="L4847" t="s">
        <v>68</v>
      </c>
      <c r="M4847" t="s">
        <v>35</v>
      </c>
      <c r="N4847">
        <v>59919.8</v>
      </c>
      <c r="O4847" t="s">
        <v>213</v>
      </c>
      <c r="P4847" t="s">
        <v>54</v>
      </c>
      <c r="Q4847">
        <v>87.47</v>
      </c>
      <c r="R4847">
        <v>3870.4</v>
      </c>
      <c r="S4847">
        <v>4480.8500000000004</v>
      </c>
      <c r="T4847">
        <v>6982.85</v>
      </c>
      <c r="U4847" t="str">
        <f>TEXT(Table1[[#This Row],[Booking_Date]],"mmm")</f>
        <v>Aug</v>
      </c>
      <c r="V4847">
        <f>YEAR(Table1[[#This Row],[Booking_Date]])</f>
        <v>2024</v>
      </c>
      <c r="W4847" t="s">
        <v>48</v>
      </c>
      <c r="X4847" t="str">
        <f>IF(Table1[[#This Row],[Freight_Cost]]&gt;50000,"High","Low")</f>
        <v>High</v>
      </c>
      <c r="Y4847" s="5" t="str">
        <f>IF(Table1[[#This Row],[Profit]]&gt;10000,"Good","Average")</f>
        <v>Average</v>
      </c>
      <c r="Z4847" s="5" t="str" cm="1">
        <f t="array" ref="Z4847">_xlfn.IFS(K4847&lt;=5,"Excellent",K4847&lt;=10,"Good",TRUE,"Delayed")</f>
        <v>Excellent</v>
      </c>
      <c r="AA4847" s="5" t="str">
        <f>_xlfn.XLOOKUP(Table1[[#This Row],[Shipment_ID]],A:A,E:E)</f>
        <v>Evergreen</v>
      </c>
      <c r="AB4847" s="5">
        <f t="shared" si="75"/>
        <v>6982.85</v>
      </c>
    </row>
    <row r="4848" spans="1:28">
      <c r="A4848" t="s">
        <v>5042</v>
      </c>
      <c r="B4848" s="1">
        <v>45601</v>
      </c>
      <c r="C4848" t="s">
        <v>121</v>
      </c>
      <c r="D4848" t="s">
        <v>82</v>
      </c>
      <c r="E4848" t="s">
        <v>57</v>
      </c>
      <c r="F4848" t="s">
        <v>32</v>
      </c>
      <c r="G4848" t="s">
        <v>43</v>
      </c>
      <c r="H4848">
        <v>12.07</v>
      </c>
      <c r="I4848">
        <v>592</v>
      </c>
      <c r="J4848">
        <v>97.19</v>
      </c>
      <c r="K4848">
        <v>3</v>
      </c>
      <c r="L4848" t="s">
        <v>34</v>
      </c>
      <c r="M4848" t="s">
        <v>60</v>
      </c>
      <c r="N4848">
        <v>34629.800000000003</v>
      </c>
      <c r="O4848" t="s">
        <v>304</v>
      </c>
      <c r="P4848" t="s">
        <v>74</v>
      </c>
      <c r="Q4848">
        <v>82.29</v>
      </c>
      <c r="R4848">
        <v>1666.8</v>
      </c>
      <c r="S4848">
        <v>4321.1499999999996</v>
      </c>
      <c r="T4848">
        <v>3259.43</v>
      </c>
      <c r="U4848" t="str">
        <f>TEXT(Table1[[#This Row],[Booking_Date]],"mmm")</f>
        <v>Nov</v>
      </c>
      <c r="V4848">
        <f>YEAR(Table1[[#This Row],[Booking_Date]])</f>
        <v>2024</v>
      </c>
      <c r="W4848" t="s">
        <v>104</v>
      </c>
      <c r="X4848" t="str">
        <f>IF(Table1[[#This Row],[Freight_Cost]]&gt;50000,"High","Low")</f>
        <v>Low</v>
      </c>
      <c r="Y4848" s="5" t="str">
        <f>IF(Table1[[#This Row],[Profit]]&gt;10000,"Good","Average")</f>
        <v>Average</v>
      </c>
      <c r="Z4848" s="5" t="str" cm="1">
        <f t="array" ref="Z4848">_xlfn.IFS(K4848&lt;=5,"Excellent",K4848&lt;=10,"Good",TRUE,"Delayed")</f>
        <v>Excellent</v>
      </c>
      <c r="AA4848" s="5" t="str">
        <f>_xlfn.XLOOKUP(Table1[[#This Row],[Shipment_ID]],A:A,E:E)</f>
        <v>Evergreen</v>
      </c>
      <c r="AB4848" s="5">
        <f t="shared" si="75"/>
        <v>3259.43</v>
      </c>
    </row>
    <row r="4849" spans="1:28">
      <c r="A4849" t="s">
        <v>5043</v>
      </c>
      <c r="B4849" s="1">
        <v>45581</v>
      </c>
      <c r="C4849" t="s">
        <v>50</v>
      </c>
      <c r="D4849" t="s">
        <v>72</v>
      </c>
      <c r="E4849" t="s">
        <v>57</v>
      </c>
      <c r="F4849" t="s">
        <v>32</v>
      </c>
      <c r="G4849" t="s">
        <v>52</v>
      </c>
      <c r="H4849">
        <v>25.44</v>
      </c>
      <c r="I4849">
        <v>632</v>
      </c>
      <c r="J4849">
        <v>103.57</v>
      </c>
      <c r="K4849">
        <v>3</v>
      </c>
      <c r="L4849" t="s">
        <v>44</v>
      </c>
      <c r="M4849" t="s">
        <v>60</v>
      </c>
      <c r="N4849">
        <v>42908.4</v>
      </c>
      <c r="O4849" t="s">
        <v>454</v>
      </c>
      <c r="P4849" t="s">
        <v>62</v>
      </c>
      <c r="Q4849">
        <v>86.31</v>
      </c>
      <c r="R4849">
        <v>2281.6</v>
      </c>
      <c r="S4849">
        <v>4923.1000000000004</v>
      </c>
      <c r="T4849">
        <v>7377.84</v>
      </c>
      <c r="U4849" t="str">
        <f>TEXT(Table1[[#This Row],[Booking_Date]],"mmm")</f>
        <v>Oct</v>
      </c>
      <c r="V4849">
        <f>YEAR(Table1[[#This Row],[Booking_Date]])</f>
        <v>2024</v>
      </c>
      <c r="W4849" t="s">
        <v>104</v>
      </c>
      <c r="X4849" t="str">
        <f>IF(Table1[[#This Row],[Freight_Cost]]&gt;50000,"High","Low")</f>
        <v>Low</v>
      </c>
      <c r="Y4849" s="5" t="str">
        <f>IF(Table1[[#This Row],[Profit]]&gt;10000,"Good","Average")</f>
        <v>Average</v>
      </c>
      <c r="Z4849" s="5" t="str" cm="1">
        <f t="array" ref="Z4849">_xlfn.IFS(K4849&lt;=5,"Excellent",K4849&lt;=10,"Good",TRUE,"Delayed")</f>
        <v>Excellent</v>
      </c>
      <c r="AA4849" s="5" t="str">
        <f>_xlfn.XLOOKUP(Table1[[#This Row],[Shipment_ID]],A:A,E:E)</f>
        <v>Evergreen</v>
      </c>
      <c r="AB4849" s="5">
        <f t="shared" si="75"/>
        <v>7377.84</v>
      </c>
    </row>
    <row r="4850" spans="1:28">
      <c r="A4850" t="s">
        <v>5044</v>
      </c>
      <c r="B4850" s="1">
        <v>45293</v>
      </c>
      <c r="C4850" t="s">
        <v>64</v>
      </c>
      <c r="D4850" t="s">
        <v>56</v>
      </c>
      <c r="E4850" t="s">
        <v>57</v>
      </c>
      <c r="F4850" t="s">
        <v>32</v>
      </c>
      <c r="G4850" t="s">
        <v>43</v>
      </c>
      <c r="H4850">
        <v>20.75</v>
      </c>
      <c r="I4850">
        <v>1057</v>
      </c>
      <c r="J4850">
        <v>98.29</v>
      </c>
      <c r="K4850">
        <v>2</v>
      </c>
      <c r="L4850" t="s">
        <v>44</v>
      </c>
      <c r="M4850" t="s">
        <v>35</v>
      </c>
      <c r="N4850">
        <v>47153.8</v>
      </c>
      <c r="O4850" t="s">
        <v>454</v>
      </c>
      <c r="P4850" t="s">
        <v>54</v>
      </c>
      <c r="Q4850">
        <v>84.97</v>
      </c>
      <c r="R4850">
        <v>2944</v>
      </c>
      <c r="S4850">
        <v>2063.79</v>
      </c>
      <c r="T4850">
        <v>6100.69</v>
      </c>
      <c r="U4850" t="str">
        <f>TEXT(Table1[[#This Row],[Booking_Date]],"mmm")</f>
        <v>Jan</v>
      </c>
      <c r="V4850">
        <f>YEAR(Table1[[#This Row],[Booking_Date]])</f>
        <v>2024</v>
      </c>
      <c r="W4850" t="s">
        <v>38</v>
      </c>
      <c r="X4850" t="str">
        <f>IF(Table1[[#This Row],[Freight_Cost]]&gt;50000,"High","Low")</f>
        <v>Low</v>
      </c>
      <c r="Y4850" s="5" t="str">
        <f>IF(Table1[[#This Row],[Profit]]&gt;10000,"Good","Average")</f>
        <v>Average</v>
      </c>
      <c r="Z4850" s="5" t="str" cm="1">
        <f t="array" ref="Z4850">_xlfn.IFS(K4850&lt;=5,"Excellent",K4850&lt;=10,"Good",TRUE,"Delayed")</f>
        <v>Excellent</v>
      </c>
      <c r="AA4850" s="5" t="str">
        <f>_xlfn.XLOOKUP(Table1[[#This Row],[Shipment_ID]],A:A,E:E)</f>
        <v>Evergreen</v>
      </c>
      <c r="AB4850" s="5">
        <f t="shared" si="75"/>
        <v>6100.69</v>
      </c>
    </row>
    <row r="4851" spans="1:28">
      <c r="A4851" t="s">
        <v>5045</v>
      </c>
      <c r="B4851" s="1">
        <v>45627</v>
      </c>
      <c r="C4851" t="s">
        <v>121</v>
      </c>
      <c r="D4851" t="s">
        <v>41</v>
      </c>
      <c r="E4851" t="s">
        <v>31</v>
      </c>
      <c r="F4851" t="s">
        <v>32</v>
      </c>
      <c r="G4851" t="s">
        <v>84</v>
      </c>
      <c r="H4851">
        <v>24.56</v>
      </c>
      <c r="I4851">
        <v>935</v>
      </c>
      <c r="J4851">
        <v>100.72</v>
      </c>
      <c r="K4851">
        <v>3</v>
      </c>
      <c r="L4851" t="s">
        <v>34</v>
      </c>
      <c r="M4851" t="s">
        <v>45</v>
      </c>
      <c r="N4851">
        <v>51910.400000000001</v>
      </c>
      <c r="O4851" t="s">
        <v>139</v>
      </c>
      <c r="P4851" t="s">
        <v>74</v>
      </c>
      <c r="Q4851">
        <v>82.27</v>
      </c>
      <c r="R4851">
        <v>2852.4</v>
      </c>
      <c r="S4851">
        <v>1639.16</v>
      </c>
      <c r="T4851">
        <v>9322.1</v>
      </c>
      <c r="U4851" t="str">
        <f>TEXT(Table1[[#This Row],[Booking_Date]],"mmm")</f>
        <v>Dec</v>
      </c>
      <c r="V4851">
        <f>YEAR(Table1[[#This Row],[Booking_Date]])</f>
        <v>2024</v>
      </c>
      <c r="W4851" t="s">
        <v>104</v>
      </c>
      <c r="X4851" t="str">
        <f>IF(Table1[[#This Row],[Freight_Cost]]&gt;50000,"High","Low")</f>
        <v>High</v>
      </c>
      <c r="Y4851" s="5" t="str">
        <f>IF(Table1[[#This Row],[Profit]]&gt;10000,"Good","Average")</f>
        <v>Average</v>
      </c>
      <c r="Z4851" s="5" t="str" cm="1">
        <f t="array" ref="Z4851">_xlfn.IFS(K4851&lt;=5,"Excellent",K4851&lt;=10,"Good",TRUE,"Delayed")</f>
        <v>Excellent</v>
      </c>
      <c r="AA4851" s="5" t="str">
        <f>_xlfn.XLOOKUP(Table1[[#This Row],[Shipment_ID]],A:A,E:E)</f>
        <v>Hapag-Lloyd</v>
      </c>
      <c r="AB4851" s="5">
        <f t="shared" si="75"/>
        <v>9322.1</v>
      </c>
    </row>
    <row r="4852" spans="1:28">
      <c r="A4852" t="s">
        <v>5046</v>
      </c>
      <c r="B4852" s="1">
        <v>45436</v>
      </c>
      <c r="C4852" t="s">
        <v>64</v>
      </c>
      <c r="D4852" t="s">
        <v>72</v>
      </c>
      <c r="E4852" t="s">
        <v>66</v>
      </c>
      <c r="F4852" t="s">
        <v>58</v>
      </c>
      <c r="G4852" t="s">
        <v>67</v>
      </c>
      <c r="H4852">
        <v>19.98</v>
      </c>
      <c r="I4852">
        <v>416</v>
      </c>
      <c r="J4852">
        <v>90.91</v>
      </c>
      <c r="K4852">
        <v>3</v>
      </c>
      <c r="L4852" t="s">
        <v>44</v>
      </c>
      <c r="M4852" t="s">
        <v>45</v>
      </c>
      <c r="N4852">
        <v>47383.199999999997</v>
      </c>
      <c r="O4852" t="s">
        <v>507</v>
      </c>
      <c r="P4852" t="s">
        <v>62</v>
      </c>
      <c r="Q4852">
        <v>82.78</v>
      </c>
      <c r="R4852">
        <v>1631.2</v>
      </c>
      <c r="S4852">
        <v>2054.86</v>
      </c>
      <c r="T4852">
        <v>6073.57</v>
      </c>
      <c r="U4852" t="str">
        <f>TEXT(Table1[[#This Row],[Booking_Date]],"mmm")</f>
        <v>May</v>
      </c>
      <c r="V4852">
        <f>YEAR(Table1[[#This Row],[Booking_Date]])</f>
        <v>2024</v>
      </c>
      <c r="W4852" t="s">
        <v>75</v>
      </c>
      <c r="X4852" t="str">
        <f>IF(Table1[[#This Row],[Freight_Cost]]&gt;50000,"High","Low")</f>
        <v>Low</v>
      </c>
      <c r="Y4852" s="5" t="str">
        <f>IF(Table1[[#This Row],[Profit]]&gt;10000,"Good","Average")</f>
        <v>Average</v>
      </c>
      <c r="Z4852" s="5" t="str" cm="1">
        <f t="array" ref="Z4852">_xlfn.IFS(K4852&lt;=5,"Excellent",K4852&lt;=10,"Good",TRUE,"Delayed")</f>
        <v>Excellent</v>
      </c>
      <c r="AA4852" s="5" t="str">
        <f>_xlfn.XLOOKUP(Table1[[#This Row],[Shipment_ID]],A:A,E:E)</f>
        <v>COSCO</v>
      </c>
      <c r="AB4852" s="5">
        <f t="shared" si="75"/>
        <v>6073.57</v>
      </c>
    </row>
    <row r="4853" spans="1:28">
      <c r="A4853" t="s">
        <v>5047</v>
      </c>
      <c r="B4853" s="1">
        <v>45723</v>
      </c>
      <c r="C4853" t="s">
        <v>121</v>
      </c>
      <c r="D4853" t="s">
        <v>56</v>
      </c>
      <c r="E4853" t="s">
        <v>31</v>
      </c>
      <c r="F4853" t="s">
        <v>58</v>
      </c>
      <c r="G4853" t="s">
        <v>84</v>
      </c>
      <c r="H4853">
        <v>24.17</v>
      </c>
      <c r="I4853">
        <v>611</v>
      </c>
      <c r="J4853">
        <v>102.97</v>
      </c>
      <c r="K4853">
        <v>2</v>
      </c>
      <c r="L4853" t="s">
        <v>68</v>
      </c>
      <c r="M4853" t="s">
        <v>60</v>
      </c>
      <c r="N4853">
        <v>55941.4</v>
      </c>
      <c r="O4853" t="s">
        <v>100</v>
      </c>
      <c r="P4853" t="s">
        <v>74</v>
      </c>
      <c r="Q4853">
        <v>83.36</v>
      </c>
      <c r="R4853">
        <v>2188.8000000000002</v>
      </c>
      <c r="S4853">
        <v>1986.44</v>
      </c>
      <c r="T4853">
        <v>5839.77</v>
      </c>
      <c r="U4853" t="str">
        <f>TEXT(Table1[[#This Row],[Booking_Date]],"mmm")</f>
        <v>Mar</v>
      </c>
      <c r="V4853">
        <f>YEAR(Table1[[#This Row],[Booking_Date]])</f>
        <v>2025</v>
      </c>
      <c r="W4853" t="s">
        <v>38</v>
      </c>
      <c r="X4853" t="str">
        <f>IF(Table1[[#This Row],[Freight_Cost]]&gt;50000,"High","Low")</f>
        <v>High</v>
      </c>
      <c r="Y4853" s="5" t="str">
        <f>IF(Table1[[#This Row],[Profit]]&gt;10000,"Good","Average")</f>
        <v>Average</v>
      </c>
      <c r="Z4853" s="5" t="str" cm="1">
        <f t="array" ref="Z4853">_xlfn.IFS(K4853&lt;=5,"Excellent",K4853&lt;=10,"Good",TRUE,"Delayed")</f>
        <v>Excellent</v>
      </c>
      <c r="AA4853" s="5" t="str">
        <f>_xlfn.XLOOKUP(Table1[[#This Row],[Shipment_ID]],A:A,E:E)</f>
        <v>Hapag-Lloyd</v>
      </c>
      <c r="AB4853" s="5">
        <f t="shared" si="75"/>
        <v>5839.77</v>
      </c>
    </row>
    <row r="4854" spans="1:28">
      <c r="A4854" t="s">
        <v>5048</v>
      </c>
      <c r="B4854" s="1">
        <v>46114</v>
      </c>
      <c r="C4854" t="s">
        <v>121</v>
      </c>
      <c r="D4854" t="s">
        <v>65</v>
      </c>
      <c r="E4854" t="s">
        <v>102</v>
      </c>
      <c r="F4854" t="s">
        <v>32</v>
      </c>
      <c r="G4854" t="s">
        <v>67</v>
      </c>
      <c r="H4854">
        <v>14.68</v>
      </c>
      <c r="I4854">
        <v>2554</v>
      </c>
      <c r="J4854">
        <v>101.58</v>
      </c>
      <c r="K4854">
        <v>6</v>
      </c>
      <c r="L4854" t="s">
        <v>44</v>
      </c>
      <c r="M4854" t="s">
        <v>60</v>
      </c>
      <c r="N4854">
        <v>56049.599999999999</v>
      </c>
      <c r="O4854" t="s">
        <v>248</v>
      </c>
      <c r="P4854" t="s">
        <v>37</v>
      </c>
      <c r="Q4854">
        <v>84.01</v>
      </c>
      <c r="R4854">
        <v>5695.2</v>
      </c>
      <c r="S4854">
        <v>4705.84</v>
      </c>
      <c r="T4854">
        <v>7525</v>
      </c>
      <c r="U4854" t="str">
        <f>TEXT(Table1[[#This Row],[Booking_Date]],"mmm")</f>
        <v>Apr</v>
      </c>
      <c r="V4854">
        <f>YEAR(Table1[[#This Row],[Booking_Date]])</f>
        <v>2026</v>
      </c>
      <c r="W4854" t="s">
        <v>75</v>
      </c>
      <c r="X4854" t="str">
        <f>IF(Table1[[#This Row],[Freight_Cost]]&gt;50000,"High","Low")</f>
        <v>High</v>
      </c>
      <c r="Y4854" s="5" t="str">
        <f>IF(Table1[[#This Row],[Profit]]&gt;10000,"Good","Average")</f>
        <v>Average</v>
      </c>
      <c r="Z4854" s="5" t="str" cm="1">
        <f t="array" ref="Z4854">_xlfn.IFS(K4854&lt;=5,"Excellent",K4854&lt;=10,"Good",TRUE,"Delayed")</f>
        <v>Good</v>
      </c>
      <c r="AA4854" s="5" t="str">
        <f>_xlfn.XLOOKUP(Table1[[#This Row],[Shipment_ID]],A:A,E:E)</f>
        <v>Maersk</v>
      </c>
      <c r="AB4854" s="5">
        <f t="shared" si="75"/>
        <v>7525</v>
      </c>
    </row>
    <row r="4855" spans="1:28">
      <c r="A4855" t="s">
        <v>5049</v>
      </c>
      <c r="B4855" s="1">
        <v>45706</v>
      </c>
      <c r="C4855" t="s">
        <v>121</v>
      </c>
      <c r="D4855" t="s">
        <v>82</v>
      </c>
      <c r="E4855" t="s">
        <v>42</v>
      </c>
      <c r="F4855" t="s">
        <v>32</v>
      </c>
      <c r="G4855" t="s">
        <v>90</v>
      </c>
      <c r="H4855">
        <v>26.26</v>
      </c>
      <c r="I4855">
        <v>470</v>
      </c>
      <c r="J4855">
        <v>100.21</v>
      </c>
      <c r="K4855">
        <v>2</v>
      </c>
      <c r="L4855" t="s">
        <v>34</v>
      </c>
      <c r="M4855" t="s">
        <v>60</v>
      </c>
      <c r="N4855">
        <v>46299.199999999997</v>
      </c>
      <c r="O4855" t="s">
        <v>292</v>
      </c>
      <c r="P4855" t="s">
        <v>78</v>
      </c>
      <c r="Q4855">
        <v>86.25</v>
      </c>
      <c r="R4855">
        <v>1990.4</v>
      </c>
      <c r="S4855">
        <v>3571.04</v>
      </c>
      <c r="T4855">
        <v>6629.23</v>
      </c>
      <c r="U4855" t="str">
        <f>TEXT(Table1[[#This Row],[Booking_Date]],"mmm")</f>
        <v>Feb</v>
      </c>
      <c r="V4855">
        <f>YEAR(Table1[[#This Row],[Booking_Date]])</f>
        <v>2025</v>
      </c>
      <c r="W4855" t="s">
        <v>38</v>
      </c>
      <c r="X4855" t="str">
        <f>IF(Table1[[#This Row],[Freight_Cost]]&gt;50000,"High","Low")</f>
        <v>Low</v>
      </c>
      <c r="Y4855" s="5" t="str">
        <f>IF(Table1[[#This Row],[Profit]]&gt;10000,"Good","Average")</f>
        <v>Average</v>
      </c>
      <c r="Z4855" s="5" t="str" cm="1">
        <f t="array" ref="Z4855">_xlfn.IFS(K4855&lt;=5,"Excellent",K4855&lt;=10,"Good",TRUE,"Delayed")</f>
        <v>Excellent</v>
      </c>
      <c r="AA4855" s="5" t="str">
        <f>_xlfn.XLOOKUP(Table1[[#This Row],[Shipment_ID]],A:A,E:E)</f>
        <v>CMA CGM</v>
      </c>
      <c r="AB4855" s="5">
        <f t="shared" si="75"/>
        <v>6629.23</v>
      </c>
    </row>
    <row r="4856" spans="1:28">
      <c r="A4856" t="s">
        <v>5050</v>
      </c>
      <c r="B4856" s="1">
        <v>46052</v>
      </c>
      <c r="C4856" t="s">
        <v>89</v>
      </c>
      <c r="D4856" t="s">
        <v>51</v>
      </c>
      <c r="E4856" t="s">
        <v>66</v>
      </c>
      <c r="F4856" t="s">
        <v>58</v>
      </c>
      <c r="G4856" t="s">
        <v>59</v>
      </c>
      <c r="H4856">
        <v>21.21</v>
      </c>
      <c r="I4856">
        <v>417</v>
      </c>
      <c r="J4856">
        <v>94.66</v>
      </c>
      <c r="K4856">
        <v>2</v>
      </c>
      <c r="L4856" t="s">
        <v>68</v>
      </c>
      <c r="M4856" t="s">
        <v>35</v>
      </c>
      <c r="N4856">
        <v>53952.2</v>
      </c>
      <c r="O4856" t="s">
        <v>432</v>
      </c>
      <c r="P4856" t="s">
        <v>37</v>
      </c>
      <c r="Q4856">
        <v>83.2</v>
      </c>
      <c r="R4856">
        <v>1682.4</v>
      </c>
      <c r="S4856">
        <v>2264.25</v>
      </c>
      <c r="T4856">
        <v>4628.55</v>
      </c>
      <c r="U4856" t="str">
        <f>TEXT(Table1[[#This Row],[Booking_Date]],"mmm")</f>
        <v>Jan</v>
      </c>
      <c r="V4856">
        <f>YEAR(Table1[[#This Row],[Booking_Date]])</f>
        <v>2026</v>
      </c>
      <c r="W4856" t="s">
        <v>38</v>
      </c>
      <c r="X4856" t="str">
        <f>IF(Table1[[#This Row],[Freight_Cost]]&gt;50000,"High","Low")</f>
        <v>High</v>
      </c>
      <c r="Y4856" s="5" t="str">
        <f>IF(Table1[[#This Row],[Profit]]&gt;10000,"Good","Average")</f>
        <v>Average</v>
      </c>
      <c r="Z4856" s="5" t="str" cm="1">
        <f t="array" ref="Z4856">_xlfn.IFS(K4856&lt;=5,"Excellent",K4856&lt;=10,"Good",TRUE,"Delayed")</f>
        <v>Excellent</v>
      </c>
      <c r="AA4856" s="5" t="str">
        <f>_xlfn.XLOOKUP(Table1[[#This Row],[Shipment_ID]],A:A,E:E)</f>
        <v>COSCO</v>
      </c>
      <c r="AB4856" s="5">
        <f t="shared" si="75"/>
        <v>4628.55</v>
      </c>
    </row>
    <row r="4857" spans="1:28">
      <c r="A4857" t="s">
        <v>5051</v>
      </c>
      <c r="B4857" s="1">
        <v>45432</v>
      </c>
      <c r="C4857" t="s">
        <v>29</v>
      </c>
      <c r="D4857" t="s">
        <v>56</v>
      </c>
      <c r="E4857" t="s">
        <v>66</v>
      </c>
      <c r="F4857" t="s">
        <v>58</v>
      </c>
      <c r="G4857" t="s">
        <v>90</v>
      </c>
      <c r="H4857">
        <v>25.26</v>
      </c>
      <c r="I4857">
        <v>2665</v>
      </c>
      <c r="J4857">
        <v>99.57</v>
      </c>
      <c r="K4857">
        <v>7</v>
      </c>
      <c r="L4857" t="s">
        <v>68</v>
      </c>
      <c r="M4857" t="s">
        <v>35</v>
      </c>
      <c r="N4857">
        <v>85162.4</v>
      </c>
      <c r="O4857" t="s">
        <v>254</v>
      </c>
      <c r="P4857" t="s">
        <v>37</v>
      </c>
      <c r="Q4857">
        <v>81.73</v>
      </c>
      <c r="R4857">
        <v>6340.4</v>
      </c>
      <c r="S4857">
        <v>3882.49</v>
      </c>
      <c r="T4857">
        <v>14204.36</v>
      </c>
      <c r="U4857" t="str">
        <f>TEXT(Table1[[#This Row],[Booking_Date]],"mmm")</f>
        <v>May</v>
      </c>
      <c r="V4857">
        <f>YEAR(Table1[[#This Row],[Booking_Date]])</f>
        <v>2024</v>
      </c>
      <c r="W4857" t="s">
        <v>75</v>
      </c>
      <c r="X4857" t="str">
        <f>IF(Table1[[#This Row],[Freight_Cost]]&gt;50000,"High","Low")</f>
        <v>High</v>
      </c>
      <c r="Y4857" s="5" t="str">
        <f>IF(Table1[[#This Row],[Profit]]&gt;10000,"Good","Average")</f>
        <v>Good</v>
      </c>
      <c r="Z4857" s="5" t="str" cm="1">
        <f t="array" ref="Z4857">_xlfn.IFS(K4857&lt;=5,"Excellent",K4857&lt;=10,"Good",TRUE,"Delayed")</f>
        <v>Good</v>
      </c>
      <c r="AA4857" s="5" t="str">
        <f>_xlfn.XLOOKUP(Table1[[#This Row],[Shipment_ID]],A:A,E:E)</f>
        <v>COSCO</v>
      </c>
      <c r="AB4857" s="5">
        <f t="shared" si="75"/>
        <v>14204.36</v>
      </c>
    </row>
    <row r="4858" spans="1:28">
      <c r="A4858" t="s">
        <v>5052</v>
      </c>
      <c r="B4858" s="1">
        <v>45927</v>
      </c>
      <c r="C4858" t="s">
        <v>89</v>
      </c>
      <c r="D4858" t="s">
        <v>65</v>
      </c>
      <c r="E4858" t="s">
        <v>42</v>
      </c>
      <c r="F4858" t="s">
        <v>58</v>
      </c>
      <c r="G4858" t="s">
        <v>90</v>
      </c>
      <c r="H4858">
        <v>19.53</v>
      </c>
      <c r="I4858">
        <v>2645</v>
      </c>
      <c r="J4858">
        <v>99.76</v>
      </c>
      <c r="K4858">
        <v>7</v>
      </c>
      <c r="L4858" t="s">
        <v>34</v>
      </c>
      <c r="M4858" t="s">
        <v>60</v>
      </c>
      <c r="N4858">
        <v>78288.2</v>
      </c>
      <c r="O4858" t="s">
        <v>211</v>
      </c>
      <c r="P4858" t="s">
        <v>54</v>
      </c>
      <c r="Q4858">
        <v>82.63</v>
      </c>
      <c r="R4858">
        <v>6071.2</v>
      </c>
      <c r="S4858">
        <v>1794.09</v>
      </c>
      <c r="T4858">
        <v>9026.86</v>
      </c>
      <c r="U4858" t="str">
        <f>TEXT(Table1[[#This Row],[Booking_Date]],"mmm")</f>
        <v>Sep</v>
      </c>
      <c r="V4858">
        <f>YEAR(Table1[[#This Row],[Booking_Date]])</f>
        <v>2025</v>
      </c>
      <c r="W4858" t="s">
        <v>48</v>
      </c>
      <c r="X4858" t="str">
        <f>IF(Table1[[#This Row],[Freight_Cost]]&gt;50000,"High","Low")</f>
        <v>High</v>
      </c>
      <c r="Y4858" s="5" t="str">
        <f>IF(Table1[[#This Row],[Profit]]&gt;10000,"Good","Average")</f>
        <v>Average</v>
      </c>
      <c r="Z4858" s="5" t="str" cm="1">
        <f t="array" ref="Z4858">_xlfn.IFS(K4858&lt;=5,"Excellent",K4858&lt;=10,"Good",TRUE,"Delayed")</f>
        <v>Good</v>
      </c>
      <c r="AA4858" s="5" t="str">
        <f>_xlfn.XLOOKUP(Table1[[#This Row],[Shipment_ID]],A:A,E:E)</f>
        <v>CMA CGM</v>
      </c>
      <c r="AB4858" s="5">
        <f t="shared" si="75"/>
        <v>9026.86</v>
      </c>
    </row>
    <row r="4859" spans="1:28">
      <c r="A4859" t="s">
        <v>5053</v>
      </c>
      <c r="B4859" s="1">
        <v>46180</v>
      </c>
      <c r="C4859" t="s">
        <v>115</v>
      </c>
      <c r="D4859" t="s">
        <v>30</v>
      </c>
      <c r="E4859" t="s">
        <v>42</v>
      </c>
      <c r="F4859" t="s">
        <v>58</v>
      </c>
      <c r="G4859" t="s">
        <v>43</v>
      </c>
      <c r="H4859">
        <v>19.09</v>
      </c>
      <c r="I4859">
        <v>896</v>
      </c>
      <c r="J4859">
        <v>86.46</v>
      </c>
      <c r="K4859">
        <v>4</v>
      </c>
      <c r="L4859" t="s">
        <v>34</v>
      </c>
      <c r="M4859" t="s">
        <v>35</v>
      </c>
      <c r="N4859">
        <v>59308.2</v>
      </c>
      <c r="O4859" t="s">
        <v>266</v>
      </c>
      <c r="P4859" t="s">
        <v>74</v>
      </c>
      <c r="Q4859">
        <v>86.35</v>
      </c>
      <c r="R4859">
        <v>2555.6</v>
      </c>
      <c r="S4859">
        <v>1593.18</v>
      </c>
      <c r="T4859">
        <v>10410.959999999999</v>
      </c>
      <c r="U4859" t="str">
        <f>TEXT(Table1[[#This Row],[Booking_Date]],"mmm")</f>
        <v>Jun</v>
      </c>
      <c r="V4859">
        <f>YEAR(Table1[[#This Row],[Booking_Date]])</f>
        <v>2026</v>
      </c>
      <c r="W4859" t="s">
        <v>75</v>
      </c>
      <c r="X4859" t="str">
        <f>IF(Table1[[#This Row],[Freight_Cost]]&gt;50000,"High","Low")</f>
        <v>High</v>
      </c>
      <c r="Y4859" s="5" t="str">
        <f>IF(Table1[[#This Row],[Profit]]&gt;10000,"Good","Average")</f>
        <v>Good</v>
      </c>
      <c r="Z4859" s="5" t="str" cm="1">
        <f t="array" ref="Z4859">_xlfn.IFS(K4859&lt;=5,"Excellent",K4859&lt;=10,"Good",TRUE,"Delayed")</f>
        <v>Excellent</v>
      </c>
      <c r="AA4859" s="5" t="str">
        <f>_xlfn.XLOOKUP(Table1[[#This Row],[Shipment_ID]],A:A,E:E)</f>
        <v>CMA CGM</v>
      </c>
      <c r="AB4859" s="5">
        <f t="shared" si="75"/>
        <v>10410.959999999999</v>
      </c>
    </row>
    <row r="4860" spans="1:28">
      <c r="A4860" t="s">
        <v>5054</v>
      </c>
      <c r="B4860" s="1">
        <v>46186</v>
      </c>
      <c r="C4860" t="s">
        <v>89</v>
      </c>
      <c r="D4860" t="s">
        <v>51</v>
      </c>
      <c r="E4860" t="s">
        <v>31</v>
      </c>
      <c r="F4860" t="s">
        <v>32</v>
      </c>
      <c r="G4860" t="s">
        <v>84</v>
      </c>
      <c r="H4860">
        <v>18.96</v>
      </c>
      <c r="I4860">
        <v>2476</v>
      </c>
      <c r="J4860">
        <v>89.32</v>
      </c>
      <c r="K4860">
        <v>8</v>
      </c>
      <c r="L4860" t="s">
        <v>68</v>
      </c>
      <c r="M4860" t="s">
        <v>60</v>
      </c>
      <c r="N4860">
        <v>59994.400000000001</v>
      </c>
      <c r="O4860" t="s">
        <v>531</v>
      </c>
      <c r="P4860" t="s">
        <v>70</v>
      </c>
      <c r="Q4860">
        <v>84.4</v>
      </c>
      <c r="R4860">
        <v>5710.4</v>
      </c>
      <c r="S4860">
        <v>3826.17</v>
      </c>
      <c r="T4860">
        <v>5849.78</v>
      </c>
      <c r="U4860" t="str">
        <f>TEXT(Table1[[#This Row],[Booking_Date]],"mmm")</f>
        <v>Jun</v>
      </c>
      <c r="V4860">
        <f>YEAR(Table1[[#This Row],[Booking_Date]])</f>
        <v>2026</v>
      </c>
      <c r="W4860" t="s">
        <v>75</v>
      </c>
      <c r="X4860" t="str">
        <f>IF(Table1[[#This Row],[Freight_Cost]]&gt;50000,"High","Low")</f>
        <v>High</v>
      </c>
      <c r="Y4860" s="5" t="str">
        <f>IF(Table1[[#This Row],[Profit]]&gt;10000,"Good","Average")</f>
        <v>Average</v>
      </c>
      <c r="Z4860" s="5" t="str" cm="1">
        <f t="array" ref="Z4860">_xlfn.IFS(K4860&lt;=5,"Excellent",K4860&lt;=10,"Good",TRUE,"Delayed")</f>
        <v>Good</v>
      </c>
      <c r="AA4860" s="5" t="str">
        <f>_xlfn.XLOOKUP(Table1[[#This Row],[Shipment_ID]],A:A,E:E)</f>
        <v>Hapag-Lloyd</v>
      </c>
      <c r="AB4860" s="5">
        <f t="shared" si="75"/>
        <v>5849.78</v>
      </c>
    </row>
    <row r="4861" spans="1:28">
      <c r="A4861" t="s">
        <v>5055</v>
      </c>
      <c r="B4861" s="1">
        <v>45931</v>
      </c>
      <c r="C4861" t="s">
        <v>121</v>
      </c>
      <c r="D4861" t="s">
        <v>108</v>
      </c>
      <c r="E4861" t="s">
        <v>42</v>
      </c>
      <c r="F4861" t="s">
        <v>58</v>
      </c>
      <c r="G4861" t="s">
        <v>43</v>
      </c>
      <c r="H4861">
        <v>22.9</v>
      </c>
      <c r="I4861">
        <v>939</v>
      </c>
      <c r="J4861">
        <v>85.24</v>
      </c>
      <c r="K4861">
        <v>4</v>
      </c>
      <c r="L4861" t="s">
        <v>68</v>
      </c>
      <c r="M4861" t="s">
        <v>60</v>
      </c>
      <c r="N4861">
        <v>56606.8</v>
      </c>
      <c r="O4861" t="s">
        <v>73</v>
      </c>
      <c r="P4861" t="s">
        <v>47</v>
      </c>
      <c r="Q4861">
        <v>81.53</v>
      </c>
      <c r="R4861">
        <v>2794</v>
      </c>
      <c r="S4861">
        <v>4960.93</v>
      </c>
      <c r="T4861">
        <v>6064.92</v>
      </c>
      <c r="U4861" t="str">
        <f>TEXT(Table1[[#This Row],[Booking_Date]],"mmm")</f>
        <v>Oct</v>
      </c>
      <c r="V4861">
        <f>YEAR(Table1[[#This Row],[Booking_Date]])</f>
        <v>2025</v>
      </c>
      <c r="W4861" t="s">
        <v>104</v>
      </c>
      <c r="X4861" t="str">
        <f>IF(Table1[[#This Row],[Freight_Cost]]&gt;50000,"High","Low")</f>
        <v>High</v>
      </c>
      <c r="Y4861" s="5" t="str">
        <f>IF(Table1[[#This Row],[Profit]]&gt;10000,"Good","Average")</f>
        <v>Average</v>
      </c>
      <c r="Z4861" s="5" t="str" cm="1">
        <f t="array" ref="Z4861">_xlfn.IFS(K4861&lt;=5,"Excellent",K4861&lt;=10,"Good",TRUE,"Delayed")</f>
        <v>Excellent</v>
      </c>
      <c r="AA4861" s="5" t="str">
        <f>_xlfn.XLOOKUP(Table1[[#This Row],[Shipment_ID]],A:A,E:E)</f>
        <v>CMA CGM</v>
      </c>
      <c r="AB4861" s="5">
        <f t="shared" si="75"/>
        <v>6064.92</v>
      </c>
    </row>
    <row r="4862" spans="1:28">
      <c r="A4862" t="s">
        <v>5056</v>
      </c>
      <c r="B4862" s="1">
        <v>45342</v>
      </c>
      <c r="C4862" t="s">
        <v>89</v>
      </c>
      <c r="D4862" t="s">
        <v>72</v>
      </c>
      <c r="E4862" t="s">
        <v>102</v>
      </c>
      <c r="F4862" t="s">
        <v>32</v>
      </c>
      <c r="G4862" t="s">
        <v>90</v>
      </c>
      <c r="H4862">
        <v>23.18</v>
      </c>
      <c r="I4862">
        <v>2063</v>
      </c>
      <c r="J4862">
        <v>100.86</v>
      </c>
      <c r="K4862">
        <v>7</v>
      </c>
      <c r="L4862" t="s">
        <v>68</v>
      </c>
      <c r="M4862" t="s">
        <v>35</v>
      </c>
      <c r="N4862">
        <v>64221.2</v>
      </c>
      <c r="O4862" t="s">
        <v>479</v>
      </c>
      <c r="P4862" t="s">
        <v>54</v>
      </c>
      <c r="Q4862">
        <v>84.85</v>
      </c>
      <c r="R4862">
        <v>5053.2</v>
      </c>
      <c r="S4862">
        <v>2413.23</v>
      </c>
      <c r="T4862">
        <v>8899.43</v>
      </c>
      <c r="U4862" t="str">
        <f>TEXT(Table1[[#This Row],[Booking_Date]],"mmm")</f>
        <v>Feb</v>
      </c>
      <c r="V4862">
        <f>YEAR(Table1[[#This Row],[Booking_Date]])</f>
        <v>2024</v>
      </c>
      <c r="W4862" t="s">
        <v>38</v>
      </c>
      <c r="X4862" t="str">
        <f>IF(Table1[[#This Row],[Freight_Cost]]&gt;50000,"High","Low")</f>
        <v>High</v>
      </c>
      <c r="Y4862" s="5" t="str">
        <f>IF(Table1[[#This Row],[Profit]]&gt;10000,"Good","Average")</f>
        <v>Average</v>
      </c>
      <c r="Z4862" s="5" t="str" cm="1">
        <f t="array" ref="Z4862">_xlfn.IFS(K4862&lt;=5,"Excellent",K4862&lt;=10,"Good",TRUE,"Delayed")</f>
        <v>Good</v>
      </c>
      <c r="AA4862" s="5" t="str">
        <f>_xlfn.XLOOKUP(Table1[[#This Row],[Shipment_ID]],A:A,E:E)</f>
        <v>Maersk</v>
      </c>
      <c r="AB4862" s="5">
        <f t="shared" si="75"/>
        <v>8899.43</v>
      </c>
    </row>
    <row r="4863" spans="1:28">
      <c r="A4863" t="s">
        <v>5057</v>
      </c>
      <c r="B4863" s="1">
        <v>45770</v>
      </c>
      <c r="C4863" t="s">
        <v>121</v>
      </c>
      <c r="D4863" t="s">
        <v>72</v>
      </c>
      <c r="E4863" t="s">
        <v>66</v>
      </c>
      <c r="F4863" t="s">
        <v>58</v>
      </c>
      <c r="G4863" t="s">
        <v>84</v>
      </c>
      <c r="H4863">
        <v>12.59</v>
      </c>
      <c r="I4863">
        <v>1936</v>
      </c>
      <c r="J4863">
        <v>92.27</v>
      </c>
      <c r="K4863">
        <v>4</v>
      </c>
      <c r="L4863" t="s">
        <v>44</v>
      </c>
      <c r="M4863" t="s">
        <v>45</v>
      </c>
      <c r="N4863">
        <v>59135.4</v>
      </c>
      <c r="O4863" t="s">
        <v>146</v>
      </c>
      <c r="P4863" t="s">
        <v>47</v>
      </c>
      <c r="Q4863">
        <v>88.68</v>
      </c>
      <c r="R4863">
        <v>4375.6000000000004</v>
      </c>
      <c r="S4863">
        <v>1887.75</v>
      </c>
      <c r="T4863">
        <v>5953.71</v>
      </c>
      <c r="U4863" t="str">
        <f>TEXT(Table1[[#This Row],[Booking_Date]],"mmm")</f>
        <v>Apr</v>
      </c>
      <c r="V4863">
        <f>YEAR(Table1[[#This Row],[Booking_Date]])</f>
        <v>2025</v>
      </c>
      <c r="W4863" t="s">
        <v>75</v>
      </c>
      <c r="X4863" t="str">
        <f>IF(Table1[[#This Row],[Freight_Cost]]&gt;50000,"High","Low")</f>
        <v>High</v>
      </c>
      <c r="Y4863" s="5" t="str">
        <f>IF(Table1[[#This Row],[Profit]]&gt;10000,"Good","Average")</f>
        <v>Average</v>
      </c>
      <c r="Z4863" s="5" t="str" cm="1">
        <f t="array" ref="Z4863">_xlfn.IFS(K4863&lt;=5,"Excellent",K4863&lt;=10,"Good",TRUE,"Delayed")</f>
        <v>Excellent</v>
      </c>
      <c r="AA4863" s="5" t="str">
        <f>_xlfn.XLOOKUP(Table1[[#This Row],[Shipment_ID]],A:A,E:E)</f>
        <v>COSCO</v>
      </c>
      <c r="AB4863" s="5">
        <f t="shared" si="75"/>
        <v>5953.71</v>
      </c>
    </row>
    <row r="4864" spans="1:28">
      <c r="A4864" t="s">
        <v>5058</v>
      </c>
      <c r="B4864" s="1">
        <v>45453</v>
      </c>
      <c r="C4864" t="s">
        <v>115</v>
      </c>
      <c r="D4864" t="s">
        <v>51</v>
      </c>
      <c r="E4864" t="s">
        <v>57</v>
      </c>
      <c r="F4864" t="s">
        <v>32</v>
      </c>
      <c r="G4864" t="s">
        <v>52</v>
      </c>
      <c r="H4864">
        <v>22</v>
      </c>
      <c r="I4864">
        <v>433</v>
      </c>
      <c r="J4864">
        <v>85.01</v>
      </c>
      <c r="K4864">
        <v>2</v>
      </c>
      <c r="L4864" t="s">
        <v>44</v>
      </c>
      <c r="M4864" t="s">
        <v>60</v>
      </c>
      <c r="N4864">
        <v>35197.199999999997</v>
      </c>
      <c r="O4864" t="s">
        <v>395</v>
      </c>
      <c r="P4864" t="s">
        <v>47</v>
      </c>
      <c r="Q4864">
        <v>86.07</v>
      </c>
      <c r="R4864">
        <v>1746</v>
      </c>
      <c r="S4864">
        <v>1550.9</v>
      </c>
      <c r="T4864">
        <v>3271.42</v>
      </c>
      <c r="U4864" t="str">
        <f>TEXT(Table1[[#This Row],[Booking_Date]],"mmm")</f>
        <v>Jun</v>
      </c>
      <c r="V4864">
        <f>YEAR(Table1[[#This Row],[Booking_Date]])</f>
        <v>2024</v>
      </c>
      <c r="W4864" t="s">
        <v>75</v>
      </c>
      <c r="X4864" t="str">
        <f>IF(Table1[[#This Row],[Freight_Cost]]&gt;50000,"High","Low")</f>
        <v>Low</v>
      </c>
      <c r="Y4864" s="5" t="str">
        <f>IF(Table1[[#This Row],[Profit]]&gt;10000,"Good","Average")</f>
        <v>Average</v>
      </c>
      <c r="Z4864" s="5" t="str" cm="1">
        <f t="array" ref="Z4864">_xlfn.IFS(K4864&lt;=5,"Excellent",K4864&lt;=10,"Good",TRUE,"Delayed")</f>
        <v>Excellent</v>
      </c>
      <c r="AA4864" s="5" t="str">
        <f>_xlfn.XLOOKUP(Table1[[#This Row],[Shipment_ID]],A:A,E:E)</f>
        <v>Evergreen</v>
      </c>
      <c r="AB4864" s="5">
        <f t="shared" si="75"/>
        <v>3271.42</v>
      </c>
    </row>
    <row r="4865" spans="1:28">
      <c r="A4865" t="s">
        <v>5059</v>
      </c>
      <c r="B4865" s="1">
        <v>45307</v>
      </c>
      <c r="C4865" t="s">
        <v>64</v>
      </c>
      <c r="D4865" t="s">
        <v>41</v>
      </c>
      <c r="E4865" t="s">
        <v>31</v>
      </c>
      <c r="F4865" t="s">
        <v>32</v>
      </c>
      <c r="G4865" t="s">
        <v>67</v>
      </c>
      <c r="H4865">
        <v>23.63</v>
      </c>
      <c r="I4865">
        <v>704</v>
      </c>
      <c r="J4865">
        <v>86.02</v>
      </c>
      <c r="K4865">
        <v>3</v>
      </c>
      <c r="L4865" t="s">
        <v>44</v>
      </c>
      <c r="M4865" t="s">
        <v>45</v>
      </c>
      <c r="N4865">
        <v>41537.4</v>
      </c>
      <c r="O4865" t="s">
        <v>531</v>
      </c>
      <c r="P4865" t="s">
        <v>74</v>
      </c>
      <c r="Q4865">
        <v>81.12</v>
      </c>
      <c r="R4865">
        <v>2353.1999999999998</v>
      </c>
      <c r="S4865">
        <v>2864.05</v>
      </c>
      <c r="T4865">
        <v>3750.13</v>
      </c>
      <c r="U4865" t="str">
        <f>TEXT(Table1[[#This Row],[Booking_Date]],"mmm")</f>
        <v>Jan</v>
      </c>
      <c r="V4865">
        <f>YEAR(Table1[[#This Row],[Booking_Date]])</f>
        <v>2024</v>
      </c>
      <c r="W4865" t="s">
        <v>38</v>
      </c>
      <c r="X4865" t="str">
        <f>IF(Table1[[#This Row],[Freight_Cost]]&gt;50000,"High","Low")</f>
        <v>Low</v>
      </c>
      <c r="Y4865" s="5" t="str">
        <f>IF(Table1[[#This Row],[Profit]]&gt;10000,"Good","Average")</f>
        <v>Average</v>
      </c>
      <c r="Z4865" s="5" t="str" cm="1">
        <f t="array" ref="Z4865">_xlfn.IFS(K4865&lt;=5,"Excellent",K4865&lt;=10,"Good",TRUE,"Delayed")</f>
        <v>Excellent</v>
      </c>
      <c r="AA4865" s="5" t="str">
        <f>_xlfn.XLOOKUP(Table1[[#This Row],[Shipment_ID]],A:A,E:E)</f>
        <v>Hapag-Lloyd</v>
      </c>
      <c r="AB4865" s="5">
        <f t="shared" si="75"/>
        <v>3750.13</v>
      </c>
    </row>
    <row r="4866" spans="1:28">
      <c r="A4866" t="s">
        <v>5060</v>
      </c>
      <c r="B4866" s="1">
        <v>46045</v>
      </c>
      <c r="C4866" t="s">
        <v>40</v>
      </c>
      <c r="D4866" t="s">
        <v>72</v>
      </c>
      <c r="E4866" t="s">
        <v>102</v>
      </c>
      <c r="F4866" t="s">
        <v>32</v>
      </c>
      <c r="G4866" t="s">
        <v>84</v>
      </c>
      <c r="H4866">
        <v>16.55</v>
      </c>
      <c r="I4866">
        <v>2347</v>
      </c>
      <c r="J4866">
        <v>93.46</v>
      </c>
      <c r="K4866">
        <v>5</v>
      </c>
      <c r="L4866" t="s">
        <v>44</v>
      </c>
      <c r="M4866" t="s">
        <v>60</v>
      </c>
      <c r="N4866">
        <v>54274.2</v>
      </c>
      <c r="O4866" t="s">
        <v>77</v>
      </c>
      <c r="P4866" t="s">
        <v>54</v>
      </c>
      <c r="Q4866">
        <v>82.72</v>
      </c>
      <c r="R4866">
        <v>5356</v>
      </c>
      <c r="S4866">
        <v>2666.74</v>
      </c>
      <c r="T4866">
        <v>6766.02</v>
      </c>
      <c r="U4866" t="str">
        <f>TEXT(Table1[[#This Row],[Booking_Date]],"mmm")</f>
        <v>Jan</v>
      </c>
      <c r="V4866">
        <f>YEAR(Table1[[#This Row],[Booking_Date]])</f>
        <v>2026</v>
      </c>
      <c r="W4866" t="s">
        <v>38</v>
      </c>
      <c r="X4866" t="str">
        <f>IF(Table1[[#This Row],[Freight_Cost]]&gt;50000,"High","Low")</f>
        <v>High</v>
      </c>
      <c r="Y4866" s="5" t="str">
        <f>IF(Table1[[#This Row],[Profit]]&gt;10000,"Good","Average")</f>
        <v>Average</v>
      </c>
      <c r="Z4866" s="5" t="str" cm="1">
        <f t="array" ref="Z4866">_xlfn.IFS(K4866&lt;=5,"Excellent",K4866&lt;=10,"Good",TRUE,"Delayed")</f>
        <v>Excellent</v>
      </c>
      <c r="AA4866" s="5" t="str">
        <f>_xlfn.XLOOKUP(Table1[[#This Row],[Shipment_ID]],A:A,E:E)</f>
        <v>Maersk</v>
      </c>
      <c r="AB4866" s="5">
        <f t="shared" ref="AB4866:AB4929" si="76">INDEX(T:T,MATCH(A4866,A:A,0))</f>
        <v>6766.02</v>
      </c>
    </row>
    <row r="4867" spans="1:28">
      <c r="A4867" t="s">
        <v>5061</v>
      </c>
      <c r="B4867" s="1">
        <v>45411</v>
      </c>
      <c r="C4867" t="s">
        <v>50</v>
      </c>
      <c r="D4867" t="s">
        <v>56</v>
      </c>
      <c r="E4867" t="s">
        <v>66</v>
      </c>
      <c r="F4867" t="s">
        <v>32</v>
      </c>
      <c r="G4867" t="s">
        <v>33</v>
      </c>
      <c r="H4867">
        <v>17.32</v>
      </c>
      <c r="I4867">
        <v>2039</v>
      </c>
      <c r="J4867">
        <v>85.48</v>
      </c>
      <c r="K4867">
        <v>5</v>
      </c>
      <c r="L4867" t="s">
        <v>68</v>
      </c>
      <c r="M4867" t="s">
        <v>60</v>
      </c>
      <c r="N4867">
        <v>52813.599999999999</v>
      </c>
      <c r="O4867" t="s">
        <v>487</v>
      </c>
      <c r="P4867" t="s">
        <v>47</v>
      </c>
      <c r="Q4867">
        <v>81.7</v>
      </c>
      <c r="R4867">
        <v>4770.8</v>
      </c>
      <c r="S4867">
        <v>4671.3</v>
      </c>
      <c r="T4867">
        <v>4332.8100000000004</v>
      </c>
      <c r="U4867" t="str">
        <f>TEXT(Table1[[#This Row],[Booking_Date]],"mmm")</f>
        <v>Apr</v>
      </c>
      <c r="V4867">
        <f>YEAR(Table1[[#This Row],[Booking_Date]])</f>
        <v>2024</v>
      </c>
      <c r="W4867" t="s">
        <v>75</v>
      </c>
      <c r="X4867" t="str">
        <f>IF(Table1[[#This Row],[Freight_Cost]]&gt;50000,"High","Low")</f>
        <v>High</v>
      </c>
      <c r="Y4867" s="5" t="str">
        <f>IF(Table1[[#This Row],[Profit]]&gt;10000,"Good","Average")</f>
        <v>Average</v>
      </c>
      <c r="Z4867" s="5" t="str" cm="1">
        <f t="array" ref="Z4867">_xlfn.IFS(K4867&lt;=5,"Excellent",K4867&lt;=10,"Good",TRUE,"Delayed")</f>
        <v>Excellent</v>
      </c>
      <c r="AA4867" s="5" t="str">
        <f>_xlfn.XLOOKUP(Table1[[#This Row],[Shipment_ID]],A:A,E:E)</f>
        <v>COSCO</v>
      </c>
      <c r="AB4867" s="5">
        <f t="shared" si="76"/>
        <v>4332.8100000000004</v>
      </c>
    </row>
    <row r="4868" spans="1:28">
      <c r="A4868" t="s">
        <v>5062</v>
      </c>
      <c r="B4868" s="1">
        <v>45302</v>
      </c>
      <c r="C4868" t="s">
        <v>50</v>
      </c>
      <c r="D4868" t="s">
        <v>30</v>
      </c>
      <c r="E4868" t="s">
        <v>66</v>
      </c>
      <c r="F4868" t="s">
        <v>32</v>
      </c>
      <c r="G4868" t="s">
        <v>84</v>
      </c>
      <c r="H4868">
        <v>19.079999999999998</v>
      </c>
      <c r="I4868">
        <v>2204</v>
      </c>
      <c r="J4868">
        <v>86.09</v>
      </c>
      <c r="K4868">
        <v>6</v>
      </c>
      <c r="L4868" t="s">
        <v>44</v>
      </c>
      <c r="M4868" t="s">
        <v>35</v>
      </c>
      <c r="N4868">
        <v>57950.8</v>
      </c>
      <c r="O4868" t="s">
        <v>180</v>
      </c>
      <c r="P4868" t="s">
        <v>37</v>
      </c>
      <c r="Q4868">
        <v>88.63</v>
      </c>
      <c r="R4868">
        <v>5171.2</v>
      </c>
      <c r="S4868">
        <v>3324.05</v>
      </c>
      <c r="T4868">
        <v>5484.04</v>
      </c>
      <c r="U4868" t="str">
        <f>TEXT(Table1[[#This Row],[Booking_Date]],"mmm")</f>
        <v>Jan</v>
      </c>
      <c r="V4868">
        <f>YEAR(Table1[[#This Row],[Booking_Date]])</f>
        <v>2024</v>
      </c>
      <c r="W4868" t="s">
        <v>38</v>
      </c>
      <c r="X4868" t="str">
        <f>IF(Table1[[#This Row],[Freight_Cost]]&gt;50000,"High","Low")</f>
        <v>High</v>
      </c>
      <c r="Y4868" s="5" t="str">
        <f>IF(Table1[[#This Row],[Profit]]&gt;10000,"Good","Average")</f>
        <v>Average</v>
      </c>
      <c r="Z4868" s="5" t="str" cm="1">
        <f t="array" ref="Z4868">_xlfn.IFS(K4868&lt;=5,"Excellent",K4868&lt;=10,"Good",TRUE,"Delayed")</f>
        <v>Good</v>
      </c>
      <c r="AA4868" s="5" t="str">
        <f>_xlfn.XLOOKUP(Table1[[#This Row],[Shipment_ID]],A:A,E:E)</f>
        <v>COSCO</v>
      </c>
      <c r="AB4868" s="5">
        <f t="shared" si="76"/>
        <v>5484.04</v>
      </c>
    </row>
    <row r="4869" spans="1:28">
      <c r="A4869" t="s">
        <v>5063</v>
      </c>
      <c r="B4869" s="1">
        <v>45731</v>
      </c>
      <c r="C4869" t="s">
        <v>115</v>
      </c>
      <c r="D4869" t="s">
        <v>108</v>
      </c>
      <c r="E4869" t="s">
        <v>57</v>
      </c>
      <c r="F4869" t="s">
        <v>58</v>
      </c>
      <c r="G4869" t="s">
        <v>90</v>
      </c>
      <c r="H4869">
        <v>10.050000000000001</v>
      </c>
      <c r="I4869">
        <v>1968</v>
      </c>
      <c r="J4869">
        <v>88.38</v>
      </c>
      <c r="K4869">
        <v>5</v>
      </c>
      <c r="L4869" t="s">
        <v>34</v>
      </c>
      <c r="M4869" t="s">
        <v>35</v>
      </c>
      <c r="N4869">
        <v>64266.6</v>
      </c>
      <c r="O4869" t="s">
        <v>989</v>
      </c>
      <c r="P4869" t="s">
        <v>78</v>
      </c>
      <c r="Q4869">
        <v>82.61</v>
      </c>
      <c r="R4869">
        <v>4338</v>
      </c>
      <c r="S4869">
        <v>2680.84</v>
      </c>
      <c r="T4869">
        <v>6829.04</v>
      </c>
      <c r="U4869" t="str">
        <f>TEXT(Table1[[#This Row],[Booking_Date]],"mmm")</f>
        <v>Mar</v>
      </c>
      <c r="V4869">
        <f>YEAR(Table1[[#This Row],[Booking_Date]])</f>
        <v>2025</v>
      </c>
      <c r="W4869" t="s">
        <v>38</v>
      </c>
      <c r="X4869" t="str">
        <f>IF(Table1[[#This Row],[Freight_Cost]]&gt;50000,"High","Low")</f>
        <v>High</v>
      </c>
      <c r="Y4869" s="5" t="str">
        <f>IF(Table1[[#This Row],[Profit]]&gt;10000,"Good","Average")</f>
        <v>Average</v>
      </c>
      <c r="Z4869" s="5" t="str" cm="1">
        <f t="array" ref="Z4869">_xlfn.IFS(K4869&lt;=5,"Excellent",K4869&lt;=10,"Good",TRUE,"Delayed")</f>
        <v>Excellent</v>
      </c>
      <c r="AA4869" s="5" t="str">
        <f>_xlfn.XLOOKUP(Table1[[#This Row],[Shipment_ID]],A:A,E:E)</f>
        <v>Evergreen</v>
      </c>
      <c r="AB4869" s="5">
        <f t="shared" si="76"/>
        <v>6829.04</v>
      </c>
    </row>
    <row r="4870" spans="1:28">
      <c r="A4870" t="s">
        <v>5064</v>
      </c>
      <c r="B4870" s="1">
        <v>45950</v>
      </c>
      <c r="C4870" t="s">
        <v>115</v>
      </c>
      <c r="D4870" t="s">
        <v>30</v>
      </c>
      <c r="E4870" t="s">
        <v>57</v>
      </c>
      <c r="F4870" t="s">
        <v>32</v>
      </c>
      <c r="G4870" t="s">
        <v>33</v>
      </c>
      <c r="H4870">
        <v>10.52</v>
      </c>
      <c r="I4870">
        <v>1175</v>
      </c>
      <c r="J4870">
        <v>104.63</v>
      </c>
      <c r="K4870">
        <v>2</v>
      </c>
      <c r="L4870" t="s">
        <v>44</v>
      </c>
      <c r="M4870" t="s">
        <v>45</v>
      </c>
      <c r="N4870">
        <v>37623.599999999999</v>
      </c>
      <c r="O4870" t="s">
        <v>77</v>
      </c>
      <c r="P4870" t="s">
        <v>70</v>
      </c>
      <c r="Q4870">
        <v>87.19</v>
      </c>
      <c r="R4870">
        <v>2770.8</v>
      </c>
      <c r="S4870">
        <v>3577.38</v>
      </c>
      <c r="T4870">
        <v>3469.69</v>
      </c>
      <c r="U4870" t="str">
        <f>TEXT(Table1[[#This Row],[Booking_Date]],"mmm")</f>
        <v>Oct</v>
      </c>
      <c r="V4870">
        <f>YEAR(Table1[[#This Row],[Booking_Date]])</f>
        <v>2025</v>
      </c>
      <c r="W4870" t="s">
        <v>104</v>
      </c>
      <c r="X4870" t="str">
        <f>IF(Table1[[#This Row],[Freight_Cost]]&gt;50000,"High","Low")</f>
        <v>Low</v>
      </c>
      <c r="Y4870" s="5" t="str">
        <f>IF(Table1[[#This Row],[Profit]]&gt;10000,"Good","Average")</f>
        <v>Average</v>
      </c>
      <c r="Z4870" s="5" t="str" cm="1">
        <f t="array" ref="Z4870">_xlfn.IFS(K4870&lt;=5,"Excellent",K4870&lt;=10,"Good",TRUE,"Delayed")</f>
        <v>Excellent</v>
      </c>
      <c r="AA4870" s="5" t="str">
        <f>_xlfn.XLOOKUP(Table1[[#This Row],[Shipment_ID]],A:A,E:E)</f>
        <v>Evergreen</v>
      </c>
      <c r="AB4870" s="5">
        <f t="shared" si="76"/>
        <v>3469.69</v>
      </c>
    </row>
    <row r="4871" spans="1:28">
      <c r="A4871" t="s">
        <v>5065</v>
      </c>
      <c r="B4871" s="1">
        <v>45843</v>
      </c>
      <c r="C4871" t="s">
        <v>50</v>
      </c>
      <c r="D4871" t="s">
        <v>72</v>
      </c>
      <c r="E4871" t="s">
        <v>31</v>
      </c>
      <c r="F4871" t="s">
        <v>58</v>
      </c>
      <c r="G4871" t="s">
        <v>52</v>
      </c>
      <c r="H4871">
        <v>22.06</v>
      </c>
      <c r="I4871">
        <v>1062</v>
      </c>
      <c r="J4871">
        <v>99.89</v>
      </c>
      <c r="K4871">
        <v>2</v>
      </c>
      <c r="L4871" t="s">
        <v>68</v>
      </c>
      <c r="M4871" t="s">
        <v>60</v>
      </c>
      <c r="N4871">
        <v>59084.800000000003</v>
      </c>
      <c r="O4871" t="s">
        <v>436</v>
      </c>
      <c r="P4871" t="s">
        <v>70</v>
      </c>
      <c r="Q4871">
        <v>85.23</v>
      </c>
      <c r="R4871">
        <v>3006.4</v>
      </c>
      <c r="S4871">
        <v>2595.0700000000002</v>
      </c>
      <c r="T4871">
        <v>7720.8</v>
      </c>
      <c r="U4871" t="str">
        <f>TEXT(Table1[[#This Row],[Booking_Date]],"mmm")</f>
        <v>Jul</v>
      </c>
      <c r="V4871">
        <f>YEAR(Table1[[#This Row],[Booking_Date]])</f>
        <v>2025</v>
      </c>
      <c r="W4871" t="s">
        <v>48</v>
      </c>
      <c r="X4871" t="str">
        <f>IF(Table1[[#This Row],[Freight_Cost]]&gt;50000,"High","Low")</f>
        <v>High</v>
      </c>
      <c r="Y4871" s="5" t="str">
        <f>IF(Table1[[#This Row],[Profit]]&gt;10000,"Good","Average")</f>
        <v>Average</v>
      </c>
      <c r="Z4871" s="5" t="str" cm="1">
        <f t="array" ref="Z4871">_xlfn.IFS(K4871&lt;=5,"Excellent",K4871&lt;=10,"Good",TRUE,"Delayed")</f>
        <v>Excellent</v>
      </c>
      <c r="AA4871" s="5" t="str">
        <f>_xlfn.XLOOKUP(Table1[[#This Row],[Shipment_ID]],A:A,E:E)</f>
        <v>Hapag-Lloyd</v>
      </c>
      <c r="AB4871" s="5">
        <f t="shared" si="76"/>
        <v>7720.8</v>
      </c>
    </row>
    <row r="4872" spans="1:28">
      <c r="A4872" t="s">
        <v>5066</v>
      </c>
      <c r="B4872" s="1">
        <v>46128</v>
      </c>
      <c r="C4872" t="s">
        <v>40</v>
      </c>
      <c r="D4872" t="s">
        <v>82</v>
      </c>
      <c r="E4872" t="s">
        <v>83</v>
      </c>
      <c r="F4872" t="s">
        <v>32</v>
      </c>
      <c r="G4872" t="s">
        <v>59</v>
      </c>
      <c r="H4872">
        <v>17.87</v>
      </c>
      <c r="I4872">
        <v>693</v>
      </c>
      <c r="J4872">
        <v>96.23</v>
      </c>
      <c r="K4872">
        <v>3</v>
      </c>
      <c r="L4872" t="s">
        <v>34</v>
      </c>
      <c r="M4872" t="s">
        <v>45</v>
      </c>
      <c r="N4872">
        <v>42446.6</v>
      </c>
      <c r="O4872" t="s">
        <v>211</v>
      </c>
      <c r="P4872" t="s">
        <v>54</v>
      </c>
      <c r="Q4872">
        <v>86.07</v>
      </c>
      <c r="R4872">
        <v>2100.8000000000002</v>
      </c>
      <c r="S4872">
        <v>2498.21</v>
      </c>
      <c r="T4872">
        <v>4434.1899999999996</v>
      </c>
      <c r="U4872" t="str">
        <f>TEXT(Table1[[#This Row],[Booking_Date]],"mmm")</f>
        <v>Apr</v>
      </c>
      <c r="V4872">
        <f>YEAR(Table1[[#This Row],[Booking_Date]])</f>
        <v>2026</v>
      </c>
      <c r="W4872" t="s">
        <v>75</v>
      </c>
      <c r="X4872" t="str">
        <f>IF(Table1[[#This Row],[Freight_Cost]]&gt;50000,"High","Low")</f>
        <v>Low</v>
      </c>
      <c r="Y4872" s="5" t="str">
        <f>IF(Table1[[#This Row],[Profit]]&gt;10000,"Good","Average")</f>
        <v>Average</v>
      </c>
      <c r="Z4872" s="5" t="str" cm="1">
        <f t="array" ref="Z4872">_xlfn.IFS(K4872&lt;=5,"Excellent",K4872&lt;=10,"Good",TRUE,"Delayed")</f>
        <v>Excellent</v>
      </c>
      <c r="AA4872" s="5" t="str">
        <f>_xlfn.XLOOKUP(Table1[[#This Row],[Shipment_ID]],A:A,E:E)</f>
        <v>MSC</v>
      </c>
      <c r="AB4872" s="5">
        <f t="shared" si="76"/>
        <v>4434.1899999999996</v>
      </c>
    </row>
    <row r="4873" spans="1:28">
      <c r="A4873" t="s">
        <v>5067</v>
      </c>
      <c r="B4873" s="1">
        <v>45477</v>
      </c>
      <c r="C4873" t="s">
        <v>89</v>
      </c>
      <c r="D4873" t="s">
        <v>41</v>
      </c>
      <c r="E4873" t="s">
        <v>102</v>
      </c>
      <c r="F4873" t="s">
        <v>58</v>
      </c>
      <c r="G4873" t="s">
        <v>90</v>
      </c>
      <c r="H4873">
        <v>13.9</v>
      </c>
      <c r="I4873">
        <v>725</v>
      </c>
      <c r="J4873">
        <v>94.72</v>
      </c>
      <c r="K4873">
        <v>2</v>
      </c>
      <c r="L4873" t="s">
        <v>44</v>
      </c>
      <c r="M4873" t="s">
        <v>60</v>
      </c>
      <c r="N4873">
        <v>44576.4</v>
      </c>
      <c r="O4873" t="s">
        <v>531</v>
      </c>
      <c r="P4873" t="s">
        <v>78</v>
      </c>
      <c r="Q4873">
        <v>82.44</v>
      </c>
      <c r="R4873">
        <v>2006</v>
      </c>
      <c r="S4873">
        <v>3900.87</v>
      </c>
      <c r="T4873">
        <v>4982.32</v>
      </c>
      <c r="U4873" t="str">
        <f>TEXT(Table1[[#This Row],[Booking_Date]],"mmm")</f>
        <v>Jul</v>
      </c>
      <c r="V4873">
        <f>YEAR(Table1[[#This Row],[Booking_Date]])</f>
        <v>2024</v>
      </c>
      <c r="W4873" t="s">
        <v>48</v>
      </c>
      <c r="X4873" t="str">
        <f>IF(Table1[[#This Row],[Freight_Cost]]&gt;50000,"High","Low")</f>
        <v>Low</v>
      </c>
      <c r="Y4873" s="5" t="str">
        <f>IF(Table1[[#This Row],[Profit]]&gt;10000,"Good","Average")</f>
        <v>Average</v>
      </c>
      <c r="Z4873" s="5" t="str" cm="1">
        <f t="array" ref="Z4873">_xlfn.IFS(K4873&lt;=5,"Excellent",K4873&lt;=10,"Good",TRUE,"Delayed")</f>
        <v>Excellent</v>
      </c>
      <c r="AA4873" s="5" t="str">
        <f>_xlfn.XLOOKUP(Table1[[#This Row],[Shipment_ID]],A:A,E:E)</f>
        <v>Maersk</v>
      </c>
      <c r="AB4873" s="5">
        <f t="shared" si="76"/>
        <v>4982.32</v>
      </c>
    </row>
    <row r="4874" spans="1:28">
      <c r="A4874" t="s">
        <v>5068</v>
      </c>
      <c r="B4874" s="1">
        <v>46180</v>
      </c>
      <c r="C4874" t="s">
        <v>115</v>
      </c>
      <c r="D4874" t="s">
        <v>72</v>
      </c>
      <c r="E4874" t="s">
        <v>57</v>
      </c>
      <c r="F4874" t="s">
        <v>58</v>
      </c>
      <c r="G4874" t="s">
        <v>52</v>
      </c>
      <c r="H4874">
        <v>12.26</v>
      </c>
      <c r="I4874">
        <v>886</v>
      </c>
      <c r="J4874">
        <v>93.5</v>
      </c>
      <c r="K4874">
        <v>3</v>
      </c>
      <c r="L4874" t="s">
        <v>44</v>
      </c>
      <c r="M4874" t="s">
        <v>35</v>
      </c>
      <c r="N4874">
        <v>48886</v>
      </c>
      <c r="O4874" t="s">
        <v>385</v>
      </c>
      <c r="P4874" t="s">
        <v>78</v>
      </c>
      <c r="Q4874">
        <v>88.76</v>
      </c>
      <c r="R4874">
        <v>2262.4</v>
      </c>
      <c r="S4874">
        <v>4164.45</v>
      </c>
      <c r="T4874">
        <v>5639.86</v>
      </c>
      <c r="U4874" t="str">
        <f>TEXT(Table1[[#This Row],[Booking_Date]],"mmm")</f>
        <v>Jun</v>
      </c>
      <c r="V4874">
        <f>YEAR(Table1[[#This Row],[Booking_Date]])</f>
        <v>2026</v>
      </c>
      <c r="W4874" t="s">
        <v>75</v>
      </c>
      <c r="X4874" t="str">
        <f>IF(Table1[[#This Row],[Freight_Cost]]&gt;50000,"High","Low")</f>
        <v>Low</v>
      </c>
      <c r="Y4874" s="5" t="str">
        <f>IF(Table1[[#This Row],[Profit]]&gt;10000,"Good","Average")</f>
        <v>Average</v>
      </c>
      <c r="Z4874" s="5" t="str" cm="1">
        <f t="array" ref="Z4874">_xlfn.IFS(K4874&lt;=5,"Excellent",K4874&lt;=10,"Good",TRUE,"Delayed")</f>
        <v>Excellent</v>
      </c>
      <c r="AA4874" s="5" t="str">
        <f>_xlfn.XLOOKUP(Table1[[#This Row],[Shipment_ID]],A:A,E:E)</f>
        <v>Evergreen</v>
      </c>
      <c r="AB4874" s="5">
        <f t="shared" si="76"/>
        <v>5639.86</v>
      </c>
    </row>
    <row r="4875" spans="1:28">
      <c r="A4875" t="s">
        <v>5069</v>
      </c>
      <c r="B4875" s="1">
        <v>45729</v>
      </c>
      <c r="C4875" t="s">
        <v>29</v>
      </c>
      <c r="D4875" t="s">
        <v>56</v>
      </c>
      <c r="E4875" t="s">
        <v>99</v>
      </c>
      <c r="F4875" t="s">
        <v>32</v>
      </c>
      <c r="G4875" t="s">
        <v>52</v>
      </c>
      <c r="H4875">
        <v>23.71</v>
      </c>
      <c r="I4875">
        <v>1916</v>
      </c>
      <c r="J4875">
        <v>102.63</v>
      </c>
      <c r="K4875">
        <v>5</v>
      </c>
      <c r="L4875" t="s">
        <v>44</v>
      </c>
      <c r="M4875" t="s">
        <v>60</v>
      </c>
      <c r="N4875">
        <v>56646.6</v>
      </c>
      <c r="O4875" t="s">
        <v>113</v>
      </c>
      <c r="P4875" t="s">
        <v>74</v>
      </c>
      <c r="Q4875">
        <v>88.09</v>
      </c>
      <c r="R4875">
        <v>4780.3999999999996</v>
      </c>
      <c r="S4875">
        <v>4346.6899999999996</v>
      </c>
      <c r="T4875">
        <v>6705.4</v>
      </c>
      <c r="U4875" t="str">
        <f>TEXT(Table1[[#This Row],[Booking_Date]],"mmm")</f>
        <v>Mar</v>
      </c>
      <c r="V4875">
        <f>YEAR(Table1[[#This Row],[Booking_Date]])</f>
        <v>2025</v>
      </c>
      <c r="W4875" t="s">
        <v>38</v>
      </c>
      <c r="X4875" t="str">
        <f>IF(Table1[[#This Row],[Freight_Cost]]&gt;50000,"High","Low")</f>
        <v>High</v>
      </c>
      <c r="Y4875" s="5" t="str">
        <f>IF(Table1[[#This Row],[Profit]]&gt;10000,"Good","Average")</f>
        <v>Average</v>
      </c>
      <c r="Z4875" s="5" t="str" cm="1">
        <f t="array" ref="Z4875">_xlfn.IFS(K4875&lt;=5,"Excellent",K4875&lt;=10,"Good",TRUE,"Delayed")</f>
        <v>Excellent</v>
      </c>
      <c r="AA4875" s="5" t="str">
        <f>_xlfn.XLOOKUP(Table1[[#This Row],[Shipment_ID]],A:A,E:E)</f>
        <v>ONE</v>
      </c>
      <c r="AB4875" s="5">
        <f t="shared" si="76"/>
        <v>6705.4</v>
      </c>
    </row>
    <row r="4876" spans="1:28">
      <c r="A4876" t="s">
        <v>5070</v>
      </c>
      <c r="B4876" s="1">
        <v>45754</v>
      </c>
      <c r="C4876" t="s">
        <v>40</v>
      </c>
      <c r="D4876" t="s">
        <v>30</v>
      </c>
      <c r="E4876" t="s">
        <v>57</v>
      </c>
      <c r="F4876" t="s">
        <v>32</v>
      </c>
      <c r="G4876" t="s">
        <v>52</v>
      </c>
      <c r="H4876">
        <v>11.06</v>
      </c>
      <c r="I4876">
        <v>1029</v>
      </c>
      <c r="J4876">
        <v>97.39</v>
      </c>
      <c r="K4876">
        <v>3</v>
      </c>
      <c r="L4876" t="s">
        <v>44</v>
      </c>
      <c r="M4876" t="s">
        <v>45</v>
      </c>
      <c r="N4876">
        <v>35488.800000000003</v>
      </c>
      <c r="O4876" t="s">
        <v>518</v>
      </c>
      <c r="P4876" t="s">
        <v>70</v>
      </c>
      <c r="Q4876">
        <v>87.57</v>
      </c>
      <c r="R4876">
        <v>2500.4</v>
      </c>
      <c r="S4876">
        <v>3714.48</v>
      </c>
      <c r="T4876">
        <v>3507.52</v>
      </c>
      <c r="U4876" t="str">
        <f>TEXT(Table1[[#This Row],[Booking_Date]],"mmm")</f>
        <v>Apr</v>
      </c>
      <c r="V4876">
        <f>YEAR(Table1[[#This Row],[Booking_Date]])</f>
        <v>2025</v>
      </c>
      <c r="W4876" t="s">
        <v>75</v>
      </c>
      <c r="X4876" t="str">
        <f>IF(Table1[[#This Row],[Freight_Cost]]&gt;50000,"High","Low")</f>
        <v>Low</v>
      </c>
      <c r="Y4876" s="5" t="str">
        <f>IF(Table1[[#This Row],[Profit]]&gt;10000,"Good","Average")</f>
        <v>Average</v>
      </c>
      <c r="Z4876" s="5" t="str" cm="1">
        <f t="array" ref="Z4876">_xlfn.IFS(K4876&lt;=5,"Excellent",K4876&lt;=10,"Good",TRUE,"Delayed")</f>
        <v>Excellent</v>
      </c>
      <c r="AA4876" s="5" t="str">
        <f>_xlfn.XLOOKUP(Table1[[#This Row],[Shipment_ID]],A:A,E:E)</f>
        <v>Evergreen</v>
      </c>
      <c r="AB4876" s="5">
        <f t="shared" si="76"/>
        <v>3507.52</v>
      </c>
    </row>
    <row r="4877" spans="1:28">
      <c r="A4877" t="s">
        <v>5071</v>
      </c>
      <c r="B4877" s="1">
        <v>45626</v>
      </c>
      <c r="C4877" t="s">
        <v>29</v>
      </c>
      <c r="D4877" t="s">
        <v>51</v>
      </c>
      <c r="E4877" t="s">
        <v>66</v>
      </c>
      <c r="F4877" t="s">
        <v>58</v>
      </c>
      <c r="G4877" t="s">
        <v>52</v>
      </c>
      <c r="H4877">
        <v>15.39</v>
      </c>
      <c r="I4877">
        <v>1739</v>
      </c>
      <c r="J4877">
        <v>100.25</v>
      </c>
      <c r="K4877">
        <v>5</v>
      </c>
      <c r="L4877" t="s">
        <v>34</v>
      </c>
      <c r="M4877" t="s">
        <v>35</v>
      </c>
      <c r="N4877">
        <v>67749</v>
      </c>
      <c r="O4877" t="s">
        <v>178</v>
      </c>
      <c r="P4877" t="s">
        <v>62</v>
      </c>
      <c r="Q4877">
        <v>84.17</v>
      </c>
      <c r="R4877">
        <v>4093.6</v>
      </c>
      <c r="S4877">
        <v>1941.97</v>
      </c>
      <c r="T4877">
        <v>8094.61</v>
      </c>
      <c r="U4877" t="str">
        <f>TEXT(Table1[[#This Row],[Booking_Date]],"mmm")</f>
        <v>Nov</v>
      </c>
      <c r="V4877">
        <f>YEAR(Table1[[#This Row],[Booking_Date]])</f>
        <v>2024</v>
      </c>
      <c r="W4877" t="s">
        <v>104</v>
      </c>
      <c r="X4877" t="str">
        <f>IF(Table1[[#This Row],[Freight_Cost]]&gt;50000,"High","Low")</f>
        <v>High</v>
      </c>
      <c r="Y4877" s="5" t="str">
        <f>IF(Table1[[#This Row],[Profit]]&gt;10000,"Good","Average")</f>
        <v>Average</v>
      </c>
      <c r="Z4877" s="5" t="str" cm="1">
        <f t="array" ref="Z4877">_xlfn.IFS(K4877&lt;=5,"Excellent",K4877&lt;=10,"Good",TRUE,"Delayed")</f>
        <v>Excellent</v>
      </c>
      <c r="AA4877" s="5" t="str">
        <f>_xlfn.XLOOKUP(Table1[[#This Row],[Shipment_ID]],A:A,E:E)</f>
        <v>COSCO</v>
      </c>
      <c r="AB4877" s="5">
        <f t="shared" si="76"/>
        <v>8094.61</v>
      </c>
    </row>
    <row r="4878" spans="1:28">
      <c r="A4878" t="s">
        <v>5072</v>
      </c>
      <c r="B4878" s="1">
        <v>46032</v>
      </c>
      <c r="C4878" t="s">
        <v>50</v>
      </c>
      <c r="D4878" t="s">
        <v>65</v>
      </c>
      <c r="E4878" t="s">
        <v>66</v>
      </c>
      <c r="F4878" t="s">
        <v>32</v>
      </c>
      <c r="G4878" t="s">
        <v>90</v>
      </c>
      <c r="H4878">
        <v>24.09</v>
      </c>
      <c r="I4878">
        <v>745</v>
      </c>
      <c r="J4878">
        <v>88.61</v>
      </c>
      <c r="K4878">
        <v>2</v>
      </c>
      <c r="L4878" t="s">
        <v>68</v>
      </c>
      <c r="M4878" t="s">
        <v>35</v>
      </c>
      <c r="N4878">
        <v>47754.2</v>
      </c>
      <c r="O4878" t="s">
        <v>128</v>
      </c>
      <c r="P4878" t="s">
        <v>37</v>
      </c>
      <c r="Q4878">
        <v>86.18</v>
      </c>
      <c r="R4878">
        <v>2453.6</v>
      </c>
      <c r="S4878">
        <v>1506.58</v>
      </c>
      <c r="T4878">
        <v>7485.64</v>
      </c>
      <c r="U4878" t="str">
        <f>TEXT(Table1[[#This Row],[Booking_Date]],"mmm")</f>
        <v>Jan</v>
      </c>
      <c r="V4878">
        <f>YEAR(Table1[[#This Row],[Booking_Date]])</f>
        <v>2026</v>
      </c>
      <c r="W4878" t="s">
        <v>38</v>
      </c>
      <c r="X4878" t="str">
        <f>IF(Table1[[#This Row],[Freight_Cost]]&gt;50000,"High","Low")</f>
        <v>Low</v>
      </c>
      <c r="Y4878" s="5" t="str">
        <f>IF(Table1[[#This Row],[Profit]]&gt;10000,"Good","Average")</f>
        <v>Average</v>
      </c>
      <c r="Z4878" s="5" t="str" cm="1">
        <f t="array" ref="Z4878">_xlfn.IFS(K4878&lt;=5,"Excellent",K4878&lt;=10,"Good",TRUE,"Delayed")</f>
        <v>Excellent</v>
      </c>
      <c r="AA4878" s="5" t="str">
        <f>_xlfn.XLOOKUP(Table1[[#This Row],[Shipment_ID]],A:A,E:E)</f>
        <v>COSCO</v>
      </c>
      <c r="AB4878" s="5">
        <f t="shared" si="76"/>
        <v>7485.64</v>
      </c>
    </row>
    <row r="4879" spans="1:28">
      <c r="A4879" t="s">
        <v>5073</v>
      </c>
      <c r="B4879" s="1">
        <v>45502</v>
      </c>
      <c r="C4879" t="s">
        <v>121</v>
      </c>
      <c r="D4879" t="s">
        <v>51</v>
      </c>
      <c r="E4879" t="s">
        <v>102</v>
      </c>
      <c r="F4879" t="s">
        <v>32</v>
      </c>
      <c r="G4879" t="s">
        <v>90</v>
      </c>
      <c r="H4879">
        <v>23.42</v>
      </c>
      <c r="I4879">
        <v>938</v>
      </c>
      <c r="J4879">
        <v>88.87</v>
      </c>
      <c r="K4879">
        <v>4</v>
      </c>
      <c r="L4879" t="s">
        <v>44</v>
      </c>
      <c r="M4879" t="s">
        <v>35</v>
      </c>
      <c r="N4879">
        <v>46998.400000000001</v>
      </c>
      <c r="O4879" t="s">
        <v>410</v>
      </c>
      <c r="P4879" t="s">
        <v>78</v>
      </c>
      <c r="Q4879">
        <v>86.1</v>
      </c>
      <c r="R4879">
        <v>2812.8</v>
      </c>
      <c r="S4879">
        <v>1892.1</v>
      </c>
      <c r="T4879">
        <v>6482.39</v>
      </c>
      <c r="U4879" t="str">
        <f>TEXT(Table1[[#This Row],[Booking_Date]],"mmm")</f>
        <v>Jul</v>
      </c>
      <c r="V4879">
        <f>YEAR(Table1[[#This Row],[Booking_Date]])</f>
        <v>2024</v>
      </c>
      <c r="W4879" t="s">
        <v>48</v>
      </c>
      <c r="X4879" t="str">
        <f>IF(Table1[[#This Row],[Freight_Cost]]&gt;50000,"High","Low")</f>
        <v>Low</v>
      </c>
      <c r="Y4879" s="5" t="str">
        <f>IF(Table1[[#This Row],[Profit]]&gt;10000,"Good","Average")</f>
        <v>Average</v>
      </c>
      <c r="Z4879" s="5" t="str" cm="1">
        <f t="array" ref="Z4879">_xlfn.IFS(K4879&lt;=5,"Excellent",K4879&lt;=10,"Good",TRUE,"Delayed")</f>
        <v>Excellent</v>
      </c>
      <c r="AA4879" s="5" t="str">
        <f>_xlfn.XLOOKUP(Table1[[#This Row],[Shipment_ID]],A:A,E:E)</f>
        <v>Maersk</v>
      </c>
      <c r="AB4879" s="5">
        <f t="shared" si="76"/>
        <v>6482.39</v>
      </c>
    </row>
    <row r="4880" spans="1:28">
      <c r="A4880" t="s">
        <v>5074</v>
      </c>
      <c r="B4880" s="1">
        <v>45615</v>
      </c>
      <c r="C4880" t="s">
        <v>64</v>
      </c>
      <c r="D4880" t="s">
        <v>51</v>
      </c>
      <c r="E4880" t="s">
        <v>66</v>
      </c>
      <c r="F4880" t="s">
        <v>58</v>
      </c>
      <c r="G4880" t="s">
        <v>90</v>
      </c>
      <c r="H4880">
        <v>23.24</v>
      </c>
      <c r="I4880">
        <v>1847</v>
      </c>
      <c r="J4880">
        <v>103.76</v>
      </c>
      <c r="K4880">
        <v>6</v>
      </c>
      <c r="L4880" t="s">
        <v>68</v>
      </c>
      <c r="M4880" t="s">
        <v>60</v>
      </c>
      <c r="N4880">
        <v>70031.199999999997</v>
      </c>
      <c r="O4880" t="s">
        <v>158</v>
      </c>
      <c r="P4880" t="s">
        <v>54</v>
      </c>
      <c r="Q4880">
        <v>87.24</v>
      </c>
      <c r="R4880">
        <v>4623.6000000000004</v>
      </c>
      <c r="S4880">
        <v>4531.68</v>
      </c>
      <c r="T4880">
        <v>12385.45</v>
      </c>
      <c r="U4880" t="str">
        <f>TEXT(Table1[[#This Row],[Booking_Date]],"mmm")</f>
        <v>Nov</v>
      </c>
      <c r="V4880">
        <f>YEAR(Table1[[#This Row],[Booking_Date]])</f>
        <v>2024</v>
      </c>
      <c r="W4880" t="s">
        <v>104</v>
      </c>
      <c r="X4880" t="str">
        <f>IF(Table1[[#This Row],[Freight_Cost]]&gt;50000,"High","Low")</f>
        <v>High</v>
      </c>
      <c r="Y4880" s="5" t="str">
        <f>IF(Table1[[#This Row],[Profit]]&gt;10000,"Good","Average")</f>
        <v>Good</v>
      </c>
      <c r="Z4880" s="5" t="str" cm="1">
        <f t="array" ref="Z4880">_xlfn.IFS(K4880&lt;=5,"Excellent",K4880&lt;=10,"Good",TRUE,"Delayed")</f>
        <v>Good</v>
      </c>
      <c r="AA4880" s="5" t="str">
        <f>_xlfn.XLOOKUP(Table1[[#This Row],[Shipment_ID]],A:A,E:E)</f>
        <v>COSCO</v>
      </c>
      <c r="AB4880" s="5">
        <f t="shared" si="76"/>
        <v>12385.45</v>
      </c>
    </row>
    <row r="4881" spans="1:28">
      <c r="A4881" t="s">
        <v>5075</v>
      </c>
      <c r="B4881" s="1">
        <v>45865</v>
      </c>
      <c r="C4881" t="s">
        <v>50</v>
      </c>
      <c r="D4881" t="s">
        <v>72</v>
      </c>
      <c r="E4881" t="s">
        <v>99</v>
      </c>
      <c r="F4881" t="s">
        <v>32</v>
      </c>
      <c r="G4881" t="s">
        <v>90</v>
      </c>
      <c r="H4881">
        <v>14.81</v>
      </c>
      <c r="I4881">
        <v>2172</v>
      </c>
      <c r="J4881">
        <v>100.69</v>
      </c>
      <c r="K4881">
        <v>6</v>
      </c>
      <c r="L4881" t="s">
        <v>34</v>
      </c>
      <c r="M4881" t="s">
        <v>45</v>
      </c>
      <c r="N4881">
        <v>57975.8</v>
      </c>
      <c r="O4881" t="s">
        <v>219</v>
      </c>
      <c r="P4881" t="s">
        <v>54</v>
      </c>
      <c r="Q4881">
        <v>82.62</v>
      </c>
      <c r="R4881">
        <v>4936.3999999999996</v>
      </c>
      <c r="S4881">
        <v>3374.31</v>
      </c>
      <c r="T4881">
        <v>9375.09</v>
      </c>
      <c r="U4881" t="str">
        <f>TEXT(Table1[[#This Row],[Booking_Date]],"mmm")</f>
        <v>Jul</v>
      </c>
      <c r="V4881">
        <f>YEAR(Table1[[#This Row],[Booking_Date]])</f>
        <v>2025</v>
      </c>
      <c r="W4881" t="s">
        <v>48</v>
      </c>
      <c r="X4881" t="str">
        <f>IF(Table1[[#This Row],[Freight_Cost]]&gt;50000,"High","Low")</f>
        <v>High</v>
      </c>
      <c r="Y4881" s="5" t="str">
        <f>IF(Table1[[#This Row],[Profit]]&gt;10000,"Good","Average")</f>
        <v>Average</v>
      </c>
      <c r="Z4881" s="5" t="str" cm="1">
        <f t="array" ref="Z4881">_xlfn.IFS(K4881&lt;=5,"Excellent",K4881&lt;=10,"Good",TRUE,"Delayed")</f>
        <v>Good</v>
      </c>
      <c r="AA4881" s="5" t="str">
        <f>_xlfn.XLOOKUP(Table1[[#This Row],[Shipment_ID]],A:A,E:E)</f>
        <v>ONE</v>
      </c>
      <c r="AB4881" s="5">
        <f t="shared" si="76"/>
        <v>9375.09</v>
      </c>
    </row>
    <row r="4882" spans="1:28">
      <c r="A4882" t="s">
        <v>5076</v>
      </c>
      <c r="B4882" s="1">
        <v>46042</v>
      </c>
      <c r="C4882" t="s">
        <v>121</v>
      </c>
      <c r="D4882" t="s">
        <v>51</v>
      </c>
      <c r="E4882" t="s">
        <v>42</v>
      </c>
      <c r="F4882" t="s">
        <v>58</v>
      </c>
      <c r="G4882" t="s">
        <v>33</v>
      </c>
      <c r="H4882">
        <v>19.29</v>
      </c>
      <c r="I4882">
        <v>2224</v>
      </c>
      <c r="J4882">
        <v>86.19</v>
      </c>
      <c r="K4882">
        <v>6</v>
      </c>
      <c r="L4882" t="s">
        <v>44</v>
      </c>
      <c r="M4882" t="s">
        <v>35</v>
      </c>
      <c r="N4882">
        <v>70391.8</v>
      </c>
      <c r="O4882" t="s">
        <v>245</v>
      </c>
      <c r="P4882" t="s">
        <v>70</v>
      </c>
      <c r="Q4882">
        <v>88.61</v>
      </c>
      <c r="R4882">
        <v>5219.6000000000004</v>
      </c>
      <c r="S4882">
        <v>4085.55</v>
      </c>
      <c r="T4882">
        <v>9637.6</v>
      </c>
      <c r="U4882" t="str">
        <f>TEXT(Table1[[#This Row],[Booking_Date]],"mmm")</f>
        <v>Jan</v>
      </c>
      <c r="V4882">
        <f>YEAR(Table1[[#This Row],[Booking_Date]])</f>
        <v>2026</v>
      </c>
      <c r="W4882" t="s">
        <v>38</v>
      </c>
      <c r="X4882" t="str">
        <f>IF(Table1[[#This Row],[Freight_Cost]]&gt;50000,"High","Low")</f>
        <v>High</v>
      </c>
      <c r="Y4882" s="5" t="str">
        <f>IF(Table1[[#This Row],[Profit]]&gt;10000,"Good","Average")</f>
        <v>Average</v>
      </c>
      <c r="Z4882" s="5" t="str" cm="1">
        <f t="array" ref="Z4882">_xlfn.IFS(K4882&lt;=5,"Excellent",K4882&lt;=10,"Good",TRUE,"Delayed")</f>
        <v>Good</v>
      </c>
      <c r="AA4882" s="5" t="str">
        <f>_xlfn.XLOOKUP(Table1[[#This Row],[Shipment_ID]],A:A,E:E)</f>
        <v>CMA CGM</v>
      </c>
      <c r="AB4882" s="5">
        <f t="shared" si="76"/>
        <v>9637.6</v>
      </c>
    </row>
    <row r="4883" spans="1:28">
      <c r="A4883" t="s">
        <v>5077</v>
      </c>
      <c r="B4883" s="1">
        <v>45737</v>
      </c>
      <c r="C4883" t="s">
        <v>121</v>
      </c>
      <c r="D4883" t="s">
        <v>82</v>
      </c>
      <c r="E4883" t="s">
        <v>31</v>
      </c>
      <c r="F4883" t="s">
        <v>58</v>
      </c>
      <c r="G4883" t="s">
        <v>67</v>
      </c>
      <c r="H4883">
        <v>19.190000000000001</v>
      </c>
      <c r="I4883">
        <v>2492</v>
      </c>
      <c r="J4883">
        <v>100.43</v>
      </c>
      <c r="K4883">
        <v>8</v>
      </c>
      <c r="L4883" t="s">
        <v>34</v>
      </c>
      <c r="M4883" t="s">
        <v>60</v>
      </c>
      <c r="N4883">
        <v>76226.600000000006</v>
      </c>
      <c r="O4883" t="s">
        <v>184</v>
      </c>
      <c r="P4883" t="s">
        <v>78</v>
      </c>
      <c r="Q4883">
        <v>85.1</v>
      </c>
      <c r="R4883">
        <v>5751.6</v>
      </c>
      <c r="S4883">
        <v>4335.04</v>
      </c>
      <c r="T4883">
        <v>9905.0499999999993</v>
      </c>
      <c r="U4883" t="str">
        <f>TEXT(Table1[[#This Row],[Booking_Date]],"mmm")</f>
        <v>Mar</v>
      </c>
      <c r="V4883">
        <f>YEAR(Table1[[#This Row],[Booking_Date]])</f>
        <v>2025</v>
      </c>
      <c r="W4883" t="s">
        <v>38</v>
      </c>
      <c r="X4883" t="str">
        <f>IF(Table1[[#This Row],[Freight_Cost]]&gt;50000,"High","Low")</f>
        <v>High</v>
      </c>
      <c r="Y4883" s="5" t="str">
        <f>IF(Table1[[#This Row],[Profit]]&gt;10000,"Good","Average")</f>
        <v>Average</v>
      </c>
      <c r="Z4883" s="5" t="str" cm="1">
        <f t="array" ref="Z4883">_xlfn.IFS(K4883&lt;=5,"Excellent",K4883&lt;=10,"Good",TRUE,"Delayed")</f>
        <v>Good</v>
      </c>
      <c r="AA4883" s="5" t="str">
        <f>_xlfn.XLOOKUP(Table1[[#This Row],[Shipment_ID]],A:A,E:E)</f>
        <v>Hapag-Lloyd</v>
      </c>
      <c r="AB4883" s="5">
        <f t="shared" si="76"/>
        <v>9905.0499999999993</v>
      </c>
    </row>
    <row r="4884" spans="1:28">
      <c r="A4884" t="s">
        <v>5078</v>
      </c>
      <c r="B4884" s="1">
        <v>45436</v>
      </c>
      <c r="C4884" t="s">
        <v>115</v>
      </c>
      <c r="D4884" t="s">
        <v>72</v>
      </c>
      <c r="E4884" t="s">
        <v>57</v>
      </c>
      <c r="F4884" t="s">
        <v>32</v>
      </c>
      <c r="G4884" t="s">
        <v>67</v>
      </c>
      <c r="H4884">
        <v>25.33</v>
      </c>
      <c r="I4884">
        <v>2664</v>
      </c>
      <c r="J4884">
        <v>99.1</v>
      </c>
      <c r="K4884">
        <v>6</v>
      </c>
      <c r="L4884" t="s">
        <v>34</v>
      </c>
      <c r="M4884" t="s">
        <v>60</v>
      </c>
      <c r="N4884">
        <v>71657</v>
      </c>
      <c r="O4884" t="s">
        <v>245</v>
      </c>
      <c r="P4884" t="s">
        <v>74</v>
      </c>
      <c r="Q4884">
        <v>82.97</v>
      </c>
      <c r="R4884">
        <v>6341.2</v>
      </c>
      <c r="S4884">
        <v>1876.59</v>
      </c>
      <c r="T4884">
        <v>10871.4</v>
      </c>
      <c r="U4884" t="str">
        <f>TEXT(Table1[[#This Row],[Booking_Date]],"mmm")</f>
        <v>May</v>
      </c>
      <c r="V4884">
        <f>YEAR(Table1[[#This Row],[Booking_Date]])</f>
        <v>2024</v>
      </c>
      <c r="W4884" t="s">
        <v>75</v>
      </c>
      <c r="X4884" t="str">
        <f>IF(Table1[[#This Row],[Freight_Cost]]&gt;50000,"High","Low")</f>
        <v>High</v>
      </c>
      <c r="Y4884" s="5" t="str">
        <f>IF(Table1[[#This Row],[Profit]]&gt;10000,"Good","Average")</f>
        <v>Good</v>
      </c>
      <c r="Z4884" s="5" t="str" cm="1">
        <f t="array" ref="Z4884">_xlfn.IFS(K4884&lt;=5,"Excellent",K4884&lt;=10,"Good",TRUE,"Delayed")</f>
        <v>Good</v>
      </c>
      <c r="AA4884" s="5" t="str">
        <f>_xlfn.XLOOKUP(Table1[[#This Row],[Shipment_ID]],A:A,E:E)</f>
        <v>Evergreen</v>
      </c>
      <c r="AB4884" s="5">
        <f t="shared" si="76"/>
        <v>10871.4</v>
      </c>
    </row>
    <row r="4885" spans="1:28">
      <c r="A4885" t="s">
        <v>5079</v>
      </c>
      <c r="B4885" s="1">
        <v>45608</v>
      </c>
      <c r="C4885" t="s">
        <v>40</v>
      </c>
      <c r="D4885" t="s">
        <v>82</v>
      </c>
      <c r="E4885" t="s">
        <v>57</v>
      </c>
      <c r="F4885" t="s">
        <v>58</v>
      </c>
      <c r="G4885" t="s">
        <v>84</v>
      </c>
      <c r="H4885">
        <v>22.38</v>
      </c>
      <c r="I4885">
        <v>565</v>
      </c>
      <c r="J4885">
        <v>94.52</v>
      </c>
      <c r="K4885">
        <v>3</v>
      </c>
      <c r="L4885" t="s">
        <v>34</v>
      </c>
      <c r="M4885" t="s">
        <v>60</v>
      </c>
      <c r="N4885">
        <v>55264.4</v>
      </c>
      <c r="O4885" t="s">
        <v>126</v>
      </c>
      <c r="P4885" t="s">
        <v>37</v>
      </c>
      <c r="Q4885">
        <v>82.4</v>
      </c>
      <c r="R4885">
        <v>2025.2</v>
      </c>
      <c r="S4885">
        <v>3575.02</v>
      </c>
      <c r="T4885">
        <v>7178.75</v>
      </c>
      <c r="U4885" t="str">
        <f>TEXT(Table1[[#This Row],[Booking_Date]],"mmm")</f>
        <v>Nov</v>
      </c>
      <c r="V4885">
        <f>YEAR(Table1[[#This Row],[Booking_Date]])</f>
        <v>2024</v>
      </c>
      <c r="W4885" t="s">
        <v>104</v>
      </c>
      <c r="X4885" t="str">
        <f>IF(Table1[[#This Row],[Freight_Cost]]&gt;50000,"High","Low")</f>
        <v>High</v>
      </c>
      <c r="Y4885" s="5" t="str">
        <f>IF(Table1[[#This Row],[Profit]]&gt;10000,"Good","Average")</f>
        <v>Average</v>
      </c>
      <c r="Z4885" s="5" t="str" cm="1">
        <f t="array" ref="Z4885">_xlfn.IFS(K4885&lt;=5,"Excellent",K4885&lt;=10,"Good",TRUE,"Delayed")</f>
        <v>Excellent</v>
      </c>
      <c r="AA4885" s="5" t="str">
        <f>_xlfn.XLOOKUP(Table1[[#This Row],[Shipment_ID]],A:A,E:E)</f>
        <v>Evergreen</v>
      </c>
      <c r="AB4885" s="5">
        <f t="shared" si="76"/>
        <v>7178.75</v>
      </c>
    </row>
    <row r="4886" spans="1:28">
      <c r="A4886" t="s">
        <v>5080</v>
      </c>
      <c r="B4886" s="1">
        <v>45392</v>
      </c>
      <c r="C4886" t="s">
        <v>29</v>
      </c>
      <c r="D4886" t="s">
        <v>51</v>
      </c>
      <c r="E4886" t="s">
        <v>99</v>
      </c>
      <c r="F4886" t="s">
        <v>58</v>
      </c>
      <c r="G4886" t="s">
        <v>90</v>
      </c>
      <c r="H4886">
        <v>13.9</v>
      </c>
      <c r="I4886">
        <v>2554</v>
      </c>
      <c r="J4886">
        <v>87.9</v>
      </c>
      <c r="K4886">
        <v>8</v>
      </c>
      <c r="L4886" t="s">
        <v>44</v>
      </c>
      <c r="M4886" t="s">
        <v>60</v>
      </c>
      <c r="N4886">
        <v>65706</v>
      </c>
      <c r="O4886" t="s">
        <v>175</v>
      </c>
      <c r="P4886" t="s">
        <v>70</v>
      </c>
      <c r="Q4886">
        <v>83.03</v>
      </c>
      <c r="R4886">
        <v>5664</v>
      </c>
      <c r="S4886">
        <v>2587.2199999999998</v>
      </c>
      <c r="T4886">
        <v>10857.47</v>
      </c>
      <c r="U4886" t="str">
        <f>TEXT(Table1[[#This Row],[Booking_Date]],"mmm")</f>
        <v>Apr</v>
      </c>
      <c r="V4886">
        <f>YEAR(Table1[[#This Row],[Booking_Date]])</f>
        <v>2024</v>
      </c>
      <c r="W4886" t="s">
        <v>75</v>
      </c>
      <c r="X4886" t="str">
        <f>IF(Table1[[#This Row],[Freight_Cost]]&gt;50000,"High","Low")</f>
        <v>High</v>
      </c>
      <c r="Y4886" s="5" t="str">
        <f>IF(Table1[[#This Row],[Profit]]&gt;10000,"Good","Average")</f>
        <v>Good</v>
      </c>
      <c r="Z4886" s="5" t="str" cm="1">
        <f t="array" ref="Z4886">_xlfn.IFS(K4886&lt;=5,"Excellent",K4886&lt;=10,"Good",TRUE,"Delayed")</f>
        <v>Good</v>
      </c>
      <c r="AA4886" s="5" t="str">
        <f>_xlfn.XLOOKUP(Table1[[#This Row],[Shipment_ID]],A:A,E:E)</f>
        <v>ONE</v>
      </c>
      <c r="AB4886" s="5">
        <f t="shared" si="76"/>
        <v>10857.47</v>
      </c>
    </row>
    <row r="4887" spans="1:28">
      <c r="A4887" t="s">
        <v>5081</v>
      </c>
      <c r="B4887" s="1">
        <v>45336</v>
      </c>
      <c r="C4887" t="s">
        <v>115</v>
      </c>
      <c r="D4887" t="s">
        <v>82</v>
      </c>
      <c r="E4887" t="s">
        <v>57</v>
      </c>
      <c r="F4887" t="s">
        <v>32</v>
      </c>
      <c r="G4887" t="s">
        <v>43</v>
      </c>
      <c r="H4887">
        <v>26.91</v>
      </c>
      <c r="I4887">
        <v>1358</v>
      </c>
      <c r="J4887">
        <v>87.66</v>
      </c>
      <c r="K4887">
        <v>4</v>
      </c>
      <c r="L4887" t="s">
        <v>34</v>
      </c>
      <c r="M4887" t="s">
        <v>45</v>
      </c>
      <c r="N4887">
        <v>57534.2</v>
      </c>
      <c r="O4887" t="s">
        <v>189</v>
      </c>
      <c r="P4887" t="s">
        <v>54</v>
      </c>
      <c r="Q4887">
        <v>85.04</v>
      </c>
      <c r="R4887">
        <v>3792.4</v>
      </c>
      <c r="S4887">
        <v>1606.11</v>
      </c>
      <c r="T4887">
        <v>9025.5400000000009</v>
      </c>
      <c r="U4887" t="str">
        <f>TEXT(Table1[[#This Row],[Booking_Date]],"mmm")</f>
        <v>Feb</v>
      </c>
      <c r="V4887">
        <f>YEAR(Table1[[#This Row],[Booking_Date]])</f>
        <v>2024</v>
      </c>
      <c r="W4887" t="s">
        <v>38</v>
      </c>
      <c r="X4887" t="str">
        <f>IF(Table1[[#This Row],[Freight_Cost]]&gt;50000,"High","Low")</f>
        <v>High</v>
      </c>
      <c r="Y4887" s="5" t="str">
        <f>IF(Table1[[#This Row],[Profit]]&gt;10000,"Good","Average")</f>
        <v>Average</v>
      </c>
      <c r="Z4887" s="5" t="str" cm="1">
        <f t="array" ref="Z4887">_xlfn.IFS(K4887&lt;=5,"Excellent",K4887&lt;=10,"Good",TRUE,"Delayed")</f>
        <v>Excellent</v>
      </c>
      <c r="AA4887" s="5" t="str">
        <f>_xlfn.XLOOKUP(Table1[[#This Row],[Shipment_ID]],A:A,E:E)</f>
        <v>Evergreen</v>
      </c>
      <c r="AB4887" s="5">
        <f t="shared" si="76"/>
        <v>9025.5400000000009</v>
      </c>
    </row>
    <row r="4888" spans="1:28">
      <c r="A4888" t="s">
        <v>5082</v>
      </c>
      <c r="B4888" s="1">
        <v>46040</v>
      </c>
      <c r="C4888" t="s">
        <v>40</v>
      </c>
      <c r="D4888" t="s">
        <v>30</v>
      </c>
      <c r="E4888" t="s">
        <v>31</v>
      </c>
      <c r="F4888" t="s">
        <v>32</v>
      </c>
      <c r="G4888" t="s">
        <v>90</v>
      </c>
      <c r="H4888">
        <v>27.66</v>
      </c>
      <c r="I4888">
        <v>1610</v>
      </c>
      <c r="J4888">
        <v>96.28</v>
      </c>
      <c r="K4888">
        <v>6</v>
      </c>
      <c r="L4888" t="s">
        <v>34</v>
      </c>
      <c r="M4888" t="s">
        <v>60</v>
      </c>
      <c r="N4888">
        <v>60767.6</v>
      </c>
      <c r="O4888" t="s">
        <v>483</v>
      </c>
      <c r="P4888" t="s">
        <v>37</v>
      </c>
      <c r="Q4888">
        <v>87.87</v>
      </c>
      <c r="R4888">
        <v>4326.3999999999996</v>
      </c>
      <c r="S4888">
        <v>3766.26</v>
      </c>
      <c r="T4888">
        <v>10618.74</v>
      </c>
      <c r="U4888" t="str">
        <f>TEXT(Table1[[#This Row],[Booking_Date]],"mmm")</f>
        <v>Jan</v>
      </c>
      <c r="V4888">
        <f>YEAR(Table1[[#This Row],[Booking_Date]])</f>
        <v>2026</v>
      </c>
      <c r="W4888" t="s">
        <v>38</v>
      </c>
      <c r="X4888" t="str">
        <f>IF(Table1[[#This Row],[Freight_Cost]]&gt;50000,"High","Low")</f>
        <v>High</v>
      </c>
      <c r="Y4888" s="5" t="str">
        <f>IF(Table1[[#This Row],[Profit]]&gt;10000,"Good","Average")</f>
        <v>Good</v>
      </c>
      <c r="Z4888" s="5" t="str" cm="1">
        <f t="array" ref="Z4888">_xlfn.IFS(K4888&lt;=5,"Excellent",K4888&lt;=10,"Good",TRUE,"Delayed")</f>
        <v>Good</v>
      </c>
      <c r="AA4888" s="5" t="str">
        <f>_xlfn.XLOOKUP(Table1[[#This Row],[Shipment_ID]],A:A,E:E)</f>
        <v>Hapag-Lloyd</v>
      </c>
      <c r="AB4888" s="5">
        <f t="shared" si="76"/>
        <v>10618.74</v>
      </c>
    </row>
    <row r="4889" spans="1:28">
      <c r="A4889" t="s">
        <v>5083</v>
      </c>
      <c r="B4889" s="1">
        <v>45328</v>
      </c>
      <c r="C4889" t="s">
        <v>115</v>
      </c>
      <c r="D4889" t="s">
        <v>30</v>
      </c>
      <c r="E4889" t="s">
        <v>99</v>
      </c>
      <c r="F4889" t="s">
        <v>32</v>
      </c>
      <c r="G4889" t="s">
        <v>52</v>
      </c>
      <c r="H4889">
        <v>17.34</v>
      </c>
      <c r="I4889">
        <v>1730</v>
      </c>
      <c r="J4889">
        <v>94.74</v>
      </c>
      <c r="K4889">
        <v>5</v>
      </c>
      <c r="L4889" t="s">
        <v>68</v>
      </c>
      <c r="M4889" t="s">
        <v>60</v>
      </c>
      <c r="N4889">
        <v>50234.8</v>
      </c>
      <c r="O4889" t="s">
        <v>189</v>
      </c>
      <c r="P4889" t="s">
        <v>54</v>
      </c>
      <c r="Q4889">
        <v>87.25</v>
      </c>
      <c r="R4889">
        <v>4153.6000000000004</v>
      </c>
      <c r="S4889">
        <v>4089.51</v>
      </c>
      <c r="T4889">
        <v>6798.07</v>
      </c>
      <c r="U4889" t="str">
        <f>TEXT(Table1[[#This Row],[Booking_Date]],"mmm")</f>
        <v>Feb</v>
      </c>
      <c r="V4889">
        <f>YEAR(Table1[[#This Row],[Booking_Date]])</f>
        <v>2024</v>
      </c>
      <c r="W4889" t="s">
        <v>38</v>
      </c>
      <c r="X4889" t="str">
        <f>IF(Table1[[#This Row],[Freight_Cost]]&gt;50000,"High","Low")</f>
        <v>High</v>
      </c>
      <c r="Y4889" s="5" t="str">
        <f>IF(Table1[[#This Row],[Profit]]&gt;10000,"Good","Average")</f>
        <v>Average</v>
      </c>
      <c r="Z4889" s="5" t="str" cm="1">
        <f t="array" ref="Z4889">_xlfn.IFS(K4889&lt;=5,"Excellent",K4889&lt;=10,"Good",TRUE,"Delayed")</f>
        <v>Excellent</v>
      </c>
      <c r="AA4889" s="5" t="str">
        <f>_xlfn.XLOOKUP(Table1[[#This Row],[Shipment_ID]],A:A,E:E)</f>
        <v>ONE</v>
      </c>
      <c r="AB4889" s="5">
        <f t="shared" si="76"/>
        <v>6798.07</v>
      </c>
    </row>
    <row r="4890" spans="1:28">
      <c r="A4890" t="s">
        <v>5084</v>
      </c>
      <c r="B4890" s="1">
        <v>45449</v>
      </c>
      <c r="C4890" t="s">
        <v>50</v>
      </c>
      <c r="D4890" t="s">
        <v>51</v>
      </c>
      <c r="E4890" t="s">
        <v>31</v>
      </c>
      <c r="F4890" t="s">
        <v>32</v>
      </c>
      <c r="G4890" t="s">
        <v>52</v>
      </c>
      <c r="H4890">
        <v>21.92</v>
      </c>
      <c r="I4890">
        <v>2584</v>
      </c>
      <c r="J4890">
        <v>86.04</v>
      </c>
      <c r="K4890">
        <v>7</v>
      </c>
      <c r="L4890" t="s">
        <v>44</v>
      </c>
      <c r="M4890" t="s">
        <v>60</v>
      </c>
      <c r="N4890">
        <v>61060.800000000003</v>
      </c>
      <c r="O4890" t="s">
        <v>175</v>
      </c>
      <c r="P4890" t="s">
        <v>78</v>
      </c>
      <c r="Q4890">
        <v>82.83</v>
      </c>
      <c r="R4890">
        <v>6044.8</v>
      </c>
      <c r="S4890">
        <v>2001.25</v>
      </c>
      <c r="T4890">
        <v>8232.1200000000008</v>
      </c>
      <c r="U4890" t="str">
        <f>TEXT(Table1[[#This Row],[Booking_Date]],"mmm")</f>
        <v>Jun</v>
      </c>
      <c r="V4890">
        <f>YEAR(Table1[[#This Row],[Booking_Date]])</f>
        <v>2024</v>
      </c>
      <c r="W4890" t="s">
        <v>75</v>
      </c>
      <c r="X4890" t="str">
        <f>IF(Table1[[#This Row],[Freight_Cost]]&gt;50000,"High","Low")</f>
        <v>High</v>
      </c>
      <c r="Y4890" s="5" t="str">
        <f>IF(Table1[[#This Row],[Profit]]&gt;10000,"Good","Average")</f>
        <v>Average</v>
      </c>
      <c r="Z4890" s="5" t="str" cm="1">
        <f t="array" ref="Z4890">_xlfn.IFS(K4890&lt;=5,"Excellent",K4890&lt;=10,"Good",TRUE,"Delayed")</f>
        <v>Good</v>
      </c>
      <c r="AA4890" s="5" t="str">
        <f>_xlfn.XLOOKUP(Table1[[#This Row],[Shipment_ID]],A:A,E:E)</f>
        <v>Hapag-Lloyd</v>
      </c>
      <c r="AB4890" s="5">
        <f t="shared" si="76"/>
        <v>8232.1200000000008</v>
      </c>
    </row>
    <row r="4891" spans="1:28">
      <c r="A4891" t="s">
        <v>5085</v>
      </c>
      <c r="B4891" s="1">
        <v>45917</v>
      </c>
      <c r="C4891" t="s">
        <v>115</v>
      </c>
      <c r="D4891" t="s">
        <v>56</v>
      </c>
      <c r="E4891" t="s">
        <v>57</v>
      </c>
      <c r="F4891" t="s">
        <v>32</v>
      </c>
      <c r="G4891" t="s">
        <v>90</v>
      </c>
      <c r="H4891">
        <v>19.649999999999999</v>
      </c>
      <c r="I4891">
        <v>1220</v>
      </c>
      <c r="J4891">
        <v>103.66</v>
      </c>
      <c r="K4891">
        <v>4</v>
      </c>
      <c r="L4891" t="s">
        <v>68</v>
      </c>
      <c r="M4891" t="s">
        <v>45</v>
      </c>
      <c r="N4891">
        <v>48764.2</v>
      </c>
      <c r="O4891" t="s">
        <v>514</v>
      </c>
      <c r="P4891" t="s">
        <v>62</v>
      </c>
      <c r="Q4891">
        <v>87.11</v>
      </c>
      <c r="R4891">
        <v>3226</v>
      </c>
      <c r="S4891">
        <v>1667</v>
      </c>
      <c r="T4891">
        <v>7730.14</v>
      </c>
      <c r="U4891" t="str">
        <f>TEXT(Table1[[#This Row],[Booking_Date]],"mmm")</f>
        <v>Sep</v>
      </c>
      <c r="V4891">
        <f>YEAR(Table1[[#This Row],[Booking_Date]])</f>
        <v>2025</v>
      </c>
      <c r="W4891" t="s">
        <v>48</v>
      </c>
      <c r="X4891" t="str">
        <f>IF(Table1[[#This Row],[Freight_Cost]]&gt;50000,"High","Low")</f>
        <v>Low</v>
      </c>
      <c r="Y4891" s="5" t="str">
        <f>IF(Table1[[#This Row],[Profit]]&gt;10000,"Good","Average")</f>
        <v>Average</v>
      </c>
      <c r="Z4891" s="5" t="str" cm="1">
        <f t="array" ref="Z4891">_xlfn.IFS(K4891&lt;=5,"Excellent",K4891&lt;=10,"Good",TRUE,"Delayed")</f>
        <v>Excellent</v>
      </c>
      <c r="AA4891" s="5" t="str">
        <f>_xlfn.XLOOKUP(Table1[[#This Row],[Shipment_ID]],A:A,E:E)</f>
        <v>Evergreen</v>
      </c>
      <c r="AB4891" s="5">
        <f t="shared" si="76"/>
        <v>7730.14</v>
      </c>
    </row>
    <row r="4892" spans="1:28">
      <c r="A4892" t="s">
        <v>5086</v>
      </c>
      <c r="B4892" s="1">
        <v>45655</v>
      </c>
      <c r="C4892" t="s">
        <v>115</v>
      </c>
      <c r="D4892" t="s">
        <v>30</v>
      </c>
      <c r="E4892" t="s">
        <v>42</v>
      </c>
      <c r="F4892" t="s">
        <v>32</v>
      </c>
      <c r="G4892" t="s">
        <v>90</v>
      </c>
      <c r="H4892">
        <v>27.3</v>
      </c>
      <c r="I4892">
        <v>2285</v>
      </c>
      <c r="J4892">
        <v>93.47</v>
      </c>
      <c r="K4892">
        <v>6</v>
      </c>
      <c r="L4892" t="s">
        <v>68</v>
      </c>
      <c r="M4892" t="s">
        <v>60</v>
      </c>
      <c r="N4892">
        <v>65706.399999999994</v>
      </c>
      <c r="O4892" t="s">
        <v>483</v>
      </c>
      <c r="P4892" t="s">
        <v>62</v>
      </c>
      <c r="Q4892">
        <v>86.22</v>
      </c>
      <c r="R4892">
        <v>5662</v>
      </c>
      <c r="S4892">
        <v>4926.97</v>
      </c>
      <c r="T4892">
        <v>8913.08</v>
      </c>
      <c r="U4892" t="str">
        <f>TEXT(Table1[[#This Row],[Booking_Date]],"mmm")</f>
        <v>Dec</v>
      </c>
      <c r="V4892">
        <f>YEAR(Table1[[#This Row],[Booking_Date]])</f>
        <v>2024</v>
      </c>
      <c r="W4892" t="s">
        <v>104</v>
      </c>
      <c r="X4892" t="str">
        <f>IF(Table1[[#This Row],[Freight_Cost]]&gt;50000,"High","Low")</f>
        <v>High</v>
      </c>
      <c r="Y4892" s="5" t="str">
        <f>IF(Table1[[#This Row],[Profit]]&gt;10000,"Good","Average")</f>
        <v>Average</v>
      </c>
      <c r="Z4892" s="5" t="str" cm="1">
        <f t="array" ref="Z4892">_xlfn.IFS(K4892&lt;=5,"Excellent",K4892&lt;=10,"Good",TRUE,"Delayed")</f>
        <v>Good</v>
      </c>
      <c r="AA4892" s="5" t="str">
        <f>_xlfn.XLOOKUP(Table1[[#This Row],[Shipment_ID]],A:A,E:E)</f>
        <v>CMA CGM</v>
      </c>
      <c r="AB4892" s="5">
        <f t="shared" si="76"/>
        <v>8913.08</v>
      </c>
    </row>
    <row r="4893" spans="1:28">
      <c r="A4893" t="s">
        <v>5087</v>
      </c>
      <c r="B4893" s="1">
        <v>45795</v>
      </c>
      <c r="C4893" t="s">
        <v>89</v>
      </c>
      <c r="D4893" t="s">
        <v>30</v>
      </c>
      <c r="E4893" t="s">
        <v>83</v>
      </c>
      <c r="F4893" t="s">
        <v>32</v>
      </c>
      <c r="G4893" t="s">
        <v>90</v>
      </c>
      <c r="H4893">
        <v>17.239999999999998</v>
      </c>
      <c r="I4893">
        <v>1897</v>
      </c>
      <c r="J4893">
        <v>104.86</v>
      </c>
      <c r="K4893">
        <v>5</v>
      </c>
      <c r="L4893" t="s">
        <v>68</v>
      </c>
      <c r="M4893" t="s">
        <v>35</v>
      </c>
      <c r="N4893">
        <v>57363.199999999997</v>
      </c>
      <c r="O4893" t="s">
        <v>593</v>
      </c>
      <c r="P4893" t="s">
        <v>62</v>
      </c>
      <c r="Q4893">
        <v>88.81</v>
      </c>
      <c r="R4893">
        <v>4483.6000000000004</v>
      </c>
      <c r="S4893">
        <v>2354.25</v>
      </c>
      <c r="T4893">
        <v>7447.78</v>
      </c>
      <c r="U4893" t="str">
        <f>TEXT(Table1[[#This Row],[Booking_Date]],"mmm")</f>
        <v>May</v>
      </c>
      <c r="V4893">
        <f>YEAR(Table1[[#This Row],[Booking_Date]])</f>
        <v>2025</v>
      </c>
      <c r="W4893" t="s">
        <v>75</v>
      </c>
      <c r="X4893" t="str">
        <f>IF(Table1[[#This Row],[Freight_Cost]]&gt;50000,"High","Low")</f>
        <v>High</v>
      </c>
      <c r="Y4893" s="5" t="str">
        <f>IF(Table1[[#This Row],[Profit]]&gt;10000,"Good","Average")</f>
        <v>Average</v>
      </c>
      <c r="Z4893" s="5" t="str" cm="1">
        <f t="array" ref="Z4893">_xlfn.IFS(K4893&lt;=5,"Excellent",K4893&lt;=10,"Good",TRUE,"Delayed")</f>
        <v>Excellent</v>
      </c>
      <c r="AA4893" s="5" t="str">
        <f>_xlfn.XLOOKUP(Table1[[#This Row],[Shipment_ID]],A:A,E:E)</f>
        <v>MSC</v>
      </c>
      <c r="AB4893" s="5">
        <f t="shared" si="76"/>
        <v>7447.78</v>
      </c>
    </row>
    <row r="4894" spans="1:28">
      <c r="A4894" t="s">
        <v>5088</v>
      </c>
      <c r="B4894" s="1">
        <v>45422</v>
      </c>
      <c r="C4894" t="s">
        <v>89</v>
      </c>
      <c r="D4894" t="s">
        <v>30</v>
      </c>
      <c r="E4894" t="s">
        <v>83</v>
      </c>
      <c r="F4894" t="s">
        <v>58</v>
      </c>
      <c r="G4894" t="s">
        <v>90</v>
      </c>
      <c r="H4894">
        <v>27.51</v>
      </c>
      <c r="I4894">
        <v>1652</v>
      </c>
      <c r="J4894">
        <v>98.09</v>
      </c>
      <c r="K4894">
        <v>5</v>
      </c>
      <c r="L4894" t="s">
        <v>34</v>
      </c>
      <c r="M4894" t="s">
        <v>35</v>
      </c>
      <c r="N4894">
        <v>77353.8</v>
      </c>
      <c r="O4894" t="s">
        <v>122</v>
      </c>
      <c r="P4894" t="s">
        <v>54</v>
      </c>
      <c r="Q4894">
        <v>84.11</v>
      </c>
      <c r="R4894">
        <v>4404.3999999999996</v>
      </c>
      <c r="S4894">
        <v>3573.21</v>
      </c>
      <c r="T4894">
        <v>7846.29</v>
      </c>
      <c r="U4894" t="str">
        <f>TEXT(Table1[[#This Row],[Booking_Date]],"mmm")</f>
        <v>May</v>
      </c>
      <c r="V4894">
        <f>YEAR(Table1[[#This Row],[Booking_Date]])</f>
        <v>2024</v>
      </c>
      <c r="W4894" t="s">
        <v>75</v>
      </c>
      <c r="X4894" t="str">
        <f>IF(Table1[[#This Row],[Freight_Cost]]&gt;50000,"High","Low")</f>
        <v>High</v>
      </c>
      <c r="Y4894" s="5" t="str">
        <f>IF(Table1[[#This Row],[Profit]]&gt;10000,"Good","Average")</f>
        <v>Average</v>
      </c>
      <c r="Z4894" s="5" t="str" cm="1">
        <f t="array" ref="Z4894">_xlfn.IFS(K4894&lt;=5,"Excellent",K4894&lt;=10,"Good",TRUE,"Delayed")</f>
        <v>Excellent</v>
      </c>
      <c r="AA4894" s="5" t="str">
        <f>_xlfn.XLOOKUP(Table1[[#This Row],[Shipment_ID]],A:A,E:E)</f>
        <v>MSC</v>
      </c>
      <c r="AB4894" s="5">
        <f t="shared" si="76"/>
        <v>7846.29</v>
      </c>
    </row>
    <row r="4895" spans="1:28">
      <c r="A4895" t="s">
        <v>5089</v>
      </c>
      <c r="B4895" s="1">
        <v>45487</v>
      </c>
      <c r="C4895" t="s">
        <v>29</v>
      </c>
      <c r="D4895" t="s">
        <v>51</v>
      </c>
      <c r="E4895" t="s">
        <v>102</v>
      </c>
      <c r="F4895" t="s">
        <v>32</v>
      </c>
      <c r="G4895" t="s">
        <v>67</v>
      </c>
      <c r="H4895">
        <v>21.11</v>
      </c>
      <c r="I4895">
        <v>722</v>
      </c>
      <c r="J4895">
        <v>91.59</v>
      </c>
      <c r="K4895">
        <v>3</v>
      </c>
      <c r="L4895" t="s">
        <v>68</v>
      </c>
      <c r="M4895" t="s">
        <v>45</v>
      </c>
      <c r="N4895">
        <v>42653.8</v>
      </c>
      <c r="O4895" t="s">
        <v>354</v>
      </c>
      <c r="P4895" t="s">
        <v>62</v>
      </c>
      <c r="Q4895">
        <v>81.93</v>
      </c>
      <c r="R4895">
        <v>2288.4</v>
      </c>
      <c r="S4895">
        <v>1822.11</v>
      </c>
      <c r="T4895">
        <v>5432.31</v>
      </c>
      <c r="U4895" t="str">
        <f>TEXT(Table1[[#This Row],[Booking_Date]],"mmm")</f>
        <v>Jul</v>
      </c>
      <c r="V4895">
        <f>YEAR(Table1[[#This Row],[Booking_Date]])</f>
        <v>2024</v>
      </c>
      <c r="W4895" t="s">
        <v>48</v>
      </c>
      <c r="X4895" t="str">
        <f>IF(Table1[[#This Row],[Freight_Cost]]&gt;50000,"High","Low")</f>
        <v>Low</v>
      </c>
      <c r="Y4895" s="5" t="str">
        <f>IF(Table1[[#This Row],[Profit]]&gt;10000,"Good","Average")</f>
        <v>Average</v>
      </c>
      <c r="Z4895" s="5" t="str" cm="1">
        <f t="array" ref="Z4895">_xlfn.IFS(K4895&lt;=5,"Excellent",K4895&lt;=10,"Good",TRUE,"Delayed")</f>
        <v>Excellent</v>
      </c>
      <c r="AA4895" s="5" t="str">
        <f>_xlfn.XLOOKUP(Table1[[#This Row],[Shipment_ID]],A:A,E:E)</f>
        <v>Maersk</v>
      </c>
      <c r="AB4895" s="5">
        <f t="shared" si="76"/>
        <v>5432.31</v>
      </c>
    </row>
    <row r="4896" spans="1:28">
      <c r="A4896" t="s">
        <v>5090</v>
      </c>
      <c r="B4896" s="1">
        <v>45344</v>
      </c>
      <c r="C4896" t="s">
        <v>64</v>
      </c>
      <c r="D4896" t="s">
        <v>30</v>
      </c>
      <c r="E4896" t="s">
        <v>66</v>
      </c>
      <c r="F4896" t="s">
        <v>58</v>
      </c>
      <c r="G4896" t="s">
        <v>67</v>
      </c>
      <c r="H4896">
        <v>18.75</v>
      </c>
      <c r="I4896">
        <v>1813</v>
      </c>
      <c r="J4896">
        <v>99.13</v>
      </c>
      <c r="K4896">
        <v>6</v>
      </c>
      <c r="L4896" t="s">
        <v>68</v>
      </c>
      <c r="M4896" t="s">
        <v>60</v>
      </c>
      <c r="N4896">
        <v>65026.6</v>
      </c>
      <c r="O4896" t="s">
        <v>283</v>
      </c>
      <c r="P4896" t="s">
        <v>54</v>
      </c>
      <c r="Q4896">
        <v>84.86</v>
      </c>
      <c r="R4896">
        <v>4376</v>
      </c>
      <c r="S4896">
        <v>1861.24</v>
      </c>
      <c r="T4896">
        <v>11254.74</v>
      </c>
      <c r="U4896" t="str">
        <f>TEXT(Table1[[#This Row],[Booking_Date]],"mmm")</f>
        <v>Feb</v>
      </c>
      <c r="V4896">
        <f>YEAR(Table1[[#This Row],[Booking_Date]])</f>
        <v>2024</v>
      </c>
      <c r="W4896" t="s">
        <v>38</v>
      </c>
      <c r="X4896" t="str">
        <f>IF(Table1[[#This Row],[Freight_Cost]]&gt;50000,"High","Low")</f>
        <v>High</v>
      </c>
      <c r="Y4896" s="5" t="str">
        <f>IF(Table1[[#This Row],[Profit]]&gt;10000,"Good","Average")</f>
        <v>Good</v>
      </c>
      <c r="Z4896" s="5" t="str" cm="1">
        <f t="array" ref="Z4896">_xlfn.IFS(K4896&lt;=5,"Excellent",K4896&lt;=10,"Good",TRUE,"Delayed")</f>
        <v>Good</v>
      </c>
      <c r="AA4896" s="5" t="str">
        <f>_xlfn.XLOOKUP(Table1[[#This Row],[Shipment_ID]],A:A,E:E)</f>
        <v>COSCO</v>
      </c>
      <c r="AB4896" s="5">
        <f t="shared" si="76"/>
        <v>11254.74</v>
      </c>
    </row>
    <row r="4897" spans="1:28">
      <c r="A4897" t="s">
        <v>5091</v>
      </c>
      <c r="B4897" s="1">
        <v>45849</v>
      </c>
      <c r="C4897" t="s">
        <v>29</v>
      </c>
      <c r="D4897" t="s">
        <v>30</v>
      </c>
      <c r="E4897" t="s">
        <v>42</v>
      </c>
      <c r="F4897" t="s">
        <v>58</v>
      </c>
      <c r="G4897" t="s">
        <v>52</v>
      </c>
      <c r="H4897">
        <v>13.89</v>
      </c>
      <c r="I4897">
        <v>1570</v>
      </c>
      <c r="J4897">
        <v>94.23</v>
      </c>
      <c r="K4897">
        <v>5</v>
      </c>
      <c r="L4897" t="s">
        <v>34</v>
      </c>
      <c r="M4897" t="s">
        <v>35</v>
      </c>
      <c r="N4897">
        <v>63648.6</v>
      </c>
      <c r="O4897" t="s">
        <v>287</v>
      </c>
      <c r="P4897" t="s">
        <v>70</v>
      </c>
      <c r="Q4897">
        <v>84.88</v>
      </c>
      <c r="R4897">
        <v>3695.6</v>
      </c>
      <c r="S4897">
        <v>3713.98</v>
      </c>
      <c r="T4897">
        <v>9185.92</v>
      </c>
      <c r="U4897" t="str">
        <f>TEXT(Table1[[#This Row],[Booking_Date]],"mmm")</f>
        <v>Jul</v>
      </c>
      <c r="V4897">
        <f>YEAR(Table1[[#This Row],[Booking_Date]])</f>
        <v>2025</v>
      </c>
      <c r="W4897" t="s">
        <v>48</v>
      </c>
      <c r="X4897" t="str">
        <f>IF(Table1[[#This Row],[Freight_Cost]]&gt;50000,"High","Low")</f>
        <v>High</v>
      </c>
      <c r="Y4897" s="5" t="str">
        <f>IF(Table1[[#This Row],[Profit]]&gt;10000,"Good","Average")</f>
        <v>Average</v>
      </c>
      <c r="Z4897" s="5" t="str" cm="1">
        <f t="array" ref="Z4897">_xlfn.IFS(K4897&lt;=5,"Excellent",K4897&lt;=10,"Good",TRUE,"Delayed")</f>
        <v>Excellent</v>
      </c>
      <c r="AA4897" s="5" t="str">
        <f>_xlfn.XLOOKUP(Table1[[#This Row],[Shipment_ID]],A:A,E:E)</f>
        <v>CMA CGM</v>
      </c>
      <c r="AB4897" s="5">
        <f t="shared" si="76"/>
        <v>9185.92</v>
      </c>
    </row>
    <row r="4898" spans="1:28">
      <c r="A4898" t="s">
        <v>5092</v>
      </c>
      <c r="B4898" s="1">
        <v>45961</v>
      </c>
      <c r="C4898" t="s">
        <v>64</v>
      </c>
      <c r="D4898" t="s">
        <v>72</v>
      </c>
      <c r="E4898" t="s">
        <v>83</v>
      </c>
      <c r="F4898" t="s">
        <v>32</v>
      </c>
      <c r="G4898" t="s">
        <v>33</v>
      </c>
      <c r="H4898">
        <v>16.670000000000002</v>
      </c>
      <c r="I4898">
        <v>852</v>
      </c>
      <c r="J4898">
        <v>86.32</v>
      </c>
      <c r="K4898">
        <v>3</v>
      </c>
      <c r="L4898" t="s">
        <v>34</v>
      </c>
      <c r="M4898" t="s">
        <v>35</v>
      </c>
      <c r="N4898">
        <v>44585.4</v>
      </c>
      <c r="O4898" t="s">
        <v>262</v>
      </c>
      <c r="P4898" t="s">
        <v>47</v>
      </c>
      <c r="Q4898">
        <v>84.24</v>
      </c>
      <c r="R4898">
        <v>2370.8000000000002</v>
      </c>
      <c r="S4898">
        <v>3158.85</v>
      </c>
      <c r="T4898">
        <v>7886.61</v>
      </c>
      <c r="U4898" t="str">
        <f>TEXT(Table1[[#This Row],[Booking_Date]],"mmm")</f>
        <v>Oct</v>
      </c>
      <c r="V4898">
        <f>YEAR(Table1[[#This Row],[Booking_Date]])</f>
        <v>2025</v>
      </c>
      <c r="W4898" t="s">
        <v>104</v>
      </c>
      <c r="X4898" t="str">
        <f>IF(Table1[[#This Row],[Freight_Cost]]&gt;50000,"High","Low")</f>
        <v>Low</v>
      </c>
      <c r="Y4898" s="5" t="str">
        <f>IF(Table1[[#This Row],[Profit]]&gt;10000,"Good","Average")</f>
        <v>Average</v>
      </c>
      <c r="Z4898" s="5" t="str" cm="1">
        <f t="array" ref="Z4898">_xlfn.IFS(K4898&lt;=5,"Excellent",K4898&lt;=10,"Good",TRUE,"Delayed")</f>
        <v>Excellent</v>
      </c>
      <c r="AA4898" s="5" t="str">
        <f>_xlfn.XLOOKUP(Table1[[#This Row],[Shipment_ID]],A:A,E:E)</f>
        <v>MSC</v>
      </c>
      <c r="AB4898" s="5">
        <f t="shared" si="76"/>
        <v>7886.61</v>
      </c>
    </row>
    <row r="4899" spans="1:28">
      <c r="A4899" t="s">
        <v>5093</v>
      </c>
      <c r="B4899" s="1">
        <v>45826</v>
      </c>
      <c r="C4899" t="s">
        <v>115</v>
      </c>
      <c r="D4899" t="s">
        <v>30</v>
      </c>
      <c r="E4899" t="s">
        <v>42</v>
      </c>
      <c r="F4899" t="s">
        <v>58</v>
      </c>
      <c r="G4899" t="s">
        <v>90</v>
      </c>
      <c r="H4899">
        <v>20.82</v>
      </c>
      <c r="I4899">
        <v>504</v>
      </c>
      <c r="J4899">
        <v>93.32</v>
      </c>
      <c r="K4899">
        <v>2</v>
      </c>
      <c r="L4899" t="s">
        <v>34</v>
      </c>
      <c r="M4899" t="s">
        <v>60</v>
      </c>
      <c r="N4899">
        <v>52984.4</v>
      </c>
      <c r="O4899" t="s">
        <v>593</v>
      </c>
      <c r="P4899" t="s">
        <v>37</v>
      </c>
      <c r="Q4899">
        <v>84.15</v>
      </c>
      <c r="R4899">
        <v>1840.8</v>
      </c>
      <c r="S4899">
        <v>3723.23</v>
      </c>
      <c r="T4899">
        <v>7406.11</v>
      </c>
      <c r="U4899" t="str">
        <f>TEXT(Table1[[#This Row],[Booking_Date]],"mmm")</f>
        <v>Jun</v>
      </c>
      <c r="V4899">
        <f>YEAR(Table1[[#This Row],[Booking_Date]])</f>
        <v>2025</v>
      </c>
      <c r="W4899" t="s">
        <v>75</v>
      </c>
      <c r="X4899" t="str">
        <f>IF(Table1[[#This Row],[Freight_Cost]]&gt;50000,"High","Low")</f>
        <v>High</v>
      </c>
      <c r="Y4899" s="5" t="str">
        <f>IF(Table1[[#This Row],[Profit]]&gt;10000,"Good","Average")</f>
        <v>Average</v>
      </c>
      <c r="Z4899" s="5" t="str" cm="1">
        <f t="array" ref="Z4899">_xlfn.IFS(K4899&lt;=5,"Excellent",K4899&lt;=10,"Good",TRUE,"Delayed")</f>
        <v>Excellent</v>
      </c>
      <c r="AA4899" s="5" t="str">
        <f>_xlfn.XLOOKUP(Table1[[#This Row],[Shipment_ID]],A:A,E:E)</f>
        <v>CMA CGM</v>
      </c>
      <c r="AB4899" s="5">
        <f t="shared" si="76"/>
        <v>7406.11</v>
      </c>
    </row>
    <row r="4900" spans="1:28">
      <c r="A4900" t="s">
        <v>5094</v>
      </c>
      <c r="B4900" s="1">
        <v>45456</v>
      </c>
      <c r="C4900" t="s">
        <v>40</v>
      </c>
      <c r="D4900" t="s">
        <v>65</v>
      </c>
      <c r="E4900" t="s">
        <v>102</v>
      </c>
      <c r="F4900" t="s">
        <v>58</v>
      </c>
      <c r="G4900" t="s">
        <v>67</v>
      </c>
      <c r="H4900">
        <v>22.62</v>
      </c>
      <c r="I4900">
        <v>390</v>
      </c>
      <c r="J4900">
        <v>101.64</v>
      </c>
      <c r="K4900">
        <v>2</v>
      </c>
      <c r="L4900" t="s">
        <v>34</v>
      </c>
      <c r="M4900" t="s">
        <v>45</v>
      </c>
      <c r="N4900">
        <v>55734.8</v>
      </c>
      <c r="O4900" t="s">
        <v>53</v>
      </c>
      <c r="P4900" t="s">
        <v>47</v>
      </c>
      <c r="Q4900">
        <v>85.63</v>
      </c>
      <c r="R4900">
        <v>1684.8</v>
      </c>
      <c r="S4900">
        <v>4351.29</v>
      </c>
      <c r="T4900">
        <v>9543.69</v>
      </c>
      <c r="U4900" t="str">
        <f>TEXT(Table1[[#This Row],[Booking_Date]],"mmm")</f>
        <v>Jun</v>
      </c>
      <c r="V4900">
        <f>YEAR(Table1[[#This Row],[Booking_Date]])</f>
        <v>2024</v>
      </c>
      <c r="W4900" t="s">
        <v>75</v>
      </c>
      <c r="X4900" t="str">
        <f>IF(Table1[[#This Row],[Freight_Cost]]&gt;50000,"High","Low")</f>
        <v>High</v>
      </c>
      <c r="Y4900" s="5" t="str">
        <f>IF(Table1[[#This Row],[Profit]]&gt;10000,"Good","Average")</f>
        <v>Average</v>
      </c>
      <c r="Z4900" s="5" t="str" cm="1">
        <f t="array" ref="Z4900">_xlfn.IFS(K4900&lt;=5,"Excellent",K4900&lt;=10,"Good",TRUE,"Delayed")</f>
        <v>Excellent</v>
      </c>
      <c r="AA4900" s="5" t="str">
        <f>_xlfn.XLOOKUP(Table1[[#This Row],[Shipment_ID]],A:A,E:E)</f>
        <v>Maersk</v>
      </c>
      <c r="AB4900" s="5">
        <f t="shared" si="76"/>
        <v>9543.69</v>
      </c>
    </row>
    <row r="4901" spans="1:28">
      <c r="A4901" t="s">
        <v>5095</v>
      </c>
      <c r="B4901" s="1">
        <v>45457</v>
      </c>
      <c r="C4901" t="s">
        <v>115</v>
      </c>
      <c r="D4901" t="s">
        <v>30</v>
      </c>
      <c r="E4901" t="s">
        <v>99</v>
      </c>
      <c r="F4901" t="s">
        <v>58</v>
      </c>
      <c r="G4901" t="s">
        <v>52</v>
      </c>
      <c r="H4901">
        <v>12.58</v>
      </c>
      <c r="I4901">
        <v>574</v>
      </c>
      <c r="J4901">
        <v>97.84</v>
      </c>
      <c r="K4901">
        <v>2</v>
      </c>
      <c r="L4901" t="s">
        <v>44</v>
      </c>
      <c r="M4901" t="s">
        <v>35</v>
      </c>
      <c r="N4901">
        <v>45950.8</v>
      </c>
      <c r="O4901" t="s">
        <v>113</v>
      </c>
      <c r="P4901" t="s">
        <v>70</v>
      </c>
      <c r="Q4901">
        <v>84.53</v>
      </c>
      <c r="R4901">
        <v>1651.2</v>
      </c>
      <c r="S4901">
        <v>2062.16</v>
      </c>
      <c r="T4901">
        <v>5559.69</v>
      </c>
      <c r="U4901" t="str">
        <f>TEXT(Table1[[#This Row],[Booking_Date]],"mmm")</f>
        <v>Jun</v>
      </c>
      <c r="V4901">
        <f>YEAR(Table1[[#This Row],[Booking_Date]])</f>
        <v>2024</v>
      </c>
      <c r="W4901" t="s">
        <v>75</v>
      </c>
      <c r="X4901" t="str">
        <f>IF(Table1[[#This Row],[Freight_Cost]]&gt;50000,"High","Low")</f>
        <v>Low</v>
      </c>
      <c r="Y4901" s="5" t="str">
        <f>IF(Table1[[#This Row],[Profit]]&gt;10000,"Good","Average")</f>
        <v>Average</v>
      </c>
      <c r="Z4901" s="5" t="str" cm="1">
        <f t="array" ref="Z4901">_xlfn.IFS(K4901&lt;=5,"Excellent",K4901&lt;=10,"Good",TRUE,"Delayed")</f>
        <v>Excellent</v>
      </c>
      <c r="AA4901" s="5" t="str">
        <f>_xlfn.XLOOKUP(Table1[[#This Row],[Shipment_ID]],A:A,E:E)</f>
        <v>ONE</v>
      </c>
      <c r="AB4901" s="5">
        <f t="shared" si="76"/>
        <v>5559.69</v>
      </c>
    </row>
    <row r="4902" spans="1:28">
      <c r="A4902" t="s">
        <v>5096</v>
      </c>
      <c r="B4902" s="1">
        <v>45367</v>
      </c>
      <c r="C4902" t="s">
        <v>115</v>
      </c>
      <c r="D4902" t="s">
        <v>65</v>
      </c>
      <c r="E4902" t="s">
        <v>57</v>
      </c>
      <c r="F4902" t="s">
        <v>58</v>
      </c>
      <c r="G4902" t="s">
        <v>67</v>
      </c>
      <c r="H4902">
        <v>24.99</v>
      </c>
      <c r="I4902">
        <v>1094</v>
      </c>
      <c r="J4902">
        <v>100.18</v>
      </c>
      <c r="K4902">
        <v>4</v>
      </c>
      <c r="L4902" t="s">
        <v>34</v>
      </c>
      <c r="M4902" t="s">
        <v>45</v>
      </c>
      <c r="N4902">
        <v>66140.600000000006</v>
      </c>
      <c r="O4902" t="s">
        <v>292</v>
      </c>
      <c r="P4902" t="s">
        <v>78</v>
      </c>
      <c r="Q4902">
        <v>85.34</v>
      </c>
      <c r="R4902">
        <v>3187.6</v>
      </c>
      <c r="S4902">
        <v>4225.1899999999996</v>
      </c>
      <c r="T4902">
        <v>10791.09</v>
      </c>
      <c r="U4902" t="str">
        <f>TEXT(Table1[[#This Row],[Booking_Date]],"mmm")</f>
        <v>Mar</v>
      </c>
      <c r="V4902">
        <f>YEAR(Table1[[#This Row],[Booking_Date]])</f>
        <v>2024</v>
      </c>
      <c r="W4902" t="s">
        <v>38</v>
      </c>
      <c r="X4902" t="str">
        <f>IF(Table1[[#This Row],[Freight_Cost]]&gt;50000,"High","Low")</f>
        <v>High</v>
      </c>
      <c r="Y4902" s="5" t="str">
        <f>IF(Table1[[#This Row],[Profit]]&gt;10000,"Good","Average")</f>
        <v>Good</v>
      </c>
      <c r="Z4902" s="5" t="str" cm="1">
        <f t="array" ref="Z4902">_xlfn.IFS(K4902&lt;=5,"Excellent",K4902&lt;=10,"Good",TRUE,"Delayed")</f>
        <v>Excellent</v>
      </c>
      <c r="AA4902" s="5" t="str">
        <f>_xlfn.XLOOKUP(Table1[[#This Row],[Shipment_ID]],A:A,E:E)</f>
        <v>Evergreen</v>
      </c>
      <c r="AB4902" s="5">
        <f t="shared" si="76"/>
        <v>10791.09</v>
      </c>
    </row>
    <row r="4903" spans="1:28">
      <c r="A4903" t="s">
        <v>5097</v>
      </c>
      <c r="B4903" s="1">
        <v>45718</v>
      </c>
      <c r="C4903" t="s">
        <v>50</v>
      </c>
      <c r="D4903" t="s">
        <v>41</v>
      </c>
      <c r="E4903" t="s">
        <v>83</v>
      </c>
      <c r="F4903" t="s">
        <v>32</v>
      </c>
      <c r="G4903" t="s">
        <v>43</v>
      </c>
      <c r="H4903">
        <v>10.4</v>
      </c>
      <c r="I4903">
        <v>589</v>
      </c>
      <c r="J4903">
        <v>93.3</v>
      </c>
      <c r="K4903">
        <v>2</v>
      </c>
      <c r="L4903" t="s">
        <v>34</v>
      </c>
      <c r="M4903" t="s">
        <v>35</v>
      </c>
      <c r="N4903">
        <v>36624</v>
      </c>
      <c r="O4903" t="s">
        <v>113</v>
      </c>
      <c r="P4903" t="s">
        <v>62</v>
      </c>
      <c r="Q4903">
        <v>86.63</v>
      </c>
      <c r="R4903">
        <v>1594</v>
      </c>
      <c r="S4903">
        <v>2580.9499999999998</v>
      </c>
      <c r="T4903">
        <v>6212.64</v>
      </c>
      <c r="U4903" t="str">
        <f>TEXT(Table1[[#This Row],[Booking_Date]],"mmm")</f>
        <v>Mar</v>
      </c>
      <c r="V4903">
        <f>YEAR(Table1[[#This Row],[Booking_Date]])</f>
        <v>2025</v>
      </c>
      <c r="W4903" t="s">
        <v>38</v>
      </c>
      <c r="X4903" t="str">
        <f>IF(Table1[[#This Row],[Freight_Cost]]&gt;50000,"High","Low")</f>
        <v>Low</v>
      </c>
      <c r="Y4903" s="5" t="str">
        <f>IF(Table1[[#This Row],[Profit]]&gt;10000,"Good","Average")</f>
        <v>Average</v>
      </c>
      <c r="Z4903" s="5" t="str" cm="1">
        <f t="array" ref="Z4903">_xlfn.IFS(K4903&lt;=5,"Excellent",K4903&lt;=10,"Good",TRUE,"Delayed")</f>
        <v>Excellent</v>
      </c>
      <c r="AA4903" s="5" t="str">
        <f>_xlfn.XLOOKUP(Table1[[#This Row],[Shipment_ID]],A:A,E:E)</f>
        <v>MSC</v>
      </c>
      <c r="AB4903" s="5">
        <f t="shared" si="76"/>
        <v>6212.64</v>
      </c>
    </row>
    <row r="4904" spans="1:28">
      <c r="A4904" t="s">
        <v>5098</v>
      </c>
      <c r="B4904" s="1">
        <v>45710</v>
      </c>
      <c r="C4904" t="s">
        <v>50</v>
      </c>
      <c r="D4904" t="s">
        <v>65</v>
      </c>
      <c r="E4904" t="s">
        <v>57</v>
      </c>
      <c r="F4904" t="s">
        <v>58</v>
      </c>
      <c r="G4904" t="s">
        <v>84</v>
      </c>
      <c r="H4904">
        <v>14.63</v>
      </c>
      <c r="I4904">
        <v>2218</v>
      </c>
      <c r="J4904">
        <v>88.01</v>
      </c>
      <c r="K4904">
        <v>5</v>
      </c>
      <c r="L4904" t="s">
        <v>34</v>
      </c>
      <c r="M4904" t="s">
        <v>35</v>
      </c>
      <c r="N4904">
        <v>71344.2</v>
      </c>
      <c r="O4904" t="s">
        <v>292</v>
      </c>
      <c r="P4904" t="s">
        <v>62</v>
      </c>
      <c r="Q4904">
        <v>88.91</v>
      </c>
      <c r="R4904">
        <v>5021.2</v>
      </c>
      <c r="S4904">
        <v>3491.07</v>
      </c>
      <c r="T4904">
        <v>9396.6</v>
      </c>
      <c r="U4904" t="str">
        <f>TEXT(Table1[[#This Row],[Booking_Date]],"mmm")</f>
        <v>Feb</v>
      </c>
      <c r="V4904">
        <f>YEAR(Table1[[#This Row],[Booking_Date]])</f>
        <v>2025</v>
      </c>
      <c r="W4904" t="s">
        <v>38</v>
      </c>
      <c r="X4904" t="str">
        <f>IF(Table1[[#This Row],[Freight_Cost]]&gt;50000,"High","Low")</f>
        <v>High</v>
      </c>
      <c r="Y4904" s="5" t="str">
        <f>IF(Table1[[#This Row],[Profit]]&gt;10000,"Good","Average")</f>
        <v>Average</v>
      </c>
      <c r="Z4904" s="5" t="str" cm="1">
        <f t="array" ref="Z4904">_xlfn.IFS(K4904&lt;=5,"Excellent",K4904&lt;=10,"Good",TRUE,"Delayed")</f>
        <v>Excellent</v>
      </c>
      <c r="AA4904" s="5" t="str">
        <f>_xlfn.XLOOKUP(Table1[[#This Row],[Shipment_ID]],A:A,E:E)</f>
        <v>Evergreen</v>
      </c>
      <c r="AB4904" s="5">
        <f t="shared" si="76"/>
        <v>9396.6</v>
      </c>
    </row>
    <row r="4905" spans="1:28">
      <c r="A4905" t="s">
        <v>5099</v>
      </c>
      <c r="B4905" s="1">
        <v>46102</v>
      </c>
      <c r="C4905" t="s">
        <v>40</v>
      </c>
      <c r="D4905" t="s">
        <v>65</v>
      </c>
      <c r="E4905" t="s">
        <v>57</v>
      </c>
      <c r="F4905" t="s">
        <v>32</v>
      </c>
      <c r="G4905" t="s">
        <v>90</v>
      </c>
      <c r="H4905">
        <v>14.37</v>
      </c>
      <c r="I4905">
        <v>1724</v>
      </c>
      <c r="J4905">
        <v>91.84</v>
      </c>
      <c r="K4905">
        <v>4</v>
      </c>
      <c r="L4905" t="s">
        <v>44</v>
      </c>
      <c r="M4905" t="s">
        <v>45</v>
      </c>
      <c r="N4905">
        <v>46141.8</v>
      </c>
      <c r="O4905" t="s">
        <v>180</v>
      </c>
      <c r="P4905" t="s">
        <v>62</v>
      </c>
      <c r="Q4905">
        <v>84.52</v>
      </c>
      <c r="R4905">
        <v>4022.8</v>
      </c>
      <c r="S4905">
        <v>4212.8900000000003</v>
      </c>
      <c r="T4905">
        <v>4989.43</v>
      </c>
      <c r="U4905" t="str">
        <f>TEXT(Table1[[#This Row],[Booking_Date]],"mmm")</f>
        <v>Mar</v>
      </c>
      <c r="V4905">
        <f>YEAR(Table1[[#This Row],[Booking_Date]])</f>
        <v>2026</v>
      </c>
      <c r="W4905" t="s">
        <v>38</v>
      </c>
      <c r="X4905" t="str">
        <f>IF(Table1[[#This Row],[Freight_Cost]]&gt;50000,"High","Low")</f>
        <v>Low</v>
      </c>
      <c r="Y4905" s="5" t="str">
        <f>IF(Table1[[#This Row],[Profit]]&gt;10000,"Good","Average")</f>
        <v>Average</v>
      </c>
      <c r="Z4905" s="5" t="str" cm="1">
        <f t="array" ref="Z4905">_xlfn.IFS(K4905&lt;=5,"Excellent",K4905&lt;=10,"Good",TRUE,"Delayed")</f>
        <v>Excellent</v>
      </c>
      <c r="AA4905" s="5" t="str">
        <f>_xlfn.XLOOKUP(Table1[[#This Row],[Shipment_ID]],A:A,E:E)</f>
        <v>Evergreen</v>
      </c>
      <c r="AB4905" s="5">
        <f t="shared" si="76"/>
        <v>4989.43</v>
      </c>
    </row>
    <row r="4906" spans="1:28">
      <c r="A4906" t="s">
        <v>5100</v>
      </c>
      <c r="B4906" s="1">
        <v>45603</v>
      </c>
      <c r="C4906" t="s">
        <v>64</v>
      </c>
      <c r="D4906" t="s">
        <v>108</v>
      </c>
      <c r="E4906" t="s">
        <v>83</v>
      </c>
      <c r="F4906" t="s">
        <v>58</v>
      </c>
      <c r="G4906" t="s">
        <v>43</v>
      </c>
      <c r="H4906">
        <v>14.56</v>
      </c>
      <c r="I4906">
        <v>1022</v>
      </c>
      <c r="J4906">
        <v>88.34</v>
      </c>
      <c r="K4906">
        <v>4</v>
      </c>
      <c r="L4906" t="s">
        <v>44</v>
      </c>
      <c r="M4906" t="s">
        <v>60</v>
      </c>
      <c r="N4906">
        <v>47968.800000000003</v>
      </c>
      <c r="O4906" t="s">
        <v>368</v>
      </c>
      <c r="P4906" t="s">
        <v>54</v>
      </c>
      <c r="Q4906">
        <v>82.09</v>
      </c>
      <c r="R4906">
        <v>2626.4</v>
      </c>
      <c r="S4906">
        <v>2715.94</v>
      </c>
      <c r="T4906">
        <v>7519.34</v>
      </c>
      <c r="U4906" t="str">
        <f>TEXT(Table1[[#This Row],[Booking_Date]],"mmm")</f>
        <v>Nov</v>
      </c>
      <c r="V4906">
        <f>YEAR(Table1[[#This Row],[Booking_Date]])</f>
        <v>2024</v>
      </c>
      <c r="W4906" t="s">
        <v>104</v>
      </c>
      <c r="X4906" t="str">
        <f>IF(Table1[[#This Row],[Freight_Cost]]&gt;50000,"High","Low")</f>
        <v>Low</v>
      </c>
      <c r="Y4906" s="5" t="str">
        <f>IF(Table1[[#This Row],[Profit]]&gt;10000,"Good","Average")</f>
        <v>Average</v>
      </c>
      <c r="Z4906" s="5" t="str" cm="1">
        <f t="array" ref="Z4906">_xlfn.IFS(K4906&lt;=5,"Excellent",K4906&lt;=10,"Good",TRUE,"Delayed")</f>
        <v>Excellent</v>
      </c>
      <c r="AA4906" s="5" t="str">
        <f>_xlfn.XLOOKUP(Table1[[#This Row],[Shipment_ID]],A:A,E:E)</f>
        <v>MSC</v>
      </c>
      <c r="AB4906" s="5">
        <f t="shared" si="76"/>
        <v>7519.34</v>
      </c>
    </row>
    <row r="4907" spans="1:28">
      <c r="A4907" t="s">
        <v>5101</v>
      </c>
      <c r="B4907" s="1">
        <v>45887</v>
      </c>
      <c r="C4907" t="s">
        <v>121</v>
      </c>
      <c r="D4907" t="s">
        <v>65</v>
      </c>
      <c r="E4907" t="s">
        <v>31</v>
      </c>
      <c r="F4907" t="s">
        <v>32</v>
      </c>
      <c r="G4907" t="s">
        <v>33</v>
      </c>
      <c r="H4907">
        <v>22.5</v>
      </c>
      <c r="I4907">
        <v>806</v>
      </c>
      <c r="J4907">
        <v>92.71</v>
      </c>
      <c r="K4907">
        <v>3</v>
      </c>
      <c r="L4907" t="s">
        <v>44</v>
      </c>
      <c r="M4907" t="s">
        <v>35</v>
      </c>
      <c r="N4907">
        <v>45047.199999999997</v>
      </c>
      <c r="O4907" t="s">
        <v>158</v>
      </c>
      <c r="P4907" t="s">
        <v>54</v>
      </c>
      <c r="Q4907">
        <v>83.73</v>
      </c>
      <c r="R4907">
        <v>2512</v>
      </c>
      <c r="S4907">
        <v>3258.79</v>
      </c>
      <c r="T4907">
        <v>6403.97</v>
      </c>
      <c r="U4907" t="str">
        <f>TEXT(Table1[[#This Row],[Booking_Date]],"mmm")</f>
        <v>Aug</v>
      </c>
      <c r="V4907">
        <f>YEAR(Table1[[#This Row],[Booking_Date]])</f>
        <v>2025</v>
      </c>
      <c r="W4907" t="s">
        <v>48</v>
      </c>
      <c r="X4907" t="str">
        <f>IF(Table1[[#This Row],[Freight_Cost]]&gt;50000,"High","Low")</f>
        <v>Low</v>
      </c>
      <c r="Y4907" s="5" t="str">
        <f>IF(Table1[[#This Row],[Profit]]&gt;10000,"Good","Average")</f>
        <v>Average</v>
      </c>
      <c r="Z4907" s="5" t="str" cm="1">
        <f t="array" ref="Z4907">_xlfn.IFS(K4907&lt;=5,"Excellent",K4907&lt;=10,"Good",TRUE,"Delayed")</f>
        <v>Excellent</v>
      </c>
      <c r="AA4907" s="5" t="str">
        <f>_xlfn.XLOOKUP(Table1[[#This Row],[Shipment_ID]],A:A,E:E)</f>
        <v>Hapag-Lloyd</v>
      </c>
      <c r="AB4907" s="5">
        <f t="shared" si="76"/>
        <v>6403.97</v>
      </c>
    </row>
    <row r="4908" spans="1:28">
      <c r="A4908" t="s">
        <v>5102</v>
      </c>
      <c r="B4908" s="1">
        <v>45336</v>
      </c>
      <c r="C4908" t="s">
        <v>29</v>
      </c>
      <c r="D4908" t="s">
        <v>82</v>
      </c>
      <c r="E4908" t="s">
        <v>31</v>
      </c>
      <c r="F4908" t="s">
        <v>58</v>
      </c>
      <c r="G4908" t="s">
        <v>67</v>
      </c>
      <c r="H4908">
        <v>19.78</v>
      </c>
      <c r="I4908">
        <v>1386</v>
      </c>
      <c r="J4908">
        <v>87.24</v>
      </c>
      <c r="K4908">
        <v>5</v>
      </c>
      <c r="L4908" t="s">
        <v>44</v>
      </c>
      <c r="M4908" t="s">
        <v>35</v>
      </c>
      <c r="N4908">
        <v>60902.8</v>
      </c>
      <c r="O4908" t="s">
        <v>240</v>
      </c>
      <c r="P4908" t="s">
        <v>70</v>
      </c>
      <c r="Q4908">
        <v>85.1</v>
      </c>
      <c r="R4908">
        <v>3563.2</v>
      </c>
      <c r="S4908">
        <v>2889.49</v>
      </c>
      <c r="T4908">
        <v>6919.37</v>
      </c>
      <c r="U4908" t="str">
        <f>TEXT(Table1[[#This Row],[Booking_Date]],"mmm")</f>
        <v>Feb</v>
      </c>
      <c r="V4908">
        <f>YEAR(Table1[[#This Row],[Booking_Date]])</f>
        <v>2024</v>
      </c>
      <c r="W4908" t="s">
        <v>38</v>
      </c>
      <c r="X4908" t="str">
        <f>IF(Table1[[#This Row],[Freight_Cost]]&gt;50000,"High","Low")</f>
        <v>High</v>
      </c>
      <c r="Y4908" s="5" t="str">
        <f>IF(Table1[[#This Row],[Profit]]&gt;10000,"Good","Average")</f>
        <v>Average</v>
      </c>
      <c r="Z4908" s="5" t="str" cm="1">
        <f t="array" ref="Z4908">_xlfn.IFS(K4908&lt;=5,"Excellent",K4908&lt;=10,"Good",TRUE,"Delayed")</f>
        <v>Excellent</v>
      </c>
      <c r="AA4908" s="5" t="str">
        <f>_xlfn.XLOOKUP(Table1[[#This Row],[Shipment_ID]],A:A,E:E)</f>
        <v>Hapag-Lloyd</v>
      </c>
      <c r="AB4908" s="5">
        <f t="shared" si="76"/>
        <v>6919.37</v>
      </c>
    </row>
    <row r="4909" spans="1:28">
      <c r="A4909" t="s">
        <v>5103</v>
      </c>
      <c r="B4909" s="1">
        <v>45729</v>
      </c>
      <c r="C4909" t="s">
        <v>40</v>
      </c>
      <c r="D4909" t="s">
        <v>30</v>
      </c>
      <c r="E4909" t="s">
        <v>99</v>
      </c>
      <c r="F4909" t="s">
        <v>32</v>
      </c>
      <c r="G4909" t="s">
        <v>90</v>
      </c>
      <c r="H4909">
        <v>19.579999999999998</v>
      </c>
      <c r="I4909">
        <v>1780</v>
      </c>
      <c r="J4909">
        <v>87.55</v>
      </c>
      <c r="K4909">
        <v>5</v>
      </c>
      <c r="L4909" t="s">
        <v>68</v>
      </c>
      <c r="M4909" t="s">
        <v>45</v>
      </c>
      <c r="N4909">
        <v>53488</v>
      </c>
      <c r="O4909" t="s">
        <v>272</v>
      </c>
      <c r="P4909" t="s">
        <v>54</v>
      </c>
      <c r="Q4909">
        <v>84.94</v>
      </c>
      <c r="R4909">
        <v>4343.2</v>
      </c>
      <c r="S4909">
        <v>4612.1899999999996</v>
      </c>
      <c r="T4909">
        <v>4950.45</v>
      </c>
      <c r="U4909" t="str">
        <f>TEXT(Table1[[#This Row],[Booking_Date]],"mmm")</f>
        <v>Mar</v>
      </c>
      <c r="V4909">
        <f>YEAR(Table1[[#This Row],[Booking_Date]])</f>
        <v>2025</v>
      </c>
      <c r="W4909" t="s">
        <v>38</v>
      </c>
      <c r="X4909" t="str">
        <f>IF(Table1[[#This Row],[Freight_Cost]]&gt;50000,"High","Low")</f>
        <v>High</v>
      </c>
      <c r="Y4909" s="5" t="str">
        <f>IF(Table1[[#This Row],[Profit]]&gt;10000,"Good","Average")</f>
        <v>Average</v>
      </c>
      <c r="Z4909" s="5" t="str" cm="1">
        <f t="array" ref="Z4909">_xlfn.IFS(K4909&lt;=5,"Excellent",K4909&lt;=10,"Good",TRUE,"Delayed")</f>
        <v>Excellent</v>
      </c>
      <c r="AA4909" s="5" t="str">
        <f>_xlfn.XLOOKUP(Table1[[#This Row],[Shipment_ID]],A:A,E:E)</f>
        <v>ONE</v>
      </c>
      <c r="AB4909" s="5">
        <f t="shared" si="76"/>
        <v>4950.45</v>
      </c>
    </row>
    <row r="4910" spans="1:28">
      <c r="A4910" t="s">
        <v>5104</v>
      </c>
      <c r="B4910" s="1">
        <v>45407</v>
      </c>
      <c r="C4910" t="s">
        <v>115</v>
      </c>
      <c r="D4910" t="s">
        <v>56</v>
      </c>
      <c r="E4910" t="s">
        <v>57</v>
      </c>
      <c r="F4910" t="s">
        <v>32</v>
      </c>
      <c r="G4910" t="s">
        <v>67</v>
      </c>
      <c r="H4910">
        <v>15.38</v>
      </c>
      <c r="I4910">
        <v>1975</v>
      </c>
      <c r="J4910">
        <v>95.58</v>
      </c>
      <c r="K4910">
        <v>5</v>
      </c>
      <c r="L4910" t="s">
        <v>34</v>
      </c>
      <c r="M4910" t="s">
        <v>60</v>
      </c>
      <c r="N4910">
        <v>54011.6</v>
      </c>
      <c r="O4910" t="s">
        <v>180</v>
      </c>
      <c r="P4910" t="s">
        <v>47</v>
      </c>
      <c r="Q4910">
        <v>87.07</v>
      </c>
      <c r="R4910">
        <v>4565.2</v>
      </c>
      <c r="S4910">
        <v>4764.4799999999996</v>
      </c>
      <c r="T4910">
        <v>5392.39</v>
      </c>
      <c r="U4910" t="str">
        <f>TEXT(Table1[[#This Row],[Booking_Date]],"mmm")</f>
        <v>Apr</v>
      </c>
      <c r="V4910">
        <f>YEAR(Table1[[#This Row],[Booking_Date]])</f>
        <v>2024</v>
      </c>
      <c r="W4910" t="s">
        <v>75</v>
      </c>
      <c r="X4910" t="str">
        <f>IF(Table1[[#This Row],[Freight_Cost]]&gt;50000,"High","Low")</f>
        <v>High</v>
      </c>
      <c r="Y4910" s="5" t="str">
        <f>IF(Table1[[#This Row],[Profit]]&gt;10000,"Good","Average")</f>
        <v>Average</v>
      </c>
      <c r="Z4910" s="5" t="str" cm="1">
        <f t="array" ref="Z4910">_xlfn.IFS(K4910&lt;=5,"Excellent",K4910&lt;=10,"Good",TRUE,"Delayed")</f>
        <v>Excellent</v>
      </c>
      <c r="AA4910" s="5" t="str">
        <f>_xlfn.XLOOKUP(Table1[[#This Row],[Shipment_ID]],A:A,E:E)</f>
        <v>Evergreen</v>
      </c>
      <c r="AB4910" s="5">
        <f t="shared" si="76"/>
        <v>5392.39</v>
      </c>
    </row>
    <row r="4911" spans="1:28">
      <c r="A4911" t="s">
        <v>5105</v>
      </c>
      <c r="B4911" s="1">
        <v>45697</v>
      </c>
      <c r="C4911" t="s">
        <v>40</v>
      </c>
      <c r="D4911" t="s">
        <v>108</v>
      </c>
      <c r="E4911" t="s">
        <v>31</v>
      </c>
      <c r="F4911" t="s">
        <v>32</v>
      </c>
      <c r="G4911" t="s">
        <v>59</v>
      </c>
      <c r="H4911">
        <v>23.9</v>
      </c>
      <c r="I4911">
        <v>1891</v>
      </c>
      <c r="J4911">
        <v>85.94</v>
      </c>
      <c r="K4911">
        <v>6</v>
      </c>
      <c r="L4911" t="s">
        <v>34</v>
      </c>
      <c r="M4911" t="s">
        <v>35</v>
      </c>
      <c r="N4911">
        <v>63514.8</v>
      </c>
      <c r="O4911" t="s">
        <v>161</v>
      </c>
      <c r="P4911" t="s">
        <v>54</v>
      </c>
      <c r="Q4911">
        <v>86.37</v>
      </c>
      <c r="R4911">
        <v>4738</v>
      </c>
      <c r="S4911">
        <v>4123.74</v>
      </c>
      <c r="T4911">
        <v>8326.18</v>
      </c>
      <c r="U4911" t="str">
        <f>TEXT(Table1[[#This Row],[Booking_Date]],"mmm")</f>
        <v>Feb</v>
      </c>
      <c r="V4911">
        <f>YEAR(Table1[[#This Row],[Booking_Date]])</f>
        <v>2025</v>
      </c>
      <c r="W4911" t="s">
        <v>38</v>
      </c>
      <c r="X4911" t="str">
        <f>IF(Table1[[#This Row],[Freight_Cost]]&gt;50000,"High","Low")</f>
        <v>High</v>
      </c>
      <c r="Y4911" s="5" t="str">
        <f>IF(Table1[[#This Row],[Profit]]&gt;10000,"Good","Average")</f>
        <v>Average</v>
      </c>
      <c r="Z4911" s="5" t="str" cm="1">
        <f t="array" ref="Z4911">_xlfn.IFS(K4911&lt;=5,"Excellent",K4911&lt;=10,"Good",TRUE,"Delayed")</f>
        <v>Good</v>
      </c>
      <c r="AA4911" s="5" t="str">
        <f>_xlfn.XLOOKUP(Table1[[#This Row],[Shipment_ID]],A:A,E:E)</f>
        <v>Hapag-Lloyd</v>
      </c>
      <c r="AB4911" s="5">
        <f t="shared" si="76"/>
        <v>8326.18</v>
      </c>
    </row>
    <row r="4912" spans="1:28">
      <c r="A4912" t="s">
        <v>5106</v>
      </c>
      <c r="B4912" s="1">
        <v>45365</v>
      </c>
      <c r="C4912" t="s">
        <v>29</v>
      </c>
      <c r="D4912" t="s">
        <v>41</v>
      </c>
      <c r="E4912" t="s">
        <v>66</v>
      </c>
      <c r="F4912" t="s">
        <v>58</v>
      </c>
      <c r="G4912" t="s">
        <v>33</v>
      </c>
      <c r="H4912">
        <v>22.86</v>
      </c>
      <c r="I4912">
        <v>1398</v>
      </c>
      <c r="J4912">
        <v>88.77</v>
      </c>
      <c r="K4912">
        <v>3</v>
      </c>
      <c r="L4912" t="s">
        <v>68</v>
      </c>
      <c r="M4912" t="s">
        <v>35</v>
      </c>
      <c r="N4912">
        <v>66502.399999999994</v>
      </c>
      <c r="O4912" t="s">
        <v>232</v>
      </c>
      <c r="P4912" t="s">
        <v>70</v>
      </c>
      <c r="Q4912">
        <v>87.4</v>
      </c>
      <c r="R4912">
        <v>3710.4</v>
      </c>
      <c r="S4912">
        <v>3426.87</v>
      </c>
      <c r="T4912">
        <v>5766.24</v>
      </c>
      <c r="U4912" t="str">
        <f>TEXT(Table1[[#This Row],[Booking_Date]],"mmm")</f>
        <v>Mar</v>
      </c>
      <c r="V4912">
        <f>YEAR(Table1[[#This Row],[Booking_Date]])</f>
        <v>2024</v>
      </c>
      <c r="W4912" t="s">
        <v>38</v>
      </c>
      <c r="X4912" t="str">
        <f>IF(Table1[[#This Row],[Freight_Cost]]&gt;50000,"High","Low")</f>
        <v>High</v>
      </c>
      <c r="Y4912" s="5" t="str">
        <f>IF(Table1[[#This Row],[Profit]]&gt;10000,"Good","Average")</f>
        <v>Average</v>
      </c>
      <c r="Z4912" s="5" t="str" cm="1">
        <f t="array" ref="Z4912">_xlfn.IFS(K4912&lt;=5,"Excellent",K4912&lt;=10,"Good",TRUE,"Delayed")</f>
        <v>Excellent</v>
      </c>
      <c r="AA4912" s="5" t="str">
        <f>_xlfn.XLOOKUP(Table1[[#This Row],[Shipment_ID]],A:A,E:E)</f>
        <v>COSCO</v>
      </c>
      <c r="AB4912" s="5">
        <f t="shared" si="76"/>
        <v>5766.24</v>
      </c>
    </row>
    <row r="4913" spans="1:28">
      <c r="A4913" t="s">
        <v>5107</v>
      </c>
      <c r="B4913" s="1">
        <v>45591</v>
      </c>
      <c r="C4913" t="s">
        <v>29</v>
      </c>
      <c r="D4913" t="s">
        <v>56</v>
      </c>
      <c r="E4913" t="s">
        <v>66</v>
      </c>
      <c r="F4913" t="s">
        <v>32</v>
      </c>
      <c r="G4913" t="s">
        <v>43</v>
      </c>
      <c r="H4913">
        <v>10.57</v>
      </c>
      <c r="I4913">
        <v>959</v>
      </c>
      <c r="J4913">
        <v>96.17</v>
      </c>
      <c r="K4913">
        <v>2</v>
      </c>
      <c r="L4913" t="s">
        <v>68</v>
      </c>
      <c r="M4913" t="s">
        <v>45</v>
      </c>
      <c r="N4913">
        <v>36561.4</v>
      </c>
      <c r="O4913" t="s">
        <v>191</v>
      </c>
      <c r="P4913" t="s">
        <v>70</v>
      </c>
      <c r="Q4913">
        <v>83.58</v>
      </c>
      <c r="R4913">
        <v>2340.8000000000002</v>
      </c>
      <c r="S4913">
        <v>4618.3</v>
      </c>
      <c r="T4913">
        <v>2939.43</v>
      </c>
      <c r="U4913" t="str">
        <f>TEXT(Table1[[#This Row],[Booking_Date]],"mmm")</f>
        <v>Oct</v>
      </c>
      <c r="V4913">
        <f>YEAR(Table1[[#This Row],[Booking_Date]])</f>
        <v>2024</v>
      </c>
      <c r="W4913" t="s">
        <v>104</v>
      </c>
      <c r="X4913" t="str">
        <f>IF(Table1[[#This Row],[Freight_Cost]]&gt;50000,"High","Low")</f>
        <v>Low</v>
      </c>
      <c r="Y4913" s="5" t="str">
        <f>IF(Table1[[#This Row],[Profit]]&gt;10000,"Good","Average")</f>
        <v>Average</v>
      </c>
      <c r="Z4913" s="5" t="str" cm="1">
        <f t="array" ref="Z4913">_xlfn.IFS(K4913&lt;=5,"Excellent",K4913&lt;=10,"Good",TRUE,"Delayed")</f>
        <v>Excellent</v>
      </c>
      <c r="AA4913" s="5" t="str">
        <f>_xlfn.XLOOKUP(Table1[[#This Row],[Shipment_ID]],A:A,E:E)</f>
        <v>COSCO</v>
      </c>
      <c r="AB4913" s="5">
        <f t="shared" si="76"/>
        <v>2939.43</v>
      </c>
    </row>
    <row r="4914" spans="1:28">
      <c r="A4914" t="s">
        <v>5108</v>
      </c>
      <c r="B4914" s="1">
        <v>45551</v>
      </c>
      <c r="C4914" t="s">
        <v>50</v>
      </c>
      <c r="D4914" t="s">
        <v>30</v>
      </c>
      <c r="E4914" t="s">
        <v>42</v>
      </c>
      <c r="F4914" t="s">
        <v>58</v>
      </c>
      <c r="G4914" t="s">
        <v>52</v>
      </c>
      <c r="H4914">
        <v>10.07</v>
      </c>
      <c r="I4914">
        <v>2582</v>
      </c>
      <c r="J4914">
        <v>96.65</v>
      </c>
      <c r="K4914">
        <v>8</v>
      </c>
      <c r="L4914" t="s">
        <v>44</v>
      </c>
      <c r="M4914" t="s">
        <v>35</v>
      </c>
      <c r="N4914">
        <v>67645</v>
      </c>
      <c r="O4914" t="s">
        <v>436</v>
      </c>
      <c r="P4914" t="s">
        <v>78</v>
      </c>
      <c r="Q4914">
        <v>81.45</v>
      </c>
      <c r="R4914">
        <v>5566.8</v>
      </c>
      <c r="S4914">
        <v>2450.15</v>
      </c>
      <c r="T4914">
        <v>11488.8</v>
      </c>
      <c r="U4914" t="str">
        <f>TEXT(Table1[[#This Row],[Booking_Date]],"mmm")</f>
        <v>Sep</v>
      </c>
      <c r="V4914">
        <f>YEAR(Table1[[#This Row],[Booking_Date]])</f>
        <v>2024</v>
      </c>
      <c r="W4914" t="s">
        <v>48</v>
      </c>
      <c r="X4914" t="str">
        <f>IF(Table1[[#This Row],[Freight_Cost]]&gt;50000,"High","Low")</f>
        <v>High</v>
      </c>
      <c r="Y4914" s="5" t="str">
        <f>IF(Table1[[#This Row],[Profit]]&gt;10000,"Good","Average")</f>
        <v>Good</v>
      </c>
      <c r="Z4914" s="5" t="str" cm="1">
        <f t="array" ref="Z4914">_xlfn.IFS(K4914&lt;=5,"Excellent",K4914&lt;=10,"Good",TRUE,"Delayed")</f>
        <v>Good</v>
      </c>
      <c r="AA4914" s="5" t="str">
        <f>_xlfn.XLOOKUP(Table1[[#This Row],[Shipment_ID]],A:A,E:E)</f>
        <v>CMA CGM</v>
      </c>
      <c r="AB4914" s="5">
        <f t="shared" si="76"/>
        <v>11488.8</v>
      </c>
    </row>
    <row r="4915" spans="1:28">
      <c r="A4915" t="s">
        <v>5109</v>
      </c>
      <c r="B4915" s="1">
        <v>45938</v>
      </c>
      <c r="C4915" t="s">
        <v>64</v>
      </c>
      <c r="D4915" t="s">
        <v>30</v>
      </c>
      <c r="E4915" t="s">
        <v>99</v>
      </c>
      <c r="F4915" t="s">
        <v>58</v>
      </c>
      <c r="G4915" t="s">
        <v>59</v>
      </c>
      <c r="H4915">
        <v>13.87</v>
      </c>
      <c r="I4915">
        <v>1662</v>
      </c>
      <c r="J4915">
        <v>92.48</v>
      </c>
      <c r="K4915">
        <v>4</v>
      </c>
      <c r="L4915" t="s">
        <v>34</v>
      </c>
      <c r="M4915" t="s">
        <v>60</v>
      </c>
      <c r="N4915">
        <v>60524.6</v>
      </c>
      <c r="O4915" t="s">
        <v>158</v>
      </c>
      <c r="P4915" t="s">
        <v>70</v>
      </c>
      <c r="Q4915">
        <v>88.04</v>
      </c>
      <c r="R4915">
        <v>3878.8</v>
      </c>
      <c r="S4915">
        <v>1927.55</v>
      </c>
      <c r="T4915">
        <v>9205.56</v>
      </c>
      <c r="U4915" t="str">
        <f>TEXT(Table1[[#This Row],[Booking_Date]],"mmm")</f>
        <v>Oct</v>
      </c>
      <c r="V4915">
        <f>YEAR(Table1[[#This Row],[Booking_Date]])</f>
        <v>2025</v>
      </c>
      <c r="W4915" t="s">
        <v>104</v>
      </c>
      <c r="X4915" t="str">
        <f>IF(Table1[[#This Row],[Freight_Cost]]&gt;50000,"High","Low")</f>
        <v>High</v>
      </c>
      <c r="Y4915" s="5" t="str">
        <f>IF(Table1[[#This Row],[Profit]]&gt;10000,"Good","Average")</f>
        <v>Average</v>
      </c>
      <c r="Z4915" s="5" t="str" cm="1">
        <f t="array" ref="Z4915">_xlfn.IFS(K4915&lt;=5,"Excellent",K4915&lt;=10,"Good",TRUE,"Delayed")</f>
        <v>Excellent</v>
      </c>
      <c r="AA4915" s="5" t="str">
        <f>_xlfn.XLOOKUP(Table1[[#This Row],[Shipment_ID]],A:A,E:E)</f>
        <v>ONE</v>
      </c>
      <c r="AB4915" s="5">
        <f t="shared" si="76"/>
        <v>9205.56</v>
      </c>
    </row>
    <row r="4916" spans="1:28">
      <c r="A4916" t="s">
        <v>5110</v>
      </c>
      <c r="B4916" s="1">
        <v>45848</v>
      </c>
      <c r="C4916" t="s">
        <v>121</v>
      </c>
      <c r="D4916" t="s">
        <v>41</v>
      </c>
      <c r="E4916" t="s">
        <v>57</v>
      </c>
      <c r="F4916" t="s">
        <v>32</v>
      </c>
      <c r="G4916" t="s">
        <v>43</v>
      </c>
      <c r="H4916">
        <v>12.67</v>
      </c>
      <c r="I4916">
        <v>1992</v>
      </c>
      <c r="J4916">
        <v>88.9</v>
      </c>
      <c r="K4916">
        <v>5</v>
      </c>
      <c r="L4916" t="s">
        <v>68</v>
      </c>
      <c r="M4916" t="s">
        <v>35</v>
      </c>
      <c r="N4916">
        <v>52475</v>
      </c>
      <c r="O4916" t="s">
        <v>106</v>
      </c>
      <c r="P4916" t="s">
        <v>37</v>
      </c>
      <c r="Q4916">
        <v>86.7</v>
      </c>
      <c r="R4916">
        <v>4490.8</v>
      </c>
      <c r="S4916">
        <v>3105.91</v>
      </c>
      <c r="T4916">
        <v>4883.62</v>
      </c>
      <c r="U4916" t="str">
        <f>TEXT(Table1[[#This Row],[Booking_Date]],"mmm")</f>
        <v>Jul</v>
      </c>
      <c r="V4916">
        <f>YEAR(Table1[[#This Row],[Booking_Date]])</f>
        <v>2025</v>
      </c>
      <c r="W4916" t="s">
        <v>48</v>
      </c>
      <c r="X4916" t="str">
        <f>IF(Table1[[#This Row],[Freight_Cost]]&gt;50000,"High","Low")</f>
        <v>High</v>
      </c>
      <c r="Y4916" s="5" t="str">
        <f>IF(Table1[[#This Row],[Profit]]&gt;10000,"Good","Average")</f>
        <v>Average</v>
      </c>
      <c r="Z4916" s="5" t="str" cm="1">
        <f t="array" ref="Z4916">_xlfn.IFS(K4916&lt;=5,"Excellent",K4916&lt;=10,"Good",TRUE,"Delayed")</f>
        <v>Excellent</v>
      </c>
      <c r="AA4916" s="5" t="str">
        <f>_xlfn.XLOOKUP(Table1[[#This Row],[Shipment_ID]],A:A,E:E)</f>
        <v>Evergreen</v>
      </c>
      <c r="AB4916" s="5">
        <f t="shared" si="76"/>
        <v>4883.62</v>
      </c>
    </row>
    <row r="4917" spans="1:28">
      <c r="A4917" t="s">
        <v>5111</v>
      </c>
      <c r="B4917" s="1">
        <v>46187</v>
      </c>
      <c r="C4917" t="s">
        <v>29</v>
      </c>
      <c r="D4917" t="s">
        <v>82</v>
      </c>
      <c r="E4917" t="s">
        <v>42</v>
      </c>
      <c r="F4917" t="s">
        <v>58</v>
      </c>
      <c r="G4917" t="s">
        <v>33</v>
      </c>
      <c r="H4917">
        <v>24.27</v>
      </c>
      <c r="I4917">
        <v>1550</v>
      </c>
      <c r="J4917">
        <v>85.28</v>
      </c>
      <c r="K4917">
        <v>3</v>
      </c>
      <c r="L4917" t="s">
        <v>34</v>
      </c>
      <c r="M4917" t="s">
        <v>60</v>
      </c>
      <c r="N4917">
        <v>67676.600000000006</v>
      </c>
      <c r="O4917" t="s">
        <v>87</v>
      </c>
      <c r="P4917" t="s">
        <v>74</v>
      </c>
      <c r="Q4917">
        <v>88</v>
      </c>
      <c r="R4917">
        <v>4070.8</v>
      </c>
      <c r="S4917">
        <v>4326.42</v>
      </c>
      <c r="T4917">
        <v>9613.5499999999993</v>
      </c>
      <c r="U4917" t="str">
        <f>TEXT(Table1[[#This Row],[Booking_Date]],"mmm")</f>
        <v>Jun</v>
      </c>
      <c r="V4917">
        <f>YEAR(Table1[[#This Row],[Booking_Date]])</f>
        <v>2026</v>
      </c>
      <c r="W4917" t="s">
        <v>75</v>
      </c>
      <c r="X4917" t="str">
        <f>IF(Table1[[#This Row],[Freight_Cost]]&gt;50000,"High","Low")</f>
        <v>High</v>
      </c>
      <c r="Y4917" s="5" t="str">
        <f>IF(Table1[[#This Row],[Profit]]&gt;10000,"Good","Average")</f>
        <v>Average</v>
      </c>
      <c r="Z4917" s="5" t="str" cm="1">
        <f t="array" ref="Z4917">_xlfn.IFS(K4917&lt;=5,"Excellent",K4917&lt;=10,"Good",TRUE,"Delayed")</f>
        <v>Excellent</v>
      </c>
      <c r="AA4917" s="5" t="str">
        <f>_xlfn.XLOOKUP(Table1[[#This Row],[Shipment_ID]],A:A,E:E)</f>
        <v>CMA CGM</v>
      </c>
      <c r="AB4917" s="5">
        <f t="shared" si="76"/>
        <v>9613.5499999999993</v>
      </c>
    </row>
    <row r="4918" spans="1:28">
      <c r="A4918" t="s">
        <v>5112</v>
      </c>
      <c r="B4918" s="1">
        <v>46075</v>
      </c>
      <c r="C4918" t="s">
        <v>50</v>
      </c>
      <c r="D4918" t="s">
        <v>56</v>
      </c>
      <c r="E4918" t="s">
        <v>57</v>
      </c>
      <c r="F4918" t="s">
        <v>32</v>
      </c>
      <c r="G4918" t="s">
        <v>59</v>
      </c>
      <c r="H4918">
        <v>18.02</v>
      </c>
      <c r="I4918">
        <v>737</v>
      </c>
      <c r="J4918">
        <v>91.21</v>
      </c>
      <c r="K4918">
        <v>2</v>
      </c>
      <c r="L4918" t="s">
        <v>34</v>
      </c>
      <c r="M4918" t="s">
        <v>45</v>
      </c>
      <c r="N4918">
        <v>42507.199999999997</v>
      </c>
      <c r="O4918" t="s">
        <v>266</v>
      </c>
      <c r="P4918" t="s">
        <v>37</v>
      </c>
      <c r="Q4918">
        <v>83.58</v>
      </c>
      <c r="R4918">
        <v>2194.8000000000002</v>
      </c>
      <c r="S4918">
        <v>3630.56</v>
      </c>
      <c r="T4918">
        <v>4167.3</v>
      </c>
      <c r="U4918" t="str">
        <f>TEXT(Table1[[#This Row],[Booking_Date]],"mmm")</f>
        <v>Feb</v>
      </c>
      <c r="V4918">
        <f>YEAR(Table1[[#This Row],[Booking_Date]])</f>
        <v>2026</v>
      </c>
      <c r="W4918" t="s">
        <v>38</v>
      </c>
      <c r="X4918" t="str">
        <f>IF(Table1[[#This Row],[Freight_Cost]]&gt;50000,"High","Low")</f>
        <v>Low</v>
      </c>
      <c r="Y4918" s="5" t="str">
        <f>IF(Table1[[#This Row],[Profit]]&gt;10000,"Good","Average")</f>
        <v>Average</v>
      </c>
      <c r="Z4918" s="5" t="str" cm="1">
        <f t="array" ref="Z4918">_xlfn.IFS(K4918&lt;=5,"Excellent",K4918&lt;=10,"Good",TRUE,"Delayed")</f>
        <v>Excellent</v>
      </c>
      <c r="AA4918" s="5" t="str">
        <f>_xlfn.XLOOKUP(Table1[[#This Row],[Shipment_ID]],A:A,E:E)</f>
        <v>Evergreen</v>
      </c>
      <c r="AB4918" s="5">
        <f t="shared" si="76"/>
        <v>4167.3</v>
      </c>
    </row>
    <row r="4919" spans="1:28">
      <c r="A4919" t="s">
        <v>5113</v>
      </c>
      <c r="B4919" s="1">
        <v>45827</v>
      </c>
      <c r="C4919" t="s">
        <v>121</v>
      </c>
      <c r="D4919" t="s">
        <v>82</v>
      </c>
      <c r="E4919" t="s">
        <v>42</v>
      </c>
      <c r="F4919" t="s">
        <v>32</v>
      </c>
      <c r="G4919" t="s">
        <v>33</v>
      </c>
      <c r="H4919">
        <v>14.98</v>
      </c>
      <c r="I4919">
        <v>670</v>
      </c>
      <c r="J4919">
        <v>100.13</v>
      </c>
      <c r="K4919">
        <v>3</v>
      </c>
      <c r="L4919" t="s">
        <v>44</v>
      </c>
      <c r="M4919" t="s">
        <v>35</v>
      </c>
      <c r="N4919">
        <v>37537.599999999999</v>
      </c>
      <c r="O4919" t="s">
        <v>113</v>
      </c>
      <c r="P4919" t="s">
        <v>74</v>
      </c>
      <c r="Q4919">
        <v>83.54</v>
      </c>
      <c r="R4919">
        <v>1939.2</v>
      </c>
      <c r="S4919">
        <v>1796.6</v>
      </c>
      <c r="T4919">
        <v>3115.68</v>
      </c>
      <c r="U4919" t="str">
        <f>TEXT(Table1[[#This Row],[Booking_Date]],"mmm")</f>
        <v>Jun</v>
      </c>
      <c r="V4919">
        <f>YEAR(Table1[[#This Row],[Booking_Date]])</f>
        <v>2025</v>
      </c>
      <c r="W4919" t="s">
        <v>75</v>
      </c>
      <c r="X4919" t="str">
        <f>IF(Table1[[#This Row],[Freight_Cost]]&gt;50000,"High","Low")</f>
        <v>Low</v>
      </c>
      <c r="Y4919" s="5" t="str">
        <f>IF(Table1[[#This Row],[Profit]]&gt;10000,"Good","Average")</f>
        <v>Average</v>
      </c>
      <c r="Z4919" s="5" t="str" cm="1">
        <f t="array" ref="Z4919">_xlfn.IFS(K4919&lt;=5,"Excellent",K4919&lt;=10,"Good",TRUE,"Delayed")</f>
        <v>Excellent</v>
      </c>
      <c r="AA4919" s="5" t="str">
        <f>_xlfn.XLOOKUP(Table1[[#This Row],[Shipment_ID]],A:A,E:E)</f>
        <v>CMA CGM</v>
      </c>
      <c r="AB4919" s="5">
        <f t="shared" si="76"/>
        <v>3115.68</v>
      </c>
    </row>
    <row r="4920" spans="1:28">
      <c r="A4920" t="s">
        <v>5114</v>
      </c>
      <c r="B4920" s="1">
        <v>46180</v>
      </c>
      <c r="C4920" t="s">
        <v>121</v>
      </c>
      <c r="D4920" t="s">
        <v>72</v>
      </c>
      <c r="E4920" t="s">
        <v>57</v>
      </c>
      <c r="F4920" t="s">
        <v>32</v>
      </c>
      <c r="G4920" t="s">
        <v>59</v>
      </c>
      <c r="H4920">
        <v>24.12</v>
      </c>
      <c r="I4920">
        <v>1888</v>
      </c>
      <c r="J4920">
        <v>99.54</v>
      </c>
      <c r="K4920">
        <v>5</v>
      </c>
      <c r="L4920" t="s">
        <v>44</v>
      </c>
      <c r="M4920" t="s">
        <v>45</v>
      </c>
      <c r="N4920">
        <v>57808.800000000003</v>
      </c>
      <c r="O4920" t="s">
        <v>425</v>
      </c>
      <c r="P4920" t="s">
        <v>37</v>
      </c>
      <c r="Q4920">
        <v>85.61</v>
      </c>
      <c r="R4920">
        <v>4740.8</v>
      </c>
      <c r="S4920">
        <v>2983.25</v>
      </c>
      <c r="T4920">
        <v>9082.5300000000007</v>
      </c>
      <c r="U4920" t="str">
        <f>TEXT(Table1[[#This Row],[Booking_Date]],"mmm")</f>
        <v>Jun</v>
      </c>
      <c r="V4920">
        <f>YEAR(Table1[[#This Row],[Booking_Date]])</f>
        <v>2026</v>
      </c>
      <c r="W4920" t="s">
        <v>75</v>
      </c>
      <c r="X4920" t="str">
        <f>IF(Table1[[#This Row],[Freight_Cost]]&gt;50000,"High","Low")</f>
        <v>High</v>
      </c>
      <c r="Y4920" s="5" t="str">
        <f>IF(Table1[[#This Row],[Profit]]&gt;10000,"Good","Average")</f>
        <v>Average</v>
      </c>
      <c r="Z4920" s="5" t="str" cm="1">
        <f t="array" ref="Z4920">_xlfn.IFS(K4920&lt;=5,"Excellent",K4920&lt;=10,"Good",TRUE,"Delayed")</f>
        <v>Excellent</v>
      </c>
      <c r="AA4920" s="5" t="str">
        <f>_xlfn.XLOOKUP(Table1[[#This Row],[Shipment_ID]],A:A,E:E)</f>
        <v>Evergreen</v>
      </c>
      <c r="AB4920" s="5">
        <f t="shared" si="76"/>
        <v>9082.5300000000007</v>
      </c>
    </row>
    <row r="4921" spans="1:28">
      <c r="A4921" t="s">
        <v>5115</v>
      </c>
      <c r="B4921" s="1">
        <v>45822</v>
      </c>
      <c r="C4921" t="s">
        <v>115</v>
      </c>
      <c r="D4921" t="s">
        <v>41</v>
      </c>
      <c r="E4921" t="s">
        <v>42</v>
      </c>
      <c r="F4921" t="s">
        <v>58</v>
      </c>
      <c r="G4921" t="s">
        <v>90</v>
      </c>
      <c r="H4921">
        <v>15.38</v>
      </c>
      <c r="I4921">
        <v>1830</v>
      </c>
      <c r="J4921">
        <v>100.46</v>
      </c>
      <c r="K4921">
        <v>4</v>
      </c>
      <c r="L4921" t="s">
        <v>68</v>
      </c>
      <c r="M4921" t="s">
        <v>60</v>
      </c>
      <c r="N4921">
        <v>62357.2</v>
      </c>
      <c r="O4921" t="s">
        <v>432</v>
      </c>
      <c r="P4921" t="s">
        <v>74</v>
      </c>
      <c r="Q4921">
        <v>86.47</v>
      </c>
      <c r="R4921">
        <v>4275.2</v>
      </c>
      <c r="S4921">
        <v>4344.3100000000004</v>
      </c>
      <c r="T4921">
        <v>6014.77</v>
      </c>
      <c r="U4921" t="str">
        <f>TEXT(Table1[[#This Row],[Booking_Date]],"mmm")</f>
        <v>Jun</v>
      </c>
      <c r="V4921">
        <f>YEAR(Table1[[#This Row],[Booking_Date]])</f>
        <v>2025</v>
      </c>
      <c r="W4921" t="s">
        <v>75</v>
      </c>
      <c r="X4921" t="str">
        <f>IF(Table1[[#This Row],[Freight_Cost]]&gt;50000,"High","Low")</f>
        <v>High</v>
      </c>
      <c r="Y4921" s="5" t="str">
        <f>IF(Table1[[#This Row],[Profit]]&gt;10000,"Good","Average")</f>
        <v>Average</v>
      </c>
      <c r="Z4921" s="5" t="str" cm="1">
        <f t="array" ref="Z4921">_xlfn.IFS(K4921&lt;=5,"Excellent",K4921&lt;=10,"Good",TRUE,"Delayed")</f>
        <v>Excellent</v>
      </c>
      <c r="AA4921" s="5" t="str">
        <f>_xlfn.XLOOKUP(Table1[[#This Row],[Shipment_ID]],A:A,E:E)</f>
        <v>CMA CGM</v>
      </c>
      <c r="AB4921" s="5">
        <f t="shared" si="76"/>
        <v>6014.77</v>
      </c>
    </row>
    <row r="4922" spans="1:28">
      <c r="A4922" t="s">
        <v>5116</v>
      </c>
      <c r="B4922" s="1">
        <v>46081</v>
      </c>
      <c r="C4922" t="s">
        <v>115</v>
      </c>
      <c r="D4922" t="s">
        <v>51</v>
      </c>
      <c r="E4922" t="s">
        <v>99</v>
      </c>
      <c r="F4922" t="s">
        <v>32</v>
      </c>
      <c r="G4922" t="s">
        <v>67</v>
      </c>
      <c r="H4922">
        <v>13</v>
      </c>
      <c r="I4922">
        <v>2311</v>
      </c>
      <c r="J4922">
        <v>97.2</v>
      </c>
      <c r="K4922">
        <v>5</v>
      </c>
      <c r="L4922" t="s">
        <v>68</v>
      </c>
      <c r="M4922" t="s">
        <v>35</v>
      </c>
      <c r="N4922">
        <v>57596</v>
      </c>
      <c r="O4922" t="s">
        <v>118</v>
      </c>
      <c r="P4922" t="s">
        <v>54</v>
      </c>
      <c r="Q4922">
        <v>88.1</v>
      </c>
      <c r="R4922">
        <v>5142</v>
      </c>
      <c r="S4922">
        <v>2089.4299999999998</v>
      </c>
      <c r="T4922">
        <v>6695.27</v>
      </c>
      <c r="U4922" t="str">
        <f>TEXT(Table1[[#This Row],[Booking_Date]],"mmm")</f>
        <v>Feb</v>
      </c>
      <c r="V4922">
        <f>YEAR(Table1[[#This Row],[Booking_Date]])</f>
        <v>2026</v>
      </c>
      <c r="W4922" t="s">
        <v>38</v>
      </c>
      <c r="X4922" t="str">
        <f>IF(Table1[[#This Row],[Freight_Cost]]&gt;50000,"High","Low")</f>
        <v>High</v>
      </c>
      <c r="Y4922" s="5" t="str">
        <f>IF(Table1[[#This Row],[Profit]]&gt;10000,"Good","Average")</f>
        <v>Average</v>
      </c>
      <c r="Z4922" s="5" t="str" cm="1">
        <f t="array" ref="Z4922">_xlfn.IFS(K4922&lt;=5,"Excellent",K4922&lt;=10,"Good",TRUE,"Delayed")</f>
        <v>Excellent</v>
      </c>
      <c r="AA4922" s="5" t="str">
        <f>_xlfn.XLOOKUP(Table1[[#This Row],[Shipment_ID]],A:A,E:E)</f>
        <v>ONE</v>
      </c>
      <c r="AB4922" s="5">
        <f t="shared" si="76"/>
        <v>6695.27</v>
      </c>
    </row>
    <row r="4923" spans="1:28">
      <c r="A4923" t="s">
        <v>5117</v>
      </c>
      <c r="B4923" s="1">
        <v>45351</v>
      </c>
      <c r="C4923" t="s">
        <v>50</v>
      </c>
      <c r="D4923" t="s">
        <v>56</v>
      </c>
      <c r="E4923" t="s">
        <v>99</v>
      </c>
      <c r="F4923" t="s">
        <v>32</v>
      </c>
      <c r="G4923" t="s">
        <v>90</v>
      </c>
      <c r="H4923">
        <v>14.56</v>
      </c>
      <c r="I4923">
        <v>2502</v>
      </c>
      <c r="J4923">
        <v>102.85</v>
      </c>
      <c r="K4923">
        <v>7</v>
      </c>
      <c r="L4923" t="s">
        <v>68</v>
      </c>
      <c r="M4923" t="s">
        <v>45</v>
      </c>
      <c r="N4923">
        <v>59470</v>
      </c>
      <c r="O4923" t="s">
        <v>95</v>
      </c>
      <c r="P4923" t="s">
        <v>62</v>
      </c>
      <c r="Q4923">
        <v>84.32</v>
      </c>
      <c r="R4923">
        <v>5586.4</v>
      </c>
      <c r="S4923">
        <v>3539.91</v>
      </c>
      <c r="T4923">
        <v>4910.58</v>
      </c>
      <c r="U4923" t="str">
        <f>TEXT(Table1[[#This Row],[Booking_Date]],"mmm")</f>
        <v>Feb</v>
      </c>
      <c r="V4923">
        <f>YEAR(Table1[[#This Row],[Booking_Date]])</f>
        <v>2024</v>
      </c>
      <c r="W4923" t="s">
        <v>38</v>
      </c>
      <c r="X4923" t="str">
        <f>IF(Table1[[#This Row],[Freight_Cost]]&gt;50000,"High","Low")</f>
        <v>High</v>
      </c>
      <c r="Y4923" s="5" t="str">
        <f>IF(Table1[[#This Row],[Profit]]&gt;10000,"Good","Average")</f>
        <v>Average</v>
      </c>
      <c r="Z4923" s="5" t="str" cm="1">
        <f t="array" ref="Z4923">_xlfn.IFS(K4923&lt;=5,"Excellent",K4923&lt;=10,"Good",TRUE,"Delayed")</f>
        <v>Good</v>
      </c>
      <c r="AA4923" s="5" t="str">
        <f>_xlfn.XLOOKUP(Table1[[#This Row],[Shipment_ID]],A:A,E:E)</f>
        <v>ONE</v>
      </c>
      <c r="AB4923" s="5">
        <f t="shared" si="76"/>
        <v>4910.58</v>
      </c>
    </row>
    <row r="4924" spans="1:28">
      <c r="A4924" t="s">
        <v>5118</v>
      </c>
      <c r="B4924" s="1">
        <v>45354</v>
      </c>
      <c r="C4924" t="s">
        <v>89</v>
      </c>
      <c r="D4924" t="s">
        <v>41</v>
      </c>
      <c r="E4924" t="s">
        <v>83</v>
      </c>
      <c r="F4924" t="s">
        <v>32</v>
      </c>
      <c r="G4924" t="s">
        <v>59</v>
      </c>
      <c r="H4924">
        <v>27.31</v>
      </c>
      <c r="I4924">
        <v>776</v>
      </c>
      <c r="J4924">
        <v>98.91</v>
      </c>
      <c r="K4924">
        <v>2</v>
      </c>
      <c r="L4924" t="s">
        <v>68</v>
      </c>
      <c r="M4924" t="s">
        <v>60</v>
      </c>
      <c r="N4924">
        <v>48260.2</v>
      </c>
      <c r="O4924" t="s">
        <v>97</v>
      </c>
      <c r="P4924" t="s">
        <v>54</v>
      </c>
      <c r="Q4924">
        <v>85.18</v>
      </c>
      <c r="R4924">
        <v>2644.4</v>
      </c>
      <c r="S4924">
        <v>4003.42</v>
      </c>
      <c r="T4924">
        <v>7286.49</v>
      </c>
      <c r="U4924" t="str">
        <f>TEXT(Table1[[#This Row],[Booking_Date]],"mmm")</f>
        <v>Mar</v>
      </c>
      <c r="V4924">
        <f>YEAR(Table1[[#This Row],[Booking_Date]])</f>
        <v>2024</v>
      </c>
      <c r="W4924" t="s">
        <v>38</v>
      </c>
      <c r="X4924" t="str">
        <f>IF(Table1[[#This Row],[Freight_Cost]]&gt;50000,"High","Low")</f>
        <v>Low</v>
      </c>
      <c r="Y4924" s="5" t="str">
        <f>IF(Table1[[#This Row],[Profit]]&gt;10000,"Good","Average")</f>
        <v>Average</v>
      </c>
      <c r="Z4924" s="5" t="str" cm="1">
        <f t="array" ref="Z4924">_xlfn.IFS(K4924&lt;=5,"Excellent",K4924&lt;=10,"Good",TRUE,"Delayed")</f>
        <v>Excellent</v>
      </c>
      <c r="AA4924" s="5" t="str">
        <f>_xlfn.XLOOKUP(Table1[[#This Row],[Shipment_ID]],A:A,E:E)</f>
        <v>MSC</v>
      </c>
      <c r="AB4924" s="5">
        <f t="shared" si="76"/>
        <v>7286.49</v>
      </c>
    </row>
    <row r="4925" spans="1:28">
      <c r="A4925" t="s">
        <v>5119</v>
      </c>
      <c r="B4925" s="1">
        <v>46046</v>
      </c>
      <c r="C4925" t="s">
        <v>89</v>
      </c>
      <c r="D4925" t="s">
        <v>65</v>
      </c>
      <c r="E4925" t="s">
        <v>99</v>
      </c>
      <c r="F4925" t="s">
        <v>32</v>
      </c>
      <c r="G4925" t="s">
        <v>52</v>
      </c>
      <c r="H4925">
        <v>12.43</v>
      </c>
      <c r="I4925">
        <v>1627</v>
      </c>
      <c r="J4925">
        <v>90.1</v>
      </c>
      <c r="K4925">
        <v>5</v>
      </c>
      <c r="L4925" t="s">
        <v>34</v>
      </c>
      <c r="M4925" t="s">
        <v>45</v>
      </c>
      <c r="N4925">
        <v>48023</v>
      </c>
      <c r="O4925" t="s">
        <v>95</v>
      </c>
      <c r="P4925" t="s">
        <v>74</v>
      </c>
      <c r="Q4925">
        <v>88.07</v>
      </c>
      <c r="R4925">
        <v>3751.2</v>
      </c>
      <c r="S4925">
        <v>3033.1</v>
      </c>
      <c r="T4925">
        <v>8189.17</v>
      </c>
      <c r="U4925" t="str">
        <f>TEXT(Table1[[#This Row],[Booking_Date]],"mmm")</f>
        <v>Jan</v>
      </c>
      <c r="V4925">
        <f>YEAR(Table1[[#This Row],[Booking_Date]])</f>
        <v>2026</v>
      </c>
      <c r="W4925" t="s">
        <v>38</v>
      </c>
      <c r="X4925" t="str">
        <f>IF(Table1[[#This Row],[Freight_Cost]]&gt;50000,"High","Low")</f>
        <v>Low</v>
      </c>
      <c r="Y4925" s="5" t="str">
        <f>IF(Table1[[#This Row],[Profit]]&gt;10000,"Good","Average")</f>
        <v>Average</v>
      </c>
      <c r="Z4925" s="5" t="str" cm="1">
        <f t="array" ref="Z4925">_xlfn.IFS(K4925&lt;=5,"Excellent",K4925&lt;=10,"Good",TRUE,"Delayed")</f>
        <v>Excellent</v>
      </c>
      <c r="AA4925" s="5" t="str">
        <f>_xlfn.XLOOKUP(Table1[[#This Row],[Shipment_ID]],A:A,E:E)</f>
        <v>ONE</v>
      </c>
      <c r="AB4925" s="5">
        <f t="shared" si="76"/>
        <v>8189.17</v>
      </c>
    </row>
    <row r="4926" spans="1:28">
      <c r="A4926" t="s">
        <v>5120</v>
      </c>
      <c r="B4926" s="1">
        <v>45756</v>
      </c>
      <c r="C4926" t="s">
        <v>40</v>
      </c>
      <c r="D4926" t="s">
        <v>65</v>
      </c>
      <c r="E4926" t="s">
        <v>57</v>
      </c>
      <c r="F4926" t="s">
        <v>32</v>
      </c>
      <c r="G4926" t="s">
        <v>59</v>
      </c>
      <c r="H4926">
        <v>20.260000000000002</v>
      </c>
      <c r="I4926">
        <v>1656</v>
      </c>
      <c r="J4926">
        <v>85.9</v>
      </c>
      <c r="K4926">
        <v>5</v>
      </c>
      <c r="L4926" t="s">
        <v>44</v>
      </c>
      <c r="M4926" t="s">
        <v>35</v>
      </c>
      <c r="N4926">
        <v>52414</v>
      </c>
      <c r="O4926" t="s">
        <v>73</v>
      </c>
      <c r="P4926" t="s">
        <v>78</v>
      </c>
      <c r="Q4926">
        <v>86.35</v>
      </c>
      <c r="R4926">
        <v>4122.3999999999996</v>
      </c>
      <c r="S4926">
        <v>2019.16</v>
      </c>
      <c r="T4926">
        <v>8418.4699999999993</v>
      </c>
      <c r="U4926" t="str">
        <f>TEXT(Table1[[#This Row],[Booking_Date]],"mmm")</f>
        <v>Apr</v>
      </c>
      <c r="V4926">
        <f>YEAR(Table1[[#This Row],[Booking_Date]])</f>
        <v>2025</v>
      </c>
      <c r="W4926" t="s">
        <v>75</v>
      </c>
      <c r="X4926" t="str">
        <f>IF(Table1[[#This Row],[Freight_Cost]]&gt;50000,"High","Low")</f>
        <v>High</v>
      </c>
      <c r="Y4926" s="5" t="str">
        <f>IF(Table1[[#This Row],[Profit]]&gt;10000,"Good","Average")</f>
        <v>Average</v>
      </c>
      <c r="Z4926" s="5" t="str" cm="1">
        <f t="array" ref="Z4926">_xlfn.IFS(K4926&lt;=5,"Excellent",K4926&lt;=10,"Good",TRUE,"Delayed")</f>
        <v>Excellent</v>
      </c>
      <c r="AA4926" s="5" t="str">
        <f>_xlfn.XLOOKUP(Table1[[#This Row],[Shipment_ID]],A:A,E:E)</f>
        <v>Evergreen</v>
      </c>
      <c r="AB4926" s="5">
        <f t="shared" si="76"/>
        <v>8418.4699999999993</v>
      </c>
    </row>
    <row r="4927" spans="1:28">
      <c r="A4927" t="s">
        <v>5121</v>
      </c>
      <c r="B4927" s="1">
        <v>46004</v>
      </c>
      <c r="C4927" t="s">
        <v>121</v>
      </c>
      <c r="D4927" t="s">
        <v>72</v>
      </c>
      <c r="E4927" t="s">
        <v>57</v>
      </c>
      <c r="F4927" t="s">
        <v>58</v>
      </c>
      <c r="G4927" t="s">
        <v>84</v>
      </c>
      <c r="H4927">
        <v>10.65</v>
      </c>
      <c r="I4927">
        <v>358</v>
      </c>
      <c r="J4927">
        <v>92.75</v>
      </c>
      <c r="K4927">
        <v>2</v>
      </c>
      <c r="L4927" t="s">
        <v>44</v>
      </c>
      <c r="M4927" t="s">
        <v>60</v>
      </c>
      <c r="N4927">
        <v>37011</v>
      </c>
      <c r="O4927" t="s">
        <v>195</v>
      </c>
      <c r="P4927" t="s">
        <v>78</v>
      </c>
      <c r="Q4927">
        <v>88.41</v>
      </c>
      <c r="R4927">
        <v>1142</v>
      </c>
      <c r="S4927">
        <v>3895.71</v>
      </c>
      <c r="T4927">
        <v>6150.4</v>
      </c>
      <c r="U4927" t="str">
        <f>TEXT(Table1[[#This Row],[Booking_Date]],"mmm")</f>
        <v>Dec</v>
      </c>
      <c r="V4927">
        <f>YEAR(Table1[[#This Row],[Booking_Date]])</f>
        <v>2025</v>
      </c>
      <c r="W4927" t="s">
        <v>104</v>
      </c>
      <c r="X4927" t="str">
        <f>IF(Table1[[#This Row],[Freight_Cost]]&gt;50000,"High","Low")</f>
        <v>Low</v>
      </c>
      <c r="Y4927" s="5" t="str">
        <f>IF(Table1[[#This Row],[Profit]]&gt;10000,"Good","Average")</f>
        <v>Average</v>
      </c>
      <c r="Z4927" s="5" t="str" cm="1">
        <f t="array" ref="Z4927">_xlfn.IFS(K4927&lt;=5,"Excellent",K4927&lt;=10,"Good",TRUE,"Delayed")</f>
        <v>Excellent</v>
      </c>
      <c r="AA4927" s="5" t="str">
        <f>_xlfn.XLOOKUP(Table1[[#This Row],[Shipment_ID]],A:A,E:E)</f>
        <v>Evergreen</v>
      </c>
      <c r="AB4927" s="5">
        <f t="shared" si="76"/>
        <v>6150.4</v>
      </c>
    </row>
    <row r="4928" spans="1:28">
      <c r="A4928" t="s">
        <v>5122</v>
      </c>
      <c r="B4928" s="1">
        <v>45770</v>
      </c>
      <c r="C4928" t="s">
        <v>29</v>
      </c>
      <c r="D4928" t="s">
        <v>51</v>
      </c>
      <c r="E4928" t="s">
        <v>66</v>
      </c>
      <c r="F4928" t="s">
        <v>58</v>
      </c>
      <c r="G4928" t="s">
        <v>33</v>
      </c>
      <c r="H4928">
        <v>19.43</v>
      </c>
      <c r="I4928">
        <v>2677</v>
      </c>
      <c r="J4928">
        <v>99.4</v>
      </c>
      <c r="K4928">
        <v>7</v>
      </c>
      <c r="L4928" t="s">
        <v>44</v>
      </c>
      <c r="M4928" t="s">
        <v>60</v>
      </c>
      <c r="N4928">
        <v>73539</v>
      </c>
      <c r="O4928" t="s">
        <v>336</v>
      </c>
      <c r="P4928" t="s">
        <v>37</v>
      </c>
      <c r="Q4928">
        <v>88.89</v>
      </c>
      <c r="R4928">
        <v>6131.2</v>
      </c>
      <c r="S4928">
        <v>4849.12</v>
      </c>
      <c r="T4928">
        <v>12579.62</v>
      </c>
      <c r="U4928" t="str">
        <f>TEXT(Table1[[#This Row],[Booking_Date]],"mmm")</f>
        <v>Apr</v>
      </c>
      <c r="V4928">
        <f>YEAR(Table1[[#This Row],[Booking_Date]])</f>
        <v>2025</v>
      </c>
      <c r="W4928" t="s">
        <v>75</v>
      </c>
      <c r="X4928" t="str">
        <f>IF(Table1[[#This Row],[Freight_Cost]]&gt;50000,"High","Low")</f>
        <v>High</v>
      </c>
      <c r="Y4928" s="5" t="str">
        <f>IF(Table1[[#This Row],[Profit]]&gt;10000,"Good","Average")</f>
        <v>Good</v>
      </c>
      <c r="Z4928" s="5" t="str" cm="1">
        <f t="array" ref="Z4928">_xlfn.IFS(K4928&lt;=5,"Excellent",K4928&lt;=10,"Good",TRUE,"Delayed")</f>
        <v>Good</v>
      </c>
      <c r="AA4928" s="5" t="str">
        <f>_xlfn.XLOOKUP(Table1[[#This Row],[Shipment_ID]],A:A,E:E)</f>
        <v>COSCO</v>
      </c>
      <c r="AB4928" s="5">
        <f t="shared" si="76"/>
        <v>12579.62</v>
      </c>
    </row>
    <row r="4929" spans="1:28">
      <c r="A4929" t="s">
        <v>5123</v>
      </c>
      <c r="B4929" s="1">
        <v>46008</v>
      </c>
      <c r="C4929" t="s">
        <v>121</v>
      </c>
      <c r="D4929" t="s">
        <v>108</v>
      </c>
      <c r="E4929" t="s">
        <v>42</v>
      </c>
      <c r="F4929" t="s">
        <v>32</v>
      </c>
      <c r="G4929" t="s">
        <v>59</v>
      </c>
      <c r="H4929">
        <v>22.93</v>
      </c>
      <c r="I4929">
        <v>2405</v>
      </c>
      <c r="J4929">
        <v>101.09</v>
      </c>
      <c r="K4929">
        <v>6</v>
      </c>
      <c r="L4929" t="s">
        <v>34</v>
      </c>
      <c r="M4929" t="s">
        <v>45</v>
      </c>
      <c r="N4929">
        <v>68127.8</v>
      </c>
      <c r="O4929" t="s">
        <v>180</v>
      </c>
      <c r="P4929" t="s">
        <v>74</v>
      </c>
      <c r="Q4929">
        <v>83.55</v>
      </c>
      <c r="R4929">
        <v>5727.2</v>
      </c>
      <c r="S4929">
        <v>3015.55</v>
      </c>
      <c r="T4929">
        <v>7389.56</v>
      </c>
      <c r="U4929" t="str">
        <f>TEXT(Table1[[#This Row],[Booking_Date]],"mmm")</f>
        <v>Dec</v>
      </c>
      <c r="V4929">
        <f>YEAR(Table1[[#This Row],[Booking_Date]])</f>
        <v>2025</v>
      </c>
      <c r="W4929" t="s">
        <v>104</v>
      </c>
      <c r="X4929" t="str">
        <f>IF(Table1[[#This Row],[Freight_Cost]]&gt;50000,"High","Low")</f>
        <v>High</v>
      </c>
      <c r="Y4929" s="5" t="str">
        <f>IF(Table1[[#This Row],[Profit]]&gt;10000,"Good","Average")</f>
        <v>Average</v>
      </c>
      <c r="Z4929" s="5" t="str" cm="1">
        <f t="array" ref="Z4929">_xlfn.IFS(K4929&lt;=5,"Excellent",K4929&lt;=10,"Good",TRUE,"Delayed")</f>
        <v>Good</v>
      </c>
      <c r="AA4929" s="5" t="str">
        <f>_xlfn.XLOOKUP(Table1[[#This Row],[Shipment_ID]],A:A,E:E)</f>
        <v>CMA CGM</v>
      </c>
      <c r="AB4929" s="5">
        <f t="shared" si="76"/>
        <v>7389.56</v>
      </c>
    </row>
    <row r="4930" spans="1:28">
      <c r="A4930" t="s">
        <v>5124</v>
      </c>
      <c r="B4930" s="1">
        <v>45433</v>
      </c>
      <c r="C4930" t="s">
        <v>121</v>
      </c>
      <c r="D4930" t="s">
        <v>65</v>
      </c>
      <c r="E4930" t="s">
        <v>66</v>
      </c>
      <c r="F4930" t="s">
        <v>58</v>
      </c>
      <c r="G4930" t="s">
        <v>59</v>
      </c>
      <c r="H4930">
        <v>15.12</v>
      </c>
      <c r="I4930">
        <v>565</v>
      </c>
      <c r="J4930">
        <v>97.72</v>
      </c>
      <c r="K4930">
        <v>2</v>
      </c>
      <c r="L4930" t="s">
        <v>34</v>
      </c>
      <c r="M4930" t="s">
        <v>45</v>
      </c>
      <c r="N4930">
        <v>50614.400000000001</v>
      </c>
      <c r="O4930" t="s">
        <v>564</v>
      </c>
      <c r="P4930" t="s">
        <v>74</v>
      </c>
      <c r="Q4930">
        <v>82.91</v>
      </c>
      <c r="R4930">
        <v>1734.8</v>
      </c>
      <c r="S4930">
        <v>2221.62</v>
      </c>
      <c r="T4930">
        <v>6222.34</v>
      </c>
      <c r="U4930" t="str">
        <f>TEXT(Table1[[#This Row],[Booking_Date]],"mmm")</f>
        <v>May</v>
      </c>
      <c r="V4930">
        <f>YEAR(Table1[[#This Row],[Booking_Date]])</f>
        <v>2024</v>
      </c>
      <c r="W4930" t="s">
        <v>75</v>
      </c>
      <c r="X4930" t="str">
        <f>IF(Table1[[#This Row],[Freight_Cost]]&gt;50000,"High","Low")</f>
        <v>High</v>
      </c>
      <c r="Y4930" s="5" t="str">
        <f>IF(Table1[[#This Row],[Profit]]&gt;10000,"Good","Average")</f>
        <v>Average</v>
      </c>
      <c r="Z4930" s="5" t="str" cm="1">
        <f t="array" ref="Z4930">_xlfn.IFS(K4930&lt;=5,"Excellent",K4930&lt;=10,"Good",TRUE,"Delayed")</f>
        <v>Excellent</v>
      </c>
      <c r="AA4930" s="5" t="str">
        <f>_xlfn.XLOOKUP(Table1[[#This Row],[Shipment_ID]],A:A,E:E)</f>
        <v>COSCO</v>
      </c>
      <c r="AB4930" s="5">
        <f t="shared" ref="AB4930:AB4993" si="77">INDEX(T:T,MATCH(A4930,A:A,0))</f>
        <v>6222.34</v>
      </c>
    </row>
    <row r="4931" spans="1:28">
      <c r="A4931" t="s">
        <v>5125</v>
      </c>
      <c r="B4931" s="1">
        <v>45841</v>
      </c>
      <c r="C4931" t="s">
        <v>115</v>
      </c>
      <c r="D4931" t="s">
        <v>108</v>
      </c>
      <c r="E4931" t="s">
        <v>66</v>
      </c>
      <c r="F4931" t="s">
        <v>32</v>
      </c>
      <c r="G4931" t="s">
        <v>90</v>
      </c>
      <c r="H4931">
        <v>18.55</v>
      </c>
      <c r="I4931">
        <v>2446</v>
      </c>
      <c r="J4931">
        <v>98.33</v>
      </c>
      <c r="K4931">
        <v>8</v>
      </c>
      <c r="L4931" t="s">
        <v>68</v>
      </c>
      <c r="M4931" t="s">
        <v>35</v>
      </c>
      <c r="N4931">
        <v>64346.6</v>
      </c>
      <c r="O4931" t="s">
        <v>80</v>
      </c>
      <c r="P4931" t="s">
        <v>74</v>
      </c>
      <c r="Q4931">
        <v>84.14</v>
      </c>
      <c r="R4931">
        <v>5634</v>
      </c>
      <c r="S4931">
        <v>4725.8900000000003</v>
      </c>
      <c r="T4931">
        <v>7301.36</v>
      </c>
      <c r="U4931" t="str">
        <f>TEXT(Table1[[#This Row],[Booking_Date]],"mmm")</f>
        <v>Jul</v>
      </c>
      <c r="V4931">
        <f>YEAR(Table1[[#This Row],[Booking_Date]])</f>
        <v>2025</v>
      </c>
      <c r="W4931" t="s">
        <v>48</v>
      </c>
      <c r="X4931" t="str">
        <f>IF(Table1[[#This Row],[Freight_Cost]]&gt;50000,"High","Low")</f>
        <v>High</v>
      </c>
      <c r="Y4931" s="5" t="str">
        <f>IF(Table1[[#This Row],[Profit]]&gt;10000,"Good","Average")</f>
        <v>Average</v>
      </c>
      <c r="Z4931" s="5" t="str" cm="1">
        <f t="array" ref="Z4931">_xlfn.IFS(K4931&lt;=5,"Excellent",K4931&lt;=10,"Good",TRUE,"Delayed")</f>
        <v>Good</v>
      </c>
      <c r="AA4931" s="5" t="str">
        <f>_xlfn.XLOOKUP(Table1[[#This Row],[Shipment_ID]],A:A,E:E)</f>
        <v>COSCO</v>
      </c>
      <c r="AB4931" s="5">
        <f t="shared" si="77"/>
        <v>7301.36</v>
      </c>
    </row>
    <row r="4932" spans="1:28">
      <c r="A4932" t="s">
        <v>5126</v>
      </c>
      <c r="B4932" s="1">
        <v>46117</v>
      </c>
      <c r="C4932" t="s">
        <v>64</v>
      </c>
      <c r="D4932" t="s">
        <v>30</v>
      </c>
      <c r="E4932" t="s">
        <v>57</v>
      </c>
      <c r="F4932" t="s">
        <v>58</v>
      </c>
      <c r="G4932" t="s">
        <v>33</v>
      </c>
      <c r="H4932">
        <v>12.18</v>
      </c>
      <c r="I4932">
        <v>1470</v>
      </c>
      <c r="J4932">
        <v>95.88</v>
      </c>
      <c r="K4932">
        <v>3</v>
      </c>
      <c r="L4932" t="s">
        <v>34</v>
      </c>
      <c r="M4932" t="s">
        <v>35</v>
      </c>
      <c r="N4932">
        <v>61107.6</v>
      </c>
      <c r="O4932" t="s">
        <v>80</v>
      </c>
      <c r="P4932" t="s">
        <v>78</v>
      </c>
      <c r="Q4932">
        <v>86.3</v>
      </c>
      <c r="R4932">
        <v>3427.2</v>
      </c>
      <c r="S4932">
        <v>3429.6</v>
      </c>
      <c r="T4932">
        <v>9344.6299999999992</v>
      </c>
      <c r="U4932" t="str">
        <f>TEXT(Table1[[#This Row],[Booking_Date]],"mmm")</f>
        <v>Apr</v>
      </c>
      <c r="V4932">
        <f>YEAR(Table1[[#This Row],[Booking_Date]])</f>
        <v>2026</v>
      </c>
      <c r="W4932" t="s">
        <v>75</v>
      </c>
      <c r="X4932" t="str">
        <f>IF(Table1[[#This Row],[Freight_Cost]]&gt;50000,"High","Low")</f>
        <v>High</v>
      </c>
      <c r="Y4932" s="5" t="str">
        <f>IF(Table1[[#This Row],[Profit]]&gt;10000,"Good","Average")</f>
        <v>Average</v>
      </c>
      <c r="Z4932" s="5" t="str" cm="1">
        <f t="array" ref="Z4932">_xlfn.IFS(K4932&lt;=5,"Excellent",K4932&lt;=10,"Good",TRUE,"Delayed")</f>
        <v>Excellent</v>
      </c>
      <c r="AA4932" s="5" t="str">
        <f>_xlfn.XLOOKUP(Table1[[#This Row],[Shipment_ID]],A:A,E:E)</f>
        <v>Evergreen</v>
      </c>
      <c r="AB4932" s="5">
        <f t="shared" si="77"/>
        <v>9344.6299999999992</v>
      </c>
    </row>
    <row r="4933" spans="1:28">
      <c r="A4933" t="s">
        <v>5127</v>
      </c>
      <c r="B4933" s="1">
        <v>46006</v>
      </c>
      <c r="C4933" t="s">
        <v>121</v>
      </c>
      <c r="D4933" t="s">
        <v>72</v>
      </c>
      <c r="E4933" t="s">
        <v>99</v>
      </c>
      <c r="F4933" t="s">
        <v>58</v>
      </c>
      <c r="G4933" t="s">
        <v>84</v>
      </c>
      <c r="H4933">
        <v>10.43</v>
      </c>
      <c r="I4933">
        <v>1178</v>
      </c>
      <c r="J4933">
        <v>89.47</v>
      </c>
      <c r="K4933">
        <v>4</v>
      </c>
      <c r="L4933" t="s">
        <v>34</v>
      </c>
      <c r="M4933" t="s">
        <v>60</v>
      </c>
      <c r="N4933">
        <v>51259.4</v>
      </c>
      <c r="O4933" t="s">
        <v>240</v>
      </c>
      <c r="P4933" t="s">
        <v>74</v>
      </c>
      <c r="Q4933">
        <v>84.51</v>
      </c>
      <c r="R4933">
        <v>2773.2</v>
      </c>
      <c r="S4933">
        <v>4463.8900000000003</v>
      </c>
      <c r="T4933">
        <v>5419.82</v>
      </c>
      <c r="U4933" t="str">
        <f>TEXT(Table1[[#This Row],[Booking_Date]],"mmm")</f>
        <v>Dec</v>
      </c>
      <c r="V4933">
        <f>YEAR(Table1[[#This Row],[Booking_Date]])</f>
        <v>2025</v>
      </c>
      <c r="W4933" t="s">
        <v>104</v>
      </c>
      <c r="X4933" t="str">
        <f>IF(Table1[[#This Row],[Freight_Cost]]&gt;50000,"High","Low")</f>
        <v>High</v>
      </c>
      <c r="Y4933" s="5" t="str">
        <f>IF(Table1[[#This Row],[Profit]]&gt;10000,"Good","Average")</f>
        <v>Average</v>
      </c>
      <c r="Z4933" s="5" t="str" cm="1">
        <f t="array" ref="Z4933">_xlfn.IFS(K4933&lt;=5,"Excellent",K4933&lt;=10,"Good",TRUE,"Delayed")</f>
        <v>Excellent</v>
      </c>
      <c r="AA4933" s="5" t="str">
        <f>_xlfn.XLOOKUP(Table1[[#This Row],[Shipment_ID]],A:A,E:E)</f>
        <v>ONE</v>
      </c>
      <c r="AB4933" s="5">
        <f t="shared" si="77"/>
        <v>5419.82</v>
      </c>
    </row>
    <row r="4934" spans="1:28">
      <c r="A4934" t="s">
        <v>5128</v>
      </c>
      <c r="B4934" s="1">
        <v>46047</v>
      </c>
      <c r="C4934" t="s">
        <v>50</v>
      </c>
      <c r="D4934" t="s">
        <v>72</v>
      </c>
      <c r="E4934" t="s">
        <v>66</v>
      </c>
      <c r="F4934" t="s">
        <v>32</v>
      </c>
      <c r="G4934" t="s">
        <v>59</v>
      </c>
      <c r="H4934">
        <v>16.989999999999998</v>
      </c>
      <c r="I4934">
        <v>1588</v>
      </c>
      <c r="J4934">
        <v>100.66</v>
      </c>
      <c r="K4934">
        <v>3</v>
      </c>
      <c r="L4934" t="s">
        <v>68</v>
      </c>
      <c r="M4934" t="s">
        <v>45</v>
      </c>
      <c r="N4934">
        <v>50426.2</v>
      </c>
      <c r="O4934" t="s">
        <v>158</v>
      </c>
      <c r="P4934" t="s">
        <v>62</v>
      </c>
      <c r="Q4934">
        <v>83.35</v>
      </c>
      <c r="R4934">
        <v>3855.6</v>
      </c>
      <c r="S4934">
        <v>4444.3500000000004</v>
      </c>
      <c r="T4934">
        <v>4781.54</v>
      </c>
      <c r="U4934" t="str">
        <f>TEXT(Table1[[#This Row],[Booking_Date]],"mmm")</f>
        <v>Jan</v>
      </c>
      <c r="V4934">
        <f>YEAR(Table1[[#This Row],[Booking_Date]])</f>
        <v>2026</v>
      </c>
      <c r="W4934" t="s">
        <v>38</v>
      </c>
      <c r="X4934" t="str">
        <f>IF(Table1[[#This Row],[Freight_Cost]]&gt;50000,"High","Low")</f>
        <v>High</v>
      </c>
      <c r="Y4934" s="5" t="str">
        <f>IF(Table1[[#This Row],[Profit]]&gt;10000,"Good","Average")</f>
        <v>Average</v>
      </c>
      <c r="Z4934" s="5" t="str" cm="1">
        <f t="array" ref="Z4934">_xlfn.IFS(K4934&lt;=5,"Excellent",K4934&lt;=10,"Good",TRUE,"Delayed")</f>
        <v>Excellent</v>
      </c>
      <c r="AA4934" s="5" t="str">
        <f>_xlfn.XLOOKUP(Table1[[#This Row],[Shipment_ID]],A:A,E:E)</f>
        <v>COSCO</v>
      </c>
      <c r="AB4934" s="5">
        <f t="shared" si="77"/>
        <v>4781.54</v>
      </c>
    </row>
    <row r="4935" spans="1:28">
      <c r="A4935" t="s">
        <v>5129</v>
      </c>
      <c r="B4935" s="1">
        <v>46070</v>
      </c>
      <c r="C4935" t="s">
        <v>115</v>
      </c>
      <c r="D4935" t="s">
        <v>72</v>
      </c>
      <c r="E4935" t="s">
        <v>66</v>
      </c>
      <c r="F4935" t="s">
        <v>32</v>
      </c>
      <c r="G4935" t="s">
        <v>84</v>
      </c>
      <c r="H4935">
        <v>16.149999999999999</v>
      </c>
      <c r="I4935">
        <v>714</v>
      </c>
      <c r="J4935">
        <v>104.82</v>
      </c>
      <c r="K4935">
        <v>3</v>
      </c>
      <c r="L4935" t="s">
        <v>34</v>
      </c>
      <c r="M4935" t="s">
        <v>35</v>
      </c>
      <c r="N4935">
        <v>44681.4</v>
      </c>
      <c r="O4935" t="s">
        <v>80</v>
      </c>
      <c r="P4935" t="s">
        <v>37</v>
      </c>
      <c r="Q4935">
        <v>86.54</v>
      </c>
      <c r="R4935">
        <v>2074</v>
      </c>
      <c r="S4935">
        <v>3050.16</v>
      </c>
      <c r="T4935">
        <v>4045.66</v>
      </c>
      <c r="U4935" t="str">
        <f>TEXT(Table1[[#This Row],[Booking_Date]],"mmm")</f>
        <v>Feb</v>
      </c>
      <c r="V4935">
        <f>YEAR(Table1[[#This Row],[Booking_Date]])</f>
        <v>2026</v>
      </c>
      <c r="W4935" t="s">
        <v>38</v>
      </c>
      <c r="X4935" t="str">
        <f>IF(Table1[[#This Row],[Freight_Cost]]&gt;50000,"High","Low")</f>
        <v>Low</v>
      </c>
      <c r="Y4935" s="5" t="str">
        <f>IF(Table1[[#This Row],[Profit]]&gt;10000,"Good","Average")</f>
        <v>Average</v>
      </c>
      <c r="Z4935" s="5" t="str" cm="1">
        <f t="array" ref="Z4935">_xlfn.IFS(K4935&lt;=5,"Excellent",K4935&lt;=10,"Good",TRUE,"Delayed")</f>
        <v>Excellent</v>
      </c>
      <c r="AA4935" s="5" t="str">
        <f>_xlfn.XLOOKUP(Table1[[#This Row],[Shipment_ID]],A:A,E:E)</f>
        <v>COSCO</v>
      </c>
      <c r="AB4935" s="5">
        <f t="shared" si="77"/>
        <v>4045.66</v>
      </c>
    </row>
    <row r="4936" spans="1:28">
      <c r="A4936" t="s">
        <v>5130</v>
      </c>
      <c r="B4936" s="1">
        <v>45634</v>
      </c>
      <c r="C4936" t="s">
        <v>40</v>
      </c>
      <c r="D4936" t="s">
        <v>65</v>
      </c>
      <c r="E4936" t="s">
        <v>57</v>
      </c>
      <c r="F4936" t="s">
        <v>58</v>
      </c>
      <c r="G4936" t="s">
        <v>52</v>
      </c>
      <c r="H4936">
        <v>13.07</v>
      </c>
      <c r="I4936">
        <v>2644</v>
      </c>
      <c r="J4936">
        <v>94.7</v>
      </c>
      <c r="K4936">
        <v>7</v>
      </c>
      <c r="L4936" t="s">
        <v>44</v>
      </c>
      <c r="M4936" t="s">
        <v>35</v>
      </c>
      <c r="N4936">
        <v>70855</v>
      </c>
      <c r="O4936" t="s">
        <v>228</v>
      </c>
      <c r="P4936" t="s">
        <v>74</v>
      </c>
      <c r="Q4936">
        <v>88.61</v>
      </c>
      <c r="R4936">
        <v>5810.8</v>
      </c>
      <c r="S4936">
        <v>4343.3999999999996</v>
      </c>
      <c r="T4936">
        <v>11608.05</v>
      </c>
      <c r="U4936" t="str">
        <f>TEXT(Table1[[#This Row],[Booking_Date]],"mmm")</f>
        <v>Dec</v>
      </c>
      <c r="V4936">
        <f>YEAR(Table1[[#This Row],[Booking_Date]])</f>
        <v>2024</v>
      </c>
      <c r="W4936" t="s">
        <v>104</v>
      </c>
      <c r="X4936" t="str">
        <f>IF(Table1[[#This Row],[Freight_Cost]]&gt;50000,"High","Low")</f>
        <v>High</v>
      </c>
      <c r="Y4936" s="5" t="str">
        <f>IF(Table1[[#This Row],[Profit]]&gt;10000,"Good","Average")</f>
        <v>Good</v>
      </c>
      <c r="Z4936" s="5" t="str" cm="1">
        <f t="array" ref="Z4936">_xlfn.IFS(K4936&lt;=5,"Excellent",K4936&lt;=10,"Good",TRUE,"Delayed")</f>
        <v>Good</v>
      </c>
      <c r="AA4936" s="5" t="str">
        <f>_xlfn.XLOOKUP(Table1[[#This Row],[Shipment_ID]],A:A,E:E)</f>
        <v>Evergreen</v>
      </c>
      <c r="AB4936" s="5">
        <f t="shared" si="77"/>
        <v>11608.05</v>
      </c>
    </row>
    <row r="4937" spans="1:28">
      <c r="A4937" t="s">
        <v>5131</v>
      </c>
      <c r="B4937" s="1">
        <v>46076</v>
      </c>
      <c r="C4937" t="s">
        <v>64</v>
      </c>
      <c r="D4937" t="s">
        <v>41</v>
      </c>
      <c r="E4937" t="s">
        <v>42</v>
      </c>
      <c r="F4937" t="s">
        <v>58</v>
      </c>
      <c r="G4937" t="s">
        <v>59</v>
      </c>
      <c r="H4937">
        <v>14.75</v>
      </c>
      <c r="I4937">
        <v>2600</v>
      </c>
      <c r="J4937">
        <v>86.26</v>
      </c>
      <c r="K4937">
        <v>7</v>
      </c>
      <c r="L4937" t="s">
        <v>34</v>
      </c>
      <c r="M4937" t="s">
        <v>60</v>
      </c>
      <c r="N4937">
        <v>71826.2</v>
      </c>
      <c r="O4937" t="s">
        <v>464</v>
      </c>
      <c r="P4937" t="s">
        <v>62</v>
      </c>
      <c r="Q4937">
        <v>86.91</v>
      </c>
      <c r="R4937">
        <v>5790</v>
      </c>
      <c r="S4937">
        <v>4513.21</v>
      </c>
      <c r="T4937">
        <v>8081.81</v>
      </c>
      <c r="U4937" t="str">
        <f>TEXT(Table1[[#This Row],[Booking_Date]],"mmm")</f>
        <v>Feb</v>
      </c>
      <c r="V4937">
        <f>YEAR(Table1[[#This Row],[Booking_Date]])</f>
        <v>2026</v>
      </c>
      <c r="W4937" t="s">
        <v>38</v>
      </c>
      <c r="X4937" t="str">
        <f>IF(Table1[[#This Row],[Freight_Cost]]&gt;50000,"High","Low")</f>
        <v>High</v>
      </c>
      <c r="Y4937" s="5" t="str">
        <f>IF(Table1[[#This Row],[Profit]]&gt;10000,"Good","Average")</f>
        <v>Average</v>
      </c>
      <c r="Z4937" s="5" t="str" cm="1">
        <f t="array" ref="Z4937">_xlfn.IFS(K4937&lt;=5,"Excellent",K4937&lt;=10,"Good",TRUE,"Delayed")</f>
        <v>Good</v>
      </c>
      <c r="AA4937" s="5" t="str">
        <f>_xlfn.XLOOKUP(Table1[[#This Row],[Shipment_ID]],A:A,E:E)</f>
        <v>CMA CGM</v>
      </c>
      <c r="AB4937" s="5">
        <f t="shared" si="77"/>
        <v>8081.81</v>
      </c>
    </row>
    <row r="4938" spans="1:28">
      <c r="A4938" t="s">
        <v>5132</v>
      </c>
      <c r="B4938" s="1">
        <v>45841</v>
      </c>
      <c r="C4938" t="s">
        <v>40</v>
      </c>
      <c r="D4938" t="s">
        <v>72</v>
      </c>
      <c r="E4938" t="s">
        <v>31</v>
      </c>
      <c r="F4938" t="s">
        <v>58</v>
      </c>
      <c r="G4938" t="s">
        <v>84</v>
      </c>
      <c r="H4938">
        <v>13.26</v>
      </c>
      <c r="I4938">
        <v>2280</v>
      </c>
      <c r="J4938">
        <v>86.48</v>
      </c>
      <c r="K4938">
        <v>5</v>
      </c>
      <c r="L4938" t="s">
        <v>34</v>
      </c>
      <c r="M4938" t="s">
        <v>45</v>
      </c>
      <c r="N4938">
        <v>68171.600000000006</v>
      </c>
      <c r="O4938" t="s">
        <v>219</v>
      </c>
      <c r="P4938" t="s">
        <v>54</v>
      </c>
      <c r="Q4938">
        <v>87.93</v>
      </c>
      <c r="R4938">
        <v>5090.3999999999996</v>
      </c>
      <c r="S4938">
        <v>3253.27</v>
      </c>
      <c r="T4938">
        <v>9954.15</v>
      </c>
      <c r="U4938" t="str">
        <f>TEXT(Table1[[#This Row],[Booking_Date]],"mmm")</f>
        <v>Jul</v>
      </c>
      <c r="V4938">
        <f>YEAR(Table1[[#This Row],[Booking_Date]])</f>
        <v>2025</v>
      </c>
      <c r="W4938" t="s">
        <v>48</v>
      </c>
      <c r="X4938" t="str">
        <f>IF(Table1[[#This Row],[Freight_Cost]]&gt;50000,"High","Low")</f>
        <v>High</v>
      </c>
      <c r="Y4938" s="5" t="str">
        <f>IF(Table1[[#This Row],[Profit]]&gt;10000,"Good","Average")</f>
        <v>Average</v>
      </c>
      <c r="Z4938" s="5" t="str" cm="1">
        <f t="array" ref="Z4938">_xlfn.IFS(K4938&lt;=5,"Excellent",K4938&lt;=10,"Good",TRUE,"Delayed")</f>
        <v>Excellent</v>
      </c>
      <c r="AA4938" s="5" t="str">
        <f>_xlfn.XLOOKUP(Table1[[#This Row],[Shipment_ID]],A:A,E:E)</f>
        <v>Hapag-Lloyd</v>
      </c>
      <c r="AB4938" s="5">
        <f t="shared" si="77"/>
        <v>9954.15</v>
      </c>
    </row>
    <row r="4939" spans="1:28">
      <c r="A4939" t="s">
        <v>5133</v>
      </c>
      <c r="B4939" s="1">
        <v>46086</v>
      </c>
      <c r="C4939" t="s">
        <v>40</v>
      </c>
      <c r="D4939" t="s">
        <v>56</v>
      </c>
      <c r="E4939" t="s">
        <v>83</v>
      </c>
      <c r="F4939" t="s">
        <v>58</v>
      </c>
      <c r="G4939" t="s">
        <v>43</v>
      </c>
      <c r="H4939">
        <v>17.420000000000002</v>
      </c>
      <c r="I4939">
        <v>1777</v>
      </c>
      <c r="J4939">
        <v>89.58</v>
      </c>
      <c r="K4939">
        <v>5</v>
      </c>
      <c r="L4939" t="s">
        <v>34</v>
      </c>
      <c r="M4939" t="s">
        <v>45</v>
      </c>
      <c r="N4939">
        <v>66251.600000000006</v>
      </c>
      <c r="O4939" t="s">
        <v>189</v>
      </c>
      <c r="P4939" t="s">
        <v>74</v>
      </c>
      <c r="Q4939">
        <v>84.46</v>
      </c>
      <c r="R4939">
        <v>4250.8</v>
      </c>
      <c r="S4939">
        <v>4251.76</v>
      </c>
      <c r="T4939">
        <v>10157.81</v>
      </c>
      <c r="U4939" t="str">
        <f>TEXT(Table1[[#This Row],[Booking_Date]],"mmm")</f>
        <v>Mar</v>
      </c>
      <c r="V4939">
        <f>YEAR(Table1[[#This Row],[Booking_Date]])</f>
        <v>2026</v>
      </c>
      <c r="W4939" t="s">
        <v>38</v>
      </c>
      <c r="X4939" t="str">
        <f>IF(Table1[[#This Row],[Freight_Cost]]&gt;50000,"High","Low")</f>
        <v>High</v>
      </c>
      <c r="Y4939" s="5" t="str">
        <f>IF(Table1[[#This Row],[Profit]]&gt;10000,"Good","Average")</f>
        <v>Good</v>
      </c>
      <c r="Z4939" s="5" t="str" cm="1">
        <f t="array" ref="Z4939">_xlfn.IFS(K4939&lt;=5,"Excellent",K4939&lt;=10,"Good",TRUE,"Delayed")</f>
        <v>Excellent</v>
      </c>
      <c r="AA4939" s="5" t="str">
        <f>_xlfn.XLOOKUP(Table1[[#This Row],[Shipment_ID]],A:A,E:E)</f>
        <v>MSC</v>
      </c>
      <c r="AB4939" s="5">
        <f t="shared" si="77"/>
        <v>10157.81</v>
      </c>
    </row>
    <row r="4940" spans="1:28">
      <c r="A4940" t="s">
        <v>5134</v>
      </c>
      <c r="B4940" s="1">
        <v>45676</v>
      </c>
      <c r="C4940" t="s">
        <v>29</v>
      </c>
      <c r="D4940" t="s">
        <v>56</v>
      </c>
      <c r="E4940" t="s">
        <v>66</v>
      </c>
      <c r="F4940" t="s">
        <v>58</v>
      </c>
      <c r="G4940" t="s">
        <v>84</v>
      </c>
      <c r="H4940">
        <v>23.4</v>
      </c>
      <c r="I4940">
        <v>616</v>
      </c>
      <c r="J4940">
        <v>100.46</v>
      </c>
      <c r="K4940">
        <v>3</v>
      </c>
      <c r="L4940" t="s">
        <v>34</v>
      </c>
      <c r="M4940" t="s">
        <v>35</v>
      </c>
      <c r="N4940">
        <v>61507.199999999997</v>
      </c>
      <c r="O4940" t="s">
        <v>137</v>
      </c>
      <c r="P4940" t="s">
        <v>47</v>
      </c>
      <c r="Q4940">
        <v>81.28</v>
      </c>
      <c r="R4940">
        <v>2168</v>
      </c>
      <c r="S4940">
        <v>4640.2</v>
      </c>
      <c r="T4940">
        <v>5216.3500000000004</v>
      </c>
      <c r="U4940" t="str">
        <f>TEXT(Table1[[#This Row],[Booking_Date]],"mmm")</f>
        <v>Jan</v>
      </c>
      <c r="V4940">
        <f>YEAR(Table1[[#This Row],[Booking_Date]])</f>
        <v>2025</v>
      </c>
      <c r="W4940" t="s">
        <v>38</v>
      </c>
      <c r="X4940" t="str">
        <f>IF(Table1[[#This Row],[Freight_Cost]]&gt;50000,"High","Low")</f>
        <v>High</v>
      </c>
      <c r="Y4940" s="5" t="str">
        <f>IF(Table1[[#This Row],[Profit]]&gt;10000,"Good","Average")</f>
        <v>Average</v>
      </c>
      <c r="Z4940" s="5" t="str" cm="1">
        <f t="array" ref="Z4940">_xlfn.IFS(K4940&lt;=5,"Excellent",K4940&lt;=10,"Good",TRUE,"Delayed")</f>
        <v>Excellent</v>
      </c>
      <c r="AA4940" s="5" t="str">
        <f>_xlfn.XLOOKUP(Table1[[#This Row],[Shipment_ID]],A:A,E:E)</f>
        <v>COSCO</v>
      </c>
      <c r="AB4940" s="5">
        <f t="shared" si="77"/>
        <v>5216.3500000000004</v>
      </c>
    </row>
    <row r="4941" spans="1:28">
      <c r="A4941" t="s">
        <v>5135</v>
      </c>
      <c r="B4941" s="1">
        <v>45797</v>
      </c>
      <c r="C4941" t="s">
        <v>121</v>
      </c>
      <c r="D4941" t="s">
        <v>56</v>
      </c>
      <c r="E4941" t="s">
        <v>83</v>
      </c>
      <c r="F4941" t="s">
        <v>58</v>
      </c>
      <c r="G4941" t="s">
        <v>59</v>
      </c>
      <c r="H4941">
        <v>23.28</v>
      </c>
      <c r="I4941">
        <v>1916</v>
      </c>
      <c r="J4941">
        <v>92.13</v>
      </c>
      <c r="K4941">
        <v>6</v>
      </c>
      <c r="L4941" t="s">
        <v>34</v>
      </c>
      <c r="M4941" t="s">
        <v>45</v>
      </c>
      <c r="N4941">
        <v>73499.600000000006</v>
      </c>
      <c r="O4941" t="s">
        <v>216</v>
      </c>
      <c r="P4941" t="s">
        <v>37</v>
      </c>
      <c r="Q4941">
        <v>84.62</v>
      </c>
      <c r="R4941">
        <v>4763.2</v>
      </c>
      <c r="S4941">
        <v>3800.61</v>
      </c>
      <c r="T4941">
        <v>11953.53</v>
      </c>
      <c r="U4941" t="str">
        <f>TEXT(Table1[[#This Row],[Booking_Date]],"mmm")</f>
        <v>May</v>
      </c>
      <c r="V4941">
        <f>YEAR(Table1[[#This Row],[Booking_Date]])</f>
        <v>2025</v>
      </c>
      <c r="W4941" t="s">
        <v>75</v>
      </c>
      <c r="X4941" t="str">
        <f>IF(Table1[[#This Row],[Freight_Cost]]&gt;50000,"High","Low")</f>
        <v>High</v>
      </c>
      <c r="Y4941" s="5" t="str">
        <f>IF(Table1[[#This Row],[Profit]]&gt;10000,"Good","Average")</f>
        <v>Good</v>
      </c>
      <c r="Z4941" s="5" t="str" cm="1">
        <f t="array" ref="Z4941">_xlfn.IFS(K4941&lt;=5,"Excellent",K4941&lt;=10,"Good",TRUE,"Delayed")</f>
        <v>Good</v>
      </c>
      <c r="AA4941" s="5" t="str">
        <f>_xlfn.XLOOKUP(Table1[[#This Row],[Shipment_ID]],A:A,E:E)</f>
        <v>MSC</v>
      </c>
      <c r="AB4941" s="5">
        <f t="shared" si="77"/>
        <v>11953.53</v>
      </c>
    </row>
    <row r="4942" spans="1:28">
      <c r="A4942" t="s">
        <v>5136</v>
      </c>
      <c r="B4942" s="1">
        <v>45861</v>
      </c>
      <c r="C4942" t="s">
        <v>115</v>
      </c>
      <c r="D4942" t="s">
        <v>51</v>
      </c>
      <c r="E4942" t="s">
        <v>66</v>
      </c>
      <c r="F4942" t="s">
        <v>32</v>
      </c>
      <c r="G4942" t="s">
        <v>33</v>
      </c>
      <c r="H4942">
        <v>11.05</v>
      </c>
      <c r="I4942">
        <v>676</v>
      </c>
      <c r="J4942">
        <v>95.62</v>
      </c>
      <c r="K4942">
        <v>2</v>
      </c>
      <c r="L4942" t="s">
        <v>34</v>
      </c>
      <c r="M4942" t="s">
        <v>45</v>
      </c>
      <c r="N4942">
        <v>36031.4</v>
      </c>
      <c r="O4942" t="s">
        <v>245</v>
      </c>
      <c r="P4942" t="s">
        <v>47</v>
      </c>
      <c r="Q4942">
        <v>82.81</v>
      </c>
      <c r="R4942">
        <v>1794</v>
      </c>
      <c r="S4942">
        <v>1518.82</v>
      </c>
      <c r="T4942">
        <v>4199.1099999999997</v>
      </c>
      <c r="U4942" t="str">
        <f>TEXT(Table1[[#This Row],[Booking_Date]],"mmm")</f>
        <v>Jul</v>
      </c>
      <c r="V4942">
        <f>YEAR(Table1[[#This Row],[Booking_Date]])</f>
        <v>2025</v>
      </c>
      <c r="W4942" t="s">
        <v>48</v>
      </c>
      <c r="X4942" t="str">
        <f>IF(Table1[[#This Row],[Freight_Cost]]&gt;50000,"High","Low")</f>
        <v>Low</v>
      </c>
      <c r="Y4942" s="5" t="str">
        <f>IF(Table1[[#This Row],[Profit]]&gt;10000,"Good","Average")</f>
        <v>Average</v>
      </c>
      <c r="Z4942" s="5" t="str" cm="1">
        <f t="array" ref="Z4942">_xlfn.IFS(K4942&lt;=5,"Excellent",K4942&lt;=10,"Good",TRUE,"Delayed")</f>
        <v>Excellent</v>
      </c>
      <c r="AA4942" s="5" t="str">
        <f>_xlfn.XLOOKUP(Table1[[#This Row],[Shipment_ID]],A:A,E:E)</f>
        <v>COSCO</v>
      </c>
      <c r="AB4942" s="5">
        <f t="shared" si="77"/>
        <v>4199.1099999999997</v>
      </c>
    </row>
    <row r="4943" spans="1:28">
      <c r="A4943" t="s">
        <v>5137</v>
      </c>
      <c r="B4943" s="1">
        <v>45502</v>
      </c>
      <c r="C4943" t="s">
        <v>40</v>
      </c>
      <c r="D4943" t="s">
        <v>30</v>
      </c>
      <c r="E4943" t="s">
        <v>42</v>
      </c>
      <c r="F4943" t="s">
        <v>58</v>
      </c>
      <c r="G4943" t="s">
        <v>84</v>
      </c>
      <c r="H4943">
        <v>11.79</v>
      </c>
      <c r="I4943">
        <v>1988</v>
      </c>
      <c r="J4943">
        <v>89.49</v>
      </c>
      <c r="K4943">
        <v>5</v>
      </c>
      <c r="L4943" t="s">
        <v>44</v>
      </c>
      <c r="M4943" t="s">
        <v>60</v>
      </c>
      <c r="N4943">
        <v>57205.8</v>
      </c>
      <c r="O4943" t="s">
        <v>368</v>
      </c>
      <c r="P4943" t="s">
        <v>62</v>
      </c>
      <c r="Q4943">
        <v>86.93</v>
      </c>
      <c r="R4943">
        <v>4447.6000000000004</v>
      </c>
      <c r="S4943">
        <v>1558.23</v>
      </c>
      <c r="T4943">
        <v>6816.26</v>
      </c>
      <c r="U4943" t="str">
        <f>TEXT(Table1[[#This Row],[Booking_Date]],"mmm")</f>
        <v>Jul</v>
      </c>
      <c r="V4943">
        <f>YEAR(Table1[[#This Row],[Booking_Date]])</f>
        <v>2024</v>
      </c>
      <c r="W4943" t="s">
        <v>48</v>
      </c>
      <c r="X4943" t="str">
        <f>IF(Table1[[#This Row],[Freight_Cost]]&gt;50000,"High","Low")</f>
        <v>High</v>
      </c>
      <c r="Y4943" s="5" t="str">
        <f>IF(Table1[[#This Row],[Profit]]&gt;10000,"Good","Average")</f>
        <v>Average</v>
      </c>
      <c r="Z4943" s="5" t="str" cm="1">
        <f t="array" ref="Z4943">_xlfn.IFS(K4943&lt;=5,"Excellent",K4943&lt;=10,"Good",TRUE,"Delayed")</f>
        <v>Excellent</v>
      </c>
      <c r="AA4943" s="5" t="str">
        <f>_xlfn.XLOOKUP(Table1[[#This Row],[Shipment_ID]],A:A,E:E)</f>
        <v>CMA CGM</v>
      </c>
      <c r="AB4943" s="5">
        <f t="shared" si="77"/>
        <v>6816.26</v>
      </c>
    </row>
    <row r="4944" spans="1:28">
      <c r="A4944" t="s">
        <v>5138</v>
      </c>
      <c r="B4944" s="1">
        <v>45881</v>
      </c>
      <c r="C4944" t="s">
        <v>89</v>
      </c>
      <c r="D4944" t="s">
        <v>82</v>
      </c>
      <c r="E4944" t="s">
        <v>57</v>
      </c>
      <c r="F4944" t="s">
        <v>58</v>
      </c>
      <c r="G4944" t="s">
        <v>84</v>
      </c>
      <c r="H4944">
        <v>10.52</v>
      </c>
      <c r="I4944">
        <v>1112</v>
      </c>
      <c r="J4944">
        <v>94.25</v>
      </c>
      <c r="K4944">
        <v>3</v>
      </c>
      <c r="L4944" t="s">
        <v>68</v>
      </c>
      <c r="M4944" t="s">
        <v>45</v>
      </c>
      <c r="N4944">
        <v>50122</v>
      </c>
      <c r="O4944" t="s">
        <v>402</v>
      </c>
      <c r="P4944" t="s">
        <v>54</v>
      </c>
      <c r="Q4944">
        <v>84.73</v>
      </c>
      <c r="R4944">
        <v>2644.8</v>
      </c>
      <c r="S4944">
        <v>2549.61</v>
      </c>
      <c r="T4944">
        <v>5992.23</v>
      </c>
      <c r="U4944" t="str">
        <f>TEXT(Table1[[#This Row],[Booking_Date]],"mmm")</f>
        <v>Aug</v>
      </c>
      <c r="V4944">
        <f>YEAR(Table1[[#This Row],[Booking_Date]])</f>
        <v>2025</v>
      </c>
      <c r="W4944" t="s">
        <v>48</v>
      </c>
      <c r="X4944" t="str">
        <f>IF(Table1[[#This Row],[Freight_Cost]]&gt;50000,"High","Low")</f>
        <v>High</v>
      </c>
      <c r="Y4944" s="5" t="str">
        <f>IF(Table1[[#This Row],[Profit]]&gt;10000,"Good","Average")</f>
        <v>Average</v>
      </c>
      <c r="Z4944" s="5" t="str" cm="1">
        <f t="array" ref="Z4944">_xlfn.IFS(K4944&lt;=5,"Excellent",K4944&lt;=10,"Good",TRUE,"Delayed")</f>
        <v>Excellent</v>
      </c>
      <c r="AA4944" s="5" t="str">
        <f>_xlfn.XLOOKUP(Table1[[#This Row],[Shipment_ID]],A:A,E:E)</f>
        <v>Evergreen</v>
      </c>
      <c r="AB4944" s="5">
        <f t="shared" si="77"/>
        <v>5992.23</v>
      </c>
    </row>
    <row r="4945" spans="1:28">
      <c r="A4945" t="s">
        <v>5139</v>
      </c>
      <c r="B4945" s="1">
        <v>45443</v>
      </c>
      <c r="C4945" t="s">
        <v>64</v>
      </c>
      <c r="D4945" t="s">
        <v>82</v>
      </c>
      <c r="E4945" t="s">
        <v>31</v>
      </c>
      <c r="F4945" t="s">
        <v>32</v>
      </c>
      <c r="G4945" t="s">
        <v>90</v>
      </c>
      <c r="H4945">
        <v>24.02</v>
      </c>
      <c r="I4945">
        <v>2411</v>
      </c>
      <c r="J4945">
        <v>92.06</v>
      </c>
      <c r="K4945">
        <v>6</v>
      </c>
      <c r="L4945" t="s">
        <v>34</v>
      </c>
      <c r="M4945" t="s">
        <v>45</v>
      </c>
      <c r="N4945">
        <v>68097.2</v>
      </c>
      <c r="O4945" t="s">
        <v>425</v>
      </c>
      <c r="P4945" t="s">
        <v>78</v>
      </c>
      <c r="Q4945">
        <v>84.48</v>
      </c>
      <c r="R4945">
        <v>5782.8</v>
      </c>
      <c r="S4945">
        <v>4127.9799999999996</v>
      </c>
      <c r="T4945">
        <v>10558.44</v>
      </c>
      <c r="U4945" t="str">
        <f>TEXT(Table1[[#This Row],[Booking_Date]],"mmm")</f>
        <v>May</v>
      </c>
      <c r="V4945">
        <f>YEAR(Table1[[#This Row],[Booking_Date]])</f>
        <v>2024</v>
      </c>
      <c r="W4945" t="s">
        <v>75</v>
      </c>
      <c r="X4945" t="str">
        <f>IF(Table1[[#This Row],[Freight_Cost]]&gt;50000,"High","Low")</f>
        <v>High</v>
      </c>
      <c r="Y4945" s="5" t="str">
        <f>IF(Table1[[#This Row],[Profit]]&gt;10000,"Good","Average")</f>
        <v>Good</v>
      </c>
      <c r="Z4945" s="5" t="str" cm="1">
        <f t="array" ref="Z4945">_xlfn.IFS(K4945&lt;=5,"Excellent",K4945&lt;=10,"Good",TRUE,"Delayed")</f>
        <v>Good</v>
      </c>
      <c r="AA4945" s="5" t="str">
        <f>_xlfn.XLOOKUP(Table1[[#This Row],[Shipment_ID]],A:A,E:E)</f>
        <v>Hapag-Lloyd</v>
      </c>
      <c r="AB4945" s="5">
        <f t="shared" si="77"/>
        <v>10558.44</v>
      </c>
    </row>
    <row r="4946" spans="1:28">
      <c r="A4946" t="s">
        <v>5140</v>
      </c>
      <c r="B4946" s="1">
        <v>45546</v>
      </c>
      <c r="C4946" t="s">
        <v>40</v>
      </c>
      <c r="D4946" t="s">
        <v>82</v>
      </c>
      <c r="E4946" t="s">
        <v>66</v>
      </c>
      <c r="F4946" t="s">
        <v>58</v>
      </c>
      <c r="G4946" t="s">
        <v>67</v>
      </c>
      <c r="H4946">
        <v>25.09</v>
      </c>
      <c r="I4946">
        <v>2200</v>
      </c>
      <c r="J4946">
        <v>94.13</v>
      </c>
      <c r="K4946">
        <v>6</v>
      </c>
      <c r="L4946" t="s">
        <v>68</v>
      </c>
      <c r="M4946" t="s">
        <v>35</v>
      </c>
      <c r="N4946">
        <v>78776.600000000006</v>
      </c>
      <c r="O4946" t="s">
        <v>416</v>
      </c>
      <c r="P4946" t="s">
        <v>37</v>
      </c>
      <c r="Q4946">
        <v>85.93</v>
      </c>
      <c r="R4946">
        <v>5403.6</v>
      </c>
      <c r="S4946">
        <v>3462.08</v>
      </c>
      <c r="T4946">
        <v>13169.46</v>
      </c>
      <c r="U4946" t="str">
        <f>TEXT(Table1[[#This Row],[Booking_Date]],"mmm")</f>
        <v>Sep</v>
      </c>
      <c r="V4946">
        <f>YEAR(Table1[[#This Row],[Booking_Date]])</f>
        <v>2024</v>
      </c>
      <c r="W4946" t="s">
        <v>48</v>
      </c>
      <c r="X4946" t="str">
        <f>IF(Table1[[#This Row],[Freight_Cost]]&gt;50000,"High","Low")</f>
        <v>High</v>
      </c>
      <c r="Y4946" s="5" t="str">
        <f>IF(Table1[[#This Row],[Profit]]&gt;10000,"Good","Average")</f>
        <v>Good</v>
      </c>
      <c r="Z4946" s="5" t="str" cm="1">
        <f t="array" ref="Z4946">_xlfn.IFS(K4946&lt;=5,"Excellent",K4946&lt;=10,"Good",TRUE,"Delayed")</f>
        <v>Good</v>
      </c>
      <c r="AA4946" s="5" t="str">
        <f>_xlfn.XLOOKUP(Table1[[#This Row],[Shipment_ID]],A:A,E:E)</f>
        <v>COSCO</v>
      </c>
      <c r="AB4946" s="5">
        <f t="shared" si="77"/>
        <v>13169.46</v>
      </c>
    </row>
    <row r="4947" spans="1:28">
      <c r="A4947" t="s">
        <v>5141</v>
      </c>
      <c r="B4947" s="1">
        <v>45969</v>
      </c>
      <c r="C4947" t="s">
        <v>50</v>
      </c>
      <c r="D4947" t="s">
        <v>51</v>
      </c>
      <c r="E4947" t="s">
        <v>42</v>
      </c>
      <c r="F4947" t="s">
        <v>58</v>
      </c>
      <c r="G4947" t="s">
        <v>52</v>
      </c>
      <c r="H4947">
        <v>11.97</v>
      </c>
      <c r="I4947">
        <v>649</v>
      </c>
      <c r="J4947">
        <v>85.09</v>
      </c>
      <c r="K4947">
        <v>2</v>
      </c>
      <c r="L4947" t="s">
        <v>34</v>
      </c>
      <c r="M4947" t="s">
        <v>35</v>
      </c>
      <c r="N4947">
        <v>49771.8</v>
      </c>
      <c r="O4947" t="s">
        <v>91</v>
      </c>
      <c r="P4947" t="s">
        <v>62</v>
      </c>
      <c r="Q4947">
        <v>83.3</v>
      </c>
      <c r="R4947">
        <v>1776.8</v>
      </c>
      <c r="S4947">
        <v>4072.32</v>
      </c>
      <c r="T4947">
        <v>8381.68</v>
      </c>
      <c r="U4947" t="str">
        <f>TEXT(Table1[[#This Row],[Booking_Date]],"mmm")</f>
        <v>Nov</v>
      </c>
      <c r="V4947">
        <f>YEAR(Table1[[#This Row],[Booking_Date]])</f>
        <v>2025</v>
      </c>
      <c r="W4947" t="s">
        <v>104</v>
      </c>
      <c r="X4947" t="str">
        <f>IF(Table1[[#This Row],[Freight_Cost]]&gt;50000,"High","Low")</f>
        <v>Low</v>
      </c>
      <c r="Y4947" s="5" t="str">
        <f>IF(Table1[[#This Row],[Profit]]&gt;10000,"Good","Average")</f>
        <v>Average</v>
      </c>
      <c r="Z4947" s="5" t="str" cm="1">
        <f t="array" ref="Z4947">_xlfn.IFS(K4947&lt;=5,"Excellent",K4947&lt;=10,"Good",TRUE,"Delayed")</f>
        <v>Excellent</v>
      </c>
      <c r="AA4947" s="5" t="str">
        <f>_xlfn.XLOOKUP(Table1[[#This Row],[Shipment_ID]],A:A,E:E)</f>
        <v>CMA CGM</v>
      </c>
      <c r="AB4947" s="5">
        <f t="shared" si="77"/>
        <v>8381.68</v>
      </c>
    </row>
    <row r="4948" spans="1:28">
      <c r="A4948" t="s">
        <v>5142</v>
      </c>
      <c r="B4948" s="1">
        <v>45703</v>
      </c>
      <c r="C4948" t="s">
        <v>115</v>
      </c>
      <c r="D4948" t="s">
        <v>56</v>
      </c>
      <c r="E4948" t="s">
        <v>99</v>
      </c>
      <c r="F4948" t="s">
        <v>32</v>
      </c>
      <c r="G4948" t="s">
        <v>33</v>
      </c>
      <c r="H4948">
        <v>12.6</v>
      </c>
      <c r="I4948">
        <v>2374</v>
      </c>
      <c r="J4948">
        <v>93.18</v>
      </c>
      <c r="K4948">
        <v>7</v>
      </c>
      <c r="L4948" t="s">
        <v>68</v>
      </c>
      <c r="M4948" t="s">
        <v>35</v>
      </c>
      <c r="N4948">
        <v>57509.599999999999</v>
      </c>
      <c r="O4948" t="s">
        <v>175</v>
      </c>
      <c r="P4948" t="s">
        <v>70</v>
      </c>
      <c r="Q4948">
        <v>88.46</v>
      </c>
      <c r="R4948">
        <v>5252</v>
      </c>
      <c r="S4948">
        <v>3119.38</v>
      </c>
      <c r="T4948">
        <v>9383.92</v>
      </c>
      <c r="U4948" t="str">
        <f>TEXT(Table1[[#This Row],[Booking_Date]],"mmm")</f>
        <v>Feb</v>
      </c>
      <c r="V4948">
        <f>YEAR(Table1[[#This Row],[Booking_Date]])</f>
        <v>2025</v>
      </c>
      <c r="W4948" t="s">
        <v>38</v>
      </c>
      <c r="X4948" t="str">
        <f>IF(Table1[[#This Row],[Freight_Cost]]&gt;50000,"High","Low")</f>
        <v>High</v>
      </c>
      <c r="Y4948" s="5" t="str">
        <f>IF(Table1[[#This Row],[Profit]]&gt;10000,"Good","Average")</f>
        <v>Average</v>
      </c>
      <c r="Z4948" s="5" t="str" cm="1">
        <f t="array" ref="Z4948">_xlfn.IFS(K4948&lt;=5,"Excellent",K4948&lt;=10,"Good",TRUE,"Delayed")</f>
        <v>Good</v>
      </c>
      <c r="AA4948" s="5" t="str">
        <f>_xlfn.XLOOKUP(Table1[[#This Row],[Shipment_ID]],A:A,E:E)</f>
        <v>ONE</v>
      </c>
      <c r="AB4948" s="5">
        <f t="shared" si="77"/>
        <v>9383.92</v>
      </c>
    </row>
    <row r="4949" spans="1:28">
      <c r="A4949" t="s">
        <v>5143</v>
      </c>
      <c r="B4949" s="1">
        <v>45697</v>
      </c>
      <c r="C4949" t="s">
        <v>50</v>
      </c>
      <c r="D4949" t="s">
        <v>82</v>
      </c>
      <c r="E4949" t="s">
        <v>99</v>
      </c>
      <c r="F4949" t="s">
        <v>32</v>
      </c>
      <c r="G4949" t="s">
        <v>90</v>
      </c>
      <c r="H4949">
        <v>13.76</v>
      </c>
      <c r="I4949">
        <v>595</v>
      </c>
      <c r="J4949">
        <v>102.4</v>
      </c>
      <c r="K4949">
        <v>3</v>
      </c>
      <c r="L4949" t="s">
        <v>34</v>
      </c>
      <c r="M4949" t="s">
        <v>35</v>
      </c>
      <c r="N4949">
        <v>40812</v>
      </c>
      <c r="O4949" t="s">
        <v>80</v>
      </c>
      <c r="P4949" t="s">
        <v>62</v>
      </c>
      <c r="Q4949">
        <v>88.59</v>
      </c>
      <c r="R4949">
        <v>1740.4</v>
      </c>
      <c r="S4949">
        <v>4890.3599999999997</v>
      </c>
      <c r="T4949">
        <v>4507.72</v>
      </c>
      <c r="U4949" t="str">
        <f>TEXT(Table1[[#This Row],[Booking_Date]],"mmm")</f>
        <v>Feb</v>
      </c>
      <c r="V4949">
        <f>YEAR(Table1[[#This Row],[Booking_Date]])</f>
        <v>2025</v>
      </c>
      <c r="W4949" t="s">
        <v>38</v>
      </c>
      <c r="X4949" t="str">
        <f>IF(Table1[[#This Row],[Freight_Cost]]&gt;50000,"High","Low")</f>
        <v>Low</v>
      </c>
      <c r="Y4949" s="5" t="str">
        <f>IF(Table1[[#This Row],[Profit]]&gt;10000,"Good","Average")</f>
        <v>Average</v>
      </c>
      <c r="Z4949" s="5" t="str" cm="1">
        <f t="array" ref="Z4949">_xlfn.IFS(K4949&lt;=5,"Excellent",K4949&lt;=10,"Good",TRUE,"Delayed")</f>
        <v>Excellent</v>
      </c>
      <c r="AA4949" s="5" t="str">
        <f>_xlfn.XLOOKUP(Table1[[#This Row],[Shipment_ID]],A:A,E:E)</f>
        <v>ONE</v>
      </c>
      <c r="AB4949" s="5">
        <f t="shared" si="77"/>
        <v>4507.72</v>
      </c>
    </row>
    <row r="4950" spans="1:28">
      <c r="A4950" t="s">
        <v>5144</v>
      </c>
      <c r="B4950" s="1">
        <v>45687</v>
      </c>
      <c r="C4950" t="s">
        <v>89</v>
      </c>
      <c r="D4950" t="s">
        <v>82</v>
      </c>
      <c r="E4950" t="s">
        <v>31</v>
      </c>
      <c r="F4950" t="s">
        <v>32</v>
      </c>
      <c r="G4950" t="s">
        <v>84</v>
      </c>
      <c r="H4950">
        <v>15.54</v>
      </c>
      <c r="I4950">
        <v>2007</v>
      </c>
      <c r="J4950">
        <v>94.2</v>
      </c>
      <c r="K4950">
        <v>7</v>
      </c>
      <c r="L4950" t="s">
        <v>44</v>
      </c>
      <c r="M4950" t="s">
        <v>35</v>
      </c>
      <c r="N4950">
        <v>53374</v>
      </c>
      <c r="O4950" t="s">
        <v>158</v>
      </c>
      <c r="P4950" t="s">
        <v>54</v>
      </c>
      <c r="Q4950">
        <v>83.69</v>
      </c>
      <c r="R4950">
        <v>4635.6000000000004</v>
      </c>
      <c r="S4950">
        <v>3498.6</v>
      </c>
      <c r="T4950">
        <v>7080.21</v>
      </c>
      <c r="U4950" t="str">
        <f>TEXT(Table1[[#This Row],[Booking_Date]],"mmm")</f>
        <v>Jan</v>
      </c>
      <c r="V4950">
        <f>YEAR(Table1[[#This Row],[Booking_Date]])</f>
        <v>2025</v>
      </c>
      <c r="W4950" t="s">
        <v>38</v>
      </c>
      <c r="X4950" t="str">
        <f>IF(Table1[[#This Row],[Freight_Cost]]&gt;50000,"High","Low")</f>
        <v>High</v>
      </c>
      <c r="Y4950" s="5" t="str">
        <f>IF(Table1[[#This Row],[Profit]]&gt;10000,"Good","Average")</f>
        <v>Average</v>
      </c>
      <c r="Z4950" s="5" t="str" cm="1">
        <f t="array" ref="Z4950">_xlfn.IFS(K4950&lt;=5,"Excellent",K4950&lt;=10,"Good",TRUE,"Delayed")</f>
        <v>Good</v>
      </c>
      <c r="AA4950" s="5" t="str">
        <f>_xlfn.XLOOKUP(Table1[[#This Row],[Shipment_ID]],A:A,E:E)</f>
        <v>Hapag-Lloyd</v>
      </c>
      <c r="AB4950" s="5">
        <f t="shared" si="77"/>
        <v>7080.21</v>
      </c>
    </row>
    <row r="4951" spans="1:28">
      <c r="A4951" t="s">
        <v>5145</v>
      </c>
      <c r="B4951" s="1">
        <v>46122</v>
      </c>
      <c r="C4951" t="s">
        <v>29</v>
      </c>
      <c r="D4951" t="s">
        <v>30</v>
      </c>
      <c r="E4951" t="s">
        <v>99</v>
      </c>
      <c r="F4951" t="s">
        <v>58</v>
      </c>
      <c r="G4951" t="s">
        <v>84</v>
      </c>
      <c r="H4951">
        <v>10</v>
      </c>
      <c r="I4951">
        <v>2516</v>
      </c>
      <c r="J4951">
        <v>99.7</v>
      </c>
      <c r="K4951">
        <v>7</v>
      </c>
      <c r="L4951" t="s">
        <v>44</v>
      </c>
      <c r="M4951" t="s">
        <v>35</v>
      </c>
      <c r="N4951">
        <v>67156</v>
      </c>
      <c r="O4951" t="s">
        <v>130</v>
      </c>
      <c r="P4951" t="s">
        <v>37</v>
      </c>
      <c r="Q4951">
        <v>87.74</v>
      </c>
      <c r="R4951">
        <v>5432</v>
      </c>
      <c r="S4951">
        <v>3306.99</v>
      </c>
      <c r="T4951">
        <v>11923.23</v>
      </c>
      <c r="U4951" t="str">
        <f>TEXT(Table1[[#This Row],[Booking_Date]],"mmm")</f>
        <v>Apr</v>
      </c>
      <c r="V4951">
        <f>YEAR(Table1[[#This Row],[Booking_Date]])</f>
        <v>2026</v>
      </c>
      <c r="W4951" t="s">
        <v>75</v>
      </c>
      <c r="X4951" t="str">
        <f>IF(Table1[[#This Row],[Freight_Cost]]&gt;50000,"High","Low")</f>
        <v>High</v>
      </c>
      <c r="Y4951" s="5" t="str">
        <f>IF(Table1[[#This Row],[Profit]]&gt;10000,"Good","Average")</f>
        <v>Good</v>
      </c>
      <c r="Z4951" s="5" t="str" cm="1">
        <f t="array" ref="Z4951">_xlfn.IFS(K4951&lt;=5,"Excellent",K4951&lt;=10,"Good",TRUE,"Delayed")</f>
        <v>Good</v>
      </c>
      <c r="AA4951" s="5" t="str">
        <f>_xlfn.XLOOKUP(Table1[[#This Row],[Shipment_ID]],A:A,E:E)</f>
        <v>ONE</v>
      </c>
      <c r="AB4951" s="5">
        <f t="shared" si="77"/>
        <v>11923.23</v>
      </c>
    </row>
    <row r="4952" spans="1:28">
      <c r="A4952" t="s">
        <v>5146</v>
      </c>
      <c r="B4952" s="1">
        <v>45519</v>
      </c>
      <c r="C4952" t="s">
        <v>115</v>
      </c>
      <c r="D4952" t="s">
        <v>41</v>
      </c>
      <c r="E4952" t="s">
        <v>102</v>
      </c>
      <c r="F4952" t="s">
        <v>32</v>
      </c>
      <c r="G4952" t="s">
        <v>43</v>
      </c>
      <c r="H4952">
        <v>10.75</v>
      </c>
      <c r="I4952">
        <v>1863</v>
      </c>
      <c r="J4952">
        <v>96.6</v>
      </c>
      <c r="K4952">
        <v>6</v>
      </c>
      <c r="L4952" t="s">
        <v>68</v>
      </c>
      <c r="M4952" t="s">
        <v>60</v>
      </c>
      <c r="N4952">
        <v>46123</v>
      </c>
      <c r="O4952" t="s">
        <v>91</v>
      </c>
      <c r="P4952" t="s">
        <v>74</v>
      </c>
      <c r="Q4952">
        <v>84.78</v>
      </c>
      <c r="R4952">
        <v>4156</v>
      </c>
      <c r="S4952">
        <v>1882.98</v>
      </c>
      <c r="T4952">
        <v>7113.21</v>
      </c>
      <c r="U4952" t="str">
        <f>TEXT(Table1[[#This Row],[Booking_Date]],"mmm")</f>
        <v>Aug</v>
      </c>
      <c r="V4952">
        <f>YEAR(Table1[[#This Row],[Booking_Date]])</f>
        <v>2024</v>
      </c>
      <c r="W4952" t="s">
        <v>48</v>
      </c>
      <c r="X4952" t="str">
        <f>IF(Table1[[#This Row],[Freight_Cost]]&gt;50000,"High","Low")</f>
        <v>Low</v>
      </c>
      <c r="Y4952" s="5" t="str">
        <f>IF(Table1[[#This Row],[Profit]]&gt;10000,"Good","Average")</f>
        <v>Average</v>
      </c>
      <c r="Z4952" s="5" t="str" cm="1">
        <f t="array" ref="Z4952">_xlfn.IFS(K4952&lt;=5,"Excellent",K4952&lt;=10,"Good",TRUE,"Delayed")</f>
        <v>Good</v>
      </c>
      <c r="AA4952" s="5" t="str">
        <f>_xlfn.XLOOKUP(Table1[[#This Row],[Shipment_ID]],A:A,E:E)</f>
        <v>Maersk</v>
      </c>
      <c r="AB4952" s="5">
        <f t="shared" si="77"/>
        <v>7113.21</v>
      </c>
    </row>
    <row r="4953" spans="1:28">
      <c r="A4953" t="s">
        <v>5147</v>
      </c>
      <c r="B4953" s="1">
        <v>46091</v>
      </c>
      <c r="C4953" t="s">
        <v>115</v>
      </c>
      <c r="D4953" t="s">
        <v>65</v>
      </c>
      <c r="E4953" t="s">
        <v>99</v>
      </c>
      <c r="F4953" t="s">
        <v>58</v>
      </c>
      <c r="G4953" t="s">
        <v>59</v>
      </c>
      <c r="H4953">
        <v>11.5</v>
      </c>
      <c r="I4953">
        <v>1016</v>
      </c>
      <c r="J4953">
        <v>92.56</v>
      </c>
      <c r="K4953">
        <v>3</v>
      </c>
      <c r="L4953" t="s">
        <v>34</v>
      </c>
      <c r="M4953" t="s">
        <v>45</v>
      </c>
      <c r="N4953">
        <v>52149.2</v>
      </c>
      <c r="O4953" t="s">
        <v>527</v>
      </c>
      <c r="P4953" t="s">
        <v>70</v>
      </c>
      <c r="Q4953">
        <v>81.040000000000006</v>
      </c>
      <c r="R4953">
        <v>2492</v>
      </c>
      <c r="S4953">
        <v>3117.73</v>
      </c>
      <c r="T4953">
        <v>4561.0200000000004</v>
      </c>
      <c r="U4953" t="str">
        <f>TEXT(Table1[[#This Row],[Booking_Date]],"mmm")</f>
        <v>Mar</v>
      </c>
      <c r="V4953">
        <f>YEAR(Table1[[#This Row],[Booking_Date]])</f>
        <v>2026</v>
      </c>
      <c r="W4953" t="s">
        <v>38</v>
      </c>
      <c r="X4953" t="str">
        <f>IF(Table1[[#This Row],[Freight_Cost]]&gt;50000,"High","Low")</f>
        <v>High</v>
      </c>
      <c r="Y4953" s="5" t="str">
        <f>IF(Table1[[#This Row],[Profit]]&gt;10000,"Good","Average")</f>
        <v>Average</v>
      </c>
      <c r="Z4953" s="5" t="str" cm="1">
        <f t="array" ref="Z4953">_xlfn.IFS(K4953&lt;=5,"Excellent",K4953&lt;=10,"Good",TRUE,"Delayed")</f>
        <v>Excellent</v>
      </c>
      <c r="AA4953" s="5" t="str">
        <f>_xlfn.XLOOKUP(Table1[[#This Row],[Shipment_ID]],A:A,E:E)</f>
        <v>ONE</v>
      </c>
      <c r="AB4953" s="5">
        <f t="shared" si="77"/>
        <v>4561.0200000000004</v>
      </c>
    </row>
    <row r="4954" spans="1:28">
      <c r="A4954" t="s">
        <v>5148</v>
      </c>
      <c r="B4954" s="1">
        <v>46041</v>
      </c>
      <c r="C4954" t="s">
        <v>115</v>
      </c>
      <c r="D4954" t="s">
        <v>65</v>
      </c>
      <c r="E4954" t="s">
        <v>66</v>
      </c>
      <c r="F4954" t="s">
        <v>58</v>
      </c>
      <c r="G4954" t="s">
        <v>59</v>
      </c>
      <c r="H4954">
        <v>20.66</v>
      </c>
      <c r="I4954">
        <v>2230</v>
      </c>
      <c r="J4954">
        <v>86.88</v>
      </c>
      <c r="K4954">
        <v>6</v>
      </c>
      <c r="L4954" t="s">
        <v>68</v>
      </c>
      <c r="M4954" t="s">
        <v>35</v>
      </c>
      <c r="N4954">
        <v>74279.600000000006</v>
      </c>
      <c r="O4954" t="s">
        <v>514</v>
      </c>
      <c r="P4954" t="s">
        <v>54</v>
      </c>
      <c r="Q4954">
        <v>81.93</v>
      </c>
      <c r="R4954">
        <v>5286.4</v>
      </c>
      <c r="S4954">
        <v>1986.21</v>
      </c>
      <c r="T4954">
        <v>12459.22</v>
      </c>
      <c r="U4954" t="str">
        <f>TEXT(Table1[[#This Row],[Booking_Date]],"mmm")</f>
        <v>Jan</v>
      </c>
      <c r="V4954">
        <f>YEAR(Table1[[#This Row],[Booking_Date]])</f>
        <v>2026</v>
      </c>
      <c r="W4954" t="s">
        <v>38</v>
      </c>
      <c r="X4954" t="str">
        <f>IF(Table1[[#This Row],[Freight_Cost]]&gt;50000,"High","Low")</f>
        <v>High</v>
      </c>
      <c r="Y4954" s="5" t="str">
        <f>IF(Table1[[#This Row],[Profit]]&gt;10000,"Good","Average")</f>
        <v>Good</v>
      </c>
      <c r="Z4954" s="5" t="str" cm="1">
        <f t="array" ref="Z4954">_xlfn.IFS(K4954&lt;=5,"Excellent",K4954&lt;=10,"Good",TRUE,"Delayed")</f>
        <v>Good</v>
      </c>
      <c r="AA4954" s="5" t="str">
        <f>_xlfn.XLOOKUP(Table1[[#This Row],[Shipment_ID]],A:A,E:E)</f>
        <v>COSCO</v>
      </c>
      <c r="AB4954" s="5">
        <f t="shared" si="77"/>
        <v>12459.22</v>
      </c>
    </row>
    <row r="4955" spans="1:28">
      <c r="A4955" t="s">
        <v>5149</v>
      </c>
      <c r="B4955" s="1">
        <v>46139</v>
      </c>
      <c r="C4955" t="s">
        <v>64</v>
      </c>
      <c r="D4955" t="s">
        <v>56</v>
      </c>
      <c r="E4955" t="s">
        <v>42</v>
      </c>
      <c r="F4955" t="s">
        <v>58</v>
      </c>
      <c r="G4955" t="s">
        <v>59</v>
      </c>
      <c r="H4955">
        <v>14.1</v>
      </c>
      <c r="I4955">
        <v>1010</v>
      </c>
      <c r="J4955">
        <v>95.04</v>
      </c>
      <c r="K4955">
        <v>3</v>
      </c>
      <c r="L4955" t="s">
        <v>68</v>
      </c>
      <c r="M4955" t="s">
        <v>45</v>
      </c>
      <c r="N4955">
        <v>52214.8</v>
      </c>
      <c r="O4955" t="s">
        <v>686</v>
      </c>
      <c r="P4955" t="s">
        <v>47</v>
      </c>
      <c r="Q4955">
        <v>84.37</v>
      </c>
      <c r="R4955">
        <v>2584</v>
      </c>
      <c r="S4955">
        <v>3148.29</v>
      </c>
      <c r="T4955">
        <v>7272.69</v>
      </c>
      <c r="U4955" t="str">
        <f>TEXT(Table1[[#This Row],[Booking_Date]],"mmm")</f>
        <v>Apr</v>
      </c>
      <c r="V4955">
        <f>YEAR(Table1[[#This Row],[Booking_Date]])</f>
        <v>2026</v>
      </c>
      <c r="W4955" t="s">
        <v>75</v>
      </c>
      <c r="X4955" t="str">
        <f>IF(Table1[[#This Row],[Freight_Cost]]&gt;50000,"High","Low")</f>
        <v>High</v>
      </c>
      <c r="Y4955" s="5" t="str">
        <f>IF(Table1[[#This Row],[Profit]]&gt;10000,"Good","Average")</f>
        <v>Average</v>
      </c>
      <c r="Z4955" s="5" t="str" cm="1">
        <f t="array" ref="Z4955">_xlfn.IFS(K4955&lt;=5,"Excellent",K4955&lt;=10,"Good",TRUE,"Delayed")</f>
        <v>Excellent</v>
      </c>
      <c r="AA4955" s="5" t="str">
        <f>_xlfn.XLOOKUP(Table1[[#This Row],[Shipment_ID]],A:A,E:E)</f>
        <v>CMA CGM</v>
      </c>
      <c r="AB4955" s="5">
        <f t="shared" si="77"/>
        <v>7272.69</v>
      </c>
    </row>
    <row r="4956" spans="1:28">
      <c r="A4956" t="s">
        <v>5150</v>
      </c>
      <c r="B4956" s="1">
        <v>45683</v>
      </c>
      <c r="C4956" t="s">
        <v>89</v>
      </c>
      <c r="D4956" t="s">
        <v>30</v>
      </c>
      <c r="E4956" t="s">
        <v>66</v>
      </c>
      <c r="F4956" t="s">
        <v>58</v>
      </c>
      <c r="G4956" t="s">
        <v>84</v>
      </c>
      <c r="H4956">
        <v>19.989999999999998</v>
      </c>
      <c r="I4956">
        <v>1571</v>
      </c>
      <c r="J4956">
        <v>100.17</v>
      </c>
      <c r="K4956">
        <v>5</v>
      </c>
      <c r="L4956" t="s">
        <v>34</v>
      </c>
      <c r="M4956" t="s">
        <v>45</v>
      </c>
      <c r="N4956">
        <v>67363.399999999994</v>
      </c>
      <c r="O4956" t="s">
        <v>122</v>
      </c>
      <c r="P4956" t="s">
        <v>47</v>
      </c>
      <c r="Q4956">
        <v>84.64</v>
      </c>
      <c r="R4956">
        <v>3941.6</v>
      </c>
      <c r="S4956">
        <v>3211.71</v>
      </c>
      <c r="T4956">
        <v>7373.62</v>
      </c>
      <c r="U4956" t="str">
        <f>TEXT(Table1[[#This Row],[Booking_Date]],"mmm")</f>
        <v>Jan</v>
      </c>
      <c r="V4956">
        <f>YEAR(Table1[[#This Row],[Booking_Date]])</f>
        <v>2025</v>
      </c>
      <c r="W4956" t="s">
        <v>38</v>
      </c>
      <c r="X4956" t="str">
        <f>IF(Table1[[#This Row],[Freight_Cost]]&gt;50000,"High","Low")</f>
        <v>High</v>
      </c>
      <c r="Y4956" s="5" t="str">
        <f>IF(Table1[[#This Row],[Profit]]&gt;10000,"Good","Average")</f>
        <v>Average</v>
      </c>
      <c r="Z4956" s="5" t="str" cm="1">
        <f t="array" ref="Z4956">_xlfn.IFS(K4956&lt;=5,"Excellent",K4956&lt;=10,"Good",TRUE,"Delayed")</f>
        <v>Excellent</v>
      </c>
      <c r="AA4956" s="5" t="str">
        <f>_xlfn.XLOOKUP(Table1[[#This Row],[Shipment_ID]],A:A,E:E)</f>
        <v>COSCO</v>
      </c>
      <c r="AB4956" s="5">
        <f t="shared" si="77"/>
        <v>7373.62</v>
      </c>
    </row>
    <row r="4957" spans="1:28">
      <c r="A4957" t="s">
        <v>5151</v>
      </c>
      <c r="B4957" s="1">
        <v>45397</v>
      </c>
      <c r="C4957" t="s">
        <v>40</v>
      </c>
      <c r="D4957" t="s">
        <v>56</v>
      </c>
      <c r="E4957" t="s">
        <v>99</v>
      </c>
      <c r="F4957" t="s">
        <v>58</v>
      </c>
      <c r="G4957" t="s">
        <v>67</v>
      </c>
      <c r="H4957">
        <v>17.98</v>
      </c>
      <c r="I4957">
        <v>2345</v>
      </c>
      <c r="J4957">
        <v>90.55</v>
      </c>
      <c r="K4957">
        <v>6</v>
      </c>
      <c r="L4957" t="s">
        <v>34</v>
      </c>
      <c r="M4957" t="s">
        <v>45</v>
      </c>
      <c r="N4957">
        <v>73688</v>
      </c>
      <c r="O4957" t="s">
        <v>385</v>
      </c>
      <c r="P4957" t="s">
        <v>78</v>
      </c>
      <c r="Q4957">
        <v>85.6</v>
      </c>
      <c r="R4957">
        <v>5409.2</v>
      </c>
      <c r="S4957">
        <v>4568.62</v>
      </c>
      <c r="T4957">
        <v>11919.36</v>
      </c>
      <c r="U4957" t="str">
        <f>TEXT(Table1[[#This Row],[Booking_Date]],"mmm")</f>
        <v>Apr</v>
      </c>
      <c r="V4957">
        <f>YEAR(Table1[[#This Row],[Booking_Date]])</f>
        <v>2024</v>
      </c>
      <c r="W4957" t="s">
        <v>75</v>
      </c>
      <c r="X4957" t="str">
        <f>IF(Table1[[#This Row],[Freight_Cost]]&gt;50000,"High","Low")</f>
        <v>High</v>
      </c>
      <c r="Y4957" s="5" t="str">
        <f>IF(Table1[[#This Row],[Profit]]&gt;10000,"Good","Average")</f>
        <v>Good</v>
      </c>
      <c r="Z4957" s="5" t="str" cm="1">
        <f t="array" ref="Z4957">_xlfn.IFS(K4957&lt;=5,"Excellent",K4957&lt;=10,"Good",TRUE,"Delayed")</f>
        <v>Good</v>
      </c>
      <c r="AA4957" s="5" t="str">
        <f>_xlfn.XLOOKUP(Table1[[#This Row],[Shipment_ID]],A:A,E:E)</f>
        <v>ONE</v>
      </c>
      <c r="AB4957" s="5">
        <f t="shared" si="77"/>
        <v>11919.36</v>
      </c>
    </row>
    <row r="4958" spans="1:28">
      <c r="A4958" t="s">
        <v>5152</v>
      </c>
      <c r="B4958" s="1">
        <v>45360</v>
      </c>
      <c r="C4958" t="s">
        <v>89</v>
      </c>
      <c r="D4958" t="s">
        <v>108</v>
      </c>
      <c r="E4958" t="s">
        <v>102</v>
      </c>
      <c r="F4958" t="s">
        <v>32</v>
      </c>
      <c r="G4958" t="s">
        <v>43</v>
      </c>
      <c r="H4958">
        <v>22.38</v>
      </c>
      <c r="I4958">
        <v>406</v>
      </c>
      <c r="J4958">
        <v>98.97</v>
      </c>
      <c r="K4958">
        <v>3</v>
      </c>
      <c r="L4958" t="s">
        <v>34</v>
      </c>
      <c r="M4958" t="s">
        <v>45</v>
      </c>
      <c r="N4958">
        <v>43390.400000000001</v>
      </c>
      <c r="O4958" t="s">
        <v>259</v>
      </c>
      <c r="P4958" t="s">
        <v>78</v>
      </c>
      <c r="Q4958">
        <v>85.45</v>
      </c>
      <c r="R4958">
        <v>1707.2</v>
      </c>
      <c r="S4958">
        <v>3475.34</v>
      </c>
      <c r="T4958">
        <v>4854.71</v>
      </c>
      <c r="U4958" t="str">
        <f>TEXT(Table1[[#This Row],[Booking_Date]],"mmm")</f>
        <v>Mar</v>
      </c>
      <c r="V4958">
        <f>YEAR(Table1[[#This Row],[Booking_Date]])</f>
        <v>2024</v>
      </c>
      <c r="W4958" t="s">
        <v>38</v>
      </c>
      <c r="X4958" t="str">
        <f>IF(Table1[[#This Row],[Freight_Cost]]&gt;50000,"High","Low")</f>
        <v>Low</v>
      </c>
      <c r="Y4958" s="5" t="str">
        <f>IF(Table1[[#This Row],[Profit]]&gt;10000,"Good","Average")</f>
        <v>Average</v>
      </c>
      <c r="Z4958" s="5" t="str" cm="1">
        <f t="array" ref="Z4958">_xlfn.IFS(K4958&lt;=5,"Excellent",K4958&lt;=10,"Good",TRUE,"Delayed")</f>
        <v>Excellent</v>
      </c>
      <c r="AA4958" s="5" t="str">
        <f>_xlfn.XLOOKUP(Table1[[#This Row],[Shipment_ID]],A:A,E:E)</f>
        <v>Maersk</v>
      </c>
      <c r="AB4958" s="5">
        <f t="shared" si="77"/>
        <v>4854.71</v>
      </c>
    </row>
    <row r="4959" spans="1:28">
      <c r="A4959" t="s">
        <v>5153</v>
      </c>
      <c r="B4959" s="1">
        <v>45631</v>
      </c>
      <c r="C4959" t="s">
        <v>29</v>
      </c>
      <c r="D4959" t="s">
        <v>51</v>
      </c>
      <c r="E4959" t="s">
        <v>31</v>
      </c>
      <c r="F4959" t="s">
        <v>32</v>
      </c>
      <c r="G4959" t="s">
        <v>67</v>
      </c>
      <c r="H4959">
        <v>16.32</v>
      </c>
      <c r="I4959">
        <v>2641</v>
      </c>
      <c r="J4959">
        <v>92.89</v>
      </c>
      <c r="K4959">
        <v>7</v>
      </c>
      <c r="L4959" t="s">
        <v>34</v>
      </c>
      <c r="M4959" t="s">
        <v>45</v>
      </c>
      <c r="N4959">
        <v>64026.8</v>
      </c>
      <c r="O4959" t="s">
        <v>178</v>
      </c>
      <c r="P4959" t="s">
        <v>78</v>
      </c>
      <c r="Q4959">
        <v>84.42</v>
      </c>
      <c r="R4959">
        <v>5934.8</v>
      </c>
      <c r="S4959">
        <v>3843.4</v>
      </c>
      <c r="T4959">
        <v>6950.25</v>
      </c>
      <c r="U4959" t="str">
        <f>TEXT(Table1[[#This Row],[Booking_Date]],"mmm")</f>
        <v>Dec</v>
      </c>
      <c r="V4959">
        <f>YEAR(Table1[[#This Row],[Booking_Date]])</f>
        <v>2024</v>
      </c>
      <c r="W4959" t="s">
        <v>104</v>
      </c>
      <c r="X4959" t="str">
        <f>IF(Table1[[#This Row],[Freight_Cost]]&gt;50000,"High","Low")</f>
        <v>High</v>
      </c>
      <c r="Y4959" s="5" t="str">
        <f>IF(Table1[[#This Row],[Profit]]&gt;10000,"Good","Average")</f>
        <v>Average</v>
      </c>
      <c r="Z4959" s="5" t="str" cm="1">
        <f t="array" ref="Z4959">_xlfn.IFS(K4959&lt;=5,"Excellent",K4959&lt;=10,"Good",TRUE,"Delayed")</f>
        <v>Good</v>
      </c>
      <c r="AA4959" s="5" t="str">
        <f>_xlfn.XLOOKUP(Table1[[#This Row],[Shipment_ID]],A:A,E:E)</f>
        <v>Hapag-Lloyd</v>
      </c>
      <c r="AB4959" s="5">
        <f t="shared" si="77"/>
        <v>6950.25</v>
      </c>
    </row>
    <row r="4960" spans="1:28">
      <c r="A4960" t="s">
        <v>5154</v>
      </c>
      <c r="B4960" s="1">
        <v>45534</v>
      </c>
      <c r="C4960" t="s">
        <v>64</v>
      </c>
      <c r="D4960" t="s">
        <v>30</v>
      </c>
      <c r="E4960" t="s">
        <v>99</v>
      </c>
      <c r="F4960" t="s">
        <v>58</v>
      </c>
      <c r="G4960" t="s">
        <v>59</v>
      </c>
      <c r="H4960">
        <v>14.14</v>
      </c>
      <c r="I4960">
        <v>444</v>
      </c>
      <c r="J4960">
        <v>91.4</v>
      </c>
      <c r="K4960">
        <v>3</v>
      </c>
      <c r="L4960" t="s">
        <v>34</v>
      </c>
      <c r="M4960" t="s">
        <v>60</v>
      </c>
      <c r="N4960">
        <v>46022</v>
      </c>
      <c r="O4960" t="s">
        <v>240</v>
      </c>
      <c r="P4960" t="s">
        <v>78</v>
      </c>
      <c r="Q4960">
        <v>84.69</v>
      </c>
      <c r="R4960">
        <v>1453.6</v>
      </c>
      <c r="S4960">
        <v>4187.3500000000004</v>
      </c>
      <c r="T4960">
        <v>7755.53</v>
      </c>
      <c r="U4960" t="str">
        <f>TEXT(Table1[[#This Row],[Booking_Date]],"mmm")</f>
        <v>Aug</v>
      </c>
      <c r="V4960">
        <f>YEAR(Table1[[#This Row],[Booking_Date]])</f>
        <v>2024</v>
      </c>
      <c r="W4960" t="s">
        <v>48</v>
      </c>
      <c r="X4960" t="str">
        <f>IF(Table1[[#This Row],[Freight_Cost]]&gt;50000,"High","Low")</f>
        <v>Low</v>
      </c>
      <c r="Y4960" s="5" t="str">
        <f>IF(Table1[[#This Row],[Profit]]&gt;10000,"Good","Average")</f>
        <v>Average</v>
      </c>
      <c r="Z4960" s="5" t="str" cm="1">
        <f t="array" ref="Z4960">_xlfn.IFS(K4960&lt;=5,"Excellent",K4960&lt;=10,"Good",TRUE,"Delayed")</f>
        <v>Excellent</v>
      </c>
      <c r="AA4960" s="5" t="str">
        <f>_xlfn.XLOOKUP(Table1[[#This Row],[Shipment_ID]],A:A,E:E)</f>
        <v>ONE</v>
      </c>
      <c r="AB4960" s="5">
        <f t="shared" si="77"/>
        <v>7755.53</v>
      </c>
    </row>
    <row r="4961" spans="1:28">
      <c r="A4961" t="s">
        <v>5155</v>
      </c>
      <c r="B4961" s="1">
        <v>45986</v>
      </c>
      <c r="C4961" t="s">
        <v>121</v>
      </c>
      <c r="D4961" t="s">
        <v>41</v>
      </c>
      <c r="E4961" t="s">
        <v>31</v>
      </c>
      <c r="F4961" t="s">
        <v>58</v>
      </c>
      <c r="G4961" t="s">
        <v>52</v>
      </c>
      <c r="H4961">
        <v>26.22</v>
      </c>
      <c r="I4961">
        <v>1391</v>
      </c>
      <c r="J4961">
        <v>96.39</v>
      </c>
      <c r="K4961">
        <v>3</v>
      </c>
      <c r="L4961" t="s">
        <v>34</v>
      </c>
      <c r="M4961" t="s">
        <v>45</v>
      </c>
      <c r="N4961">
        <v>70356.800000000003</v>
      </c>
      <c r="O4961" t="s">
        <v>126</v>
      </c>
      <c r="P4961" t="s">
        <v>74</v>
      </c>
      <c r="Q4961">
        <v>87.51</v>
      </c>
      <c r="R4961">
        <v>3830.8</v>
      </c>
      <c r="S4961">
        <v>4671.41</v>
      </c>
      <c r="T4961">
        <v>6357.48</v>
      </c>
      <c r="U4961" t="str">
        <f>TEXT(Table1[[#This Row],[Booking_Date]],"mmm")</f>
        <v>Nov</v>
      </c>
      <c r="V4961">
        <f>YEAR(Table1[[#This Row],[Booking_Date]])</f>
        <v>2025</v>
      </c>
      <c r="W4961" t="s">
        <v>104</v>
      </c>
      <c r="X4961" t="str">
        <f>IF(Table1[[#This Row],[Freight_Cost]]&gt;50000,"High","Low")</f>
        <v>High</v>
      </c>
      <c r="Y4961" s="5" t="str">
        <f>IF(Table1[[#This Row],[Profit]]&gt;10000,"Good","Average")</f>
        <v>Average</v>
      </c>
      <c r="Z4961" s="5" t="str" cm="1">
        <f t="array" ref="Z4961">_xlfn.IFS(K4961&lt;=5,"Excellent",K4961&lt;=10,"Good",TRUE,"Delayed")</f>
        <v>Excellent</v>
      </c>
      <c r="AA4961" s="5" t="str">
        <f>_xlfn.XLOOKUP(Table1[[#This Row],[Shipment_ID]],A:A,E:E)</f>
        <v>Hapag-Lloyd</v>
      </c>
      <c r="AB4961" s="5">
        <f t="shared" si="77"/>
        <v>6357.48</v>
      </c>
    </row>
    <row r="4962" spans="1:28">
      <c r="A4962" t="s">
        <v>5156</v>
      </c>
      <c r="B4962" s="1">
        <v>46189</v>
      </c>
      <c r="C4962" t="s">
        <v>121</v>
      </c>
      <c r="D4962" t="s">
        <v>65</v>
      </c>
      <c r="E4962" t="s">
        <v>57</v>
      </c>
      <c r="F4962" t="s">
        <v>32</v>
      </c>
      <c r="G4962" t="s">
        <v>33</v>
      </c>
      <c r="H4962">
        <v>21.15</v>
      </c>
      <c r="I4962">
        <v>2062</v>
      </c>
      <c r="J4962">
        <v>100.3</v>
      </c>
      <c r="K4962">
        <v>7</v>
      </c>
      <c r="L4962" t="s">
        <v>68</v>
      </c>
      <c r="M4962" t="s">
        <v>35</v>
      </c>
      <c r="N4962">
        <v>62315</v>
      </c>
      <c r="O4962" t="s">
        <v>103</v>
      </c>
      <c r="P4962" t="s">
        <v>37</v>
      </c>
      <c r="Q4962">
        <v>88.86</v>
      </c>
      <c r="R4962">
        <v>4970</v>
      </c>
      <c r="S4962">
        <v>2062.67</v>
      </c>
      <c r="T4962">
        <v>11111.68</v>
      </c>
      <c r="U4962" t="str">
        <f>TEXT(Table1[[#This Row],[Booking_Date]],"mmm")</f>
        <v>Jun</v>
      </c>
      <c r="V4962">
        <f>YEAR(Table1[[#This Row],[Booking_Date]])</f>
        <v>2026</v>
      </c>
      <c r="W4962" t="s">
        <v>75</v>
      </c>
      <c r="X4962" t="str">
        <f>IF(Table1[[#This Row],[Freight_Cost]]&gt;50000,"High","Low")</f>
        <v>High</v>
      </c>
      <c r="Y4962" s="5" t="str">
        <f>IF(Table1[[#This Row],[Profit]]&gt;10000,"Good","Average")</f>
        <v>Good</v>
      </c>
      <c r="Z4962" s="5" t="str" cm="1">
        <f t="array" ref="Z4962">_xlfn.IFS(K4962&lt;=5,"Excellent",K4962&lt;=10,"Good",TRUE,"Delayed")</f>
        <v>Good</v>
      </c>
      <c r="AA4962" s="5" t="str">
        <f>_xlfn.XLOOKUP(Table1[[#This Row],[Shipment_ID]],A:A,E:E)</f>
        <v>Evergreen</v>
      </c>
      <c r="AB4962" s="5">
        <f t="shared" si="77"/>
        <v>11111.68</v>
      </c>
    </row>
    <row r="4963" spans="1:28">
      <c r="A4963" t="s">
        <v>5157</v>
      </c>
      <c r="B4963" s="1">
        <v>45780</v>
      </c>
      <c r="C4963" t="s">
        <v>121</v>
      </c>
      <c r="D4963" t="s">
        <v>51</v>
      </c>
      <c r="E4963" t="s">
        <v>31</v>
      </c>
      <c r="F4963" t="s">
        <v>58</v>
      </c>
      <c r="G4963" t="s">
        <v>43</v>
      </c>
      <c r="H4963">
        <v>23.93</v>
      </c>
      <c r="I4963">
        <v>1932</v>
      </c>
      <c r="J4963">
        <v>97.02</v>
      </c>
      <c r="K4963">
        <v>5</v>
      </c>
      <c r="L4963" t="s">
        <v>68</v>
      </c>
      <c r="M4963" t="s">
        <v>60</v>
      </c>
      <c r="N4963">
        <v>70863.399999999994</v>
      </c>
      <c r="O4963" t="s">
        <v>248</v>
      </c>
      <c r="P4963" t="s">
        <v>62</v>
      </c>
      <c r="Q4963">
        <v>81.36</v>
      </c>
      <c r="R4963">
        <v>4821.2</v>
      </c>
      <c r="S4963">
        <v>2695.04</v>
      </c>
      <c r="T4963">
        <v>10326.280000000001</v>
      </c>
      <c r="U4963" t="str">
        <f>TEXT(Table1[[#This Row],[Booking_Date]],"mmm")</f>
        <v>May</v>
      </c>
      <c r="V4963">
        <f>YEAR(Table1[[#This Row],[Booking_Date]])</f>
        <v>2025</v>
      </c>
      <c r="W4963" t="s">
        <v>75</v>
      </c>
      <c r="X4963" t="str">
        <f>IF(Table1[[#This Row],[Freight_Cost]]&gt;50000,"High","Low")</f>
        <v>High</v>
      </c>
      <c r="Y4963" s="5" t="str">
        <f>IF(Table1[[#This Row],[Profit]]&gt;10000,"Good","Average")</f>
        <v>Good</v>
      </c>
      <c r="Z4963" s="5" t="str" cm="1">
        <f t="array" ref="Z4963">_xlfn.IFS(K4963&lt;=5,"Excellent",K4963&lt;=10,"Good",TRUE,"Delayed")</f>
        <v>Excellent</v>
      </c>
      <c r="AA4963" s="5" t="str">
        <f>_xlfn.XLOOKUP(Table1[[#This Row],[Shipment_ID]],A:A,E:E)</f>
        <v>Hapag-Lloyd</v>
      </c>
      <c r="AB4963" s="5">
        <f t="shared" si="77"/>
        <v>10326.280000000001</v>
      </c>
    </row>
    <row r="4964" spans="1:28">
      <c r="A4964" t="s">
        <v>5158</v>
      </c>
      <c r="B4964" s="1">
        <v>46156</v>
      </c>
      <c r="C4964" t="s">
        <v>64</v>
      </c>
      <c r="D4964" t="s">
        <v>56</v>
      </c>
      <c r="E4964" t="s">
        <v>102</v>
      </c>
      <c r="F4964" t="s">
        <v>58</v>
      </c>
      <c r="G4964" t="s">
        <v>33</v>
      </c>
      <c r="H4964">
        <v>13.21</v>
      </c>
      <c r="I4964">
        <v>2243</v>
      </c>
      <c r="J4964">
        <v>92.21</v>
      </c>
      <c r="K4964">
        <v>5</v>
      </c>
      <c r="L4964" t="s">
        <v>34</v>
      </c>
      <c r="M4964" t="s">
        <v>60</v>
      </c>
      <c r="N4964">
        <v>66870.2</v>
      </c>
      <c r="O4964" t="s">
        <v>989</v>
      </c>
      <c r="P4964" t="s">
        <v>78</v>
      </c>
      <c r="Q4964">
        <v>82.9</v>
      </c>
      <c r="R4964">
        <v>5014.3999999999996</v>
      </c>
      <c r="S4964">
        <v>1774.29</v>
      </c>
      <c r="T4964">
        <v>10930.59</v>
      </c>
      <c r="U4964" t="str">
        <f>TEXT(Table1[[#This Row],[Booking_Date]],"mmm")</f>
        <v>May</v>
      </c>
      <c r="V4964">
        <f>YEAR(Table1[[#This Row],[Booking_Date]])</f>
        <v>2026</v>
      </c>
      <c r="W4964" t="s">
        <v>75</v>
      </c>
      <c r="X4964" t="str">
        <f>IF(Table1[[#This Row],[Freight_Cost]]&gt;50000,"High","Low")</f>
        <v>High</v>
      </c>
      <c r="Y4964" s="5" t="str">
        <f>IF(Table1[[#This Row],[Profit]]&gt;10000,"Good","Average")</f>
        <v>Good</v>
      </c>
      <c r="Z4964" s="5" t="str" cm="1">
        <f t="array" ref="Z4964">_xlfn.IFS(K4964&lt;=5,"Excellent",K4964&lt;=10,"Good",TRUE,"Delayed")</f>
        <v>Excellent</v>
      </c>
      <c r="AA4964" s="5" t="str">
        <f>_xlfn.XLOOKUP(Table1[[#This Row],[Shipment_ID]],A:A,E:E)</f>
        <v>Maersk</v>
      </c>
      <c r="AB4964" s="5">
        <f t="shared" si="77"/>
        <v>10930.59</v>
      </c>
    </row>
    <row r="4965" spans="1:28">
      <c r="A4965" t="s">
        <v>5159</v>
      </c>
      <c r="B4965" s="1">
        <v>46079</v>
      </c>
      <c r="C4965" t="s">
        <v>50</v>
      </c>
      <c r="D4965" t="s">
        <v>41</v>
      </c>
      <c r="E4965" t="s">
        <v>83</v>
      </c>
      <c r="F4965" t="s">
        <v>58</v>
      </c>
      <c r="G4965" t="s">
        <v>52</v>
      </c>
      <c r="H4965">
        <v>17.440000000000001</v>
      </c>
      <c r="I4965">
        <v>1891</v>
      </c>
      <c r="J4965">
        <v>98.2</v>
      </c>
      <c r="K4965">
        <v>5</v>
      </c>
      <c r="L4965" t="s">
        <v>34</v>
      </c>
      <c r="M4965" t="s">
        <v>35</v>
      </c>
      <c r="N4965">
        <v>71172</v>
      </c>
      <c r="O4965" t="s">
        <v>454</v>
      </c>
      <c r="P4965" t="s">
        <v>74</v>
      </c>
      <c r="Q4965">
        <v>84.88</v>
      </c>
      <c r="R4965">
        <v>4479.6000000000004</v>
      </c>
      <c r="S4965">
        <v>2044.6</v>
      </c>
      <c r="T4965">
        <v>6531.13</v>
      </c>
      <c r="U4965" t="str">
        <f>TEXT(Table1[[#This Row],[Booking_Date]],"mmm")</f>
        <v>Feb</v>
      </c>
      <c r="V4965">
        <f>YEAR(Table1[[#This Row],[Booking_Date]])</f>
        <v>2026</v>
      </c>
      <c r="W4965" t="s">
        <v>38</v>
      </c>
      <c r="X4965" t="str">
        <f>IF(Table1[[#This Row],[Freight_Cost]]&gt;50000,"High","Low")</f>
        <v>High</v>
      </c>
      <c r="Y4965" s="5" t="str">
        <f>IF(Table1[[#This Row],[Profit]]&gt;10000,"Good","Average")</f>
        <v>Average</v>
      </c>
      <c r="Z4965" s="5" t="str" cm="1">
        <f t="array" ref="Z4965">_xlfn.IFS(K4965&lt;=5,"Excellent",K4965&lt;=10,"Good",TRUE,"Delayed")</f>
        <v>Excellent</v>
      </c>
      <c r="AA4965" s="5" t="str">
        <f>_xlfn.XLOOKUP(Table1[[#This Row],[Shipment_ID]],A:A,E:E)</f>
        <v>MSC</v>
      </c>
      <c r="AB4965" s="5">
        <f t="shared" si="77"/>
        <v>6531.13</v>
      </c>
    </row>
    <row r="4966" spans="1:28">
      <c r="A4966" t="s">
        <v>5160</v>
      </c>
      <c r="B4966" s="1">
        <v>45741</v>
      </c>
      <c r="C4966" t="s">
        <v>115</v>
      </c>
      <c r="D4966" t="s">
        <v>30</v>
      </c>
      <c r="E4966" t="s">
        <v>42</v>
      </c>
      <c r="F4966" t="s">
        <v>32</v>
      </c>
      <c r="G4966" t="s">
        <v>84</v>
      </c>
      <c r="H4966">
        <v>13.19</v>
      </c>
      <c r="I4966">
        <v>2435</v>
      </c>
      <c r="J4966">
        <v>86.2</v>
      </c>
      <c r="K4966">
        <v>8</v>
      </c>
      <c r="L4966" t="s">
        <v>68</v>
      </c>
      <c r="M4966" t="s">
        <v>45</v>
      </c>
      <c r="N4966">
        <v>55435</v>
      </c>
      <c r="O4966" t="s">
        <v>436</v>
      </c>
      <c r="P4966" t="s">
        <v>78</v>
      </c>
      <c r="Q4966">
        <v>83.33</v>
      </c>
      <c r="R4966">
        <v>5397.6</v>
      </c>
      <c r="S4966">
        <v>3127.8</v>
      </c>
      <c r="T4966">
        <v>8434.52</v>
      </c>
      <c r="U4966" t="str">
        <f>TEXT(Table1[[#This Row],[Booking_Date]],"mmm")</f>
        <v>Mar</v>
      </c>
      <c r="V4966">
        <f>YEAR(Table1[[#This Row],[Booking_Date]])</f>
        <v>2025</v>
      </c>
      <c r="W4966" t="s">
        <v>38</v>
      </c>
      <c r="X4966" t="str">
        <f>IF(Table1[[#This Row],[Freight_Cost]]&gt;50000,"High","Low")</f>
        <v>High</v>
      </c>
      <c r="Y4966" s="5" t="str">
        <f>IF(Table1[[#This Row],[Profit]]&gt;10000,"Good","Average")</f>
        <v>Average</v>
      </c>
      <c r="Z4966" s="5" t="str" cm="1">
        <f t="array" ref="Z4966">_xlfn.IFS(K4966&lt;=5,"Excellent",K4966&lt;=10,"Good",TRUE,"Delayed")</f>
        <v>Good</v>
      </c>
      <c r="AA4966" s="5" t="str">
        <f>_xlfn.XLOOKUP(Table1[[#This Row],[Shipment_ID]],A:A,E:E)</f>
        <v>CMA CGM</v>
      </c>
      <c r="AB4966" s="5">
        <f t="shared" si="77"/>
        <v>8434.52</v>
      </c>
    </row>
    <row r="4967" spans="1:28">
      <c r="A4967" t="s">
        <v>5161</v>
      </c>
      <c r="B4967" s="1">
        <v>45413</v>
      </c>
      <c r="C4967" t="s">
        <v>64</v>
      </c>
      <c r="D4967" t="s">
        <v>108</v>
      </c>
      <c r="E4967" t="s">
        <v>57</v>
      </c>
      <c r="F4967" t="s">
        <v>58</v>
      </c>
      <c r="G4967" t="s">
        <v>90</v>
      </c>
      <c r="H4967">
        <v>26.31</v>
      </c>
      <c r="I4967">
        <v>1619</v>
      </c>
      <c r="J4967">
        <v>88.32</v>
      </c>
      <c r="K4967">
        <v>4</v>
      </c>
      <c r="L4967" t="s">
        <v>44</v>
      </c>
      <c r="M4967" t="s">
        <v>35</v>
      </c>
      <c r="N4967">
        <v>69705.399999999994</v>
      </c>
      <c r="O4967" t="s">
        <v>106</v>
      </c>
      <c r="P4967" t="s">
        <v>78</v>
      </c>
      <c r="Q4967">
        <v>86.23</v>
      </c>
      <c r="R4967">
        <v>4290.3999999999996</v>
      </c>
      <c r="S4967">
        <v>2203.0500000000002</v>
      </c>
      <c r="T4967">
        <v>7051.42</v>
      </c>
      <c r="U4967" t="str">
        <f>TEXT(Table1[[#This Row],[Booking_Date]],"mmm")</f>
        <v>May</v>
      </c>
      <c r="V4967">
        <f>YEAR(Table1[[#This Row],[Booking_Date]])</f>
        <v>2024</v>
      </c>
      <c r="W4967" t="s">
        <v>75</v>
      </c>
      <c r="X4967" t="str">
        <f>IF(Table1[[#This Row],[Freight_Cost]]&gt;50000,"High","Low")</f>
        <v>High</v>
      </c>
      <c r="Y4967" s="5" t="str">
        <f>IF(Table1[[#This Row],[Profit]]&gt;10000,"Good","Average")</f>
        <v>Average</v>
      </c>
      <c r="Z4967" s="5" t="str" cm="1">
        <f t="array" ref="Z4967">_xlfn.IFS(K4967&lt;=5,"Excellent",K4967&lt;=10,"Good",TRUE,"Delayed")</f>
        <v>Excellent</v>
      </c>
      <c r="AA4967" s="5" t="str">
        <f>_xlfn.XLOOKUP(Table1[[#This Row],[Shipment_ID]],A:A,E:E)</f>
        <v>Evergreen</v>
      </c>
      <c r="AB4967" s="5">
        <f t="shared" si="77"/>
        <v>7051.42</v>
      </c>
    </row>
    <row r="4968" spans="1:28">
      <c r="A4968" t="s">
        <v>5162</v>
      </c>
      <c r="B4968" s="1">
        <v>45527</v>
      </c>
      <c r="C4968" t="s">
        <v>50</v>
      </c>
      <c r="D4968" t="s">
        <v>108</v>
      </c>
      <c r="E4968" t="s">
        <v>66</v>
      </c>
      <c r="F4968" t="s">
        <v>32</v>
      </c>
      <c r="G4968" t="s">
        <v>90</v>
      </c>
      <c r="H4968">
        <v>19.61</v>
      </c>
      <c r="I4968">
        <v>2140</v>
      </c>
      <c r="J4968">
        <v>97.6</v>
      </c>
      <c r="K4968">
        <v>7</v>
      </c>
      <c r="L4968" t="s">
        <v>34</v>
      </c>
      <c r="M4968" t="s">
        <v>45</v>
      </c>
      <c r="N4968">
        <v>61541</v>
      </c>
      <c r="O4968" t="s">
        <v>304</v>
      </c>
      <c r="P4968" t="s">
        <v>78</v>
      </c>
      <c r="Q4968">
        <v>88.66</v>
      </c>
      <c r="R4968">
        <v>5064.3999999999996</v>
      </c>
      <c r="S4968">
        <v>3264.91</v>
      </c>
      <c r="T4968">
        <v>10144.77</v>
      </c>
      <c r="U4968" t="str">
        <f>TEXT(Table1[[#This Row],[Booking_Date]],"mmm")</f>
        <v>Aug</v>
      </c>
      <c r="V4968">
        <f>YEAR(Table1[[#This Row],[Booking_Date]])</f>
        <v>2024</v>
      </c>
      <c r="W4968" t="s">
        <v>48</v>
      </c>
      <c r="X4968" t="str">
        <f>IF(Table1[[#This Row],[Freight_Cost]]&gt;50000,"High","Low")</f>
        <v>High</v>
      </c>
      <c r="Y4968" s="5" t="str">
        <f>IF(Table1[[#This Row],[Profit]]&gt;10000,"Good","Average")</f>
        <v>Good</v>
      </c>
      <c r="Z4968" s="5" t="str" cm="1">
        <f t="array" ref="Z4968">_xlfn.IFS(K4968&lt;=5,"Excellent",K4968&lt;=10,"Good",TRUE,"Delayed")</f>
        <v>Good</v>
      </c>
      <c r="AA4968" s="5" t="str">
        <f>_xlfn.XLOOKUP(Table1[[#This Row],[Shipment_ID]],A:A,E:E)</f>
        <v>COSCO</v>
      </c>
      <c r="AB4968" s="5">
        <f t="shared" si="77"/>
        <v>10144.77</v>
      </c>
    </row>
    <row r="4969" spans="1:28">
      <c r="A4969" t="s">
        <v>5163</v>
      </c>
      <c r="B4969" s="1">
        <v>45643</v>
      </c>
      <c r="C4969" t="s">
        <v>89</v>
      </c>
      <c r="D4969" t="s">
        <v>82</v>
      </c>
      <c r="E4969" t="s">
        <v>99</v>
      </c>
      <c r="F4969" t="s">
        <v>58</v>
      </c>
      <c r="G4969" t="s">
        <v>43</v>
      </c>
      <c r="H4969">
        <v>24.69</v>
      </c>
      <c r="I4969">
        <v>1537</v>
      </c>
      <c r="J4969">
        <v>95.79</v>
      </c>
      <c r="K4969">
        <v>5</v>
      </c>
      <c r="L4969" t="s">
        <v>34</v>
      </c>
      <c r="M4969" t="s">
        <v>60</v>
      </c>
      <c r="N4969">
        <v>69159.8</v>
      </c>
      <c r="O4969" t="s">
        <v>564</v>
      </c>
      <c r="P4969" t="s">
        <v>54</v>
      </c>
      <c r="Q4969">
        <v>88.68</v>
      </c>
      <c r="R4969">
        <v>4061.6</v>
      </c>
      <c r="S4969">
        <v>2227.77</v>
      </c>
      <c r="T4969">
        <v>9589.2000000000007</v>
      </c>
      <c r="U4969" t="str">
        <f>TEXT(Table1[[#This Row],[Booking_Date]],"mmm")</f>
        <v>Dec</v>
      </c>
      <c r="V4969">
        <f>YEAR(Table1[[#This Row],[Booking_Date]])</f>
        <v>2024</v>
      </c>
      <c r="W4969" t="s">
        <v>104</v>
      </c>
      <c r="X4969" t="str">
        <f>IF(Table1[[#This Row],[Freight_Cost]]&gt;50000,"High","Low")</f>
        <v>High</v>
      </c>
      <c r="Y4969" s="5" t="str">
        <f>IF(Table1[[#This Row],[Profit]]&gt;10000,"Good","Average")</f>
        <v>Average</v>
      </c>
      <c r="Z4969" s="5" t="str" cm="1">
        <f t="array" ref="Z4969">_xlfn.IFS(K4969&lt;=5,"Excellent",K4969&lt;=10,"Good",TRUE,"Delayed")</f>
        <v>Excellent</v>
      </c>
      <c r="AA4969" s="5" t="str">
        <f>_xlfn.XLOOKUP(Table1[[#This Row],[Shipment_ID]],A:A,E:E)</f>
        <v>ONE</v>
      </c>
      <c r="AB4969" s="5">
        <f t="shared" si="77"/>
        <v>9589.2000000000007</v>
      </c>
    </row>
    <row r="4970" spans="1:28">
      <c r="A4970" t="s">
        <v>5164</v>
      </c>
      <c r="B4970" s="1">
        <v>45600</v>
      </c>
      <c r="C4970" t="s">
        <v>40</v>
      </c>
      <c r="D4970" t="s">
        <v>41</v>
      </c>
      <c r="E4970" t="s">
        <v>99</v>
      </c>
      <c r="F4970" t="s">
        <v>32</v>
      </c>
      <c r="G4970" t="s">
        <v>59</v>
      </c>
      <c r="H4970">
        <v>19.88</v>
      </c>
      <c r="I4970">
        <v>1632</v>
      </c>
      <c r="J4970">
        <v>85.64</v>
      </c>
      <c r="K4970">
        <v>5</v>
      </c>
      <c r="L4970" t="s">
        <v>68</v>
      </c>
      <c r="M4970" t="s">
        <v>60</v>
      </c>
      <c r="N4970">
        <v>50252.800000000003</v>
      </c>
      <c r="O4970" t="s">
        <v>358</v>
      </c>
      <c r="P4970" t="s">
        <v>62</v>
      </c>
      <c r="Q4970">
        <v>85.09</v>
      </c>
      <c r="R4970">
        <v>4059.2</v>
      </c>
      <c r="S4970">
        <v>2623.82</v>
      </c>
      <c r="T4970">
        <v>8576.07</v>
      </c>
      <c r="U4970" t="str">
        <f>TEXT(Table1[[#This Row],[Booking_Date]],"mmm")</f>
        <v>Nov</v>
      </c>
      <c r="V4970">
        <f>YEAR(Table1[[#This Row],[Booking_Date]])</f>
        <v>2024</v>
      </c>
      <c r="W4970" t="s">
        <v>104</v>
      </c>
      <c r="X4970" t="str">
        <f>IF(Table1[[#This Row],[Freight_Cost]]&gt;50000,"High","Low")</f>
        <v>High</v>
      </c>
      <c r="Y4970" s="5" t="str">
        <f>IF(Table1[[#This Row],[Profit]]&gt;10000,"Good","Average")</f>
        <v>Average</v>
      </c>
      <c r="Z4970" s="5" t="str" cm="1">
        <f t="array" ref="Z4970">_xlfn.IFS(K4970&lt;=5,"Excellent",K4970&lt;=10,"Good",TRUE,"Delayed")</f>
        <v>Excellent</v>
      </c>
      <c r="AA4970" s="5" t="str">
        <f>_xlfn.XLOOKUP(Table1[[#This Row],[Shipment_ID]],A:A,E:E)</f>
        <v>ONE</v>
      </c>
      <c r="AB4970" s="5">
        <f t="shared" si="77"/>
        <v>8576.07</v>
      </c>
    </row>
    <row r="4971" spans="1:28">
      <c r="A4971" t="s">
        <v>5165</v>
      </c>
      <c r="B4971" s="1">
        <v>45655</v>
      </c>
      <c r="C4971" t="s">
        <v>121</v>
      </c>
      <c r="D4971" t="s">
        <v>30</v>
      </c>
      <c r="E4971" t="s">
        <v>99</v>
      </c>
      <c r="F4971" t="s">
        <v>32</v>
      </c>
      <c r="G4971" t="s">
        <v>84</v>
      </c>
      <c r="H4971">
        <v>10.5</v>
      </c>
      <c r="I4971">
        <v>1184</v>
      </c>
      <c r="J4971">
        <v>91</v>
      </c>
      <c r="K4971">
        <v>2</v>
      </c>
      <c r="L4971" t="s">
        <v>34</v>
      </c>
      <c r="M4971" t="s">
        <v>45</v>
      </c>
      <c r="N4971">
        <v>41078</v>
      </c>
      <c r="O4971" t="s">
        <v>479</v>
      </c>
      <c r="P4971" t="s">
        <v>78</v>
      </c>
      <c r="Q4971">
        <v>84.73</v>
      </c>
      <c r="R4971">
        <v>2788</v>
      </c>
      <c r="S4971">
        <v>4125.51</v>
      </c>
      <c r="T4971">
        <v>7089.05</v>
      </c>
      <c r="U4971" t="str">
        <f>TEXT(Table1[[#This Row],[Booking_Date]],"mmm")</f>
        <v>Dec</v>
      </c>
      <c r="V4971">
        <f>YEAR(Table1[[#This Row],[Booking_Date]])</f>
        <v>2024</v>
      </c>
      <c r="W4971" t="s">
        <v>104</v>
      </c>
      <c r="X4971" t="str">
        <f>IF(Table1[[#This Row],[Freight_Cost]]&gt;50000,"High","Low")</f>
        <v>Low</v>
      </c>
      <c r="Y4971" s="5" t="str">
        <f>IF(Table1[[#This Row],[Profit]]&gt;10000,"Good","Average")</f>
        <v>Average</v>
      </c>
      <c r="Z4971" s="5" t="str" cm="1">
        <f t="array" ref="Z4971">_xlfn.IFS(K4971&lt;=5,"Excellent",K4971&lt;=10,"Good",TRUE,"Delayed")</f>
        <v>Excellent</v>
      </c>
      <c r="AA4971" s="5" t="str">
        <f>_xlfn.XLOOKUP(Table1[[#This Row],[Shipment_ID]],A:A,E:E)</f>
        <v>ONE</v>
      </c>
      <c r="AB4971" s="5">
        <f t="shared" si="77"/>
        <v>7089.05</v>
      </c>
    </row>
    <row r="4972" spans="1:28">
      <c r="A4972" t="s">
        <v>5166</v>
      </c>
      <c r="B4972" s="1">
        <v>45765</v>
      </c>
      <c r="C4972" t="s">
        <v>50</v>
      </c>
      <c r="D4972" t="s">
        <v>56</v>
      </c>
      <c r="E4972" t="s">
        <v>102</v>
      </c>
      <c r="F4972" t="s">
        <v>32</v>
      </c>
      <c r="G4972" t="s">
        <v>67</v>
      </c>
      <c r="H4972">
        <v>11.46</v>
      </c>
      <c r="I4972">
        <v>1837</v>
      </c>
      <c r="J4972">
        <v>96.87</v>
      </c>
      <c r="K4972">
        <v>4</v>
      </c>
      <c r="L4972" t="s">
        <v>44</v>
      </c>
      <c r="M4972" t="s">
        <v>45</v>
      </c>
      <c r="N4972">
        <v>45482.400000000001</v>
      </c>
      <c r="O4972" t="s">
        <v>416</v>
      </c>
      <c r="P4972" t="s">
        <v>47</v>
      </c>
      <c r="Q4972">
        <v>83.84</v>
      </c>
      <c r="R4972">
        <v>4132.3999999999996</v>
      </c>
      <c r="S4972">
        <v>3972.56</v>
      </c>
      <c r="T4972">
        <v>7837.8</v>
      </c>
      <c r="U4972" t="str">
        <f>TEXT(Table1[[#This Row],[Booking_Date]],"mmm")</f>
        <v>Apr</v>
      </c>
      <c r="V4972">
        <f>YEAR(Table1[[#This Row],[Booking_Date]])</f>
        <v>2025</v>
      </c>
      <c r="W4972" t="s">
        <v>75</v>
      </c>
      <c r="X4972" t="str">
        <f>IF(Table1[[#This Row],[Freight_Cost]]&gt;50000,"High","Low")</f>
        <v>Low</v>
      </c>
      <c r="Y4972" s="5" t="str">
        <f>IF(Table1[[#This Row],[Profit]]&gt;10000,"Good","Average")</f>
        <v>Average</v>
      </c>
      <c r="Z4972" s="5" t="str" cm="1">
        <f t="array" ref="Z4972">_xlfn.IFS(K4972&lt;=5,"Excellent",K4972&lt;=10,"Good",TRUE,"Delayed")</f>
        <v>Excellent</v>
      </c>
      <c r="AA4972" s="5" t="str">
        <f>_xlfn.XLOOKUP(Table1[[#This Row],[Shipment_ID]],A:A,E:E)</f>
        <v>Maersk</v>
      </c>
      <c r="AB4972" s="5">
        <f t="shared" si="77"/>
        <v>7837.8</v>
      </c>
    </row>
    <row r="4973" spans="1:28">
      <c r="A4973" t="s">
        <v>5167</v>
      </c>
      <c r="B4973" s="1">
        <v>46039</v>
      </c>
      <c r="C4973" t="s">
        <v>64</v>
      </c>
      <c r="D4973" t="s">
        <v>108</v>
      </c>
      <c r="E4973" t="s">
        <v>31</v>
      </c>
      <c r="F4973" t="s">
        <v>32</v>
      </c>
      <c r="G4973" t="s">
        <v>67</v>
      </c>
      <c r="H4973">
        <v>13.92</v>
      </c>
      <c r="I4973">
        <v>1422</v>
      </c>
      <c r="J4973">
        <v>99.2</v>
      </c>
      <c r="K4973">
        <v>5</v>
      </c>
      <c r="L4973" t="s">
        <v>68</v>
      </c>
      <c r="M4973" t="s">
        <v>35</v>
      </c>
      <c r="N4973">
        <v>47996</v>
      </c>
      <c r="O4973" t="s">
        <v>61</v>
      </c>
      <c r="P4973" t="s">
        <v>37</v>
      </c>
      <c r="Q4973">
        <v>82.9</v>
      </c>
      <c r="R4973">
        <v>3400.8</v>
      </c>
      <c r="S4973">
        <v>3389.69</v>
      </c>
      <c r="T4973">
        <v>7970.33</v>
      </c>
      <c r="U4973" t="str">
        <f>TEXT(Table1[[#This Row],[Booking_Date]],"mmm")</f>
        <v>Jan</v>
      </c>
      <c r="V4973">
        <f>YEAR(Table1[[#This Row],[Booking_Date]])</f>
        <v>2026</v>
      </c>
      <c r="W4973" t="s">
        <v>38</v>
      </c>
      <c r="X4973" t="str">
        <f>IF(Table1[[#This Row],[Freight_Cost]]&gt;50000,"High","Low")</f>
        <v>Low</v>
      </c>
      <c r="Y4973" s="5" t="str">
        <f>IF(Table1[[#This Row],[Profit]]&gt;10000,"Good","Average")</f>
        <v>Average</v>
      </c>
      <c r="Z4973" s="5" t="str" cm="1">
        <f t="array" ref="Z4973">_xlfn.IFS(K4973&lt;=5,"Excellent",K4973&lt;=10,"Good",TRUE,"Delayed")</f>
        <v>Excellent</v>
      </c>
      <c r="AA4973" s="5" t="str">
        <f>_xlfn.XLOOKUP(Table1[[#This Row],[Shipment_ID]],A:A,E:E)</f>
        <v>Hapag-Lloyd</v>
      </c>
      <c r="AB4973" s="5">
        <f t="shared" si="77"/>
        <v>7970.33</v>
      </c>
    </row>
    <row r="4974" spans="1:28">
      <c r="A4974" t="s">
        <v>5168</v>
      </c>
      <c r="B4974" s="1">
        <v>45760</v>
      </c>
      <c r="C4974" t="s">
        <v>50</v>
      </c>
      <c r="D4974" t="s">
        <v>72</v>
      </c>
      <c r="E4974" t="s">
        <v>42</v>
      </c>
      <c r="F4974" t="s">
        <v>32</v>
      </c>
      <c r="G4974" t="s">
        <v>52</v>
      </c>
      <c r="H4974">
        <v>22.6</v>
      </c>
      <c r="I4974">
        <v>1522</v>
      </c>
      <c r="J4974">
        <v>96.92</v>
      </c>
      <c r="K4974">
        <v>3</v>
      </c>
      <c r="L4974" t="s">
        <v>34</v>
      </c>
      <c r="M4974" t="s">
        <v>60</v>
      </c>
      <c r="N4974">
        <v>55234.400000000001</v>
      </c>
      <c r="O4974" t="s">
        <v>425</v>
      </c>
      <c r="P4974" t="s">
        <v>74</v>
      </c>
      <c r="Q4974">
        <v>85.18</v>
      </c>
      <c r="R4974">
        <v>3948</v>
      </c>
      <c r="S4974">
        <v>2347.9</v>
      </c>
      <c r="T4974">
        <v>5345.71</v>
      </c>
      <c r="U4974" t="str">
        <f>TEXT(Table1[[#This Row],[Booking_Date]],"mmm")</f>
        <v>Apr</v>
      </c>
      <c r="V4974">
        <f>YEAR(Table1[[#This Row],[Booking_Date]])</f>
        <v>2025</v>
      </c>
      <c r="W4974" t="s">
        <v>75</v>
      </c>
      <c r="X4974" t="str">
        <f>IF(Table1[[#This Row],[Freight_Cost]]&gt;50000,"High","Low")</f>
        <v>High</v>
      </c>
      <c r="Y4974" s="5" t="str">
        <f>IF(Table1[[#This Row],[Profit]]&gt;10000,"Good","Average")</f>
        <v>Average</v>
      </c>
      <c r="Z4974" s="5" t="str" cm="1">
        <f t="array" ref="Z4974">_xlfn.IFS(K4974&lt;=5,"Excellent",K4974&lt;=10,"Good",TRUE,"Delayed")</f>
        <v>Excellent</v>
      </c>
      <c r="AA4974" s="5" t="str">
        <f>_xlfn.XLOOKUP(Table1[[#This Row],[Shipment_ID]],A:A,E:E)</f>
        <v>CMA CGM</v>
      </c>
      <c r="AB4974" s="5">
        <f t="shared" si="77"/>
        <v>5345.71</v>
      </c>
    </row>
    <row r="4975" spans="1:28">
      <c r="A4975" t="s">
        <v>5169</v>
      </c>
      <c r="B4975" s="1">
        <v>46012</v>
      </c>
      <c r="C4975" t="s">
        <v>115</v>
      </c>
      <c r="D4975" t="s">
        <v>65</v>
      </c>
      <c r="E4975" t="s">
        <v>57</v>
      </c>
      <c r="F4975" t="s">
        <v>58</v>
      </c>
      <c r="G4975" t="s">
        <v>59</v>
      </c>
      <c r="H4975">
        <v>25.75</v>
      </c>
      <c r="I4975">
        <v>2641</v>
      </c>
      <c r="J4975">
        <v>85.16</v>
      </c>
      <c r="K4975">
        <v>6</v>
      </c>
      <c r="L4975" t="s">
        <v>34</v>
      </c>
      <c r="M4975" t="s">
        <v>35</v>
      </c>
      <c r="N4975">
        <v>86086.2</v>
      </c>
      <c r="O4975" t="s">
        <v>385</v>
      </c>
      <c r="P4975" t="s">
        <v>74</v>
      </c>
      <c r="Q4975">
        <v>83.13</v>
      </c>
      <c r="R4975">
        <v>6312</v>
      </c>
      <c r="S4975">
        <v>2912.25</v>
      </c>
      <c r="T4975">
        <v>7058.23</v>
      </c>
      <c r="U4975" t="str">
        <f>TEXT(Table1[[#This Row],[Booking_Date]],"mmm")</f>
        <v>Dec</v>
      </c>
      <c r="V4975">
        <f>YEAR(Table1[[#This Row],[Booking_Date]])</f>
        <v>2025</v>
      </c>
      <c r="W4975" t="s">
        <v>104</v>
      </c>
      <c r="X4975" t="str">
        <f>IF(Table1[[#This Row],[Freight_Cost]]&gt;50000,"High","Low")</f>
        <v>High</v>
      </c>
      <c r="Y4975" s="5" t="str">
        <f>IF(Table1[[#This Row],[Profit]]&gt;10000,"Good","Average")</f>
        <v>Average</v>
      </c>
      <c r="Z4975" s="5" t="str" cm="1">
        <f t="array" ref="Z4975">_xlfn.IFS(K4975&lt;=5,"Excellent",K4975&lt;=10,"Good",TRUE,"Delayed")</f>
        <v>Good</v>
      </c>
      <c r="AA4975" s="5" t="str">
        <f>_xlfn.XLOOKUP(Table1[[#This Row],[Shipment_ID]],A:A,E:E)</f>
        <v>Evergreen</v>
      </c>
      <c r="AB4975" s="5">
        <f t="shared" si="77"/>
        <v>7058.23</v>
      </c>
    </row>
    <row r="4976" spans="1:28">
      <c r="A4976" t="s">
        <v>5170</v>
      </c>
      <c r="B4976" s="1">
        <v>45871</v>
      </c>
      <c r="C4976" t="s">
        <v>40</v>
      </c>
      <c r="D4976" t="s">
        <v>72</v>
      </c>
      <c r="E4976" t="s">
        <v>42</v>
      </c>
      <c r="F4976" t="s">
        <v>58</v>
      </c>
      <c r="G4976" t="s">
        <v>59</v>
      </c>
      <c r="H4976">
        <v>23.02</v>
      </c>
      <c r="I4976">
        <v>1603</v>
      </c>
      <c r="J4976">
        <v>87.29</v>
      </c>
      <c r="K4976">
        <v>5</v>
      </c>
      <c r="L4976" t="s">
        <v>34</v>
      </c>
      <c r="M4976" t="s">
        <v>60</v>
      </c>
      <c r="N4976">
        <v>67428.800000000003</v>
      </c>
      <c r="O4976" t="s">
        <v>507</v>
      </c>
      <c r="P4976" t="s">
        <v>78</v>
      </c>
      <c r="Q4976">
        <v>83.61</v>
      </c>
      <c r="R4976">
        <v>4126.8</v>
      </c>
      <c r="S4976">
        <v>3951.16</v>
      </c>
      <c r="T4976">
        <v>11545.32</v>
      </c>
      <c r="U4976" t="str">
        <f>TEXT(Table1[[#This Row],[Booking_Date]],"mmm")</f>
        <v>Aug</v>
      </c>
      <c r="V4976">
        <f>YEAR(Table1[[#This Row],[Booking_Date]])</f>
        <v>2025</v>
      </c>
      <c r="W4976" t="s">
        <v>48</v>
      </c>
      <c r="X4976" t="str">
        <f>IF(Table1[[#This Row],[Freight_Cost]]&gt;50000,"High","Low")</f>
        <v>High</v>
      </c>
      <c r="Y4976" s="5" t="str">
        <f>IF(Table1[[#This Row],[Profit]]&gt;10000,"Good","Average")</f>
        <v>Good</v>
      </c>
      <c r="Z4976" s="5" t="str" cm="1">
        <f t="array" ref="Z4976">_xlfn.IFS(K4976&lt;=5,"Excellent",K4976&lt;=10,"Good",TRUE,"Delayed")</f>
        <v>Excellent</v>
      </c>
      <c r="AA4976" s="5" t="str">
        <f>_xlfn.XLOOKUP(Table1[[#This Row],[Shipment_ID]],A:A,E:E)</f>
        <v>CMA CGM</v>
      </c>
      <c r="AB4976" s="5">
        <f t="shared" si="77"/>
        <v>11545.32</v>
      </c>
    </row>
    <row r="4977" spans="1:28">
      <c r="A4977" t="s">
        <v>5171</v>
      </c>
      <c r="B4977" s="1">
        <v>46014</v>
      </c>
      <c r="C4977" t="s">
        <v>121</v>
      </c>
      <c r="D4977" t="s">
        <v>108</v>
      </c>
      <c r="E4977" t="s">
        <v>31</v>
      </c>
      <c r="F4977" t="s">
        <v>32</v>
      </c>
      <c r="G4977" t="s">
        <v>33</v>
      </c>
      <c r="H4977">
        <v>24.58</v>
      </c>
      <c r="I4977">
        <v>1814</v>
      </c>
      <c r="J4977">
        <v>89.19</v>
      </c>
      <c r="K4977">
        <v>5</v>
      </c>
      <c r="L4977" t="s">
        <v>44</v>
      </c>
      <c r="M4977" t="s">
        <v>60</v>
      </c>
      <c r="N4977">
        <v>54592.800000000003</v>
      </c>
      <c r="O4977" t="s">
        <v>425</v>
      </c>
      <c r="P4977" t="s">
        <v>37</v>
      </c>
      <c r="Q4977">
        <v>86.6</v>
      </c>
      <c r="R4977">
        <v>4611.2</v>
      </c>
      <c r="S4977">
        <v>3026.21</v>
      </c>
      <c r="T4977">
        <v>6043.21</v>
      </c>
      <c r="U4977" t="str">
        <f>TEXT(Table1[[#This Row],[Booking_Date]],"mmm")</f>
        <v>Dec</v>
      </c>
      <c r="V4977">
        <f>YEAR(Table1[[#This Row],[Booking_Date]])</f>
        <v>2025</v>
      </c>
      <c r="W4977" t="s">
        <v>104</v>
      </c>
      <c r="X4977" t="str">
        <f>IF(Table1[[#This Row],[Freight_Cost]]&gt;50000,"High","Low")</f>
        <v>High</v>
      </c>
      <c r="Y4977" s="5" t="str">
        <f>IF(Table1[[#This Row],[Profit]]&gt;10000,"Good","Average")</f>
        <v>Average</v>
      </c>
      <c r="Z4977" s="5" t="str" cm="1">
        <f t="array" ref="Z4977">_xlfn.IFS(K4977&lt;=5,"Excellent",K4977&lt;=10,"Good",TRUE,"Delayed")</f>
        <v>Excellent</v>
      </c>
      <c r="AA4977" s="5" t="str">
        <f>_xlfn.XLOOKUP(Table1[[#This Row],[Shipment_ID]],A:A,E:E)</f>
        <v>Hapag-Lloyd</v>
      </c>
      <c r="AB4977" s="5">
        <f t="shared" si="77"/>
        <v>6043.21</v>
      </c>
    </row>
    <row r="4978" spans="1:28">
      <c r="A4978" t="s">
        <v>5172</v>
      </c>
      <c r="B4978" s="1">
        <v>46068</v>
      </c>
      <c r="C4978" t="s">
        <v>29</v>
      </c>
      <c r="D4978" t="s">
        <v>72</v>
      </c>
      <c r="E4978" t="s">
        <v>31</v>
      </c>
      <c r="F4978" t="s">
        <v>32</v>
      </c>
      <c r="G4978" t="s">
        <v>84</v>
      </c>
      <c r="H4978">
        <v>13.79</v>
      </c>
      <c r="I4978">
        <v>2164</v>
      </c>
      <c r="J4978">
        <v>96.06</v>
      </c>
      <c r="K4978">
        <v>6</v>
      </c>
      <c r="L4978" t="s">
        <v>68</v>
      </c>
      <c r="M4978" t="s">
        <v>45</v>
      </c>
      <c r="N4978">
        <v>53906.2</v>
      </c>
      <c r="O4978" t="s">
        <v>97</v>
      </c>
      <c r="P4978" t="s">
        <v>37</v>
      </c>
      <c r="Q4978">
        <v>85.75</v>
      </c>
      <c r="R4978">
        <v>4879.6000000000004</v>
      </c>
      <c r="S4978">
        <v>2147.29</v>
      </c>
      <c r="T4978">
        <v>9461.99</v>
      </c>
      <c r="U4978" t="str">
        <f>TEXT(Table1[[#This Row],[Booking_Date]],"mmm")</f>
        <v>Feb</v>
      </c>
      <c r="V4978">
        <f>YEAR(Table1[[#This Row],[Booking_Date]])</f>
        <v>2026</v>
      </c>
      <c r="W4978" t="s">
        <v>38</v>
      </c>
      <c r="X4978" t="str">
        <f>IF(Table1[[#This Row],[Freight_Cost]]&gt;50000,"High","Low")</f>
        <v>High</v>
      </c>
      <c r="Y4978" s="5" t="str">
        <f>IF(Table1[[#This Row],[Profit]]&gt;10000,"Good","Average")</f>
        <v>Average</v>
      </c>
      <c r="Z4978" s="5" t="str" cm="1">
        <f t="array" ref="Z4978">_xlfn.IFS(K4978&lt;=5,"Excellent",K4978&lt;=10,"Good",TRUE,"Delayed")</f>
        <v>Good</v>
      </c>
      <c r="AA4978" s="5" t="str">
        <f>_xlfn.XLOOKUP(Table1[[#This Row],[Shipment_ID]],A:A,E:E)</f>
        <v>Hapag-Lloyd</v>
      </c>
      <c r="AB4978" s="5">
        <f t="shared" si="77"/>
        <v>9461.99</v>
      </c>
    </row>
    <row r="4979" spans="1:28">
      <c r="A4979" t="s">
        <v>5173</v>
      </c>
      <c r="B4979" s="1">
        <v>45384</v>
      </c>
      <c r="C4979" t="s">
        <v>121</v>
      </c>
      <c r="D4979" t="s">
        <v>30</v>
      </c>
      <c r="E4979" t="s">
        <v>31</v>
      </c>
      <c r="F4979" t="s">
        <v>58</v>
      </c>
      <c r="G4979" t="s">
        <v>52</v>
      </c>
      <c r="H4979">
        <v>20.78</v>
      </c>
      <c r="I4979">
        <v>2452</v>
      </c>
      <c r="J4979">
        <v>97.07</v>
      </c>
      <c r="K4979">
        <v>6</v>
      </c>
      <c r="L4979" t="s">
        <v>34</v>
      </c>
      <c r="M4979" t="s">
        <v>45</v>
      </c>
      <c r="N4979">
        <v>78274.399999999994</v>
      </c>
      <c r="O4979" t="s">
        <v>292</v>
      </c>
      <c r="P4979" t="s">
        <v>62</v>
      </c>
      <c r="Q4979">
        <v>85.09</v>
      </c>
      <c r="R4979">
        <v>5735.2</v>
      </c>
      <c r="S4979">
        <v>4105.03</v>
      </c>
      <c r="T4979">
        <v>13130.58</v>
      </c>
      <c r="U4979" t="str">
        <f>TEXT(Table1[[#This Row],[Booking_Date]],"mmm")</f>
        <v>Apr</v>
      </c>
      <c r="V4979">
        <f>YEAR(Table1[[#This Row],[Booking_Date]])</f>
        <v>2024</v>
      </c>
      <c r="W4979" t="s">
        <v>75</v>
      </c>
      <c r="X4979" t="str">
        <f>IF(Table1[[#This Row],[Freight_Cost]]&gt;50000,"High","Low")</f>
        <v>High</v>
      </c>
      <c r="Y4979" s="5" t="str">
        <f>IF(Table1[[#This Row],[Profit]]&gt;10000,"Good","Average")</f>
        <v>Good</v>
      </c>
      <c r="Z4979" s="5" t="str" cm="1">
        <f t="array" ref="Z4979">_xlfn.IFS(K4979&lt;=5,"Excellent",K4979&lt;=10,"Good",TRUE,"Delayed")</f>
        <v>Good</v>
      </c>
      <c r="AA4979" s="5" t="str">
        <f>_xlfn.XLOOKUP(Table1[[#This Row],[Shipment_ID]],A:A,E:E)</f>
        <v>Hapag-Lloyd</v>
      </c>
      <c r="AB4979" s="5">
        <f t="shared" si="77"/>
        <v>13130.58</v>
      </c>
    </row>
    <row r="4980" spans="1:28">
      <c r="A4980" t="s">
        <v>5174</v>
      </c>
      <c r="B4980" s="1">
        <v>46061</v>
      </c>
      <c r="C4980" t="s">
        <v>64</v>
      </c>
      <c r="D4980" t="s">
        <v>108</v>
      </c>
      <c r="E4980" t="s">
        <v>31</v>
      </c>
      <c r="F4980" t="s">
        <v>58</v>
      </c>
      <c r="G4980" t="s">
        <v>43</v>
      </c>
      <c r="H4980">
        <v>13.21</v>
      </c>
      <c r="I4980">
        <v>440</v>
      </c>
      <c r="J4980">
        <v>92.26</v>
      </c>
      <c r="K4980">
        <v>3</v>
      </c>
      <c r="L4980" t="s">
        <v>34</v>
      </c>
      <c r="M4980" t="s">
        <v>45</v>
      </c>
      <c r="N4980">
        <v>46740.2</v>
      </c>
      <c r="O4980" t="s">
        <v>128</v>
      </c>
      <c r="P4980" t="s">
        <v>70</v>
      </c>
      <c r="Q4980">
        <v>81.91</v>
      </c>
      <c r="R4980">
        <v>1408.4</v>
      </c>
      <c r="S4980">
        <v>1654</v>
      </c>
      <c r="T4980">
        <v>6859.25</v>
      </c>
      <c r="U4980" t="str">
        <f>TEXT(Table1[[#This Row],[Booking_Date]],"mmm")</f>
        <v>Feb</v>
      </c>
      <c r="V4980">
        <f>YEAR(Table1[[#This Row],[Booking_Date]])</f>
        <v>2026</v>
      </c>
      <c r="W4980" t="s">
        <v>38</v>
      </c>
      <c r="X4980" t="str">
        <f>IF(Table1[[#This Row],[Freight_Cost]]&gt;50000,"High","Low")</f>
        <v>Low</v>
      </c>
      <c r="Y4980" s="5" t="str">
        <f>IF(Table1[[#This Row],[Profit]]&gt;10000,"Good","Average")</f>
        <v>Average</v>
      </c>
      <c r="Z4980" s="5" t="str" cm="1">
        <f t="array" ref="Z4980">_xlfn.IFS(K4980&lt;=5,"Excellent",K4980&lt;=10,"Good",TRUE,"Delayed")</f>
        <v>Excellent</v>
      </c>
      <c r="AA4980" s="5" t="str">
        <f>_xlfn.XLOOKUP(Table1[[#This Row],[Shipment_ID]],A:A,E:E)</f>
        <v>Hapag-Lloyd</v>
      </c>
      <c r="AB4980" s="5">
        <f t="shared" si="77"/>
        <v>6859.25</v>
      </c>
    </row>
    <row r="4981" spans="1:28">
      <c r="A4981" t="s">
        <v>5175</v>
      </c>
      <c r="B4981" s="1">
        <v>45343</v>
      </c>
      <c r="C4981" t="s">
        <v>29</v>
      </c>
      <c r="D4981" t="s">
        <v>51</v>
      </c>
      <c r="E4981" t="s">
        <v>102</v>
      </c>
      <c r="F4981" t="s">
        <v>32</v>
      </c>
      <c r="G4981" t="s">
        <v>33</v>
      </c>
      <c r="H4981">
        <v>26.51</v>
      </c>
      <c r="I4981">
        <v>647</v>
      </c>
      <c r="J4981">
        <v>99.44</v>
      </c>
      <c r="K4981">
        <v>2</v>
      </c>
      <c r="L4981" t="s">
        <v>44</v>
      </c>
      <c r="M4981" t="s">
        <v>45</v>
      </c>
      <c r="N4981">
        <v>45055.8</v>
      </c>
      <c r="O4981" t="s">
        <v>535</v>
      </c>
      <c r="P4981" t="s">
        <v>54</v>
      </c>
      <c r="Q4981">
        <v>83.02</v>
      </c>
      <c r="R4981">
        <v>2354.4</v>
      </c>
      <c r="S4981">
        <v>3854.02</v>
      </c>
      <c r="T4981">
        <v>7536.44</v>
      </c>
      <c r="U4981" t="str">
        <f>TEXT(Table1[[#This Row],[Booking_Date]],"mmm")</f>
        <v>Feb</v>
      </c>
      <c r="V4981">
        <f>YEAR(Table1[[#This Row],[Booking_Date]])</f>
        <v>2024</v>
      </c>
      <c r="W4981" t="s">
        <v>38</v>
      </c>
      <c r="X4981" t="str">
        <f>IF(Table1[[#This Row],[Freight_Cost]]&gt;50000,"High","Low")</f>
        <v>Low</v>
      </c>
      <c r="Y4981" s="5" t="str">
        <f>IF(Table1[[#This Row],[Profit]]&gt;10000,"Good","Average")</f>
        <v>Average</v>
      </c>
      <c r="Z4981" s="5" t="str" cm="1">
        <f t="array" ref="Z4981">_xlfn.IFS(K4981&lt;=5,"Excellent",K4981&lt;=10,"Good",TRUE,"Delayed")</f>
        <v>Excellent</v>
      </c>
      <c r="AA4981" s="5" t="str">
        <f>_xlfn.XLOOKUP(Table1[[#This Row],[Shipment_ID]],A:A,E:E)</f>
        <v>Maersk</v>
      </c>
      <c r="AB4981" s="5">
        <f t="shared" si="77"/>
        <v>7536.44</v>
      </c>
    </row>
    <row r="4982" spans="1:28">
      <c r="A4982" t="s">
        <v>5176</v>
      </c>
      <c r="B4982" s="1">
        <v>45550</v>
      </c>
      <c r="C4982" t="s">
        <v>40</v>
      </c>
      <c r="D4982" t="s">
        <v>82</v>
      </c>
      <c r="E4982" t="s">
        <v>42</v>
      </c>
      <c r="F4982" t="s">
        <v>32</v>
      </c>
      <c r="G4982" t="s">
        <v>84</v>
      </c>
      <c r="H4982">
        <v>10.83</v>
      </c>
      <c r="I4982">
        <v>1420</v>
      </c>
      <c r="J4982">
        <v>88.21</v>
      </c>
      <c r="K4982">
        <v>5</v>
      </c>
      <c r="L4982" t="s">
        <v>68</v>
      </c>
      <c r="M4982" t="s">
        <v>60</v>
      </c>
      <c r="N4982">
        <v>39872.199999999997</v>
      </c>
      <c r="O4982" t="s">
        <v>483</v>
      </c>
      <c r="P4982" t="s">
        <v>62</v>
      </c>
      <c r="Q4982">
        <v>85.52</v>
      </c>
      <c r="R4982">
        <v>3273.2</v>
      </c>
      <c r="S4982">
        <v>1844.41</v>
      </c>
      <c r="T4982">
        <v>6241.18</v>
      </c>
      <c r="U4982" t="str">
        <f>TEXT(Table1[[#This Row],[Booking_Date]],"mmm")</f>
        <v>Sep</v>
      </c>
      <c r="V4982">
        <f>YEAR(Table1[[#This Row],[Booking_Date]])</f>
        <v>2024</v>
      </c>
      <c r="W4982" t="s">
        <v>48</v>
      </c>
      <c r="X4982" t="str">
        <f>IF(Table1[[#This Row],[Freight_Cost]]&gt;50000,"High","Low")</f>
        <v>Low</v>
      </c>
      <c r="Y4982" s="5" t="str">
        <f>IF(Table1[[#This Row],[Profit]]&gt;10000,"Good","Average")</f>
        <v>Average</v>
      </c>
      <c r="Z4982" s="5" t="str" cm="1">
        <f t="array" ref="Z4982">_xlfn.IFS(K4982&lt;=5,"Excellent",K4982&lt;=10,"Good",TRUE,"Delayed")</f>
        <v>Excellent</v>
      </c>
      <c r="AA4982" s="5" t="str">
        <f>_xlfn.XLOOKUP(Table1[[#This Row],[Shipment_ID]],A:A,E:E)</f>
        <v>CMA CGM</v>
      </c>
      <c r="AB4982" s="5">
        <f t="shared" si="77"/>
        <v>6241.18</v>
      </c>
    </row>
    <row r="4983" spans="1:28">
      <c r="A4983" t="s">
        <v>5177</v>
      </c>
      <c r="B4983" s="1">
        <v>45820</v>
      </c>
      <c r="C4983" t="s">
        <v>89</v>
      </c>
      <c r="D4983" t="s">
        <v>51</v>
      </c>
      <c r="E4983" t="s">
        <v>57</v>
      </c>
      <c r="F4983" t="s">
        <v>32</v>
      </c>
      <c r="G4983" t="s">
        <v>90</v>
      </c>
      <c r="H4983">
        <v>15.36</v>
      </c>
      <c r="I4983">
        <v>1368</v>
      </c>
      <c r="J4983">
        <v>100.66</v>
      </c>
      <c r="K4983">
        <v>5</v>
      </c>
      <c r="L4983" t="s">
        <v>68</v>
      </c>
      <c r="M4983" t="s">
        <v>60</v>
      </c>
      <c r="N4983">
        <v>44819.199999999997</v>
      </c>
      <c r="O4983" t="s">
        <v>254</v>
      </c>
      <c r="P4983" t="s">
        <v>74</v>
      </c>
      <c r="Q4983">
        <v>84.88</v>
      </c>
      <c r="R4983">
        <v>3350.4</v>
      </c>
      <c r="S4983">
        <v>2116.75</v>
      </c>
      <c r="T4983">
        <v>7823.6</v>
      </c>
      <c r="U4983" t="str">
        <f>TEXT(Table1[[#This Row],[Booking_Date]],"mmm")</f>
        <v>Jun</v>
      </c>
      <c r="V4983">
        <f>YEAR(Table1[[#This Row],[Booking_Date]])</f>
        <v>2025</v>
      </c>
      <c r="W4983" t="s">
        <v>75</v>
      </c>
      <c r="X4983" t="str">
        <f>IF(Table1[[#This Row],[Freight_Cost]]&gt;50000,"High","Low")</f>
        <v>Low</v>
      </c>
      <c r="Y4983" s="5" t="str">
        <f>IF(Table1[[#This Row],[Profit]]&gt;10000,"Good","Average")</f>
        <v>Average</v>
      </c>
      <c r="Z4983" s="5" t="str" cm="1">
        <f t="array" ref="Z4983">_xlfn.IFS(K4983&lt;=5,"Excellent",K4983&lt;=10,"Good",TRUE,"Delayed")</f>
        <v>Excellent</v>
      </c>
      <c r="AA4983" s="5" t="str">
        <f>_xlfn.XLOOKUP(Table1[[#This Row],[Shipment_ID]],A:A,E:E)</f>
        <v>Evergreen</v>
      </c>
      <c r="AB4983" s="5">
        <f t="shared" si="77"/>
        <v>7823.6</v>
      </c>
    </row>
    <row r="4984" spans="1:28">
      <c r="A4984" t="s">
        <v>5178</v>
      </c>
      <c r="B4984" s="1">
        <v>45448</v>
      </c>
      <c r="C4984" t="s">
        <v>40</v>
      </c>
      <c r="D4984" t="s">
        <v>41</v>
      </c>
      <c r="E4984" t="s">
        <v>42</v>
      </c>
      <c r="F4984" t="s">
        <v>58</v>
      </c>
      <c r="G4984" t="s">
        <v>52</v>
      </c>
      <c r="H4984">
        <v>19.489999999999998</v>
      </c>
      <c r="I4984">
        <v>458</v>
      </c>
      <c r="J4984">
        <v>103</v>
      </c>
      <c r="K4984">
        <v>3</v>
      </c>
      <c r="L4984" t="s">
        <v>34</v>
      </c>
      <c r="M4984" t="s">
        <v>60</v>
      </c>
      <c r="N4984">
        <v>52397</v>
      </c>
      <c r="O4984" t="s">
        <v>341</v>
      </c>
      <c r="P4984" t="s">
        <v>62</v>
      </c>
      <c r="Q4984">
        <v>86.46</v>
      </c>
      <c r="R4984">
        <v>1695.6</v>
      </c>
      <c r="S4984">
        <v>3486.67</v>
      </c>
      <c r="T4984">
        <v>7806.71</v>
      </c>
      <c r="U4984" t="str">
        <f>TEXT(Table1[[#This Row],[Booking_Date]],"mmm")</f>
        <v>Jun</v>
      </c>
      <c r="V4984">
        <f>YEAR(Table1[[#This Row],[Booking_Date]])</f>
        <v>2024</v>
      </c>
      <c r="W4984" t="s">
        <v>75</v>
      </c>
      <c r="X4984" t="str">
        <f>IF(Table1[[#This Row],[Freight_Cost]]&gt;50000,"High","Low")</f>
        <v>High</v>
      </c>
      <c r="Y4984" s="5" t="str">
        <f>IF(Table1[[#This Row],[Profit]]&gt;10000,"Good","Average")</f>
        <v>Average</v>
      </c>
      <c r="Z4984" s="5" t="str" cm="1">
        <f t="array" ref="Z4984">_xlfn.IFS(K4984&lt;=5,"Excellent",K4984&lt;=10,"Good",TRUE,"Delayed")</f>
        <v>Excellent</v>
      </c>
      <c r="AA4984" s="5" t="str">
        <f>_xlfn.XLOOKUP(Table1[[#This Row],[Shipment_ID]],A:A,E:E)</f>
        <v>CMA CGM</v>
      </c>
      <c r="AB4984" s="5">
        <f t="shared" si="77"/>
        <v>7806.71</v>
      </c>
    </row>
    <row r="4985" spans="1:28">
      <c r="A4985" t="s">
        <v>5179</v>
      </c>
      <c r="B4985" s="1">
        <v>46162</v>
      </c>
      <c r="C4985" t="s">
        <v>40</v>
      </c>
      <c r="D4985" t="s">
        <v>51</v>
      </c>
      <c r="E4985" t="s">
        <v>102</v>
      </c>
      <c r="F4985" t="s">
        <v>32</v>
      </c>
      <c r="G4985" t="s">
        <v>90</v>
      </c>
      <c r="H4985">
        <v>15.11</v>
      </c>
      <c r="I4985">
        <v>2160</v>
      </c>
      <c r="J4985">
        <v>93.84</v>
      </c>
      <c r="K4985">
        <v>7</v>
      </c>
      <c r="L4985" t="s">
        <v>34</v>
      </c>
      <c r="M4985" t="s">
        <v>60</v>
      </c>
      <c r="N4985">
        <v>55779.8</v>
      </c>
      <c r="O4985" t="s">
        <v>219</v>
      </c>
      <c r="P4985" t="s">
        <v>54</v>
      </c>
      <c r="Q4985">
        <v>85.05</v>
      </c>
      <c r="R4985">
        <v>4924.3999999999996</v>
      </c>
      <c r="S4985">
        <v>3753.37</v>
      </c>
      <c r="T4985">
        <v>5378.09</v>
      </c>
      <c r="U4985" t="str">
        <f>TEXT(Table1[[#This Row],[Booking_Date]],"mmm")</f>
        <v>May</v>
      </c>
      <c r="V4985">
        <f>YEAR(Table1[[#This Row],[Booking_Date]])</f>
        <v>2026</v>
      </c>
      <c r="W4985" t="s">
        <v>75</v>
      </c>
      <c r="X4985" t="str">
        <f>IF(Table1[[#This Row],[Freight_Cost]]&gt;50000,"High","Low")</f>
        <v>High</v>
      </c>
      <c r="Y4985" s="5" t="str">
        <f>IF(Table1[[#This Row],[Profit]]&gt;10000,"Good","Average")</f>
        <v>Average</v>
      </c>
      <c r="Z4985" s="5" t="str" cm="1">
        <f t="array" ref="Z4985">_xlfn.IFS(K4985&lt;=5,"Excellent",K4985&lt;=10,"Good",TRUE,"Delayed")</f>
        <v>Good</v>
      </c>
      <c r="AA4985" s="5" t="str">
        <f>_xlfn.XLOOKUP(Table1[[#This Row],[Shipment_ID]],A:A,E:E)</f>
        <v>Maersk</v>
      </c>
      <c r="AB4985" s="5">
        <f t="shared" si="77"/>
        <v>5378.09</v>
      </c>
    </row>
    <row r="4986" spans="1:28">
      <c r="A4986" t="s">
        <v>5180</v>
      </c>
      <c r="B4986" s="1">
        <v>46011</v>
      </c>
      <c r="C4986" t="s">
        <v>121</v>
      </c>
      <c r="D4986" t="s">
        <v>108</v>
      </c>
      <c r="E4986" t="s">
        <v>57</v>
      </c>
      <c r="F4986" t="s">
        <v>32</v>
      </c>
      <c r="G4986" t="s">
        <v>67</v>
      </c>
      <c r="H4986">
        <v>25.4</v>
      </c>
      <c r="I4986">
        <v>738</v>
      </c>
      <c r="J4986">
        <v>93.16</v>
      </c>
      <c r="K4986">
        <v>2</v>
      </c>
      <c r="L4986" t="s">
        <v>34</v>
      </c>
      <c r="M4986" t="s">
        <v>60</v>
      </c>
      <c r="N4986">
        <v>47895.199999999997</v>
      </c>
      <c r="O4986" t="s">
        <v>507</v>
      </c>
      <c r="P4986" t="s">
        <v>47</v>
      </c>
      <c r="Q4986">
        <v>86.75</v>
      </c>
      <c r="R4986">
        <v>2492</v>
      </c>
      <c r="S4986">
        <v>4261.3500000000004</v>
      </c>
      <c r="T4986">
        <v>7359.64</v>
      </c>
      <c r="U4986" t="str">
        <f>TEXT(Table1[[#This Row],[Booking_Date]],"mmm")</f>
        <v>Dec</v>
      </c>
      <c r="V4986">
        <f>YEAR(Table1[[#This Row],[Booking_Date]])</f>
        <v>2025</v>
      </c>
      <c r="W4986" t="s">
        <v>104</v>
      </c>
      <c r="X4986" t="str">
        <f>IF(Table1[[#This Row],[Freight_Cost]]&gt;50000,"High","Low")</f>
        <v>Low</v>
      </c>
      <c r="Y4986" s="5" t="str">
        <f>IF(Table1[[#This Row],[Profit]]&gt;10000,"Good","Average")</f>
        <v>Average</v>
      </c>
      <c r="Z4986" s="5" t="str" cm="1">
        <f t="array" ref="Z4986">_xlfn.IFS(K4986&lt;=5,"Excellent",K4986&lt;=10,"Good",TRUE,"Delayed")</f>
        <v>Excellent</v>
      </c>
      <c r="AA4986" s="5" t="str">
        <f>_xlfn.XLOOKUP(Table1[[#This Row],[Shipment_ID]],A:A,E:E)</f>
        <v>Evergreen</v>
      </c>
      <c r="AB4986" s="5">
        <f t="shared" si="77"/>
        <v>7359.64</v>
      </c>
    </row>
    <row r="4987" spans="1:28">
      <c r="A4987" t="s">
        <v>5181</v>
      </c>
      <c r="B4987" s="1">
        <v>45312</v>
      </c>
      <c r="C4987" t="s">
        <v>64</v>
      </c>
      <c r="D4987" t="s">
        <v>72</v>
      </c>
      <c r="E4987" t="s">
        <v>66</v>
      </c>
      <c r="F4987" t="s">
        <v>58</v>
      </c>
      <c r="G4987" t="s">
        <v>59</v>
      </c>
      <c r="H4987">
        <v>20.39</v>
      </c>
      <c r="I4987">
        <v>2699</v>
      </c>
      <c r="J4987">
        <v>102.07</v>
      </c>
      <c r="K4987">
        <v>6</v>
      </c>
      <c r="L4987" t="s">
        <v>34</v>
      </c>
      <c r="M4987" t="s">
        <v>60</v>
      </c>
      <c r="N4987">
        <v>79987.399999999994</v>
      </c>
      <c r="O4987" t="s">
        <v>91</v>
      </c>
      <c r="P4987" t="s">
        <v>74</v>
      </c>
      <c r="Q4987">
        <v>85.52</v>
      </c>
      <c r="R4987">
        <v>6213.6</v>
      </c>
      <c r="S4987">
        <v>2013.67</v>
      </c>
      <c r="T4987">
        <v>14338.95</v>
      </c>
      <c r="U4987" t="str">
        <f>TEXT(Table1[[#This Row],[Booking_Date]],"mmm")</f>
        <v>Jan</v>
      </c>
      <c r="V4987">
        <f>YEAR(Table1[[#This Row],[Booking_Date]])</f>
        <v>2024</v>
      </c>
      <c r="W4987" t="s">
        <v>38</v>
      </c>
      <c r="X4987" t="str">
        <f>IF(Table1[[#This Row],[Freight_Cost]]&gt;50000,"High","Low")</f>
        <v>High</v>
      </c>
      <c r="Y4987" s="5" t="str">
        <f>IF(Table1[[#This Row],[Profit]]&gt;10000,"Good","Average")</f>
        <v>Good</v>
      </c>
      <c r="Z4987" s="5" t="str" cm="1">
        <f t="array" ref="Z4987">_xlfn.IFS(K4987&lt;=5,"Excellent",K4987&lt;=10,"Good",TRUE,"Delayed")</f>
        <v>Good</v>
      </c>
      <c r="AA4987" s="5" t="str">
        <f>_xlfn.XLOOKUP(Table1[[#This Row],[Shipment_ID]],A:A,E:E)</f>
        <v>COSCO</v>
      </c>
      <c r="AB4987" s="5">
        <f t="shared" si="77"/>
        <v>14338.95</v>
      </c>
    </row>
    <row r="4988" spans="1:28">
      <c r="A4988" t="s">
        <v>5182</v>
      </c>
      <c r="B4988" s="1">
        <v>45294</v>
      </c>
      <c r="C4988" t="s">
        <v>64</v>
      </c>
      <c r="D4988" t="s">
        <v>72</v>
      </c>
      <c r="E4988" t="s">
        <v>42</v>
      </c>
      <c r="F4988" t="s">
        <v>32</v>
      </c>
      <c r="G4988" t="s">
        <v>33</v>
      </c>
      <c r="H4988">
        <v>15.51</v>
      </c>
      <c r="I4988">
        <v>2622</v>
      </c>
      <c r="J4988">
        <v>93.26</v>
      </c>
      <c r="K4988">
        <v>8</v>
      </c>
      <c r="L4988" t="s">
        <v>68</v>
      </c>
      <c r="M4988" t="s">
        <v>45</v>
      </c>
      <c r="N4988">
        <v>60614.2</v>
      </c>
      <c r="O4988" t="s">
        <v>989</v>
      </c>
      <c r="P4988" t="s">
        <v>37</v>
      </c>
      <c r="Q4988">
        <v>82.35</v>
      </c>
      <c r="R4988">
        <v>5864.4</v>
      </c>
      <c r="S4988">
        <v>3889.22</v>
      </c>
      <c r="T4988">
        <v>5876.75</v>
      </c>
      <c r="U4988" t="str">
        <f>TEXT(Table1[[#This Row],[Booking_Date]],"mmm")</f>
        <v>Jan</v>
      </c>
      <c r="V4988">
        <f>YEAR(Table1[[#This Row],[Booking_Date]])</f>
        <v>2024</v>
      </c>
      <c r="W4988" t="s">
        <v>38</v>
      </c>
      <c r="X4988" t="str">
        <f>IF(Table1[[#This Row],[Freight_Cost]]&gt;50000,"High","Low")</f>
        <v>High</v>
      </c>
      <c r="Y4988" s="5" t="str">
        <f>IF(Table1[[#This Row],[Profit]]&gt;10000,"Good","Average")</f>
        <v>Average</v>
      </c>
      <c r="Z4988" s="5" t="str" cm="1">
        <f t="array" ref="Z4988">_xlfn.IFS(K4988&lt;=5,"Excellent",K4988&lt;=10,"Good",TRUE,"Delayed")</f>
        <v>Good</v>
      </c>
      <c r="AA4988" s="5" t="str">
        <f>_xlfn.XLOOKUP(Table1[[#This Row],[Shipment_ID]],A:A,E:E)</f>
        <v>CMA CGM</v>
      </c>
      <c r="AB4988" s="5">
        <f t="shared" si="77"/>
        <v>5876.75</v>
      </c>
    </row>
    <row r="4989" spans="1:28">
      <c r="A4989" t="s">
        <v>5183</v>
      </c>
      <c r="B4989" s="1">
        <v>45885</v>
      </c>
      <c r="C4989" t="s">
        <v>115</v>
      </c>
      <c r="D4989" t="s">
        <v>56</v>
      </c>
      <c r="E4989" t="s">
        <v>66</v>
      </c>
      <c r="F4989" t="s">
        <v>32</v>
      </c>
      <c r="G4989" t="s">
        <v>33</v>
      </c>
      <c r="H4989">
        <v>17.64</v>
      </c>
      <c r="I4989">
        <v>1233</v>
      </c>
      <c r="J4989">
        <v>100.4</v>
      </c>
      <c r="K4989">
        <v>5</v>
      </c>
      <c r="L4989" t="s">
        <v>34</v>
      </c>
      <c r="M4989" t="s">
        <v>35</v>
      </c>
      <c r="N4989">
        <v>51720</v>
      </c>
      <c r="O4989" t="s">
        <v>172</v>
      </c>
      <c r="P4989" t="s">
        <v>62</v>
      </c>
      <c r="Q4989">
        <v>84.36</v>
      </c>
      <c r="R4989">
        <v>3171.6</v>
      </c>
      <c r="S4989">
        <v>3548.92</v>
      </c>
      <c r="T4989">
        <v>6186.46</v>
      </c>
      <c r="U4989" t="str">
        <f>TEXT(Table1[[#This Row],[Booking_Date]],"mmm")</f>
        <v>Aug</v>
      </c>
      <c r="V4989">
        <f>YEAR(Table1[[#This Row],[Booking_Date]])</f>
        <v>2025</v>
      </c>
      <c r="W4989" t="s">
        <v>48</v>
      </c>
      <c r="X4989" t="str">
        <f>IF(Table1[[#This Row],[Freight_Cost]]&gt;50000,"High","Low")</f>
        <v>High</v>
      </c>
      <c r="Y4989" s="5" t="str">
        <f>IF(Table1[[#This Row],[Profit]]&gt;10000,"Good","Average")</f>
        <v>Average</v>
      </c>
      <c r="Z4989" s="5" t="str" cm="1">
        <f t="array" ref="Z4989">_xlfn.IFS(K4989&lt;=5,"Excellent",K4989&lt;=10,"Good",TRUE,"Delayed")</f>
        <v>Excellent</v>
      </c>
      <c r="AA4989" s="5" t="str">
        <f>_xlfn.XLOOKUP(Table1[[#This Row],[Shipment_ID]],A:A,E:E)</f>
        <v>COSCO</v>
      </c>
      <c r="AB4989" s="5">
        <f t="shared" si="77"/>
        <v>6186.46</v>
      </c>
    </row>
    <row r="4990" spans="1:28">
      <c r="A4990" t="s">
        <v>5184</v>
      </c>
      <c r="B4990" s="1">
        <v>45641</v>
      </c>
      <c r="C4990" t="s">
        <v>89</v>
      </c>
      <c r="D4990" t="s">
        <v>108</v>
      </c>
      <c r="E4990" t="s">
        <v>99</v>
      </c>
      <c r="F4990" t="s">
        <v>58</v>
      </c>
      <c r="G4990" t="s">
        <v>67</v>
      </c>
      <c r="H4990">
        <v>21</v>
      </c>
      <c r="I4990">
        <v>432</v>
      </c>
      <c r="J4990">
        <v>101.3</v>
      </c>
      <c r="K4990">
        <v>2</v>
      </c>
      <c r="L4990" t="s">
        <v>68</v>
      </c>
      <c r="M4990" t="s">
        <v>45</v>
      </c>
      <c r="N4990">
        <v>52240</v>
      </c>
      <c r="O4990" t="s">
        <v>272</v>
      </c>
      <c r="P4990" t="s">
        <v>78</v>
      </c>
      <c r="Q4990">
        <v>81.67</v>
      </c>
      <c r="R4990">
        <v>1704</v>
      </c>
      <c r="S4990">
        <v>2905.38</v>
      </c>
      <c r="T4990">
        <v>9082.7800000000007</v>
      </c>
      <c r="U4990" t="str">
        <f>TEXT(Table1[[#This Row],[Booking_Date]],"mmm")</f>
        <v>Dec</v>
      </c>
      <c r="V4990">
        <f>YEAR(Table1[[#This Row],[Booking_Date]])</f>
        <v>2024</v>
      </c>
      <c r="W4990" t="s">
        <v>104</v>
      </c>
      <c r="X4990" t="str">
        <f>IF(Table1[[#This Row],[Freight_Cost]]&gt;50000,"High","Low")</f>
        <v>High</v>
      </c>
      <c r="Y4990" s="5" t="str">
        <f>IF(Table1[[#This Row],[Profit]]&gt;10000,"Good","Average")</f>
        <v>Average</v>
      </c>
      <c r="Z4990" s="5" t="str" cm="1">
        <f t="array" ref="Z4990">_xlfn.IFS(K4990&lt;=5,"Excellent",K4990&lt;=10,"Good",TRUE,"Delayed")</f>
        <v>Excellent</v>
      </c>
      <c r="AA4990" s="5" t="str">
        <f>_xlfn.XLOOKUP(Table1[[#This Row],[Shipment_ID]],A:A,E:E)</f>
        <v>ONE</v>
      </c>
      <c r="AB4990" s="5">
        <f t="shared" si="77"/>
        <v>9082.7800000000007</v>
      </c>
    </row>
    <row r="4991" spans="1:28">
      <c r="A4991" t="s">
        <v>5185</v>
      </c>
      <c r="B4991" s="1">
        <v>45928</v>
      </c>
      <c r="C4991" t="s">
        <v>64</v>
      </c>
      <c r="D4991" t="s">
        <v>82</v>
      </c>
      <c r="E4991" t="s">
        <v>66</v>
      </c>
      <c r="F4991" t="s">
        <v>32</v>
      </c>
      <c r="G4991" t="s">
        <v>43</v>
      </c>
      <c r="H4991">
        <v>15.8</v>
      </c>
      <c r="I4991">
        <v>2309</v>
      </c>
      <c r="J4991">
        <v>96.21</v>
      </c>
      <c r="K4991">
        <v>5</v>
      </c>
      <c r="L4991" t="s">
        <v>34</v>
      </c>
      <c r="M4991" t="s">
        <v>60</v>
      </c>
      <c r="N4991">
        <v>58473.2</v>
      </c>
      <c r="O4991" t="s">
        <v>350</v>
      </c>
      <c r="P4991" t="s">
        <v>47</v>
      </c>
      <c r="Q4991">
        <v>83.94</v>
      </c>
      <c r="R4991">
        <v>5250</v>
      </c>
      <c r="S4991">
        <v>3961.21</v>
      </c>
      <c r="T4991">
        <v>7789.83</v>
      </c>
      <c r="U4991" t="str">
        <f>TEXT(Table1[[#This Row],[Booking_Date]],"mmm")</f>
        <v>Sep</v>
      </c>
      <c r="V4991">
        <f>YEAR(Table1[[#This Row],[Booking_Date]])</f>
        <v>2025</v>
      </c>
      <c r="W4991" t="s">
        <v>48</v>
      </c>
      <c r="X4991" t="str">
        <f>IF(Table1[[#This Row],[Freight_Cost]]&gt;50000,"High","Low")</f>
        <v>High</v>
      </c>
      <c r="Y4991" s="5" t="str">
        <f>IF(Table1[[#This Row],[Profit]]&gt;10000,"Good","Average")</f>
        <v>Average</v>
      </c>
      <c r="Z4991" s="5" t="str" cm="1">
        <f t="array" ref="Z4991">_xlfn.IFS(K4991&lt;=5,"Excellent",K4991&lt;=10,"Good",TRUE,"Delayed")</f>
        <v>Excellent</v>
      </c>
      <c r="AA4991" s="5" t="str">
        <f>_xlfn.XLOOKUP(Table1[[#This Row],[Shipment_ID]],A:A,E:E)</f>
        <v>COSCO</v>
      </c>
      <c r="AB4991" s="5">
        <f t="shared" si="77"/>
        <v>7789.83</v>
      </c>
    </row>
    <row r="4992" spans="1:28">
      <c r="A4992" t="s">
        <v>5186</v>
      </c>
      <c r="B4992" s="1">
        <v>45576</v>
      </c>
      <c r="C4992" t="s">
        <v>89</v>
      </c>
      <c r="D4992" t="s">
        <v>82</v>
      </c>
      <c r="E4992" t="s">
        <v>83</v>
      </c>
      <c r="F4992" t="s">
        <v>32</v>
      </c>
      <c r="G4992" t="s">
        <v>90</v>
      </c>
      <c r="H4992">
        <v>25.75</v>
      </c>
      <c r="I4992">
        <v>2542</v>
      </c>
      <c r="J4992">
        <v>92.96</v>
      </c>
      <c r="K4992">
        <v>7</v>
      </c>
      <c r="L4992" t="s">
        <v>68</v>
      </c>
      <c r="M4992" t="s">
        <v>35</v>
      </c>
      <c r="N4992">
        <v>71334.2</v>
      </c>
      <c r="O4992" t="s">
        <v>69</v>
      </c>
      <c r="P4992" t="s">
        <v>70</v>
      </c>
      <c r="Q4992">
        <v>85.72</v>
      </c>
      <c r="R4992">
        <v>6114</v>
      </c>
      <c r="S4992">
        <v>4664.5</v>
      </c>
      <c r="T4992">
        <v>11582.39</v>
      </c>
      <c r="U4992" t="str">
        <f>TEXT(Table1[[#This Row],[Booking_Date]],"mmm")</f>
        <v>Oct</v>
      </c>
      <c r="V4992">
        <f>YEAR(Table1[[#This Row],[Booking_Date]])</f>
        <v>2024</v>
      </c>
      <c r="W4992" t="s">
        <v>104</v>
      </c>
      <c r="X4992" t="str">
        <f>IF(Table1[[#This Row],[Freight_Cost]]&gt;50000,"High","Low")</f>
        <v>High</v>
      </c>
      <c r="Y4992" s="5" t="str">
        <f>IF(Table1[[#This Row],[Profit]]&gt;10000,"Good","Average")</f>
        <v>Good</v>
      </c>
      <c r="Z4992" s="5" t="str" cm="1">
        <f t="array" ref="Z4992">_xlfn.IFS(K4992&lt;=5,"Excellent",K4992&lt;=10,"Good",TRUE,"Delayed")</f>
        <v>Good</v>
      </c>
      <c r="AA4992" s="5" t="str">
        <f>_xlfn.XLOOKUP(Table1[[#This Row],[Shipment_ID]],A:A,E:E)</f>
        <v>MSC</v>
      </c>
      <c r="AB4992" s="5">
        <f t="shared" si="77"/>
        <v>11582.39</v>
      </c>
    </row>
    <row r="4993" spans="1:28">
      <c r="A4993" t="s">
        <v>5187</v>
      </c>
      <c r="B4993" s="1">
        <v>45636</v>
      </c>
      <c r="C4993" t="s">
        <v>89</v>
      </c>
      <c r="D4993" t="s">
        <v>30</v>
      </c>
      <c r="E4993" t="s">
        <v>57</v>
      </c>
      <c r="F4993" t="s">
        <v>58</v>
      </c>
      <c r="G4993" t="s">
        <v>84</v>
      </c>
      <c r="H4993">
        <v>19.47</v>
      </c>
      <c r="I4993">
        <v>1359</v>
      </c>
      <c r="J4993">
        <v>95.74</v>
      </c>
      <c r="K4993">
        <v>4</v>
      </c>
      <c r="L4993" t="s">
        <v>44</v>
      </c>
      <c r="M4993" t="s">
        <v>60</v>
      </c>
      <c r="N4993">
        <v>57319.8</v>
      </c>
      <c r="O4993" t="s">
        <v>454</v>
      </c>
      <c r="P4993" t="s">
        <v>74</v>
      </c>
      <c r="Q4993">
        <v>87.48</v>
      </c>
      <c r="R4993">
        <v>3496.8</v>
      </c>
      <c r="S4993">
        <v>4566.32</v>
      </c>
      <c r="T4993">
        <v>4658.95</v>
      </c>
      <c r="U4993" t="str">
        <f>TEXT(Table1[[#This Row],[Booking_Date]],"mmm")</f>
        <v>Dec</v>
      </c>
      <c r="V4993">
        <f>YEAR(Table1[[#This Row],[Booking_Date]])</f>
        <v>2024</v>
      </c>
      <c r="W4993" t="s">
        <v>104</v>
      </c>
      <c r="X4993" t="str">
        <f>IF(Table1[[#This Row],[Freight_Cost]]&gt;50000,"High","Low")</f>
        <v>High</v>
      </c>
      <c r="Y4993" s="5" t="str">
        <f>IF(Table1[[#This Row],[Profit]]&gt;10000,"Good","Average")</f>
        <v>Average</v>
      </c>
      <c r="Z4993" s="5" t="str" cm="1">
        <f t="array" ref="Z4993">_xlfn.IFS(K4993&lt;=5,"Excellent",K4993&lt;=10,"Good",TRUE,"Delayed")</f>
        <v>Excellent</v>
      </c>
      <c r="AA4993" s="5" t="str">
        <f>_xlfn.XLOOKUP(Table1[[#This Row],[Shipment_ID]],A:A,E:E)</f>
        <v>Evergreen</v>
      </c>
      <c r="AB4993" s="5">
        <f t="shared" si="77"/>
        <v>4658.95</v>
      </c>
    </row>
    <row r="4994" spans="1:28">
      <c r="A4994" t="s">
        <v>5188</v>
      </c>
      <c r="B4994" s="1">
        <v>45758</v>
      </c>
      <c r="C4994" t="s">
        <v>89</v>
      </c>
      <c r="D4994" t="s">
        <v>65</v>
      </c>
      <c r="E4994" t="s">
        <v>83</v>
      </c>
      <c r="F4994" t="s">
        <v>58</v>
      </c>
      <c r="G4994" t="s">
        <v>90</v>
      </c>
      <c r="H4994">
        <v>14.54</v>
      </c>
      <c r="I4994">
        <v>1684</v>
      </c>
      <c r="J4994">
        <v>87.78</v>
      </c>
      <c r="K4994">
        <v>4</v>
      </c>
      <c r="L4994" t="s">
        <v>68</v>
      </c>
      <c r="M4994" t="s">
        <v>60</v>
      </c>
      <c r="N4994">
        <v>58327.6</v>
      </c>
      <c r="O4994" t="s">
        <v>535</v>
      </c>
      <c r="P4994" t="s">
        <v>47</v>
      </c>
      <c r="Q4994">
        <v>87.54</v>
      </c>
      <c r="R4994">
        <v>3949.6</v>
      </c>
      <c r="S4994">
        <v>2598.35</v>
      </c>
      <c r="T4994">
        <v>6832.87</v>
      </c>
      <c r="U4994" t="str">
        <f>TEXT(Table1[[#This Row],[Booking_Date]],"mmm")</f>
        <v>Apr</v>
      </c>
      <c r="V4994">
        <f>YEAR(Table1[[#This Row],[Booking_Date]])</f>
        <v>2025</v>
      </c>
      <c r="W4994" t="s">
        <v>75</v>
      </c>
      <c r="X4994" t="str">
        <f>IF(Table1[[#This Row],[Freight_Cost]]&gt;50000,"High","Low")</f>
        <v>High</v>
      </c>
      <c r="Y4994" s="5" t="str">
        <f>IF(Table1[[#This Row],[Profit]]&gt;10000,"Good","Average")</f>
        <v>Average</v>
      </c>
      <c r="Z4994" s="5" t="str" cm="1">
        <f t="array" ref="Z4994">_xlfn.IFS(K4994&lt;=5,"Excellent",K4994&lt;=10,"Good",TRUE,"Delayed")</f>
        <v>Excellent</v>
      </c>
      <c r="AA4994" s="5" t="str">
        <f>_xlfn.XLOOKUP(Table1[[#This Row],[Shipment_ID]],A:A,E:E)</f>
        <v>MSC</v>
      </c>
      <c r="AB4994" s="5">
        <f t="shared" ref="AB4994:AB5001" si="78">INDEX(T:T,MATCH(A4994,A:A,0))</f>
        <v>6832.87</v>
      </c>
    </row>
    <row r="4995" spans="1:28">
      <c r="A4995" t="s">
        <v>5189</v>
      </c>
      <c r="B4995" s="1">
        <v>45404</v>
      </c>
      <c r="C4995" t="s">
        <v>40</v>
      </c>
      <c r="D4995" t="s">
        <v>72</v>
      </c>
      <c r="E4995" t="s">
        <v>42</v>
      </c>
      <c r="F4995" t="s">
        <v>32</v>
      </c>
      <c r="G4995" t="s">
        <v>67</v>
      </c>
      <c r="H4995">
        <v>26.5</v>
      </c>
      <c r="I4995">
        <v>2512</v>
      </c>
      <c r="J4995">
        <v>101.56</v>
      </c>
      <c r="K4995">
        <v>8</v>
      </c>
      <c r="L4995" t="s">
        <v>44</v>
      </c>
      <c r="M4995" t="s">
        <v>45</v>
      </c>
      <c r="N4995">
        <v>67681.2</v>
      </c>
      <c r="O4995" t="s">
        <v>137</v>
      </c>
      <c r="P4995" t="s">
        <v>62</v>
      </c>
      <c r="Q4995">
        <v>87.57</v>
      </c>
      <c r="R4995">
        <v>6084</v>
      </c>
      <c r="S4995">
        <v>4076.71</v>
      </c>
      <c r="T4995">
        <v>11734.83</v>
      </c>
      <c r="U4995" t="str">
        <f>TEXT(Table1[[#This Row],[Booking_Date]],"mmm")</f>
        <v>Apr</v>
      </c>
      <c r="V4995">
        <f>YEAR(Table1[[#This Row],[Booking_Date]])</f>
        <v>2024</v>
      </c>
      <c r="W4995" t="s">
        <v>75</v>
      </c>
      <c r="X4995" t="str">
        <f>IF(Table1[[#This Row],[Freight_Cost]]&gt;50000,"High","Low")</f>
        <v>High</v>
      </c>
      <c r="Y4995" s="5" t="str">
        <f>IF(Table1[[#This Row],[Profit]]&gt;10000,"Good","Average")</f>
        <v>Good</v>
      </c>
      <c r="Z4995" s="5" t="str" cm="1">
        <f t="array" ref="Z4995">_xlfn.IFS(K4995&lt;=5,"Excellent",K4995&lt;=10,"Good",TRUE,"Delayed")</f>
        <v>Good</v>
      </c>
      <c r="AA4995" s="5" t="str">
        <f>_xlfn.XLOOKUP(Table1[[#This Row],[Shipment_ID]],A:A,E:E)</f>
        <v>CMA CGM</v>
      </c>
      <c r="AB4995" s="5">
        <f t="shared" si="78"/>
        <v>11734.83</v>
      </c>
    </row>
    <row r="4996" spans="1:28">
      <c r="A4996" t="s">
        <v>5190</v>
      </c>
      <c r="B4996" s="1">
        <v>45847</v>
      </c>
      <c r="C4996" t="s">
        <v>89</v>
      </c>
      <c r="D4996" t="s">
        <v>30</v>
      </c>
      <c r="E4996" t="s">
        <v>42</v>
      </c>
      <c r="F4996" t="s">
        <v>58</v>
      </c>
      <c r="G4996" t="s">
        <v>90</v>
      </c>
      <c r="H4996">
        <v>11.27</v>
      </c>
      <c r="I4996">
        <v>987</v>
      </c>
      <c r="J4996">
        <v>98.82</v>
      </c>
      <c r="K4996">
        <v>2</v>
      </c>
      <c r="L4996" t="s">
        <v>44</v>
      </c>
      <c r="M4996" t="s">
        <v>35</v>
      </c>
      <c r="N4996">
        <v>49845.4</v>
      </c>
      <c r="O4996" t="s">
        <v>360</v>
      </c>
      <c r="P4996" t="s">
        <v>62</v>
      </c>
      <c r="Q4996">
        <v>88.67</v>
      </c>
      <c r="R4996">
        <v>2424.8000000000002</v>
      </c>
      <c r="S4996">
        <v>3484.39</v>
      </c>
      <c r="T4996">
        <v>5664.52</v>
      </c>
      <c r="U4996" t="str">
        <f>TEXT(Table1[[#This Row],[Booking_Date]],"mmm")</f>
        <v>Jul</v>
      </c>
      <c r="V4996">
        <f>YEAR(Table1[[#This Row],[Booking_Date]])</f>
        <v>2025</v>
      </c>
      <c r="W4996" t="s">
        <v>48</v>
      </c>
      <c r="X4996" t="str">
        <f>IF(Table1[[#This Row],[Freight_Cost]]&gt;50000,"High","Low")</f>
        <v>Low</v>
      </c>
      <c r="Y4996" s="5" t="str">
        <f>IF(Table1[[#This Row],[Profit]]&gt;10000,"Good","Average")</f>
        <v>Average</v>
      </c>
      <c r="Z4996" s="5" t="str" cm="1">
        <f t="array" ref="Z4996">_xlfn.IFS(K4996&lt;=5,"Excellent",K4996&lt;=10,"Good",TRUE,"Delayed")</f>
        <v>Excellent</v>
      </c>
      <c r="AA4996" s="5" t="str">
        <f>_xlfn.XLOOKUP(Table1[[#This Row],[Shipment_ID]],A:A,E:E)</f>
        <v>CMA CGM</v>
      </c>
      <c r="AB4996" s="5">
        <f t="shared" si="78"/>
        <v>5664.52</v>
      </c>
    </row>
    <row r="4997" spans="1:28">
      <c r="A4997" t="s">
        <v>5191</v>
      </c>
      <c r="B4997" s="1">
        <v>45330</v>
      </c>
      <c r="C4997" t="s">
        <v>89</v>
      </c>
      <c r="D4997" t="s">
        <v>82</v>
      </c>
      <c r="E4997" t="s">
        <v>57</v>
      </c>
      <c r="F4997" t="s">
        <v>58</v>
      </c>
      <c r="G4997" t="s">
        <v>67</v>
      </c>
      <c r="H4997">
        <v>24.41</v>
      </c>
      <c r="I4997">
        <v>2546</v>
      </c>
      <c r="J4997">
        <v>86.91</v>
      </c>
      <c r="K4997">
        <v>7</v>
      </c>
      <c r="L4997" t="s">
        <v>34</v>
      </c>
      <c r="M4997" t="s">
        <v>35</v>
      </c>
      <c r="N4997">
        <v>83950.2</v>
      </c>
      <c r="O4997" t="s">
        <v>180</v>
      </c>
      <c r="P4997" t="s">
        <v>54</v>
      </c>
      <c r="Q4997">
        <v>88.56</v>
      </c>
      <c r="R4997">
        <v>6068.4</v>
      </c>
      <c r="S4997">
        <v>3317.97</v>
      </c>
      <c r="T4997">
        <v>10483.32</v>
      </c>
      <c r="U4997" t="str">
        <f>TEXT(Table1[[#This Row],[Booking_Date]],"mmm")</f>
        <v>Feb</v>
      </c>
      <c r="V4997">
        <f>YEAR(Table1[[#This Row],[Booking_Date]])</f>
        <v>2024</v>
      </c>
      <c r="W4997" t="s">
        <v>38</v>
      </c>
      <c r="X4997" t="str">
        <f>IF(Table1[[#This Row],[Freight_Cost]]&gt;50000,"High","Low")</f>
        <v>High</v>
      </c>
      <c r="Y4997" s="5" t="str">
        <f>IF(Table1[[#This Row],[Profit]]&gt;10000,"Good","Average")</f>
        <v>Good</v>
      </c>
      <c r="Z4997" s="5" t="str" cm="1">
        <f t="array" ref="Z4997">_xlfn.IFS(K4997&lt;=5,"Excellent",K4997&lt;=10,"Good",TRUE,"Delayed")</f>
        <v>Good</v>
      </c>
      <c r="AA4997" s="5" t="str">
        <f>_xlfn.XLOOKUP(Table1[[#This Row],[Shipment_ID]],A:A,E:E)</f>
        <v>Evergreen</v>
      </c>
      <c r="AB4997" s="5">
        <f t="shared" si="78"/>
        <v>10483.32</v>
      </c>
    </row>
    <row r="4998" spans="1:28">
      <c r="A4998" t="s">
        <v>5192</v>
      </c>
      <c r="B4998" s="1">
        <v>45706</v>
      </c>
      <c r="C4998" t="s">
        <v>89</v>
      </c>
      <c r="D4998" t="s">
        <v>65</v>
      </c>
      <c r="E4998" t="s">
        <v>66</v>
      </c>
      <c r="F4998" t="s">
        <v>32</v>
      </c>
      <c r="G4998" t="s">
        <v>59</v>
      </c>
      <c r="H4998">
        <v>10.78</v>
      </c>
      <c r="I4998">
        <v>2240</v>
      </c>
      <c r="J4998">
        <v>93.43</v>
      </c>
      <c r="K4998">
        <v>6</v>
      </c>
      <c r="L4998" t="s">
        <v>68</v>
      </c>
      <c r="M4998" t="s">
        <v>45</v>
      </c>
      <c r="N4998">
        <v>51793.599999999999</v>
      </c>
      <c r="O4998" t="s">
        <v>135</v>
      </c>
      <c r="P4998" t="s">
        <v>54</v>
      </c>
      <c r="Q4998">
        <v>81.010000000000005</v>
      </c>
      <c r="R4998">
        <v>4911.2</v>
      </c>
      <c r="S4998">
        <v>3524.21</v>
      </c>
      <c r="T4998">
        <v>5759.88</v>
      </c>
      <c r="U4998" t="str">
        <f>TEXT(Table1[[#This Row],[Booking_Date]],"mmm")</f>
        <v>Feb</v>
      </c>
      <c r="V4998">
        <f>YEAR(Table1[[#This Row],[Booking_Date]])</f>
        <v>2025</v>
      </c>
      <c r="W4998" t="s">
        <v>38</v>
      </c>
      <c r="X4998" t="str">
        <f>IF(Table1[[#This Row],[Freight_Cost]]&gt;50000,"High","Low")</f>
        <v>High</v>
      </c>
      <c r="Y4998" s="5" t="str">
        <f>IF(Table1[[#This Row],[Profit]]&gt;10000,"Good","Average")</f>
        <v>Average</v>
      </c>
      <c r="Z4998" s="5" t="str" cm="1">
        <f t="array" ref="Z4998">_xlfn.IFS(K4998&lt;=5,"Excellent",K4998&lt;=10,"Good",TRUE,"Delayed")</f>
        <v>Good</v>
      </c>
      <c r="AA4998" s="5" t="str">
        <f>_xlfn.XLOOKUP(Table1[[#This Row],[Shipment_ID]],A:A,E:E)</f>
        <v>COSCO</v>
      </c>
      <c r="AB4998" s="5">
        <f t="shared" si="78"/>
        <v>5759.88</v>
      </c>
    </row>
    <row r="4999" spans="1:28">
      <c r="A4999" t="s">
        <v>5193</v>
      </c>
      <c r="B4999" s="1">
        <v>45930</v>
      </c>
      <c r="C4999" t="s">
        <v>121</v>
      </c>
      <c r="D4999" t="s">
        <v>51</v>
      </c>
      <c r="E4999" t="s">
        <v>102</v>
      </c>
      <c r="F4999" t="s">
        <v>58</v>
      </c>
      <c r="G4999" t="s">
        <v>84</v>
      </c>
      <c r="H4999">
        <v>26.98</v>
      </c>
      <c r="I4999">
        <v>2298</v>
      </c>
      <c r="J4999">
        <v>92.49</v>
      </c>
      <c r="K4999">
        <v>6</v>
      </c>
      <c r="L4999" t="s">
        <v>68</v>
      </c>
      <c r="M4999" t="s">
        <v>45</v>
      </c>
      <c r="N4999">
        <v>78956.800000000003</v>
      </c>
      <c r="O4999" t="s">
        <v>97</v>
      </c>
      <c r="P4999" t="s">
        <v>74</v>
      </c>
      <c r="Q4999">
        <v>84.49</v>
      </c>
      <c r="R4999">
        <v>5675.2</v>
      </c>
      <c r="S4999">
        <v>4080.34</v>
      </c>
      <c r="T4999">
        <v>6515.77</v>
      </c>
      <c r="U4999" t="str">
        <f>TEXT(Table1[[#This Row],[Booking_Date]],"mmm")</f>
        <v>Sep</v>
      </c>
      <c r="V4999">
        <f>YEAR(Table1[[#This Row],[Booking_Date]])</f>
        <v>2025</v>
      </c>
      <c r="W4999" t="s">
        <v>48</v>
      </c>
      <c r="X4999" t="str">
        <f>IF(Table1[[#This Row],[Freight_Cost]]&gt;50000,"High","Low")</f>
        <v>High</v>
      </c>
      <c r="Y4999" s="5" t="str">
        <f>IF(Table1[[#This Row],[Profit]]&gt;10000,"Good","Average")</f>
        <v>Average</v>
      </c>
      <c r="Z4999" s="5" t="str" cm="1">
        <f t="array" ref="Z4999">_xlfn.IFS(K4999&lt;=5,"Excellent",K4999&lt;=10,"Good",TRUE,"Delayed")</f>
        <v>Good</v>
      </c>
      <c r="AA4999" s="5" t="str">
        <f>_xlfn.XLOOKUP(Table1[[#This Row],[Shipment_ID]],A:A,E:E)</f>
        <v>Maersk</v>
      </c>
      <c r="AB4999" s="5">
        <f t="shared" si="78"/>
        <v>6515.77</v>
      </c>
    </row>
    <row r="5000" spans="1:28">
      <c r="A5000" t="s">
        <v>5194</v>
      </c>
      <c r="B5000" s="1">
        <v>45309</v>
      </c>
      <c r="C5000" t="s">
        <v>29</v>
      </c>
      <c r="D5000" t="s">
        <v>82</v>
      </c>
      <c r="E5000" t="s">
        <v>66</v>
      </c>
      <c r="F5000" t="s">
        <v>58</v>
      </c>
      <c r="G5000" t="s">
        <v>43</v>
      </c>
      <c r="H5000">
        <v>23.66</v>
      </c>
      <c r="I5000">
        <v>560</v>
      </c>
      <c r="J5000">
        <v>91.64</v>
      </c>
      <c r="K5000">
        <v>3</v>
      </c>
      <c r="L5000" t="s">
        <v>44</v>
      </c>
      <c r="M5000" t="s">
        <v>60</v>
      </c>
      <c r="N5000">
        <v>51010.8</v>
      </c>
      <c r="O5000" t="s">
        <v>277</v>
      </c>
      <c r="P5000" t="s">
        <v>78</v>
      </c>
      <c r="Q5000">
        <v>81.96</v>
      </c>
      <c r="R5000">
        <v>2066.4</v>
      </c>
      <c r="S5000">
        <v>1889.79</v>
      </c>
      <c r="T5000">
        <v>4407.18</v>
      </c>
      <c r="U5000" t="str">
        <f>TEXT(Table1[[#This Row],[Booking_Date]],"mmm")</f>
        <v>Jan</v>
      </c>
      <c r="V5000">
        <f>YEAR(Table1[[#This Row],[Booking_Date]])</f>
        <v>2024</v>
      </c>
      <c r="W5000" t="s">
        <v>38</v>
      </c>
      <c r="X5000" t="str">
        <f>IF(Table1[[#This Row],[Freight_Cost]]&gt;50000,"High","Low")</f>
        <v>High</v>
      </c>
      <c r="Y5000" s="5" t="str">
        <f>IF(Table1[[#This Row],[Profit]]&gt;10000,"Good","Average")</f>
        <v>Average</v>
      </c>
      <c r="Z5000" s="5" t="str" cm="1">
        <f t="array" ref="Z5000">_xlfn.IFS(K5000&lt;=5,"Excellent",K5000&lt;=10,"Good",TRUE,"Delayed")</f>
        <v>Excellent</v>
      </c>
      <c r="AA5000" s="5" t="str">
        <f>_xlfn.XLOOKUP(Table1[[#This Row],[Shipment_ID]],A:A,E:E)</f>
        <v>COSCO</v>
      </c>
      <c r="AB5000" s="5">
        <f t="shared" si="78"/>
        <v>4407.18</v>
      </c>
    </row>
    <row r="5001" spans="1:28">
      <c r="A5001" t="s">
        <v>5195</v>
      </c>
      <c r="B5001" s="1">
        <v>45621</v>
      </c>
      <c r="C5001" t="s">
        <v>115</v>
      </c>
      <c r="D5001" t="s">
        <v>30</v>
      </c>
      <c r="E5001" t="s">
        <v>66</v>
      </c>
      <c r="F5001" t="s">
        <v>58</v>
      </c>
      <c r="G5001" t="s">
        <v>67</v>
      </c>
      <c r="H5001">
        <v>16.14</v>
      </c>
      <c r="I5001">
        <v>992</v>
      </c>
      <c r="J5001">
        <v>95.11</v>
      </c>
      <c r="K5001">
        <v>4</v>
      </c>
      <c r="L5001" t="s">
        <v>68</v>
      </c>
      <c r="M5001" t="s">
        <v>45</v>
      </c>
      <c r="N5001">
        <v>53843.199999999997</v>
      </c>
      <c r="O5001" t="s">
        <v>358</v>
      </c>
      <c r="P5001" t="s">
        <v>47</v>
      </c>
      <c r="Q5001">
        <v>87.83</v>
      </c>
      <c r="R5001">
        <v>2629.6</v>
      </c>
      <c r="S5001">
        <v>1873.57</v>
      </c>
      <c r="T5001">
        <v>6557.63</v>
      </c>
      <c r="U5001" t="str">
        <f>TEXT(Table1[[#This Row],[Booking_Date]],"mmm")</f>
        <v>Nov</v>
      </c>
      <c r="V5001">
        <f>YEAR(Table1[[#This Row],[Booking_Date]])</f>
        <v>2024</v>
      </c>
      <c r="W5001" t="s">
        <v>104</v>
      </c>
      <c r="X5001" t="str">
        <f>IF(Table1[[#This Row],[Freight_Cost]]&gt;50000,"High","Low")</f>
        <v>High</v>
      </c>
      <c r="Y5001" s="5" t="str">
        <f>IF(Table1[[#This Row],[Profit]]&gt;10000,"Good","Average")</f>
        <v>Average</v>
      </c>
      <c r="Z5001" s="5" t="str" cm="1">
        <f t="array" ref="Z5001">_xlfn.IFS(K5001&lt;=5,"Excellent",K5001&lt;=10,"Good",TRUE,"Delayed")</f>
        <v>Excellent</v>
      </c>
      <c r="AA5001" s="5" t="str">
        <f>_xlfn.XLOOKUP(Table1[[#This Row],[Shipment_ID]],A:A,E:E)</f>
        <v>COSCO</v>
      </c>
      <c r="AB5001" s="5">
        <f t="shared" si="78"/>
        <v>6557.63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opLeftCell="A5" workbookViewId="0">
      <selection activeCell="A25" sqref="A25"/>
    </sheetView>
  </sheetViews>
  <sheetFormatPr defaultRowHeight="15"/>
  <cols>
    <col min="1" max="1" width="33.85546875" bestFit="1" customWidth="1"/>
    <col min="2" max="2" width="19" bestFit="1" customWidth="1"/>
    <col min="3" max="3" width="13.28515625" bestFit="1" customWidth="1"/>
  </cols>
  <sheetData>
    <row r="1" spans="1:3">
      <c r="A1" t="s">
        <v>5196</v>
      </c>
      <c r="B1" t="s">
        <v>5197</v>
      </c>
      <c r="C1" t="s">
        <v>5198</v>
      </c>
    </row>
    <row r="2" spans="1:3">
      <c r="A2" s="2" t="s">
        <v>5199</v>
      </c>
      <c r="B2" s="3">
        <f>SUM(Main_Data!N:N)</f>
        <v>287246713.60000038</v>
      </c>
      <c r="C2" t="s">
        <v>5200</v>
      </c>
    </row>
    <row r="3" spans="1:3">
      <c r="A3" t="s">
        <v>5201</v>
      </c>
      <c r="B3" s="3">
        <f>SUM(Main_Data!T:T)</f>
        <v>37525431.000000127</v>
      </c>
      <c r="C3" t="s">
        <v>5200</v>
      </c>
    </row>
    <row r="4" spans="1:3">
      <c r="A4" t="s">
        <v>5202</v>
      </c>
      <c r="B4" s="3">
        <f>AVERAGE(Main_Data!K:K)</f>
        <v>4.4833999999999996</v>
      </c>
      <c r="C4" t="s">
        <v>5203</v>
      </c>
    </row>
    <row r="5" spans="1:3">
      <c r="A5" t="s">
        <v>5204</v>
      </c>
      <c r="B5" s="3">
        <f>SUMIF(Main_Data!C:C,"Mumbai",Main_Data!N:N)</f>
        <v>42980910.400000013</v>
      </c>
      <c r="C5" t="s">
        <v>5205</v>
      </c>
    </row>
    <row r="6" spans="1:3">
      <c r="A6" t="s">
        <v>5206</v>
      </c>
      <c r="B6" s="3">
        <f>SUMIF(Main_Data!C:C,"Chennai",Main_Data!N:N)</f>
        <v>41923384.999999978</v>
      </c>
      <c r="C6" t="s">
        <v>5205</v>
      </c>
    </row>
    <row r="7" spans="1:3">
      <c r="A7" t="s">
        <v>5207</v>
      </c>
      <c r="B7" s="3">
        <f>SUMIF(Table1[Commodity],"Black Pepper",Table1[Profit])</f>
        <v>5425934.8499999922</v>
      </c>
      <c r="C7" t="s">
        <v>5205</v>
      </c>
    </row>
    <row r="8" spans="1:3">
      <c r="A8" t="s">
        <v>5208</v>
      </c>
      <c r="B8" s="3">
        <f ca="1">SUMIF(Main_Data!F:F,"20FT",Table1[Freight_Cost])</f>
        <v>145969996.20000023</v>
      </c>
      <c r="C8" t="s">
        <v>5205</v>
      </c>
    </row>
    <row r="9" spans="1:3">
      <c r="A9" t="s">
        <v>5209</v>
      </c>
      <c r="B9" s="3">
        <f>SUMIFS(Table1[Freight_Cost],Table1[Origin],"Mumbai",Table1[Weather],"Rain")</f>
        <v>14716991.799999991</v>
      </c>
      <c r="C9" t="s">
        <v>5210</v>
      </c>
    </row>
    <row r="10" spans="1:3">
      <c r="A10" t="s">
        <v>5211</v>
      </c>
      <c r="B10" s="3">
        <f>SUMIFS(Main_Data!N:N,Main_Data!C:C,"Mumbai",Main_Data!E:E,"COSCO")</f>
        <v>6111359.4000000032</v>
      </c>
      <c r="C10" t="s">
        <v>5210</v>
      </c>
    </row>
    <row r="11" spans="1:3">
      <c r="A11" t="s">
        <v>5212</v>
      </c>
      <c r="B11">
        <f>COUNTIF(Table1[Weather],"Rain")</f>
        <v>1691</v>
      </c>
      <c r="C11" t="s">
        <v>5213</v>
      </c>
    </row>
    <row r="12" spans="1:3">
      <c r="A12" t="s">
        <v>5214</v>
      </c>
      <c r="B12">
        <f>COUNTIF(Main_Data!L:L,"High")</f>
        <v>1686</v>
      </c>
      <c r="C12" t="s">
        <v>5213</v>
      </c>
    </row>
    <row r="13" spans="1:3">
      <c r="A13" t="s">
        <v>5215</v>
      </c>
      <c r="B13">
        <f>COUNTIF(Main_Data!G:G,"Black Pepper")</f>
        <v>721</v>
      </c>
      <c r="C13" t="s">
        <v>5213</v>
      </c>
    </row>
    <row r="14" spans="1:3">
      <c r="A14" t="s">
        <v>5216</v>
      </c>
      <c r="B14">
        <f>COUNTIFS(Main_Data!C:C,"Mumbai",Main_Data!M:M,"Rain")</f>
        <v>258</v>
      </c>
      <c r="C14" t="s">
        <v>5217</v>
      </c>
    </row>
    <row r="15" spans="1:3">
      <c r="A15" t="s">
        <v>5218</v>
      </c>
      <c r="B15">
        <f>COUNTIFS(Main_Data!E:E,"COSCO",Main_Data!L:L,"High")</f>
        <v>260</v>
      </c>
      <c r="C15" t="s">
        <v>5217</v>
      </c>
    </row>
    <row r="16" spans="1:3">
      <c r="A16" t="s">
        <v>5219</v>
      </c>
      <c r="B16" s="3">
        <f>AVERAGEIF(Main_Data!C:C,"Mumbai",Main_Data!N:N)</f>
        <v>57770.040860215071</v>
      </c>
      <c r="C16" t="s">
        <v>5220</v>
      </c>
    </row>
    <row r="17" spans="1:3">
      <c r="A17" t="s">
        <v>5221</v>
      </c>
      <c r="B17" s="3">
        <f>AVERAGEIF(Main_Data!G:G,"Black pepper",Main_Data!T:T)</f>
        <v>7525.5684466019311</v>
      </c>
      <c r="C17" t="s">
        <v>5220</v>
      </c>
    </row>
    <row r="18" spans="1:3">
      <c r="A18" t="s">
        <v>5222</v>
      </c>
      <c r="B18" s="3">
        <f>AVERAGEIFS(Main_Data!N:N,Main_Data!C:C,"Mumbai",Main_Data!M:M,"Rain")</f>
        <v>57042.603875968962</v>
      </c>
      <c r="C18" t="s">
        <v>5223</v>
      </c>
    </row>
    <row r="19" spans="1:3">
      <c r="A19" t="s">
        <v>5224</v>
      </c>
      <c r="B19" s="4">
        <f>AVERAGEIF(Main_Data!E:E,"Cosco",Main_Data!K:K)</f>
        <v>4.4848484848484844</v>
      </c>
      <c r="C19" t="s">
        <v>5220</v>
      </c>
    </row>
    <row r="20" spans="1:3">
      <c r="A20" t="s">
        <v>23</v>
      </c>
      <c r="C20" t="s">
        <v>5225</v>
      </c>
    </row>
    <row r="21" spans="1:3">
      <c r="A21" t="s">
        <v>24</v>
      </c>
      <c r="C21" t="s">
        <v>5225</v>
      </c>
    </row>
    <row r="22" spans="1:3">
      <c r="A22" t="s">
        <v>25</v>
      </c>
      <c r="C22" t="s">
        <v>5226</v>
      </c>
    </row>
    <row r="23" spans="1:3">
      <c r="A23" t="s">
        <v>5227</v>
      </c>
      <c r="C23" t="s">
        <v>5228</v>
      </c>
    </row>
    <row r="24" spans="1:3">
      <c r="A24" t="s">
        <v>27</v>
      </c>
      <c r="C24" t="s">
        <v>5229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D98B-65C2-4FAB-89A6-F72DE1C5BA45}">
  <dimension ref="A2:K142"/>
  <sheetViews>
    <sheetView topLeftCell="H1" workbookViewId="0">
      <selection activeCell="Q5" sqref="Q5"/>
    </sheetView>
  </sheetViews>
  <sheetFormatPr defaultRowHeight="15"/>
  <cols>
    <col min="1" max="1" width="11.7109375" bestFit="1" customWidth="1"/>
    <col min="2" max="3" width="12.85546875" bestFit="1" customWidth="1"/>
    <col min="4" max="4" width="16.85546875" bestFit="1" customWidth="1"/>
    <col min="5" max="5" width="15.7109375" customWidth="1"/>
    <col min="6" max="6" width="11.42578125" bestFit="1" customWidth="1"/>
    <col min="7" max="7" width="12.140625" bestFit="1" customWidth="1"/>
    <col min="8" max="8" width="23.140625" customWidth="1"/>
    <col min="9" max="9" width="19.5703125" bestFit="1" customWidth="1"/>
    <col min="10" max="10" width="18.5703125" bestFit="1" customWidth="1"/>
    <col min="11" max="11" width="23.85546875" customWidth="1"/>
    <col min="12" max="12" width="23.85546875" bestFit="1" customWidth="1"/>
    <col min="13" max="5010" width="9" bestFit="1" customWidth="1"/>
    <col min="5011" max="5011" width="7.42578125" bestFit="1" customWidth="1"/>
    <col min="5012" max="5012" width="11.7109375" bestFit="1" customWidth="1"/>
  </cols>
  <sheetData>
    <row r="2" spans="1:11">
      <c r="A2" s="9" t="s">
        <v>5230</v>
      </c>
      <c r="B2" s="9"/>
      <c r="D2" s="13" t="s">
        <v>5231</v>
      </c>
      <c r="E2" s="14"/>
      <c r="G2" s="11" t="s">
        <v>5232</v>
      </c>
      <c r="H2" s="12"/>
      <c r="J2" s="11" t="s">
        <v>5233</v>
      </c>
      <c r="K2" s="12"/>
    </row>
    <row r="3" spans="1:11">
      <c r="A3" s="7" t="s">
        <v>20</v>
      </c>
      <c r="B3" s="6" t="s">
        <v>5234</v>
      </c>
      <c r="D3" s="7" t="s">
        <v>4</v>
      </c>
      <c r="E3" s="6" t="s">
        <v>5235</v>
      </c>
      <c r="G3" s="7" t="s">
        <v>6</v>
      </c>
      <c r="H3" s="6" t="s">
        <v>5236</v>
      </c>
      <c r="J3" s="7" t="s">
        <v>11</v>
      </c>
      <c r="K3" s="6" t="s">
        <v>5237</v>
      </c>
    </row>
    <row r="4" spans="1:11">
      <c r="A4" s="6" t="s">
        <v>5238</v>
      </c>
      <c r="B4" s="8">
        <v>27963779.599999987</v>
      </c>
      <c r="D4" s="6" t="s">
        <v>42</v>
      </c>
      <c r="E4" s="8">
        <v>714</v>
      </c>
      <c r="G4" s="6" t="s">
        <v>59</v>
      </c>
      <c r="H4" s="8">
        <v>41282032.199999996</v>
      </c>
      <c r="J4" s="6" t="s">
        <v>34</v>
      </c>
      <c r="K4" s="10">
        <v>60005.221115065178</v>
      </c>
    </row>
    <row r="5" spans="1:11">
      <c r="A5" s="6" t="s">
        <v>5239</v>
      </c>
      <c r="B5" s="8">
        <v>26901958.799999993</v>
      </c>
      <c r="D5" s="6" t="s">
        <v>66</v>
      </c>
      <c r="E5" s="8">
        <v>759</v>
      </c>
      <c r="G5" s="6" t="s">
        <v>33</v>
      </c>
      <c r="H5" s="8">
        <v>40818153.199999973</v>
      </c>
      <c r="J5" s="6" t="s">
        <v>44</v>
      </c>
      <c r="K5" s="10">
        <v>54936.501538461518</v>
      </c>
    </row>
    <row r="6" spans="1:11">
      <c r="A6" s="6" t="s">
        <v>5240</v>
      </c>
      <c r="B6" s="8">
        <v>28608834.600000028</v>
      </c>
      <c r="D6" s="6" t="s">
        <v>57</v>
      </c>
      <c r="E6" s="8">
        <v>729</v>
      </c>
      <c r="G6" s="6" t="s">
        <v>90</v>
      </c>
      <c r="H6" s="8">
        <v>42004861.599999987</v>
      </c>
      <c r="J6" s="6" t="s">
        <v>68</v>
      </c>
      <c r="K6" s="10">
        <v>57410.851724137996</v>
      </c>
    </row>
    <row r="7" spans="1:11">
      <c r="A7" s="6" t="s">
        <v>5241</v>
      </c>
      <c r="B7" s="8">
        <v>29697117.800000019</v>
      </c>
      <c r="D7" s="6" t="s">
        <v>31</v>
      </c>
      <c r="E7" s="8">
        <v>668</v>
      </c>
      <c r="G7" s="6" t="s">
        <v>43</v>
      </c>
      <c r="H7" s="8">
        <v>39892245.79999999</v>
      </c>
      <c r="J7" s="6" t="s">
        <v>5242</v>
      </c>
      <c r="K7" s="10">
        <v>57449.342719999921</v>
      </c>
    </row>
    <row r="8" spans="1:11">
      <c r="A8" s="6" t="s">
        <v>5243</v>
      </c>
      <c r="B8" s="8">
        <v>29410472.599999968</v>
      </c>
      <c r="D8" s="6" t="s">
        <v>102</v>
      </c>
      <c r="E8" s="8">
        <v>716</v>
      </c>
      <c r="G8" s="6" t="s">
        <v>84</v>
      </c>
      <c r="H8" s="8">
        <v>38080612.599999987</v>
      </c>
    </row>
    <row r="9" spans="1:11">
      <c r="A9" s="6" t="s">
        <v>5244</v>
      </c>
      <c r="B9" s="8">
        <v>26320333.800000004</v>
      </c>
      <c r="D9" s="6" t="s">
        <v>83</v>
      </c>
      <c r="E9" s="8">
        <v>683</v>
      </c>
      <c r="G9" s="6" t="s">
        <v>52</v>
      </c>
      <c r="H9" s="8">
        <v>41972568.599999979</v>
      </c>
    </row>
    <row r="10" spans="1:11">
      <c r="A10" s="6" t="s">
        <v>5245</v>
      </c>
      <c r="B10" s="8">
        <v>20531190.399999995</v>
      </c>
      <c r="D10" s="6" t="s">
        <v>99</v>
      </c>
      <c r="E10" s="8">
        <v>731</v>
      </c>
      <c r="G10" s="6" t="s">
        <v>67</v>
      </c>
      <c r="H10" s="8">
        <v>43196239.600000001</v>
      </c>
    </row>
    <row r="11" spans="1:11">
      <c r="A11" s="6" t="s">
        <v>5246</v>
      </c>
      <c r="B11" s="8">
        <v>20298260.999999989</v>
      </c>
      <c r="D11" s="6" t="s">
        <v>5242</v>
      </c>
      <c r="E11" s="8">
        <v>5000</v>
      </c>
      <c r="G11" s="6" t="s">
        <v>5242</v>
      </c>
      <c r="H11" s="8">
        <v>287246713.59999996</v>
      </c>
    </row>
    <row r="12" spans="1:11">
      <c r="A12" s="6" t="s">
        <v>5247</v>
      </c>
      <c r="B12" s="8">
        <v>19441775.600000001</v>
      </c>
    </row>
    <row r="13" spans="1:11">
      <c r="A13" s="6" t="s">
        <v>5248</v>
      </c>
      <c r="B13" s="8">
        <v>20667694.399999999</v>
      </c>
    </row>
    <row r="14" spans="1:11">
      <c r="A14" s="6" t="s">
        <v>5249</v>
      </c>
      <c r="B14" s="8">
        <v>17841118.000000011</v>
      </c>
    </row>
    <row r="15" spans="1:11">
      <c r="A15" s="6" t="s">
        <v>5250</v>
      </c>
      <c r="B15" s="8">
        <v>19564177.000000004</v>
      </c>
    </row>
    <row r="16" spans="1:11">
      <c r="A16" s="6" t="s">
        <v>5251</v>
      </c>
      <c r="B16" s="8"/>
    </row>
    <row r="17" spans="1:11">
      <c r="A17" s="6" t="s">
        <v>5242</v>
      </c>
      <c r="B17" s="8">
        <v>287246713.60000002</v>
      </c>
    </row>
    <row r="20" spans="1:11">
      <c r="A20" s="11" t="s">
        <v>5252</v>
      </c>
      <c r="B20" s="12"/>
      <c r="D20" s="11" t="s">
        <v>5253</v>
      </c>
      <c r="E20" s="12"/>
      <c r="G20" s="11" t="s">
        <v>5254</v>
      </c>
      <c r="H20" s="12"/>
      <c r="J20" s="11" t="s">
        <v>5255</v>
      </c>
      <c r="K20" s="12"/>
    </row>
    <row r="21" spans="1:11">
      <c r="A21" s="7" t="s">
        <v>15</v>
      </c>
      <c r="B21" s="6" t="s">
        <v>5256</v>
      </c>
      <c r="D21" s="7" t="s">
        <v>14</v>
      </c>
      <c r="E21" s="6" t="s">
        <v>5256</v>
      </c>
      <c r="G21" s="7" t="s">
        <v>12</v>
      </c>
      <c r="H21" s="6" t="s">
        <v>5257</v>
      </c>
      <c r="J21" s="7" t="s">
        <v>5</v>
      </c>
      <c r="K21" s="6" t="s">
        <v>5258</v>
      </c>
    </row>
    <row r="22" spans="1:11">
      <c r="A22" s="6" t="s">
        <v>47</v>
      </c>
      <c r="B22" s="8">
        <v>5258933.7899999991</v>
      </c>
      <c r="D22" s="6" t="s">
        <v>287</v>
      </c>
      <c r="E22" s="8">
        <v>212162.87999999998</v>
      </c>
      <c r="G22" s="6" t="s">
        <v>60</v>
      </c>
      <c r="H22" s="10">
        <v>4.4981818181818181</v>
      </c>
      <c r="J22" s="6" t="s">
        <v>32</v>
      </c>
      <c r="K22" s="8">
        <v>2534</v>
      </c>
    </row>
    <row r="23" spans="1:11">
      <c r="A23" s="6" t="s">
        <v>37</v>
      </c>
      <c r="B23" s="8">
        <v>5415428.0899999989</v>
      </c>
      <c r="D23" s="6" t="s">
        <v>228</v>
      </c>
      <c r="E23" s="8">
        <v>388106.87000000005</v>
      </c>
      <c r="G23" s="6" t="s">
        <v>45</v>
      </c>
      <c r="H23" s="10">
        <v>4.4299231224127738</v>
      </c>
      <c r="J23" s="6" t="s">
        <v>58</v>
      </c>
      <c r="K23" s="8">
        <v>2466</v>
      </c>
    </row>
    <row r="24" spans="1:11">
      <c r="A24" s="6" t="s">
        <v>70</v>
      </c>
      <c r="B24" s="8">
        <v>5512895.9700000007</v>
      </c>
      <c r="D24" s="6" t="s">
        <v>277</v>
      </c>
      <c r="E24" s="8">
        <v>302536.12999999995</v>
      </c>
      <c r="G24" s="6" t="s">
        <v>35</v>
      </c>
      <c r="H24" s="10">
        <v>4.5232067510548521</v>
      </c>
      <c r="J24" s="6" t="s">
        <v>5242</v>
      </c>
      <c r="K24" s="8">
        <v>5000</v>
      </c>
    </row>
    <row r="25" spans="1:11">
      <c r="A25" s="6" t="s">
        <v>62</v>
      </c>
      <c r="B25" s="8">
        <v>4870210.9099999974</v>
      </c>
      <c r="D25" s="6" t="s">
        <v>385</v>
      </c>
      <c r="E25" s="8">
        <v>295856.90999999997</v>
      </c>
      <c r="G25" s="6" t="s">
        <v>5242</v>
      </c>
      <c r="H25" s="10">
        <v>4.4833999999999996</v>
      </c>
    </row>
    <row r="26" spans="1:11">
      <c r="A26" s="6" t="s">
        <v>74</v>
      </c>
      <c r="B26" s="8">
        <v>5524185.9999999944</v>
      </c>
      <c r="D26" s="6" t="s">
        <v>69</v>
      </c>
      <c r="E26" s="8">
        <v>272960.64999999997</v>
      </c>
    </row>
    <row r="27" spans="1:11">
      <c r="A27" s="6" t="s">
        <v>78</v>
      </c>
      <c r="B27" s="8">
        <v>5176584.6800000006</v>
      </c>
      <c r="D27" s="6" t="s">
        <v>156</v>
      </c>
      <c r="E27" s="8">
        <v>325238.73</v>
      </c>
    </row>
    <row r="28" spans="1:11">
      <c r="A28" s="6" t="s">
        <v>54</v>
      </c>
      <c r="B28" s="8">
        <v>5767191.560000008</v>
      </c>
      <c r="D28" s="6" t="s">
        <v>109</v>
      </c>
      <c r="E28" s="8">
        <v>359769.28000000009</v>
      </c>
    </row>
    <row r="29" spans="1:11">
      <c r="A29" s="6" t="s">
        <v>5242</v>
      </c>
      <c r="B29" s="8">
        <v>37525431</v>
      </c>
      <c r="D29" s="6" t="s">
        <v>113</v>
      </c>
      <c r="E29" s="8">
        <v>337771.24</v>
      </c>
    </row>
    <row r="30" spans="1:11">
      <c r="D30" s="6" t="s">
        <v>128</v>
      </c>
      <c r="E30" s="8">
        <v>307404.19000000006</v>
      </c>
    </row>
    <row r="31" spans="1:11">
      <c r="D31" s="6" t="s">
        <v>436</v>
      </c>
      <c r="E31" s="8">
        <v>304840.11999999994</v>
      </c>
    </row>
    <row r="32" spans="1:11">
      <c r="D32" s="6" t="s">
        <v>77</v>
      </c>
      <c r="E32" s="8">
        <v>297573.96000000008</v>
      </c>
    </row>
    <row r="33" spans="4:5">
      <c r="D33" s="6" t="s">
        <v>292</v>
      </c>
      <c r="E33" s="8">
        <v>399638.19999999995</v>
      </c>
    </row>
    <row r="34" spans="4:5">
      <c r="D34" s="6" t="s">
        <v>130</v>
      </c>
      <c r="E34" s="8">
        <v>263901.74</v>
      </c>
    </row>
    <row r="35" spans="4:5">
      <c r="D35" s="6" t="s">
        <v>232</v>
      </c>
      <c r="E35" s="8">
        <v>272287</v>
      </c>
    </row>
    <row r="36" spans="4:5">
      <c r="D36" s="6" t="s">
        <v>507</v>
      </c>
      <c r="E36" s="8">
        <v>366845.02999999997</v>
      </c>
    </row>
    <row r="37" spans="4:5">
      <c r="D37" s="6" t="s">
        <v>73</v>
      </c>
      <c r="E37" s="8">
        <v>386505.71</v>
      </c>
    </row>
    <row r="38" spans="4:5">
      <c r="D38" s="6" t="s">
        <v>207</v>
      </c>
      <c r="E38" s="8">
        <v>350800.16</v>
      </c>
    </row>
    <row r="39" spans="4:5">
      <c r="D39" s="6" t="s">
        <v>328</v>
      </c>
      <c r="E39" s="8">
        <v>220859.49999999994</v>
      </c>
    </row>
    <row r="40" spans="4:5">
      <c r="D40" s="6" t="s">
        <v>432</v>
      </c>
      <c r="E40" s="8">
        <v>390196.79000000004</v>
      </c>
    </row>
    <row r="41" spans="4:5">
      <c r="D41" s="6" t="s">
        <v>200</v>
      </c>
      <c r="E41" s="8">
        <v>286457.36</v>
      </c>
    </row>
    <row r="42" spans="4:5">
      <c r="D42" s="6" t="s">
        <v>527</v>
      </c>
      <c r="E42" s="8">
        <v>244046.22</v>
      </c>
    </row>
    <row r="43" spans="4:5">
      <c r="D43" s="6" t="s">
        <v>85</v>
      </c>
      <c r="E43" s="8">
        <v>351695.86000000004</v>
      </c>
    </row>
    <row r="44" spans="4:5">
      <c r="D44" s="6" t="s">
        <v>535</v>
      </c>
      <c r="E44" s="8">
        <v>253004.4</v>
      </c>
    </row>
    <row r="45" spans="4:5">
      <c r="D45" s="6" t="s">
        <v>792</v>
      </c>
      <c r="E45" s="8">
        <v>249003</v>
      </c>
    </row>
    <row r="46" spans="4:5">
      <c r="D46" s="6" t="s">
        <v>262</v>
      </c>
      <c r="E46" s="8">
        <v>382367.24000000005</v>
      </c>
    </row>
    <row r="47" spans="4:5">
      <c r="D47" s="6" t="s">
        <v>97</v>
      </c>
      <c r="E47" s="8">
        <v>356346.89</v>
      </c>
    </row>
    <row r="48" spans="4:5">
      <c r="D48" s="6" t="s">
        <v>87</v>
      </c>
      <c r="E48" s="8">
        <v>326186.2699999999</v>
      </c>
    </row>
    <row r="49" spans="4:5">
      <c r="D49" s="6" t="s">
        <v>163</v>
      </c>
      <c r="E49" s="8">
        <v>247420.66000000003</v>
      </c>
    </row>
    <row r="50" spans="4:5">
      <c r="D50" s="6" t="s">
        <v>139</v>
      </c>
      <c r="E50" s="8">
        <v>318391.95</v>
      </c>
    </row>
    <row r="51" spans="4:5">
      <c r="D51" s="6" t="s">
        <v>143</v>
      </c>
      <c r="E51" s="8">
        <v>201582.33</v>
      </c>
    </row>
    <row r="52" spans="4:5">
      <c r="D52" s="6" t="s">
        <v>593</v>
      </c>
      <c r="E52" s="8">
        <v>343824.81</v>
      </c>
    </row>
    <row r="53" spans="4:5">
      <c r="D53" s="6" t="s">
        <v>146</v>
      </c>
      <c r="E53" s="8">
        <v>254053.02999999997</v>
      </c>
    </row>
    <row r="54" spans="4:5">
      <c r="D54" s="6" t="s">
        <v>350</v>
      </c>
      <c r="E54" s="8">
        <v>341123.60000000003</v>
      </c>
    </row>
    <row r="55" spans="4:5">
      <c r="D55" s="6" t="s">
        <v>100</v>
      </c>
      <c r="E55" s="8">
        <v>302152.43</v>
      </c>
    </row>
    <row r="56" spans="4:5">
      <c r="D56" s="6" t="s">
        <v>161</v>
      </c>
      <c r="E56" s="8">
        <v>283258.53999999992</v>
      </c>
    </row>
    <row r="57" spans="4:5">
      <c r="D57" s="6" t="s">
        <v>236</v>
      </c>
      <c r="E57" s="8">
        <v>255411.26</v>
      </c>
    </row>
    <row r="58" spans="4:5">
      <c r="D58" s="6" t="s">
        <v>197</v>
      </c>
      <c r="E58" s="8">
        <v>340411.9599999999</v>
      </c>
    </row>
    <row r="59" spans="4:5">
      <c r="D59" s="6" t="s">
        <v>158</v>
      </c>
      <c r="E59" s="8">
        <v>309816.39999999997</v>
      </c>
    </row>
    <row r="60" spans="4:5">
      <c r="D60" s="6" t="s">
        <v>224</v>
      </c>
      <c r="E60" s="8">
        <v>310101.71999999997</v>
      </c>
    </row>
    <row r="61" spans="4:5">
      <c r="D61" s="6" t="s">
        <v>80</v>
      </c>
      <c r="E61" s="8">
        <v>336215.47000000003</v>
      </c>
    </row>
    <row r="62" spans="4:5">
      <c r="D62" s="6" t="s">
        <v>36</v>
      </c>
      <c r="E62" s="8">
        <v>233019.35</v>
      </c>
    </row>
    <row r="63" spans="4:5">
      <c r="D63" s="6" t="s">
        <v>268</v>
      </c>
      <c r="E63" s="8">
        <v>409053.67000000004</v>
      </c>
    </row>
    <row r="64" spans="4:5">
      <c r="D64" s="6" t="s">
        <v>360</v>
      </c>
      <c r="E64" s="8">
        <v>326006.93</v>
      </c>
    </row>
    <row r="65" spans="4:5">
      <c r="D65" s="6" t="s">
        <v>135</v>
      </c>
      <c r="E65" s="8">
        <v>267404.08000000007</v>
      </c>
    </row>
    <row r="66" spans="4:5">
      <c r="D66" s="6" t="s">
        <v>116</v>
      </c>
      <c r="E66" s="8">
        <v>305761.78999999998</v>
      </c>
    </row>
    <row r="67" spans="4:5">
      <c r="D67" s="6" t="s">
        <v>213</v>
      </c>
      <c r="E67" s="8">
        <v>281991.97000000003</v>
      </c>
    </row>
    <row r="68" spans="4:5">
      <c r="D68" s="6" t="s">
        <v>248</v>
      </c>
      <c r="E68" s="8">
        <v>348223.48</v>
      </c>
    </row>
    <row r="69" spans="4:5">
      <c r="D69" s="6" t="s">
        <v>216</v>
      </c>
      <c r="E69" s="8">
        <v>289821.34000000003</v>
      </c>
    </row>
    <row r="70" spans="4:5">
      <c r="D70" s="6" t="s">
        <v>531</v>
      </c>
      <c r="E70" s="8">
        <v>315350.74000000005</v>
      </c>
    </row>
    <row r="71" spans="4:5">
      <c r="D71" s="6" t="s">
        <v>240</v>
      </c>
      <c r="E71" s="8">
        <v>300513.37000000005</v>
      </c>
    </row>
    <row r="72" spans="4:5">
      <c r="D72" s="6" t="s">
        <v>165</v>
      </c>
      <c r="E72" s="8">
        <v>278908.75000000006</v>
      </c>
    </row>
    <row r="73" spans="4:5">
      <c r="D73" s="6" t="s">
        <v>483</v>
      </c>
      <c r="E73" s="8">
        <v>305888.64000000001</v>
      </c>
    </row>
    <row r="74" spans="4:5">
      <c r="D74" s="6" t="s">
        <v>93</v>
      </c>
      <c r="E74" s="8">
        <v>396584.41999999993</v>
      </c>
    </row>
    <row r="75" spans="4:5">
      <c r="D75" s="6" t="s">
        <v>103</v>
      </c>
      <c r="E75" s="8">
        <v>256948.57000000007</v>
      </c>
    </row>
    <row r="76" spans="4:5">
      <c r="D76" s="6" t="s">
        <v>518</v>
      </c>
      <c r="E76" s="8">
        <v>382720.73</v>
      </c>
    </row>
    <row r="77" spans="4:5">
      <c r="D77" s="6" t="s">
        <v>106</v>
      </c>
      <c r="E77" s="8">
        <v>315605.14999999997</v>
      </c>
    </row>
    <row r="78" spans="4:5">
      <c r="D78" s="6" t="s">
        <v>598</v>
      </c>
      <c r="E78" s="8">
        <v>261265.49000000005</v>
      </c>
    </row>
    <row r="79" spans="4:5">
      <c r="D79" s="6" t="s">
        <v>141</v>
      </c>
      <c r="E79" s="8">
        <v>313185.82999999996</v>
      </c>
    </row>
    <row r="80" spans="4:5">
      <c r="D80" s="6" t="s">
        <v>366</v>
      </c>
      <c r="E80" s="8">
        <v>294935.45000000007</v>
      </c>
    </row>
    <row r="81" spans="4:5">
      <c r="D81" s="6" t="s">
        <v>254</v>
      </c>
      <c r="E81" s="8">
        <v>334976.28999999992</v>
      </c>
    </row>
    <row r="82" spans="4:5">
      <c r="D82" s="6" t="s">
        <v>137</v>
      </c>
      <c r="E82" s="8">
        <v>343314.53</v>
      </c>
    </row>
    <row r="83" spans="4:5">
      <c r="D83" s="6" t="s">
        <v>180</v>
      </c>
      <c r="E83" s="8">
        <v>257435.30000000002</v>
      </c>
    </row>
    <row r="84" spans="4:5">
      <c r="D84" s="6" t="s">
        <v>304</v>
      </c>
      <c r="E84" s="8">
        <v>295321.8</v>
      </c>
    </row>
    <row r="85" spans="4:5">
      <c r="D85" s="6" t="s">
        <v>170</v>
      </c>
      <c r="E85" s="8">
        <v>292870.35000000003</v>
      </c>
    </row>
    <row r="86" spans="4:5">
      <c r="D86" s="6" t="s">
        <v>487</v>
      </c>
      <c r="E86" s="8">
        <v>237634.45000000004</v>
      </c>
    </row>
    <row r="87" spans="4:5">
      <c r="D87" s="6" t="s">
        <v>111</v>
      </c>
      <c r="E87" s="8">
        <v>315374.69000000006</v>
      </c>
    </row>
    <row r="88" spans="4:5">
      <c r="D88" s="6" t="s">
        <v>454</v>
      </c>
      <c r="E88" s="8">
        <v>318956.37000000005</v>
      </c>
    </row>
    <row r="89" spans="4:5">
      <c r="D89" s="6" t="s">
        <v>368</v>
      </c>
      <c r="E89" s="8">
        <v>455489.38000000012</v>
      </c>
    </row>
    <row r="90" spans="4:5">
      <c r="D90" s="6" t="s">
        <v>168</v>
      </c>
      <c r="E90" s="8">
        <v>376304.40999999986</v>
      </c>
    </row>
    <row r="91" spans="4:5">
      <c r="D91" s="6" t="s">
        <v>95</v>
      </c>
      <c r="E91" s="8">
        <v>297358.59999999992</v>
      </c>
    </row>
    <row r="92" spans="4:5">
      <c r="D92" s="6" t="s">
        <v>175</v>
      </c>
      <c r="E92" s="8">
        <v>453230.49</v>
      </c>
    </row>
    <row r="93" spans="4:5">
      <c r="D93" s="6" t="s">
        <v>182</v>
      </c>
      <c r="E93" s="8">
        <v>242275.24000000005</v>
      </c>
    </row>
    <row r="94" spans="4:5">
      <c r="D94" s="6" t="s">
        <v>272</v>
      </c>
      <c r="E94" s="8">
        <v>387305.07000000007</v>
      </c>
    </row>
    <row r="95" spans="4:5">
      <c r="D95" s="6" t="s">
        <v>133</v>
      </c>
      <c r="E95" s="8">
        <v>371123.04000000004</v>
      </c>
    </row>
    <row r="96" spans="4:5">
      <c r="D96" s="6" t="s">
        <v>564</v>
      </c>
      <c r="E96" s="8">
        <v>288169.11</v>
      </c>
    </row>
    <row r="97" spans="4:5">
      <c r="D97" s="6" t="s">
        <v>450</v>
      </c>
      <c r="E97" s="8">
        <v>302118.5199999999</v>
      </c>
    </row>
    <row r="98" spans="4:5">
      <c r="D98" s="6" t="s">
        <v>191</v>
      </c>
      <c r="E98" s="8">
        <v>279788.79000000004</v>
      </c>
    </row>
    <row r="99" spans="4:5">
      <c r="D99" s="6" t="s">
        <v>245</v>
      </c>
      <c r="E99" s="8">
        <v>275095.15000000002</v>
      </c>
    </row>
    <row r="100" spans="4:5">
      <c r="D100" s="6" t="s">
        <v>416</v>
      </c>
      <c r="E100" s="8">
        <v>225586.87</v>
      </c>
    </row>
    <row r="101" spans="4:5">
      <c r="D101" s="6" t="s">
        <v>686</v>
      </c>
      <c r="E101" s="8">
        <v>296440.17999999993</v>
      </c>
    </row>
    <row r="102" spans="4:5">
      <c r="D102" s="6" t="s">
        <v>341</v>
      </c>
      <c r="E102" s="8">
        <v>354224.56999999995</v>
      </c>
    </row>
    <row r="103" spans="4:5">
      <c r="D103" s="6" t="s">
        <v>118</v>
      </c>
      <c r="E103" s="8">
        <v>431135.39000000013</v>
      </c>
    </row>
    <row r="104" spans="4:5">
      <c r="D104" s="6" t="s">
        <v>195</v>
      </c>
      <c r="E104" s="8">
        <v>247969.78999999998</v>
      </c>
    </row>
    <row r="105" spans="4:5">
      <c r="D105" s="6" t="s">
        <v>343</v>
      </c>
      <c r="E105" s="8">
        <v>283650.93000000005</v>
      </c>
    </row>
    <row r="106" spans="4:5">
      <c r="D106" s="6" t="s">
        <v>410</v>
      </c>
      <c r="E106" s="8">
        <v>300393.35999999993</v>
      </c>
    </row>
    <row r="107" spans="4:5">
      <c r="D107" s="6" t="s">
        <v>266</v>
      </c>
      <c r="E107" s="8">
        <v>265482.75999999995</v>
      </c>
    </row>
    <row r="108" spans="4:5">
      <c r="D108" s="6" t="s">
        <v>178</v>
      </c>
      <c r="E108" s="8">
        <v>423321.48999999987</v>
      </c>
    </row>
    <row r="109" spans="4:5">
      <c r="D109" s="6" t="s">
        <v>461</v>
      </c>
      <c r="E109" s="8">
        <v>233032.34999999998</v>
      </c>
    </row>
    <row r="110" spans="4:5">
      <c r="D110" s="6" t="s">
        <v>91</v>
      </c>
      <c r="E110" s="8">
        <v>377972.33</v>
      </c>
    </row>
    <row r="111" spans="4:5">
      <c r="D111" s="6" t="s">
        <v>259</v>
      </c>
      <c r="E111" s="8">
        <v>396484.91000000003</v>
      </c>
    </row>
    <row r="112" spans="4:5">
      <c r="D112" s="6" t="s">
        <v>172</v>
      </c>
      <c r="E112" s="8">
        <v>350167.24999999994</v>
      </c>
    </row>
    <row r="113" spans="4:5">
      <c r="D113" s="6" t="s">
        <v>464</v>
      </c>
      <c r="E113" s="8">
        <v>252377.23999999993</v>
      </c>
    </row>
    <row r="114" spans="4:5">
      <c r="D114" s="6" t="s">
        <v>479</v>
      </c>
      <c r="E114" s="8">
        <v>333229.93000000005</v>
      </c>
    </row>
    <row r="115" spans="4:5">
      <c r="D115" s="6" t="s">
        <v>219</v>
      </c>
      <c r="E115" s="8">
        <v>346595.38000000006</v>
      </c>
    </row>
    <row r="116" spans="4:5">
      <c r="D116" s="6" t="s">
        <v>204</v>
      </c>
      <c r="E116" s="8">
        <v>248331.11000000002</v>
      </c>
    </row>
    <row r="117" spans="4:5">
      <c r="D117" s="6" t="s">
        <v>53</v>
      </c>
      <c r="E117" s="8">
        <v>267660.53000000003</v>
      </c>
    </row>
    <row r="118" spans="4:5">
      <c r="D118" s="6" t="s">
        <v>283</v>
      </c>
      <c r="E118" s="8">
        <v>340582.88999999996</v>
      </c>
    </row>
    <row r="119" spans="4:5">
      <c r="D119" s="6" t="s">
        <v>148</v>
      </c>
      <c r="E119" s="8">
        <v>275048.96999999997</v>
      </c>
    </row>
    <row r="120" spans="4:5">
      <c r="D120" s="6" t="s">
        <v>122</v>
      </c>
      <c r="E120" s="8">
        <v>294159.42</v>
      </c>
    </row>
    <row r="121" spans="4:5">
      <c r="D121" s="6" t="s">
        <v>402</v>
      </c>
      <c r="E121" s="8">
        <v>254792.25</v>
      </c>
    </row>
    <row r="122" spans="4:5">
      <c r="D122" s="6" t="s">
        <v>336</v>
      </c>
      <c r="E122" s="8">
        <v>290999.93</v>
      </c>
    </row>
    <row r="123" spans="4:5">
      <c r="D123" s="6" t="s">
        <v>514</v>
      </c>
      <c r="E123" s="8">
        <v>264075.83000000007</v>
      </c>
    </row>
    <row r="124" spans="4:5">
      <c r="D124" s="6" t="s">
        <v>256</v>
      </c>
      <c r="E124" s="8">
        <v>372612.3</v>
      </c>
    </row>
    <row r="125" spans="4:5">
      <c r="D125" s="6" t="s">
        <v>46</v>
      </c>
      <c r="E125" s="8">
        <v>284593.77999999997</v>
      </c>
    </row>
    <row r="126" spans="4:5">
      <c r="D126" s="6" t="s">
        <v>152</v>
      </c>
      <c r="E126" s="8">
        <v>272505.05000000005</v>
      </c>
    </row>
    <row r="127" spans="4:5">
      <c r="D127" s="6" t="s">
        <v>189</v>
      </c>
      <c r="E127" s="8">
        <v>259825.63000000009</v>
      </c>
    </row>
    <row r="128" spans="4:5">
      <c r="D128" s="6" t="s">
        <v>211</v>
      </c>
      <c r="E128" s="8">
        <v>410871.41999999993</v>
      </c>
    </row>
    <row r="129" spans="4:5">
      <c r="D129" s="6" t="s">
        <v>354</v>
      </c>
      <c r="E129" s="8">
        <v>392062.18</v>
      </c>
    </row>
    <row r="130" spans="4:5">
      <c r="D130" s="6" t="s">
        <v>395</v>
      </c>
      <c r="E130" s="8">
        <v>285490.74</v>
      </c>
    </row>
    <row r="131" spans="4:5">
      <c r="D131" s="6" t="s">
        <v>150</v>
      </c>
      <c r="E131" s="8">
        <v>357051.02000000014</v>
      </c>
    </row>
    <row r="132" spans="4:5">
      <c r="D132" s="6" t="s">
        <v>338</v>
      </c>
      <c r="E132" s="8">
        <v>359104.78</v>
      </c>
    </row>
    <row r="133" spans="4:5">
      <c r="D133" s="6" t="s">
        <v>126</v>
      </c>
      <c r="E133" s="8">
        <v>311625.05999999994</v>
      </c>
    </row>
    <row r="134" spans="4:5">
      <c r="D134" s="6" t="s">
        <v>61</v>
      </c>
      <c r="E134" s="8">
        <v>302980.28999999992</v>
      </c>
    </row>
    <row r="135" spans="4:5">
      <c r="D135" s="6" t="s">
        <v>184</v>
      </c>
      <c r="E135" s="8">
        <v>334668.69000000006</v>
      </c>
    </row>
    <row r="136" spans="4:5">
      <c r="D136" s="6" t="s">
        <v>307</v>
      </c>
      <c r="E136" s="8">
        <v>316591.99</v>
      </c>
    </row>
    <row r="137" spans="4:5">
      <c r="D137" s="6" t="s">
        <v>989</v>
      </c>
      <c r="E137" s="8">
        <v>331693.07999999996</v>
      </c>
    </row>
    <row r="138" spans="4:5">
      <c r="D138" s="6" t="s">
        <v>358</v>
      </c>
      <c r="E138" s="8">
        <v>294826.03999999986</v>
      </c>
    </row>
    <row r="139" spans="4:5">
      <c r="D139" s="6" t="s">
        <v>124</v>
      </c>
      <c r="E139" s="8">
        <v>249527.71000000005</v>
      </c>
    </row>
    <row r="140" spans="4:5">
      <c r="D140" s="6" t="s">
        <v>425</v>
      </c>
      <c r="E140" s="8">
        <v>380004.32999999996</v>
      </c>
    </row>
    <row r="141" spans="4:5">
      <c r="D141" s="6" t="s">
        <v>324</v>
      </c>
      <c r="E141" s="8">
        <v>300223.43</v>
      </c>
    </row>
    <row r="142" spans="4:5">
      <c r="D142" s="6" t="s">
        <v>5242</v>
      </c>
      <c r="E142" s="8">
        <v>37525430.999999993</v>
      </c>
    </row>
  </sheetData>
  <mergeCells count="7">
    <mergeCell ref="J2:K2"/>
    <mergeCell ref="J20:K20"/>
    <mergeCell ref="D2:E2"/>
    <mergeCell ref="G2:H2"/>
    <mergeCell ref="A20:B20"/>
    <mergeCell ref="D20:E20"/>
    <mergeCell ref="G20:H20"/>
  </mergeCells>
  <pageMargins left="0.7" right="0.7" top="0.75" bottom="0.75" header="0.3" footer="0.3"/>
  <drawing r:id="rId9"/>
  <extLst>
    <ext xmlns:x14="http://schemas.microsoft.com/office/spreadsheetml/2009/9/main" uri="{A8765BA9-456A-4dab-B4F3-ACF838C121DE}">
      <x14:slicerList>
        <x14:slicer r:id="rId10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CA45-65D1-4155-9000-D108A0330E8F}">
  <dimension ref="B1:N3"/>
  <sheetViews>
    <sheetView showGridLines="0" workbookViewId="0">
      <selection activeCell="A5" sqref="A5:XFD28"/>
    </sheetView>
  </sheetViews>
  <sheetFormatPr defaultRowHeight="15"/>
  <sheetData>
    <row r="1" spans="2:14">
      <c r="B1" s="15" t="s">
        <v>5259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spans="2:14" ht="13.5" customHeight="1"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2:14"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3"/>
    </row>
  </sheetData>
  <mergeCells count="1">
    <mergeCell ref="B1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2026-07-20T07:52:30Z</dcterms:created>
  <dcterms:modified xsi:type="dcterms:W3CDTF">2026-08-07T05:04:34Z</dcterms:modified>
  <cp:category/>
  <cp:contentStatus/>
</cp:coreProperties>
</file>